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todo\working\projects\sim\4_testing\neighborcf\movielens\2022.05.19-big\"/>
    </mc:Choice>
  </mc:AlternateContent>
  <xr:revisionPtr revIDLastSave="0" documentId="13_ncr:1_{EE8B1804-06D4-40CB-B2D7-2DDF577FC6A7}" xr6:coauthVersionLast="47" xr6:coauthVersionMax="47" xr10:uidLastSave="{00000000-0000-0000-0000-000000000000}"/>
  <bookViews>
    <workbookView xWindow="-120" yWindow="-120" windowWidth="20730" windowHeight="11160" activeTab="1" xr2:uid="{72F3D37F-DE55-42D5-9E38-C33CE5D1D774}"/>
  </bookViews>
  <sheets>
    <sheet name="Estimate" sheetId="2" r:id="rId1"/>
    <sheet name="Recommend" sheetId="4" r:id="rId2"/>
  </sheets>
  <definedNames>
    <definedName name="cr">0.5</definedName>
    <definedName name="metrics.est">Estimate!$B$6:$FO$6</definedName>
    <definedName name="metrics.rec">Recommend!$B$6:$JM$6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T184" i="2" l="1"/>
  <c r="FS184" i="2"/>
  <c r="FR184" i="2"/>
  <c r="FQ184" i="2"/>
  <c r="FP184" i="2"/>
  <c r="FT218" i="2"/>
  <c r="FS218" i="2"/>
  <c r="FR218" i="2"/>
  <c r="FQ218" i="2"/>
  <c r="FP218" i="2"/>
  <c r="FT183" i="2"/>
  <c r="FS183" i="2"/>
  <c r="FR183" i="2"/>
  <c r="FQ183" i="2"/>
  <c r="FP183" i="2"/>
  <c r="JU183" i="4"/>
  <c r="JT183" i="4"/>
  <c r="JS183" i="4"/>
  <c r="JR183" i="4"/>
  <c r="JQ183" i="4"/>
  <c r="JP183" i="4"/>
  <c r="JO183" i="4"/>
  <c r="JN183" i="4"/>
  <c r="JU218" i="4"/>
  <c r="JT218" i="4"/>
  <c r="JS218" i="4"/>
  <c r="JR218" i="4"/>
  <c r="JQ218" i="4"/>
  <c r="JP218" i="4"/>
  <c r="JO218" i="4"/>
  <c r="JN218" i="4"/>
  <c r="JU217" i="4"/>
  <c r="JT217" i="4"/>
  <c r="JS217" i="4"/>
  <c r="JR217" i="4"/>
  <c r="JQ217" i="4"/>
  <c r="JP217" i="4"/>
  <c r="JO217" i="4"/>
  <c r="JN217" i="4"/>
  <c r="JU182" i="4"/>
  <c r="JT182" i="4"/>
  <c r="JS182" i="4"/>
  <c r="JR182" i="4"/>
  <c r="JQ182" i="4"/>
  <c r="JP182" i="4"/>
  <c r="JO182" i="4"/>
  <c r="JN182" i="4"/>
  <c r="FT217" i="2"/>
  <c r="FS217" i="2"/>
  <c r="FR217" i="2"/>
  <c r="FQ217" i="2"/>
  <c r="FP217" i="2"/>
  <c r="JU216" i="4"/>
  <c r="JT216" i="4"/>
  <c r="JS216" i="4"/>
  <c r="JR216" i="4"/>
  <c r="JQ216" i="4"/>
  <c r="JP216" i="4"/>
  <c r="JO216" i="4"/>
  <c r="JN216" i="4"/>
  <c r="JU181" i="4"/>
  <c r="JT181" i="4"/>
  <c r="JS181" i="4"/>
  <c r="JR181" i="4"/>
  <c r="JQ181" i="4"/>
  <c r="JP181" i="4"/>
  <c r="JO181" i="4"/>
  <c r="JN181" i="4"/>
  <c r="FT216" i="2"/>
  <c r="FS216" i="2"/>
  <c r="FR216" i="2"/>
  <c r="FQ216" i="2"/>
  <c r="FP216" i="2"/>
  <c r="FT181" i="2"/>
  <c r="FS181" i="2"/>
  <c r="FR181" i="2"/>
  <c r="FQ181" i="2"/>
  <c r="FP181" i="2"/>
  <c r="JU232" i="4"/>
  <c r="JT232" i="4"/>
  <c r="JS232" i="4"/>
  <c r="JR232" i="4"/>
  <c r="JQ232" i="4"/>
  <c r="JP232" i="4"/>
  <c r="JO232" i="4"/>
  <c r="JN232" i="4"/>
  <c r="JU197" i="4"/>
  <c r="JT197" i="4"/>
  <c r="JS197" i="4"/>
  <c r="JR197" i="4"/>
  <c r="JQ197" i="4"/>
  <c r="JP197" i="4"/>
  <c r="JO197" i="4"/>
  <c r="JN197" i="4"/>
  <c r="FT232" i="2"/>
  <c r="FS232" i="2"/>
  <c r="FR232" i="2"/>
  <c r="FQ232" i="2"/>
  <c r="FP232" i="2"/>
  <c r="FT197" i="2"/>
  <c r="FS197" i="2"/>
  <c r="FR197" i="2"/>
  <c r="FQ197" i="2"/>
  <c r="FP197" i="2"/>
  <c r="JU231" i="4"/>
  <c r="JT231" i="4"/>
  <c r="JS231" i="4"/>
  <c r="JR231" i="4"/>
  <c r="JQ231" i="4"/>
  <c r="JP231" i="4"/>
  <c r="JO231" i="4"/>
  <c r="JN231" i="4"/>
  <c r="JU229" i="4"/>
  <c r="JT229" i="4"/>
  <c r="JS229" i="4"/>
  <c r="JR229" i="4"/>
  <c r="JQ229" i="4"/>
  <c r="JP229" i="4"/>
  <c r="JO229" i="4"/>
  <c r="JN229" i="4"/>
  <c r="JU228" i="4"/>
  <c r="JT228" i="4"/>
  <c r="JS228" i="4"/>
  <c r="JR228" i="4"/>
  <c r="JQ228" i="4"/>
  <c r="JP228" i="4"/>
  <c r="JO228" i="4"/>
  <c r="JN228" i="4"/>
  <c r="JU196" i="4"/>
  <c r="JT196" i="4"/>
  <c r="JS196" i="4"/>
  <c r="JR196" i="4"/>
  <c r="JQ196" i="4"/>
  <c r="JP196" i="4"/>
  <c r="JO196" i="4"/>
  <c r="JN196" i="4"/>
  <c r="JU194" i="4"/>
  <c r="JT194" i="4"/>
  <c r="JS194" i="4"/>
  <c r="JR194" i="4"/>
  <c r="JQ194" i="4"/>
  <c r="JP194" i="4"/>
  <c r="JO194" i="4"/>
  <c r="JN194" i="4"/>
  <c r="JU193" i="4"/>
  <c r="JT193" i="4"/>
  <c r="JS193" i="4"/>
  <c r="JR193" i="4"/>
  <c r="JQ193" i="4"/>
  <c r="JP193" i="4"/>
  <c r="JO193" i="4"/>
  <c r="JN193" i="4"/>
  <c r="FT231" i="2"/>
  <c r="FS231" i="2"/>
  <c r="FR231" i="2"/>
  <c r="FQ231" i="2"/>
  <c r="FP231" i="2"/>
  <c r="FT229" i="2"/>
  <c r="FS229" i="2"/>
  <c r="FR229" i="2"/>
  <c r="FQ229" i="2"/>
  <c r="FP229" i="2"/>
  <c r="FT228" i="2"/>
  <c r="FS228" i="2"/>
  <c r="FR228" i="2"/>
  <c r="FQ228" i="2"/>
  <c r="FP228" i="2"/>
  <c r="FT196" i="2"/>
  <c r="FS196" i="2"/>
  <c r="FR196" i="2"/>
  <c r="FQ196" i="2"/>
  <c r="FP196" i="2"/>
  <c r="FT194" i="2"/>
  <c r="FS194" i="2"/>
  <c r="FR194" i="2"/>
  <c r="FQ194" i="2"/>
  <c r="FP194" i="2"/>
  <c r="FT193" i="2"/>
  <c r="FS193" i="2"/>
  <c r="FR193" i="2"/>
  <c r="FQ193" i="2"/>
  <c r="FP193" i="2"/>
  <c r="JU215" i="4"/>
  <c r="JT215" i="4"/>
  <c r="JS215" i="4"/>
  <c r="JR215" i="4"/>
  <c r="JQ215" i="4"/>
  <c r="JP215" i="4"/>
  <c r="JO215" i="4"/>
  <c r="JN215" i="4"/>
  <c r="JU213" i="4"/>
  <c r="JT213" i="4"/>
  <c r="JS213" i="4"/>
  <c r="JR213" i="4"/>
  <c r="JQ213" i="4"/>
  <c r="JP213" i="4"/>
  <c r="JO213" i="4"/>
  <c r="JN213" i="4"/>
  <c r="JU212" i="4"/>
  <c r="JT212" i="4"/>
  <c r="JS212" i="4"/>
  <c r="JR212" i="4"/>
  <c r="JQ212" i="4"/>
  <c r="JP212" i="4"/>
  <c r="JO212" i="4"/>
  <c r="JN212" i="4"/>
  <c r="JU180" i="4"/>
  <c r="JT180" i="4"/>
  <c r="JS180" i="4"/>
  <c r="JR180" i="4"/>
  <c r="JQ180" i="4"/>
  <c r="JP180" i="4"/>
  <c r="JO180" i="4"/>
  <c r="JN180" i="4"/>
  <c r="JU178" i="4"/>
  <c r="JT178" i="4"/>
  <c r="JS178" i="4"/>
  <c r="JR178" i="4"/>
  <c r="JQ178" i="4"/>
  <c r="JP178" i="4"/>
  <c r="JO178" i="4"/>
  <c r="JN178" i="4"/>
  <c r="JU177" i="4"/>
  <c r="JT177" i="4"/>
  <c r="JS177" i="4"/>
  <c r="JR177" i="4"/>
  <c r="JQ177" i="4"/>
  <c r="JP177" i="4"/>
  <c r="JO177" i="4"/>
  <c r="JN177" i="4"/>
  <c r="FT215" i="2"/>
  <c r="FS215" i="2"/>
  <c r="FR215" i="2"/>
  <c r="FQ215" i="2"/>
  <c r="FP215" i="2"/>
  <c r="FT213" i="2"/>
  <c r="FS213" i="2"/>
  <c r="FR213" i="2"/>
  <c r="FQ213" i="2"/>
  <c r="FP213" i="2"/>
  <c r="FT212" i="2"/>
  <c r="FS212" i="2"/>
  <c r="FR212" i="2"/>
  <c r="FQ212" i="2"/>
  <c r="FP212" i="2"/>
  <c r="FT180" i="2"/>
  <c r="FS180" i="2"/>
  <c r="FR180" i="2"/>
  <c r="FQ180" i="2"/>
  <c r="FP180" i="2"/>
  <c r="FT178" i="2"/>
  <c r="FS178" i="2"/>
  <c r="FR178" i="2"/>
  <c r="FQ178" i="2"/>
  <c r="FP178" i="2"/>
  <c r="FT177" i="2"/>
  <c r="FS177" i="2"/>
  <c r="FR177" i="2"/>
  <c r="FQ177" i="2"/>
  <c r="FP177" i="2"/>
  <c r="FT179" i="2"/>
  <c r="FS179" i="2"/>
  <c r="FR179" i="2"/>
  <c r="FQ179" i="2"/>
  <c r="FP179" i="2"/>
  <c r="JU151" i="4"/>
  <c r="JT151" i="4"/>
  <c r="JS151" i="4"/>
  <c r="JR151" i="4"/>
  <c r="JQ151" i="4"/>
  <c r="JP151" i="4"/>
  <c r="JO151" i="4"/>
  <c r="JN151" i="4"/>
  <c r="JU103" i="4"/>
  <c r="JT103" i="4"/>
  <c r="JS103" i="4"/>
  <c r="JR103" i="4"/>
  <c r="JQ103" i="4"/>
  <c r="JP103" i="4"/>
  <c r="JO103" i="4"/>
  <c r="JN103" i="4"/>
  <c r="FT151" i="2"/>
  <c r="FS151" i="2"/>
  <c r="FR151" i="2"/>
  <c r="FQ151" i="2"/>
  <c r="FP151" i="2"/>
  <c r="FT103" i="2"/>
  <c r="FS103" i="2"/>
  <c r="FR103" i="2"/>
  <c r="FQ103" i="2"/>
  <c r="FP103" i="2"/>
  <c r="FT139" i="2"/>
  <c r="FS139" i="2"/>
  <c r="FR139" i="2"/>
  <c r="FQ139" i="2"/>
  <c r="FP139" i="2"/>
  <c r="FT138" i="2"/>
  <c r="FS138" i="2"/>
  <c r="FR138" i="2"/>
  <c r="FQ138" i="2"/>
  <c r="FP138" i="2"/>
  <c r="JU139" i="4"/>
  <c r="JT139" i="4"/>
  <c r="JS139" i="4"/>
  <c r="JR139" i="4"/>
  <c r="JQ139" i="4"/>
  <c r="JP139" i="4"/>
  <c r="JO139" i="4"/>
  <c r="JN139" i="4"/>
  <c r="JU138" i="4"/>
  <c r="JT138" i="4"/>
  <c r="JS138" i="4"/>
  <c r="JR138" i="4"/>
  <c r="JQ138" i="4"/>
  <c r="JP138" i="4"/>
  <c r="JO138" i="4"/>
  <c r="JN138" i="4"/>
  <c r="JU91" i="4"/>
  <c r="JT91" i="4"/>
  <c r="JS91" i="4"/>
  <c r="JR91" i="4"/>
  <c r="JQ91" i="4"/>
  <c r="JP91" i="4"/>
  <c r="JO91" i="4"/>
  <c r="JN91" i="4"/>
  <c r="JU90" i="4"/>
  <c r="JT90" i="4"/>
  <c r="JS90" i="4"/>
  <c r="JR90" i="4"/>
  <c r="JQ90" i="4"/>
  <c r="JP90" i="4"/>
  <c r="JO90" i="4"/>
  <c r="JN90" i="4"/>
  <c r="FT91" i="2"/>
  <c r="FS91" i="2"/>
  <c r="FR91" i="2"/>
  <c r="FQ91" i="2"/>
  <c r="FP91" i="2"/>
  <c r="FT90" i="2"/>
  <c r="FS90" i="2"/>
  <c r="FR90" i="2"/>
  <c r="FQ90" i="2"/>
  <c r="FP90" i="2"/>
  <c r="JN233" i="4"/>
  <c r="JO233" i="4"/>
  <c r="JP233" i="4"/>
  <c r="JQ233" i="4"/>
  <c r="JR233" i="4"/>
  <c r="FY184" i="2" a="1"/>
  <c r="FV184" i="2" a="1"/>
  <c r="FW184" i="2" a="1"/>
  <c r="FX184" i="2" a="1"/>
  <c r="FU184" i="2" a="1"/>
  <c r="FV184" i="2" l="1"/>
  <c r="FX184" i="2"/>
  <c r="FU184" i="2"/>
  <c r="FW184" i="2"/>
  <c r="FY184" i="2"/>
  <c r="JU162" i="4"/>
  <c r="JT162" i="4"/>
  <c r="JS162" i="4"/>
  <c r="JR162" i="4"/>
  <c r="JQ162" i="4"/>
  <c r="JP162" i="4"/>
  <c r="JO162" i="4"/>
  <c r="JN162" i="4"/>
  <c r="JU152" i="4"/>
  <c r="JT152" i="4"/>
  <c r="JS152" i="4"/>
  <c r="JR152" i="4"/>
  <c r="JQ152" i="4"/>
  <c r="JP152" i="4"/>
  <c r="JO152" i="4"/>
  <c r="JN152" i="4"/>
  <c r="JU117" i="4"/>
  <c r="JU118" i="4"/>
  <c r="JT117" i="4"/>
  <c r="JT118" i="4"/>
  <c r="JS117" i="4"/>
  <c r="JS118" i="4"/>
  <c r="JR117" i="4"/>
  <c r="JR118" i="4"/>
  <c r="JQ117" i="4"/>
  <c r="JQ118" i="4"/>
  <c r="JP117" i="4"/>
  <c r="JP118" i="4"/>
  <c r="JO117" i="4"/>
  <c r="JO118" i="4"/>
  <c r="JN117" i="4"/>
  <c r="JN118" i="4"/>
  <c r="JU114" i="4"/>
  <c r="JT114" i="4"/>
  <c r="JS114" i="4"/>
  <c r="JR114" i="4"/>
  <c r="JQ114" i="4"/>
  <c r="JP114" i="4"/>
  <c r="JO114" i="4"/>
  <c r="JN114" i="4"/>
  <c r="JU104" i="4"/>
  <c r="JT104" i="4"/>
  <c r="JS104" i="4"/>
  <c r="JR104" i="4"/>
  <c r="JQ104" i="4"/>
  <c r="JP104" i="4"/>
  <c r="JO104" i="4"/>
  <c r="JN104" i="4"/>
  <c r="JU69" i="4"/>
  <c r="JU70" i="4"/>
  <c r="JT69" i="4"/>
  <c r="JT70" i="4"/>
  <c r="JS69" i="4"/>
  <c r="JS70" i="4"/>
  <c r="JR69" i="4"/>
  <c r="JR70" i="4"/>
  <c r="JQ69" i="4"/>
  <c r="JQ70" i="4"/>
  <c r="JP69" i="4"/>
  <c r="JP70" i="4"/>
  <c r="JO69" i="4"/>
  <c r="JO70" i="4"/>
  <c r="JN69" i="4"/>
  <c r="JN70" i="4"/>
  <c r="JU66" i="4"/>
  <c r="JT66" i="4"/>
  <c r="JS66" i="4"/>
  <c r="JR66" i="4"/>
  <c r="JQ66" i="4"/>
  <c r="JP66" i="4"/>
  <c r="JO66" i="4"/>
  <c r="JN66" i="4"/>
  <c r="JU36" i="4"/>
  <c r="JT36" i="4"/>
  <c r="JS36" i="4"/>
  <c r="JR36" i="4"/>
  <c r="JQ36" i="4"/>
  <c r="JP36" i="4"/>
  <c r="JO36" i="4"/>
  <c r="JN36" i="4"/>
  <c r="FT162" i="2"/>
  <c r="FS162" i="2"/>
  <c r="FR162" i="2"/>
  <c r="FQ162" i="2"/>
  <c r="FP162" i="2"/>
  <c r="FT152" i="2"/>
  <c r="FS152" i="2"/>
  <c r="FR152" i="2"/>
  <c r="FQ152" i="2"/>
  <c r="FP152" i="2"/>
  <c r="FT117" i="2"/>
  <c r="FT118" i="2"/>
  <c r="FS117" i="2"/>
  <c r="FS118" i="2"/>
  <c r="FR117" i="2"/>
  <c r="FR118" i="2"/>
  <c r="FQ117" i="2"/>
  <c r="FQ118" i="2"/>
  <c r="FP117" i="2"/>
  <c r="FP118" i="2"/>
  <c r="FT114" i="2"/>
  <c r="FS114" i="2"/>
  <c r="FR114" i="2"/>
  <c r="FQ114" i="2"/>
  <c r="FP114" i="2"/>
  <c r="FT104" i="2"/>
  <c r="FS104" i="2"/>
  <c r="FR104" i="2"/>
  <c r="FQ104" i="2"/>
  <c r="FP104" i="2"/>
  <c r="FT69" i="2"/>
  <c r="FT70" i="2"/>
  <c r="FS69" i="2"/>
  <c r="FS70" i="2"/>
  <c r="FR69" i="2"/>
  <c r="FR70" i="2"/>
  <c r="FQ69" i="2"/>
  <c r="FQ70" i="2"/>
  <c r="FP69" i="2"/>
  <c r="FP70" i="2"/>
  <c r="FT66" i="2"/>
  <c r="FS66" i="2"/>
  <c r="FR66" i="2"/>
  <c r="FQ66" i="2"/>
  <c r="FP66" i="2"/>
  <c r="FT36" i="2"/>
  <c r="FS36" i="2"/>
  <c r="FR36" i="2"/>
  <c r="FQ36" i="2"/>
  <c r="FP36" i="2"/>
  <c r="JT233" i="4" l="1"/>
  <c r="JT230" i="4"/>
  <c r="JT227" i="4"/>
  <c r="JT226" i="4"/>
  <c r="JT225" i="4"/>
  <c r="JT224" i="4"/>
  <c r="JT223" i="4"/>
  <c r="JT222" i="4"/>
  <c r="JT221" i="4"/>
  <c r="JT220" i="4"/>
  <c r="JT219" i="4"/>
  <c r="JT214" i="4"/>
  <c r="JT211" i="4"/>
  <c r="JT210" i="4"/>
  <c r="JT209" i="4"/>
  <c r="JT208" i="4"/>
  <c r="JT207" i="4"/>
  <c r="JT206" i="4"/>
  <c r="JT205" i="4"/>
  <c r="JT204" i="4"/>
  <c r="JT203" i="4"/>
  <c r="JT202" i="4"/>
  <c r="JT201" i="4"/>
  <c r="JT200" i="4"/>
  <c r="JT199" i="4"/>
  <c r="JT198" i="4"/>
  <c r="JT195" i="4"/>
  <c r="JT192" i="4"/>
  <c r="JT191" i="4"/>
  <c r="JT190" i="4"/>
  <c r="JT189" i="4"/>
  <c r="JT188" i="4"/>
  <c r="JT187" i="4"/>
  <c r="JT186" i="4"/>
  <c r="JT185" i="4"/>
  <c r="JT184" i="4"/>
  <c r="JT179" i="4"/>
  <c r="JT176" i="4"/>
  <c r="JT175" i="4"/>
  <c r="JT174" i="4"/>
  <c r="JT173" i="4"/>
  <c r="JT172" i="4"/>
  <c r="JT171" i="4"/>
  <c r="JT170" i="4"/>
  <c r="JT169" i="4"/>
  <c r="JT168" i="4"/>
  <c r="JT167" i="4"/>
  <c r="JT166" i="4"/>
  <c r="JT165" i="4"/>
  <c r="JT164" i="4"/>
  <c r="JT163" i="4"/>
  <c r="JT161" i="4"/>
  <c r="JT160" i="4"/>
  <c r="JT159" i="4"/>
  <c r="JT158" i="4"/>
  <c r="JT157" i="4"/>
  <c r="JT156" i="4"/>
  <c r="JT155" i="4"/>
  <c r="JT154" i="4"/>
  <c r="JT153" i="4"/>
  <c r="JT150" i="4"/>
  <c r="JT149" i="4"/>
  <c r="JT148" i="4"/>
  <c r="JT147" i="4"/>
  <c r="JT146" i="4"/>
  <c r="JT145" i="4"/>
  <c r="JT144" i="4"/>
  <c r="JT143" i="4"/>
  <c r="JT142" i="4"/>
  <c r="JT141" i="4"/>
  <c r="JT140" i="4"/>
  <c r="JT137" i="4"/>
  <c r="JT136" i="4"/>
  <c r="JT135" i="4"/>
  <c r="JT134" i="4"/>
  <c r="JT133" i="4"/>
  <c r="JT132" i="4"/>
  <c r="JT131" i="4"/>
  <c r="JT130" i="4"/>
  <c r="JT129" i="4"/>
  <c r="JT128" i="4"/>
  <c r="JT127" i="4"/>
  <c r="JT126" i="4"/>
  <c r="JT125" i="4"/>
  <c r="JT124" i="4"/>
  <c r="JT123" i="4"/>
  <c r="JT122" i="4"/>
  <c r="JT121" i="4"/>
  <c r="JT120" i="4"/>
  <c r="JT119" i="4"/>
  <c r="JT116" i="4"/>
  <c r="JT115" i="4"/>
  <c r="JT113" i="4"/>
  <c r="JT112" i="4"/>
  <c r="JT111" i="4"/>
  <c r="JT110" i="4"/>
  <c r="JT109" i="4"/>
  <c r="JT108" i="4"/>
  <c r="JT107" i="4"/>
  <c r="JT106" i="4"/>
  <c r="JT105" i="4"/>
  <c r="JT102" i="4"/>
  <c r="JT101" i="4"/>
  <c r="JT100" i="4"/>
  <c r="JT99" i="4"/>
  <c r="JT98" i="4"/>
  <c r="JT97" i="4"/>
  <c r="JT96" i="4"/>
  <c r="JT95" i="4"/>
  <c r="JT94" i="4"/>
  <c r="JT93" i="4"/>
  <c r="JT92" i="4"/>
  <c r="JT89" i="4"/>
  <c r="JT88" i="4"/>
  <c r="JT87" i="4"/>
  <c r="JT86" i="4"/>
  <c r="JT85" i="4"/>
  <c r="JT84" i="4"/>
  <c r="JT83" i="4"/>
  <c r="JT82" i="4"/>
  <c r="JT81" i="4"/>
  <c r="JT80" i="4"/>
  <c r="JT79" i="4"/>
  <c r="JT78" i="4"/>
  <c r="JT77" i="4"/>
  <c r="JT76" i="4"/>
  <c r="JT75" i="4"/>
  <c r="JT74" i="4"/>
  <c r="JT73" i="4"/>
  <c r="JT72" i="4"/>
  <c r="JT71" i="4"/>
  <c r="JT68" i="4"/>
  <c r="JT67" i="4"/>
  <c r="JT65" i="4"/>
  <c r="JT64" i="4"/>
  <c r="JT63" i="4"/>
  <c r="JT62" i="4"/>
  <c r="JT61" i="4"/>
  <c r="JT60" i="4"/>
  <c r="JT59" i="4"/>
  <c r="JT58" i="4"/>
  <c r="JT57" i="4"/>
  <c r="JT56" i="4"/>
  <c r="JT55" i="4"/>
  <c r="JT54" i="4"/>
  <c r="JT53" i="4"/>
  <c r="JT52" i="4"/>
  <c r="JT51" i="4"/>
  <c r="JT50" i="4"/>
  <c r="JT49" i="4"/>
  <c r="JT48" i="4"/>
  <c r="JT47" i="4"/>
  <c r="JT46" i="4"/>
  <c r="JT45" i="4"/>
  <c r="JT44" i="4"/>
  <c r="JT43" i="4"/>
  <c r="JT42" i="4"/>
  <c r="JT41" i="4"/>
  <c r="JT40" i="4"/>
  <c r="JT39" i="4"/>
  <c r="JT38" i="4"/>
  <c r="JT37" i="4"/>
  <c r="JT35" i="4"/>
  <c r="JT34" i="4"/>
  <c r="JT33" i="4"/>
  <c r="JT32" i="4"/>
  <c r="JT31" i="4"/>
  <c r="JT30" i="4"/>
  <c r="JT29" i="4"/>
  <c r="JT28" i="4"/>
  <c r="JT27" i="4"/>
  <c r="JT26" i="4"/>
  <c r="JT25" i="4"/>
  <c r="JT24" i="4"/>
  <c r="JT23" i="4"/>
  <c r="JT22" i="4"/>
  <c r="JT21" i="4"/>
  <c r="JT20" i="4"/>
  <c r="JT19" i="4"/>
  <c r="JT18" i="4"/>
  <c r="JT17" i="4"/>
  <c r="JT16" i="4"/>
  <c r="JT15" i="4"/>
  <c r="JT14" i="4"/>
  <c r="JT13" i="4"/>
  <c r="JT12" i="4"/>
  <c r="JT11" i="4"/>
  <c r="JT10" i="4"/>
  <c r="JT9" i="4"/>
  <c r="JT8" i="4"/>
  <c r="JT7" i="4"/>
  <c r="JU233" i="4"/>
  <c r="JU230" i="4"/>
  <c r="JU227" i="4"/>
  <c r="JU226" i="4"/>
  <c r="JU225" i="4"/>
  <c r="JU224" i="4"/>
  <c r="JU223" i="4"/>
  <c r="JU222" i="4"/>
  <c r="JU221" i="4"/>
  <c r="JU220" i="4"/>
  <c r="JU219" i="4"/>
  <c r="JU214" i="4"/>
  <c r="JU211" i="4"/>
  <c r="JU210" i="4"/>
  <c r="JU209" i="4"/>
  <c r="JU208" i="4"/>
  <c r="JU207" i="4"/>
  <c r="JU206" i="4"/>
  <c r="JU205" i="4"/>
  <c r="JU204" i="4"/>
  <c r="JU203" i="4"/>
  <c r="JU202" i="4"/>
  <c r="JU201" i="4"/>
  <c r="JU200" i="4"/>
  <c r="JU199" i="4"/>
  <c r="JU198" i="4"/>
  <c r="JU195" i="4"/>
  <c r="JU192" i="4"/>
  <c r="JU191" i="4"/>
  <c r="JU190" i="4"/>
  <c r="JU189" i="4"/>
  <c r="JU188" i="4"/>
  <c r="JU187" i="4"/>
  <c r="JU186" i="4"/>
  <c r="JU185" i="4"/>
  <c r="JU184" i="4"/>
  <c r="JU179" i="4"/>
  <c r="JU176" i="4"/>
  <c r="JU175" i="4"/>
  <c r="JU174" i="4"/>
  <c r="JU173" i="4"/>
  <c r="JU172" i="4"/>
  <c r="JU171" i="4"/>
  <c r="JU170" i="4"/>
  <c r="JU169" i="4"/>
  <c r="JU168" i="4"/>
  <c r="JU167" i="4"/>
  <c r="JU166" i="4"/>
  <c r="JU165" i="4"/>
  <c r="JU164" i="4"/>
  <c r="JU163" i="4"/>
  <c r="JU161" i="4"/>
  <c r="JU160" i="4"/>
  <c r="JU159" i="4"/>
  <c r="JU158" i="4"/>
  <c r="JU157" i="4"/>
  <c r="JU156" i="4"/>
  <c r="JU155" i="4"/>
  <c r="JU154" i="4"/>
  <c r="JU153" i="4"/>
  <c r="JU150" i="4"/>
  <c r="JU149" i="4"/>
  <c r="JU148" i="4"/>
  <c r="JU147" i="4"/>
  <c r="JU146" i="4"/>
  <c r="JU145" i="4"/>
  <c r="JU144" i="4"/>
  <c r="JU143" i="4"/>
  <c r="JU142" i="4"/>
  <c r="JU141" i="4"/>
  <c r="JU140" i="4"/>
  <c r="JU137" i="4"/>
  <c r="JU136" i="4"/>
  <c r="JU135" i="4"/>
  <c r="JU134" i="4"/>
  <c r="JU133" i="4"/>
  <c r="JU132" i="4"/>
  <c r="JU131" i="4"/>
  <c r="JU130" i="4"/>
  <c r="JU129" i="4"/>
  <c r="JU128" i="4"/>
  <c r="JU127" i="4"/>
  <c r="JU126" i="4"/>
  <c r="JU125" i="4"/>
  <c r="JU124" i="4"/>
  <c r="JU123" i="4"/>
  <c r="JU122" i="4"/>
  <c r="JU121" i="4"/>
  <c r="JU120" i="4"/>
  <c r="JU119" i="4"/>
  <c r="JU116" i="4"/>
  <c r="JU115" i="4"/>
  <c r="JU113" i="4"/>
  <c r="JU112" i="4"/>
  <c r="JU111" i="4"/>
  <c r="JU110" i="4"/>
  <c r="JU109" i="4"/>
  <c r="JU108" i="4"/>
  <c r="JU107" i="4"/>
  <c r="JU106" i="4"/>
  <c r="JU105" i="4"/>
  <c r="JU102" i="4"/>
  <c r="JU101" i="4"/>
  <c r="JU100" i="4"/>
  <c r="JU99" i="4"/>
  <c r="JU98" i="4"/>
  <c r="JU97" i="4"/>
  <c r="JU96" i="4"/>
  <c r="JU95" i="4"/>
  <c r="JU94" i="4"/>
  <c r="JU93" i="4"/>
  <c r="JU92" i="4"/>
  <c r="JU89" i="4"/>
  <c r="JU88" i="4"/>
  <c r="JU87" i="4"/>
  <c r="JU86" i="4"/>
  <c r="JU85" i="4"/>
  <c r="JU84" i="4"/>
  <c r="JU83" i="4"/>
  <c r="JU82" i="4"/>
  <c r="JU81" i="4"/>
  <c r="JU80" i="4"/>
  <c r="JU79" i="4"/>
  <c r="JU78" i="4"/>
  <c r="JU77" i="4"/>
  <c r="JU76" i="4"/>
  <c r="JU75" i="4"/>
  <c r="JU74" i="4"/>
  <c r="JU73" i="4"/>
  <c r="JU72" i="4"/>
  <c r="JU71" i="4"/>
  <c r="JU68" i="4"/>
  <c r="JU67" i="4"/>
  <c r="JU65" i="4"/>
  <c r="JU64" i="4"/>
  <c r="JU63" i="4"/>
  <c r="JU62" i="4"/>
  <c r="JU61" i="4"/>
  <c r="JU60" i="4"/>
  <c r="JU59" i="4"/>
  <c r="JU58" i="4"/>
  <c r="JU57" i="4"/>
  <c r="JU56" i="4"/>
  <c r="JU55" i="4"/>
  <c r="JU54" i="4"/>
  <c r="JU53" i="4"/>
  <c r="JU52" i="4"/>
  <c r="JU51" i="4"/>
  <c r="JU50" i="4"/>
  <c r="JU49" i="4"/>
  <c r="JU48" i="4"/>
  <c r="JU47" i="4"/>
  <c r="JU46" i="4"/>
  <c r="JU45" i="4"/>
  <c r="JU44" i="4"/>
  <c r="JU43" i="4"/>
  <c r="JU42" i="4"/>
  <c r="JU41" i="4"/>
  <c r="JU40" i="4"/>
  <c r="JU39" i="4"/>
  <c r="JU38" i="4"/>
  <c r="JU37" i="4"/>
  <c r="JU35" i="4"/>
  <c r="JU34" i="4"/>
  <c r="JU33" i="4"/>
  <c r="JU32" i="4"/>
  <c r="JU31" i="4"/>
  <c r="JU30" i="4"/>
  <c r="JU29" i="4"/>
  <c r="JU28" i="4"/>
  <c r="JU27" i="4"/>
  <c r="JU26" i="4"/>
  <c r="JU25" i="4"/>
  <c r="JU24" i="4"/>
  <c r="JU23" i="4"/>
  <c r="JU22" i="4"/>
  <c r="JU21" i="4"/>
  <c r="JU20" i="4"/>
  <c r="JU19" i="4"/>
  <c r="JU18" i="4"/>
  <c r="JU17" i="4"/>
  <c r="JU16" i="4"/>
  <c r="JU15" i="4"/>
  <c r="JU14" i="4"/>
  <c r="JU13" i="4"/>
  <c r="JU12" i="4"/>
  <c r="JU11" i="4"/>
  <c r="JU10" i="4"/>
  <c r="JU9" i="4"/>
  <c r="JU8" i="4"/>
  <c r="JU7" i="4"/>
  <c r="FT233" i="2"/>
  <c r="FT230" i="2"/>
  <c r="FT227" i="2"/>
  <c r="FT226" i="2"/>
  <c r="FT225" i="2"/>
  <c r="FT224" i="2"/>
  <c r="FT223" i="2"/>
  <c r="FT222" i="2"/>
  <c r="FT221" i="2"/>
  <c r="FT220" i="2"/>
  <c r="FT219" i="2"/>
  <c r="FT214" i="2"/>
  <c r="FT211" i="2"/>
  <c r="FT210" i="2"/>
  <c r="FT209" i="2"/>
  <c r="FT208" i="2"/>
  <c r="FT207" i="2"/>
  <c r="FT206" i="2"/>
  <c r="FT205" i="2"/>
  <c r="FT204" i="2"/>
  <c r="FT203" i="2"/>
  <c r="FT202" i="2"/>
  <c r="FT201" i="2"/>
  <c r="FT200" i="2"/>
  <c r="FT199" i="2"/>
  <c r="FT198" i="2"/>
  <c r="FT195" i="2"/>
  <c r="FT192" i="2"/>
  <c r="FT191" i="2"/>
  <c r="FT190" i="2"/>
  <c r="FT189" i="2"/>
  <c r="FT188" i="2"/>
  <c r="FT187" i="2"/>
  <c r="FT186" i="2"/>
  <c r="FT185" i="2"/>
  <c r="FT182" i="2"/>
  <c r="FT176" i="2"/>
  <c r="FT175" i="2"/>
  <c r="FT174" i="2"/>
  <c r="FT173" i="2"/>
  <c r="FT172" i="2"/>
  <c r="FT171" i="2"/>
  <c r="FT170" i="2"/>
  <c r="FT169" i="2"/>
  <c r="FT168" i="2"/>
  <c r="FT167" i="2"/>
  <c r="FT166" i="2"/>
  <c r="FT165" i="2"/>
  <c r="FT164" i="2"/>
  <c r="FT163" i="2"/>
  <c r="FT161" i="2"/>
  <c r="FT160" i="2"/>
  <c r="FT159" i="2"/>
  <c r="FT158" i="2"/>
  <c r="FT157" i="2"/>
  <c r="FT156" i="2"/>
  <c r="FT155" i="2"/>
  <c r="FT154" i="2"/>
  <c r="FT153" i="2"/>
  <c r="FT150" i="2"/>
  <c r="FT149" i="2"/>
  <c r="FT148" i="2"/>
  <c r="FT147" i="2"/>
  <c r="FT146" i="2"/>
  <c r="FT145" i="2"/>
  <c r="FT144" i="2"/>
  <c r="FT143" i="2"/>
  <c r="FT142" i="2"/>
  <c r="FT141" i="2"/>
  <c r="FT140" i="2"/>
  <c r="FT137" i="2"/>
  <c r="FT136" i="2"/>
  <c r="FT135" i="2"/>
  <c r="FT134" i="2"/>
  <c r="FT133" i="2"/>
  <c r="FT132" i="2"/>
  <c r="FT131" i="2"/>
  <c r="FT130" i="2"/>
  <c r="FT129" i="2"/>
  <c r="FT128" i="2"/>
  <c r="FT127" i="2"/>
  <c r="FT126" i="2"/>
  <c r="FT125" i="2"/>
  <c r="FT124" i="2"/>
  <c r="FT123" i="2"/>
  <c r="FT122" i="2"/>
  <c r="FT121" i="2"/>
  <c r="FT120" i="2"/>
  <c r="FT119" i="2"/>
  <c r="FT116" i="2"/>
  <c r="FT115" i="2"/>
  <c r="FT113" i="2"/>
  <c r="FT112" i="2"/>
  <c r="FT111" i="2"/>
  <c r="FT110" i="2"/>
  <c r="FT109" i="2"/>
  <c r="FT108" i="2"/>
  <c r="FT107" i="2"/>
  <c r="FT106" i="2"/>
  <c r="FT105" i="2"/>
  <c r="FT102" i="2"/>
  <c r="FT101" i="2"/>
  <c r="FT100" i="2"/>
  <c r="FT99" i="2"/>
  <c r="FT98" i="2"/>
  <c r="FT97" i="2"/>
  <c r="FT96" i="2"/>
  <c r="FT95" i="2"/>
  <c r="FT94" i="2"/>
  <c r="FT93" i="2"/>
  <c r="FT92" i="2"/>
  <c r="FT89" i="2"/>
  <c r="FT88" i="2"/>
  <c r="FT87" i="2"/>
  <c r="FT86" i="2"/>
  <c r="FT85" i="2"/>
  <c r="FT84" i="2"/>
  <c r="FT83" i="2"/>
  <c r="FT82" i="2"/>
  <c r="FT81" i="2"/>
  <c r="FT80" i="2"/>
  <c r="FT79" i="2"/>
  <c r="FT78" i="2"/>
  <c r="FT77" i="2"/>
  <c r="FT76" i="2"/>
  <c r="FT75" i="2"/>
  <c r="FT74" i="2"/>
  <c r="FT73" i="2"/>
  <c r="FT72" i="2"/>
  <c r="FT71" i="2"/>
  <c r="FT68" i="2"/>
  <c r="FT67" i="2"/>
  <c r="FT65" i="2"/>
  <c r="FT64" i="2"/>
  <c r="FT63" i="2"/>
  <c r="FT62" i="2"/>
  <c r="FT61" i="2"/>
  <c r="FT60" i="2"/>
  <c r="FT59" i="2"/>
  <c r="FT58" i="2"/>
  <c r="FT57" i="2"/>
  <c r="FT56" i="2"/>
  <c r="FT55" i="2"/>
  <c r="FT54" i="2"/>
  <c r="FT53" i="2"/>
  <c r="FT52" i="2"/>
  <c r="FT51" i="2"/>
  <c r="FT50" i="2"/>
  <c r="FT49" i="2"/>
  <c r="FT48" i="2"/>
  <c r="FT47" i="2"/>
  <c r="FT46" i="2"/>
  <c r="FT45" i="2"/>
  <c r="FT44" i="2"/>
  <c r="FT43" i="2"/>
  <c r="FT42" i="2"/>
  <c r="FT41" i="2"/>
  <c r="FT40" i="2"/>
  <c r="FT39" i="2"/>
  <c r="FT38" i="2"/>
  <c r="FT37" i="2"/>
  <c r="FT35" i="2"/>
  <c r="FT34" i="2"/>
  <c r="FT33" i="2"/>
  <c r="FT32" i="2"/>
  <c r="FT31" i="2"/>
  <c r="FT30" i="2"/>
  <c r="FT29" i="2"/>
  <c r="FT28" i="2"/>
  <c r="FT27" i="2"/>
  <c r="FT26" i="2"/>
  <c r="FT25" i="2"/>
  <c r="FT24" i="2"/>
  <c r="FT23" i="2"/>
  <c r="FT22" i="2"/>
  <c r="FT21" i="2"/>
  <c r="FT20" i="2"/>
  <c r="FT19" i="2"/>
  <c r="FT18" i="2"/>
  <c r="FT17" i="2"/>
  <c r="FT16" i="2"/>
  <c r="FT15" i="2"/>
  <c r="FT14" i="2"/>
  <c r="FT13" i="2"/>
  <c r="FT12" i="2"/>
  <c r="FT11" i="2"/>
  <c r="FT10" i="2"/>
  <c r="FT9" i="2"/>
  <c r="FT8" i="2"/>
  <c r="FT7" i="2"/>
  <c r="JS233" i="4"/>
  <c r="JS230" i="4"/>
  <c r="JS227" i="4"/>
  <c r="JS226" i="4"/>
  <c r="JS225" i="4"/>
  <c r="JS224" i="4"/>
  <c r="JS223" i="4"/>
  <c r="JS222" i="4"/>
  <c r="JS221" i="4"/>
  <c r="JS220" i="4"/>
  <c r="JS219" i="4"/>
  <c r="JS214" i="4"/>
  <c r="JS211" i="4"/>
  <c r="JS210" i="4"/>
  <c r="JS209" i="4"/>
  <c r="JS208" i="4"/>
  <c r="JS207" i="4"/>
  <c r="JS206" i="4"/>
  <c r="JS205" i="4"/>
  <c r="JS204" i="4"/>
  <c r="JS203" i="4"/>
  <c r="JS202" i="4"/>
  <c r="JS201" i="4"/>
  <c r="JS200" i="4"/>
  <c r="JS199" i="4"/>
  <c r="JS198" i="4"/>
  <c r="JS195" i="4"/>
  <c r="JS192" i="4"/>
  <c r="JS191" i="4"/>
  <c r="JS190" i="4"/>
  <c r="JS189" i="4"/>
  <c r="JS188" i="4"/>
  <c r="JS187" i="4"/>
  <c r="JS186" i="4"/>
  <c r="JS185" i="4"/>
  <c r="JS184" i="4"/>
  <c r="JS179" i="4"/>
  <c r="JS176" i="4"/>
  <c r="JS175" i="4"/>
  <c r="JS174" i="4"/>
  <c r="JS173" i="4"/>
  <c r="JS172" i="4"/>
  <c r="JS171" i="4"/>
  <c r="JS170" i="4"/>
  <c r="JS169" i="4"/>
  <c r="JS168" i="4"/>
  <c r="JS167" i="4"/>
  <c r="JS166" i="4"/>
  <c r="JS165" i="4"/>
  <c r="JS164" i="4"/>
  <c r="JS163" i="4"/>
  <c r="JS161" i="4"/>
  <c r="JS160" i="4"/>
  <c r="JS159" i="4"/>
  <c r="JS158" i="4"/>
  <c r="JS157" i="4"/>
  <c r="JS156" i="4"/>
  <c r="JS155" i="4"/>
  <c r="JS154" i="4"/>
  <c r="JS153" i="4"/>
  <c r="JS150" i="4"/>
  <c r="JS149" i="4"/>
  <c r="JS148" i="4"/>
  <c r="JS147" i="4"/>
  <c r="JS146" i="4"/>
  <c r="JS145" i="4"/>
  <c r="JS144" i="4"/>
  <c r="JS143" i="4"/>
  <c r="JS142" i="4"/>
  <c r="JS141" i="4"/>
  <c r="JS140" i="4"/>
  <c r="JS137" i="4"/>
  <c r="JS136" i="4"/>
  <c r="JS135" i="4"/>
  <c r="JS134" i="4"/>
  <c r="JS133" i="4"/>
  <c r="JS132" i="4"/>
  <c r="JS131" i="4"/>
  <c r="JS130" i="4"/>
  <c r="JS129" i="4"/>
  <c r="JS128" i="4"/>
  <c r="JS127" i="4"/>
  <c r="JS126" i="4"/>
  <c r="JS125" i="4"/>
  <c r="JS124" i="4"/>
  <c r="JS123" i="4"/>
  <c r="JS122" i="4"/>
  <c r="JS121" i="4"/>
  <c r="JS120" i="4"/>
  <c r="JS119" i="4"/>
  <c r="JS116" i="4"/>
  <c r="JS115" i="4"/>
  <c r="JS113" i="4"/>
  <c r="JS112" i="4"/>
  <c r="JS111" i="4"/>
  <c r="JS110" i="4"/>
  <c r="JS109" i="4"/>
  <c r="JS108" i="4"/>
  <c r="JS107" i="4"/>
  <c r="JS106" i="4"/>
  <c r="JS105" i="4"/>
  <c r="JS102" i="4"/>
  <c r="JS101" i="4"/>
  <c r="JS100" i="4"/>
  <c r="JS99" i="4"/>
  <c r="JS98" i="4"/>
  <c r="JS97" i="4"/>
  <c r="JS96" i="4"/>
  <c r="JS95" i="4"/>
  <c r="JS94" i="4"/>
  <c r="JS93" i="4"/>
  <c r="JS92" i="4"/>
  <c r="JS89" i="4"/>
  <c r="JS88" i="4"/>
  <c r="JS87" i="4"/>
  <c r="JS86" i="4"/>
  <c r="JS85" i="4"/>
  <c r="JS84" i="4"/>
  <c r="JS83" i="4"/>
  <c r="JS82" i="4"/>
  <c r="JS81" i="4"/>
  <c r="JS80" i="4"/>
  <c r="JS79" i="4"/>
  <c r="JS78" i="4"/>
  <c r="JS77" i="4"/>
  <c r="JS76" i="4"/>
  <c r="JS75" i="4"/>
  <c r="JS74" i="4"/>
  <c r="JS73" i="4"/>
  <c r="JS72" i="4"/>
  <c r="JS71" i="4"/>
  <c r="JS68" i="4"/>
  <c r="JS67" i="4"/>
  <c r="JS65" i="4"/>
  <c r="JS64" i="4"/>
  <c r="JS63" i="4"/>
  <c r="JS62" i="4"/>
  <c r="JS61" i="4"/>
  <c r="JS60" i="4"/>
  <c r="JS59" i="4"/>
  <c r="JS58" i="4"/>
  <c r="JS57" i="4"/>
  <c r="JS56" i="4"/>
  <c r="JS55" i="4"/>
  <c r="JS54" i="4"/>
  <c r="JS53" i="4"/>
  <c r="JS52" i="4"/>
  <c r="JS51" i="4"/>
  <c r="JS50" i="4"/>
  <c r="JS49" i="4"/>
  <c r="JS48" i="4"/>
  <c r="JS47" i="4"/>
  <c r="JS46" i="4"/>
  <c r="JS45" i="4"/>
  <c r="JS44" i="4"/>
  <c r="JS43" i="4"/>
  <c r="JS42" i="4"/>
  <c r="JS41" i="4"/>
  <c r="JS40" i="4"/>
  <c r="JS39" i="4"/>
  <c r="JS38" i="4"/>
  <c r="JS37" i="4"/>
  <c r="JS35" i="4"/>
  <c r="JS34" i="4"/>
  <c r="JS33" i="4"/>
  <c r="JS32" i="4"/>
  <c r="JS31" i="4"/>
  <c r="JS30" i="4"/>
  <c r="JS29" i="4"/>
  <c r="JS28" i="4"/>
  <c r="JS27" i="4"/>
  <c r="JS26" i="4"/>
  <c r="JS25" i="4"/>
  <c r="JS24" i="4"/>
  <c r="JS23" i="4"/>
  <c r="JS22" i="4"/>
  <c r="JS21" i="4"/>
  <c r="JS20" i="4"/>
  <c r="JS19" i="4"/>
  <c r="JS18" i="4"/>
  <c r="JS17" i="4"/>
  <c r="JS16" i="4"/>
  <c r="JS15" i="4"/>
  <c r="JS14" i="4"/>
  <c r="JS13" i="4"/>
  <c r="JS12" i="4"/>
  <c r="JS11" i="4"/>
  <c r="JS10" i="4"/>
  <c r="JS9" i="4"/>
  <c r="JS8" i="4"/>
  <c r="JS7" i="4"/>
  <c r="FS233" i="2"/>
  <c r="FS230" i="2"/>
  <c r="FS227" i="2"/>
  <c r="FS226" i="2"/>
  <c r="FS225" i="2"/>
  <c r="FS224" i="2"/>
  <c r="FS223" i="2"/>
  <c r="FS222" i="2"/>
  <c r="FS221" i="2"/>
  <c r="FS220" i="2"/>
  <c r="FS219" i="2"/>
  <c r="FS214" i="2"/>
  <c r="FS211" i="2"/>
  <c r="FS210" i="2"/>
  <c r="FS209" i="2"/>
  <c r="FS208" i="2"/>
  <c r="FS207" i="2"/>
  <c r="FS206" i="2"/>
  <c r="FS205" i="2"/>
  <c r="FS204" i="2"/>
  <c r="FS203" i="2"/>
  <c r="FS202" i="2"/>
  <c r="FS201" i="2"/>
  <c r="FS200" i="2"/>
  <c r="FS199" i="2"/>
  <c r="FS198" i="2"/>
  <c r="FS195" i="2"/>
  <c r="FS192" i="2"/>
  <c r="FS191" i="2"/>
  <c r="FS190" i="2"/>
  <c r="FS189" i="2"/>
  <c r="FS188" i="2"/>
  <c r="FS187" i="2"/>
  <c r="FS186" i="2"/>
  <c r="FS185" i="2"/>
  <c r="FS182" i="2"/>
  <c r="FS176" i="2"/>
  <c r="FS175" i="2"/>
  <c r="FS174" i="2"/>
  <c r="FS173" i="2"/>
  <c r="FS172" i="2"/>
  <c r="FS171" i="2"/>
  <c r="FS170" i="2"/>
  <c r="FS169" i="2"/>
  <c r="FS168" i="2"/>
  <c r="FS167" i="2"/>
  <c r="FS166" i="2"/>
  <c r="FS165" i="2"/>
  <c r="FS164" i="2"/>
  <c r="FS163" i="2"/>
  <c r="FS161" i="2"/>
  <c r="FS160" i="2"/>
  <c r="FS159" i="2"/>
  <c r="FS158" i="2"/>
  <c r="FS157" i="2"/>
  <c r="FS156" i="2"/>
  <c r="FS155" i="2"/>
  <c r="FS154" i="2"/>
  <c r="FS153" i="2"/>
  <c r="FS150" i="2"/>
  <c r="FS149" i="2"/>
  <c r="FS148" i="2"/>
  <c r="FS147" i="2"/>
  <c r="FS146" i="2"/>
  <c r="FS145" i="2"/>
  <c r="FS144" i="2"/>
  <c r="FS143" i="2"/>
  <c r="FS142" i="2"/>
  <c r="FS141" i="2"/>
  <c r="FS140" i="2"/>
  <c r="FS137" i="2"/>
  <c r="FS136" i="2"/>
  <c r="FS135" i="2"/>
  <c r="FS134" i="2"/>
  <c r="FS133" i="2"/>
  <c r="FS132" i="2"/>
  <c r="FS131" i="2"/>
  <c r="FS130" i="2"/>
  <c r="FS129" i="2"/>
  <c r="FS128" i="2"/>
  <c r="FS127" i="2"/>
  <c r="FS126" i="2"/>
  <c r="FS125" i="2"/>
  <c r="FS124" i="2"/>
  <c r="FS123" i="2"/>
  <c r="FS122" i="2"/>
  <c r="FS121" i="2"/>
  <c r="FS120" i="2"/>
  <c r="FS119" i="2"/>
  <c r="FS116" i="2"/>
  <c r="FS115" i="2"/>
  <c r="FS113" i="2"/>
  <c r="FS112" i="2"/>
  <c r="FS111" i="2"/>
  <c r="FS110" i="2"/>
  <c r="FS109" i="2"/>
  <c r="FS108" i="2"/>
  <c r="FS107" i="2"/>
  <c r="FS106" i="2"/>
  <c r="FS105" i="2"/>
  <c r="FS102" i="2"/>
  <c r="FS101" i="2"/>
  <c r="FS100" i="2"/>
  <c r="FS99" i="2"/>
  <c r="FS98" i="2"/>
  <c r="FS97" i="2"/>
  <c r="FS96" i="2"/>
  <c r="FS95" i="2"/>
  <c r="FS94" i="2"/>
  <c r="FS93" i="2"/>
  <c r="FS92" i="2"/>
  <c r="FS89" i="2"/>
  <c r="FS88" i="2"/>
  <c r="FS87" i="2"/>
  <c r="FS86" i="2"/>
  <c r="FS85" i="2"/>
  <c r="FS84" i="2"/>
  <c r="FS83" i="2"/>
  <c r="FS82" i="2"/>
  <c r="FS81" i="2"/>
  <c r="FS80" i="2"/>
  <c r="FS79" i="2"/>
  <c r="FS78" i="2"/>
  <c r="FS77" i="2"/>
  <c r="FS76" i="2"/>
  <c r="FS75" i="2"/>
  <c r="FS74" i="2"/>
  <c r="FS73" i="2"/>
  <c r="FS72" i="2"/>
  <c r="FS71" i="2"/>
  <c r="FS68" i="2"/>
  <c r="FS67" i="2"/>
  <c r="FS65" i="2"/>
  <c r="FS64" i="2"/>
  <c r="FS63" i="2"/>
  <c r="FS62" i="2"/>
  <c r="FS61" i="2"/>
  <c r="FS60" i="2"/>
  <c r="FS59" i="2"/>
  <c r="FS58" i="2"/>
  <c r="FS57" i="2"/>
  <c r="FS56" i="2"/>
  <c r="FS55" i="2"/>
  <c r="FS54" i="2"/>
  <c r="FS53" i="2"/>
  <c r="FS52" i="2"/>
  <c r="FS51" i="2"/>
  <c r="FS50" i="2"/>
  <c r="FS49" i="2"/>
  <c r="FS48" i="2"/>
  <c r="FS47" i="2"/>
  <c r="FS46" i="2"/>
  <c r="FS45" i="2"/>
  <c r="FS44" i="2"/>
  <c r="FS43" i="2"/>
  <c r="FS42" i="2"/>
  <c r="FS41" i="2"/>
  <c r="FS40" i="2"/>
  <c r="FS39" i="2"/>
  <c r="FS38" i="2"/>
  <c r="FS37" i="2"/>
  <c r="FS35" i="2"/>
  <c r="FS34" i="2"/>
  <c r="FS33" i="2"/>
  <c r="FS32" i="2"/>
  <c r="FS31" i="2"/>
  <c r="FS30" i="2"/>
  <c r="FS29" i="2"/>
  <c r="FS28" i="2"/>
  <c r="FS27" i="2"/>
  <c r="FS26" i="2"/>
  <c r="FS25" i="2"/>
  <c r="FS24" i="2"/>
  <c r="FS23" i="2"/>
  <c r="FS22" i="2"/>
  <c r="FS21" i="2"/>
  <c r="FS20" i="2"/>
  <c r="FS19" i="2"/>
  <c r="FS18" i="2"/>
  <c r="FS17" i="2"/>
  <c r="FS16" i="2"/>
  <c r="FS15" i="2"/>
  <c r="FS14" i="2"/>
  <c r="FS13" i="2"/>
  <c r="FS12" i="2"/>
  <c r="FS11" i="2"/>
  <c r="FS10" i="2"/>
  <c r="FS9" i="2"/>
  <c r="FS8" i="2"/>
  <c r="FS7" i="2"/>
  <c r="JR8" i="4"/>
  <c r="JR9" i="4"/>
  <c r="JR10" i="4"/>
  <c r="JR11" i="4"/>
  <c r="JR12" i="4"/>
  <c r="JR13" i="4"/>
  <c r="JR14" i="4"/>
  <c r="JR15" i="4"/>
  <c r="JR16" i="4"/>
  <c r="JR17" i="4"/>
  <c r="JR18" i="4"/>
  <c r="JR19" i="4"/>
  <c r="JR20" i="4"/>
  <c r="JR21" i="4"/>
  <c r="JR22" i="4"/>
  <c r="JR23" i="4"/>
  <c r="JR24" i="4"/>
  <c r="JR25" i="4"/>
  <c r="JR26" i="4"/>
  <c r="JR27" i="4"/>
  <c r="JR28" i="4"/>
  <c r="JR29" i="4"/>
  <c r="JR30" i="4"/>
  <c r="JR31" i="4"/>
  <c r="JR32" i="4"/>
  <c r="JR33" i="4"/>
  <c r="JR34" i="4"/>
  <c r="JR35" i="4"/>
  <c r="JR37" i="4"/>
  <c r="JR38" i="4"/>
  <c r="JR39" i="4"/>
  <c r="JR40" i="4"/>
  <c r="JR41" i="4"/>
  <c r="JR42" i="4"/>
  <c r="JR43" i="4"/>
  <c r="JR44" i="4"/>
  <c r="JR45" i="4"/>
  <c r="JR46" i="4"/>
  <c r="JR47" i="4"/>
  <c r="JR48" i="4"/>
  <c r="JR49" i="4"/>
  <c r="JR50" i="4"/>
  <c r="JR51" i="4"/>
  <c r="JR52" i="4"/>
  <c r="JR53" i="4"/>
  <c r="JR54" i="4"/>
  <c r="JR55" i="4"/>
  <c r="JR56" i="4"/>
  <c r="JR57" i="4"/>
  <c r="JR58" i="4"/>
  <c r="JR59" i="4"/>
  <c r="JR60" i="4"/>
  <c r="JR61" i="4"/>
  <c r="JR62" i="4"/>
  <c r="JR63" i="4"/>
  <c r="JR64" i="4"/>
  <c r="JR65" i="4"/>
  <c r="JR67" i="4"/>
  <c r="JR68" i="4"/>
  <c r="JR71" i="4"/>
  <c r="JR72" i="4"/>
  <c r="JR73" i="4"/>
  <c r="JR74" i="4"/>
  <c r="JR75" i="4"/>
  <c r="JR76" i="4"/>
  <c r="JR77" i="4"/>
  <c r="JR78" i="4"/>
  <c r="JR79" i="4"/>
  <c r="JR80" i="4"/>
  <c r="JR81" i="4"/>
  <c r="JR82" i="4"/>
  <c r="JR83" i="4"/>
  <c r="JR84" i="4"/>
  <c r="JR85" i="4"/>
  <c r="JR86" i="4"/>
  <c r="JR87" i="4"/>
  <c r="JR88" i="4"/>
  <c r="JR89" i="4"/>
  <c r="JR92" i="4"/>
  <c r="JR93" i="4"/>
  <c r="JR94" i="4"/>
  <c r="JR95" i="4"/>
  <c r="JR96" i="4"/>
  <c r="JR97" i="4"/>
  <c r="JR98" i="4"/>
  <c r="JR99" i="4"/>
  <c r="JR100" i="4"/>
  <c r="JR101" i="4"/>
  <c r="JR102" i="4"/>
  <c r="JR105" i="4"/>
  <c r="JR106" i="4"/>
  <c r="JR107" i="4"/>
  <c r="JR108" i="4"/>
  <c r="JR109" i="4"/>
  <c r="JR110" i="4"/>
  <c r="JR111" i="4"/>
  <c r="JR112" i="4"/>
  <c r="JR113" i="4"/>
  <c r="JR115" i="4"/>
  <c r="JR116" i="4"/>
  <c r="JR119" i="4"/>
  <c r="JR120" i="4"/>
  <c r="JR121" i="4"/>
  <c r="JR122" i="4"/>
  <c r="JR123" i="4"/>
  <c r="JR124" i="4"/>
  <c r="JR125" i="4"/>
  <c r="JR126" i="4"/>
  <c r="JR127" i="4"/>
  <c r="JR128" i="4"/>
  <c r="JR129" i="4"/>
  <c r="JR130" i="4"/>
  <c r="JR131" i="4"/>
  <c r="JR132" i="4"/>
  <c r="JR133" i="4"/>
  <c r="JR134" i="4"/>
  <c r="JR135" i="4"/>
  <c r="JR136" i="4"/>
  <c r="JR137" i="4"/>
  <c r="JR140" i="4"/>
  <c r="JR141" i="4"/>
  <c r="JR142" i="4"/>
  <c r="JR143" i="4"/>
  <c r="JR144" i="4"/>
  <c r="JR145" i="4"/>
  <c r="JR146" i="4"/>
  <c r="JR147" i="4"/>
  <c r="JR148" i="4"/>
  <c r="JR149" i="4"/>
  <c r="JR150" i="4"/>
  <c r="JR153" i="4"/>
  <c r="JR154" i="4"/>
  <c r="JR155" i="4"/>
  <c r="JR156" i="4"/>
  <c r="JR157" i="4"/>
  <c r="JR158" i="4"/>
  <c r="JR159" i="4"/>
  <c r="JR160" i="4"/>
  <c r="JR161" i="4"/>
  <c r="JR163" i="4"/>
  <c r="JR164" i="4"/>
  <c r="JR165" i="4"/>
  <c r="JR166" i="4"/>
  <c r="JR167" i="4"/>
  <c r="JR168" i="4"/>
  <c r="JR169" i="4"/>
  <c r="JR170" i="4"/>
  <c r="JR171" i="4"/>
  <c r="JR172" i="4"/>
  <c r="JR173" i="4"/>
  <c r="JR174" i="4"/>
  <c r="JR175" i="4"/>
  <c r="JR176" i="4"/>
  <c r="JR179" i="4"/>
  <c r="JR184" i="4"/>
  <c r="JR185" i="4"/>
  <c r="JR186" i="4"/>
  <c r="JR187" i="4"/>
  <c r="JR188" i="4"/>
  <c r="JR189" i="4"/>
  <c r="JR190" i="4"/>
  <c r="JR191" i="4"/>
  <c r="JR192" i="4"/>
  <c r="JR195" i="4"/>
  <c r="JR198" i="4"/>
  <c r="JR199" i="4"/>
  <c r="JR200" i="4"/>
  <c r="JR201" i="4"/>
  <c r="JR202" i="4"/>
  <c r="JR203" i="4"/>
  <c r="JR204" i="4"/>
  <c r="JR205" i="4"/>
  <c r="JR206" i="4"/>
  <c r="JR207" i="4"/>
  <c r="JR208" i="4"/>
  <c r="JR209" i="4"/>
  <c r="JR210" i="4"/>
  <c r="JR211" i="4"/>
  <c r="JR214" i="4"/>
  <c r="JR219" i="4"/>
  <c r="JR220" i="4"/>
  <c r="JR221" i="4"/>
  <c r="JR222" i="4"/>
  <c r="JR223" i="4"/>
  <c r="JR224" i="4"/>
  <c r="JR225" i="4"/>
  <c r="JR226" i="4"/>
  <c r="JR227" i="4"/>
  <c r="JR230" i="4"/>
  <c r="JQ8" i="4"/>
  <c r="JQ9" i="4"/>
  <c r="JQ10" i="4"/>
  <c r="JQ11" i="4"/>
  <c r="JQ12" i="4"/>
  <c r="JQ13" i="4"/>
  <c r="JQ14" i="4"/>
  <c r="JQ15" i="4"/>
  <c r="JQ16" i="4"/>
  <c r="JQ17" i="4"/>
  <c r="JQ18" i="4"/>
  <c r="JQ19" i="4"/>
  <c r="JQ20" i="4"/>
  <c r="JQ21" i="4"/>
  <c r="JQ22" i="4"/>
  <c r="JQ23" i="4"/>
  <c r="JQ24" i="4"/>
  <c r="JQ25" i="4"/>
  <c r="JQ26" i="4"/>
  <c r="JQ27" i="4"/>
  <c r="JQ28" i="4"/>
  <c r="JQ29" i="4"/>
  <c r="JQ30" i="4"/>
  <c r="JQ31" i="4"/>
  <c r="JQ32" i="4"/>
  <c r="JQ33" i="4"/>
  <c r="JQ34" i="4"/>
  <c r="JQ35" i="4"/>
  <c r="JQ37" i="4"/>
  <c r="JQ38" i="4"/>
  <c r="JQ39" i="4"/>
  <c r="JQ40" i="4"/>
  <c r="JQ41" i="4"/>
  <c r="JQ42" i="4"/>
  <c r="JQ43" i="4"/>
  <c r="JQ44" i="4"/>
  <c r="JQ45" i="4"/>
  <c r="JQ46" i="4"/>
  <c r="JQ47" i="4"/>
  <c r="JQ48" i="4"/>
  <c r="JQ49" i="4"/>
  <c r="JQ50" i="4"/>
  <c r="JQ51" i="4"/>
  <c r="JQ52" i="4"/>
  <c r="JQ53" i="4"/>
  <c r="JQ54" i="4"/>
  <c r="JQ55" i="4"/>
  <c r="JQ56" i="4"/>
  <c r="JQ57" i="4"/>
  <c r="JQ58" i="4"/>
  <c r="JQ59" i="4"/>
  <c r="JQ60" i="4"/>
  <c r="JQ61" i="4"/>
  <c r="JQ62" i="4"/>
  <c r="JQ63" i="4"/>
  <c r="JQ64" i="4"/>
  <c r="JQ65" i="4"/>
  <c r="JQ67" i="4"/>
  <c r="JQ68" i="4"/>
  <c r="JQ71" i="4"/>
  <c r="JQ72" i="4"/>
  <c r="JQ73" i="4"/>
  <c r="JQ74" i="4"/>
  <c r="JQ75" i="4"/>
  <c r="JQ76" i="4"/>
  <c r="JQ77" i="4"/>
  <c r="JQ78" i="4"/>
  <c r="JQ79" i="4"/>
  <c r="JQ80" i="4"/>
  <c r="JQ81" i="4"/>
  <c r="JQ82" i="4"/>
  <c r="JQ83" i="4"/>
  <c r="JQ84" i="4"/>
  <c r="JQ85" i="4"/>
  <c r="JQ86" i="4"/>
  <c r="JQ87" i="4"/>
  <c r="JQ88" i="4"/>
  <c r="JQ89" i="4"/>
  <c r="JQ92" i="4"/>
  <c r="JQ93" i="4"/>
  <c r="JQ94" i="4"/>
  <c r="JQ95" i="4"/>
  <c r="JQ96" i="4"/>
  <c r="JQ97" i="4"/>
  <c r="JQ98" i="4"/>
  <c r="JQ99" i="4"/>
  <c r="JQ100" i="4"/>
  <c r="JQ101" i="4"/>
  <c r="JQ102" i="4"/>
  <c r="JQ105" i="4"/>
  <c r="JQ106" i="4"/>
  <c r="JQ107" i="4"/>
  <c r="JQ108" i="4"/>
  <c r="JQ109" i="4"/>
  <c r="JQ110" i="4"/>
  <c r="JQ111" i="4"/>
  <c r="JQ112" i="4"/>
  <c r="JQ113" i="4"/>
  <c r="JQ115" i="4"/>
  <c r="JQ116" i="4"/>
  <c r="JQ119" i="4"/>
  <c r="JQ120" i="4"/>
  <c r="JQ121" i="4"/>
  <c r="JQ122" i="4"/>
  <c r="JQ123" i="4"/>
  <c r="JQ124" i="4"/>
  <c r="JQ125" i="4"/>
  <c r="JQ126" i="4"/>
  <c r="JQ127" i="4"/>
  <c r="JQ128" i="4"/>
  <c r="JQ129" i="4"/>
  <c r="JQ130" i="4"/>
  <c r="JQ131" i="4"/>
  <c r="JQ132" i="4"/>
  <c r="JQ133" i="4"/>
  <c r="JQ134" i="4"/>
  <c r="JQ135" i="4"/>
  <c r="JQ136" i="4"/>
  <c r="JQ137" i="4"/>
  <c r="JQ140" i="4"/>
  <c r="JQ141" i="4"/>
  <c r="JQ142" i="4"/>
  <c r="JQ143" i="4"/>
  <c r="JQ144" i="4"/>
  <c r="JQ145" i="4"/>
  <c r="JQ146" i="4"/>
  <c r="JQ147" i="4"/>
  <c r="JQ148" i="4"/>
  <c r="JQ149" i="4"/>
  <c r="JQ150" i="4"/>
  <c r="JQ153" i="4"/>
  <c r="JQ154" i="4"/>
  <c r="JQ155" i="4"/>
  <c r="JQ156" i="4"/>
  <c r="JQ157" i="4"/>
  <c r="JQ158" i="4"/>
  <c r="JQ159" i="4"/>
  <c r="JQ160" i="4"/>
  <c r="JQ161" i="4"/>
  <c r="JQ163" i="4"/>
  <c r="JQ164" i="4"/>
  <c r="JQ165" i="4"/>
  <c r="JQ166" i="4"/>
  <c r="JQ167" i="4"/>
  <c r="JQ168" i="4"/>
  <c r="JQ169" i="4"/>
  <c r="JQ170" i="4"/>
  <c r="JQ171" i="4"/>
  <c r="JQ172" i="4"/>
  <c r="JQ173" i="4"/>
  <c r="JQ174" i="4"/>
  <c r="JQ175" i="4"/>
  <c r="JQ176" i="4"/>
  <c r="JQ179" i="4"/>
  <c r="JQ184" i="4"/>
  <c r="JQ185" i="4"/>
  <c r="JQ186" i="4"/>
  <c r="JQ187" i="4"/>
  <c r="JQ188" i="4"/>
  <c r="JQ189" i="4"/>
  <c r="JQ190" i="4"/>
  <c r="JQ191" i="4"/>
  <c r="JQ192" i="4"/>
  <c r="JQ195" i="4"/>
  <c r="JQ198" i="4"/>
  <c r="JQ199" i="4"/>
  <c r="JQ200" i="4"/>
  <c r="JQ201" i="4"/>
  <c r="JQ202" i="4"/>
  <c r="JQ203" i="4"/>
  <c r="JQ204" i="4"/>
  <c r="JQ205" i="4"/>
  <c r="JQ206" i="4"/>
  <c r="JQ207" i="4"/>
  <c r="JQ208" i="4"/>
  <c r="JQ209" i="4"/>
  <c r="JQ210" i="4"/>
  <c r="JQ211" i="4"/>
  <c r="JQ214" i="4"/>
  <c r="JQ219" i="4"/>
  <c r="JQ220" i="4"/>
  <c r="JQ221" i="4"/>
  <c r="JQ222" i="4"/>
  <c r="JQ223" i="4"/>
  <c r="JQ224" i="4"/>
  <c r="JQ225" i="4"/>
  <c r="JQ226" i="4"/>
  <c r="JQ227" i="4"/>
  <c r="JQ230" i="4"/>
  <c r="JP8" i="4"/>
  <c r="JP9" i="4"/>
  <c r="JP10" i="4"/>
  <c r="JP11" i="4"/>
  <c r="JP12" i="4"/>
  <c r="JP13" i="4"/>
  <c r="JP14" i="4"/>
  <c r="JP15" i="4"/>
  <c r="JP16" i="4"/>
  <c r="JP17" i="4"/>
  <c r="JP18" i="4"/>
  <c r="JP19" i="4"/>
  <c r="JP20" i="4"/>
  <c r="JP21" i="4"/>
  <c r="JP22" i="4"/>
  <c r="JP23" i="4"/>
  <c r="JP24" i="4"/>
  <c r="JP25" i="4"/>
  <c r="JP26" i="4"/>
  <c r="JP27" i="4"/>
  <c r="JP28" i="4"/>
  <c r="JP29" i="4"/>
  <c r="JP30" i="4"/>
  <c r="JP31" i="4"/>
  <c r="JP32" i="4"/>
  <c r="JP33" i="4"/>
  <c r="JP34" i="4"/>
  <c r="JP35" i="4"/>
  <c r="JP37" i="4"/>
  <c r="JP38" i="4"/>
  <c r="JP39" i="4"/>
  <c r="JP40" i="4"/>
  <c r="JP41" i="4"/>
  <c r="JP42" i="4"/>
  <c r="JP43" i="4"/>
  <c r="JP44" i="4"/>
  <c r="JP45" i="4"/>
  <c r="JP46" i="4"/>
  <c r="JP47" i="4"/>
  <c r="JP48" i="4"/>
  <c r="JP49" i="4"/>
  <c r="JP50" i="4"/>
  <c r="JP51" i="4"/>
  <c r="JP52" i="4"/>
  <c r="JP53" i="4"/>
  <c r="JP54" i="4"/>
  <c r="JP55" i="4"/>
  <c r="JP56" i="4"/>
  <c r="JP57" i="4"/>
  <c r="JP58" i="4"/>
  <c r="JP59" i="4"/>
  <c r="JP60" i="4"/>
  <c r="JP61" i="4"/>
  <c r="JP62" i="4"/>
  <c r="JP63" i="4"/>
  <c r="JP64" i="4"/>
  <c r="JP65" i="4"/>
  <c r="JP67" i="4"/>
  <c r="JP68" i="4"/>
  <c r="JP71" i="4"/>
  <c r="JP72" i="4"/>
  <c r="JP73" i="4"/>
  <c r="JP74" i="4"/>
  <c r="JP75" i="4"/>
  <c r="JP76" i="4"/>
  <c r="JP77" i="4"/>
  <c r="JP78" i="4"/>
  <c r="JP79" i="4"/>
  <c r="JP80" i="4"/>
  <c r="JP81" i="4"/>
  <c r="JP82" i="4"/>
  <c r="JP83" i="4"/>
  <c r="JP84" i="4"/>
  <c r="JP85" i="4"/>
  <c r="JP86" i="4"/>
  <c r="JP87" i="4"/>
  <c r="JP88" i="4"/>
  <c r="JP89" i="4"/>
  <c r="JP92" i="4"/>
  <c r="JP93" i="4"/>
  <c r="JP94" i="4"/>
  <c r="JP95" i="4"/>
  <c r="JP96" i="4"/>
  <c r="JP97" i="4"/>
  <c r="JP98" i="4"/>
  <c r="JP99" i="4"/>
  <c r="JP100" i="4"/>
  <c r="JP101" i="4"/>
  <c r="JP102" i="4"/>
  <c r="JP105" i="4"/>
  <c r="JP106" i="4"/>
  <c r="JP107" i="4"/>
  <c r="JP108" i="4"/>
  <c r="JP109" i="4"/>
  <c r="JP110" i="4"/>
  <c r="JP111" i="4"/>
  <c r="JP112" i="4"/>
  <c r="JP113" i="4"/>
  <c r="JP115" i="4"/>
  <c r="JP116" i="4"/>
  <c r="JP119" i="4"/>
  <c r="JP120" i="4"/>
  <c r="JP121" i="4"/>
  <c r="JP122" i="4"/>
  <c r="JP123" i="4"/>
  <c r="JP124" i="4"/>
  <c r="JP125" i="4"/>
  <c r="JP126" i="4"/>
  <c r="JP127" i="4"/>
  <c r="JP128" i="4"/>
  <c r="JP129" i="4"/>
  <c r="JP130" i="4"/>
  <c r="JP131" i="4"/>
  <c r="JP132" i="4"/>
  <c r="JP133" i="4"/>
  <c r="JP134" i="4"/>
  <c r="JP135" i="4"/>
  <c r="JP136" i="4"/>
  <c r="JP137" i="4"/>
  <c r="JP140" i="4"/>
  <c r="JP141" i="4"/>
  <c r="JP142" i="4"/>
  <c r="JP143" i="4"/>
  <c r="JP144" i="4"/>
  <c r="JP145" i="4"/>
  <c r="JP146" i="4"/>
  <c r="JP147" i="4"/>
  <c r="JP148" i="4"/>
  <c r="JP149" i="4"/>
  <c r="JP150" i="4"/>
  <c r="JP153" i="4"/>
  <c r="JP154" i="4"/>
  <c r="JP155" i="4"/>
  <c r="JP156" i="4"/>
  <c r="JP157" i="4"/>
  <c r="JP158" i="4"/>
  <c r="JP159" i="4"/>
  <c r="JP160" i="4"/>
  <c r="JP161" i="4"/>
  <c r="JP163" i="4"/>
  <c r="JP164" i="4"/>
  <c r="JP165" i="4"/>
  <c r="JP166" i="4"/>
  <c r="JP167" i="4"/>
  <c r="JP168" i="4"/>
  <c r="JP169" i="4"/>
  <c r="JP170" i="4"/>
  <c r="JP171" i="4"/>
  <c r="JP172" i="4"/>
  <c r="JP173" i="4"/>
  <c r="JP174" i="4"/>
  <c r="JP175" i="4"/>
  <c r="JP176" i="4"/>
  <c r="JP179" i="4"/>
  <c r="JP184" i="4"/>
  <c r="JP185" i="4"/>
  <c r="JP186" i="4"/>
  <c r="JP187" i="4"/>
  <c r="JP188" i="4"/>
  <c r="JP189" i="4"/>
  <c r="JP190" i="4"/>
  <c r="JP191" i="4"/>
  <c r="JP192" i="4"/>
  <c r="JP195" i="4"/>
  <c r="JP198" i="4"/>
  <c r="JP199" i="4"/>
  <c r="JP200" i="4"/>
  <c r="JP201" i="4"/>
  <c r="JP202" i="4"/>
  <c r="JP203" i="4"/>
  <c r="JP204" i="4"/>
  <c r="JP205" i="4"/>
  <c r="JP206" i="4"/>
  <c r="JP207" i="4"/>
  <c r="JP208" i="4"/>
  <c r="JP209" i="4"/>
  <c r="JP210" i="4"/>
  <c r="JP211" i="4"/>
  <c r="JP214" i="4"/>
  <c r="JP219" i="4"/>
  <c r="JP220" i="4"/>
  <c r="JP221" i="4"/>
  <c r="JP222" i="4"/>
  <c r="JP223" i="4"/>
  <c r="JP224" i="4"/>
  <c r="JP225" i="4"/>
  <c r="JP226" i="4"/>
  <c r="JP227" i="4"/>
  <c r="JP230" i="4"/>
  <c r="JO8" i="4"/>
  <c r="JO9" i="4"/>
  <c r="JO10" i="4"/>
  <c r="JO11" i="4"/>
  <c r="JO12" i="4"/>
  <c r="JO13" i="4"/>
  <c r="JO14" i="4"/>
  <c r="JO15" i="4"/>
  <c r="JO16" i="4"/>
  <c r="JO17" i="4"/>
  <c r="JO18" i="4"/>
  <c r="JO19" i="4"/>
  <c r="JO20" i="4"/>
  <c r="JO21" i="4"/>
  <c r="JO22" i="4"/>
  <c r="JO23" i="4"/>
  <c r="JO24" i="4"/>
  <c r="JO25" i="4"/>
  <c r="JO26" i="4"/>
  <c r="JO27" i="4"/>
  <c r="JO28" i="4"/>
  <c r="JO29" i="4"/>
  <c r="JO30" i="4"/>
  <c r="JO31" i="4"/>
  <c r="JO32" i="4"/>
  <c r="JO33" i="4"/>
  <c r="JO34" i="4"/>
  <c r="JO35" i="4"/>
  <c r="JO37" i="4"/>
  <c r="JO38" i="4"/>
  <c r="JO39" i="4"/>
  <c r="JO40" i="4"/>
  <c r="JO41" i="4"/>
  <c r="JO42" i="4"/>
  <c r="JO43" i="4"/>
  <c r="JO44" i="4"/>
  <c r="JO45" i="4"/>
  <c r="JO46" i="4"/>
  <c r="JO47" i="4"/>
  <c r="JO48" i="4"/>
  <c r="JO49" i="4"/>
  <c r="JO50" i="4"/>
  <c r="JO51" i="4"/>
  <c r="JO52" i="4"/>
  <c r="JO53" i="4"/>
  <c r="JO54" i="4"/>
  <c r="JO55" i="4"/>
  <c r="JO56" i="4"/>
  <c r="JO57" i="4"/>
  <c r="JO58" i="4"/>
  <c r="JO59" i="4"/>
  <c r="JO60" i="4"/>
  <c r="JO61" i="4"/>
  <c r="JO62" i="4"/>
  <c r="JO63" i="4"/>
  <c r="JO64" i="4"/>
  <c r="JO65" i="4"/>
  <c r="JO67" i="4"/>
  <c r="JO68" i="4"/>
  <c r="JO71" i="4"/>
  <c r="JO72" i="4"/>
  <c r="JO73" i="4"/>
  <c r="JO74" i="4"/>
  <c r="JO75" i="4"/>
  <c r="JO76" i="4"/>
  <c r="JO77" i="4"/>
  <c r="JO78" i="4"/>
  <c r="JO79" i="4"/>
  <c r="JO80" i="4"/>
  <c r="JO81" i="4"/>
  <c r="JO82" i="4"/>
  <c r="JO83" i="4"/>
  <c r="JO84" i="4"/>
  <c r="JO85" i="4"/>
  <c r="JO86" i="4"/>
  <c r="JO87" i="4"/>
  <c r="JO88" i="4"/>
  <c r="JO89" i="4"/>
  <c r="JO92" i="4"/>
  <c r="JO93" i="4"/>
  <c r="JO94" i="4"/>
  <c r="JO95" i="4"/>
  <c r="JO96" i="4"/>
  <c r="JO97" i="4"/>
  <c r="JO98" i="4"/>
  <c r="JO99" i="4"/>
  <c r="JO100" i="4"/>
  <c r="JO101" i="4"/>
  <c r="JO102" i="4"/>
  <c r="JO105" i="4"/>
  <c r="JO106" i="4"/>
  <c r="JO107" i="4"/>
  <c r="JO108" i="4"/>
  <c r="JO109" i="4"/>
  <c r="JO110" i="4"/>
  <c r="JO111" i="4"/>
  <c r="JO112" i="4"/>
  <c r="JO113" i="4"/>
  <c r="JO115" i="4"/>
  <c r="JO116" i="4"/>
  <c r="JO119" i="4"/>
  <c r="JO120" i="4"/>
  <c r="JO121" i="4"/>
  <c r="JO122" i="4"/>
  <c r="JO123" i="4"/>
  <c r="JO124" i="4"/>
  <c r="JO125" i="4"/>
  <c r="JO126" i="4"/>
  <c r="JO127" i="4"/>
  <c r="JO128" i="4"/>
  <c r="JO129" i="4"/>
  <c r="JO130" i="4"/>
  <c r="JO131" i="4"/>
  <c r="JO132" i="4"/>
  <c r="JO133" i="4"/>
  <c r="JO134" i="4"/>
  <c r="JO135" i="4"/>
  <c r="JO136" i="4"/>
  <c r="JO137" i="4"/>
  <c r="JO140" i="4"/>
  <c r="JO141" i="4"/>
  <c r="JO142" i="4"/>
  <c r="JO143" i="4"/>
  <c r="JO144" i="4"/>
  <c r="JO145" i="4"/>
  <c r="JO146" i="4"/>
  <c r="JO147" i="4"/>
  <c r="JO148" i="4"/>
  <c r="JO149" i="4"/>
  <c r="JO150" i="4"/>
  <c r="JO153" i="4"/>
  <c r="JO154" i="4"/>
  <c r="JO155" i="4"/>
  <c r="JO156" i="4"/>
  <c r="JO157" i="4"/>
  <c r="JO158" i="4"/>
  <c r="JO159" i="4"/>
  <c r="JO160" i="4"/>
  <c r="JO161" i="4"/>
  <c r="JO163" i="4"/>
  <c r="JO164" i="4"/>
  <c r="JO165" i="4"/>
  <c r="JO166" i="4"/>
  <c r="JO167" i="4"/>
  <c r="JO168" i="4"/>
  <c r="JO169" i="4"/>
  <c r="JO170" i="4"/>
  <c r="JO171" i="4"/>
  <c r="JO172" i="4"/>
  <c r="JO173" i="4"/>
  <c r="JO174" i="4"/>
  <c r="JO175" i="4"/>
  <c r="JO176" i="4"/>
  <c r="JO179" i="4"/>
  <c r="JO184" i="4"/>
  <c r="JO185" i="4"/>
  <c r="JO186" i="4"/>
  <c r="JO187" i="4"/>
  <c r="JO188" i="4"/>
  <c r="JO189" i="4"/>
  <c r="JO190" i="4"/>
  <c r="JO191" i="4"/>
  <c r="JO192" i="4"/>
  <c r="JO195" i="4"/>
  <c r="JO198" i="4"/>
  <c r="JO199" i="4"/>
  <c r="JO200" i="4"/>
  <c r="JO201" i="4"/>
  <c r="JO202" i="4"/>
  <c r="JO203" i="4"/>
  <c r="JO204" i="4"/>
  <c r="JO205" i="4"/>
  <c r="JO206" i="4"/>
  <c r="JO207" i="4"/>
  <c r="JO208" i="4"/>
  <c r="JO209" i="4"/>
  <c r="JO210" i="4"/>
  <c r="JO211" i="4"/>
  <c r="JO214" i="4"/>
  <c r="JO219" i="4"/>
  <c r="JO220" i="4"/>
  <c r="JO221" i="4"/>
  <c r="JO222" i="4"/>
  <c r="JO223" i="4"/>
  <c r="JO224" i="4"/>
  <c r="JO225" i="4"/>
  <c r="JO226" i="4"/>
  <c r="JO227" i="4"/>
  <c r="JO230" i="4"/>
  <c r="JN8" i="4"/>
  <c r="JN9" i="4"/>
  <c r="JN10" i="4"/>
  <c r="JN11" i="4"/>
  <c r="JN12" i="4"/>
  <c r="JN13" i="4"/>
  <c r="JN14" i="4"/>
  <c r="JN15" i="4"/>
  <c r="JN16" i="4"/>
  <c r="JN17" i="4"/>
  <c r="JN18" i="4"/>
  <c r="JN19" i="4"/>
  <c r="JN20" i="4"/>
  <c r="JN21" i="4"/>
  <c r="JN22" i="4"/>
  <c r="JN23" i="4"/>
  <c r="JN24" i="4"/>
  <c r="JN25" i="4"/>
  <c r="JN26" i="4"/>
  <c r="JN27" i="4"/>
  <c r="JN28" i="4"/>
  <c r="JN29" i="4"/>
  <c r="JN30" i="4"/>
  <c r="JN31" i="4"/>
  <c r="JN32" i="4"/>
  <c r="JN33" i="4"/>
  <c r="JN34" i="4"/>
  <c r="JN35" i="4"/>
  <c r="JN37" i="4"/>
  <c r="JN38" i="4"/>
  <c r="JN39" i="4"/>
  <c r="JN40" i="4"/>
  <c r="JN41" i="4"/>
  <c r="JN42" i="4"/>
  <c r="JN43" i="4"/>
  <c r="JN44" i="4"/>
  <c r="JN45" i="4"/>
  <c r="JN46" i="4"/>
  <c r="JN47" i="4"/>
  <c r="JN48" i="4"/>
  <c r="JN49" i="4"/>
  <c r="JN50" i="4"/>
  <c r="JN51" i="4"/>
  <c r="JN52" i="4"/>
  <c r="JN53" i="4"/>
  <c r="JN54" i="4"/>
  <c r="JN55" i="4"/>
  <c r="JN56" i="4"/>
  <c r="JN57" i="4"/>
  <c r="JN58" i="4"/>
  <c r="JN59" i="4"/>
  <c r="JN60" i="4"/>
  <c r="JN61" i="4"/>
  <c r="JN62" i="4"/>
  <c r="JN63" i="4"/>
  <c r="JN64" i="4"/>
  <c r="JN65" i="4"/>
  <c r="JN67" i="4"/>
  <c r="JN68" i="4"/>
  <c r="JN71" i="4"/>
  <c r="JN72" i="4"/>
  <c r="JN73" i="4"/>
  <c r="JN74" i="4"/>
  <c r="JN75" i="4"/>
  <c r="JN76" i="4"/>
  <c r="JN77" i="4"/>
  <c r="JN78" i="4"/>
  <c r="JN79" i="4"/>
  <c r="JN80" i="4"/>
  <c r="JN81" i="4"/>
  <c r="JN82" i="4"/>
  <c r="JN83" i="4"/>
  <c r="JN84" i="4"/>
  <c r="JN85" i="4"/>
  <c r="JN86" i="4"/>
  <c r="JN87" i="4"/>
  <c r="JN88" i="4"/>
  <c r="JN89" i="4"/>
  <c r="JN92" i="4"/>
  <c r="JN93" i="4"/>
  <c r="JN94" i="4"/>
  <c r="JN95" i="4"/>
  <c r="JN96" i="4"/>
  <c r="JN97" i="4"/>
  <c r="JN98" i="4"/>
  <c r="JN99" i="4"/>
  <c r="JN100" i="4"/>
  <c r="JN101" i="4"/>
  <c r="JN102" i="4"/>
  <c r="JN105" i="4"/>
  <c r="JN106" i="4"/>
  <c r="JN107" i="4"/>
  <c r="JN108" i="4"/>
  <c r="JN109" i="4"/>
  <c r="JN110" i="4"/>
  <c r="JN111" i="4"/>
  <c r="JN112" i="4"/>
  <c r="JN113" i="4"/>
  <c r="JN115" i="4"/>
  <c r="JN116" i="4"/>
  <c r="JN119" i="4"/>
  <c r="JN120" i="4"/>
  <c r="JN121" i="4"/>
  <c r="JN122" i="4"/>
  <c r="JN123" i="4"/>
  <c r="JN124" i="4"/>
  <c r="JN125" i="4"/>
  <c r="JN126" i="4"/>
  <c r="JN127" i="4"/>
  <c r="JN128" i="4"/>
  <c r="JN129" i="4"/>
  <c r="JN130" i="4"/>
  <c r="JN131" i="4"/>
  <c r="JN132" i="4"/>
  <c r="JN133" i="4"/>
  <c r="JN134" i="4"/>
  <c r="JN135" i="4"/>
  <c r="JN136" i="4"/>
  <c r="JN137" i="4"/>
  <c r="JN140" i="4"/>
  <c r="JN141" i="4"/>
  <c r="JN142" i="4"/>
  <c r="JN143" i="4"/>
  <c r="JN144" i="4"/>
  <c r="JN145" i="4"/>
  <c r="JN146" i="4"/>
  <c r="JN147" i="4"/>
  <c r="JN148" i="4"/>
  <c r="JN149" i="4"/>
  <c r="JN150" i="4"/>
  <c r="JN153" i="4"/>
  <c r="JN154" i="4"/>
  <c r="JN155" i="4"/>
  <c r="JN156" i="4"/>
  <c r="JN157" i="4"/>
  <c r="JN158" i="4"/>
  <c r="JN159" i="4"/>
  <c r="JN160" i="4"/>
  <c r="JN161" i="4"/>
  <c r="JN163" i="4"/>
  <c r="JN164" i="4"/>
  <c r="JN165" i="4"/>
  <c r="JN166" i="4"/>
  <c r="JN167" i="4"/>
  <c r="JN168" i="4"/>
  <c r="JN169" i="4"/>
  <c r="JN170" i="4"/>
  <c r="JN171" i="4"/>
  <c r="JN172" i="4"/>
  <c r="JN173" i="4"/>
  <c r="JN174" i="4"/>
  <c r="JN175" i="4"/>
  <c r="JN176" i="4"/>
  <c r="JN179" i="4"/>
  <c r="JN184" i="4"/>
  <c r="JN185" i="4"/>
  <c r="JN186" i="4"/>
  <c r="JN187" i="4"/>
  <c r="JN188" i="4"/>
  <c r="JN189" i="4"/>
  <c r="JN190" i="4"/>
  <c r="JN191" i="4"/>
  <c r="JN192" i="4"/>
  <c r="JN195" i="4"/>
  <c r="JN198" i="4"/>
  <c r="JN199" i="4"/>
  <c r="JN200" i="4"/>
  <c r="JN201" i="4"/>
  <c r="JN202" i="4"/>
  <c r="JN203" i="4"/>
  <c r="JN204" i="4"/>
  <c r="JN205" i="4"/>
  <c r="JN206" i="4"/>
  <c r="JN207" i="4"/>
  <c r="JN208" i="4"/>
  <c r="JN209" i="4"/>
  <c r="JN210" i="4"/>
  <c r="JN211" i="4"/>
  <c r="JN214" i="4"/>
  <c r="JN219" i="4"/>
  <c r="JN220" i="4"/>
  <c r="JN221" i="4"/>
  <c r="JN222" i="4"/>
  <c r="JN223" i="4"/>
  <c r="JN224" i="4"/>
  <c r="JN225" i="4"/>
  <c r="JN226" i="4"/>
  <c r="JN227" i="4"/>
  <c r="JN230" i="4"/>
  <c r="FR8" i="2"/>
  <c r="FR9" i="2"/>
  <c r="FR10" i="2"/>
  <c r="FR11" i="2"/>
  <c r="FR12" i="2"/>
  <c r="FR13" i="2"/>
  <c r="FR14" i="2"/>
  <c r="FR15" i="2"/>
  <c r="FR16" i="2"/>
  <c r="FR17" i="2"/>
  <c r="FR18" i="2"/>
  <c r="FR19" i="2"/>
  <c r="FR20" i="2"/>
  <c r="FR21" i="2"/>
  <c r="FR22" i="2"/>
  <c r="FR23" i="2"/>
  <c r="FR24" i="2"/>
  <c r="FR25" i="2"/>
  <c r="FR26" i="2"/>
  <c r="FR27" i="2"/>
  <c r="FR28" i="2"/>
  <c r="FR29" i="2"/>
  <c r="FR30" i="2"/>
  <c r="FR31" i="2"/>
  <c r="FR32" i="2"/>
  <c r="FR33" i="2"/>
  <c r="FR34" i="2"/>
  <c r="FR35" i="2"/>
  <c r="FR37" i="2"/>
  <c r="FR38" i="2"/>
  <c r="FR39" i="2"/>
  <c r="FR40" i="2"/>
  <c r="FR41" i="2"/>
  <c r="FR42" i="2"/>
  <c r="FR43" i="2"/>
  <c r="FR44" i="2"/>
  <c r="FR45" i="2"/>
  <c r="FR46" i="2"/>
  <c r="FR47" i="2"/>
  <c r="FR48" i="2"/>
  <c r="FR49" i="2"/>
  <c r="FR50" i="2"/>
  <c r="FR51" i="2"/>
  <c r="FR52" i="2"/>
  <c r="FR53" i="2"/>
  <c r="FR54" i="2"/>
  <c r="FR55" i="2"/>
  <c r="FR56" i="2"/>
  <c r="FR57" i="2"/>
  <c r="FR58" i="2"/>
  <c r="FR59" i="2"/>
  <c r="FR60" i="2"/>
  <c r="FR61" i="2"/>
  <c r="FR62" i="2"/>
  <c r="FR63" i="2"/>
  <c r="FR64" i="2"/>
  <c r="FR65" i="2"/>
  <c r="FR67" i="2"/>
  <c r="FR68" i="2"/>
  <c r="FR71" i="2"/>
  <c r="FR72" i="2"/>
  <c r="FR73" i="2"/>
  <c r="FR74" i="2"/>
  <c r="FR75" i="2"/>
  <c r="FR76" i="2"/>
  <c r="FR77" i="2"/>
  <c r="FR78" i="2"/>
  <c r="FR79" i="2"/>
  <c r="FR80" i="2"/>
  <c r="FR81" i="2"/>
  <c r="FR82" i="2"/>
  <c r="FR83" i="2"/>
  <c r="FR84" i="2"/>
  <c r="FR85" i="2"/>
  <c r="FR86" i="2"/>
  <c r="FR87" i="2"/>
  <c r="FR88" i="2"/>
  <c r="FR89" i="2"/>
  <c r="FR92" i="2"/>
  <c r="FR93" i="2"/>
  <c r="FR94" i="2"/>
  <c r="FR95" i="2"/>
  <c r="FR96" i="2"/>
  <c r="FR97" i="2"/>
  <c r="FR98" i="2"/>
  <c r="FR99" i="2"/>
  <c r="FR100" i="2"/>
  <c r="FR101" i="2"/>
  <c r="FR102" i="2"/>
  <c r="FR105" i="2"/>
  <c r="FR106" i="2"/>
  <c r="FR107" i="2"/>
  <c r="FR108" i="2"/>
  <c r="FR109" i="2"/>
  <c r="FR110" i="2"/>
  <c r="FR111" i="2"/>
  <c r="FR112" i="2"/>
  <c r="FR113" i="2"/>
  <c r="FR115" i="2"/>
  <c r="FR116" i="2"/>
  <c r="FR119" i="2"/>
  <c r="FR120" i="2"/>
  <c r="FR121" i="2"/>
  <c r="FR122" i="2"/>
  <c r="FR123" i="2"/>
  <c r="FR124" i="2"/>
  <c r="FR125" i="2"/>
  <c r="FR126" i="2"/>
  <c r="FR127" i="2"/>
  <c r="FR128" i="2"/>
  <c r="FR129" i="2"/>
  <c r="FR130" i="2"/>
  <c r="FR131" i="2"/>
  <c r="FR132" i="2"/>
  <c r="FR133" i="2"/>
  <c r="FR134" i="2"/>
  <c r="FR135" i="2"/>
  <c r="FR136" i="2"/>
  <c r="FR137" i="2"/>
  <c r="FR140" i="2"/>
  <c r="FR141" i="2"/>
  <c r="FR142" i="2"/>
  <c r="FR143" i="2"/>
  <c r="FR144" i="2"/>
  <c r="FR145" i="2"/>
  <c r="FR146" i="2"/>
  <c r="FR147" i="2"/>
  <c r="FR148" i="2"/>
  <c r="FR149" i="2"/>
  <c r="FR150" i="2"/>
  <c r="FR153" i="2"/>
  <c r="FR154" i="2"/>
  <c r="FR155" i="2"/>
  <c r="FR156" i="2"/>
  <c r="FR157" i="2"/>
  <c r="FR158" i="2"/>
  <c r="FR159" i="2"/>
  <c r="FR160" i="2"/>
  <c r="FR161" i="2"/>
  <c r="FR163" i="2"/>
  <c r="FR164" i="2"/>
  <c r="FR165" i="2"/>
  <c r="FR166" i="2"/>
  <c r="FR167" i="2"/>
  <c r="FR168" i="2"/>
  <c r="FR169" i="2"/>
  <c r="FR170" i="2"/>
  <c r="FR171" i="2"/>
  <c r="FR172" i="2"/>
  <c r="FR173" i="2"/>
  <c r="FR174" i="2"/>
  <c r="FR175" i="2"/>
  <c r="FR176" i="2"/>
  <c r="FR182" i="2"/>
  <c r="FR185" i="2"/>
  <c r="FR186" i="2"/>
  <c r="FR187" i="2"/>
  <c r="FR188" i="2"/>
  <c r="FR189" i="2"/>
  <c r="FR190" i="2"/>
  <c r="FR191" i="2"/>
  <c r="FR192" i="2"/>
  <c r="FR195" i="2"/>
  <c r="FR198" i="2"/>
  <c r="FR199" i="2"/>
  <c r="FR200" i="2"/>
  <c r="FR201" i="2"/>
  <c r="FR202" i="2"/>
  <c r="FR203" i="2"/>
  <c r="FR204" i="2"/>
  <c r="FR205" i="2"/>
  <c r="FR206" i="2"/>
  <c r="FR207" i="2"/>
  <c r="FR208" i="2"/>
  <c r="FR209" i="2"/>
  <c r="FR210" i="2"/>
  <c r="FR211" i="2"/>
  <c r="FR214" i="2"/>
  <c r="FR219" i="2"/>
  <c r="FR220" i="2"/>
  <c r="FR221" i="2"/>
  <c r="FR222" i="2"/>
  <c r="FR223" i="2"/>
  <c r="FR224" i="2"/>
  <c r="FR225" i="2"/>
  <c r="FR226" i="2"/>
  <c r="FR227" i="2"/>
  <c r="FR230" i="2"/>
  <c r="FR233" i="2"/>
  <c r="FQ8" i="2"/>
  <c r="FQ9" i="2"/>
  <c r="FQ10" i="2"/>
  <c r="FQ11" i="2"/>
  <c r="FQ12" i="2"/>
  <c r="FQ13" i="2"/>
  <c r="FQ14" i="2"/>
  <c r="FQ15" i="2"/>
  <c r="FQ16" i="2"/>
  <c r="FQ17" i="2"/>
  <c r="FQ18" i="2"/>
  <c r="FQ19" i="2"/>
  <c r="FQ20" i="2"/>
  <c r="FQ21" i="2"/>
  <c r="FQ22" i="2"/>
  <c r="FQ23" i="2"/>
  <c r="FQ24" i="2"/>
  <c r="FQ25" i="2"/>
  <c r="FQ26" i="2"/>
  <c r="FQ27" i="2"/>
  <c r="FQ28" i="2"/>
  <c r="FQ29" i="2"/>
  <c r="FQ30" i="2"/>
  <c r="FQ31" i="2"/>
  <c r="FQ32" i="2"/>
  <c r="FQ33" i="2"/>
  <c r="FQ34" i="2"/>
  <c r="FQ35" i="2"/>
  <c r="FQ37" i="2"/>
  <c r="FQ38" i="2"/>
  <c r="FQ39" i="2"/>
  <c r="FQ40" i="2"/>
  <c r="FQ41" i="2"/>
  <c r="FQ42" i="2"/>
  <c r="FQ43" i="2"/>
  <c r="FQ44" i="2"/>
  <c r="FQ45" i="2"/>
  <c r="FQ46" i="2"/>
  <c r="FQ47" i="2"/>
  <c r="FQ48" i="2"/>
  <c r="FQ49" i="2"/>
  <c r="FQ50" i="2"/>
  <c r="FQ51" i="2"/>
  <c r="FQ52" i="2"/>
  <c r="FQ53" i="2"/>
  <c r="FQ54" i="2"/>
  <c r="FQ55" i="2"/>
  <c r="FQ56" i="2"/>
  <c r="FQ57" i="2"/>
  <c r="FQ58" i="2"/>
  <c r="FQ59" i="2"/>
  <c r="FQ60" i="2"/>
  <c r="FQ61" i="2"/>
  <c r="FQ62" i="2"/>
  <c r="FQ63" i="2"/>
  <c r="FQ64" i="2"/>
  <c r="FQ65" i="2"/>
  <c r="FQ67" i="2"/>
  <c r="FQ68" i="2"/>
  <c r="FQ71" i="2"/>
  <c r="FQ72" i="2"/>
  <c r="FQ73" i="2"/>
  <c r="FQ74" i="2"/>
  <c r="FQ75" i="2"/>
  <c r="FQ76" i="2"/>
  <c r="FQ77" i="2"/>
  <c r="FQ78" i="2"/>
  <c r="FQ79" i="2"/>
  <c r="FQ80" i="2"/>
  <c r="FQ81" i="2"/>
  <c r="FQ82" i="2"/>
  <c r="FQ83" i="2"/>
  <c r="FQ84" i="2"/>
  <c r="FQ85" i="2"/>
  <c r="FQ86" i="2"/>
  <c r="FQ87" i="2"/>
  <c r="FQ88" i="2"/>
  <c r="FQ89" i="2"/>
  <c r="FQ92" i="2"/>
  <c r="FQ93" i="2"/>
  <c r="FQ94" i="2"/>
  <c r="FQ95" i="2"/>
  <c r="FQ96" i="2"/>
  <c r="FQ97" i="2"/>
  <c r="FQ98" i="2"/>
  <c r="FQ99" i="2"/>
  <c r="FQ100" i="2"/>
  <c r="FQ101" i="2"/>
  <c r="FQ102" i="2"/>
  <c r="FQ105" i="2"/>
  <c r="FQ106" i="2"/>
  <c r="FQ107" i="2"/>
  <c r="FQ108" i="2"/>
  <c r="FQ109" i="2"/>
  <c r="FQ110" i="2"/>
  <c r="FQ111" i="2"/>
  <c r="FQ112" i="2"/>
  <c r="FQ113" i="2"/>
  <c r="FQ115" i="2"/>
  <c r="FQ116" i="2"/>
  <c r="FQ119" i="2"/>
  <c r="FQ120" i="2"/>
  <c r="FQ121" i="2"/>
  <c r="FQ122" i="2"/>
  <c r="FQ123" i="2"/>
  <c r="FQ124" i="2"/>
  <c r="FQ125" i="2"/>
  <c r="FQ126" i="2"/>
  <c r="FQ127" i="2"/>
  <c r="FQ128" i="2"/>
  <c r="FQ129" i="2"/>
  <c r="FQ130" i="2"/>
  <c r="FQ131" i="2"/>
  <c r="FQ132" i="2"/>
  <c r="FQ133" i="2"/>
  <c r="FQ134" i="2"/>
  <c r="FQ135" i="2"/>
  <c r="FQ136" i="2"/>
  <c r="FQ137" i="2"/>
  <c r="FQ140" i="2"/>
  <c r="FQ141" i="2"/>
  <c r="FQ142" i="2"/>
  <c r="FQ143" i="2"/>
  <c r="FQ144" i="2"/>
  <c r="FQ145" i="2"/>
  <c r="FQ146" i="2"/>
  <c r="FQ147" i="2"/>
  <c r="FQ148" i="2"/>
  <c r="FQ149" i="2"/>
  <c r="FQ150" i="2"/>
  <c r="FQ153" i="2"/>
  <c r="FQ154" i="2"/>
  <c r="FQ155" i="2"/>
  <c r="FQ156" i="2"/>
  <c r="FQ157" i="2"/>
  <c r="FQ158" i="2"/>
  <c r="FQ159" i="2"/>
  <c r="FQ160" i="2"/>
  <c r="FQ161" i="2"/>
  <c r="FQ163" i="2"/>
  <c r="FQ164" i="2"/>
  <c r="FQ165" i="2"/>
  <c r="FQ166" i="2"/>
  <c r="FQ167" i="2"/>
  <c r="FQ168" i="2"/>
  <c r="FQ169" i="2"/>
  <c r="FQ170" i="2"/>
  <c r="FQ171" i="2"/>
  <c r="FQ172" i="2"/>
  <c r="FQ173" i="2"/>
  <c r="FQ174" i="2"/>
  <c r="FQ175" i="2"/>
  <c r="FQ176" i="2"/>
  <c r="FQ182" i="2"/>
  <c r="FQ185" i="2"/>
  <c r="FQ186" i="2"/>
  <c r="FQ187" i="2"/>
  <c r="FQ188" i="2"/>
  <c r="FQ189" i="2"/>
  <c r="FQ190" i="2"/>
  <c r="FQ191" i="2"/>
  <c r="FQ192" i="2"/>
  <c r="FQ195" i="2"/>
  <c r="FQ198" i="2"/>
  <c r="FQ199" i="2"/>
  <c r="FQ200" i="2"/>
  <c r="FQ201" i="2"/>
  <c r="FQ202" i="2"/>
  <c r="FQ203" i="2"/>
  <c r="FQ204" i="2"/>
  <c r="FQ205" i="2"/>
  <c r="FQ206" i="2"/>
  <c r="FQ207" i="2"/>
  <c r="FQ208" i="2"/>
  <c r="FQ209" i="2"/>
  <c r="FQ210" i="2"/>
  <c r="FQ211" i="2"/>
  <c r="FQ214" i="2"/>
  <c r="FQ219" i="2"/>
  <c r="FQ220" i="2"/>
  <c r="FQ221" i="2"/>
  <c r="FQ222" i="2"/>
  <c r="FQ223" i="2"/>
  <c r="FQ224" i="2"/>
  <c r="FQ225" i="2"/>
  <c r="FQ226" i="2"/>
  <c r="FQ227" i="2"/>
  <c r="FQ230" i="2"/>
  <c r="FQ233" i="2"/>
  <c r="FP8" i="2"/>
  <c r="FP9" i="2"/>
  <c r="FP10" i="2"/>
  <c r="FP11" i="2"/>
  <c r="FP12" i="2"/>
  <c r="FP13" i="2"/>
  <c r="FP14" i="2"/>
  <c r="FP15" i="2"/>
  <c r="FP16" i="2"/>
  <c r="FP17" i="2"/>
  <c r="FP18" i="2"/>
  <c r="FP19" i="2"/>
  <c r="FP20" i="2"/>
  <c r="FP21" i="2"/>
  <c r="FP22" i="2"/>
  <c r="FP23" i="2"/>
  <c r="FP24" i="2"/>
  <c r="FP25" i="2"/>
  <c r="FP26" i="2"/>
  <c r="FP27" i="2"/>
  <c r="FP28" i="2"/>
  <c r="FP29" i="2"/>
  <c r="FP30" i="2"/>
  <c r="FP31" i="2"/>
  <c r="FP32" i="2"/>
  <c r="FP33" i="2"/>
  <c r="FP34" i="2"/>
  <c r="FP35" i="2"/>
  <c r="FP37" i="2"/>
  <c r="FP38" i="2"/>
  <c r="FP39" i="2"/>
  <c r="FP40" i="2"/>
  <c r="FP41" i="2"/>
  <c r="FP42" i="2"/>
  <c r="FP43" i="2"/>
  <c r="FP44" i="2"/>
  <c r="FP45" i="2"/>
  <c r="FP46" i="2"/>
  <c r="FP47" i="2"/>
  <c r="FP48" i="2"/>
  <c r="FP49" i="2"/>
  <c r="FP50" i="2"/>
  <c r="FP51" i="2"/>
  <c r="FP52" i="2"/>
  <c r="FP53" i="2"/>
  <c r="FP54" i="2"/>
  <c r="FP55" i="2"/>
  <c r="FP56" i="2"/>
  <c r="FP57" i="2"/>
  <c r="FP58" i="2"/>
  <c r="FP59" i="2"/>
  <c r="FP60" i="2"/>
  <c r="FP61" i="2"/>
  <c r="FP62" i="2"/>
  <c r="FP63" i="2"/>
  <c r="FP64" i="2"/>
  <c r="FP65" i="2"/>
  <c r="FP67" i="2"/>
  <c r="FP68" i="2"/>
  <c r="FP71" i="2"/>
  <c r="FP72" i="2"/>
  <c r="FP73" i="2"/>
  <c r="FP74" i="2"/>
  <c r="FP75" i="2"/>
  <c r="FP76" i="2"/>
  <c r="FP77" i="2"/>
  <c r="FP78" i="2"/>
  <c r="FP79" i="2"/>
  <c r="FP80" i="2"/>
  <c r="FP81" i="2"/>
  <c r="FP82" i="2"/>
  <c r="FP83" i="2"/>
  <c r="FP84" i="2"/>
  <c r="FP85" i="2"/>
  <c r="FP86" i="2"/>
  <c r="FP87" i="2"/>
  <c r="FP88" i="2"/>
  <c r="FP89" i="2"/>
  <c r="FP92" i="2"/>
  <c r="FP93" i="2"/>
  <c r="FP94" i="2"/>
  <c r="FP95" i="2"/>
  <c r="FP96" i="2"/>
  <c r="FP97" i="2"/>
  <c r="FP98" i="2"/>
  <c r="FP99" i="2"/>
  <c r="FP100" i="2"/>
  <c r="FP101" i="2"/>
  <c r="FP102" i="2"/>
  <c r="FP105" i="2"/>
  <c r="FP106" i="2"/>
  <c r="FP107" i="2"/>
  <c r="FP108" i="2"/>
  <c r="FP109" i="2"/>
  <c r="FP110" i="2"/>
  <c r="FP111" i="2"/>
  <c r="FP112" i="2"/>
  <c r="FP113" i="2"/>
  <c r="FP115" i="2"/>
  <c r="FP116" i="2"/>
  <c r="FP119" i="2"/>
  <c r="FP120" i="2"/>
  <c r="FP121" i="2"/>
  <c r="FP122" i="2"/>
  <c r="FP123" i="2"/>
  <c r="FP124" i="2"/>
  <c r="FP125" i="2"/>
  <c r="FP126" i="2"/>
  <c r="FP127" i="2"/>
  <c r="FP128" i="2"/>
  <c r="FP129" i="2"/>
  <c r="FP130" i="2"/>
  <c r="FP131" i="2"/>
  <c r="FP132" i="2"/>
  <c r="FP133" i="2"/>
  <c r="FP134" i="2"/>
  <c r="FP135" i="2"/>
  <c r="FP136" i="2"/>
  <c r="FP137" i="2"/>
  <c r="FP140" i="2"/>
  <c r="FP141" i="2"/>
  <c r="FP142" i="2"/>
  <c r="FP143" i="2"/>
  <c r="FP144" i="2"/>
  <c r="FP145" i="2"/>
  <c r="FP146" i="2"/>
  <c r="FP147" i="2"/>
  <c r="FP148" i="2"/>
  <c r="FP149" i="2"/>
  <c r="FP150" i="2"/>
  <c r="FP153" i="2"/>
  <c r="FP154" i="2"/>
  <c r="FP155" i="2"/>
  <c r="FP156" i="2"/>
  <c r="FP157" i="2"/>
  <c r="FP158" i="2"/>
  <c r="FP159" i="2"/>
  <c r="FP160" i="2"/>
  <c r="FP161" i="2"/>
  <c r="FP163" i="2"/>
  <c r="FP164" i="2"/>
  <c r="FP165" i="2"/>
  <c r="FP166" i="2"/>
  <c r="FP167" i="2"/>
  <c r="FP168" i="2"/>
  <c r="FP169" i="2"/>
  <c r="FP170" i="2"/>
  <c r="FP171" i="2"/>
  <c r="FP172" i="2"/>
  <c r="FP173" i="2"/>
  <c r="FP174" i="2"/>
  <c r="FP175" i="2"/>
  <c r="FP176" i="2"/>
  <c r="FP182" i="2"/>
  <c r="FP185" i="2"/>
  <c r="FP186" i="2"/>
  <c r="FP187" i="2"/>
  <c r="FP188" i="2"/>
  <c r="FP189" i="2"/>
  <c r="FP190" i="2"/>
  <c r="FP191" i="2"/>
  <c r="FP192" i="2"/>
  <c r="FP195" i="2"/>
  <c r="FP198" i="2"/>
  <c r="FP199" i="2"/>
  <c r="FP200" i="2"/>
  <c r="FP201" i="2"/>
  <c r="FP202" i="2"/>
  <c r="FP203" i="2"/>
  <c r="FP204" i="2"/>
  <c r="FP205" i="2"/>
  <c r="FP206" i="2"/>
  <c r="FP207" i="2"/>
  <c r="FP208" i="2"/>
  <c r="FP209" i="2"/>
  <c r="FP210" i="2"/>
  <c r="FP211" i="2"/>
  <c r="FP214" i="2"/>
  <c r="FP219" i="2"/>
  <c r="FP220" i="2"/>
  <c r="FP221" i="2"/>
  <c r="FP222" i="2"/>
  <c r="FP223" i="2"/>
  <c r="FP224" i="2"/>
  <c r="FP225" i="2"/>
  <c r="FP226" i="2"/>
  <c r="FP227" i="2"/>
  <c r="FP230" i="2"/>
  <c r="FP233" i="2"/>
  <c r="JR7" i="4"/>
  <c r="JQ7" i="4"/>
  <c r="JP7" i="4"/>
  <c r="JO7" i="4"/>
  <c r="JN7" i="4"/>
  <c r="FR7" i="2"/>
  <c r="FQ7" i="2"/>
  <c r="FP7" i="2"/>
  <c r="JV9" i="4" a="1"/>
  <c r="FU81" i="2" a="1"/>
  <c r="KA131" i="4" a="1"/>
  <c r="DR236" i="2" a="1"/>
  <c r="HT236" i="4" a="1"/>
  <c r="FV161" i="2" a="1"/>
  <c r="JV105" i="4" a="1"/>
  <c r="KC133" i="4" a="1"/>
  <c r="JT236" i="4" a="1"/>
  <c r="KB136" i="4" a="1"/>
  <c r="BS234" i="4" a="1"/>
  <c r="KB58" i="4" a="1"/>
  <c r="FX131" i="2" a="1"/>
  <c r="JV152" i="4" a="1"/>
  <c r="FU21" i="2" a="1"/>
  <c r="JZ213" i="4" a="1"/>
  <c r="AM237" i="4" a="1"/>
  <c r="AH234" i="2" a="1"/>
  <c r="AW236" i="2" a="1"/>
  <c r="KB83" i="4" a="1"/>
  <c r="JZ232" i="4" a="1"/>
  <c r="JY124" i="4" a="1"/>
  <c r="DX235" i="4" a="1"/>
  <c r="JV39" i="4" a="1"/>
  <c r="FX115" i="2" a="1"/>
  <c r="EV234" i="2" a="1"/>
  <c r="FY224" i="2" a="1"/>
  <c r="EN238" i="4" a="1"/>
  <c r="DH234" i="4" a="1"/>
  <c r="KB16" i="4" a="1"/>
  <c r="IX236" i="4" a="1"/>
  <c r="JX188" i="4" a="1"/>
  <c r="DU234" i="2" a="1"/>
  <c r="AB238" i="2" a="1"/>
  <c r="JY119" i="4" a="1"/>
  <c r="DB236" i="4" a="1"/>
  <c r="FY229" i="2" a="1"/>
  <c r="FX197" i="2" a="1"/>
  <c r="JZ101" i="4" a="1"/>
  <c r="CA238" i="4" a="1"/>
  <c r="FG236" i="4" a="1"/>
  <c r="CB237" i="4" a="1"/>
  <c r="CD235" i="2" a="1"/>
  <c r="FH238" i="2" a="1"/>
  <c r="AE235" i="2" a="1"/>
  <c r="HO235" i="4" a="1"/>
  <c r="HF235" i="4" a="1"/>
  <c r="JV46" i="4" a="1"/>
  <c r="GB235" i="4" a="1"/>
  <c r="KB91" i="4" a="1"/>
  <c r="DG234" i="2" a="1"/>
  <c r="KB168" i="4" a="1"/>
  <c r="BJ237" i="2" a="1"/>
  <c r="FU195" i="2" a="1"/>
  <c r="J238" i="4" a="1"/>
  <c r="JY172" i="4" a="1"/>
  <c r="FV56" i="2" a="1"/>
  <c r="BB236" i="4" a="1"/>
  <c r="FU47" i="2" a="1"/>
  <c r="JV101" i="4" a="1"/>
  <c r="KC61" i="4" a="1"/>
  <c r="KB200" i="4" a="1"/>
  <c r="JM234" i="4" a="1"/>
  <c r="AD234" i="2" a="1"/>
  <c r="JX115" i="4" a="1"/>
  <c r="FV98" i="2" a="1"/>
  <c r="FW119" i="2" a="1"/>
  <c r="JX118" i="4" a="1"/>
  <c r="JY127" i="4" a="1"/>
  <c r="JX58" i="4" a="1"/>
  <c r="KC211" i="4" a="1"/>
  <c r="FW131" i="2" a="1"/>
  <c r="AI235" i="2" a="1"/>
  <c r="KB223" i="4" a="1"/>
  <c r="JZ21" i="4" a="1"/>
  <c r="KC217" i="4" a="1"/>
  <c r="GK234" i="4" a="1"/>
  <c r="DL234" i="2" a="1"/>
  <c r="KA133" i="4" a="1"/>
  <c r="BH236" i="4" a="1"/>
  <c r="JZ18" i="4" a="1"/>
  <c r="FC238" i="4" a="1"/>
  <c r="JW178" i="4" a="1"/>
  <c r="FV110" i="2" a="1"/>
  <c r="JZ126" i="4" a="1"/>
  <c r="FY205" i="2" a="1"/>
  <c r="KC199" i="4" a="1"/>
  <c r="AT237" i="2" a="1"/>
  <c r="AC236" i="4" a="1"/>
  <c r="JY16" i="4" a="1"/>
  <c r="T238" i="2" a="1"/>
  <c r="CE237" i="2" a="1"/>
  <c r="JV94" i="4" a="1"/>
  <c r="JV35" i="4" a="1"/>
  <c r="AF238" i="2" a="1"/>
  <c r="KC97" i="4" a="1"/>
  <c r="DC235" i="4" a="1"/>
  <c r="JX91" i="4" a="1"/>
  <c r="JW168" i="4" a="1"/>
  <c r="AH238" i="2" a="1"/>
  <c r="KC94" i="4" a="1"/>
  <c r="JY111" i="4" a="1"/>
  <c r="FP238" i="2" a="1"/>
  <c r="FU145" i="2" a="1"/>
  <c r="FU42" i="2" a="1"/>
  <c r="FH238" i="4" a="1"/>
  <c r="FX69" i="2" a="1"/>
  <c r="FX50" i="2" a="1"/>
  <c r="ER234" i="2" a="1"/>
  <c r="DV237" i="4" a="1"/>
  <c r="KA28" i="4" a="1"/>
  <c r="FU84" i="2" a="1"/>
  <c r="BE236" i="2" a="1"/>
  <c r="KB195" i="4" a="1"/>
  <c r="KA157" i="4" a="1"/>
  <c r="CQ237" i="4" a="1"/>
  <c r="JV120" i="4" a="1"/>
  <c r="JL234" i="4" a="1"/>
  <c r="KA78" i="4" a="1"/>
  <c r="AP238" i="4" a="1"/>
  <c r="HT238" i="4" a="1"/>
  <c r="FR234" i="2" a="1"/>
  <c r="FU163" i="2" a="1"/>
  <c r="JW144" i="4" a="1"/>
  <c r="EH237" i="4" a="1"/>
  <c r="GH235" i="4" a="1"/>
  <c r="X237" i="2" a="1"/>
  <c r="IA236" i="4" a="1"/>
  <c r="FX45" i="2" a="1"/>
  <c r="ID234" i="4" a="1"/>
  <c r="DS238" i="4" a="1"/>
  <c r="M234" i="4" a="1"/>
  <c r="FU161" i="2" a="1"/>
  <c r="FV174" i="2" a="1"/>
  <c r="FV183" i="2" a="1"/>
  <c r="BG235" i="4" a="1"/>
  <c r="JY232" i="4" a="1"/>
  <c r="JW59" i="4" a="1"/>
  <c r="JV183" i="4" a="1"/>
  <c r="FV20" i="2" a="1"/>
  <c r="KC190" i="4" a="1"/>
  <c r="AD235" i="2" a="1"/>
  <c r="FV26" i="2" a="1"/>
  <c r="FY47" i="2" a="1"/>
  <c r="EN235" i="4" a="1"/>
  <c r="AY235" i="4" a="1"/>
  <c r="EM237" i="2" a="1"/>
  <c r="FV238" i="4" a="1"/>
  <c r="DN238" i="4" a="1"/>
  <c r="FX134" i="2" a="1"/>
  <c r="DU235" i="4" a="1"/>
  <c r="E238" i="4" a="1"/>
  <c r="H237" i="4" a="1"/>
  <c r="JX136" i="4" a="1"/>
  <c r="JV178" i="4" a="1"/>
  <c r="JY135" i="4" a="1"/>
  <c r="EE238" i="2" a="1"/>
  <c r="JW226" i="4" a="1"/>
  <c r="GU237" i="4" a="1"/>
  <c r="KC127" i="4" a="1"/>
  <c r="JW141" i="4" a="1"/>
  <c r="JX92" i="4" a="1"/>
  <c r="JM235" i="4" a="1"/>
  <c r="GW235" i="4" a="1"/>
  <c r="CO234" i="2" a="1"/>
  <c r="CA237" i="4" a="1"/>
  <c r="KA67" i="4" a="1"/>
  <c r="JV19" i="4" a="1"/>
  <c r="FV145" i="2" a="1"/>
  <c r="Z237" i="4" a="1"/>
  <c r="FU69" i="2" a="1"/>
  <c r="GX234" i="4" a="1"/>
  <c r="JQ237" i="4" a="1"/>
  <c r="FA237" i="2" a="1"/>
  <c r="EV238" i="2" a="1"/>
  <c r="KB132" i="4" a="1"/>
  <c r="JX148" i="4" a="1"/>
  <c r="KC107" i="4" a="1"/>
  <c r="DA238" i="4" a="1"/>
  <c r="JH235" i="4" a="1"/>
  <c r="FV165" i="2" a="1"/>
  <c r="FU127" i="2" a="1"/>
  <c r="KA149" i="4" a="1"/>
  <c r="AT234" i="4" a="1"/>
  <c r="AM235" i="2" a="1"/>
  <c r="AU235" i="4" a="1"/>
  <c r="FS238" i="4" a="1"/>
  <c r="FU20" i="2" a="1"/>
  <c r="FY217" i="2" a="1"/>
  <c r="IV238" i="4" a="1"/>
  <c r="HJ237" i="4" a="1"/>
  <c r="Z236" i="4" a="1"/>
  <c r="FC236" i="2" a="1"/>
  <c r="GP237" i="4" a="1"/>
  <c r="Y235" i="4" a="1"/>
  <c r="HL237" i="4" a="1"/>
  <c r="FU124" i="2" a="1"/>
  <c r="KA77" i="4" a="1"/>
  <c r="FY89" i="2" a="1"/>
  <c r="AV236" i="4" a="1"/>
  <c r="DW237" i="4" a="1"/>
  <c r="FE234" i="4" a="1"/>
  <c r="AB236" i="2" a="1"/>
  <c r="FY202" i="2" a="1"/>
  <c r="FV196" i="2" a="1"/>
  <c r="AX236" i="2" a="1"/>
  <c r="KC10" i="4" a="1"/>
  <c r="KB130" i="4" a="1"/>
  <c r="JW183" i="4" a="1"/>
  <c r="BI238" i="4" a="1"/>
  <c r="EW236" i="2" a="1"/>
  <c r="AT237" i="4" a="1"/>
  <c r="EY235" i="4" a="1"/>
  <c r="FY27" i="2" a="1"/>
  <c r="FY162" i="2" a="1"/>
  <c r="U235" i="2" a="1"/>
  <c r="CT234" i="4" a="1"/>
  <c r="DX236" i="2" a="1"/>
  <c r="DJ237" i="2" a="1"/>
  <c r="FY22" i="2" a="1"/>
  <c r="JY87" i="4" a="1"/>
  <c r="JV206" i="4" a="1"/>
  <c r="CX236" i="4" a="1"/>
  <c r="CL237" i="4" a="1"/>
  <c r="CU236" i="4" a="1"/>
  <c r="KC52" i="4" a="1"/>
  <c r="CF237" i="4" a="1"/>
  <c r="JW175" i="4" a="1"/>
  <c r="AN236" i="2" a="1"/>
  <c r="FT235" i="4" a="1"/>
  <c r="DE235" i="4" a="1"/>
  <c r="JZ146" i="4" a="1"/>
  <c r="FX72" i="2" a="1"/>
  <c r="JV73" i="4" a="1"/>
  <c r="FW232" i="2" a="1"/>
  <c r="FY72" i="2" a="1"/>
  <c r="JY115" i="4" a="1"/>
  <c r="FX205" i="2" a="1"/>
  <c r="CU237" i="2" a="1"/>
  <c r="BH238" i="2" a="1"/>
  <c r="JZ165" i="4" a="1"/>
  <c r="DG238" i="4" a="1"/>
  <c r="KA94" i="4" a="1"/>
  <c r="CP235" i="2" a="1"/>
  <c r="GF236" i="4" a="1"/>
  <c r="FY102" i="2" a="1"/>
  <c r="KB114" i="4" a="1"/>
  <c r="FU54" i="2" a="1"/>
  <c r="KA115" i="4" a="1"/>
  <c r="FM235" i="4" a="1"/>
  <c r="KB209" i="4" a="1"/>
  <c r="KA54" i="4" a="1"/>
  <c r="JW28" i="4" a="1"/>
  <c r="EI236" i="2" a="1"/>
  <c r="D237" i="2" a="1"/>
  <c r="FU44" i="2" a="1"/>
  <c r="G238" i="2" a="1"/>
  <c r="JF234" i="4" a="1"/>
  <c r="K237" i="4" a="1"/>
  <c r="KC220" i="4" a="1"/>
  <c r="HQ235" i="4" a="1"/>
  <c r="IS236" i="4" a="1"/>
  <c r="JV182" i="4" a="1"/>
  <c r="JZ39" i="4" a="1"/>
  <c r="FV101" i="2" a="1"/>
  <c r="FV66" i="2" a="1"/>
  <c r="FY44" i="2" a="1"/>
  <c r="CJ236" i="2" a="1"/>
  <c r="JZ44" i="4" a="1"/>
  <c r="BM236" i="4" a="1"/>
  <c r="KA56" i="4" a="1"/>
  <c r="BB236" i="2" a="1"/>
  <c r="FY49" i="2" a="1"/>
  <c r="FY149" i="2" a="1"/>
  <c r="G236" i="2" a="1"/>
  <c r="FU27" i="2" a="1"/>
  <c r="KB210" i="4" a="1"/>
  <c r="FX76" i="2" a="1"/>
  <c r="EO235" i="2" a="1"/>
  <c r="M237" i="4" a="1"/>
  <c r="KC143" i="4" a="1"/>
  <c r="ER237" i="4" a="1"/>
  <c r="HG235" i="4" a="1"/>
  <c r="IE234" i="4" a="1"/>
  <c r="BD234" i="4" a="1"/>
  <c r="FW49" i="2" a="1"/>
  <c r="FV21" i="2" a="1"/>
  <c r="JZ225" i="4" a="1"/>
  <c r="KC145" i="4" a="1"/>
  <c r="FV102" i="2" a="1"/>
  <c r="H234" i="2" a="1"/>
  <c r="CH234" i="4" a="1"/>
  <c r="JX172" i="4" a="1"/>
  <c r="L235" i="2" a="1"/>
  <c r="J237" i="2" a="1"/>
  <c r="I235" i="2" a="1"/>
  <c r="FU199" i="2" a="1"/>
  <c r="GM237" i="4" a="1"/>
  <c r="JW13" i="4" a="1"/>
  <c r="N237" i="2" a="1"/>
  <c r="J235" i="4" a="1"/>
  <c r="JW113" i="4" a="1"/>
  <c r="JW202" i="4" a="1"/>
  <c r="JV213" i="4" a="1"/>
  <c r="BP236" i="4" a="1"/>
  <c r="FW194" i="2" a="1"/>
  <c r="GO234" i="4" a="1"/>
  <c r="GC238" i="4" a="1"/>
  <c r="JW73" i="4" a="1"/>
  <c r="KA103" i="4" a="1"/>
  <c r="FU85" i="2" a="1"/>
  <c r="AR234" i="2" a="1"/>
  <c r="GH238" i="4" a="1"/>
  <c r="Y237" i="2" a="1"/>
  <c r="EV238" i="4" a="1"/>
  <c r="BS238" i="2" a="1"/>
  <c r="BJ235" i="4" a="1"/>
  <c r="JX223" i="4" a="1"/>
  <c r="CN235" i="4" a="1"/>
  <c r="FY170" i="2" a="1"/>
  <c r="FO235" i="2" a="1"/>
  <c r="KC194" i="4" a="1"/>
  <c r="JX138" i="4" a="1"/>
  <c r="FV142" i="2" a="1"/>
  <c r="KC104" i="4" a="1"/>
  <c r="EB237" i="4" a="1"/>
  <c r="FV168" i="2" a="1"/>
  <c r="IQ236" i="4" a="1"/>
  <c r="FU148" i="2" a="1"/>
  <c r="JZ90" i="4" a="1"/>
  <c r="FX147" i="2" a="1"/>
  <c r="JZ87" i="4" a="1"/>
  <c r="JZ186" i="4" a="1"/>
  <c r="FV112" i="2" a="1"/>
  <c r="BC238" i="4" a="1"/>
  <c r="BA237" i="2" a="1"/>
  <c r="JZ102" i="4" a="1"/>
  <c r="L234" i="4" a="1"/>
  <c r="JX135" i="4" a="1"/>
  <c r="AA234" i="4" a="1"/>
  <c r="JX113" i="4" a="1"/>
  <c r="D237" i="4" a="1"/>
  <c r="JY83" i="4" a="1"/>
  <c r="AN238" i="2" a="1"/>
  <c r="FW35" i="2" a="1"/>
  <c r="HZ235" i="4" a="1"/>
  <c r="JZ163" i="4" a="1"/>
  <c r="CJ237" i="2" a="1"/>
  <c r="FV17" i="2" a="1"/>
  <c r="AA236" i="4" a="1"/>
  <c r="JY79" i="4" a="1"/>
  <c r="KB30" i="4" a="1"/>
  <c r="AT235" i="2" a="1"/>
  <c r="EE238" i="4" a="1"/>
  <c r="AQ236" i="4" a="1"/>
  <c r="DM236" i="4" a="1"/>
  <c r="GQ234" i="4" a="1"/>
  <c r="DO235" i="2" a="1"/>
  <c r="FW197" i="2" a="1"/>
  <c r="FQ234" i="4" a="1"/>
  <c r="HS235" i="4" a="1"/>
  <c r="JV146" i="4" a="1"/>
  <c r="FX159" i="2" a="1"/>
  <c r="JZ228" i="4" a="1"/>
  <c r="AI238" i="2" a="1"/>
  <c r="I236" i="4" a="1"/>
  <c r="JV186" i="4" a="1"/>
  <c r="KC81" i="4" a="1"/>
  <c r="T237" i="2" a="1"/>
  <c r="JY80" i="4" a="1"/>
  <c r="BT235" i="4" a="1"/>
  <c r="AU234" i="4" a="1"/>
  <c r="DC234" i="4" a="1"/>
  <c r="DR238" i="2" a="1"/>
  <c r="JZ35" i="4" a="1"/>
  <c r="FW90" i="2" a="1"/>
  <c r="HV238" i="4" a="1"/>
  <c r="O237" i="2" a="1"/>
  <c r="GG236" i="4" a="1"/>
  <c r="JV134" i="4" a="1"/>
  <c r="FU150" i="2" a="1"/>
  <c r="GZ234" i="4" a="1"/>
  <c r="JY125" i="4" a="1"/>
  <c r="O234" i="2" a="1"/>
  <c r="CD234" i="4" a="1"/>
  <c r="JY178" i="4" a="1"/>
  <c r="FY196" i="2" a="1"/>
  <c r="KC36" i="4" a="1"/>
  <c r="FX101" i="2" a="1"/>
  <c r="EC234" i="2" a="1"/>
  <c r="CH235" i="4" a="1"/>
  <c r="JX168" i="4" a="1"/>
  <c r="AC235" i="4" a="1"/>
  <c r="FY219" i="2" a="1"/>
  <c r="JR235" i="4" a="1"/>
  <c r="FX122" i="2" a="1"/>
  <c r="JB234" i="4" a="1"/>
  <c r="BU237" i="2" a="1"/>
  <c r="JD235" i="4" a="1"/>
  <c r="FU214" i="2" a="1"/>
  <c r="BF237" i="2" a="1"/>
  <c r="CW235" i="4" a="1"/>
  <c r="FY180" i="2" a="1"/>
  <c r="H235" i="2" a="1"/>
  <c r="HC237" i="4" a="1"/>
  <c r="DA237" i="4" a="1"/>
  <c r="JZ32" i="4" a="1"/>
  <c r="JI237" i="4" a="1"/>
  <c r="IS235" i="4" a="1"/>
  <c r="KC54" i="4" a="1"/>
  <c r="JX14" i="4" a="1"/>
  <c r="JW69" i="4" a="1"/>
  <c r="S238" i="2" a="1"/>
  <c r="JZ33" i="4" a="1"/>
  <c r="BA237" i="4" a="1"/>
  <c r="JY57" i="4" a="1"/>
  <c r="FB238" i="2" a="1"/>
  <c r="KA17" i="4" a="1"/>
  <c r="CC234" i="4" a="1"/>
  <c r="CV237" i="2" a="1"/>
  <c r="DM234" i="2" a="1"/>
  <c r="AG234" i="4" a="1"/>
  <c r="Q237" i="2" a="1"/>
  <c r="AO238" i="2" a="1"/>
  <c r="JW43" i="4" a="1"/>
  <c r="FY235" i="4" a="1"/>
  <c r="JE236" i="4" a="1"/>
  <c r="BR238" i="4" a="1"/>
  <c r="JY229" i="4" a="1"/>
  <c r="FY190" i="2" a="1"/>
  <c r="CR234" i="4" a="1"/>
  <c r="KA233" i="4" a="1"/>
  <c r="CD236" i="2" a="1"/>
  <c r="Z235" i="4" a="1"/>
  <c r="FY83" i="2" a="1"/>
  <c r="FW62" i="2" a="1"/>
  <c r="JW164" i="4" a="1"/>
  <c r="BE237" i="2" a="1"/>
  <c r="IB238" i="4" a="1"/>
  <c r="JW44" i="4" a="1"/>
  <c r="KC11" i="4" a="1"/>
  <c r="Y234" i="4" a="1"/>
  <c r="BX238" i="4" a="1"/>
  <c r="GY238" i="4" a="1"/>
  <c r="AC235" i="2" a="1"/>
  <c r="JW173" i="4" a="1"/>
  <c r="FX29" i="2" a="1"/>
  <c r="AR238" i="4" a="1"/>
  <c r="FV201" i="2" a="1"/>
  <c r="DX237" i="4" a="1"/>
  <c r="JX232" i="4" a="1"/>
  <c r="JY176" i="4" a="1"/>
  <c r="JY138" i="4" a="1"/>
  <c r="FV71" i="2" a="1"/>
  <c r="DV235" i="4" a="1"/>
  <c r="HT235" i="4" a="1"/>
  <c r="FE237" i="2" a="1"/>
  <c r="FV188" i="2" a="1"/>
  <c r="GN238" i="4" a="1"/>
  <c r="GT235" i="4" a="1"/>
  <c r="KA69" i="4" a="1"/>
  <c r="FX74" i="2" a="1"/>
  <c r="N234" i="4" a="1"/>
  <c r="FU37" i="2" a="1"/>
  <c r="FU55" i="2" a="1"/>
  <c r="GJ235" i="4" a="1"/>
  <c r="C237" i="4" a="1"/>
  <c r="KC100" i="4" a="1"/>
  <c r="FX217" i="2" a="1"/>
  <c r="AL237" i="2" a="1"/>
  <c r="FX230" i="2" a="1"/>
  <c r="JV55" i="4" a="1"/>
  <c r="KB14" i="4" a="1"/>
  <c r="E235" i="2" a="1"/>
  <c r="FX107" i="2" a="1"/>
  <c r="AY234" i="4" a="1"/>
  <c r="IV234" i="4" a="1"/>
  <c r="FU130" i="2" a="1"/>
  <c r="Z238" i="2" a="1"/>
  <c r="JY48" i="4" a="1"/>
  <c r="FX207" i="2" a="1"/>
  <c r="FV114" i="2" a="1"/>
  <c r="BK235" i="2" a="1"/>
  <c r="JV97" i="4" a="1"/>
  <c r="KA33" i="4" a="1"/>
  <c r="KC58" i="4" a="1"/>
  <c r="FF237" i="2" a="1"/>
  <c r="KC12" i="4" a="1"/>
  <c r="FW58" i="2" a="1"/>
  <c r="AE237" i="2" a="1"/>
  <c r="BY236" i="4" a="1"/>
  <c r="ER235" i="2" a="1"/>
  <c r="DQ235" i="4" a="1"/>
  <c r="AG237" i="2" a="1"/>
  <c r="JW129" i="4" a="1"/>
  <c r="DF235" i="2" a="1"/>
  <c r="BS235" i="4" a="1"/>
  <c r="FX138" i="2" a="1"/>
  <c r="JY31" i="4" a="1"/>
  <c r="L237" i="4" a="1"/>
  <c r="T238" i="4" a="1"/>
  <c r="JW117" i="4" a="1"/>
  <c r="KB119" i="4" a="1"/>
  <c r="KA52" i="4" a="1"/>
  <c r="KA213" i="4" a="1"/>
  <c r="JW52" i="4" a="1"/>
  <c r="FX226" i="2" a="1"/>
  <c r="FW74" i="2" a="1"/>
  <c r="EP234" i="4" a="1"/>
  <c r="DC236" i="4" a="1"/>
  <c r="FW136" i="2" a="1"/>
  <c r="FW73" i="2" a="1"/>
  <c r="FY59" i="2" a="1"/>
  <c r="CP237" i="4" a="1"/>
  <c r="JY217" i="4" a="1"/>
  <c r="FX130" i="2" a="1"/>
  <c r="AP237" i="2" a="1"/>
  <c r="JY61" i="4" a="1"/>
  <c r="JW55" i="4" a="1"/>
  <c r="FV207" i="2" a="1"/>
  <c r="KC50" i="4" a="1"/>
  <c r="JX196" i="4" a="1"/>
  <c r="AP234" i="4" a="1"/>
  <c r="JS235" i="4" a="1"/>
  <c r="CP238" i="2" a="1"/>
  <c r="GJ237" i="4" a="1"/>
  <c r="FY185" i="2" a="1"/>
  <c r="FX146" i="2" a="1"/>
  <c r="FU177" i="2" a="1"/>
  <c r="CO236" i="4" a="1"/>
  <c r="JY128" i="4" a="1"/>
  <c r="JY186" i="4" a="1"/>
  <c r="FT236" i="4" a="1"/>
  <c r="AE235" i="4" a="1"/>
  <c r="DW235" i="2" a="1"/>
  <c r="DV236" i="2" a="1"/>
  <c r="BL234" i="4" a="1"/>
  <c r="O234" i="4" a="1"/>
  <c r="EI235" i="2" a="1"/>
  <c r="KB141" i="4" a="1"/>
  <c r="CI234" i="2" a="1"/>
  <c r="JW108" i="4" a="1"/>
  <c r="CG235" i="4" a="1"/>
  <c r="DK238" i="2" a="1"/>
  <c r="KA7" i="4" a="1"/>
  <c r="JX127" i="4" a="1"/>
  <c r="JY142" i="4" a="1"/>
  <c r="ES237" i="2" a="1"/>
  <c r="FV7" i="2" a="1"/>
  <c r="FX192" i="2" a="1"/>
  <c r="J236" i="2" a="1"/>
  <c r="U238" i="2" a="1"/>
  <c r="FX96" i="2" a="1"/>
  <c r="JW75" i="4" a="1"/>
  <c r="N238" i="4" a="1"/>
  <c r="DO238" i="2" a="1"/>
  <c r="KA58" i="4" a="1"/>
  <c r="FY210" i="2" a="1"/>
  <c r="FU88" i="2" a="1"/>
  <c r="EH235" i="2" a="1"/>
  <c r="BY235" i="2" a="1"/>
  <c r="JX83" i="4" a="1"/>
  <c r="JY89" i="4" a="1"/>
  <c r="AQ235" i="2" a="1"/>
  <c r="KC148" i="4" a="1"/>
  <c r="JY36" i="4" a="1"/>
  <c r="KB203" i="4" a="1"/>
  <c r="JY7" i="4" a="1"/>
  <c r="FV38" i="2" a="1"/>
  <c r="W234" i="4" a="1"/>
  <c r="GL238" i="4" a="1"/>
  <c r="HC235" i="4" a="1"/>
  <c r="FY155" i="2" a="1"/>
  <c r="IZ237" i="4" a="1"/>
  <c r="EW237" i="4" a="1"/>
  <c r="KA158" i="4" a="1"/>
  <c r="BP238" i="4" a="1"/>
  <c r="JZ205" i="4" a="1"/>
  <c r="FY25" i="2" a="1"/>
  <c r="FV236" i="4" a="1"/>
  <c r="Q234" i="4" a="1"/>
  <c r="JZ122" i="4" a="1"/>
  <c r="CG234" i="2" a="1"/>
  <c r="BK235" i="4" a="1"/>
  <c r="CV234" i="4" a="1"/>
  <c r="FU26" i="2" a="1"/>
  <c r="FY32" i="2" a="1"/>
  <c r="FX195" i="2" a="1"/>
  <c r="DB237" i="4" a="1"/>
  <c r="KB143" i="4" a="1"/>
  <c r="HI234" i="4" a="1"/>
  <c r="FX216" i="2" a="1"/>
  <c r="KA185" i="4" a="1"/>
  <c r="KA178" i="4" a="1"/>
  <c r="KB24" i="4" a="1"/>
  <c r="FU36" i="2" a="1"/>
  <c r="KB201" i="4" a="1"/>
  <c r="EX234" i="4" a="1"/>
  <c r="FL234" i="4" a="1"/>
  <c r="KC70" i="4" a="1"/>
  <c r="CZ237" i="4" a="1"/>
  <c r="AN235" i="2" a="1"/>
  <c r="JV151" i="4" a="1"/>
  <c r="JZ111" i="4" a="1"/>
  <c r="AB234" i="4" a="1"/>
  <c r="AJ237" i="2" a="1"/>
  <c r="JV92" i="4" a="1"/>
  <c r="JX66" i="4" a="1"/>
  <c r="FW225" i="2" a="1"/>
  <c r="EM236" i="2" a="1"/>
  <c r="FY119" i="2" a="1"/>
  <c r="CY238" i="2" a="1"/>
  <c r="ED237" i="4" a="1"/>
  <c r="FP234" i="4" a="1"/>
  <c r="JZ183" i="4" a="1"/>
  <c r="J235" i="2" a="1"/>
  <c r="DF236" i="2" a="1"/>
  <c r="IC234" i="4" a="1"/>
  <c r="EG236" i="4" a="1"/>
  <c r="AG235" i="4" a="1"/>
  <c r="JW161" i="4" a="1"/>
  <c r="DA238" i="2" a="1"/>
  <c r="KA221" i="4" a="1"/>
  <c r="JV217" i="4" a="1"/>
  <c r="JW22" i="4" a="1"/>
  <c r="FU110" i="2" a="1"/>
  <c r="JY17" i="4" a="1"/>
  <c r="L236" i="2" a="1"/>
  <c r="AI236" i="4" a="1"/>
  <c r="KA217" i="4" a="1"/>
  <c r="JV118" i="4" a="1"/>
  <c r="HM236" i="4" a="1"/>
  <c r="JW138" i="4" a="1"/>
  <c r="FV178" i="2" a="1"/>
  <c r="FU221" i="2" a="1"/>
  <c r="DO234" i="2" a="1"/>
  <c r="JY228" i="4" a="1"/>
  <c r="O236" i="4" a="1"/>
  <c r="JV167" i="4" a="1"/>
  <c r="KA136" i="4" a="1"/>
  <c r="JF238" i="4" a="1"/>
  <c r="JY126" i="4" a="1"/>
  <c r="FX191" i="2" a="1"/>
  <c r="JV87" i="4" a="1"/>
  <c r="BO235" i="4" a="1"/>
  <c r="O236" i="2" a="1"/>
  <c r="FU97" i="2" a="1"/>
  <c r="FV164" i="2" a="1"/>
  <c r="AJ234" i="2" a="1"/>
  <c r="CG235" i="2" a="1"/>
  <c r="EP238" i="2" a="1"/>
  <c r="FW139" i="2" a="1"/>
  <c r="AR236" i="4" a="1"/>
  <c r="JW19" i="4" a="1"/>
  <c r="FX19" i="2" a="1"/>
  <c r="KB76" i="4" a="1"/>
  <c r="FU32" i="2" a="1"/>
  <c r="JZ115" i="4" a="1"/>
  <c r="GN235" i="4" a="1"/>
  <c r="FU113" i="2" a="1"/>
  <c r="FY60" i="2" a="1"/>
  <c r="KA206" i="4" a="1"/>
  <c r="EN234" i="4" a="1"/>
  <c r="BS238" i="4" a="1"/>
  <c r="AG236" i="4" a="1"/>
  <c r="JK237" i="4" a="1"/>
  <c r="JD237" i="4" a="1"/>
  <c r="GY234" i="4" a="1"/>
  <c r="BF234" i="2" a="1"/>
  <c r="CQ238" i="4" a="1"/>
  <c r="ES236" i="4" a="1"/>
  <c r="JW45" i="4" a="1"/>
  <c r="KA76" i="4" a="1"/>
  <c r="GY235" i="4" a="1"/>
  <c r="N236" i="4" a="1"/>
  <c r="FW205" i="2" a="1"/>
  <c r="BU235" i="2" a="1"/>
  <c r="HD237" i="4" a="1"/>
  <c r="FV47" i="2" a="1"/>
  <c r="AR235" i="2" a="1"/>
  <c r="JY134" i="4" a="1"/>
  <c r="IZ234" i="4" a="1"/>
  <c r="BD236" i="4" a="1"/>
  <c r="IM237" i="4" a="1"/>
  <c r="AM238" i="2" a="1"/>
  <c r="KC40" i="4" a="1"/>
  <c r="FN234" i="2" a="1"/>
  <c r="FW237" i="4" a="1"/>
  <c r="FL236" i="4" a="1"/>
  <c r="FX104" i="2" a="1"/>
  <c r="AL235" i="2" a="1"/>
  <c r="JY162" i="4" a="1"/>
  <c r="JV214" i="4" a="1"/>
  <c r="M235" i="4" a="1"/>
  <c r="CZ235" i="2" a="1"/>
  <c r="KA146" i="4" a="1"/>
  <c r="JW187" i="4" a="1"/>
  <c r="JX163" i="4" a="1"/>
  <c r="JX212" i="4" a="1"/>
  <c r="KC136" i="4" a="1"/>
  <c r="FU128" i="2" a="1"/>
  <c r="FY64" i="2" a="1"/>
  <c r="KC116" i="4" a="1"/>
  <c r="KC204" i="4" a="1"/>
  <c r="KC78" i="4" a="1"/>
  <c r="JW182" i="4" a="1"/>
  <c r="X234" i="4" a="1"/>
  <c r="FU200" i="2" a="1"/>
  <c r="FY37" i="2" a="1"/>
  <c r="KB202" i="4" a="1"/>
  <c r="DO236" i="4" a="1"/>
  <c r="GW238" i="4" a="1"/>
  <c r="JX166" i="4" a="1"/>
  <c r="JY73" i="4" a="1"/>
  <c r="AZ234" i="4" a="1"/>
  <c r="JT238" i="4" a="1"/>
  <c r="KA57" i="4" a="1"/>
  <c r="AI235" i="4" a="1"/>
  <c r="BG236" i="4" a="1"/>
  <c r="FY143" i="2" a="1"/>
  <c r="FW46" i="2" a="1"/>
  <c r="KB86" i="4" a="1"/>
  <c r="FV129" i="2" a="1"/>
  <c r="FW50" i="2" a="1"/>
  <c r="KB137" i="4" a="1"/>
  <c r="FV60" i="2" a="1"/>
  <c r="KA89" i="4" a="1"/>
  <c r="C235" i="2" a="1"/>
  <c r="K234" i="2" a="1"/>
  <c r="FY7" i="2" a="1"/>
  <c r="CD238" i="4" a="1"/>
  <c r="FV226" i="2" a="1"/>
  <c r="FW162" i="2" a="1"/>
  <c r="JV14" i="4" a="1"/>
  <c r="FU52" i="2" a="1"/>
  <c r="KC185" i="4" a="1"/>
  <c r="FX93" i="2" a="1"/>
  <c r="JV59" i="4" a="1"/>
  <c r="CF235" i="2" a="1"/>
  <c r="T234" i="2" a="1"/>
  <c r="BT234" i="4" a="1"/>
  <c r="BM238" i="4" a="1"/>
  <c r="FU59" i="2" a="1"/>
  <c r="KB181" i="4" a="1"/>
  <c r="JW121" i="4" a="1"/>
  <c r="AA236" i="2" a="1"/>
  <c r="KA85" i="4" a="1"/>
  <c r="KC14" i="4" a="1"/>
  <c r="JW78" i="4" a="1"/>
  <c r="JV42" i="4" a="1"/>
  <c r="CZ234" i="2" a="1"/>
  <c r="FW214" i="2" a="1"/>
  <c r="BQ234" i="2" a="1"/>
  <c r="K238" i="2" a="1"/>
  <c r="KA45" i="4" a="1"/>
  <c r="FX189" i="2" a="1"/>
  <c r="JZ230" i="4" a="1"/>
  <c r="FX20" i="2" a="1"/>
  <c r="JY145" i="4" a="1"/>
  <c r="FX136" i="2" a="1"/>
  <c r="JV188" i="4" a="1"/>
  <c r="JX224" i="4" a="1"/>
  <c r="KB144" i="4" a="1"/>
  <c r="BB237" i="4" a="1"/>
  <c r="FU62" i="2" a="1"/>
  <c r="JZ176" i="4" a="1"/>
  <c r="FN236" i="4" a="1"/>
  <c r="BH234" i="2" a="1"/>
  <c r="HS238" i="4" a="1"/>
  <c r="JX24" i="4" a="1"/>
  <c r="FU141" i="2" a="1"/>
  <c r="KB28" i="4" a="1"/>
  <c r="DP234" i="4" a="1"/>
  <c r="FU151" i="2" a="1"/>
  <c r="B236" i="2" a="1"/>
  <c r="BK237" i="4" a="1"/>
  <c r="KB179" i="4" a="1"/>
  <c r="KA79" i="4" a="1"/>
  <c r="CM237" i="2" a="1"/>
  <c r="FY110" i="2" a="1"/>
  <c r="FU89" i="2" a="1"/>
  <c r="JY223" i="4" a="1"/>
  <c r="HE238" i="4" a="1"/>
  <c r="FX112" i="2" a="1"/>
  <c r="JZ141" i="4" a="1"/>
  <c r="FW121" i="2" a="1"/>
  <c r="IC237" i="4" a="1"/>
  <c r="FW45" i="2" a="1"/>
  <c r="HV236" i="4" a="1"/>
  <c r="AN237" i="4" a="1"/>
  <c r="JX90" i="4" a="1"/>
  <c r="K235" i="4" a="1"/>
  <c r="FU228" i="2" a="1"/>
  <c r="IE238" i="4" a="1"/>
  <c r="JZ98" i="4" a="1"/>
  <c r="EX237" i="4" a="1"/>
  <c r="AP237" i="4" a="1"/>
  <c r="BI234" i="2" a="1"/>
  <c r="JY149" i="4" a="1"/>
  <c r="FV143" i="2" a="1"/>
  <c r="FU134" i="2" a="1"/>
  <c r="KC227" i="4" a="1"/>
  <c r="JZ171" i="4" a="1"/>
  <c r="FX162" i="2" a="1"/>
  <c r="EM236" i="4" a="1"/>
  <c r="KB80" i="4" a="1"/>
  <c r="FU219" i="2" a="1"/>
  <c r="FV192" i="2" a="1"/>
  <c r="HD234" i="4" a="1"/>
  <c r="JV229" i="4" a="1"/>
  <c r="JZ51" i="4" a="1"/>
  <c r="JY107" i="4" a="1"/>
  <c r="I236" i="2" a="1"/>
  <c r="HY237" i="4" a="1"/>
  <c r="FW154" i="2" a="1"/>
  <c r="FU129" i="2" a="1"/>
  <c r="KB98" i="4" a="1"/>
  <c r="KA154" i="4" a="1"/>
  <c r="HL236" i="4" a="1"/>
  <c r="AQ235" i="4" a="1"/>
  <c r="X238" i="2" a="1"/>
  <c r="KA204" i="4" a="1"/>
  <c r="BE236" i="4" a="1"/>
  <c r="BU234" i="4" a="1"/>
  <c r="JZ109" i="4" a="1"/>
  <c r="JW79" i="4" a="1"/>
  <c r="P236" i="4" a="1"/>
  <c r="DL235" i="2" a="1"/>
  <c r="JW133" i="4" a="1"/>
  <c r="FW212" i="2" a="1"/>
  <c r="FX51" i="2" a="1"/>
  <c r="EV235" i="2" a="1"/>
  <c r="BE238" i="4" a="1"/>
  <c r="EB234" i="4" a="1"/>
  <c r="JV26" i="4" a="1"/>
  <c r="FW21" i="2" a="1"/>
  <c r="FX200" i="2" a="1"/>
  <c r="AP236" i="4" a="1"/>
  <c r="FX59" i="2" a="1"/>
  <c r="FW86" i="2" a="1"/>
  <c r="FI238" i="4" a="1"/>
  <c r="IP237" i="4" a="1"/>
  <c r="FY228" i="2" a="1"/>
  <c r="JZ153" i="4" a="1"/>
  <c r="EI234" i="4" a="1"/>
  <c r="FU67" i="2" a="1"/>
  <c r="FO236" i="4" a="1"/>
  <c r="JZ11" i="4" a="1"/>
  <c r="JX10" i="4" a="1"/>
  <c r="IF238" i="4" a="1"/>
  <c r="CU235" i="4" a="1"/>
  <c r="AN238" i="4" a="1"/>
  <c r="FX121" i="2" a="1"/>
  <c r="JV107" i="4" a="1"/>
  <c r="CM236" i="4" a="1"/>
  <c r="JZ195" i="4" a="1"/>
  <c r="EA238" i="4" a="1"/>
  <c r="FZ235" i="4" a="1"/>
  <c r="KA212" i="4" a="1"/>
  <c r="P237" i="2" a="1"/>
  <c r="FV223" i="2" a="1"/>
  <c r="BZ236" i="4" a="1"/>
  <c r="KA165" i="4" a="1"/>
  <c r="FV54" i="2" a="1"/>
  <c r="JZ116" i="4" a="1"/>
  <c r="FX128" i="2" a="1"/>
  <c r="FV234" i="4" a="1"/>
  <c r="KB81" i="4" a="1"/>
  <c r="BM236" i="2" a="1"/>
  <c r="FY171" i="2" a="1"/>
  <c r="KA199" i="4" a="1"/>
  <c r="CC236" i="4" a="1"/>
  <c r="EI237" i="4" a="1"/>
  <c r="EA235" i="2" a="1"/>
  <c r="FU14" i="2" a="1"/>
  <c r="AA238" i="2" a="1"/>
  <c r="EK235" i="2" a="1"/>
  <c r="BK238" i="4" a="1"/>
  <c r="JV109" i="4" a="1"/>
  <c r="JW203" i="4" a="1"/>
  <c r="KC134" i="4" a="1"/>
  <c r="KC154" i="4" a="1"/>
  <c r="GT234" i="4" a="1"/>
  <c r="FW25" i="2" a="1"/>
  <c r="IK236" i="4" a="1"/>
  <c r="FY18" i="2" a="1"/>
  <c r="ET237" i="2" a="1"/>
  <c r="KC146" i="4" a="1"/>
  <c r="DQ237" i="2" a="1"/>
  <c r="BW234" i="4" a="1"/>
  <c r="FW210" i="2" a="1"/>
  <c r="BK236" i="4" a="1"/>
  <c r="HK236" i="4" a="1"/>
  <c r="BR235" i="4" a="1"/>
  <c r="JA238" i="4" a="1"/>
  <c r="FV199" i="2" a="1"/>
  <c r="FV78" i="2" a="1"/>
  <c r="BF238" i="2" a="1"/>
  <c r="AC236" i="2" a="1"/>
  <c r="KB221" i="4" a="1"/>
  <c r="FE234" i="2" a="1"/>
  <c r="BE234" i="4" a="1"/>
  <c r="K237" i="2" a="1"/>
  <c r="AL238" i="2" a="1"/>
  <c r="JY173" i="4" a="1"/>
  <c r="JX197" i="4" a="1"/>
  <c r="FV90" i="2" a="1"/>
  <c r="FV74" i="2" a="1"/>
  <c r="FV46" i="2" a="1"/>
  <c r="JZ130" i="4" a="1"/>
  <c r="JZ19" i="4" a="1"/>
  <c r="AZ238" i="2" a="1"/>
  <c r="Q236" i="4" a="1"/>
  <c r="FY90" i="2" a="1"/>
  <c r="KC27" i="4" a="1"/>
  <c r="FV186" i="2" a="1"/>
  <c r="DU237" i="2" a="1"/>
  <c r="DW237" i="2" a="1"/>
  <c r="DQ238" i="2" a="1"/>
  <c r="KC28" i="4" a="1"/>
  <c r="FV117" i="2" a="1"/>
  <c r="JX216" i="4" a="1"/>
  <c r="JY39" i="4" a="1"/>
  <c r="FY177" i="2" a="1"/>
  <c r="BJ236" i="4" a="1"/>
  <c r="GK235" i="4" a="1"/>
  <c r="FD238" i="4" a="1"/>
  <c r="IG236" i="4" a="1"/>
  <c r="JZ83" i="4" a="1"/>
  <c r="DG236" i="2" a="1"/>
  <c r="CJ238" i="4" a="1"/>
  <c r="BJ238" i="2" a="1"/>
  <c r="BJ238" i="4" a="1"/>
  <c r="HH235" i="4" a="1"/>
  <c r="JZ43" i="4" a="1"/>
  <c r="KC102" i="4" a="1"/>
  <c r="FY52" i="2" a="1"/>
  <c r="JX117" i="4" a="1"/>
  <c r="KC212" i="4" a="1"/>
  <c r="EF238" i="2" a="1"/>
  <c r="FY203" i="2" a="1"/>
  <c r="FW30" i="2" a="1"/>
  <c r="FV40" i="2" a="1"/>
  <c r="BN236" i="4" a="1"/>
  <c r="FY140" i="2" a="1"/>
  <c r="FW68" i="2" a="1"/>
  <c r="KB95" i="4" a="1"/>
  <c r="JX226" i="4" a="1"/>
  <c r="KB129" i="4" a="1"/>
  <c r="KB176" i="4" a="1"/>
  <c r="KB170" i="4" a="1"/>
  <c r="DS234" i="2" a="1"/>
  <c r="KC152" i="4" a="1"/>
  <c r="H236" i="4" a="1"/>
  <c r="HH234" i="4" a="1"/>
  <c r="CY238" i="4" a="1"/>
  <c r="FX102" i="2" a="1"/>
  <c r="R238" i="2" a="1"/>
  <c r="FY15" i="2" a="1"/>
  <c r="EL238" i="4" a="1"/>
  <c r="X238" i="4" a="1"/>
  <c r="CV238" i="4" a="1"/>
  <c r="JW189" i="4" a="1"/>
  <c r="JV43" i="4" a="1"/>
  <c r="KB229" i="4" a="1"/>
  <c r="FV22" i="2" a="1"/>
  <c r="EJ236" i="2" a="1"/>
  <c r="FX55" i="2" a="1"/>
  <c r="Q237" i="4" a="1"/>
  <c r="FV222" i="2" a="1"/>
  <c r="FW110" i="2" a="1"/>
  <c r="JZ53" i="4" a="1"/>
  <c r="KB67" i="4" a="1"/>
  <c r="IO235" i="4" a="1"/>
  <c r="JW218" i="4" a="1"/>
  <c r="JX61" i="4" a="1"/>
  <c r="EG235" i="2" a="1"/>
  <c r="EQ235" i="2" a="1"/>
  <c r="JX126" i="4" a="1"/>
  <c r="EV237" i="4" a="1"/>
  <c r="DV238" i="4" a="1"/>
  <c r="JX54" i="4" a="1"/>
  <c r="JX157" i="4" a="1"/>
  <c r="AU235" i="2" a="1"/>
  <c r="J238" i="2" a="1"/>
  <c r="Y235" i="2" a="1"/>
  <c r="FK236" i="4" a="1"/>
  <c r="FX120" i="2" a="1"/>
  <c r="FY197" i="2" a="1"/>
  <c r="CT238" i="2" a="1"/>
  <c r="CI238" i="2" a="1"/>
  <c r="JZ173" i="4" a="1"/>
  <c r="IH236" i="4" a="1"/>
  <c r="JY12" i="4" a="1"/>
  <c r="JZ127" i="4" a="1"/>
  <c r="KC18" i="4" a="1"/>
  <c r="FV217" i="2" a="1"/>
  <c r="BJ237" i="4" a="1"/>
  <c r="JW97" i="4" a="1"/>
  <c r="KB94" i="4" a="1"/>
  <c r="EU236" i="4" a="1"/>
  <c r="FX174" i="2" a="1"/>
  <c r="GJ236" i="4" a="1"/>
  <c r="JY185" i="4" a="1"/>
  <c r="FY61" i="2" a="1"/>
  <c r="FY41" i="2" a="1"/>
  <c r="DJ238" i="2" a="1"/>
  <c r="FX27" i="2" a="1"/>
  <c r="FU188" i="2" a="1"/>
  <c r="KB208" i="4" a="1"/>
  <c r="FV85" i="2" a="1"/>
  <c r="FY33" i="2" a="1"/>
  <c r="IU236" i="4" a="1"/>
  <c r="JW162" i="4" a="1"/>
  <c r="FC235" i="4" a="1"/>
  <c r="JW163" i="4" a="1"/>
  <c r="B236" i="4" a="1"/>
  <c r="KC216" i="4" a="1"/>
  <c r="EW234" i="2" a="1"/>
  <c r="JW34" i="4" a="1"/>
  <c r="CS234" i="4" a="1"/>
  <c r="FW65" i="2" a="1"/>
  <c r="B234" i="4" a="1"/>
  <c r="BM237" i="4" a="1"/>
  <c r="JW217" i="4" a="1"/>
  <c r="JY202" i="4" a="1"/>
  <c r="Q235" i="4" a="1"/>
  <c r="JB238" i="4" a="1"/>
  <c r="FU46" i="2" a="1"/>
  <c r="JZ226" i="4" a="1"/>
  <c r="JZ108" i="4" a="1"/>
  <c r="JY117" i="4" a="1"/>
  <c r="JX22" i="4" a="1"/>
  <c r="FU92" i="2" a="1"/>
  <c r="JZ169" i="4" a="1"/>
  <c r="K236" i="2" a="1"/>
  <c r="CB237" i="2" a="1"/>
  <c r="FD234" i="4" a="1"/>
  <c r="JY13" i="4" a="1"/>
  <c r="KA40" i="4" a="1"/>
  <c r="FW123" i="2" a="1"/>
  <c r="IN235" i="4" a="1"/>
  <c r="BG237" i="4" a="1"/>
  <c r="BH235" i="2" a="1"/>
  <c r="EV236" i="2" a="1"/>
  <c r="FX36" i="2" a="1"/>
  <c r="FV107" i="2" a="1"/>
  <c r="FU78" i="2" a="1"/>
  <c r="EF236" i="4" a="1"/>
  <c r="EV234" i="4" a="1"/>
  <c r="KA144" i="4" a="1"/>
  <c r="HK237" i="4" a="1"/>
  <c r="KA182" i="4" a="1"/>
  <c r="EQ238" i="2" a="1"/>
  <c r="FU108" i="2" a="1"/>
  <c r="FW59" i="2" a="1"/>
  <c r="BX238" i="2" a="1"/>
  <c r="KC9" i="4" a="1"/>
  <c r="H234" i="4" a="1"/>
  <c r="GZ237" i="4" a="1"/>
  <c r="Z234" i="4" a="1"/>
  <c r="KA13" i="4" a="1"/>
  <c r="JX169" i="4" a="1"/>
  <c r="FV100" i="2" a="1"/>
  <c r="KB216" i="4" a="1"/>
  <c r="DW238" i="4" a="1"/>
  <c r="KA112" i="4" a="1"/>
  <c r="FV18" i="2" a="1"/>
  <c r="JW10" i="4" a="1"/>
  <c r="KC114" i="4" a="1"/>
  <c r="BD235" i="2" a="1"/>
  <c r="JX43" i="4" a="1"/>
  <c r="FW38" i="2" a="1"/>
  <c r="KA105" i="4" a="1"/>
  <c r="KC83" i="4" a="1"/>
  <c r="JZ60" i="4" a="1"/>
  <c r="IY236" i="4" a="1"/>
  <c r="BW236" i="2" a="1"/>
  <c r="BR238" i="2" a="1"/>
  <c r="K238" i="4" a="1"/>
  <c r="JY35" i="4" a="1"/>
  <c r="L235" i="4" a="1"/>
  <c r="IP235" i="4" a="1"/>
  <c r="G234" i="2" a="1"/>
  <c r="JV79" i="4" a="1"/>
  <c r="FU99" i="2" a="1"/>
  <c r="CI235" i="4" a="1"/>
  <c r="DY234" i="4" a="1"/>
  <c r="FV11" i="2" a="1"/>
  <c r="DD237" i="2" a="1"/>
  <c r="KB84" i="4" a="1"/>
  <c r="KB128" i="4" a="1"/>
  <c r="FW76" i="2" a="1"/>
  <c r="FX167" i="2" a="1"/>
  <c r="Q236" i="2" a="1"/>
  <c r="BN234" i="2" a="1"/>
  <c r="KB159" i="4" a="1"/>
  <c r="FU82" i="2" a="1"/>
  <c r="AD238" i="4" a="1"/>
  <c r="KB13" i="4" a="1"/>
  <c r="JY60" i="4" a="1"/>
  <c r="AE236" i="4" a="1"/>
  <c r="AF237" i="4" a="1"/>
  <c r="JV136" i="4" a="1"/>
  <c r="JV128" i="4" a="1"/>
  <c r="FV175" i="2" a="1"/>
  <c r="KC189" i="4" a="1"/>
  <c r="JV142" i="4" a="1"/>
  <c r="JW63" i="4" a="1"/>
  <c r="AQ234" i="4" a="1"/>
  <c r="DC235" i="2" a="1"/>
  <c r="AL234" i="2" a="1"/>
  <c r="FQ238" i="2" a="1"/>
  <c r="JH237" i="4" a="1"/>
  <c r="FZ234" i="4" a="1"/>
  <c r="FV135" i="2" a="1"/>
  <c r="FI235" i="2" a="1"/>
  <c r="FJ238" i="2" a="1"/>
  <c r="KA168" i="4" a="1"/>
  <c r="KA16" i="4" a="1"/>
  <c r="FY158" i="2" a="1"/>
  <c r="FV181" i="2" a="1"/>
  <c r="FX235" i="4" a="1"/>
  <c r="JX217" i="4" a="1"/>
  <c r="FV170" i="2" a="1"/>
  <c r="CH234" i="2" a="1"/>
  <c r="AI234" i="2" a="1"/>
  <c r="FW157" i="2" a="1"/>
  <c r="JZ57" i="4" a="1"/>
  <c r="JZ7" i="4" a="1"/>
  <c r="D235" i="2" a="1"/>
  <c r="FY221" i="2" a="1"/>
  <c r="JV108" i="4" a="1"/>
  <c r="BU235" i="4" a="1"/>
  <c r="JW46" i="4" a="1"/>
  <c r="HS237" i="4" a="1"/>
  <c r="JY213" i="4" a="1"/>
  <c r="IL238" i="4" a="1"/>
  <c r="FX46" i="2" a="1"/>
  <c r="JY85" i="4" a="1"/>
  <c r="JW125" i="4" a="1"/>
  <c r="JV130" i="4" a="1"/>
  <c r="JW160" i="4" a="1"/>
  <c r="JY59" i="4" a="1"/>
  <c r="CO238" i="4" a="1"/>
  <c r="JZ185" i="4" a="1"/>
  <c r="FY101" i="2" a="1"/>
  <c r="DY238" i="2" a="1"/>
  <c r="AE237" i="4" a="1"/>
  <c r="FV105" i="2" a="1"/>
  <c r="FY121" i="2" a="1"/>
  <c r="JY24" i="4" a="1"/>
  <c r="KC34" i="4" a="1"/>
  <c r="KB191" i="4" a="1"/>
  <c r="KA84" i="4" a="1"/>
  <c r="JJ235" i="4" a="1"/>
  <c r="CX234" i="4" a="1"/>
  <c r="KB233" i="4" a="1"/>
  <c r="X235" i="2" a="1"/>
  <c r="GB237" i="4" a="1"/>
  <c r="CZ237" i="2" a="1"/>
  <c r="CM235" i="4" a="1"/>
  <c r="BA234" i="2" a="1"/>
  <c r="CU237" i="4" a="1"/>
  <c r="S237" i="2" a="1"/>
  <c r="FT235" i="2" a="1"/>
  <c r="FV200" i="2" a="1"/>
  <c r="CS235" i="4" a="1"/>
  <c r="FB234" i="2" a="1"/>
  <c r="JV17" i="4" a="1"/>
  <c r="AU237" i="2" a="1"/>
  <c r="FY199" i="2" a="1"/>
  <c r="W238" i="4" a="1"/>
  <c r="FX177" i="2" a="1"/>
  <c r="ES238" i="2" a="1"/>
  <c r="JX87" i="4" a="1"/>
  <c r="FW146" i="2" a="1"/>
  <c r="JZ160" i="4" a="1"/>
  <c r="K235" i="2" a="1"/>
  <c r="FW223" i="2" a="1"/>
  <c r="CK238" i="4" a="1"/>
  <c r="IP236" i="4" a="1"/>
  <c r="Q235" i="2" a="1"/>
  <c r="FX125" i="2" a="1"/>
  <c r="BZ238" i="4" a="1"/>
  <c r="IH235" i="4" a="1"/>
  <c r="JW18" i="4" a="1"/>
  <c r="JW70" i="4" a="1"/>
  <c r="GL234" i="4" a="1"/>
  <c r="AV235" i="2" a="1"/>
  <c r="FX79" i="2" a="1"/>
  <c r="FW126" i="2" a="1"/>
  <c r="IN236" i="4" a="1"/>
  <c r="JN234" i="4" a="1"/>
  <c r="AM238" i="4" a="1"/>
  <c r="JV190" i="4" a="1"/>
  <c r="AO236" i="4" a="1"/>
  <c r="JY32" i="4" a="1"/>
  <c r="JY22" i="4" a="1"/>
  <c r="FX166" i="2" a="1"/>
  <c r="FW87" i="2" a="1"/>
  <c r="D238" i="4" a="1"/>
  <c r="FV235" i="4" a="1"/>
  <c r="JW29" i="4" a="1"/>
  <c r="JZ184" i="4" a="1"/>
  <c r="HD235" i="4" a="1"/>
  <c r="AW237" i="4" a="1"/>
  <c r="JV169" i="4" a="1"/>
  <c r="FW153" i="2" a="1"/>
  <c r="R238" i="4" a="1"/>
  <c r="E236" i="4" a="1"/>
  <c r="CU235" i="2" a="1"/>
  <c r="KB218" i="4" a="1"/>
  <c r="KB153" i="4" a="1"/>
  <c r="FY116" i="2" a="1"/>
  <c r="BZ235" i="2" a="1"/>
  <c r="FX123" i="2" a="1"/>
  <c r="AS236" i="2" a="1"/>
  <c r="JY108" i="4" a="1"/>
  <c r="CB236" i="2" a="1"/>
  <c r="BL238" i="2" a="1"/>
  <c r="JV212" i="4" a="1"/>
  <c r="R235" i="4" a="1"/>
  <c r="FX212" i="2" a="1"/>
  <c r="JW86" i="4" a="1"/>
  <c r="JV32" i="4" a="1"/>
  <c r="EW234" i="4" a="1"/>
  <c r="JY88" i="4" a="1"/>
  <c r="JZ92" i="4" a="1"/>
  <c r="JY197" i="4" a="1"/>
  <c r="ER235" i="4" a="1"/>
  <c r="FY42" i="2" a="1"/>
  <c r="FF238" i="4" a="1"/>
  <c r="JW184" i="4" a="1"/>
  <c r="ET234" i="2" a="1"/>
  <c r="KA226" i="4" a="1"/>
  <c r="CF238" i="4" a="1"/>
  <c r="JW177" i="4" a="1"/>
  <c r="AO234" i="2" a="1"/>
  <c r="JV123" i="4" a="1"/>
  <c r="KB77" i="4" a="1"/>
  <c r="FV115" i="2" a="1"/>
  <c r="FV106" i="2" a="1"/>
  <c r="JV41" i="4" a="1"/>
  <c r="FW156" i="2" a="1"/>
  <c r="KA151" i="4" a="1"/>
  <c r="T236" i="4" a="1"/>
  <c r="FV61" i="2" a="1"/>
  <c r="CP234" i="2" a="1"/>
  <c r="CA236" i="2" a="1"/>
  <c r="GI236" i="4" a="1"/>
  <c r="JV78" i="4" a="1"/>
  <c r="DH238" i="2" a="1"/>
  <c r="KA137" i="4" a="1"/>
  <c r="KC31" i="4" a="1"/>
  <c r="BK234" i="4" a="1"/>
  <c r="JW83" i="4" a="1"/>
  <c r="JV7" i="4" a="1"/>
  <c r="EW235" i="4" a="1"/>
  <c r="JV95" i="4" a="1"/>
  <c r="Z238" i="4" a="1"/>
  <c r="FX32" i="2" a="1"/>
  <c r="CO235" i="4" a="1"/>
  <c r="CT236" i="2" a="1"/>
  <c r="AZ235" i="4" a="1"/>
  <c r="KC201" i="4" a="1"/>
  <c r="JY215" i="4" a="1"/>
  <c r="FV116" i="2" a="1"/>
  <c r="BA238" i="2" a="1"/>
  <c r="KC110" i="4" a="1"/>
  <c r="KB41" i="4" a="1"/>
  <c r="FV44" i="2" a="1"/>
  <c r="AS236" i="4" a="1"/>
  <c r="JY141" i="4" a="1"/>
  <c r="FU226" i="2" a="1"/>
  <c r="HM237" i="4" a="1"/>
  <c r="FX103" i="2" a="1"/>
  <c r="JV174" i="4" a="1"/>
  <c r="EC236" i="4" a="1"/>
  <c r="FU213" i="2" a="1"/>
  <c r="KA225" i="4" a="1"/>
  <c r="FX215" i="2" a="1"/>
  <c r="G237" i="2" a="1"/>
  <c r="BW237" i="2" a="1"/>
  <c r="DU238" i="2" a="1"/>
  <c r="DW236" i="2" a="1"/>
  <c r="DV234" i="2" a="1"/>
  <c r="JY230" i="4" a="1"/>
  <c r="JX114" i="4" a="1"/>
  <c r="EO236" i="4" a="1"/>
  <c r="JZ178" i="4" a="1"/>
  <c r="JQ236" i="4" a="1"/>
  <c r="FX67" i="2" a="1"/>
  <c r="FH237" i="4" a="1"/>
  <c r="FY67" i="2" a="1"/>
  <c r="KB183" i="4" a="1"/>
  <c r="GI235" i="4" a="1"/>
  <c r="JZ210" i="4" a="1"/>
  <c r="FY178" i="2" a="1"/>
  <c r="BY237" i="2" a="1"/>
  <c r="FY24" i="2" a="1"/>
  <c r="FV160" i="2" a="1"/>
  <c r="E236" i="2" a="1"/>
  <c r="CK237" i="4" a="1"/>
  <c r="CR235" i="2" a="1"/>
  <c r="JX23" i="4" a="1"/>
  <c r="FW218" i="2" a="1"/>
  <c r="JX16" i="4" a="1"/>
  <c r="JX30" i="4" a="1"/>
  <c r="BG235" i="2" a="1"/>
  <c r="FU63" i="2" a="1"/>
  <c r="JX233" i="4" a="1"/>
  <c r="AK235" i="2" a="1"/>
  <c r="JV233" i="4" a="1"/>
  <c r="AT235" i="4" a="1"/>
  <c r="AV237" i="2" a="1"/>
  <c r="KB165" i="4" a="1"/>
  <c r="R236" i="4" a="1"/>
  <c r="JW174" i="4" a="1"/>
  <c r="BD238" i="4" a="1"/>
  <c r="FP234" i="2" a="1"/>
  <c r="JV166" i="4" a="1"/>
  <c r="HL235" i="4" a="1"/>
  <c r="KC224" i="4" a="1"/>
  <c r="JY148" i="4" a="1"/>
  <c r="KA126" i="4" a="1"/>
  <c r="JV199" i="4" a="1"/>
  <c r="FW12" i="2" a="1"/>
  <c r="FC234" i="4" a="1"/>
  <c r="C234" i="2" a="1"/>
  <c r="FU23" i="2" a="1"/>
  <c r="HS236" i="4" a="1"/>
  <c r="GI237" i="4" a="1"/>
  <c r="H238" i="4" a="1"/>
  <c r="JX221" i="4" a="1"/>
  <c r="GY236" i="4" a="1"/>
  <c r="FU216" i="2" a="1"/>
  <c r="FJ234" i="2" a="1"/>
  <c r="AF234" i="4" a="1"/>
  <c r="GJ238" i="4" a="1"/>
  <c r="FX64" i="2" a="1"/>
  <c r="JV194" i="4" a="1"/>
  <c r="FX169" i="2" a="1"/>
  <c r="BB238" i="4" a="1"/>
  <c r="EI234" i="2" a="1"/>
  <c r="JZ164" i="4" a="1"/>
  <c r="FX164" i="2" a="1"/>
  <c r="FX113" i="2" a="1"/>
  <c r="JZ222" i="4" a="1"/>
  <c r="FT237" i="2" a="1"/>
  <c r="FY207" i="2" a="1"/>
  <c r="DZ234" i="2" a="1"/>
  <c r="EU237" i="4" a="1"/>
  <c r="BN237" i="4" a="1"/>
  <c r="KA10" i="4" a="1"/>
  <c r="JW201" i="4" a="1"/>
  <c r="FJ234" i="4" a="1"/>
  <c r="BT237" i="2" a="1"/>
  <c r="S237" i="4" a="1"/>
  <c r="KC182" i="4" a="1"/>
  <c r="BP238" i="2" a="1"/>
  <c r="JX42" i="4" a="1"/>
  <c r="FW118" i="2" a="1"/>
  <c r="JX184" i="4" a="1"/>
  <c r="CJ235" i="4" a="1"/>
  <c r="BZ234" i="4" a="1"/>
  <c r="KB75" i="4" a="1"/>
  <c r="FW63" i="2" a="1"/>
  <c r="FH234" i="4" a="1"/>
  <c r="JV184" i="4" a="1"/>
  <c r="KA64" i="4" a="1"/>
  <c r="KA43" i="4" a="1"/>
  <c r="FX116" i="2" a="1"/>
  <c r="FW172" i="2" a="1"/>
  <c r="KB108" i="4" a="1"/>
  <c r="FT237" i="4" a="1"/>
  <c r="X236" i="2" a="1"/>
  <c r="FU72" i="2" a="1"/>
  <c r="FX153" i="2" a="1"/>
  <c r="JY214" i="4" a="1"/>
  <c r="FX194" i="2" a="1"/>
  <c r="FW83" i="2" a="1"/>
  <c r="JH238" i="4" a="1"/>
  <c r="JZ233" i="4" a="1"/>
  <c r="FC235" i="2" a="1"/>
  <c r="KC42" i="4" a="1"/>
  <c r="AD234" i="4" a="1"/>
  <c r="FX157" i="2" a="1"/>
  <c r="AZ237" i="2" a="1"/>
  <c r="FY174" i="2" a="1"/>
  <c r="JX38" i="4" a="1"/>
  <c r="AJ237" i="4" a="1"/>
  <c r="FU11" i="2" a="1"/>
  <c r="JW118" i="4" a="1"/>
  <c r="EK234" i="2" a="1"/>
  <c r="CS236" i="2" a="1"/>
  <c r="FU229" i="2" a="1"/>
  <c r="IY238" i="4" a="1"/>
  <c r="FU217" i="2" a="1"/>
  <c r="EG237" i="2" a="1"/>
  <c r="FY108" i="2" a="1"/>
  <c r="JZ10" i="4" a="1"/>
  <c r="FU230" i="2" a="1"/>
  <c r="FV147" i="2" a="1"/>
  <c r="JY94" i="4" a="1"/>
  <c r="JV51" i="4" a="1"/>
  <c r="DZ236" i="4" a="1"/>
  <c r="JX122" i="4" a="1"/>
  <c r="FY17" i="2" a="1"/>
  <c r="AW235" i="4" a="1"/>
  <c r="FE235" i="4" a="1"/>
  <c r="GK236" i="4" a="1"/>
  <c r="DU235" i="2" a="1"/>
  <c r="JV60" i="4" a="1"/>
  <c r="JV202" i="4" a="1"/>
  <c r="KA68" i="4" a="1"/>
  <c r="KA102" i="4" a="1"/>
  <c r="FV162" i="2" a="1"/>
  <c r="DT235" i="4" a="1"/>
  <c r="FW209" i="2" a="1"/>
  <c r="FW166" i="2" a="1"/>
  <c r="GG237" i="4" a="1"/>
  <c r="JZ218" i="4" a="1"/>
  <c r="KA224" i="4" a="1"/>
  <c r="CB234" i="2" a="1"/>
  <c r="KC76" i="4" a="1"/>
  <c r="HZ234" i="4" a="1"/>
  <c r="JW31" i="4" a="1"/>
  <c r="JV192" i="4" a="1"/>
  <c r="FV124" i="2" a="1"/>
  <c r="JX179" i="4" a="1"/>
  <c r="CL238" i="2" a="1"/>
  <c r="KC181" i="4" a="1"/>
  <c r="AM234" i="4" a="1"/>
  <c r="KA145" i="4" a="1"/>
  <c r="KB40" i="4" a="1"/>
  <c r="KA222" i="4" a="1"/>
  <c r="F238" i="4" a="1"/>
  <c r="FG235" i="4" a="1"/>
  <c r="FY95" i="2" a="1"/>
  <c r="JY188" i="4" a="1"/>
  <c r="AC234" i="4" a="1"/>
  <c r="FX176" i="2" a="1"/>
  <c r="JX99" i="4" a="1"/>
  <c r="CF236" i="2" a="1"/>
  <c r="JV115" i="4" a="1"/>
  <c r="KC23" i="4" a="1"/>
  <c r="FR236" i="2" a="1"/>
  <c r="JY140" i="4" a="1"/>
  <c r="BB238" i="2" a="1"/>
  <c r="S235" i="2" a="1"/>
  <c r="JV171" i="4" a="1"/>
  <c r="DG234" i="4" a="1"/>
  <c r="KB161" i="4" a="1"/>
  <c r="HB238" i="4" a="1"/>
  <c r="KA214" i="4" a="1"/>
  <c r="JW96" i="4" a="1"/>
  <c r="FU211" i="2" a="1"/>
  <c r="FU196" i="2" a="1"/>
  <c r="DT236" i="4" a="1"/>
  <c r="IY234" i="4" a="1"/>
  <c r="JV50" i="4" a="1"/>
  <c r="FV65" i="2" a="1"/>
  <c r="FU98" i="2" a="1"/>
  <c r="JX134" i="4" a="1"/>
  <c r="FU208" i="2" a="1"/>
  <c r="KC99" i="4" a="1"/>
  <c r="JV157" i="4" a="1"/>
  <c r="JW24" i="4" a="1"/>
  <c r="IE236" i="4" a="1"/>
  <c r="JW128" i="4" a="1"/>
  <c r="JV20" i="4" a="1"/>
  <c r="FW224" i="2" a="1"/>
  <c r="DQ235" i="2" a="1"/>
  <c r="KC192" i="4" a="1"/>
  <c r="JX48" i="4" a="1"/>
  <c r="FX106" i="2" a="1"/>
  <c r="FU136" i="2" a="1"/>
  <c r="KA220" i="4" a="1"/>
  <c r="IU237" i="4" a="1"/>
  <c r="JW41" i="4" a="1"/>
  <c r="AV234" i="2" a="1"/>
  <c r="KC119" i="4" a="1"/>
  <c r="J234" i="2" a="1"/>
  <c r="DO234" i="4" a="1"/>
  <c r="AV238" i="4" a="1"/>
  <c r="JW62" i="4" a="1"/>
  <c r="FY236" i="4" a="1"/>
  <c r="FX225" i="2" a="1"/>
  <c r="KC118" i="4" a="1"/>
  <c r="FV62" i="2" a="1"/>
  <c r="JX164" i="4" a="1"/>
  <c r="JZ71" i="4" a="1"/>
  <c r="CA235" i="4" a="1"/>
  <c r="FT234" i="2" a="1"/>
  <c r="FW217" i="2" a="1"/>
  <c r="JZ66" i="4" a="1"/>
  <c r="FW215" i="2" a="1"/>
  <c r="FY181" i="2" a="1"/>
  <c r="JZ75" i="4" a="1"/>
  <c r="IF235" i="4" a="1"/>
  <c r="KC183" i="4" a="1"/>
  <c r="JZ64" i="4" a="1"/>
  <c r="KB87" i="4" a="1"/>
  <c r="AA235" i="2" a="1"/>
  <c r="AM236" i="2" a="1"/>
  <c r="CO236" i="2" a="1"/>
  <c r="JX12" i="4" a="1"/>
  <c r="FW134" i="2" a="1"/>
  <c r="AO235" i="4" a="1"/>
  <c r="DD236" i="2" a="1"/>
  <c r="FX88" i="2" a="1"/>
  <c r="JY43" i="4" a="1"/>
  <c r="JV144" i="4" a="1"/>
  <c r="FW140" i="2" a="1"/>
  <c r="BF234" i="4" a="1"/>
  <c r="FX209" i="2" a="1"/>
  <c r="KC30" i="4" a="1"/>
  <c r="BZ234" i="2" a="1"/>
  <c r="FB237" i="2" a="1"/>
  <c r="KB121" i="4" a="1"/>
  <c r="BN234" i="4" a="1"/>
  <c r="FR236" i="4" a="1"/>
  <c r="EK238" i="4" a="1"/>
  <c r="JX81" i="4" a="1"/>
  <c r="JW80" i="4" a="1"/>
  <c r="CY236" i="4" a="1"/>
  <c r="IM235" i="4" a="1"/>
  <c r="R236" i="2" a="1"/>
  <c r="FU60" i="2" a="1"/>
  <c r="DQ236" i="2" a="1"/>
  <c r="KB7" i="4" a="1"/>
  <c r="JV197" i="4" a="1"/>
  <c r="CT237" i="4" a="1"/>
  <c r="JV23" i="4" a="1"/>
  <c r="KB211" i="4" a="1"/>
  <c r="BV237" i="2" a="1"/>
  <c r="JY114" i="4" a="1"/>
  <c r="E234" i="4" a="1"/>
  <c r="BV238" i="2" a="1"/>
  <c r="KB85" i="4" a="1"/>
  <c r="KB19" i="4" a="1"/>
  <c r="FX193" i="2" a="1"/>
  <c r="DU234" i="4" a="1"/>
  <c r="JX219" i="4" a="1"/>
  <c r="KC206" i="4" a="1"/>
  <c r="IN238" i="4" a="1"/>
  <c r="IF234" i="4" a="1"/>
  <c r="JW139" i="4" a="1"/>
  <c r="KB61" i="4" a="1"/>
  <c r="JZ78" i="4" a="1"/>
  <c r="KA209" i="4" a="1"/>
  <c r="FY187" i="2" a="1"/>
  <c r="AD238" i="2" a="1"/>
  <c r="DT238" i="2" a="1"/>
  <c r="KB152" i="4" a="1"/>
  <c r="FY166" i="2" a="1"/>
  <c r="FU218" i="2" a="1"/>
  <c r="F237" i="4" a="1"/>
  <c r="FU171" i="2" a="1"/>
  <c r="FU29" i="2" a="1"/>
  <c r="EC234" i="4" a="1"/>
  <c r="FY80" i="2" a="1"/>
  <c r="JX171" i="4" a="1"/>
  <c r="FX39" i="2" a="1"/>
  <c r="FX199" i="2" a="1"/>
  <c r="FV229" i="2" a="1"/>
  <c r="DF237" i="2" a="1"/>
  <c r="KA53" i="4" a="1"/>
  <c r="CV237" i="4" a="1"/>
  <c r="JP237" i="4" a="1"/>
  <c r="JM236" i="4" a="1"/>
  <c r="JW151" i="4" a="1"/>
  <c r="KB232" i="4" a="1"/>
  <c r="FY28" i="2" a="1"/>
  <c r="GF237" i="4" a="1"/>
  <c r="FO235" i="4" a="1"/>
  <c r="BM238" i="2" a="1"/>
  <c r="KA167" i="4" a="1"/>
  <c r="FY238" i="4" a="1"/>
  <c r="CJ235" i="2" a="1"/>
  <c r="FT236" i="2" a="1"/>
  <c r="ES234" i="2" a="1"/>
  <c r="FU237" i="4" a="1"/>
  <c r="EE237" i="2" a="1"/>
  <c r="FW108" i="2" a="1"/>
  <c r="FW207" i="2" a="1"/>
  <c r="FU222" i="2" a="1"/>
  <c r="JR234" i="4" a="1"/>
  <c r="JR237" i="4" a="1"/>
  <c r="HV234" i="4" a="1"/>
  <c r="JX200" i="4" a="1"/>
  <c r="KC200" i="4" a="1"/>
  <c r="KC41" i="4" a="1"/>
  <c r="CJ234" i="2" a="1"/>
  <c r="KB47" i="4" a="1"/>
  <c r="AC238" i="4" a="1"/>
  <c r="JY52" i="4" a="1"/>
  <c r="FU192" i="2" a="1"/>
  <c r="FX127" i="2" a="1"/>
  <c r="JY179" i="4" a="1"/>
  <c r="JW220" i="4" a="1"/>
  <c r="JX60" i="4" a="1"/>
  <c r="KC203" i="4" a="1"/>
  <c r="EJ234" i="4" a="1"/>
  <c r="JY71" i="4" a="1"/>
  <c r="DS235" i="4" a="1"/>
  <c r="FN235" i="2" a="1"/>
  <c r="JX47" i="4" a="1"/>
  <c r="JX101" i="4" a="1"/>
  <c r="KB59" i="4" a="1"/>
  <c r="ES236" i="2" a="1"/>
  <c r="AL238" i="4" a="1"/>
  <c r="B234" i="2" a="1"/>
  <c r="AU236" i="2" a="1"/>
  <c r="JV156" i="4" a="1"/>
  <c r="HO237" i="4" a="1"/>
  <c r="JW90" i="4" a="1"/>
  <c r="JZ200" i="4" a="1"/>
  <c r="HJ235" i="4" a="1"/>
  <c r="JX201" i="4" a="1"/>
  <c r="FY141" i="2" a="1"/>
  <c r="FV68" i="2" a="1"/>
  <c r="JX176" i="4" a="1"/>
  <c r="FK237" i="2" a="1"/>
  <c r="FV221" i="2" a="1"/>
  <c r="FU223" i="2" a="1"/>
  <c r="FV31" i="2" a="1"/>
  <c r="EL235" i="4" a="1"/>
  <c r="JW214" i="4" a="1"/>
  <c r="KA195" i="4" a="1"/>
  <c r="CL237" i="2" a="1"/>
  <c r="KB35" i="4" a="1"/>
  <c r="DB235" i="4" a="1"/>
  <c r="JX95" i="4" a="1"/>
  <c r="JV64" i="4" a="1"/>
  <c r="AR235" i="4" a="1"/>
  <c r="AK237" i="2" a="1"/>
  <c r="EP237" i="4" a="1"/>
  <c r="DA235" i="4" a="1"/>
  <c r="FH236" i="2" a="1"/>
  <c r="JX161" i="4" a="1"/>
  <c r="FV227" i="2" a="1"/>
  <c r="AB235" i="4" a="1"/>
  <c r="ER238" i="2" a="1"/>
  <c r="KB145" i="4" a="1"/>
  <c r="JX228" i="4" a="1"/>
  <c r="JX160" i="4" a="1"/>
  <c r="FY123" i="2" a="1"/>
  <c r="CE234" i="2" a="1"/>
  <c r="FU105" i="2" a="1"/>
  <c r="FY126" i="2" a="1"/>
  <c r="FV159" i="2" a="1"/>
  <c r="HB234" i="4" a="1"/>
  <c r="JY10" i="4" a="1"/>
  <c r="P235" i="4" a="1"/>
  <c r="DH235" i="4" a="1"/>
  <c r="FV146" i="2" a="1"/>
  <c r="KB139" i="4" a="1"/>
  <c r="JZ170" i="4" a="1"/>
  <c r="JY8" i="4" a="1"/>
  <c r="KC60" i="4" a="1"/>
  <c r="AB237" i="2" a="1"/>
  <c r="CQ236" i="4" a="1"/>
  <c r="JW65" i="4" a="1"/>
  <c r="KC90" i="4" a="1"/>
  <c r="JV110" i="4" a="1"/>
  <c r="FE238" i="4" a="1"/>
  <c r="JG236" i="4" a="1"/>
  <c r="FU87" i="2" a="1"/>
  <c r="JY183" i="4" a="1"/>
  <c r="FY194" i="2" a="1"/>
  <c r="JW135" i="4" a="1"/>
  <c r="FK234" i="4" a="1"/>
  <c r="GL237" i="4" a="1"/>
  <c r="FV191" i="2" a="1"/>
  <c r="JV111" i="4" a="1"/>
  <c r="FV87" i="2" a="1"/>
  <c r="FW78" i="2" a="1"/>
  <c r="JV119" i="4" a="1"/>
  <c r="FB237" i="4" a="1"/>
  <c r="FV163" i="2" a="1"/>
  <c r="EL234" i="2" a="1"/>
  <c r="JZ9" i="4" a="1"/>
  <c r="JV81" i="4" a="1"/>
  <c r="JZ156" i="4" a="1"/>
  <c r="BK238" i="2" a="1"/>
  <c r="JX146" i="4" a="1"/>
  <c r="KB192" i="4" a="1"/>
  <c r="KB89" i="4" a="1"/>
  <c r="IG235" i="4" a="1"/>
  <c r="KC205" i="4" a="1"/>
  <c r="JY166" i="4" a="1"/>
  <c r="JW23" i="4" a="1"/>
  <c r="JY95" i="4" a="1"/>
  <c r="HO234" i="4" a="1"/>
  <c r="W236" i="4" a="1"/>
  <c r="BX236" i="4" a="1"/>
  <c r="JK238" i="4" a="1"/>
  <c r="FX185" i="2" a="1"/>
  <c r="FU144" i="2" a="1"/>
  <c r="GP238" i="4" a="1"/>
  <c r="JX26" i="4" a="1"/>
  <c r="V235" i="2" a="1"/>
  <c r="FV205" i="2" a="1"/>
  <c r="AH234" i="4" a="1"/>
  <c r="JN236" i="4" a="1"/>
  <c r="FX41" i="2" a="1"/>
  <c r="FV154" i="2" a="1"/>
  <c r="AW237" i="2" a="1"/>
  <c r="BL235" i="2" a="1"/>
  <c r="JK236" i="4" a="1"/>
  <c r="BF236" i="2" a="1"/>
  <c r="E234" i="2" a="1"/>
  <c r="JW148" i="4" a="1"/>
  <c r="JN235" i="4" a="1"/>
  <c r="GQ236" i="4" a="1"/>
  <c r="JZ28" i="4" a="1"/>
  <c r="JZ217" i="4" a="1"/>
  <c r="X235" i="4" a="1"/>
  <c r="FG234" i="2" a="1"/>
  <c r="FW98" i="2" a="1"/>
  <c r="KB69" i="4" a="1"/>
  <c r="JX167" i="4" a="1"/>
  <c r="FU116" i="2" a="1"/>
  <c r="JV102" i="4" a="1"/>
  <c r="JV207" i="4" a="1"/>
  <c r="JW137" i="4" a="1"/>
  <c r="JV61" i="4" a="1"/>
  <c r="BA238" i="4" a="1"/>
  <c r="FU40" i="2" a="1"/>
  <c r="JH234" i="4" a="1"/>
  <c r="DK235" i="4" a="1"/>
  <c r="JZ179" i="4" a="1"/>
  <c r="EL236" i="4" a="1"/>
  <c r="JX112" i="4" a="1"/>
  <c r="FX222" i="2" a="1"/>
  <c r="JX208" i="4" a="1"/>
  <c r="KC162" i="4" a="1"/>
  <c r="FV133" i="2" a="1"/>
  <c r="CW236" i="4" a="1"/>
  <c r="JZ145" i="4" a="1"/>
  <c r="AC237" i="2" a="1"/>
  <c r="CB235" i="2" a="1"/>
  <c r="KA61" i="4" a="1"/>
  <c r="BN236" i="2" a="1"/>
  <c r="JV12" i="4" a="1"/>
  <c r="FY161" i="2" a="1"/>
  <c r="EL238" i="2" a="1"/>
  <c r="JZ133" i="4" a="1"/>
  <c r="BK234" i="2" a="1"/>
  <c r="DC236" i="2" a="1"/>
  <c r="G236" i="4" a="1"/>
  <c r="FV34" i="2" a="1"/>
  <c r="JY55" i="4" a="1"/>
  <c r="JX82" i="4" a="1"/>
  <c r="EB234" i="2" a="1"/>
  <c r="ES238" i="4" a="1"/>
  <c r="FX28" i="2" a="1"/>
  <c r="KA118" i="4" a="1"/>
  <c r="FU143" i="2" a="1"/>
  <c r="JZ132" i="4" a="1"/>
  <c r="BM237" i="2" a="1"/>
  <c r="JW76" i="4" a="1"/>
  <c r="DR235" i="4" a="1"/>
  <c r="FW149" i="2" a="1"/>
  <c r="GD237" i="4" a="1"/>
  <c r="FU153" i="2" a="1"/>
  <c r="AF236" i="4" a="1"/>
  <c r="DB238" i="2" a="1"/>
  <c r="FD235" i="4" a="1"/>
  <c r="GD234" i="4" a="1"/>
  <c r="KA164" i="4" a="1"/>
  <c r="CN234" i="4" a="1"/>
  <c r="AB238" i="4" a="1"/>
  <c r="JX63" i="4" a="1"/>
  <c r="FW29" i="2" a="1"/>
  <c r="FM236" i="2" a="1"/>
  <c r="JZ136" i="4" a="1"/>
  <c r="BJ235" i="2" a="1"/>
  <c r="HP236" i="4" a="1"/>
  <c r="KA194" i="4" a="1"/>
  <c r="JW20" i="4" a="1"/>
  <c r="JZ63" i="4" a="1"/>
  <c r="FY139" i="2" a="1"/>
  <c r="FV81" i="2" a="1"/>
  <c r="FX228" i="2" a="1"/>
  <c r="AX236" i="4" a="1"/>
  <c r="FY138" i="2" a="1"/>
  <c r="FY53" i="2" a="1"/>
  <c r="JU236" i="4" a="1"/>
  <c r="FV103" i="2" a="1"/>
  <c r="JV232" i="4" a="1"/>
  <c r="JZ149" i="4" a="1"/>
  <c r="FY91" i="2" a="1"/>
  <c r="AX235" i="2" a="1"/>
  <c r="HX238" i="4" a="1"/>
  <c r="FX117" i="2" a="1"/>
  <c r="V236" i="2" a="1"/>
  <c r="FP235" i="2" a="1"/>
  <c r="KC106" i="4" a="1"/>
  <c r="DT237" i="2" a="1"/>
  <c r="FP238" i="4" a="1"/>
  <c r="JW107" i="4" a="1"/>
  <c r="M235" i="2" a="1"/>
  <c r="JX199" i="4" a="1"/>
  <c r="BG236" i="2" a="1"/>
  <c r="FD235" i="2" a="1"/>
  <c r="FV214" i="2" a="1"/>
  <c r="FY127" i="2" a="1"/>
  <c r="HA238" i="4" a="1"/>
  <c r="FW124" i="2" a="1"/>
  <c r="JZ189" i="4" a="1"/>
  <c r="KA51" i="4" a="1"/>
  <c r="JX153" i="4" a="1"/>
  <c r="FW143" i="2" a="1"/>
  <c r="KB50" i="4" a="1"/>
  <c r="KA108" i="4" a="1"/>
  <c r="FY218" i="2" a="1"/>
  <c r="KA104" i="4" a="1"/>
  <c r="CI238" i="4" a="1"/>
  <c r="KA132" i="4" a="1"/>
  <c r="FX150" i="2" a="1"/>
  <c r="CJ238" i="2" a="1"/>
  <c r="JV11" i="4" a="1"/>
  <c r="JY143" i="4" a="1"/>
  <c r="KB12" i="4" a="1"/>
  <c r="FW42" i="2" a="1"/>
  <c r="EZ236" i="4" a="1"/>
  <c r="JY155" i="4" a="1"/>
  <c r="JZ202" i="4" a="1"/>
  <c r="FW99" i="2" a="1"/>
  <c r="DV235" i="2" a="1"/>
  <c r="KB42" i="4" a="1"/>
  <c r="FK238" i="2" a="1"/>
  <c r="FW111" i="2" a="1"/>
  <c r="JW17" i="4" a="1"/>
  <c r="AJ234" i="4" a="1"/>
  <c r="FU225" i="2" a="1"/>
  <c r="KB49" i="4" a="1"/>
  <c r="KC226" i="4" a="1"/>
  <c r="FX143" i="2" a="1"/>
  <c r="KC68" i="4" a="1"/>
  <c r="W237" i="4" a="1"/>
  <c r="GF238" i="4" a="1"/>
  <c r="GU238" i="4" a="1"/>
  <c r="BI237" i="4" a="1"/>
  <c r="FD238" i="2" a="1"/>
  <c r="V237" i="2" a="1"/>
  <c r="FN237" i="2" a="1"/>
  <c r="JW136" i="4" a="1"/>
  <c r="AO234" i="4" a="1"/>
  <c r="EG238" i="4" a="1"/>
  <c r="FW41" i="2" a="1"/>
  <c r="JZ143" i="4" a="1"/>
  <c r="IW235" i="4" a="1"/>
  <c r="JB236" i="4" a="1"/>
  <c r="KC22" i="4" a="1"/>
  <c r="AF235" i="2" a="1"/>
  <c r="JY211" i="4" a="1"/>
  <c r="AZ234" i="2" a="1"/>
  <c r="FV140" i="2" a="1"/>
  <c r="FH235" i="2" a="1"/>
  <c r="KA9" i="4" a="1"/>
  <c r="FX42" i="2" a="1"/>
  <c r="JV132" i="4" a="1"/>
  <c r="AE236" i="2" a="1"/>
  <c r="C237" i="2" a="1"/>
  <c r="EB236" i="4" a="1"/>
  <c r="FI237" i="2" a="1"/>
  <c r="DX236" i="4" a="1"/>
  <c r="JY157" i="4" a="1"/>
  <c r="JZ110" i="4" a="1"/>
  <c r="FX83" i="2" a="1"/>
  <c r="FE236" i="2" a="1"/>
  <c r="KB219" i="4" a="1"/>
  <c r="FX13" i="2" a="1"/>
  <c r="AD235" i="4" a="1"/>
  <c r="FS237" i="4" a="1"/>
  <c r="CE236" i="2" a="1"/>
  <c r="BC237" i="4" a="1"/>
  <c r="FY36" i="2" a="1"/>
  <c r="FS235" i="4" a="1"/>
  <c r="FU80" i="2" a="1"/>
  <c r="JW9" i="4" a="1"/>
  <c r="JZ14" i="4" a="1"/>
  <c r="KA81" i="4" a="1"/>
  <c r="AE238" i="4" a="1"/>
  <c r="FW147" i="2" a="1"/>
  <c r="HN236" i="4" a="1"/>
  <c r="KC33" i="4" a="1"/>
  <c r="FW200" i="2" a="1"/>
  <c r="KA121" i="4" a="1"/>
  <c r="J234" i="4" a="1"/>
  <c r="JY93" i="4" a="1"/>
  <c r="AB234" i="2" a="1"/>
  <c r="JX98" i="4" a="1"/>
  <c r="KB9" i="4" a="1"/>
  <c r="FY226" i="2" a="1"/>
  <c r="FV237" i="4" a="1"/>
  <c r="FW47" i="2" a="1"/>
  <c r="BI235" i="2" a="1"/>
  <c r="KC233" i="4" a="1"/>
  <c r="JV36" i="4" a="1"/>
  <c r="FX17" i="2" a="1"/>
  <c r="JV21" i="4" a="1"/>
  <c r="JZ181" i="4" a="1"/>
  <c r="JW221" i="4" a="1"/>
  <c r="GE234" i="4" a="1"/>
  <c r="FW34" i="2" a="1"/>
  <c r="KB37" i="4" a="1"/>
  <c r="JV22" i="4" a="1"/>
  <c r="IS237" i="4" a="1"/>
  <c r="FP236" i="2" a="1"/>
  <c r="JY42" i="4" a="1"/>
  <c r="FU191" i="2" a="1"/>
  <c r="FW179" i="2" a="1"/>
  <c r="KA80" i="4" a="1"/>
  <c r="BX234" i="2" a="1"/>
  <c r="FW142" i="2" a="1"/>
  <c r="FW211" i="2" a="1"/>
  <c r="FU51" i="2" a="1"/>
  <c r="FX124" i="2" a="1"/>
  <c r="JV218" i="4" a="1"/>
  <c r="FV206" i="2" a="1"/>
  <c r="AS238" i="2" a="1"/>
  <c r="JX151" i="4" a="1"/>
  <c r="KC198" i="4" a="1"/>
  <c r="ID238" i="4" a="1"/>
  <c r="JW15" i="4" a="1"/>
  <c r="HU234" i="4" a="1"/>
  <c r="D234" i="2" a="1"/>
  <c r="U237" i="2" a="1"/>
  <c r="FW187" i="2" a="1"/>
  <c r="JZ196" i="4" a="1"/>
  <c r="KC150" i="4" a="1"/>
  <c r="FY82" i="2" a="1"/>
  <c r="AY236" i="2" a="1"/>
  <c r="DI238" i="2" a="1"/>
  <c r="KC175" i="4" a="1"/>
  <c r="FU220" i="2" a="1"/>
  <c r="FX70" i="2" a="1"/>
  <c r="EF236" i="2" a="1"/>
  <c r="JZ68" i="4" a="1"/>
  <c r="EI236" i="4" a="1"/>
  <c r="JW230" i="4" a="1"/>
  <c r="KA22" i="4" a="1"/>
  <c r="EM235" i="4" a="1"/>
  <c r="FY31" i="2" a="1"/>
  <c r="N234" i="2" a="1"/>
  <c r="FU133" i="2" a="1"/>
  <c r="JV66" i="4" a="1"/>
  <c r="KB78" i="4" a="1"/>
  <c r="FX190" i="2" a="1"/>
  <c r="JE234" i="4" a="1"/>
  <c r="FY21" i="2" a="1"/>
  <c r="JD238" i="4" a="1"/>
  <c r="KC44" i="4" a="1"/>
  <c r="AJ238" i="4" a="1"/>
  <c r="CF234" i="4" a="1"/>
  <c r="JX51" i="4" a="1"/>
  <c r="JZ128" i="4" a="1"/>
  <c r="BQ234" i="4" a="1"/>
  <c r="CX234" i="2" a="1"/>
  <c r="BG234" i="4" a="1"/>
  <c r="CM234" i="2" a="1"/>
  <c r="KC45" i="4" a="1"/>
  <c r="IX234" i="4" a="1"/>
  <c r="P237" i="4" a="1"/>
  <c r="JV196" i="4" a="1"/>
  <c r="JX191" i="4" a="1"/>
  <c r="S234" i="4" a="1"/>
  <c r="BO234" i="2" a="1"/>
  <c r="EZ238" i="4" a="1"/>
  <c r="JX56" i="4" a="1"/>
  <c r="JZ38" i="4" a="1"/>
  <c r="FU152" i="2" a="1"/>
  <c r="BZ237" i="2" a="1"/>
  <c r="JZ120" i="4" a="1"/>
  <c r="AY238" i="4" a="1"/>
  <c r="KB212" i="4" a="1"/>
  <c r="FY215" i="2" a="1"/>
  <c r="EB235" i="4" a="1"/>
  <c r="JZ209" i="4" a="1"/>
  <c r="AV235" i="4" a="1"/>
  <c r="FY30" i="2" a="1"/>
  <c r="FX219" i="2" a="1"/>
  <c r="JZ12" i="4" a="1"/>
  <c r="EQ237" i="2" a="1"/>
  <c r="W236" i="2" a="1"/>
  <c r="KB112" i="4" a="1"/>
  <c r="FY130" i="2" a="1"/>
  <c r="FW182" i="2" a="1"/>
  <c r="FD236" i="2" a="1"/>
  <c r="DY235" i="4" a="1"/>
  <c r="JX195" i="4" a="1"/>
  <c r="ET236" i="2" a="1"/>
  <c r="FV111" i="2" a="1"/>
  <c r="KA170" i="4" a="1"/>
  <c r="JV231" i="4" a="1"/>
  <c r="JZ41" i="4" a="1"/>
  <c r="FV43" i="2" a="1"/>
  <c r="JV48" i="4" a="1"/>
  <c r="DP234" i="2" a="1"/>
  <c r="BO235" i="2" a="1"/>
  <c r="DM237" i="4" a="1"/>
  <c r="JZ201" i="4" a="1"/>
  <c r="FN235" i="4" a="1"/>
  <c r="KB39" i="4" a="1"/>
  <c r="JW154" i="4" a="1"/>
  <c r="AS234" i="2" a="1"/>
  <c r="ET235" i="4" a="1"/>
  <c r="KC26" i="4" a="1"/>
  <c r="KC128" i="4" a="1"/>
  <c r="EJ237" i="2" a="1"/>
  <c r="IO237" i="4" a="1"/>
  <c r="KA87" i="4" a="1"/>
  <c r="JW105" i="4" a="1"/>
  <c r="FH237" i="2" a="1"/>
  <c r="FV122" i="2" a="1"/>
  <c r="BO236" i="2" a="1"/>
  <c r="ER236" i="2" a="1"/>
  <c r="KA180" i="4" a="1"/>
  <c r="KC129" i="4" a="1"/>
  <c r="KC15" i="4" a="1"/>
  <c r="AP235" i="4" a="1"/>
  <c r="JV68" i="4" a="1"/>
  <c r="HB235" i="4" a="1"/>
  <c r="CH237" i="2" a="1"/>
  <c r="EX235" i="4" a="1"/>
  <c r="FY86" i="2" a="1"/>
  <c r="KC178" i="4" a="1"/>
  <c r="KA116" i="4" a="1"/>
  <c r="DX235" i="2" a="1"/>
  <c r="CQ235" i="4" a="1"/>
  <c r="JZ46" i="4" a="1"/>
  <c r="AN235" i="4" a="1"/>
  <c r="JZ172" i="4" a="1"/>
  <c r="JV86" i="4" a="1"/>
  <c r="JV49" i="4" a="1"/>
  <c r="DM237" i="2" a="1"/>
  <c r="GO237" i="4" a="1"/>
  <c r="KC103" i="4" a="1"/>
  <c r="JX128" i="4" a="1"/>
  <c r="KB101" i="4" a="1"/>
  <c r="DE234" i="4" a="1"/>
  <c r="FV118" i="2" a="1"/>
  <c r="JZ139" i="4" a="1"/>
  <c r="U238" i="4" a="1"/>
  <c r="IZ236" i="4" a="1"/>
  <c r="BQ238" i="4" a="1"/>
  <c r="C235" i="4" a="1"/>
  <c r="JX9" i="4" a="1"/>
  <c r="JW198" i="4" a="1"/>
  <c r="DO238" i="4" a="1"/>
  <c r="HY234" i="4" a="1"/>
  <c r="BW238" i="2" a="1"/>
  <c r="FU232" i="2" a="1"/>
  <c r="DJ238" i="4" a="1"/>
  <c r="KB8" i="4" a="1"/>
  <c r="KC157" i="4" a="1"/>
  <c r="JS236" i="4" a="1"/>
  <c r="Y237" i="4" a="1"/>
  <c r="FX12" i="2" a="1"/>
  <c r="IT235" i="4" a="1"/>
  <c r="JW209" i="4" a="1"/>
  <c r="KC79" i="4" a="1"/>
  <c r="FY70" i="2" a="1"/>
  <c r="CV235" i="4" a="1"/>
  <c r="JW194" i="4" a="1"/>
  <c r="AW238" i="4" a="1"/>
  <c r="BF237" i="4" a="1"/>
  <c r="GI238" i="4" a="1"/>
  <c r="FX129" i="2" a="1"/>
  <c r="O238" i="2" a="1"/>
  <c r="KA14" i="4" a="1"/>
  <c r="JX33" i="4" a="1"/>
  <c r="CC238" i="4" a="1"/>
  <c r="GA235" i="4" a="1"/>
  <c r="BO238" i="4" a="1"/>
  <c r="HI238" i="4" a="1"/>
  <c r="FW199" i="2" a="1"/>
  <c r="JF237" i="4" a="1"/>
  <c r="JZ77" i="4" a="1"/>
  <c r="KB23" i="4" a="1"/>
  <c r="FU179" i="2" a="1"/>
  <c r="FV76" i="2" a="1"/>
  <c r="JX130" i="4" a="1"/>
  <c r="KB217" i="4" a="1"/>
  <c r="JV133" i="4" a="1"/>
  <c r="JZ231" i="4" a="1"/>
  <c r="FW104" i="2" a="1"/>
  <c r="JI234" i="4" a="1"/>
  <c r="HE236" i="4" a="1"/>
  <c r="JZ96" i="4" a="1"/>
  <c r="KA18" i="4" a="1"/>
  <c r="AU234" i="2" a="1"/>
  <c r="HO236" i="4" a="1"/>
  <c r="KB26" i="4" a="1"/>
  <c r="AH235" i="4" a="1"/>
  <c r="JV106" i="4" a="1"/>
  <c r="KB65" i="4" a="1"/>
  <c r="BT236" i="4" a="1"/>
  <c r="FY156" i="2" a="1"/>
  <c r="FV58" i="2" a="1"/>
  <c r="CY236" i="2" a="1"/>
  <c r="KB27" i="4" a="1"/>
  <c r="FV79" i="2" a="1"/>
  <c r="FH235" i="4" a="1"/>
  <c r="KA29" i="4" a="1"/>
  <c r="HQ234" i="4" a="1"/>
  <c r="KC101" i="4" a="1"/>
  <c r="K234" i="4" a="1"/>
  <c r="FW84" i="2" a="1"/>
  <c r="FR238" i="4" a="1"/>
  <c r="FU18" i="2" a="1"/>
  <c r="JV220" i="4" a="1"/>
  <c r="KC21" i="4" a="1"/>
  <c r="FX188" i="2" a="1"/>
  <c r="FO236" i="2" a="1"/>
  <c r="FV156" i="2" a="1"/>
  <c r="KC66" i="4" a="1"/>
  <c r="GS236" i="4" a="1"/>
  <c r="JZ162" i="4" a="1"/>
  <c r="JZ47" i="4" a="1"/>
  <c r="FW234" i="4" a="1"/>
  <c r="EB236" i="2" a="1"/>
  <c r="FN238" i="2" a="1"/>
  <c r="FY173" i="2" a="1"/>
  <c r="FY176" i="2" a="1"/>
  <c r="JX121" i="4" a="1"/>
  <c r="FX187" i="2" a="1"/>
  <c r="KC153" i="4" a="1"/>
  <c r="FW183" i="2" a="1"/>
  <c r="JX193" i="4" a="1"/>
  <c r="DG236" i="4" a="1"/>
  <c r="KB70" i="4" a="1"/>
  <c r="Z236" i="2" a="1"/>
  <c r="JW67" i="4" a="1"/>
  <c r="JY220" i="4" a="1"/>
  <c r="FX137" i="2" a="1"/>
  <c r="BN235" i="2" a="1"/>
  <c r="KC174" i="4" a="1"/>
  <c r="EV236" i="4" a="1"/>
  <c r="JV117" i="4" a="1"/>
  <c r="AK235" i="4" a="1"/>
  <c r="KB18" i="4" a="1"/>
  <c r="BM234" i="2" a="1"/>
  <c r="B237" i="2" a="1"/>
  <c r="EI238" i="2" a="1"/>
  <c r="FV52" i="2" a="1"/>
  <c r="FX135" i="2" a="1"/>
  <c r="FY172" i="2" a="1"/>
  <c r="KC140" i="4" a="1"/>
  <c r="CZ234" i="4" a="1"/>
  <c r="IU235" i="4" a="1"/>
  <c r="EA234" i="2" a="1"/>
  <c r="JV72" i="4" a="1"/>
  <c r="FS236" i="4" a="1"/>
  <c r="DF234" i="4" a="1"/>
  <c r="JW47" i="4" a="1"/>
  <c r="JV131" i="4" a="1"/>
  <c r="JZ198" i="4" a="1"/>
  <c r="KB215" i="4" a="1"/>
  <c r="AK238" i="4" a="1"/>
  <c r="FU174" i="2" a="1"/>
  <c r="FU83" i="2" a="1"/>
  <c r="BT238" i="4" a="1"/>
  <c r="FX126" i="2" a="1"/>
  <c r="BG234" i="2" a="1"/>
  <c r="AN237" i="2" a="1"/>
  <c r="JV38" i="4" a="1"/>
  <c r="KC186" i="4" a="1"/>
  <c r="FV180" i="2" a="1"/>
  <c r="FD234" i="2" a="1"/>
  <c r="FY75" i="2" a="1"/>
  <c r="IP234" i="4" a="1"/>
  <c r="KC196" i="4" a="1"/>
  <c r="KA55" i="4" a="1"/>
  <c r="FU61" i="2" a="1"/>
  <c r="HN234" i="4" a="1"/>
  <c r="FS237" i="2" a="1"/>
  <c r="JW53" i="4" a="1"/>
  <c r="FY13" i="2" a="1"/>
  <c r="CO238" i="2" a="1"/>
  <c r="JV208" i="4" a="1"/>
  <c r="KC156" i="4" a="1"/>
  <c r="FU139" i="2" a="1"/>
  <c r="FY133" i="2" a="1"/>
  <c r="FM237" i="2" a="1"/>
  <c r="HG234" i="4" a="1"/>
  <c r="EK237" i="2" a="1"/>
  <c r="FV12" i="2" a="1"/>
  <c r="FV230" i="2" a="1"/>
  <c r="G234" i="4" a="1"/>
  <c r="JZ206" i="4" a="1"/>
  <c r="FX100" i="2" a="1"/>
  <c r="CN234" i="2" a="1"/>
  <c r="FX198" i="2" a="1"/>
  <c r="HU238" i="4" a="1"/>
  <c r="W238" i="2" a="1"/>
  <c r="DE236" i="4" a="1"/>
  <c r="DG235" i="2" a="1"/>
  <c r="DY237" i="2" a="1"/>
  <c r="FY98" i="2" a="1"/>
  <c r="DM235" i="4" a="1"/>
  <c r="DN236" i="4" a="1"/>
  <c r="GV234" i="4" a="1"/>
  <c r="U234" i="2" a="1"/>
  <c r="FX24" i="2" a="1"/>
  <c r="KB82" i="4" a="1"/>
  <c r="JF235" i="4" a="1"/>
  <c r="JZ175" i="4" a="1"/>
  <c r="JY75" i="4" a="1"/>
  <c r="FW60" i="2" a="1"/>
  <c r="JW130" i="4" a="1"/>
  <c r="FW67" i="2" a="1"/>
  <c r="KA160" i="4" a="1"/>
  <c r="JW120" i="4" a="1"/>
  <c r="R237" i="4" a="1"/>
  <c r="JX222" i="4" a="1"/>
  <c r="ED238" i="4" a="1"/>
  <c r="FW39" i="2" a="1"/>
  <c r="JV53" i="4" a="1"/>
  <c r="DI234" i="2" a="1"/>
  <c r="AA235" i="4" a="1"/>
  <c r="FV75" i="2" a="1"/>
  <c r="KA11" i="4" a="1"/>
  <c r="JY34" i="4" a="1"/>
  <c r="FF236" i="4" a="1"/>
  <c r="EN236" i="2" a="1"/>
  <c r="JW213" i="4" a="1"/>
  <c r="AY237" i="2" a="1"/>
  <c r="KB72" i="4" a="1"/>
  <c r="JY196" i="4" a="1"/>
  <c r="HS234" i="4" a="1"/>
  <c r="FM238" i="2" a="1"/>
  <c r="FX118" i="2" a="1"/>
  <c r="JW153" i="4" a="1"/>
  <c r="IW236" i="4" a="1"/>
  <c r="FU94" i="2" a="1"/>
  <c r="EU235" i="4" a="1"/>
  <c r="CR234" i="2" a="1"/>
  <c r="IL237" i="4" a="1"/>
  <c r="JW219" i="4" a="1"/>
  <c r="JV216" i="4" a="1"/>
  <c r="KC39" i="4" a="1"/>
  <c r="AB237" i="4" a="1"/>
  <c r="JV84" i="4" a="1"/>
  <c r="CG236" i="4" a="1"/>
  <c r="FU34" i="2" a="1"/>
  <c r="IB237" i="4" a="1"/>
  <c r="EG234" i="2" a="1"/>
  <c r="EY238" i="2" a="1"/>
  <c r="FX9" i="2" a="1"/>
  <c r="FX163" i="2" a="1"/>
  <c r="JO238" i="4" a="1"/>
  <c r="EA235" i="4" a="1"/>
  <c r="JY123" i="4" a="1"/>
  <c r="FX183" i="2" a="1"/>
  <c r="CE238" i="2" a="1"/>
  <c r="AB236" i="4" a="1"/>
  <c r="FY193" i="2" a="1"/>
  <c r="GQ235" i="4" a="1"/>
  <c r="FO238" i="2" a="1"/>
  <c r="AZ235" i="2" a="1"/>
  <c r="CW235" i="2" a="1"/>
  <c r="HP235" i="4" a="1"/>
  <c r="N237" i="4" a="1"/>
  <c r="EA236" i="2" a="1"/>
  <c r="FU9" i="2" a="1"/>
  <c r="AX235" i="4" a="1"/>
  <c r="CG238" i="2" a="1"/>
  <c r="IQ238" i="4" a="1"/>
  <c r="AU238" i="4" a="1"/>
  <c r="FU43" i="2" a="1"/>
  <c r="JW61" i="4" a="1"/>
  <c r="AX237" i="2" a="1"/>
  <c r="KA219" i="4" a="1"/>
  <c r="DP238" i="2" a="1"/>
  <c r="KB226" i="4" a="1"/>
  <c r="GX237" i="4" a="1"/>
  <c r="JV153" i="4" a="1"/>
  <c r="FV32" i="2" a="1"/>
  <c r="JZ207" i="4" a="1"/>
  <c r="FV209" i="2" a="1"/>
  <c r="FX119" i="2" a="1"/>
  <c r="KA183" i="4" a="1"/>
  <c r="P235" i="2" a="1"/>
  <c r="DY237" i="4" a="1"/>
  <c r="JZ194" i="4" a="1"/>
  <c r="FV208" i="2" a="1"/>
  <c r="FY46" i="2" a="1"/>
  <c r="CS238" i="4" a="1"/>
  <c r="JZ26" i="4" a="1"/>
  <c r="FU68" i="2" a="1"/>
  <c r="JY53" i="4" a="1"/>
  <c r="FV139" i="2" a="1"/>
  <c r="CZ238" i="2" a="1"/>
  <c r="FY100" i="2" a="1"/>
  <c r="KA215" i="4" a="1"/>
  <c r="DN235" i="4" a="1"/>
  <c r="GE238" i="4" a="1"/>
  <c r="BR235" i="2" a="1"/>
  <c r="JW134" i="4" a="1"/>
  <c r="JW126" i="4" a="1"/>
  <c r="FY186" i="2" a="1"/>
  <c r="JW122" i="4" a="1"/>
  <c r="DP237" i="4" a="1"/>
  <c r="HR234" i="4" a="1"/>
  <c r="EA236" i="4" a="1"/>
  <c r="FY159" i="2" a="1"/>
  <c r="HW234" i="4" a="1"/>
  <c r="FU158" i="2" a="1"/>
  <c r="EO234" i="2" a="1"/>
  <c r="JV13" i="4" a="1"/>
  <c r="BL238" i="4" a="1"/>
  <c r="JV80" i="4" a="1"/>
  <c r="IL236" i="4" a="1"/>
  <c r="KC49" i="4" a="1"/>
  <c r="FY109" i="2" a="1"/>
  <c r="JW119" i="4" a="1"/>
  <c r="CO237" i="2" a="1"/>
  <c r="EQ234" i="4" a="1"/>
  <c r="JV200" i="4" a="1"/>
  <c r="FY8" i="2" a="1"/>
  <c r="JX50" i="4" a="1"/>
  <c r="JW40" i="4" a="1"/>
  <c r="FX223" i="2" a="1"/>
  <c r="CV234" i="2" a="1"/>
  <c r="JZ62" i="4" a="1"/>
  <c r="KC59" i="4" a="1"/>
  <c r="FW227" i="2" a="1"/>
  <c r="JZ81" i="4" a="1"/>
  <c r="FY93" i="2" a="1"/>
  <c r="KC195" i="4" a="1"/>
  <c r="BR237" i="2" a="1"/>
  <c r="DR237" i="4" a="1"/>
  <c r="FU28" i="2" a="1"/>
  <c r="FD237" i="2" a="1"/>
  <c r="AT236" i="4" a="1"/>
  <c r="GX236" i="4" a="1"/>
  <c r="FW70" i="2" a="1"/>
  <c r="FV94" i="2" a="1"/>
  <c r="EP237" i="2" a="1"/>
  <c r="FV225" i="2" a="1"/>
  <c r="FX30" i="2" a="1"/>
  <c r="JW33" i="4" a="1"/>
  <c r="KB140" i="4" a="1"/>
  <c r="ED234" i="2" a="1"/>
  <c r="FU33" i="2" a="1"/>
  <c r="KA175" i="4" a="1"/>
  <c r="FY160" i="2" a="1"/>
  <c r="FW102" i="2" a="1"/>
  <c r="HW236" i="4" a="1"/>
  <c r="R234" i="4" a="1"/>
  <c r="FY79" i="2" a="1"/>
  <c r="BG238" i="4" a="1"/>
  <c r="GP236" i="4" a="1"/>
  <c r="DW235" i="4" a="1"/>
  <c r="JZ23" i="4" a="1"/>
  <c r="FM234" i="2" a="1"/>
  <c r="JD236" i="4" a="1"/>
  <c r="DS237" i="4" a="1"/>
  <c r="FU212" i="2" a="1"/>
  <c r="JW172" i="4" a="1"/>
  <c r="JV65" i="4" a="1"/>
  <c r="BO237" i="4" a="1"/>
  <c r="DG237" i="4" a="1"/>
  <c r="BC237" i="2" a="1"/>
  <c r="EX238" i="2" a="1"/>
  <c r="JW181" i="4" a="1"/>
  <c r="KB206" i="4" a="1"/>
  <c r="JW195" i="4" a="1"/>
  <c r="HI237" i="4" a="1"/>
  <c r="DX234" i="2" a="1"/>
  <c r="FW238" i="4" a="1"/>
  <c r="GP234" i="4" a="1"/>
  <c r="IT238" i="4" a="1"/>
  <c r="FW95" i="2" a="1"/>
  <c r="FE235" i="2" a="1"/>
  <c r="IH234" i="4" a="1"/>
  <c r="KB122" i="4" a="1"/>
  <c r="BP237" i="2" a="1"/>
  <c r="FV104" i="2" a="1"/>
  <c r="JV127" i="4" a="1"/>
  <c r="JG235" i="4" a="1"/>
  <c r="FW233" i="2" a="1"/>
  <c r="U236" i="2" a="1"/>
  <c r="FU125" i="2" a="1"/>
  <c r="GB234" i="4" a="1"/>
  <c r="FX161" i="2" a="1"/>
  <c r="JY219" i="4" a="1"/>
  <c r="FV149" i="2" a="1"/>
  <c r="JW99" i="4" a="1"/>
  <c r="FW138" i="2" a="1"/>
  <c r="EW238" i="4" a="1"/>
  <c r="FQ236" i="4" a="1"/>
  <c r="FX220" i="2" a="1"/>
  <c r="JZ118" i="4" a="1"/>
  <c r="BM235" i="4" a="1"/>
  <c r="JX55" i="4" a="1"/>
  <c r="FU102" i="2" a="1"/>
  <c r="Y234" i="2" a="1"/>
  <c r="CY237" i="4" a="1"/>
  <c r="CS237" i="2" a="1"/>
  <c r="KA50" i="4" a="1"/>
  <c r="IR236" i="4" a="1"/>
  <c r="FW100" i="2" a="1"/>
  <c r="IK235" i="4" a="1"/>
  <c r="BI234" i="4" a="1"/>
  <c r="AO236" i="2" a="1"/>
  <c r="CY237" i="2" a="1"/>
  <c r="FY43" i="2" a="1"/>
  <c r="CV238" i="2" a="1"/>
  <c r="KA229" i="4" a="1"/>
  <c r="JY199" i="4" a="1"/>
  <c r="FE238" i="2" a="1"/>
  <c r="JX230" i="4" a="1"/>
  <c r="KC24" i="4" a="1"/>
  <c r="KC85" i="4" a="1"/>
  <c r="FY191" i="2" a="1"/>
  <c r="FX229" i="2" a="1"/>
  <c r="CX237" i="2" a="1"/>
  <c r="KA32" i="4" a="1"/>
  <c r="KB199" i="4" a="1"/>
  <c r="GZ235" i="4" a="1"/>
  <c r="DG235" i="4" a="1"/>
  <c r="FX33" i="2" a="1"/>
  <c r="KC32" i="4" a="1"/>
  <c r="FW216" i="2" a="1"/>
  <c r="KA83" i="4" a="1"/>
  <c r="FZ238" i="4" a="1"/>
  <c r="JW57" i="4" a="1"/>
  <c r="EI238" i="4" a="1"/>
  <c r="FV151" i="2" a="1"/>
  <c r="FX49" i="2" a="1"/>
  <c r="DG237" i="2" a="1"/>
  <c r="EC238" i="2" a="1"/>
  <c r="BA236" i="2" a="1"/>
  <c r="FU123" i="2" a="1"/>
  <c r="HZ238" i="4" a="1"/>
  <c r="FX152" i="2" a="1"/>
  <c r="AK236" i="2" a="1"/>
  <c r="FV231" i="2" a="1"/>
  <c r="JY101" i="4" a="1"/>
  <c r="CX238" i="4" a="1"/>
  <c r="FY179" i="2" a="1"/>
  <c r="FW56" i="2" a="1"/>
  <c r="JX158" i="4" a="1"/>
  <c r="FX105" i="2" a="1"/>
  <c r="JW206" i="4" a="1"/>
  <c r="CY234" i="4" a="1"/>
  <c r="IO238" i="4" a="1"/>
  <c r="KC166" i="4" a="1"/>
  <c r="JY9" i="4" a="1"/>
  <c r="KA93" i="4" a="1"/>
  <c r="JY224" i="4" a="1"/>
  <c r="BP235" i="4" a="1"/>
  <c r="KA123" i="4" a="1"/>
  <c r="JY67" i="4" a="1"/>
  <c r="GG235" i="4" a="1"/>
  <c r="KC138" i="4" a="1"/>
  <c r="JV112" i="4" a="1"/>
  <c r="JX231" i="4" a="1"/>
  <c r="CK234" i="4" a="1"/>
  <c r="DW238" i="2" a="1"/>
  <c r="II236" i="4" a="1"/>
  <c r="BV235" i="4" a="1"/>
  <c r="FX37" i="2" a="1"/>
  <c r="FU132" i="2" a="1"/>
  <c r="HA236" i="4" a="1"/>
  <c r="AS238" i="4" a="1"/>
  <c r="DU238" i="4" a="1"/>
  <c r="FW193" i="2" a="1"/>
  <c r="FW152" i="2" a="1"/>
  <c r="BV234" i="2" a="1"/>
  <c r="KB146" i="4" a="1"/>
  <c r="AK234" i="4" a="1"/>
  <c r="JX177" i="4" a="1"/>
  <c r="BQ235" i="2" a="1"/>
  <c r="BZ236" i="2" a="1"/>
  <c r="AK234" i="2" a="1"/>
  <c r="IR234" i="4" a="1"/>
  <c r="FV48" i="2" a="1"/>
  <c r="CB235" i="4" a="1"/>
  <c r="FX78" i="2" a="1"/>
  <c r="AA238" i="4" a="1"/>
  <c r="KA188" i="4" a="1"/>
  <c r="FV212" i="2" a="1"/>
  <c r="C234" i="4" a="1"/>
  <c r="Y236" i="4" a="1"/>
  <c r="FS236" i="2" a="1"/>
  <c r="JV76" i="4" a="1"/>
  <c r="BT235" i="2" a="1"/>
  <c r="JQ234" i="4" a="1"/>
  <c r="FV83" i="2" a="1"/>
  <c r="ED238" i="2" a="1"/>
  <c r="FX95" i="2" a="1"/>
  <c r="FW163" i="2" a="1"/>
  <c r="AB235" i="2" a="1"/>
  <c r="HA235" i="4" a="1"/>
  <c r="CP237" i="2" a="1"/>
  <c r="FA234" i="2" a="1"/>
  <c r="JZ97" i="4" a="1"/>
  <c r="S234" i="2" a="1"/>
  <c r="EF238" i="4" a="1"/>
  <c r="AE234" i="4" a="1"/>
  <c r="JZ70" i="4" a="1"/>
  <c r="DM236" i="2" a="1"/>
  <c r="KA176" i="4" a="1"/>
  <c r="EZ235" i="2" a="1"/>
  <c r="KB92" i="4" a="1"/>
  <c r="FU193" i="2" a="1"/>
  <c r="BY238" i="4" a="1"/>
  <c r="CJ234" i="4" a="1"/>
  <c r="FU224" i="2" a="1"/>
  <c r="AO235" i="2" a="1"/>
  <c r="CA237" i="2" a="1"/>
  <c r="FW8" i="2" a="1"/>
  <c r="GS234" i="4" a="1"/>
  <c r="JY49" i="4" a="1"/>
  <c r="D235" i="4" a="1"/>
  <c r="BA234" i="4" a="1"/>
  <c r="KB220" i="4" a="1"/>
  <c r="FY223" i="2" a="1"/>
  <c r="JY177" i="4" a="1"/>
  <c r="HK238" i="4" a="1"/>
  <c r="KB38" i="4" a="1"/>
  <c r="FW43" i="2" a="1"/>
  <c r="JG234" i="4" a="1"/>
  <c r="HF234" i="4" a="1"/>
  <c r="DL234" i="4" a="1"/>
  <c r="JZ188" i="4" a="1"/>
  <c r="Z237" i="2" a="1"/>
  <c r="BC238" i="2" a="1"/>
  <c r="CD237" i="2" a="1"/>
  <c r="BD235" i="4" a="1"/>
  <c r="BU234" i="2" a="1"/>
  <c r="JW110" i="4" a="1"/>
  <c r="FX62" i="2" a="1"/>
  <c r="JW51" i="4" a="1"/>
  <c r="FX53" i="2" a="1"/>
  <c r="JW197" i="4" a="1"/>
  <c r="FW235" i="4" a="1"/>
  <c r="KC214" i="4" a="1"/>
  <c r="JV168" i="4" a="1"/>
  <c r="JV222" i="4" a="1"/>
  <c r="KA216" i="4" a="1"/>
  <c r="FM238" i="4" a="1"/>
  <c r="DM235" i="2" a="1"/>
  <c r="FX94" i="2" a="1"/>
  <c r="JX149" i="4" a="1"/>
  <c r="JX125" i="4" a="1"/>
  <c r="JX7" i="4" a="1"/>
  <c r="JV37" i="4" a="1"/>
  <c r="JV172" i="4" a="1"/>
  <c r="AP235" i="2" a="1"/>
  <c r="FW204" i="2" a="1"/>
  <c r="JX229" i="4" a="1"/>
  <c r="FV39" i="2" a="1"/>
  <c r="BK236" i="2" a="1"/>
  <c r="FU176" i="2" a="1"/>
  <c r="AS237" i="4" a="1"/>
  <c r="FW17" i="2" a="1"/>
  <c r="KC69" i="4" a="1"/>
  <c r="GZ238" i="4" a="1"/>
  <c r="JY227" i="4" a="1"/>
  <c r="BQ235" i="4" a="1"/>
  <c r="FY12" i="2" a="1"/>
  <c r="ID236" i="4" a="1"/>
  <c r="FY216" i="2" a="1"/>
  <c r="JV93" i="4" a="1"/>
  <c r="BF235" i="2" a="1"/>
  <c r="AD236" i="4" a="1"/>
  <c r="JZ190" i="4" a="1"/>
  <c r="KB57" i="4" a="1"/>
  <c r="IH237" i="4" a="1"/>
  <c r="JY194" i="4" a="1"/>
  <c r="EN237" i="4" a="1"/>
  <c r="IK237" i="4" a="1"/>
  <c r="FX175" i="2" a="1"/>
  <c r="FW16" i="2" a="1"/>
  <c r="KC16" i="4" a="1"/>
  <c r="JV116" i="4" a="1"/>
  <c r="FX84" i="2" a="1"/>
  <c r="BW235" i="2" a="1"/>
  <c r="BH234" i="4" a="1"/>
  <c r="FV119" i="2" a="1"/>
  <c r="JX154" i="4" a="1"/>
  <c r="JY137" i="4" a="1"/>
  <c r="FW117" i="2" a="1"/>
  <c r="FX73" i="2" a="1"/>
  <c r="JX28" i="4" a="1"/>
  <c r="FW168" i="2" a="1"/>
  <c r="JZ69" i="4" a="1"/>
  <c r="IJ235" i="4" a="1"/>
  <c r="KB36" i="4" a="1"/>
  <c r="JV27" i="4" a="1"/>
  <c r="DQ237" i="4" a="1"/>
  <c r="HG237" i="4" a="1"/>
  <c r="JY70" i="4" a="1"/>
  <c r="FX82" i="2" a="1"/>
  <c r="FF238" i="2" a="1"/>
  <c r="JW146" i="4" a="1"/>
  <c r="KB138" i="4" a="1"/>
  <c r="S235" i="4" a="1"/>
  <c r="JW39" i="4" a="1"/>
  <c r="AL236" i="2" a="1"/>
  <c r="P236" i="2" a="1"/>
  <c r="ES234" i="4" a="1"/>
  <c r="BY235" i="4" a="1"/>
  <c r="JX74" i="4" a="1"/>
  <c r="JZ131" i="4" a="1"/>
  <c r="FY63" i="2" a="1"/>
  <c r="BU238" i="2" a="1"/>
  <c r="JW82" i="4" a="1"/>
  <c r="FU49" i="2" a="1"/>
  <c r="FV35" i="2" a="1"/>
  <c r="FW107" i="2" a="1"/>
  <c r="JO237" i="4" a="1"/>
  <c r="FY164" i="2" a="1"/>
  <c r="FW128" i="2" a="1"/>
  <c r="JW191" i="4" a="1"/>
  <c r="JW50" i="4" a="1"/>
  <c r="FU155" i="2" a="1"/>
  <c r="JX205" i="4" a="1"/>
  <c r="JY82" i="4" a="1"/>
  <c r="DU236" i="4" a="1"/>
  <c r="JM237" i="4" a="1"/>
  <c r="IA238" i="4" a="1"/>
  <c r="JW85" i="4" a="1"/>
  <c r="FU56" i="2" a="1"/>
  <c r="HR238" i="4" a="1"/>
  <c r="FU45" i="2" a="1"/>
  <c r="JX31" i="4" a="1"/>
  <c r="FW181" i="2" a="1"/>
  <c r="JY110" i="4" a="1"/>
  <c r="JV150" i="4" a="1"/>
  <c r="JW222" i="4" a="1"/>
  <c r="FC236" i="4" a="1"/>
  <c r="JY209" i="4" a="1"/>
  <c r="BV236" i="2" a="1"/>
  <c r="KA231" i="4" a="1"/>
  <c r="EG237" i="4" a="1"/>
  <c r="BV235" i="2" a="1"/>
  <c r="FY147" i="2" a="1"/>
  <c r="FY183" i="2" a="1"/>
  <c r="JX120" i="4" a="1"/>
  <c r="KC113" i="4" a="1"/>
  <c r="C236" i="4" a="1"/>
  <c r="EP238" i="4" a="1"/>
  <c r="ED236" i="2" a="1"/>
  <c r="EE235" i="2" a="1"/>
  <c r="CI235" i="2" a="1"/>
  <c r="KC62" i="4" a="1"/>
  <c r="T236" i="2" a="1"/>
  <c r="BN238" i="4" a="1"/>
  <c r="JV90" i="4" a="1"/>
  <c r="KB184" i="4" a="1"/>
  <c r="JV34" i="4" a="1"/>
  <c r="FX170" i="2" a="1"/>
  <c r="JX79" i="4" a="1"/>
  <c r="EX238" i="4" a="1"/>
  <c r="JV16" i="4" a="1"/>
  <c r="IJ236" i="4" a="1"/>
  <c r="JZ150" i="4" a="1"/>
  <c r="KA73" i="4" a="1"/>
  <c r="AQ238" i="4" a="1"/>
  <c r="KB68" i="4" a="1"/>
  <c r="JV138" i="4" a="1"/>
  <c r="CN237" i="4" a="1"/>
  <c r="KC74" i="4" a="1"/>
  <c r="KC218" i="4" a="1"/>
  <c r="JW93" i="4" a="1"/>
  <c r="DI235" i="2" a="1"/>
  <c r="KB197" i="4" a="1"/>
  <c r="DN235" i="2" a="1"/>
  <c r="KB150" i="4" a="1"/>
  <c r="EL234" i="4" a="1"/>
  <c r="FW161" i="2" a="1"/>
  <c r="FY120" i="2" a="1"/>
  <c r="HB237" i="4" a="1"/>
  <c r="JV91" i="4" a="1"/>
  <c r="JZ224" i="4" a="1"/>
  <c r="EC237" i="4" a="1"/>
  <c r="KC38" i="4" a="1"/>
  <c r="FW220" i="2" a="1"/>
  <c r="FU66" i="2" a="1"/>
  <c r="JY181" i="4" a="1"/>
  <c r="HN238" i="4" a="1"/>
  <c r="JW87" i="4" a="1"/>
  <c r="KA74" i="4" a="1"/>
  <c r="FY99" i="2" a="1"/>
  <c r="KB205" i="4" a="1"/>
  <c r="IX237" i="4" a="1"/>
  <c r="JX209" i="4" a="1"/>
  <c r="DC237" i="4" a="1"/>
  <c r="KB204" i="4" a="1"/>
  <c r="GO238" i="4" a="1"/>
  <c r="BT237" i="4" a="1"/>
  <c r="JY151" i="4" a="1"/>
  <c r="BX234" i="4" a="1"/>
  <c r="CC237" i="2" a="1"/>
  <c r="BM234" i="4" a="1"/>
  <c r="FX149" i="2" a="1"/>
  <c r="FU22" i="2" a="1"/>
  <c r="EK236" i="4" a="1"/>
  <c r="FV182" i="2" a="1"/>
  <c r="KB60" i="4" a="1"/>
  <c r="CS234" i="2" a="1"/>
  <c r="FX204" i="2" a="1"/>
  <c r="JC235" i="4" a="1"/>
  <c r="KC142" i="4" a="1"/>
  <c r="FX156" i="2" a="1"/>
  <c r="M234" i="2" a="1"/>
  <c r="DK235" i="2" a="1"/>
  <c r="FU140" i="2" a="1"/>
  <c r="BV234" i="4" a="1"/>
  <c r="DN238" i="2" a="1"/>
  <c r="KC7" i="4" a="1"/>
  <c r="FU19" i="2" a="1"/>
  <c r="FW160" i="2" a="1"/>
  <c r="JZ140" i="4" a="1"/>
  <c r="JX75" i="4" a="1"/>
  <c r="IT236" i="4" a="1"/>
  <c r="JY175" i="4" a="1"/>
  <c r="AM235" i="4" a="1"/>
  <c r="JX34" i="4" a="1"/>
  <c r="FW132" i="2" a="1"/>
  <c r="JV224" i="4" a="1"/>
  <c r="DW234" i="2" a="1"/>
  <c r="CW236" i="2" a="1"/>
  <c r="CQ234" i="2" a="1"/>
  <c r="JX36" i="4" a="1"/>
  <c r="AS235" i="4" a="1"/>
  <c r="HL238" i="4" a="1"/>
  <c r="JZ31" i="4" a="1"/>
  <c r="EO238" i="4" a="1"/>
  <c r="CL236" i="4" a="1"/>
  <c r="JY38" i="4" a="1"/>
  <c r="FX34" i="2" a="1"/>
  <c r="KB64" i="4" a="1"/>
  <c r="KC184" i="4" a="1"/>
  <c r="EU234" i="4" a="1"/>
  <c r="FX66" i="2" a="1"/>
  <c r="AX237" i="4" a="1"/>
  <c r="FB235" i="4" a="1"/>
  <c r="JX68" i="4" a="1"/>
  <c r="CT237" i="2" a="1"/>
  <c r="KB88" i="4" a="1"/>
  <c r="KA190" i="4" a="1"/>
  <c r="DJ237" i="4" a="1"/>
  <c r="II237" i="4" a="1"/>
  <c r="FU159" i="2" a="1"/>
  <c r="KB97" i="4" a="1"/>
  <c r="AG234" i="2" a="1"/>
  <c r="FX25" i="2" a="1"/>
  <c r="M238" i="4" a="1"/>
  <c r="CG238" i="4" a="1"/>
  <c r="KA101" i="4" a="1"/>
  <c r="FU137" i="2" a="1"/>
  <c r="JW92" i="4" a="1"/>
  <c r="IB235" i="4" a="1"/>
  <c r="BX237" i="2" a="1"/>
  <c r="JZ154" i="4" a="1"/>
  <c r="DE238" i="4" a="1"/>
  <c r="DA237" i="2" a="1"/>
  <c r="JX211" i="4" a="1"/>
  <c r="JX46" i="4" a="1"/>
  <c r="FW144" i="2" a="1"/>
  <c r="JZ45" i="4" a="1"/>
  <c r="JY99" i="4" a="1"/>
  <c r="GE235" i="4" a="1"/>
  <c r="JZ152" i="4" a="1"/>
  <c r="FV157" i="2" a="1"/>
  <c r="FU203" i="2" a="1"/>
  <c r="BX235" i="4" a="1"/>
  <c r="FX179" i="2" a="1"/>
  <c r="AR237" i="4" a="1"/>
  <c r="IL235" i="4" a="1"/>
  <c r="KB182" i="4" a="1"/>
  <c r="I237" i="2" a="1"/>
  <c r="AW236" i="4" a="1"/>
  <c r="JY27" i="4" a="1"/>
  <c r="KA66" i="4" a="1"/>
  <c r="CM238" i="2" a="1"/>
  <c r="BB234" i="2" a="1"/>
  <c r="V234" i="4" a="1"/>
  <c r="EE236" i="4" a="1"/>
  <c r="KA113" i="4" a="1"/>
  <c r="FV204" i="2" a="1"/>
  <c r="JX187" i="4" a="1"/>
  <c r="JY45" i="4" a="1"/>
  <c r="JW25" i="4" a="1"/>
  <c r="FV37" i="2" a="1"/>
  <c r="KC151" i="4" a="1"/>
  <c r="DM234" i="4" a="1"/>
  <c r="EO238" i="2" a="1"/>
  <c r="FA236" i="4" a="1"/>
  <c r="EH236" i="4" a="1"/>
  <c r="KA26" i="4" a="1"/>
  <c r="FW103" i="2" a="1"/>
  <c r="JY14" i="4" a="1"/>
  <c r="FY62" i="2" a="1"/>
  <c r="CI236" i="2" a="1"/>
  <c r="JZ177" i="4" a="1"/>
  <c r="JB235" i="4" a="1"/>
  <c r="JZ91" i="4" a="1"/>
  <c r="FX35" i="2" a="1"/>
  <c r="FY76" i="2" a="1"/>
  <c r="FW190" i="2" a="1"/>
  <c r="GC237" i="4" a="1"/>
  <c r="D236" i="2" a="1"/>
  <c r="HR235" i="4" a="1"/>
  <c r="JV124" i="4" a="1"/>
  <c r="KA189" i="4" a="1"/>
  <c r="KA25" i="4" a="1"/>
  <c r="FX208" i="2" a="1"/>
  <c r="EZ234" i="4" a="1"/>
  <c r="KB230" i="4" a="1"/>
  <c r="JV104" i="4" a="1"/>
  <c r="JZ227" i="4" a="1"/>
  <c r="J237" i="4" a="1"/>
  <c r="V237" i="4" a="1"/>
  <c r="FW9" i="2" a="1"/>
  <c r="FW33" i="2" a="1"/>
  <c r="DJ236" i="2" a="1"/>
  <c r="GM238" i="4" a="1"/>
  <c r="JV77" i="4" a="1"/>
  <c r="FY40" i="2" a="1"/>
  <c r="IW237" i="4" a="1"/>
  <c r="EI237" i="2" a="1"/>
  <c r="AJ238" i="2" a="1"/>
  <c r="CQ234" i="4" a="1"/>
  <c r="JZ214" i="4" a="1"/>
  <c r="KA46" i="4" a="1"/>
  <c r="I234" i="2" a="1"/>
  <c r="FX48" i="2" a="1"/>
  <c r="JV185" i="4" a="1"/>
  <c r="DC238" i="2" a="1"/>
  <c r="FY56" i="2" a="1"/>
  <c r="FV51" i="2" a="1"/>
  <c r="EZ237" i="2" a="1"/>
  <c r="H236" i="2" a="1"/>
  <c r="FX26" i="2" a="1"/>
  <c r="DB238" i="4" a="1"/>
  <c r="AY238" i="2" a="1"/>
  <c r="JX220" i="4" a="1"/>
  <c r="KB169" i="4" a="1"/>
  <c r="FT238" i="4" a="1"/>
  <c r="KB142" i="4" a="1"/>
  <c r="JX189" i="4" a="1"/>
  <c r="JX70" i="4" a="1"/>
  <c r="CB234" i="4" a="1"/>
  <c r="JY33" i="4" a="1"/>
  <c r="IQ234" i="4" a="1"/>
  <c r="JX78" i="4" a="1"/>
  <c r="FY233" i="2" a="1"/>
  <c r="JY84" i="4" a="1"/>
  <c r="EO236" i="2" a="1"/>
  <c r="BA235" i="4" a="1"/>
  <c r="HM235" i="4" a="1"/>
  <c r="FW178" i="2" a="1"/>
  <c r="KA211" i="4" a="1"/>
  <c r="FX211" i="2" a="1"/>
  <c r="FX154" i="2" a="1"/>
  <c r="FU10" i="2" a="1"/>
  <c r="FH236" i="4" a="1"/>
  <c r="KB33" i="4" a="1"/>
  <c r="DJ236" i="4" a="1"/>
  <c r="FX203" i="2" a="1"/>
  <c r="FQ237" i="2" a="1"/>
  <c r="FX89" i="2" a="1"/>
  <c r="JY174" i="4" a="1"/>
  <c r="JX123" i="4" a="1"/>
  <c r="JX88" i="4" a="1"/>
  <c r="JZ34" i="4" a="1"/>
  <c r="KB162" i="4" a="1"/>
  <c r="JZ103" i="4" a="1"/>
  <c r="N235" i="4" a="1"/>
  <c r="GR237" i="4" a="1"/>
  <c r="FV187" i="2" a="1"/>
  <c r="JV226" i="4" a="1"/>
  <c r="BI236" i="2" a="1"/>
  <c r="EE235" i="4" a="1"/>
  <c r="JY198" i="4" a="1"/>
  <c r="JV58" i="4" a="1"/>
  <c r="JW185" i="4" a="1"/>
  <c r="EL237" i="4" a="1"/>
  <c r="IT237" i="4" a="1"/>
  <c r="AW234" i="4" a="1"/>
  <c r="FV134" i="2" a="1"/>
  <c r="BP234" i="4" a="1"/>
  <c r="JX194" i="4" a="1"/>
  <c r="IN234" i="4" a="1"/>
  <c r="FU142" i="2" a="1"/>
  <c r="AJ236" i="2" a="1"/>
  <c r="JZ157" i="4" a="1"/>
  <c r="AC234" i="2" a="1"/>
  <c r="JZ95" i="4" a="1"/>
  <c r="JZ204" i="4" a="1"/>
  <c r="KA35" i="4" a="1"/>
  <c r="FU122" i="2" a="1"/>
  <c r="AH236" i="4" a="1"/>
  <c r="IF237" i="4" a="1"/>
  <c r="FW229" i="2" a="1"/>
  <c r="FY122" i="2" a="1"/>
  <c r="FX90" i="2" a="1"/>
  <c r="CO235" i="2" a="1"/>
  <c r="KA47" i="4" a="1"/>
  <c r="KC171" i="4" a="1"/>
  <c r="HC234" i="4" a="1"/>
  <c r="JY201" i="4" a="1"/>
  <c r="HD236" i="4" a="1"/>
  <c r="CC236" i="2" a="1"/>
  <c r="EO234" i="4" a="1"/>
  <c r="JW104" i="4" a="1"/>
  <c r="KB51" i="4" a="1"/>
  <c r="JZ180" i="4" a="1"/>
  <c r="JX64" i="4" a="1"/>
  <c r="JC237" i="4" a="1"/>
  <c r="FV120" i="2" a="1"/>
  <c r="JQ238" i="4" a="1"/>
  <c r="BY234" i="2" a="1"/>
  <c r="KB227" i="4" a="1"/>
  <c r="JW101" i="4" a="1"/>
  <c r="KB190" i="4" a="1"/>
  <c r="FY92" i="2" a="1"/>
  <c r="FY214" i="2" a="1"/>
  <c r="AG238" i="4" a="1"/>
  <c r="FX85" i="2" a="1"/>
  <c r="JV191" i="4" a="1"/>
  <c r="FV185" i="2" a="1"/>
  <c r="GK237" i="4" a="1"/>
  <c r="KB156" i="4" a="1"/>
  <c r="GH234" i="4" a="1"/>
  <c r="FX91" i="2" a="1"/>
  <c r="KA150" i="4" a="1"/>
  <c r="FV95" i="2" a="1"/>
  <c r="JW212" i="4" a="1"/>
  <c r="BK237" i="2" a="1"/>
  <c r="FU207" i="2" a="1"/>
  <c r="JV75" i="4" a="1"/>
  <c r="FW31" i="2" a="1"/>
  <c r="EA234" i="4" a="1"/>
  <c r="EX237" i="2" a="1"/>
  <c r="JY212" i="4" a="1"/>
  <c r="JX37" i="4" a="1"/>
  <c r="JY106" i="4" a="1"/>
  <c r="FW92" i="2" a="1"/>
  <c r="BJ234" i="2" a="1"/>
  <c r="FY189" i="2" a="1"/>
  <c r="FV128" i="2" a="1"/>
  <c r="KB154" i="4" a="1"/>
  <c r="BE235" i="4" a="1"/>
  <c r="JX32" i="4" a="1"/>
  <c r="JZ52" i="4" a="1"/>
  <c r="FW75" i="2" a="1"/>
  <c r="KB188" i="4" a="1"/>
  <c r="Y238" i="4" a="1"/>
  <c r="FY220" i="2" a="1"/>
  <c r="FN234" i="4" a="1"/>
  <c r="FW167" i="2" a="1"/>
  <c r="KC167" i="4" a="1"/>
  <c r="N236" i="2" a="1"/>
  <c r="KC92" i="4" a="1"/>
  <c r="JV215" i="4" a="1"/>
  <c r="L238" i="2" a="1"/>
  <c r="BJ236" i="2" a="1"/>
  <c r="JY205" i="4" a="1"/>
  <c r="IH238" i="4" a="1"/>
  <c r="KB46" i="4" a="1"/>
  <c r="KC149" i="4" a="1"/>
  <c r="FW27" i="2" a="1"/>
  <c r="KB198" i="4" a="1"/>
  <c r="KB127" i="4" a="1"/>
  <c r="AF234" i="2" a="1"/>
  <c r="HX234" i="4" a="1"/>
  <c r="KA15" i="4" a="1"/>
  <c r="FU165" i="2" a="1"/>
  <c r="FX87" i="2" a="1"/>
  <c r="JW196" i="4" a="1"/>
  <c r="FX231" i="2" a="1"/>
  <c r="FY45" i="2" a="1"/>
  <c r="N235" i="2" a="1"/>
  <c r="KA197" i="4" a="1"/>
  <c r="AR238" i="2" a="1"/>
  <c r="KA184" i="4" a="1"/>
  <c r="JP234" i="4" a="1"/>
  <c r="DE238" i="2" a="1"/>
  <c r="JV74" i="4" a="1"/>
  <c r="CN237" i="2" a="1"/>
  <c r="JW77" i="4" a="1"/>
  <c r="FY167" i="2" a="1"/>
  <c r="CZ238" i="4" a="1"/>
  <c r="DI235" i="4" a="1"/>
  <c r="DX238" i="4" a="1"/>
  <c r="JY182" i="4" a="1"/>
  <c r="ED235" i="4" a="1"/>
  <c r="JA234" i="4" a="1"/>
  <c r="FY14" i="2" a="1"/>
  <c r="FV69" i="2" a="1"/>
  <c r="FU205" i="2" a="1"/>
  <c r="AT238" i="4" a="1"/>
  <c r="DM238" i="2" a="1"/>
  <c r="JR238" i="4" a="1"/>
  <c r="CS235" i="2" a="1"/>
  <c r="JX94" i="4" a="1"/>
  <c r="R235" i="2" a="1"/>
  <c r="FL237" i="4" a="1"/>
  <c r="CZ235" i="4" a="1"/>
  <c r="FU210" i="2" a="1"/>
  <c r="JW94" i="4" a="1"/>
  <c r="DB234" i="2" a="1"/>
  <c r="FY182" i="2" a="1"/>
  <c r="DN237" i="2" a="1"/>
  <c r="FY69" i="2" a="1"/>
  <c r="FW201" i="2" a="1"/>
  <c r="KB134" i="4" a="1"/>
  <c r="FV24" i="2" a="1"/>
  <c r="IO236" i="4" a="1"/>
  <c r="JW81" i="4" a="1"/>
  <c r="FV89" i="2" a="1"/>
  <c r="JY122" i="4" a="1"/>
  <c r="JW224" i="4" a="1"/>
  <c r="FX114" i="2" a="1"/>
  <c r="FY112" i="2" a="1"/>
  <c r="FX54" i="2" a="1"/>
  <c r="JW21" i="4" a="1"/>
  <c r="JV177" i="4" a="1"/>
  <c r="KC179" i="4" a="1"/>
  <c r="KB175" i="4" a="1"/>
  <c r="AP236" i="2" a="1"/>
  <c r="EU235" i="2" a="1"/>
  <c r="FO237" i="2" a="1"/>
  <c r="FV173" i="2" a="1"/>
  <c r="FW18" i="2" a="1"/>
  <c r="JX18" i="4" a="1"/>
  <c r="CE238" i="4" a="1"/>
  <c r="JW111" i="4" a="1"/>
  <c r="FW196" i="2" a="1"/>
  <c r="JY78" i="4" a="1"/>
  <c r="FX21" i="2" a="1"/>
  <c r="FG235" i="2" a="1"/>
  <c r="HQ237" i="4" a="1"/>
  <c r="KA181" i="4" a="1"/>
  <c r="FY125" i="2" a="1"/>
  <c r="DY238" i="4" a="1"/>
  <c r="KC53" i="4" a="1"/>
  <c r="F234" i="4" a="1"/>
  <c r="FV96" i="2" a="1"/>
  <c r="IE237" i="4" a="1"/>
  <c r="GC236" i="4" a="1"/>
  <c r="II234" i="4" a="1"/>
  <c r="EM235" i="2" a="1"/>
  <c r="CI237" i="4" a="1"/>
  <c r="KA227" i="4" a="1"/>
  <c r="KA12" i="4" a="1"/>
  <c r="FW150" i="2" a="1"/>
  <c r="JT234" i="4" a="1"/>
  <c r="KA192" i="4" a="1"/>
  <c r="FU100" i="2" a="1"/>
  <c r="T235" i="2" a="1"/>
  <c r="B238" i="4" a="1"/>
  <c r="BU238" i="4" a="1"/>
  <c r="BS236" i="2" a="1"/>
  <c r="KA223" i="4" a="1"/>
  <c r="DL236" i="2" a="1"/>
  <c r="FU131" i="2" a="1"/>
  <c r="JS237" i="4" a="1"/>
  <c r="BP236" i="2" a="1"/>
  <c r="JV25" i="4" a="1"/>
  <c r="BF236" i="4" a="1"/>
  <c r="CC235" i="2" a="1"/>
  <c r="JW188" i="4" a="1"/>
  <c r="X234" i="2" a="1"/>
  <c r="KA228" i="4" a="1"/>
  <c r="KB103" i="4" a="1"/>
  <c r="JB237" i="4" a="1"/>
  <c r="AV238" i="2" a="1"/>
  <c r="KB32" i="4" a="1"/>
  <c r="DT235" i="2" a="1"/>
  <c r="EV235" i="4" a="1"/>
  <c r="GM234" i="4" a="1"/>
  <c r="FW15" i="2" a="1"/>
  <c r="JX214" i="4" a="1"/>
  <c r="AC237" i="4" a="1"/>
  <c r="CE234" i="4" a="1"/>
  <c r="JZ17" i="4" a="1"/>
  <c r="BX236" i="2" a="1"/>
  <c r="AQ238" i="2" a="1"/>
  <c r="DD238" i="4" a="1"/>
  <c r="JZ193" i="4" a="1"/>
  <c r="KA96" i="4" a="1"/>
  <c r="DK236" i="4" a="1"/>
  <c r="KB231" i="4" a="1"/>
  <c r="KC232" i="4" a="1"/>
  <c r="JU238" i="4" a="1"/>
  <c r="JX102" i="4" a="1"/>
  <c r="FU31" i="2" a="1"/>
  <c r="EF237" i="2" a="1"/>
  <c r="AD237" i="4" a="1"/>
  <c r="FO234" i="2" a="1"/>
  <c r="JW56" i="4" a="1"/>
  <c r="AJ235" i="4" a="1"/>
  <c r="GQ237" i="4" a="1"/>
  <c r="FG236" i="2" a="1"/>
  <c r="DW234" i="4" a="1"/>
  <c r="JW109" i="4" a="1"/>
  <c r="DD234" i="4" a="1"/>
  <c r="KA139" i="4" a="1"/>
  <c r="EC236" i="2" a="1"/>
  <c r="KA191" i="4" a="1"/>
  <c r="JW169" i="4" a="1"/>
  <c r="EA237" i="4" a="1"/>
  <c r="FU101" i="2" a="1"/>
  <c r="JV155" i="4" a="1"/>
  <c r="BG238" i="2" a="1"/>
  <c r="JW16" i="4" a="1"/>
  <c r="JV100" i="4" a="1"/>
  <c r="JZ24" i="4" a="1"/>
  <c r="FY131" i="2" a="1"/>
  <c r="KB131" i="4" a="1"/>
  <c r="FU160" i="2" a="1"/>
  <c r="FV130" i="2" a="1"/>
  <c r="KA207" i="4" a="1"/>
  <c r="KA200" i="4" a="1"/>
  <c r="HO238" i="4" a="1"/>
  <c r="JW98" i="4" a="1"/>
  <c r="AV237" i="4" a="1"/>
  <c r="KB173" i="4" a="1"/>
  <c r="AM234" i="2" a="1"/>
  <c r="DQ238" i="4" a="1"/>
  <c r="EC235" i="2" a="1"/>
  <c r="KA153" i="4" a="1"/>
  <c r="FU120" i="2" a="1"/>
  <c r="DA234" i="4" a="1"/>
  <c r="KA155" i="4" a="1"/>
  <c r="FY213" i="2" a="1"/>
  <c r="FW189" i="2" a="1"/>
  <c r="JV113" i="4" a="1"/>
  <c r="KB115" i="4" a="1"/>
  <c r="DZ238" i="2" a="1"/>
  <c r="KB100" i="4" a="1"/>
  <c r="FX141" i="2" a="1"/>
  <c r="FO237" i="4" a="1"/>
  <c r="GC235" i="4" a="1"/>
  <c r="DM238" i="4" a="1"/>
  <c r="JY64" i="4" a="1"/>
  <c r="JX57" i="4" a="1"/>
  <c r="DF238" i="4" a="1"/>
  <c r="KA187" i="4" a="1"/>
  <c r="JX27" i="4" a="1"/>
  <c r="FU238" i="4" a="1"/>
  <c r="HI235" i="4" a="1"/>
  <c r="FA238" i="4" a="1"/>
  <c r="BV236" i="4" a="1"/>
  <c r="GB236" i="4" a="1"/>
  <c r="BZ235" i="4" a="1"/>
  <c r="JY170" i="4" a="1"/>
  <c r="EF235" i="2" a="1"/>
  <c r="KB228" i="4" a="1"/>
  <c r="CX237" i="4" a="1"/>
  <c r="DR236" i="4" a="1"/>
  <c r="CL236" i="2" a="1"/>
  <c r="JW112" i="4" a="1"/>
  <c r="JV189" i="4" a="1"/>
  <c r="FW36" i="2" a="1"/>
  <c r="BV237" i="4" a="1"/>
  <c r="BQ236" i="2" a="1"/>
  <c r="KA193" i="4" a="1"/>
  <c r="FX109" i="2" a="1"/>
  <c r="FU8" i="2" a="1"/>
  <c r="FQ238" i="4" a="1"/>
  <c r="FJ236" i="2" a="1"/>
  <c r="CI234" i="4" a="1"/>
  <c r="JX41" i="4" a="1"/>
  <c r="AZ237" i="4" a="1"/>
  <c r="FU215" i="2" a="1"/>
  <c r="KC202" i="4" a="1"/>
  <c r="FQ235" i="2" a="1"/>
  <c r="JY195" i="4" a="1"/>
  <c r="FU114" i="2" a="1"/>
  <c r="KC135" i="4" a="1"/>
  <c r="FG234" i="4" a="1"/>
  <c r="FW158" i="2" a="1"/>
  <c r="BA235" i="2" a="1"/>
  <c r="FX148" i="2" a="1"/>
  <c r="AP238" i="2" a="1"/>
  <c r="JX182" i="4" a="1"/>
  <c r="EK238" i="2" a="1"/>
  <c r="KB107" i="4" a="1"/>
  <c r="U235" i="4" a="1"/>
  <c r="Q234" i="2" a="1"/>
  <c r="FY211" i="2" a="1"/>
  <c r="FX202" i="2" a="1"/>
  <c r="FU117" i="2" a="1"/>
  <c r="AZ236" i="4" a="1"/>
  <c r="KB149" i="4" a="1"/>
  <c r="JX11" i="4" a="1"/>
  <c r="JY102" i="4" a="1"/>
  <c r="FM237" i="4" a="1"/>
  <c r="JZ36" i="4" a="1"/>
  <c r="AA237" i="2" a="1"/>
  <c r="JY152" i="4" a="1"/>
  <c r="HH236" i="4" a="1"/>
  <c r="AO237" i="2" a="1"/>
  <c r="JV228" i="4" a="1"/>
  <c r="GN236" i="4" a="1"/>
  <c r="KC229" i="4" a="1"/>
  <c r="FS235" i="2" a="1"/>
  <c r="FB234" i="4" a="1"/>
  <c r="AM236" i="4" a="1"/>
  <c r="JV62" i="4" a="1"/>
  <c r="JX143" i="4" a="1"/>
  <c r="DS234" i="4" a="1"/>
  <c r="JK235" i="4" a="1"/>
  <c r="ID235" i="4" a="1"/>
  <c r="JW157" i="4" a="1"/>
  <c r="FX221" i="2" a="1"/>
  <c r="KA196" i="4" a="1"/>
  <c r="JW167" i="4" a="1"/>
  <c r="FW169" i="2" a="1"/>
  <c r="FU190" i="2" a="1"/>
  <c r="CP234" i="4" a="1"/>
  <c r="FW81" i="2" a="1"/>
  <c r="FY222" i="2" a="1"/>
  <c r="KA124" i="4" a="1"/>
  <c r="FV57" i="2" a="1"/>
  <c r="JZ48" i="4" a="1"/>
  <c r="KA63" i="4" a="1"/>
  <c r="BH237" i="4" a="1"/>
  <c r="JU234" i="4" a="1"/>
  <c r="FV108" i="2" a="1"/>
  <c r="FY144" i="2" a="1"/>
  <c r="GM236" i="4" a="1"/>
  <c r="KA172" i="4" a="1"/>
  <c r="DH234" i="2" a="1"/>
  <c r="GO235" i="4" a="1"/>
  <c r="CX235" i="2" a="1"/>
  <c r="KC122" i="4" a="1"/>
  <c r="JY216" i="4" a="1"/>
  <c r="E237" i="4" a="1"/>
  <c r="IS238" i="4" a="1"/>
  <c r="DZ234" i="4" a="1"/>
  <c r="AH236" i="2" a="1"/>
  <c r="BV238" i="4" a="1"/>
  <c r="T235" i="4" a="1"/>
  <c r="FO234" i="4" a="1"/>
  <c r="JZ89" i="4" a="1"/>
  <c r="GK238" i="4" a="1"/>
  <c r="EE234" i="4" a="1"/>
  <c r="AD237" i="2" a="1"/>
  <c r="T234" i="4" a="1"/>
  <c r="JX40" i="4" a="1"/>
  <c r="DX238" i="2" a="1"/>
  <c r="FW7" i="2" a="1"/>
  <c r="FL238" i="4" a="1"/>
  <c r="FV194" i="2" a="1"/>
  <c r="HN237" i="4" a="1"/>
  <c r="FU173" i="2" a="1"/>
  <c r="JA235" i="4" a="1"/>
  <c r="KB118" i="4" a="1"/>
  <c r="KA202" i="4" a="1"/>
  <c r="KA19" i="4" a="1"/>
  <c r="FV211" i="2" a="1"/>
  <c r="FX214" i="2" a="1"/>
  <c r="AQ237" i="4" a="1"/>
  <c r="KC89" i="4" a="1"/>
  <c r="CX238" i="2" a="1"/>
  <c r="KB163" i="4" a="1"/>
  <c r="EP236" i="4" a="1"/>
  <c r="HA237" i="4" a="1"/>
  <c r="HC238" i="4" a="1"/>
  <c r="FU189" i="2" a="1"/>
  <c r="KB172" i="4" a="1"/>
  <c r="BD237" i="4" a="1"/>
  <c r="JY37" i="4" a="1"/>
  <c r="JV165" i="4" a="1"/>
  <c r="KC155" i="4" a="1"/>
  <c r="FY34" i="2" a="1"/>
  <c r="HQ238" i="4" a="1"/>
  <c r="EL236" i="2" a="1"/>
  <c r="HU235" i="4" a="1"/>
  <c r="EO235" i="4" a="1"/>
  <c r="FU167" i="2" a="1"/>
  <c r="FE237" i="4" a="1"/>
  <c r="KC197" i="4" a="1"/>
  <c r="KA208" i="4" a="1"/>
  <c r="FV152" i="2" a="1"/>
  <c r="JH236" i="4" a="1"/>
  <c r="IZ235" i="4" a="1"/>
  <c r="JX84" i="4" a="1"/>
  <c r="JY133" i="4" a="1"/>
  <c r="KC209" i="4" a="1"/>
  <c r="FY105" i="2" a="1"/>
  <c r="JX13" i="4" a="1"/>
  <c r="FX218" i="2" a="1"/>
  <c r="KC160" i="4" a="1"/>
  <c r="JY97" i="4" a="1"/>
  <c r="FW106" i="2" a="1"/>
  <c r="FX40" i="2" a="1"/>
  <c r="CY234" i="2" a="1"/>
  <c r="JZ88" i="4" a="1"/>
  <c r="KA169" i="4" a="1"/>
  <c r="BS237" i="2" a="1"/>
  <c r="DI236" i="4" a="1"/>
  <c r="I238" i="4" a="1"/>
  <c r="BC235" i="2" a="1"/>
  <c r="ER234" i="4" a="1"/>
  <c r="JY168" i="4" a="1"/>
  <c r="DL237" i="2" a="1"/>
  <c r="JW186" i="4" a="1"/>
  <c r="FU90" i="2" a="1"/>
  <c r="EF237" i="4" a="1"/>
  <c r="FU95" i="2" a="1"/>
  <c r="JZ208" i="4" a="1"/>
  <c r="JW123" i="4" a="1"/>
  <c r="FY118" i="2" a="1"/>
  <c r="DI234" i="4" a="1"/>
  <c r="ET235" i="2" a="1"/>
  <c r="FV138" i="2" a="1"/>
  <c r="KC130" i="4" a="1"/>
  <c r="JW102" i="4" a="1"/>
  <c r="KB164" i="4" a="1"/>
  <c r="KA138" i="4" a="1"/>
  <c r="AC238" i="2" a="1"/>
  <c r="EM234" i="2" a="1"/>
  <c r="BI236" i="4" a="1"/>
  <c r="JO235" i="4" a="1"/>
  <c r="KC213" i="4" a="1"/>
  <c r="CE237" i="4" a="1"/>
  <c r="R234" i="2" a="1"/>
  <c r="CA238" i="2" a="1"/>
  <c r="FU180" i="2" a="1"/>
  <c r="G238" i="4" a="1"/>
  <c r="DH238" i="4" a="1"/>
  <c r="JY191" i="4" a="1"/>
  <c r="FX160" i="2" a="1"/>
  <c r="KA141" i="4" a="1"/>
  <c r="FV167" i="2" a="1"/>
  <c r="FU7" i="2" a="1"/>
  <c r="EG236" i="2" a="1"/>
  <c r="FV216" i="2" a="1"/>
  <c r="R237" i="2" a="1"/>
  <c r="JX49" i="4" a="1"/>
  <c r="EX236" i="4" a="1"/>
  <c r="JX159" i="4" a="1"/>
  <c r="FW80" i="2" a="1"/>
  <c r="JN237" i="4" a="1"/>
  <c r="DP235" i="4" a="1"/>
  <c r="HC236" i="4" a="1"/>
  <c r="JW204" i="4" a="1"/>
  <c r="KA44" i="4" a="1"/>
  <c r="JZ117" i="4" a="1"/>
  <c r="JW66" i="4" a="1"/>
  <c r="FC238" i="2" a="1"/>
  <c r="CH238" i="2" a="1"/>
  <c r="H235" i="4" a="1"/>
  <c r="KA82" i="4" a="1"/>
  <c r="FX155" i="2" a="1"/>
  <c r="FV29" i="2" a="1"/>
  <c r="EZ235" i="4" a="1"/>
  <c r="KB99" i="4" a="1"/>
  <c r="JX96" i="4" a="1"/>
  <c r="JZ129" i="4" a="1"/>
  <c r="KC223" i="4" a="1"/>
  <c r="P234" i="4" a="1"/>
  <c r="BL237" i="2" a="1"/>
  <c r="FY94" i="2" a="1"/>
  <c r="FX7" i="2" a="1"/>
  <c r="FY188" i="2" a="1"/>
  <c r="KA128" i="4" a="1"/>
  <c r="JW103" i="4" a="1"/>
  <c r="D238" i="2" a="1"/>
  <c r="FA238" i="2" a="1"/>
  <c r="JX8" i="4" a="1"/>
  <c r="FY231" i="2" a="1"/>
  <c r="IX235" i="4" a="1"/>
  <c r="JY51" i="4" a="1"/>
  <c r="KC35" i="4" a="1"/>
  <c r="JZ158" i="4" a="1"/>
  <c r="JZ74" i="4" a="1"/>
  <c r="KC176" i="4" a="1"/>
  <c r="JW48" i="4" a="1"/>
  <c r="KB225" i="4" a="1"/>
  <c r="FU58" i="2" a="1"/>
  <c r="AY236" i="4" a="1"/>
  <c r="FW137" i="2" a="1"/>
  <c r="FV97" i="2" a="1"/>
  <c r="JW228" i="4" a="1"/>
  <c r="JY41" i="4" a="1"/>
  <c r="BI235" i="4" a="1"/>
  <c r="JY68" i="4" a="1"/>
  <c r="FQ236" i="2" a="1"/>
  <c r="BO234" i="4" a="1"/>
  <c r="FU50" i="2" a="1"/>
  <c r="JX107" i="4" a="1"/>
  <c r="AZ236" i="2" a="1"/>
  <c r="KB193" i="4" a="1"/>
  <c r="FU39" i="2" a="1"/>
  <c r="KB126" i="4" a="1"/>
  <c r="HF237" i="4" a="1"/>
  <c r="JV67" i="4" a="1"/>
  <c r="EG238" i="2" a="1"/>
  <c r="JX25" i="4" a="1"/>
  <c r="BG237" i="2" a="1"/>
  <c r="JW95" i="4" a="1"/>
  <c r="FW230" i="2" a="1"/>
  <c r="FW97" i="2" a="1"/>
  <c r="EE237" i="4" a="1"/>
  <c r="JZ20" i="4" a="1"/>
  <c r="FU157" i="2" a="1"/>
  <c r="FM234" i="4" a="1"/>
  <c r="KC177" i="4" a="1"/>
  <c r="GN237" i="4" a="1"/>
  <c r="FU93" i="2" a="1"/>
  <c r="CH238" i="4" a="1"/>
  <c r="CC238" i="2" a="1"/>
  <c r="FV195" i="2" a="1"/>
  <c r="FI238" i="2" a="1"/>
  <c r="JW171" i="4" a="1"/>
  <c r="FX234" i="4" a="1"/>
  <c r="JY167" i="4" a="1"/>
  <c r="IM236" i="4" a="1"/>
  <c r="KC87" i="4" a="1"/>
  <c r="HF238" i="4" a="1"/>
  <c r="FY165" i="2" a="1"/>
  <c r="JZ203" i="4" a="1"/>
  <c r="FV150" i="2" a="1"/>
  <c r="BC235" i="4" a="1"/>
  <c r="JV70" i="4" a="1"/>
  <c r="HP234" i="4" a="1"/>
  <c r="IM234" i="4" a="1"/>
  <c r="FW208" i="2" a="1"/>
  <c r="FV80" i="2" a="1"/>
  <c r="JY86" i="4" a="1"/>
  <c r="FW186" i="2" a="1"/>
  <c r="FW175" i="2" a="1"/>
  <c r="KC80" i="4" a="1"/>
  <c r="JV88" i="4" a="1"/>
  <c r="JV173" i="4" a="1"/>
  <c r="FV233" i="2" a="1"/>
  <c r="V234" i="2" a="1"/>
  <c r="BF238" i="4" a="1"/>
  <c r="JZ76" i="4" a="1"/>
  <c r="CK235" i="4" a="1"/>
  <c r="GM235" i="4" a="1"/>
  <c r="JV15" i="4" a="1"/>
  <c r="JY77" i="4" a="1"/>
  <c r="DG238" i="2" a="1"/>
  <c r="JZ61" i="4" a="1"/>
  <c r="DQ234" i="2" a="1"/>
  <c r="IA235" i="4" a="1"/>
  <c r="JW27" i="4" a="1"/>
  <c r="JV31" i="4" a="1"/>
  <c r="KA162" i="4" a="1"/>
  <c r="KC25" i="4" a="1"/>
  <c r="O237" i="4" a="1"/>
  <c r="JV145" i="4" a="1"/>
  <c r="BD234" i="2" a="1"/>
  <c r="JY91" i="4" a="1"/>
  <c r="FX68" i="2" a="1"/>
  <c r="GD238" i="4" a="1"/>
  <c r="FW145" i="2" a="1"/>
  <c r="JU237" i="4" a="1"/>
  <c r="FI234" i="4" a="1"/>
  <c r="BZ237" i="4" a="1"/>
  <c r="FU168" i="2" a="1"/>
  <c r="GO236" i="4" a="1"/>
  <c r="HJ238" i="4" a="1"/>
  <c r="FV53" i="2" a="1"/>
  <c r="JW199" i="4" a="1"/>
  <c r="JW115" i="4" a="1"/>
  <c r="EQ237" i="4" a="1"/>
  <c r="DO236" i="2" a="1"/>
  <c r="FY16" i="2" a="1"/>
  <c r="DN234" i="4" a="1"/>
  <c r="FU77" i="2" a="1"/>
  <c r="FU70" i="2" a="1"/>
  <c r="HP238" i="4" a="1"/>
  <c r="DZ238" i="4" a="1"/>
  <c r="KC48" i="4" a="1"/>
  <c r="JV83" i="4" a="1"/>
  <c r="FR238" i="2" a="1"/>
  <c r="KC75" i="4" a="1"/>
  <c r="AI237" i="2" a="1"/>
  <c r="P234" i="2" a="1"/>
  <c r="FY151" i="2" a="1"/>
  <c r="JX52" i="4" a="1"/>
  <c r="CM235" i="2" a="1"/>
  <c r="FJ235" i="2" a="1"/>
  <c r="JX175" i="4" a="1"/>
  <c r="KB151" i="4" a="1"/>
  <c r="GJ234" i="4" a="1"/>
  <c r="FU30" i="2" a="1"/>
  <c r="CU238" i="2" a="1"/>
  <c r="BP234" i="2" a="1"/>
  <c r="F234" i="2" a="1"/>
  <c r="KB104" i="4" a="1"/>
  <c r="FV179" i="2" a="1"/>
  <c r="JZ93" i="4" a="1"/>
  <c r="FV144" i="2" a="1"/>
  <c r="JW208" i="4" a="1"/>
  <c r="JX156" i="4" a="1"/>
  <c r="EK235" i="4" a="1"/>
  <c r="BR234" i="2" a="1"/>
  <c r="JZ56" i="4" a="1"/>
  <c r="HF236" i="4" a="1"/>
  <c r="FU234" i="4" a="1"/>
  <c r="FW231" i="2" a="1"/>
  <c r="JZ134" i="4" a="1"/>
  <c r="AF235" i="4" a="1"/>
  <c r="JX147" i="4" a="1"/>
  <c r="JX72" i="4" a="1"/>
  <c r="BM235" i="2" a="1"/>
  <c r="FX213" i="2" a="1"/>
  <c r="CC235" i="4" a="1"/>
  <c r="FX108" i="2" a="1"/>
  <c r="FY204" i="2" a="1"/>
  <c r="BY234" i="4" a="1"/>
  <c r="CI236" i="4" a="1"/>
  <c r="FY39" i="2" a="1"/>
  <c r="FX15" i="2" a="1"/>
  <c r="AF238" i="4" a="1"/>
  <c r="KC88" i="4" a="1"/>
  <c r="FX60" i="2" a="1"/>
  <c r="FV67" i="2" a="1"/>
  <c r="FV123" i="2" a="1"/>
  <c r="JV193" i="4" a="1"/>
  <c r="KA49" i="4" a="1"/>
  <c r="AV236" i="2" a="1"/>
  <c r="FU231" i="2" a="1"/>
  <c r="GW237" i="4" a="1"/>
  <c r="KA148" i="4" a="1"/>
  <c r="FU201" i="2" a="1"/>
  <c r="DP237" i="2" a="1"/>
  <c r="EY237" i="2" a="1"/>
  <c r="JY208" i="4" a="1"/>
  <c r="AV234" i="4" a="1"/>
  <c r="DD238" i="2" a="1"/>
  <c r="HU237" i="4" a="1"/>
  <c r="KA166" i="4" a="1"/>
  <c r="HR237" i="4" a="1"/>
  <c r="CK237" i="2" a="1"/>
  <c r="JV85" i="4" a="1"/>
  <c r="FU162" i="2" a="1"/>
  <c r="CX236" i="2" a="1"/>
  <c r="KC112" i="4" a="1"/>
  <c r="FG237" i="4" a="1"/>
  <c r="FX168" i="2" a="1"/>
  <c r="AP234" i="2" a="1"/>
  <c r="JZ220" i="4" a="1"/>
  <c r="FS238" i="2" a="1"/>
  <c r="EF235" i="4" a="1"/>
  <c r="FY19" i="2" a="1"/>
  <c r="JV122" i="4" a="1"/>
  <c r="FY77" i="2" a="1"/>
  <c r="FY230" i="2" a="1"/>
  <c r="FW94" i="2" a="1"/>
  <c r="BY237" i="4" a="1"/>
  <c r="BR237" i="4" a="1"/>
  <c r="AG238" i="2" a="1"/>
  <c r="BE235" i="2" a="1"/>
  <c r="FW48" i="2" a="1"/>
  <c r="DF236" i="4" a="1"/>
  <c r="JI235" i="4" a="1"/>
  <c r="JV56" i="4" a="1"/>
  <c r="JV129" i="4" a="1"/>
  <c r="CV236" i="2" a="1"/>
  <c r="FX224" i="2" a="1"/>
  <c r="JW150" i="4" a="1"/>
  <c r="JX183" i="4" a="1"/>
  <c r="JC236" i="4" a="1"/>
  <c r="KB133" i="4" a="1"/>
  <c r="KC169" i="4" a="1"/>
  <c r="KC108" i="4" a="1"/>
  <c r="FW14" i="2" a="1"/>
  <c r="DT238" i="4" a="1"/>
  <c r="JY233" i="4" a="1"/>
  <c r="DT236" i="2" a="1"/>
  <c r="FV91" i="2" a="1"/>
  <c r="EW237" i="2" a="1"/>
  <c r="FU38" i="2" a="1"/>
  <c r="JZ80" i="4" a="1"/>
  <c r="AL237" i="4" a="1"/>
  <c r="FY137" i="2" a="1"/>
  <c r="JJ236" i="4" a="1"/>
  <c r="FU197" i="2" a="1"/>
  <c r="FX38" i="2" a="1"/>
  <c r="CW234" i="2" a="1"/>
  <c r="FU181" i="2" a="1"/>
  <c r="AI238" i="4" a="1"/>
  <c r="JW8" i="4" a="1"/>
  <c r="FW105" i="2" a="1"/>
  <c r="JY147" i="4" a="1"/>
  <c r="JV82" i="4" a="1"/>
  <c r="FW114" i="2" a="1"/>
  <c r="JE235" i="4" a="1"/>
  <c r="DF238" i="2" a="1"/>
  <c r="X236" i="4" a="1"/>
  <c r="KC144" i="4" a="1"/>
  <c r="EH234" i="4" a="1"/>
  <c r="JX165" i="4" a="1"/>
  <c r="DS236" i="4" a="1"/>
  <c r="FY175" i="2" a="1"/>
  <c r="KA119" i="4" a="1"/>
  <c r="KB31" i="4" a="1"/>
  <c r="HY236" i="4" a="1"/>
  <c r="K236" i="4" a="1"/>
  <c r="CC234" i="2" a="1"/>
  <c r="FU209" i="2" a="1"/>
  <c r="FY234" i="4" a="1"/>
  <c r="JW152" i="4" a="1"/>
  <c r="E235" i="4" a="1"/>
  <c r="FY26" i="2" a="1"/>
  <c r="FW26" i="2" a="1"/>
  <c r="FY209" i="2" a="1"/>
  <c r="JY156" i="4" a="1"/>
  <c r="FW180" i="2" a="1"/>
  <c r="FX52" i="2" a="1"/>
  <c r="KA232" i="4" a="1"/>
  <c r="FY132" i="2" a="1"/>
  <c r="DV234" i="4" a="1"/>
  <c r="FW185" i="2" a="1"/>
  <c r="KA143" i="4" a="1"/>
  <c r="FW51" i="2" a="1"/>
  <c r="JV33" i="4" a="1"/>
  <c r="FY114" i="2" a="1"/>
  <c r="EJ237" i="4" a="1"/>
  <c r="FV121" i="2" a="1"/>
  <c r="GA236" i="4" a="1"/>
  <c r="KA99" i="4" a="1"/>
  <c r="JY160" i="4" a="1"/>
  <c r="IN237" i="4" a="1"/>
  <c r="KC65" i="4" a="1"/>
  <c r="JZ197" i="4" a="1"/>
  <c r="JW155" i="4" a="1"/>
  <c r="EN236" i="4" a="1"/>
  <c r="JW158" i="4" a="1"/>
  <c r="GS235" i="4" a="1"/>
  <c r="BJ234" i="4" a="1"/>
  <c r="GA234" i="4" a="1"/>
  <c r="BF235" i="4" a="1"/>
  <c r="JY154" i="4" a="1"/>
  <c r="KA109" i="4" a="1"/>
  <c r="GG234" i="4" a="1"/>
  <c r="Y238" i="2" a="1"/>
  <c r="FU154" i="2" a="1"/>
  <c r="FW24" i="2" a="1"/>
  <c r="JZ199" i="4" a="1"/>
  <c r="FX11" i="2" a="1"/>
  <c r="FY117" i="2" a="1"/>
  <c r="FV126" i="2" a="1"/>
  <c r="FX173" i="2" a="1"/>
  <c r="FV210" i="2" a="1"/>
  <c r="BL236" i="2" a="1"/>
  <c r="JY92" i="4" a="1"/>
  <c r="FY9" i="2" a="1"/>
  <c r="FJ237" i="4" a="1"/>
  <c r="KA75" i="4" a="1"/>
  <c r="JW38" i="4" a="1"/>
  <c r="JZ142" i="4" a="1"/>
  <c r="JY66" i="4" a="1"/>
  <c r="EJ238" i="2" a="1"/>
  <c r="CN236" i="4" a="1"/>
  <c r="ET237" i="4" a="1"/>
  <c r="GU234" i="4" a="1"/>
  <c r="J236" i="4" a="1"/>
  <c r="JW35" i="4" a="1"/>
  <c r="JV30" i="4" a="1"/>
  <c r="FU13" i="2" a="1"/>
  <c r="FV55" i="2" a="1"/>
  <c r="GH236" i="4" a="1"/>
  <c r="AX234" i="4" a="1"/>
  <c r="EJ235" i="2" a="1"/>
  <c r="II235" i="4" a="1"/>
  <c r="JZ15" i="4" a="1"/>
  <c r="BE237" i="4" a="1"/>
  <c r="CK235" i="2" a="1"/>
  <c r="BA236" i="4" a="1"/>
  <c r="JW200" i="4" a="1"/>
  <c r="FY55" i="2" a="1"/>
  <c r="KA20" i="4" a="1"/>
  <c r="JX106" i="4" a="1"/>
  <c r="JV205" i="4" a="1"/>
  <c r="FY113" i="2" a="1"/>
  <c r="FV125" i="2" a="1"/>
  <c r="JV44" i="4" a="1"/>
  <c r="FV15" i="2" a="1"/>
  <c r="CZ236" i="2" a="1"/>
  <c r="DY235" i="2" a="1"/>
  <c r="IL234" i="4" a="1"/>
  <c r="FU76" i="2" a="1"/>
  <c r="KB34" i="4" a="1"/>
  <c r="FW20" i="2" a="1"/>
  <c r="JX67" i="4" a="1"/>
  <c r="FU235" i="4" a="1"/>
  <c r="CV235" i="2" a="1"/>
  <c r="FU164" i="2" a="1"/>
  <c r="JY98" i="4" a="1"/>
  <c r="FV84" i="2" a="1"/>
  <c r="FV64" i="2" a="1"/>
  <c r="G235" i="2" a="1"/>
  <c r="JV121" i="4" a="1"/>
  <c r="KB167" i="4" a="1"/>
  <c r="FY106" i="2" a="1"/>
  <c r="FS234" i="4" a="1"/>
  <c r="AR234" i="4" a="1"/>
  <c r="BT236" i="2" a="1"/>
  <c r="JV195" i="4" a="1"/>
  <c r="JV71" i="4" a="1"/>
  <c r="BY236" i="2" a="1"/>
  <c r="S236" i="2" a="1"/>
  <c r="EE234" i="2" a="1"/>
  <c r="FW66" i="2" a="1"/>
  <c r="JY96" i="4" a="1"/>
  <c r="HW237" i="4" a="1"/>
  <c r="JG237" i="4" a="1"/>
  <c r="JW132" i="4" a="1"/>
  <c r="JY153" i="4" a="1"/>
  <c r="FU119" i="2" a="1"/>
  <c r="DU237" i="4" a="1"/>
  <c r="FY81" i="2" a="1"/>
  <c r="JV28" i="4" a="1"/>
  <c r="KC111" i="4" a="1"/>
  <c r="IJ237" i="4" a="1"/>
  <c r="JX204" i="4" a="1"/>
  <c r="BQ237" i="2" a="1"/>
  <c r="KC132" i="4" a="1"/>
  <c r="CB236" i="4" a="1"/>
  <c r="FU35" i="2" a="1"/>
  <c r="AU238" i="2" a="1"/>
  <c r="JW170" i="4" a="1"/>
  <c r="L237" i="2" a="1"/>
  <c r="DI237" i="2" a="1"/>
  <c r="EM237" i="4" a="1"/>
  <c r="KC173" i="4" a="1"/>
  <c r="DY236" i="4" a="1"/>
  <c r="KA27" i="4" a="1"/>
  <c r="KA120" i="4" a="1"/>
  <c r="JZ40" i="4" a="1"/>
  <c r="JV158" i="4" a="1"/>
  <c r="KB186" i="4" a="1"/>
  <c r="JY226" i="4" a="1"/>
  <c r="BS236" i="4" a="1"/>
  <c r="FW122" i="2" a="1"/>
  <c r="O238" i="4" a="1"/>
  <c r="FA235" i="4" a="1"/>
  <c r="KA203" i="4" a="1"/>
  <c r="FU48" i="2" a="1"/>
  <c r="FU75" i="2" a="1"/>
  <c r="CS236" i="4" a="1"/>
  <c r="KC230" i="4" a="1"/>
  <c r="FU185" i="2" a="1"/>
  <c r="JY161" i="4" a="1"/>
  <c r="ET234" i="4" a="1"/>
  <c r="FG237" i="2" a="1"/>
  <c r="JX108" i="4" a="1"/>
  <c r="FA236" i="2" a="1"/>
  <c r="EP235" i="4" a="1"/>
  <c r="FH234" i="2" a="1"/>
  <c r="FU112" i="2" a="1"/>
  <c r="JY109" i="4" a="1"/>
  <c r="KA88" i="4" a="1"/>
  <c r="FV73" i="2" a="1"/>
  <c r="FW57" i="2" a="1"/>
  <c r="FW89" i="2" a="1"/>
  <c r="FW72" i="2" a="1"/>
  <c r="JV103" i="4" a="1"/>
  <c r="FU115" i="2" a="1"/>
  <c r="FU149" i="2" a="1"/>
  <c r="JV204" i="4" a="1"/>
  <c r="IU234" i="4" a="1"/>
  <c r="FC234" i="2" a="1"/>
  <c r="JY81" i="4" a="1"/>
  <c r="JL235" i="4" a="1"/>
  <c r="BL236" i="4" a="1"/>
  <c r="JW192" i="4" a="1"/>
  <c r="EK236" i="2" a="1"/>
  <c r="FU204" i="2" a="1"/>
  <c r="JW143" i="4" a="1"/>
  <c r="JZ99" i="4" a="1"/>
  <c r="ED236" i="4" a="1"/>
  <c r="HM234" i="4" a="1"/>
  <c r="KA95" i="4" a="1"/>
  <c r="KB135" i="4" a="1"/>
  <c r="CJ237" i="4" a="1"/>
  <c r="JW180" i="4" a="1"/>
  <c r="KA163" i="4" a="1"/>
  <c r="L234" i="2" a="1"/>
  <c r="KA59" i="4" a="1"/>
  <c r="FY163" i="2" a="1"/>
  <c r="GT238" i="4" a="1"/>
  <c r="HX237" i="4" a="1"/>
  <c r="FW177" i="2" a="1"/>
  <c r="KA177" i="4" a="1"/>
  <c r="FX77" i="2" a="1"/>
  <c r="EY235" i="2" a="1"/>
  <c r="CF236" i="4" a="1"/>
  <c r="JW193" i="4" a="1"/>
  <c r="JX35" i="4" a="1"/>
  <c r="EU234" i="2" a="1"/>
  <c r="FW23" i="2" a="1"/>
  <c r="EX235" i="2" a="1"/>
  <c r="FY145" i="2" a="1"/>
  <c r="FW171" i="2" a="1"/>
  <c r="KA41" i="4" a="1"/>
  <c r="JZ86" i="4" a="1"/>
  <c r="G237" i="4" a="1"/>
  <c r="F235" i="2" a="1"/>
  <c r="FY74" i="2" a="1"/>
  <c r="BU237" i="4" a="1"/>
  <c r="JZ50" i="4" a="1"/>
  <c r="CM234" i="4" a="1"/>
  <c r="FV14" i="2" a="1"/>
  <c r="FK237" i="4" a="1"/>
  <c r="FQ237" i="4" a="1"/>
  <c r="JX85" i="4" a="1"/>
  <c r="JZ58" i="4" a="1"/>
  <c r="FV220" i="2" a="1"/>
  <c r="IV236" i="4" a="1"/>
  <c r="FV13" i="2" a="1"/>
  <c r="IE235" i="4" a="1"/>
  <c r="JX86" i="4" a="1"/>
  <c r="FV92" i="2" a="1"/>
  <c r="HA234" i="4" a="1"/>
  <c r="C236" i="2" a="1"/>
  <c r="FJ235" i="4" a="1"/>
  <c r="FL234" i="2" a="1"/>
  <c r="HK235" i="4" a="1"/>
  <c r="FA237" i="4" a="1"/>
  <c r="KB124" i="4" a="1"/>
  <c r="BH235" i="4" a="1"/>
  <c r="BT234" i="2" a="1"/>
  <c r="EA237" i="2" a="1"/>
  <c r="JZ144" i="4" a="1"/>
  <c r="JY120" i="4" a="1"/>
  <c r="JW207" i="4" a="1"/>
  <c r="JW176" i="4" a="1"/>
  <c r="JZ94" i="4" a="1"/>
  <c r="DV236" i="4" a="1"/>
  <c r="CQ237" i="2" a="1"/>
  <c r="FN238" i="4" a="1"/>
  <c r="FV45" i="2" a="1"/>
  <c r="FU104" i="2" a="1"/>
  <c r="FY128" i="2" a="1"/>
  <c r="EL237" i="2" a="1"/>
  <c r="FX63" i="2" a="1"/>
  <c r="FW79" i="2" a="1"/>
  <c r="EF234" i="4" a="1"/>
  <c r="JX20" i="4" a="1"/>
  <c r="KA100" i="4" a="1"/>
  <c r="JY15" i="4" a="1"/>
  <c r="KB123" i="4" a="1"/>
  <c r="Y236" i="2" a="1"/>
  <c r="DZ235" i="2" a="1"/>
  <c r="JX170" i="4" a="1"/>
  <c r="JZ135" i="4" a="1"/>
  <c r="JY206" i="4" a="1"/>
  <c r="CO234" i="4" a="1"/>
  <c r="KB224" i="4" a="1"/>
  <c r="AM237" i="2" a="1"/>
  <c r="FX181" i="2" a="1"/>
  <c r="FN237" i="4" a="1"/>
  <c r="FV109" i="2" a="1"/>
  <c r="EZ234" i="2" a="1"/>
  <c r="KB147" i="4" a="1"/>
  <c r="FU194" i="2" a="1"/>
  <c r="EU238" i="2" a="1"/>
  <c r="FV193" i="2" a="1"/>
  <c r="FV25" i="2" a="1"/>
  <c r="JW114" i="4" a="1"/>
  <c r="DR238" i="4" a="1"/>
  <c r="FW125" i="2" a="1"/>
  <c r="HJ234" i="4" a="1"/>
  <c r="JY132" i="4" a="1"/>
  <c r="DL238" i="2" a="1"/>
  <c r="BC234" i="4" a="1"/>
  <c r="FW135" i="2" a="1"/>
  <c r="BB234" i="4" a="1"/>
  <c r="DK236" i="2" a="1"/>
  <c r="JY65" i="4" a="1"/>
  <c r="FV23" i="2" a="1"/>
  <c r="KA39" i="4" a="1"/>
  <c r="JX19" i="4" a="1"/>
  <c r="JX162" i="4" a="1"/>
  <c r="C238" i="4" a="1"/>
  <c r="X237" i="4" a="1"/>
  <c r="JZ119" i="4" a="1"/>
  <c r="CY235" i="2" a="1"/>
  <c r="FV228" i="2" a="1"/>
  <c r="FX133" i="2" a="1"/>
  <c r="JV203" i="4" a="1"/>
  <c r="FW173" i="2" a="1"/>
  <c r="EB238" i="4" a="1"/>
  <c r="FW176" i="2" a="1"/>
  <c r="KC228" i="4" a="1"/>
  <c r="IU238" i="4" a="1"/>
  <c r="KA107" i="4" a="1"/>
  <c r="ED235" i="2" a="1"/>
  <c r="BY238" i="2" a="1"/>
  <c r="FI235" i="4" a="1"/>
  <c r="JW49" i="4" a="1"/>
  <c r="JX59" i="4" a="1"/>
  <c r="KC125" i="4" a="1"/>
  <c r="HX236" i="4" a="1"/>
  <c r="EN235" i="2" a="1"/>
  <c r="BC236" i="4" a="1"/>
  <c r="P238" i="4" a="1"/>
  <c r="DF237" i="4" a="1"/>
  <c r="KB52" i="4" a="1"/>
  <c r="JW216" i="4" a="1"/>
  <c r="CK234" i="2" a="1"/>
  <c r="KC164" i="4" a="1"/>
  <c r="FF237" i="4" a="1"/>
  <c r="FW206" i="2" a="1"/>
  <c r="FV127" i="2" a="1"/>
  <c r="JJ238" i="4" a="1"/>
  <c r="EY237" i="4" a="1"/>
  <c r="IQ237" i="4" a="1"/>
  <c r="JZ59" i="4" a="1"/>
  <c r="JY218" i="4" a="1"/>
  <c r="FU15" i="2" a="1"/>
  <c r="AK238" i="2" a="1"/>
  <c r="FU147" i="2" a="1"/>
  <c r="EN237" i="2" a="1"/>
  <c r="FX97" i="2" a="1"/>
  <c r="JV211" i="4" a="1"/>
  <c r="KB45" i="4" a="1"/>
  <c r="AH237" i="2" a="1"/>
  <c r="FX206" i="2" a="1"/>
  <c r="FV131" i="2" a="1"/>
  <c r="FV113" i="2" a="1"/>
  <c r="FV224" i="2" a="1"/>
  <c r="KA71" i="4" a="1"/>
  <c r="DH236" i="2" a="1"/>
  <c r="AW238" i="2" a="1"/>
  <c r="FX237" i="4" a="1"/>
  <c r="D236" i="4" a="1"/>
  <c r="FY201" i="2" a="1"/>
  <c r="JV170" i="4" a="1"/>
  <c r="FU126" i="2" a="1"/>
  <c r="HQ236" i="4" a="1"/>
  <c r="FY54" i="2" a="1"/>
  <c r="JY136" i="4" a="1"/>
  <c r="JX104" i="4" a="1"/>
  <c r="AS237" i="2" a="1"/>
  <c r="KB55" i="4" a="1"/>
  <c r="FW112" i="2" a="1"/>
  <c r="AD236" i="2" a="1"/>
  <c r="JZ112" i="4" a="1"/>
  <c r="FW53" i="2" a="1"/>
  <c r="IA234" i="4" a="1"/>
  <c r="FX71" i="2" a="1"/>
  <c r="EU237" i="2" a="1"/>
  <c r="EN238" i="2" a="1"/>
  <c r="KC37" i="4" a="1"/>
  <c r="JV52" i="4" a="1"/>
  <c r="ID237" i="4" a="1"/>
  <c r="II238" i="4" a="1"/>
  <c r="JV139" i="4" a="1"/>
  <c r="KC57" i="4" a="1"/>
  <c r="FS234" i="2" a="1"/>
  <c r="DR237" i="2" a="1"/>
  <c r="AU237" i="4" a="1"/>
  <c r="CQ236" i="2" a="1"/>
  <c r="HR236" i="4" a="1"/>
  <c r="GL235" i="4" a="1"/>
  <c r="FK235" i="2" a="1"/>
  <c r="KA159" i="4" a="1"/>
  <c r="AR236" i="2" a="1"/>
  <c r="FY35" i="2" a="1"/>
  <c r="JC238" i="4" a="1"/>
  <c r="KC231" i="4" a="1"/>
  <c r="JX93" i="4" a="1"/>
  <c r="IF236" i="4" a="1"/>
  <c r="FW202" i="2" a="1"/>
  <c r="FT238" i="2" a="1"/>
  <c r="DK234" i="2" a="1"/>
  <c r="DN236" i="2" a="1"/>
  <c r="KA62" i="4" a="1"/>
  <c r="KC219" i="4" a="1"/>
  <c r="DE234" i="2" a="1"/>
  <c r="FY157" i="2" a="1"/>
  <c r="FB238" i="4" a="1"/>
  <c r="FW165" i="2" a="1"/>
  <c r="F236" i="2" a="1"/>
  <c r="EC235" i="4" a="1"/>
  <c r="HI236" i="4" a="1"/>
  <c r="FU111" i="2" a="1"/>
  <c r="EW235" i="2" a="1"/>
  <c r="JX76" i="4" a="1"/>
  <c r="AL236" i="4" a="1"/>
  <c r="IP238" i="4" a="1"/>
  <c r="JV209" i="4" a="1"/>
  <c r="KB79" i="4" a="1"/>
  <c r="KB196" i="4" a="1"/>
  <c r="CH237" i="4" a="1"/>
  <c r="KB62" i="4" a="1"/>
  <c r="FW69" i="2" a="1"/>
  <c r="CR237" i="4" a="1"/>
  <c r="FJ237" i="2" a="1"/>
  <c r="EB235" i="2" a="1"/>
  <c r="JX132" i="4" a="1"/>
  <c r="KC141" i="4" a="1"/>
  <c r="FU106" i="2" a="1"/>
  <c r="IM238" i="4" a="1"/>
  <c r="EB237" i="2" a="1"/>
  <c r="FV213" i="2" a="1"/>
  <c r="FY104" i="2" a="1"/>
  <c r="FV148" i="2" a="1"/>
  <c r="JV221" i="4" a="1"/>
  <c r="FV171" i="2" a="1"/>
  <c r="EJ235" i="4" a="1"/>
  <c r="DD234" i="2" a="1"/>
  <c r="BS234" i="2" a="1"/>
  <c r="IZ238" i="4" a="1"/>
  <c r="IJ234" i="4" a="1"/>
  <c r="JW166" i="4" a="1"/>
  <c r="FO238" i="4" a="1"/>
  <c r="FV155" i="2" a="1"/>
  <c r="FX196" i="2" a="1"/>
  <c r="JV29" i="4" a="1"/>
  <c r="GB238" i="4" a="1"/>
  <c r="GF234" i="4" a="1"/>
  <c r="JZ114" i="4" a="1"/>
  <c r="FV177" i="2" a="1"/>
  <c r="JZ212" i="4" a="1"/>
  <c r="FY148" i="2" a="1"/>
  <c r="JY164" i="4" a="1"/>
  <c r="JY26" i="4" a="1"/>
  <c r="KC109" i="4" a="1"/>
  <c r="JX105" i="4" a="1"/>
  <c r="JX137" i="4" a="1"/>
  <c r="JZ54" i="4" a="1"/>
  <c r="FW203" i="2" a="1"/>
  <c r="JY25" i="4" a="1"/>
  <c r="JW42" i="4" a="1"/>
  <c r="JP235" i="4" a="1"/>
  <c r="FW54" i="2" a="1"/>
  <c r="DK237" i="4" a="1"/>
  <c r="FW120" i="2" a="1"/>
  <c r="JV163" i="4" a="1"/>
  <c r="FW130" i="2" a="1"/>
  <c r="BW237" i="4" a="1"/>
  <c r="FY65" i="2" a="1"/>
  <c r="JL237" i="4" a="1"/>
  <c r="JY104" i="4" a="1"/>
  <c r="FV172" i="2" a="1"/>
  <c r="FI234" i="2" a="1"/>
  <c r="JO236" i="4" a="1"/>
  <c r="FV203" i="2" a="1"/>
  <c r="FY88" i="2" a="1"/>
  <c r="JW156" i="4" a="1"/>
  <c r="FY134" i="2" a="1"/>
  <c r="KB185" i="4" a="1"/>
  <c r="DY236" i="2" a="1"/>
  <c r="DI236" i="2" a="1"/>
  <c r="KC55" i="4" a="1"/>
  <c r="JY56" i="4" a="1"/>
  <c r="FU64" i="2" a="1"/>
  <c r="CR236" i="4" a="1"/>
  <c r="JX213" i="4" a="1"/>
  <c r="JY74" i="4" a="1"/>
  <c r="CT235" i="2" a="1"/>
  <c r="DP235" i="2" a="1"/>
  <c r="GS238" i="4" a="1"/>
  <c r="Z234" i="2" a="1"/>
  <c r="E237" i="2" a="1"/>
  <c r="KB106" i="4" a="1"/>
  <c r="DC234" i="2" a="1"/>
  <c r="FY107" i="2" a="1"/>
  <c r="KB174" i="4" a="1"/>
  <c r="AJ236" i="4" a="1"/>
  <c r="FV99" i="2" a="1"/>
  <c r="HT237" i="4" a="1"/>
  <c r="KA8" i="4" a="1"/>
  <c r="AS235" i="2" a="1"/>
  <c r="FY50" i="2" a="1"/>
  <c r="FX31" i="2" a="1"/>
  <c r="KB71" i="4" a="1"/>
  <c r="JY40" i="4" a="1"/>
  <c r="JV149" i="4" a="1"/>
  <c r="JX210" i="4" a="1"/>
  <c r="JX186" i="4" a="1"/>
  <c r="JV45" i="4" a="1"/>
  <c r="L238" i="4" a="1"/>
  <c r="JV114" i="4" a="1"/>
  <c r="W234" i="2" a="1"/>
  <c r="JY116" i="4" a="1"/>
  <c r="JA237" i="4" a="1"/>
  <c r="FX210" i="2" a="1"/>
  <c r="EM238" i="2" a="1"/>
  <c r="HK234" i="4" a="1"/>
  <c r="BN238" i="2" a="1"/>
  <c r="DZ236" i="2" a="1"/>
  <c r="KA205" i="4" a="1"/>
  <c r="FN236" i="2" a="1"/>
  <c r="DR234" i="2" a="1"/>
  <c r="CT234" i="2" a="1"/>
  <c r="JY184" i="4" a="1"/>
  <c r="KC105" i="4" a="1"/>
  <c r="KA218" i="4" a="1"/>
  <c r="AI236" i="2" a="1"/>
  <c r="DI237" i="4" a="1"/>
  <c r="DK238" i="4" a="1"/>
  <c r="JW7" i="4" a="1"/>
  <c r="KC120" i="4" a="1"/>
  <c r="JY210" i="4" a="1"/>
  <c r="JV54" i="4" a="1"/>
  <c r="W237" i="2" a="1"/>
  <c r="CL234" i="4" a="1"/>
  <c r="EW236" i="4" a="1"/>
  <c r="GR238" i="4" a="1"/>
  <c r="FX8" i="2" a="1"/>
  <c r="FU25" i="2" a="1"/>
  <c r="HH238" i="4" a="1"/>
  <c r="JN238" i="4" a="1"/>
  <c r="HY238" i="4" a="1"/>
  <c r="KC51" i="4" a="1"/>
  <c r="JV96" i="4" a="1"/>
  <c r="IV237" i="4" a="1"/>
  <c r="FI236" i="2" a="1"/>
  <c r="KC180" i="4" a="1"/>
  <c r="JW232" i="4" a="1"/>
  <c r="JV143" i="4" a="1"/>
  <c r="CR237" i="2" a="1"/>
  <c r="GR235" i="4" a="1"/>
  <c r="B235" i="4" a="1"/>
  <c r="FW133" i="2" a="1"/>
  <c r="KB158" i="4" a="1"/>
  <c r="DD235" i="4" a="1"/>
  <c r="DD235" i="2" a="1"/>
  <c r="CR235" i="4" a="1"/>
  <c r="JX103" i="4" a="1"/>
  <c r="JZ166" i="4" a="1"/>
  <c r="FU183" i="2" a="1"/>
  <c r="FX43" i="2" a="1"/>
  <c r="JW54" i="4" a="1"/>
  <c r="JW231" i="4" a="1"/>
  <c r="FM236" i="4" a="1"/>
  <c r="FF236" i="2" a="1"/>
  <c r="BO236" i="4" a="1"/>
  <c r="BI237" i="2" a="1"/>
  <c r="KA48" i="4" a="1"/>
  <c r="AE234" i="2" a="1"/>
  <c r="CA234" i="4" a="1"/>
  <c r="KA90" i="4" a="1"/>
  <c r="JW116" i="4" a="1"/>
  <c r="FY146" i="2" a="1"/>
  <c r="DJ235" i="2" a="1"/>
  <c r="JX181" i="4" a="1"/>
  <c r="KB11" i="4" a="1"/>
  <c r="KC29" i="4" a="1"/>
  <c r="JZ22" i="4" a="1"/>
  <c r="JX39" i="4" a="1"/>
  <c r="JL236" i="4" a="1"/>
  <c r="DP236" i="4" a="1"/>
  <c r="FV219" i="2" a="1"/>
  <c r="IR235" i="4" a="1"/>
  <c r="JZ125" i="4" a="1"/>
  <c r="FY142" i="2" a="1"/>
  <c r="AQ236" i="2" a="1"/>
  <c r="FF235" i="4" a="1"/>
  <c r="KA135" i="4" a="1"/>
  <c r="ER237" i="2" a="1"/>
  <c r="FQ235" i="4" a="1"/>
  <c r="FX18" i="2" a="1"/>
  <c r="ER236" i="4" a="1"/>
  <c r="EC237" i="2" a="1"/>
  <c r="BB235" i="2" a="1"/>
  <c r="KB155" i="4" a="1"/>
  <c r="FV77" i="2" a="1"/>
  <c r="FV16" i="2" a="1"/>
  <c r="KB15" i="4" a="1"/>
  <c r="CW237" i="4" a="1"/>
  <c r="FX14" i="2" a="1"/>
  <c r="FY206" i="2" a="1"/>
  <c r="FY96" i="2" a="1"/>
  <c r="KC215" i="4" a="1"/>
  <c r="FY68" i="2" a="1"/>
  <c r="FY200" i="2" a="1"/>
  <c r="JX129" i="4" a="1"/>
  <c r="JW37" i="4" a="1"/>
  <c r="JJ234" i="4" a="1"/>
  <c r="KC86" i="4" a="1"/>
  <c r="JY100" i="4" a="1"/>
  <c r="GZ236" i="4" a="1"/>
  <c r="DV237" i="2" a="1"/>
  <c r="KB66" i="4" a="1"/>
  <c r="KB171" i="4" a="1"/>
  <c r="DL235" i="4" a="1"/>
  <c r="CH235" i="2" a="1"/>
  <c r="FW195" i="2" a="1"/>
  <c r="FG238" i="4" a="1"/>
  <c r="CP235" i="4" a="1"/>
  <c r="JY69" i="4" a="1"/>
  <c r="DP236" i="2" a="1"/>
  <c r="JV69" i="4" a="1"/>
  <c r="JI236" i="4" a="1"/>
  <c r="GR236" i="4" a="1"/>
  <c r="CI237" i="2" a="1"/>
  <c r="JW12" i="4" a="1"/>
  <c r="FX236" i="4" a="1"/>
  <c r="FV93" i="2" a="1"/>
  <c r="FW10" i="2" a="1"/>
  <c r="JY118" i="4" a="1"/>
  <c r="KC63" i="4" a="1"/>
  <c r="FD236" i="4" a="1"/>
  <c r="JV201" i="4" a="1"/>
  <c r="JZ167" i="4" a="1"/>
  <c r="JX206" i="4" a="1"/>
  <c r="BH237" i="2" a="1"/>
  <c r="DE236" i="2" a="1"/>
  <c r="FY97" i="2" a="1"/>
  <c r="FQ234" i="2" a="1"/>
  <c r="KC72" i="4" a="1"/>
  <c r="BH238" i="4" a="1"/>
  <c r="CG236" i="2" a="1"/>
  <c r="BD237" i="2" a="1"/>
  <c r="JX185" i="4" a="1"/>
  <c r="FW93" i="2" a="1"/>
  <c r="DJ234" i="4" a="1"/>
  <c r="CF238" i="2" a="1"/>
  <c r="KC159" i="4" a="1"/>
  <c r="EN234" i="2" a="1"/>
  <c r="JW140" i="4" a="1"/>
  <c r="FY212" i="2" a="1"/>
  <c r="HT234" i="4" a="1"/>
  <c r="AN234" i="2" a="1"/>
  <c r="JY192" i="4" a="1"/>
  <c r="FV132" i="2" a="1"/>
  <c r="JX215" i="4" a="1"/>
  <c r="JV223" i="4" a="1"/>
  <c r="JK234" i="4" a="1"/>
  <c r="AY235" i="2" a="1"/>
  <c r="KB93" i="4" a="1"/>
  <c r="BZ238" i="2" a="1"/>
  <c r="DS235" i="2" a="1"/>
  <c r="AK236" i="4" a="1"/>
  <c r="HV235" i="4" a="1"/>
  <c r="JY29" i="4" a="1"/>
  <c r="JO234" i="4" a="1"/>
  <c r="FX111" i="2" a="1"/>
  <c r="CG237" i="2" a="1"/>
  <c r="FV72" i="2" a="1"/>
  <c r="BX235" i="2" a="1"/>
  <c r="FG238" i="2" a="1"/>
  <c r="KC73" i="4" a="1"/>
  <c r="BW236" i="4" a="1"/>
  <c r="JX225" i="4" a="1"/>
  <c r="BL235" i="4" a="1"/>
  <c r="CA235" i="2" a="1"/>
  <c r="IJ238" i="4" a="1"/>
  <c r="FX47" i="2" a="1"/>
  <c r="JV180" i="4" a="1"/>
  <c r="HL234" i="4" a="1"/>
  <c r="GU235" i="4" a="1"/>
  <c r="JZ191" i="4" a="1"/>
  <c r="V235" i="4" a="1"/>
  <c r="I235" i="4" a="1"/>
  <c r="KB125" i="4" a="1"/>
  <c r="FW91" i="2" a="1"/>
  <c r="FR234" i="4" a="1"/>
  <c r="JY203" i="4" a="1"/>
  <c r="FY87" i="2" a="1"/>
  <c r="DT237" i="4" a="1"/>
  <c r="JZ168" i="4" a="1"/>
  <c r="JY113" i="4" a="1"/>
  <c r="FV70" i="2" a="1"/>
  <c r="JY221" i="4" a="1"/>
  <c r="FW82" i="2" a="1"/>
  <c r="JX110" i="4" a="1"/>
  <c r="V238" i="2" a="1"/>
  <c r="JW89" i="4" a="1"/>
  <c r="KC170" i="4" a="1"/>
  <c r="AK237" i="4" a="1"/>
  <c r="KC98" i="4" a="1"/>
  <c r="KC193" i="4" a="1"/>
  <c r="BR234" i="4" a="1"/>
  <c r="JW147" i="4" a="1"/>
  <c r="FY11" i="2" a="1"/>
  <c r="M237" i="2" a="1"/>
  <c r="HE234" i="4" a="1"/>
  <c r="BN237" i="2" a="1"/>
  <c r="JX145" i="4" a="1"/>
  <c r="JW58" i="4" a="1"/>
  <c r="CB238" i="4" a="1"/>
  <c r="JZ182" i="4" a="1"/>
  <c r="FV28" i="2" a="1"/>
  <c r="FU233" i="2" a="1"/>
  <c r="JF236" i="4" a="1"/>
  <c r="JW14" i="4" a="1"/>
  <c r="CK236" i="2" a="1"/>
  <c r="JX202" i="4" a="1"/>
  <c r="FV50" i="2" a="1"/>
  <c r="AO237" i="4" a="1"/>
  <c r="GW236" i="4" a="1"/>
  <c r="GV236" i="4" a="1"/>
  <c r="AN234" i="4" a="1"/>
  <c r="DE237" i="2" a="1"/>
  <c r="FU107" i="2" a="1"/>
  <c r="O235" i="2" a="1"/>
  <c r="CU238" i="4" a="1"/>
  <c r="DL238" i="4" a="1"/>
  <c r="FW159" i="2" a="1"/>
  <c r="JG238" i="4" a="1"/>
  <c r="JW74" i="4" a="1"/>
  <c r="JZ219" i="4" a="1"/>
  <c r="JZ105" i="4" a="1"/>
  <c r="FY73" i="2" a="1"/>
  <c r="FX99" i="2" a="1"/>
  <c r="JW64" i="4" a="1"/>
  <c r="DQ236" i="4" a="1"/>
  <c r="JZ216" i="4" a="1"/>
  <c r="JZ85" i="4" a="1"/>
  <c r="EL235" i="2" a="1"/>
  <c r="JW225" i="4" a="1"/>
  <c r="ED234" i="4" a="1"/>
  <c r="CU234" i="4" a="1"/>
  <c r="DA234" i="2" a="1"/>
  <c r="FY115" i="2" a="1"/>
  <c r="KA127" i="4" a="1"/>
  <c r="CQ238" i="2" a="1"/>
  <c r="JZ25" i="4" a="1"/>
  <c r="B237" i="4" a="1"/>
  <c r="FY71" i="2" a="1"/>
  <c r="KA198" i="4" a="1"/>
  <c r="EU236" i="2" a="1"/>
  <c r="CS238" i="2" a="1"/>
  <c r="KA37" i="4" a="1"/>
  <c r="EY234" i="2" a="1"/>
  <c r="KB74" i="4" a="1"/>
  <c r="GX238" i="4" a="1"/>
  <c r="BH236" i="2" a="1"/>
  <c r="JX89" i="4" a="1"/>
  <c r="JZ73" i="4" a="1"/>
  <c r="DB236" i="2" a="1"/>
  <c r="GT237" i="4" a="1"/>
  <c r="GU236" i="4" a="1"/>
  <c r="FY103" i="2" a="1"/>
  <c r="CL235" i="4" a="1"/>
  <c r="JZ13" i="4" a="1"/>
  <c r="FL238" i="2" a="1"/>
  <c r="FI237" i="4" a="1"/>
  <c r="JV210" i="4" a="1"/>
  <c r="BO238" i="2" a="1"/>
  <c r="EQ234" i="2" a="1"/>
  <c r="JV179" i="4" a="1"/>
  <c r="AI234" i="4" a="1"/>
  <c r="JZ37" i="4" a="1"/>
  <c r="JW142" i="4" a="1"/>
  <c r="HY235" i="4" a="1"/>
  <c r="JX178" i="4" a="1"/>
  <c r="FX132" i="2" a="1"/>
  <c r="FR235" i="4" a="1"/>
  <c r="DF235" i="4" a="1"/>
  <c r="JY30" i="4" a="1"/>
  <c r="FK236" i="2" a="1"/>
  <c r="JZ137" i="4" a="1"/>
  <c r="FV27" i="2" a="1"/>
  <c r="H237" i="2" a="1"/>
  <c r="FW113" i="2" a="1"/>
  <c r="FU175" i="2" a="1"/>
  <c r="IB234" i="4" a="1"/>
  <c r="FU96" i="2" a="1"/>
  <c r="JZ106" i="4" a="1"/>
  <c r="DH235" i="2" a="1"/>
  <c r="KB44" i="4" a="1"/>
  <c r="JW131" i="4" a="1"/>
  <c r="JX141" i="4" a="1"/>
  <c r="KA92" i="4" a="1"/>
  <c r="JY90" i="4" a="1"/>
  <c r="FY10" i="2" a="1"/>
  <c r="FX81" i="2" a="1"/>
  <c r="FJ238" i="4" a="1"/>
  <c r="KA70" i="4" a="1"/>
  <c r="KC117" i="4" a="1"/>
  <c r="KC126" i="4" a="1"/>
  <c r="EM238" i="4" a="1"/>
  <c r="DA235" i="2" a="1"/>
  <c r="JX15" i="4" a="1"/>
  <c r="AR237" i="2" a="1"/>
  <c r="FY150" i="2" a="1"/>
  <c r="CH236" i="2" a="1"/>
  <c r="KC168" i="4" a="1"/>
  <c r="KA111" i="4" a="1"/>
  <c r="KA86" i="4" a="1"/>
  <c r="KC19" i="4" a="1"/>
  <c r="FU166" i="2" a="1"/>
  <c r="KA114" i="4" a="1"/>
  <c r="JV8" i="4" a="1"/>
  <c r="FV189" i="2" a="1"/>
  <c r="ET238" i="4" a="1"/>
  <c r="JW127" i="4" a="1"/>
  <c r="JV164" i="4" a="1"/>
  <c r="BW234" i="2" a="1"/>
  <c r="CN238" i="4" a="1"/>
  <c r="KC95" i="4" a="1"/>
  <c r="EK234" i="4" a="1"/>
  <c r="FW13" i="2" a="1"/>
  <c r="KB166" i="4" a="1"/>
  <c r="JS234" i="4" a="1"/>
  <c r="JV176" i="4" a="1"/>
  <c r="FW19" i="2" a="1"/>
  <c r="FU71" i="2" a="1"/>
  <c r="CT236" i="4" a="1"/>
  <c r="JX124" i="4" a="1"/>
  <c r="FW37" i="2" a="1"/>
  <c r="JX111" i="4" a="1"/>
  <c r="FW213" i="2" a="1"/>
  <c r="CG237" i="4" a="1"/>
  <c r="DA236" i="2" a="1"/>
  <c r="FX65" i="2" a="1"/>
  <c r="JX17" i="4" a="1"/>
  <c r="FV8" i="2" a="1"/>
  <c r="FV169" i="2" a="1"/>
  <c r="IB236" i="4" a="1"/>
  <c r="FV197" i="2" a="1"/>
  <c r="CZ236" i="4" a="1"/>
  <c r="FY225" i="2" a="1"/>
  <c r="FX186" i="2" a="1"/>
  <c r="FY198" i="2" a="1"/>
  <c r="KB43" i="4" a="1"/>
  <c r="GL236" i="4" a="1"/>
  <c r="KB29" i="4" a="1"/>
  <c r="KC17" i="4" a="1"/>
  <c r="CR238" i="4" a="1"/>
  <c r="FX139" i="2" a="1"/>
  <c r="CW238" i="2" a="1"/>
  <c r="KB157" i="4" a="1"/>
  <c r="JW190" i="4" a="1"/>
  <c r="IA237" i="4" a="1"/>
  <c r="KC225" i="4" a="1"/>
  <c r="KC131" i="4" a="1"/>
  <c r="JW179" i="4" a="1"/>
  <c r="HP237" i="4" a="1"/>
  <c r="KA97" i="4" a="1"/>
  <c r="FY29" i="2" a="1"/>
  <c r="JZ8" i="4" a="1"/>
  <c r="CN238" i="2" a="1"/>
  <c r="FY152" i="2" a="1"/>
  <c r="FU146" i="2" a="1"/>
  <c r="JW227" i="4" a="1"/>
  <c r="FY66" i="2" a="1"/>
  <c r="DF234" i="2" a="1"/>
  <c r="JY19" i="4" a="1"/>
  <c r="FR237" i="2" a="1"/>
  <c r="DS237" i="2" a="1"/>
  <c r="JW210" i="4" a="1"/>
  <c r="KB22" i="4" a="1"/>
  <c r="DN234" i="2" a="1"/>
  <c r="JY44" i="4" a="1"/>
  <c r="EZ236" i="2" a="1"/>
  <c r="FX238" i="4" a="1"/>
  <c r="DO235" i="4" a="1"/>
  <c r="JZ187" i="4" a="1"/>
  <c r="KA147" i="4" a="1"/>
  <c r="JV18" i="4" a="1"/>
  <c r="DJ235" i="4" a="1"/>
  <c r="JY193" i="4" a="1"/>
  <c r="FW44" i="2" a="1"/>
  <c r="JW71" i="4" a="1"/>
  <c r="KB214" i="4" a="1"/>
  <c r="DD236" i="4" a="1"/>
  <c r="JV225" i="4" a="1"/>
  <c r="EQ235" i="4" a="1"/>
  <c r="BQ236" i="4" a="1"/>
  <c r="FY111" i="2" a="1"/>
  <c r="FF235" i="2" a="1"/>
  <c r="FY136" i="2" a="1"/>
  <c r="AX238" i="2" a="1"/>
  <c r="IW234" i="4" a="1"/>
  <c r="FX92" i="2" a="1"/>
  <c r="FV10" i="2" a="1"/>
  <c r="FV82" i="2" a="1"/>
  <c r="FP237" i="2" a="1"/>
  <c r="FD237" i="4" a="1"/>
  <c r="EQ238" i="4" a="1"/>
  <c r="FY51" i="2" a="1"/>
  <c r="JR236" i="4" a="1"/>
  <c r="FV153" i="2" a="1"/>
  <c r="KA34" i="4" a="1"/>
  <c r="KB117" i="4" a="1"/>
  <c r="BR236" i="2" a="1"/>
  <c r="JV148" i="4" a="1"/>
  <c r="JC234" i="4" a="1"/>
  <c r="KB111" i="4" a="1"/>
  <c r="FB236" i="4" a="1"/>
  <c r="GE237" i="4" a="1"/>
  <c r="IC238" i="4" a="1"/>
  <c r="JV154" i="4" a="1"/>
  <c r="KB213" i="4" a="1"/>
  <c r="P238" i="2" a="1"/>
  <c r="BQ238" i="2" a="1"/>
  <c r="JY76" i="4" a="1"/>
  <c r="JY112" i="4" a="1"/>
  <c r="Q238" i="2" a="1"/>
  <c r="KB177" i="4" a="1"/>
  <c r="KA134" i="4" a="1"/>
  <c r="KA106" i="4" a="1"/>
  <c r="FY20" i="2" a="1"/>
  <c r="JY23" i="4" a="1"/>
  <c r="FU103" i="2" a="1"/>
  <c r="IS234" i="4" a="1"/>
  <c r="JY47" i="4" a="1"/>
  <c r="KA152" i="4" a="1"/>
  <c r="KB116" i="4" a="1"/>
  <c r="FK238" i="4" a="1"/>
  <c r="FW116" i="2" a="1"/>
  <c r="KA38" i="4" a="1"/>
  <c r="JZ104" i="4" a="1"/>
  <c r="JX227" i="4" a="1"/>
  <c r="BI238" i="2" a="1"/>
  <c r="FV59" i="2" a="1"/>
  <c r="L236" i="4" a="1"/>
  <c r="JV63" i="4" a="1"/>
  <c r="FW101" i="2" a="1"/>
  <c r="F236" i="4" a="1"/>
  <c r="FV30" i="2" a="1"/>
  <c r="M238" i="2" a="1"/>
  <c r="AY237" i="4" a="1"/>
  <c r="FY124" i="2" a="1"/>
  <c r="FV137" i="2" a="1"/>
  <c r="JZ174" i="4" a="1"/>
  <c r="JY189" i="4" a="1"/>
  <c r="KA117" i="4" a="1"/>
  <c r="DD237" i="4" a="1"/>
  <c r="Z235" i="2" a="1"/>
  <c r="JZ42" i="4" a="1"/>
  <c r="EG234" i="4" a="1"/>
  <c r="FW141" i="2" a="1"/>
  <c r="CM236" i="2" a="1"/>
  <c r="IO234" i="4" a="1"/>
  <c r="KC221" i="4" a="1"/>
  <c r="CF234" i="2" a="1"/>
  <c r="JW100" i="4" a="1"/>
  <c r="KA142" i="4" a="1"/>
  <c r="DH236" i="4" a="1"/>
  <c r="KA36" i="4" a="1"/>
  <c r="BE234" i="2" a="1"/>
  <c r="KC77" i="4" a="1"/>
  <c r="V236" i="4" a="1"/>
  <c r="HW238" i="4" a="1"/>
  <c r="JY144" i="4" a="1"/>
  <c r="CE235" i="4" a="1"/>
  <c r="JY169" i="4" a="1"/>
  <c r="EK237" i="4" a="1"/>
  <c r="JY146" i="4" a="1"/>
  <c r="FY78" i="2" a="1"/>
  <c r="FP236" i="4" a="1"/>
  <c r="JV175" i="4" a="1"/>
  <c r="FX98" i="2" a="1"/>
  <c r="JZ123" i="4" a="1"/>
  <c r="KC158" i="4" a="1"/>
  <c r="FC237" i="4" a="1"/>
  <c r="EC238" i="4" a="1"/>
  <c r="FV9" i="2" a="1"/>
  <c r="JX44" i="4" a="1"/>
  <c r="FX171" i="2" a="1"/>
  <c r="GN234" i="4" a="1"/>
  <c r="DS238" i="2" a="1"/>
  <c r="AL234" i="4" a="1"/>
  <c r="KC82" i="4" a="1"/>
  <c r="FX75" i="2" a="1"/>
  <c r="JY121" i="4" a="1"/>
  <c r="FX182" i="2" a="1"/>
  <c r="KA171" i="4" a="1"/>
  <c r="FU227" i="2" a="1"/>
  <c r="JY129" i="4" a="1"/>
  <c r="CO237" i="4" a="1"/>
  <c r="JW30" i="4" a="1"/>
  <c r="GQ238" i="4" a="1"/>
  <c r="FX57" i="2" a="1"/>
  <c r="FT234" i="4" a="1"/>
  <c r="AL235" i="4" a="1"/>
  <c r="CL238" i="4" a="1"/>
  <c r="HB236" i="4" a="1"/>
  <c r="KB21" i="4" a="1"/>
  <c r="GD235" i="4" a="1"/>
  <c r="JW229" i="4" a="1"/>
  <c r="FW191" i="2" a="1"/>
  <c r="FX80" i="2" a="1"/>
  <c r="FV19" i="2" a="1"/>
  <c r="JW72" i="4" a="1"/>
  <c r="FV198" i="2" a="1"/>
  <c r="KC222" i="4" a="1"/>
  <c r="FV232" i="2" a="1"/>
  <c r="DC238" i="4" a="1"/>
  <c r="FV215" i="2" a="1"/>
  <c r="M236" i="2" a="1"/>
  <c r="FW170" i="2" a="1"/>
  <c r="JX62" i="4" a="1"/>
  <c r="KA201" i="4" a="1"/>
  <c r="FW32" i="2" a="1"/>
  <c r="FW221" i="2" a="1"/>
  <c r="FX110" i="2" a="1"/>
  <c r="GI234" i="4" a="1"/>
  <c r="KC56" i="4" a="1"/>
  <c r="GF235" i="4" a="1"/>
  <c r="EY236" i="4" a="1"/>
  <c r="EH238" i="2" a="1"/>
  <c r="CU236" i="2" a="1"/>
  <c r="JX53" i="4" a="1"/>
  <c r="JX73" i="4" a="1"/>
  <c r="GT236" i="4" a="1"/>
  <c r="FU65" i="2" a="1"/>
  <c r="EH234" i="2" a="1"/>
  <c r="DR234" i="4" a="1"/>
  <c r="KC67" i="4" a="1"/>
  <c r="JV230" i="4" a="1"/>
  <c r="FU118" i="2" a="1"/>
  <c r="ES235" i="2" a="1"/>
  <c r="FW188" i="2" a="1"/>
  <c r="KA23" i="4" a="1"/>
  <c r="JX119" i="4" a="1"/>
  <c r="HG238" i="4" a="1"/>
  <c r="CL234" i="2" a="1"/>
  <c r="CF237" i="2" a="1"/>
  <c r="T237" i="4" a="1"/>
  <c r="BT238" i="2" a="1"/>
  <c r="ER238" i="4" a="1"/>
  <c r="FI236" i="4" a="1"/>
  <c r="HM238" i="4" a="1"/>
  <c r="FR237" i="4" a="1"/>
  <c r="JY200" i="4" a="1"/>
  <c r="JW88" i="4" a="1"/>
  <c r="BP237" i="4" a="1"/>
  <c r="JY225" i="4" a="1"/>
  <c r="IY235" i="4" a="1"/>
  <c r="FY23" i="2" a="1"/>
  <c r="AU236" i="4" a="1"/>
  <c r="JZ161" i="4" a="1"/>
  <c r="AX238" i="4" a="1"/>
  <c r="JV99" i="4" a="1"/>
  <c r="KC165" i="4" a="1"/>
  <c r="KC47" i="4" a="1"/>
  <c r="FU12" i="2" a="1"/>
  <c r="DU236" i="2" a="1"/>
  <c r="JP236" i="4" a="1"/>
  <c r="AW234" i="2" a="1"/>
  <c r="JV89" i="4" a="1"/>
  <c r="JZ159" i="4" a="1"/>
  <c r="DS236" i="2" a="1"/>
  <c r="ED237" i="2" a="1"/>
  <c r="JV147" i="4" a="1"/>
  <c r="JV10" i="4" a="1"/>
  <c r="JY180" i="4" a="1"/>
  <c r="JY46" i="4" a="1"/>
  <c r="KB178" i="4" a="1"/>
  <c r="CQ235" i="2" a="1"/>
  <c r="DB234" i="4" a="1"/>
  <c r="N238" i="2" a="1"/>
  <c r="JX140" i="4" a="1"/>
  <c r="AH238" i="4" a="1"/>
  <c r="DZ237" i="4" a="1"/>
  <c r="FW198" i="2" a="1"/>
  <c r="CD237" i="4" a="1"/>
  <c r="JM238" i="4" a="1"/>
  <c r="ET236" i="4" a="1"/>
  <c r="IK234" i="4" a="1"/>
  <c r="KA60" i="4" a="1"/>
  <c r="JV161" i="4" a="1"/>
  <c r="JW91" i="4" a="1"/>
  <c r="JV181" i="4" a="1"/>
  <c r="EP234" i="2" a="1"/>
  <c r="KA24" i="4" a="1"/>
  <c r="CF235" i="4" a="1"/>
  <c r="CN235" i="2" a="1"/>
  <c r="FX172" i="2" a="1"/>
  <c r="FW109" i="2" a="1"/>
  <c r="CD235" i="4" a="1"/>
  <c r="EF234" i="2" a="1"/>
  <c r="FX44" i="2" a="1"/>
  <c r="FW219" i="2" a="1"/>
  <c r="JW223" i="4" a="1"/>
  <c r="ES235" i="4" a="1"/>
  <c r="FW164" i="2" a="1"/>
  <c r="JZ79" i="4" a="1"/>
  <c r="EJ238" i="4" a="1"/>
  <c r="JV137" i="4" a="1"/>
  <c r="KA130" i="4" a="1"/>
  <c r="FX178" i="2" a="1"/>
  <c r="W235" i="2" a="1"/>
  <c r="FB236" i="2" a="1"/>
  <c r="FX201" i="2" a="1"/>
  <c r="KB113" i="4" a="1"/>
  <c r="JZ223" i="4" a="1"/>
  <c r="JX97" i="4" a="1"/>
  <c r="JX77" i="4" a="1"/>
  <c r="KC84" i="4" a="1"/>
  <c r="FW52" i="2" a="1"/>
  <c r="KC191" i="4" a="1"/>
  <c r="JE237" i="4" a="1"/>
  <c r="FV190" i="2" a="1"/>
  <c r="FX16" i="2" a="1"/>
  <c r="JZ121" i="4" a="1"/>
  <c r="FX151" i="2" a="1"/>
  <c r="IY237" i="4" a="1"/>
  <c r="AG237" i="4" a="1"/>
  <c r="JY54" i="4" a="1"/>
  <c r="KC124" i="4" a="1"/>
  <c r="DQ234" i="4" a="1"/>
  <c r="FU198" i="2" a="1"/>
  <c r="DP238" i="4" a="1"/>
  <c r="KB105" i="4" a="1"/>
  <c r="EV237" i="2" a="1"/>
  <c r="JX155" i="4" a="1"/>
  <c r="FJ236" i="4" a="1"/>
  <c r="KA186" i="4" a="1"/>
  <c r="CY235" i="4" a="1"/>
  <c r="KB222" i="4" a="1"/>
  <c r="EI235" i="4" a="1"/>
  <c r="KB102" i="4" a="1"/>
  <c r="DW236" i="4" a="1"/>
  <c r="JX80" i="4" a="1"/>
  <c r="FX86" i="2" a="1"/>
  <c r="FF234" i="4" a="1"/>
  <c r="FV202" i="2" a="1"/>
  <c r="EU238" i="4" a="1"/>
  <c r="KB90" i="4" a="1"/>
  <c r="JW211" i="4" a="1"/>
  <c r="CK236" i="4" a="1"/>
  <c r="KA31" i="4" a="1"/>
  <c r="FU41" i="2" a="1"/>
  <c r="HZ237" i="4" a="1"/>
  <c r="JX65" i="4" a="1"/>
  <c r="FB235" i="2" a="1"/>
  <c r="IX238" i="4" a="1"/>
  <c r="DY234" i="2" a="1"/>
  <c r="FV88" i="2" a="1"/>
  <c r="KA173" i="4" a="1"/>
  <c r="KB63" i="4" a="1"/>
  <c r="IG237" i="4" a="1"/>
  <c r="FU206" i="2" a="1"/>
  <c r="CG234" i="4" a="1"/>
  <c r="EH235" i="4" a="1"/>
  <c r="KC161" i="4" a="1"/>
  <c r="O235" i="4" a="1"/>
  <c r="EQ236" i="2" a="1"/>
  <c r="JY231" i="4" a="1"/>
  <c r="JX109" i="4" a="1"/>
  <c r="BC234" i="2" a="1"/>
  <c r="KA179" i="4" a="1"/>
  <c r="JI238" i="4" a="1"/>
  <c r="JU235" i="4" a="1"/>
  <c r="FL235" i="4" a="1"/>
  <c r="KC137" i="4" a="1"/>
  <c r="DJ234" i="2" a="1"/>
  <c r="EB238" i="2" a="1"/>
  <c r="IC235" i="4" a="1"/>
  <c r="FU16" i="2" a="1"/>
  <c r="DK237" i="2" a="1"/>
  <c r="DA236" i="4" a="1"/>
  <c r="CD238" i="2" a="1"/>
  <c r="EY236" i="2" a="1"/>
  <c r="FW40" i="2" a="1"/>
  <c r="FU109" i="2" a="1"/>
  <c r="DE237" i="4" a="1"/>
  <c r="FY192" i="2" a="1"/>
  <c r="JZ211" i="4" a="1"/>
  <c r="JY158" i="4" a="1"/>
  <c r="JX133" i="4" a="1"/>
  <c r="U237" i="4" a="1"/>
  <c r="JA236" i="4" a="1"/>
  <c r="JV98" i="4" a="1"/>
  <c r="CU234" i="2" a="1"/>
  <c r="JX190" i="4" a="1"/>
  <c r="KB160" i="4" a="1"/>
  <c r="JY171" i="4" a="1"/>
  <c r="KA140" i="4" a="1"/>
  <c r="KA210" i="4" a="1"/>
  <c r="JY165" i="4" a="1"/>
  <c r="AE238" i="2" a="1"/>
  <c r="EX236" i="2" a="1"/>
  <c r="KB54" i="4" a="1"/>
  <c r="EY238" i="4" a="1"/>
  <c r="CD236" i="4" a="1"/>
  <c r="FP237" i="4" a="1"/>
  <c r="GC234" i="4" a="1"/>
  <c r="EE236" i="2" a="1"/>
  <c r="JZ113" i="4" a="1"/>
  <c r="JV125" i="4" a="1"/>
  <c r="JZ124" i="4" a="1"/>
  <c r="FW148" i="2" a="1"/>
  <c r="KC163" i="4" a="1"/>
  <c r="DR235" i="2" a="1"/>
  <c r="AT236" i="2" a="1"/>
  <c r="JY20" i="4" a="1"/>
  <c r="KB96" i="4" a="1"/>
  <c r="BB235" i="4" a="1"/>
  <c r="U236" i="4" a="1"/>
  <c r="AN236" i="4" a="1"/>
  <c r="EQ236" i="4" a="1"/>
  <c r="JY62" i="4" a="1"/>
  <c r="KB25" i="4" a="1"/>
  <c r="FU17" i="2" a="1"/>
  <c r="JX45" i="4" a="1"/>
  <c r="JX142" i="4" a="1"/>
  <c r="DB237" i="2" a="1"/>
  <c r="F237" i="2" a="1"/>
  <c r="FU156" i="2" a="1"/>
  <c r="KC188" i="4" a="1"/>
  <c r="GH237" i="4" a="1"/>
  <c r="CR236" i="2" a="1"/>
  <c r="AF236" i="2" a="1"/>
  <c r="FK235" i="4" a="1"/>
  <c r="JE238" i="4" a="1"/>
  <c r="FX227" i="2" a="1"/>
  <c r="FU86" i="2" a="1"/>
  <c r="FY135" i="2" a="1"/>
  <c r="JZ229" i="4" a="1"/>
  <c r="JY159" i="4" a="1"/>
  <c r="JV135" i="4" a="1"/>
  <c r="FL235" i="2" a="1"/>
  <c r="JV47" i="4" a="1"/>
  <c r="CK238" i="2" a="1"/>
  <c r="CP236" i="2" a="1"/>
  <c r="D234" i="4" a="1"/>
  <c r="AT234" i="2" a="1"/>
  <c r="JX198" i="4" a="1"/>
  <c r="FX23" i="2" a="1"/>
  <c r="FY227" i="2" a="1"/>
  <c r="DO237" i="2" a="1"/>
  <c r="JW233" i="4" a="1"/>
  <c r="IC236" i="4" a="1"/>
  <c r="EZ238" i="2" a="1"/>
  <c r="JY28" i="4" a="1"/>
  <c r="JZ16" i="4" a="1"/>
  <c r="JV140" i="4" a="1"/>
  <c r="GE236" i="4" a="1"/>
  <c r="DH237" i="2" a="1"/>
  <c r="FV86" i="2" a="1"/>
  <c r="JX139" i="4" a="1"/>
  <c r="FX56" i="2" a="1"/>
  <c r="EM234" i="4" a="1"/>
  <c r="JJ237" i="4" a="1"/>
  <c r="DO237" i="4" a="1"/>
  <c r="JX152" i="4" a="1"/>
  <c r="CM237" i="4" a="1"/>
  <c r="JW36" i="4" a="1"/>
  <c r="HG236" i="4" a="1"/>
  <c r="AG236" i="2" a="1"/>
  <c r="FX232" i="2" a="1"/>
  <c r="JZ155" i="4" a="1"/>
  <c r="CW237" i="2" a="1"/>
  <c r="FU91" i="2" a="1"/>
  <c r="IR238" i="4" a="1"/>
  <c r="CN236" i="2" a="1"/>
  <c r="FX145" i="2" a="1"/>
  <c r="BD236" i="2" a="1"/>
  <c r="FW28" i="2" a="1"/>
  <c r="DT234" i="2" a="1"/>
  <c r="FE236" i="4" a="1"/>
  <c r="GD236" i="4" a="1"/>
  <c r="JY130" i="4" a="1"/>
  <c r="KC64" i="4" a="1"/>
  <c r="GV235" i="4" a="1"/>
  <c r="JW106" i="4" a="1"/>
  <c r="C238" i="2" a="1"/>
  <c r="KC172" i="4" a="1"/>
  <c r="FX22" i="2" a="1"/>
  <c r="ET238" i="2" a="1"/>
  <c r="JX150" i="4" a="1"/>
  <c r="ES237" i="4" a="1"/>
  <c r="FX165" i="2" a="1"/>
  <c r="JW205" i="4" a="1"/>
  <c r="FA234" i="4" a="1"/>
  <c r="JW159" i="4" a="1"/>
  <c r="JX144" i="4" a="1"/>
  <c r="FX142" i="2" a="1"/>
  <c r="JL238" i="4" a="1"/>
  <c r="FF234" i="2" a="1"/>
  <c r="FW22" i="2" a="1"/>
  <c r="DE235" i="2" a="1"/>
  <c r="JX180" i="4" a="1"/>
  <c r="KA21" i="4" a="1"/>
  <c r="BE238" i="2" a="1"/>
  <c r="KC123" i="4" a="1"/>
  <c r="HV237" i="4" a="1"/>
  <c r="IG238" i="4" a="1"/>
  <c r="B235" i="2" a="1"/>
  <c r="FY57" i="2" a="1"/>
  <c r="FY169" i="2" a="1"/>
  <c r="DV238" i="2" a="1"/>
  <c r="CE235" i="2" a="1"/>
  <c r="AT238" i="2" a="1"/>
  <c r="KA230" i="4" a="1"/>
  <c r="FU187" i="2" a="1"/>
  <c r="FU79" i="2" a="1"/>
  <c r="F238" i="2" a="1"/>
  <c r="KB48" i="4" a="1"/>
  <c r="EY234" i="4" a="1"/>
  <c r="HX235" i="4" a="1"/>
  <c r="I234" i="4" a="1"/>
  <c r="KB189" i="4" a="1"/>
  <c r="CB238" i="2" a="1"/>
  <c r="IV235" i="4" a="1"/>
  <c r="FW155" i="2" a="1"/>
  <c r="DN237" i="4" a="1"/>
  <c r="AZ238" i="4" a="1"/>
  <c r="FX10" i="2" a="1"/>
  <c r="JX21" i="4" a="1"/>
  <c r="EH236" i="2" a="1"/>
  <c r="KB207" i="4" a="1"/>
  <c r="KC208" i="4" a="1"/>
  <c r="BL234" i="2" a="1"/>
  <c r="EO237" i="4" a="1"/>
  <c r="EZ237" i="4" a="1"/>
  <c r="CW234" i="4" a="1"/>
  <c r="FW192" i="2" a="1"/>
  <c r="DX234" i="4" a="1"/>
  <c r="GA238" i="4" a="1"/>
  <c r="CP236" i="4" a="1"/>
  <c r="CA236" i="4" a="1"/>
  <c r="GR234" i="4" a="1"/>
  <c r="CJ236" i="4" a="1"/>
  <c r="JY204" i="4" a="1"/>
  <c r="FW129" i="2" a="1"/>
  <c r="BQ237" i="4" a="1"/>
  <c r="JZ215" i="4" a="1"/>
  <c r="FV136" i="2" a="1"/>
  <c r="FW96" i="2" a="1"/>
  <c r="JX69" i="4" a="1"/>
  <c r="KC187" i="4" a="1"/>
  <c r="BS237" i="4" a="1"/>
  <c r="FW55" i="2" a="1"/>
  <c r="JZ72" i="4" a="1"/>
  <c r="FV166" i="2" a="1"/>
  <c r="JY18" i="4" a="1"/>
  <c r="JP238" i="4" a="1"/>
  <c r="FW236" i="4" a="1"/>
  <c r="DC237" i="2" a="1"/>
  <c r="JY72" i="4" a="1"/>
  <c r="KC210" i="4" a="1"/>
  <c r="EX234" i="2" a="1"/>
  <c r="Q238" i="4" a="1"/>
  <c r="S238" i="4" a="1"/>
  <c r="CH236" i="4" a="1"/>
  <c r="GX235" i="4" a="1"/>
  <c r="KC13" i="4" a="1"/>
  <c r="KB110" i="4" a="1"/>
  <c r="KC121" i="4" a="1"/>
  <c r="U234" i="4" a="1"/>
  <c r="DZ235" i="4" a="1"/>
  <c r="JY222" i="4" a="1"/>
  <c r="AH237" i="4" a="1"/>
  <c r="JW145" i="4" a="1"/>
  <c r="JY50" i="4" a="1"/>
  <c r="FA235" i="2" a="1"/>
  <c r="FX180" i="2" a="1"/>
  <c r="FU57" i="2" a="1"/>
  <c r="JV57" i="4" a="1"/>
  <c r="JW84" i="4" a="1"/>
  <c r="FU138" i="2" a="1"/>
  <c r="DL237" i="4" a="1"/>
  <c r="KA174" i="4" a="1"/>
  <c r="JZ30" i="4" a="1"/>
  <c r="KA110" i="4" a="1"/>
  <c r="DZ237" i="2" a="1"/>
  <c r="JW165" i="4" a="1"/>
  <c r="FU186" i="2" a="1"/>
  <c r="KA156" i="4" a="1"/>
  <c r="JY63" i="4" a="1"/>
  <c r="IT234" i="4" a="1"/>
  <c r="JV162" i="4" a="1"/>
  <c r="BW238" i="4" a="1"/>
  <c r="FZ237" i="4" a="1"/>
  <c r="DI238" i="4" a="1"/>
  <c r="FY153" i="2" a="1"/>
  <c r="AQ234" i="2" a="1"/>
  <c r="CW238" i="4" a="1"/>
  <c r="JW215" i="4" a="1"/>
  <c r="GG238" i="4" a="1"/>
  <c r="KC20" i="4" a="1"/>
  <c r="EH238" i="4" a="1"/>
  <c r="KC71" i="4" a="1"/>
  <c r="AO238" i="4" a="1"/>
  <c r="AS234" i="4" a="1"/>
  <c r="FY208" i="2" a="1"/>
  <c r="FW127" i="2" a="1"/>
  <c r="JX173" i="4" a="1"/>
  <c r="FW115" i="2" a="1"/>
  <c r="JY150" i="4" a="1"/>
  <c r="IQ235" i="4" a="1"/>
  <c r="F235" i="4" a="1"/>
  <c r="JZ147" i="4" a="1"/>
  <c r="JX207" i="4" a="1"/>
  <c r="KC207" i="4" a="1"/>
  <c r="FU178" i="2" a="1"/>
  <c r="KB120" i="4" a="1"/>
  <c r="DB235" i="2" a="1"/>
  <c r="CL235" i="2" a="1"/>
  <c r="JZ138" i="4" a="1"/>
  <c r="E238" i="2" a="1"/>
  <c r="AY234" i="2" a="1"/>
  <c r="CC237" i="4" a="1"/>
  <c r="FY58" i="2" a="1"/>
  <c r="AW235" i="2" a="1"/>
  <c r="FY232" i="2" a="1"/>
  <c r="DX237" i="2" a="1"/>
  <c r="HH237" i="4" a="1"/>
  <c r="CA234" i="2" a="1"/>
  <c r="FL236" i="2" a="1"/>
  <c r="EJ234" i="2" a="1"/>
  <c r="KC91" i="4" a="1"/>
  <c r="FU53" i="2" a="1"/>
  <c r="FW85" i="2" a="1"/>
  <c r="JZ221" i="4" a="1"/>
  <c r="FY195" i="2" a="1"/>
  <c r="JY103" i="4" a="1"/>
  <c r="I237" i="4" a="1"/>
  <c r="KC43" i="4" a="1"/>
  <c r="CD234" i="2" a="1"/>
  <c r="FU170" i="2" a="1"/>
  <c r="FW64" i="2" a="1"/>
  <c r="FV42" i="2" a="1"/>
  <c r="JZ49" i="4" a="1"/>
  <c r="AA237" i="4" a="1"/>
  <c r="BO237" i="2" a="1"/>
  <c r="JZ84" i="4" a="1"/>
  <c r="FM235" i="2" a="1"/>
  <c r="IK238" i="4" a="1"/>
  <c r="KA65" i="4" a="1"/>
  <c r="JY131" i="4" a="1"/>
  <c r="HW235" i="4" a="1"/>
  <c r="BP235" i="2" a="1"/>
  <c r="KB187" i="4" a="1"/>
  <c r="H238" i="2" a="1"/>
  <c r="BD238" i="2" a="1"/>
  <c r="JZ100" i="4" a="1"/>
  <c r="AJ235" i="2" a="1"/>
  <c r="JZ67" i="4" a="1"/>
  <c r="IR237" i="4" a="1"/>
  <c r="JD234" i="4" a="1"/>
  <c r="FZ236" i="4" a="1"/>
  <c r="JW60" i="4" a="1"/>
  <c r="JV187" i="4" a="1"/>
  <c r="FW11" i="2" a="1"/>
  <c r="FY129" i="2" a="1"/>
  <c r="JX131" i="4" a="1"/>
  <c r="B238" i="2" a="1"/>
  <c r="BU236" i="4" a="1"/>
  <c r="FL237" i="2" a="1"/>
  <c r="IW238" i="4" a="1"/>
  <c r="FU74" i="2" a="1"/>
  <c r="AG235" i="2" a="1"/>
  <c r="FY154" i="2" a="1"/>
  <c r="JZ65" i="4" a="1"/>
  <c r="JQ235" i="4" a="1"/>
  <c r="EJ236" i="4" a="1"/>
  <c r="JX71" i="4" a="1"/>
  <c r="JZ148" i="4" a="1"/>
  <c r="FY38" i="2" a="1"/>
  <c r="JT235" i="4" a="1"/>
  <c r="CX235" i="4" a="1"/>
  <c r="CT238" i="4" a="1"/>
  <c r="KB10" i="4" a="1"/>
  <c r="FR235" i="2" a="1"/>
  <c r="EH237" i="2" a="1"/>
  <c r="JV198" i="4" a="1"/>
  <c r="KA42" i="4" a="1"/>
  <c r="JY207" i="4" a="1"/>
  <c r="AH235" i="2" a="1"/>
  <c r="FW88" i="2" a="1"/>
  <c r="KC115" i="4" a="1"/>
  <c r="DH237" i="4" a="1"/>
  <c r="JV160" i="4" a="1"/>
  <c r="JV219" i="4" a="1"/>
  <c r="FW222" i="2" a="1"/>
  <c r="JZ151" i="4" a="1"/>
  <c r="W235" i="4" a="1"/>
  <c r="FX58" i="2" a="1"/>
  <c r="JV141" i="4" a="1"/>
  <c r="FP235" i="4" a="1"/>
  <c r="FW174" i="2" a="1"/>
  <c r="JW11" i="4" a="1"/>
  <c r="CP238" i="4" a="1"/>
  <c r="FY85" i="2" a="1"/>
  <c r="JY139" i="4" a="1"/>
  <c r="FK234" i="2" a="1"/>
  <c r="KA161" i="4" a="1"/>
  <c r="FY84" i="2" a="1"/>
  <c r="CE236" i="4" a="1"/>
  <c r="FU73" i="2" a="1"/>
  <c r="CV236" i="4" a="1"/>
  <c r="FW151" i="2" a="1"/>
  <c r="AQ237" i="2" a="1"/>
  <c r="GY237" i="4" a="1"/>
  <c r="GP235" i="4" a="1"/>
  <c r="KA91" i="4" a="1"/>
  <c r="V238" i="4" a="1"/>
  <c r="JX218" i="4" a="1"/>
  <c r="I238" i="2" a="1"/>
  <c r="KB109" i="4" a="1"/>
  <c r="FV33" i="2" a="1"/>
  <c r="JV126" i="4" a="1"/>
  <c r="JS238" i="4" a="1"/>
  <c r="AI237" i="4" a="1"/>
  <c r="DK234" i="4" a="1"/>
  <c r="G235" i="4" a="1"/>
  <c r="EA238" i="2" a="1"/>
  <c r="FU202" i="2" a="1"/>
  <c r="KC139" i="4" a="1"/>
  <c r="DL236" i="4" a="1"/>
  <c r="GA237" i="4" a="1"/>
  <c r="KB20" i="4" a="1"/>
  <c r="JX29" i="4" a="1"/>
  <c r="FY48" i="2" a="1"/>
  <c r="AA234" i="2" a="1"/>
  <c r="FX233" i="2" a="1"/>
  <c r="BU236" i="2" a="1"/>
  <c r="KB180" i="4" a="1"/>
  <c r="JV40" i="4" a="1"/>
  <c r="JV227" i="4" a="1"/>
  <c r="KA72" i="4" a="1"/>
  <c r="JT237" i="4" a="1"/>
  <c r="HN235" i="4" a="1"/>
  <c r="KB56" i="4" a="1"/>
  <c r="JY21" i="4" a="1"/>
  <c r="JZ29" i="4" a="1"/>
  <c r="KC96" i="4" a="1"/>
  <c r="FU172" i="2" a="1"/>
  <c r="BL237" i="4" a="1"/>
  <c r="JX203" i="4" a="1"/>
  <c r="BR236" i="4" a="1"/>
  <c r="BN235" i="4" a="1"/>
  <c r="BS235" i="2" a="1"/>
  <c r="JZ192" i="4" a="1"/>
  <c r="JX174" i="4" a="1"/>
  <c r="BX237" i="4" a="1"/>
  <c r="KA30" i="4" a="1"/>
  <c r="CM238" i="4" a="1"/>
  <c r="JY105" i="4" a="1"/>
  <c r="HZ236" i="4" a="1"/>
  <c r="JZ107" i="4" a="1"/>
  <c r="JW26" i="4" a="1"/>
  <c r="JY187" i="4" a="1"/>
  <c r="JX100" i="4" a="1"/>
  <c r="JZ82" i="4" a="1"/>
  <c r="FV141" i="2" a="1"/>
  <c r="EP235" i="2" a="1"/>
  <c r="GV238" i="4" a="1"/>
  <c r="S236" i="4" a="1"/>
  <c r="KA122" i="4" a="1"/>
  <c r="FY168" i="2" a="1"/>
  <c r="FU169" i="2" a="1"/>
  <c r="FU121" i="2" a="1"/>
  <c r="KB53" i="4" a="1"/>
  <c r="FX140" i="2" a="1"/>
  <c r="FX158" i="2" a="1"/>
  <c r="FU182" i="2" a="1"/>
  <c r="FV218" i="2" a="1"/>
  <c r="FV63" i="2" a="1"/>
  <c r="BW235" i="4" a="1"/>
  <c r="GS237" i="4" a="1"/>
  <c r="FW77" i="2" a="1"/>
  <c r="JW149" i="4" a="1"/>
  <c r="JW68" i="4" a="1"/>
  <c r="KA98" i="4" a="1"/>
  <c r="M236" i="4" a="1"/>
  <c r="EW238" i="2" a="1"/>
  <c r="BB237" i="2" a="1"/>
  <c r="FW228" i="2" a="1"/>
  <c r="FC237" i="2" a="1"/>
  <c r="FY237" i="4" a="1"/>
  <c r="GV237" i="4" a="1"/>
  <c r="FX61" i="2" a="1"/>
  <c r="FW71" i="2" a="1"/>
  <c r="CT235" i="4" a="1"/>
  <c r="KB17" i="4" a="1"/>
  <c r="FW61" i="2" a="1"/>
  <c r="FV176" i="2" a="1"/>
  <c r="HE237" i="4" a="1"/>
  <c r="GW234" i="4" a="1"/>
  <c r="FV41" i="2" a="1"/>
  <c r="KA129" i="4" a="1"/>
  <c r="KC147" i="4" a="1"/>
  <c r="JY58" i="4" a="1"/>
  <c r="AX234" i="2" a="1"/>
  <c r="KB148" i="4" a="1"/>
  <c r="DT234" i="4" a="1"/>
  <c r="AF237" i="2" a="1"/>
  <c r="JW32" i="4" a="1"/>
  <c r="FV49" i="2" a="1"/>
  <c r="JZ27" i="4" a="1"/>
  <c r="EO237" i="2" a="1"/>
  <c r="JV159" i="4" a="1"/>
  <c r="FW226" i="2" a="1"/>
  <c r="FX144" i="2" a="1"/>
  <c r="KB194" i="4" a="1"/>
  <c r="HD238" i="4" a="1"/>
  <c r="HJ236" i="4" a="1"/>
  <c r="HU236" i="4" a="1"/>
  <c r="KC93" i="4" a="1"/>
  <c r="JW124" i="4" a="1"/>
  <c r="HE235" i="4" a="1"/>
  <c r="KC8" i="4" a="1"/>
  <c r="FV158" i="2" a="1"/>
  <c r="KC46" i="4" a="1"/>
  <c r="JY11" i="4" a="1"/>
  <c r="JX116" i="4" a="1"/>
  <c r="JY190" i="4" a="1"/>
  <c r="FU24" i="2" a="1"/>
  <c r="KA125" i="4" a="1"/>
  <c r="CS237" i="4" a="1"/>
  <c r="EP236" i="2" a="1"/>
  <c r="CR238" i="2" a="1"/>
  <c r="KB73" i="4" a="1"/>
  <c r="FU135" i="2" a="1"/>
  <c r="BC236" i="2" a="1"/>
  <c r="EG235" i="4" a="1"/>
  <c r="JX192" i="4" a="1"/>
  <c r="JY163" i="4" a="1"/>
  <c r="JV24" i="4" a="1"/>
  <c r="IG234" i="4" a="1"/>
  <c r="FU236" i="4" a="1"/>
  <c r="JZ55" i="4" a="1"/>
  <c r="FV36" i="2" a="1"/>
  <c r="FV36" i="2" l="1"/>
  <c r="JZ55" i="4"/>
  <c r="FU236" i="4"/>
  <c r="IG234" i="4"/>
  <c r="JV24" i="4"/>
  <c r="JY163" i="4"/>
  <c r="JX192" i="4"/>
  <c r="EG235" i="4"/>
  <c r="BC236" i="2"/>
  <c r="FU135" i="2"/>
  <c r="KB73" i="4"/>
  <c r="CR238" i="2"/>
  <c r="EP236" i="2"/>
  <c r="CS237" i="4"/>
  <c r="KA125" i="4"/>
  <c r="FU24" i="2"/>
  <c r="JY190" i="4"/>
  <c r="JX116" i="4"/>
  <c r="JY11" i="4"/>
  <c r="KC46" i="4"/>
  <c r="FV158" i="2"/>
  <c r="KC8" i="4"/>
  <c r="HE235" i="4"/>
  <c r="JW124" i="4"/>
  <c r="KC93" i="4"/>
  <c r="HU236" i="4"/>
  <c r="HJ236" i="4"/>
  <c r="HD238" i="4"/>
  <c r="KB194" i="4"/>
  <c r="FX144" i="2"/>
  <c r="FW226" i="2"/>
  <c r="JV159" i="4"/>
  <c r="EO237" i="2"/>
  <c r="JZ27" i="4"/>
  <c r="FV49" i="2"/>
  <c r="JW32" i="4"/>
  <c r="AF237" i="2"/>
  <c r="DT234" i="4"/>
  <c r="KB148" i="4"/>
  <c r="AX234" i="2"/>
  <c r="JY58" i="4"/>
  <c r="KC147" i="4"/>
  <c r="KA129" i="4"/>
  <c r="FV41" i="2"/>
  <c r="GW234" i="4"/>
  <c r="HE237" i="4"/>
  <c r="FV176" i="2"/>
  <c r="FW61" i="2"/>
  <c r="KB17" i="4"/>
  <c r="CT235" i="4"/>
  <c r="FW71" i="2"/>
  <c r="FX61" i="2"/>
  <c r="GV237" i="4"/>
  <c r="FY237" i="4"/>
  <c r="FC237" i="2"/>
  <c r="FW228" i="2"/>
  <c r="BB237" i="2"/>
  <c r="EW238" i="2"/>
  <c r="M236" i="4"/>
  <c r="KA98" i="4"/>
  <c r="JW68" i="4"/>
  <c r="JW149" i="4"/>
  <c r="FW77" i="2"/>
  <c r="GS237" i="4"/>
  <c r="BW235" i="4"/>
  <c r="FV63" i="2"/>
  <c r="FV218" i="2"/>
  <c r="FU182" i="2"/>
  <c r="FX158" i="2"/>
  <c r="FX140" i="2"/>
  <c r="KB53" i="4"/>
  <c r="FU121" i="2"/>
  <c r="FU169" i="2"/>
  <c r="FY168" i="2"/>
  <c r="KA122" i="4"/>
  <c r="S236" i="4"/>
  <c r="GV238" i="4"/>
  <c r="EP235" i="2"/>
  <c r="FV141" i="2"/>
  <c r="JZ82" i="4"/>
  <c r="JX100" i="4"/>
  <c r="JY187" i="4"/>
  <c r="JW26" i="4"/>
  <c r="JZ107" i="4"/>
  <c r="HZ236" i="4"/>
  <c r="JY105" i="4"/>
  <c r="CM238" i="4"/>
  <c r="KA30" i="4"/>
  <c r="BX237" i="4"/>
  <c r="JX174" i="4"/>
  <c r="JZ192" i="4"/>
  <c r="BS235" i="2"/>
  <c r="BN235" i="4"/>
  <c r="BR236" i="4"/>
  <c r="JX203" i="4"/>
  <c r="BL237" i="4"/>
  <c r="FU172" i="2"/>
  <c r="KC96" i="4"/>
  <c r="JZ29" i="4"/>
  <c r="JY21" i="4"/>
  <c r="KB56" i="4"/>
  <c r="HN235" i="4"/>
  <c r="JT237" i="4"/>
  <c r="KA72" i="4"/>
  <c r="JV227" i="4"/>
  <c r="JV40" i="4"/>
  <c r="KB180" i="4"/>
  <c r="BU236" i="2"/>
  <c r="FX233" i="2"/>
  <c r="AA234" i="2"/>
  <c r="FY48" i="2"/>
  <c r="JX29" i="4"/>
  <c r="KB20" i="4"/>
  <c r="GA237" i="4"/>
  <c r="DL236" i="4"/>
  <c r="KC139" i="4"/>
  <c r="FU202" i="2"/>
  <c r="EA238" i="2"/>
  <c r="G235" i="4"/>
  <c r="DK234" i="4"/>
  <c r="AI237" i="4"/>
  <c r="JS238" i="4"/>
  <c r="JV126" i="4"/>
  <c r="FV33" i="2"/>
  <c r="KB109" i="4"/>
  <c r="I238" i="2"/>
  <c r="JX218" i="4"/>
  <c r="V238" i="4"/>
  <c r="KA91" i="4"/>
  <c r="GP235" i="4"/>
  <c r="GY237" i="4"/>
  <c r="AQ237" i="2"/>
  <c r="FW151" i="2"/>
  <c r="CV236" i="4"/>
  <c r="FU73" i="2"/>
  <c r="CE236" i="4"/>
  <c r="FY84" i="2"/>
  <c r="KA161" i="4"/>
  <c r="FK234" i="2"/>
  <c r="JY139" i="4"/>
  <c r="FY85" i="2"/>
  <c r="CP238" i="4"/>
  <c r="JW11" i="4"/>
  <c r="FW174" i="2"/>
  <c r="FP235" i="4"/>
  <c r="JV141" i="4"/>
  <c r="FX58" i="2"/>
  <c r="W235" i="4"/>
  <c r="JZ151" i="4"/>
  <c r="FW222" i="2"/>
  <c r="JV219" i="4"/>
  <c r="JV160" i="4"/>
  <c r="DH237" i="4"/>
  <c r="KC115" i="4"/>
  <c r="FW88" i="2"/>
  <c r="AH235" i="2"/>
  <c r="JY207" i="4"/>
  <c r="KA42" i="4"/>
  <c r="JV198" i="4"/>
  <c r="EH237" i="2"/>
  <c r="FR235" i="2"/>
  <c r="KB10" i="4"/>
  <c r="CT238" i="4"/>
  <c r="CX235" i="4"/>
  <c r="JT235" i="4"/>
  <c r="FY38" i="2"/>
  <c r="JZ148" i="4"/>
  <c r="JX71" i="4"/>
  <c r="EJ236" i="4"/>
  <c r="JQ235" i="4"/>
  <c r="JZ65" i="4"/>
  <c r="FY154" i="2"/>
  <c r="AG235" i="2"/>
  <c r="FU74" i="2"/>
  <c r="IW238" i="4"/>
  <c r="FL237" i="2"/>
  <c r="BU236" i="4"/>
  <c r="B238" i="2"/>
  <c r="JX131" i="4"/>
  <c r="FY129" i="2"/>
  <c r="FW11" i="2"/>
  <c r="JV187" i="4"/>
  <c r="JW60" i="4"/>
  <c r="FZ236" i="4"/>
  <c r="JD234" i="4"/>
  <c r="IR237" i="4"/>
  <c r="JZ67" i="4"/>
  <c r="AJ235" i="2"/>
  <c r="JZ100" i="4"/>
  <c r="BD238" i="2"/>
  <c r="H238" i="2"/>
  <c r="KB187" i="4"/>
  <c r="BP235" i="2"/>
  <c r="HW235" i="4"/>
  <c r="JY131" i="4"/>
  <c r="KA65" i="4"/>
  <c r="IK238" i="4"/>
  <c r="FM235" i="2"/>
  <c r="JZ84" i="4"/>
  <c r="BO237" i="2"/>
  <c r="AA237" i="4"/>
  <c r="JZ49" i="4"/>
  <c r="FV42" i="2"/>
  <c r="FW64" i="2"/>
  <c r="FU170" i="2"/>
  <c r="CD234" i="2"/>
  <c r="KC43" i="4"/>
  <c r="I237" i="4"/>
  <c r="JY103" i="4"/>
  <c r="FY195" i="2"/>
  <c r="JZ221" i="4"/>
  <c r="FW85" i="2"/>
  <c r="FU53" i="2"/>
  <c r="KC91" i="4"/>
  <c r="EJ234" i="2"/>
  <c r="FL236" i="2"/>
  <c r="CA234" i="2"/>
  <c r="HH237" i="4"/>
  <c r="DX237" i="2"/>
  <c r="FY232" i="2"/>
  <c r="AW235" i="2"/>
  <c r="FY58" i="2"/>
  <c r="CC237" i="4"/>
  <c r="AY234" i="2"/>
  <c r="E238" i="2"/>
  <c r="JZ138" i="4"/>
  <c r="CL235" i="2"/>
  <c r="DB235" i="2"/>
  <c r="KB120" i="4"/>
  <c r="FU178" i="2"/>
  <c r="KC207" i="4"/>
  <c r="JX207" i="4"/>
  <c r="JZ147" i="4"/>
  <c r="F235" i="4"/>
  <c r="IQ235" i="4"/>
  <c r="JY150" i="4"/>
  <c r="FW115" i="2"/>
  <c r="JX173" i="4"/>
  <c r="FW127" i="2"/>
  <c r="FY208" i="2"/>
  <c r="AS234" i="4"/>
  <c r="AO238" i="4"/>
  <c r="KC71" i="4"/>
  <c r="EH238" i="4"/>
  <c r="KC20" i="4"/>
  <c r="GG238" i="4"/>
  <c r="JW215" i="4"/>
  <c r="CW238" i="4"/>
  <c r="AQ234" i="2"/>
  <c r="FY153" i="2"/>
  <c r="DI238" i="4"/>
  <c r="FZ237" i="4"/>
  <c r="BW238" i="4"/>
  <c r="JV162" i="4"/>
  <c r="IT234" i="4"/>
  <c r="JY63" i="4"/>
  <c r="KA156" i="4"/>
  <c r="FU186" i="2"/>
  <c r="JW165" i="4"/>
  <c r="DZ237" i="2"/>
  <c r="KA110" i="4"/>
  <c r="JZ30" i="4"/>
  <c r="KA174" i="4"/>
  <c r="DL237" i="4"/>
  <c r="FU138" i="2"/>
  <c r="JW84" i="4"/>
  <c r="JV57" i="4"/>
  <c r="FU57" i="2"/>
  <c r="FX180" i="2"/>
  <c r="FA235" i="2"/>
  <c r="JY50" i="4"/>
  <c r="JW145" i="4"/>
  <c r="AH237" i="4"/>
  <c r="JY222" i="4"/>
  <c r="DZ235" i="4"/>
  <c r="U234" i="4"/>
  <c r="KC121" i="4"/>
  <c r="KB110" i="4"/>
  <c r="KC13" i="4"/>
  <c r="GX235" i="4"/>
  <c r="CH236" i="4"/>
  <c r="S238" i="4"/>
  <c r="Q238" i="4"/>
  <c r="EX234" i="2"/>
  <c r="KC210" i="4"/>
  <c r="JY72" i="4"/>
  <c r="DC237" i="2"/>
  <c r="FW236" i="4"/>
  <c r="JP238" i="4"/>
  <c r="JY18" i="4"/>
  <c r="FV166" i="2"/>
  <c r="JZ72" i="4"/>
  <c r="FW55" i="2"/>
  <c r="BS237" i="4"/>
  <c r="KC187" i="4"/>
  <c r="JX69" i="4"/>
  <c r="FW96" i="2"/>
  <c r="FV136" i="2"/>
  <c r="JZ215" i="4"/>
  <c r="BQ237" i="4"/>
  <c r="FW129" i="2"/>
  <c r="JY204" i="4"/>
  <c r="CJ236" i="4"/>
  <c r="GR234" i="4"/>
  <c r="CA236" i="4"/>
  <c r="CP236" i="4"/>
  <c r="GA238" i="4"/>
  <c r="DX234" i="4"/>
  <c r="FW192" i="2"/>
  <c r="CW234" i="4"/>
  <c r="EZ237" i="4"/>
  <c r="EO237" i="4"/>
  <c r="BL234" i="2"/>
  <c r="KC208" i="4"/>
  <c r="KB207" i="4"/>
  <c r="EH236" i="2"/>
  <c r="JX21" i="4"/>
  <c r="FX10" i="2"/>
  <c r="AZ238" i="4"/>
  <c r="DN237" i="4"/>
  <c r="FW155" i="2"/>
  <c r="IV235" i="4"/>
  <c r="CB238" i="2"/>
  <c r="KB189" i="4"/>
  <c r="I234" i="4"/>
  <c r="HX235" i="4"/>
  <c r="EY234" i="4"/>
  <c r="KB48" i="4"/>
  <c r="F238" i="2"/>
  <c r="FU79" i="2"/>
  <c r="FU187" i="2"/>
  <c r="KA230" i="4"/>
  <c r="AT238" i="2"/>
  <c r="CE235" i="2"/>
  <c r="DV238" i="2"/>
  <c r="FY169" i="2"/>
  <c r="FY57" i="2"/>
  <c r="B235" i="2"/>
  <c r="IG238" i="4"/>
  <c r="HV237" i="4"/>
  <c r="KC123" i="4"/>
  <c r="BE238" i="2"/>
  <c r="KA21" i="4"/>
  <c r="JX180" i="4"/>
  <c r="DE235" i="2"/>
  <c r="FW22" i="2"/>
  <c r="FF234" i="2"/>
  <c r="JL238" i="4"/>
  <c r="FX142" i="2"/>
  <c r="JX144" i="4"/>
  <c r="JW159" i="4"/>
  <c r="FA234" i="4"/>
  <c r="JW205" i="4"/>
  <c r="FX165" i="2"/>
  <c r="ES237" i="4"/>
  <c r="JX150" i="4"/>
  <c r="ET238" i="2"/>
  <c r="FX22" i="2"/>
  <c r="KC172" i="4"/>
  <c r="C238" i="2"/>
  <c r="JW106" i="4"/>
  <c r="GV235" i="4"/>
  <c r="KC64" i="4"/>
  <c r="JY130" i="4"/>
  <c r="GD236" i="4"/>
  <c r="FE236" i="4"/>
  <c r="DT234" i="2"/>
  <c r="FW28" i="2"/>
  <c r="BD236" i="2"/>
  <c r="FX145" i="2"/>
  <c r="CN236" i="2"/>
  <c r="IR238" i="4"/>
  <c r="FU91" i="2"/>
  <c r="CW237" i="2"/>
  <c r="JZ155" i="4"/>
  <c r="FX232" i="2"/>
  <c r="AG236" i="2"/>
  <c r="HG236" i="4"/>
  <c r="JW36" i="4"/>
  <c r="CM237" i="4"/>
  <c r="JX152" i="4"/>
  <c r="DO237" i="4"/>
  <c r="JJ237" i="4"/>
  <c r="EM234" i="4"/>
  <c r="FX56" i="2"/>
  <c r="JX139" i="4"/>
  <c r="FV86" i="2"/>
  <c r="DH237" i="2"/>
  <c r="GE236" i="4"/>
  <c r="JV140" i="4"/>
  <c r="JZ16" i="4"/>
  <c r="JY28" i="4"/>
  <c r="EZ238" i="2"/>
  <c r="IC236" i="4"/>
  <c r="JW233" i="4"/>
  <c r="DO237" i="2"/>
  <c r="FY227" i="2"/>
  <c r="FX23" i="2"/>
  <c r="JX198" i="4"/>
  <c r="AT234" i="2"/>
  <c r="D234" i="4"/>
  <c r="CP236" i="2"/>
  <c r="CK238" i="2"/>
  <c r="JV47" i="4"/>
  <c r="FL235" i="2"/>
  <c r="JV135" i="4"/>
  <c r="JY159" i="4"/>
  <c r="JZ229" i="4"/>
  <c r="FY135" i="2"/>
  <c r="FU86" i="2"/>
  <c r="FX227" i="2"/>
  <c r="JE238" i="4"/>
  <c r="FK235" i="4"/>
  <c r="AF236" i="2"/>
  <c r="CR236" i="2"/>
  <c r="GH237" i="4"/>
  <c r="KC188" i="4"/>
  <c r="FU156" i="2"/>
  <c r="F237" i="2"/>
  <c r="DB237" i="2"/>
  <c r="JX142" i="4"/>
  <c r="JX45" i="4"/>
  <c r="FU17" i="2"/>
  <c r="KB25" i="4"/>
  <c r="JY62" i="4"/>
  <c r="EQ236" i="4"/>
  <c r="AN236" i="4"/>
  <c r="U236" i="4"/>
  <c r="BB235" i="4"/>
  <c r="KB96" i="4"/>
  <c r="JY20" i="4"/>
  <c r="AT236" i="2"/>
  <c r="DR235" i="2"/>
  <c r="KC163" i="4"/>
  <c r="FW148" i="2"/>
  <c r="JZ124" i="4"/>
  <c r="JV125" i="4"/>
  <c r="JZ113" i="4"/>
  <c r="EE236" i="2"/>
  <c r="GC234" i="4"/>
  <c r="FP237" i="4"/>
  <c r="CD236" i="4"/>
  <c r="EY238" i="4"/>
  <c r="KB54" i="4"/>
  <c r="EX236" i="2"/>
  <c r="AE238" i="2"/>
  <c r="JY165" i="4"/>
  <c r="KA210" i="4"/>
  <c r="KA140" i="4"/>
  <c r="JY171" i="4"/>
  <c r="KB160" i="4"/>
  <c r="JX190" i="4"/>
  <c r="CU234" i="2"/>
  <c r="JV98" i="4"/>
  <c r="JA236" i="4"/>
  <c r="U237" i="4"/>
  <c r="JX133" i="4"/>
  <c r="JY158" i="4"/>
  <c r="JZ211" i="4"/>
  <c r="FY192" i="2"/>
  <c r="DE237" i="4"/>
  <c r="FU109" i="2"/>
  <c r="FW40" i="2"/>
  <c r="EY236" i="2"/>
  <c r="CD238" i="2"/>
  <c r="DA236" i="4"/>
  <c r="DK237" i="2"/>
  <c r="FU16" i="2"/>
  <c r="IC235" i="4"/>
  <c r="EB238" i="2"/>
  <c r="DJ234" i="2"/>
  <c r="KC137" i="4"/>
  <c r="FL235" i="4"/>
  <c r="JU235" i="4"/>
  <c r="JI238" i="4"/>
  <c r="KA179" i="4"/>
  <c r="BC234" i="2"/>
  <c r="JX109" i="4"/>
  <c r="JY231" i="4"/>
  <c r="EQ236" i="2"/>
  <c r="O235" i="4"/>
  <c r="KC161" i="4"/>
  <c r="EH235" i="4"/>
  <c r="CG234" i="4"/>
  <c r="FU206" i="2"/>
  <c r="IG237" i="4"/>
  <c r="KB63" i="4"/>
  <c r="KA173" i="4"/>
  <c r="FV88" i="2"/>
  <c r="DY234" i="2"/>
  <c r="IX238" i="4"/>
  <c r="FB235" i="2"/>
  <c r="JX65" i="4"/>
  <c r="HZ237" i="4"/>
  <c r="FU41" i="2"/>
  <c r="KA31" i="4"/>
  <c r="CK236" i="4"/>
  <c r="JW211" i="4"/>
  <c r="KB90" i="4"/>
  <c r="EU238" i="4"/>
  <c r="FV202" i="2"/>
  <c r="FF234" i="4"/>
  <c r="FX86" i="2"/>
  <c r="JX80" i="4"/>
  <c r="DW236" i="4"/>
  <c r="KB102" i="4"/>
  <c r="EI235" i="4"/>
  <c r="KB222" i="4"/>
  <c r="CY235" i="4"/>
  <c r="KA186" i="4"/>
  <c r="FJ236" i="4"/>
  <c r="JX155" i="4"/>
  <c r="EV237" i="2"/>
  <c r="KB105" i="4"/>
  <c r="DP238" i="4"/>
  <c r="FU198" i="2"/>
  <c r="DQ234" i="4"/>
  <c r="KC124" i="4"/>
  <c r="JY54" i="4"/>
  <c r="AG237" i="4"/>
  <c r="IY237" i="4"/>
  <c r="FX151" i="2"/>
  <c r="JZ121" i="4"/>
  <c r="FX16" i="2"/>
  <c r="FV190" i="2"/>
  <c r="JE237" i="4"/>
  <c r="KC191" i="4"/>
  <c r="FW52" i="2"/>
  <c r="KC84" i="4"/>
  <c r="JX77" i="4"/>
  <c r="JX97" i="4"/>
  <c r="JZ223" i="4"/>
  <c r="KB113" i="4"/>
  <c r="FX201" i="2"/>
  <c r="FB236" i="2"/>
  <c r="W235" i="2"/>
  <c r="FX178" i="2"/>
  <c r="KA130" i="4"/>
  <c r="JV137" i="4"/>
  <c r="EJ238" i="4"/>
  <c r="JZ79" i="4"/>
  <c r="FW164" i="2"/>
  <c r="ES235" i="4"/>
  <c r="JW223" i="4"/>
  <c r="FW219" i="2"/>
  <c r="FX44" i="2"/>
  <c r="EF234" i="2"/>
  <c r="CD235" i="4"/>
  <c r="FW109" i="2"/>
  <c r="FX172" i="2"/>
  <c r="CN235" i="2"/>
  <c r="CF235" i="4"/>
  <c r="KA24" i="4"/>
  <c r="EP234" i="2"/>
  <c r="JV181" i="4"/>
  <c r="JW91" i="4"/>
  <c r="JV161" i="4"/>
  <c r="KA60" i="4"/>
  <c r="IK234" i="4"/>
  <c r="ET236" i="4"/>
  <c r="JM238" i="4"/>
  <c r="CD237" i="4"/>
  <c r="FW198" i="2"/>
  <c r="DZ237" i="4"/>
  <c r="AH238" i="4"/>
  <c r="JX140" i="4"/>
  <c r="N238" i="2"/>
  <c r="DB234" i="4"/>
  <c r="CQ235" i="2"/>
  <c r="KB178" i="4"/>
  <c r="JY46" i="4"/>
  <c r="JY180" i="4"/>
  <c r="JV10" i="4"/>
  <c r="JV147" i="4"/>
  <c r="ED237" i="2"/>
  <c r="DS236" i="2"/>
  <c r="JZ159" i="4"/>
  <c r="JV89" i="4"/>
  <c r="AW234" i="2"/>
  <c r="JP236" i="4"/>
  <c r="DU236" i="2"/>
  <c r="FU12" i="2"/>
  <c r="KC47" i="4"/>
  <c r="KC165" i="4"/>
  <c r="JV99" i="4"/>
  <c r="AX238" i="4"/>
  <c r="JZ161" i="4"/>
  <c r="AU236" i="4"/>
  <c r="FY23" i="2"/>
  <c r="IY235" i="4"/>
  <c r="JY225" i="4"/>
  <c r="BP237" i="4"/>
  <c r="JW88" i="4"/>
  <c r="JY200" i="4"/>
  <c r="FR237" i="4"/>
  <c r="HM238" i="4"/>
  <c r="FI236" i="4"/>
  <c r="ER238" i="4"/>
  <c r="BT238" i="2"/>
  <c r="T237" i="4"/>
  <c r="CF237" i="2"/>
  <c r="CL234" i="2"/>
  <c r="HG238" i="4"/>
  <c r="JX119" i="4"/>
  <c r="KA23" i="4"/>
  <c r="FW188" i="2"/>
  <c r="ES235" i="2"/>
  <c r="FU118" i="2"/>
  <c r="JV230" i="4"/>
  <c r="KC67" i="4"/>
  <c r="DR234" i="4"/>
  <c r="EH234" i="2"/>
  <c r="FU65" i="2"/>
  <c r="GT236" i="4"/>
  <c r="JX73" i="4"/>
  <c r="JX53" i="4"/>
  <c r="CU236" i="2"/>
  <c r="EH238" i="2"/>
  <c r="EY236" i="4"/>
  <c r="GF235" i="4"/>
  <c r="KC56" i="4"/>
  <c r="GI234" i="4"/>
  <c r="FX110" i="2"/>
  <c r="FW221" i="2"/>
  <c r="FW32" i="2"/>
  <c r="KA201" i="4"/>
  <c r="JX62" i="4"/>
  <c r="FW170" i="2"/>
  <c r="M236" i="2"/>
  <c r="FV215" i="2"/>
  <c r="DC238" i="4"/>
  <c r="FV232" i="2"/>
  <c r="KC222" i="4"/>
  <c r="FV198" i="2"/>
  <c r="JW72" i="4"/>
  <c r="FV19" i="2"/>
  <c r="FX80" i="2"/>
  <c r="FW191" i="2"/>
  <c r="JW229" i="4"/>
  <c r="GD235" i="4"/>
  <c r="KB21" i="4"/>
  <c r="HB236" i="4"/>
  <c r="CL238" i="4"/>
  <c r="AL235" i="4"/>
  <c r="FT234" i="4"/>
  <c r="FX57" i="2"/>
  <c r="GQ238" i="4"/>
  <c r="JW30" i="4"/>
  <c r="CO237" i="4"/>
  <c r="JY129" i="4"/>
  <c r="FU227" i="2"/>
  <c r="KA171" i="4"/>
  <c r="FX182" i="2"/>
  <c r="JY121" i="4"/>
  <c r="FX75" i="2"/>
  <c r="KC82" i="4"/>
  <c r="AL234" i="4"/>
  <c r="DS238" i="2"/>
  <c r="GN234" i="4"/>
  <c r="FX171" i="2"/>
  <c r="JX44" i="4"/>
  <c r="FV9" i="2"/>
  <c r="EC238" i="4"/>
  <c r="FC237" i="4"/>
  <c r="KC158" i="4"/>
  <c r="JZ123" i="4"/>
  <c r="FX98" i="2"/>
  <c r="JV175" i="4"/>
  <c r="FP236" i="4"/>
  <c r="FY78" i="2"/>
  <c r="JY146" i="4"/>
  <c r="EK237" i="4"/>
  <c r="JY169" i="4"/>
  <c r="CE235" i="4"/>
  <c r="JY144" i="4"/>
  <c r="HW238" i="4"/>
  <c r="V236" i="4"/>
  <c r="KC77" i="4"/>
  <c r="BE234" i="2"/>
  <c r="KA36" i="4"/>
  <c r="DH236" i="4"/>
  <c r="KA142" i="4"/>
  <c r="JW100" i="4"/>
  <c r="CF234" i="2"/>
  <c r="KC221" i="4"/>
  <c r="IO234" i="4"/>
  <c r="CM236" i="2"/>
  <c r="FW141" i="2"/>
  <c r="EG234" i="4"/>
  <c r="JZ42" i="4"/>
  <c r="Z235" i="2"/>
  <c r="DD237" i="4"/>
  <c r="KA117" i="4"/>
  <c r="JY189" i="4"/>
  <c r="JZ174" i="4"/>
  <c r="FV137" i="2"/>
  <c r="FY124" i="2"/>
  <c r="AY237" i="4"/>
  <c r="M238" i="2"/>
  <c r="FV30" i="2"/>
  <c r="F236" i="4"/>
  <c r="FW101" i="2"/>
  <c r="JV63" i="4"/>
  <c r="L236" i="4"/>
  <c r="FV59" i="2"/>
  <c r="BI238" i="2"/>
  <c r="JX227" i="4"/>
  <c r="JZ104" i="4"/>
  <c r="KA38" i="4"/>
  <c r="FW116" i="2"/>
  <c r="FK238" i="4"/>
  <c r="KB116" i="4"/>
  <c r="KA152" i="4"/>
  <c r="JY47" i="4"/>
  <c r="IS234" i="4"/>
  <c r="FU103" i="2"/>
  <c r="JY23" i="4"/>
  <c r="FY20" i="2"/>
  <c r="KA106" i="4"/>
  <c r="KA134" i="4"/>
  <c r="KB177" i="4"/>
  <c r="Q238" i="2"/>
  <c r="JY112" i="4"/>
  <c r="JY76" i="4"/>
  <c r="BQ238" i="2"/>
  <c r="P238" i="2"/>
  <c r="KB213" i="4"/>
  <c r="JV154" i="4"/>
  <c r="IC238" i="4"/>
  <c r="GE237" i="4"/>
  <c r="FB236" i="4"/>
  <c r="KB111" i="4"/>
  <c r="JC234" i="4"/>
  <c r="JV148" i="4"/>
  <c r="BR236" i="2"/>
  <c r="KB117" i="4"/>
  <c r="KA34" i="4"/>
  <c r="FV153" i="2"/>
  <c r="JR236" i="4"/>
  <c r="FY51" i="2"/>
  <c r="EQ238" i="4"/>
  <c r="FD237" i="4"/>
  <c r="FP237" i="2"/>
  <c r="FV82" i="2"/>
  <c r="FV10" i="2"/>
  <c r="FX92" i="2"/>
  <c r="IW234" i="4"/>
  <c r="AX238" i="2"/>
  <c r="FY136" i="2"/>
  <c r="FF235" i="2"/>
  <c r="FY111" i="2"/>
  <c r="BQ236" i="4"/>
  <c r="EQ235" i="4"/>
  <c r="JV225" i="4"/>
  <c r="DD236" i="4"/>
  <c r="KB214" i="4"/>
  <c r="JW71" i="4"/>
  <c r="FW44" i="2"/>
  <c r="JY193" i="4"/>
  <c r="DJ235" i="4"/>
  <c r="JV18" i="4"/>
  <c r="KA147" i="4"/>
  <c r="JZ187" i="4"/>
  <c r="DO235" i="4"/>
  <c r="FX238" i="4"/>
  <c r="EZ236" i="2"/>
  <c r="JY44" i="4"/>
  <c r="DN234" i="2"/>
  <c r="KB22" i="4"/>
  <c r="JW210" i="4"/>
  <c r="DS237" i="2"/>
  <c r="FR237" i="2"/>
  <c r="JY19" i="4"/>
  <c r="DF234" i="2"/>
  <c r="FY66" i="2"/>
  <c r="JW227" i="4"/>
  <c r="FU146" i="2"/>
  <c r="FY152" i="2"/>
  <c r="CN238" i="2"/>
  <c r="JZ8" i="4"/>
  <c r="FY29" i="2"/>
  <c r="KA97" i="4"/>
  <c r="HP237" i="4"/>
  <c r="JW179" i="4"/>
  <c r="KC131" i="4"/>
  <c r="KC225" i="4"/>
  <c r="IA237" i="4"/>
  <c r="JW190" i="4"/>
  <c r="KB157" i="4"/>
  <c r="CW238" i="2"/>
  <c r="FX139" i="2"/>
  <c r="CR238" i="4"/>
  <c r="KC17" i="4"/>
  <c r="KB29" i="4"/>
  <c r="GL236" i="4"/>
  <c r="KB43" i="4"/>
  <c r="FY198" i="2"/>
  <c r="FX186" i="2"/>
  <c r="FY225" i="2"/>
  <c r="CZ236" i="4"/>
  <c r="FV197" i="2"/>
  <c r="IB236" i="4"/>
  <c r="FV169" i="2"/>
  <c r="FV8" i="2"/>
  <c r="JX17" i="4"/>
  <c r="FX65" i="2"/>
  <c r="DA236" i="2"/>
  <c r="CG237" i="4"/>
  <c r="FW213" i="2"/>
  <c r="JX111" i="4"/>
  <c r="FW37" i="2"/>
  <c r="JX124" i="4"/>
  <c r="CT236" i="4"/>
  <c r="FU71" i="2"/>
  <c r="FW19" i="2"/>
  <c r="JV176" i="4"/>
  <c r="JS234" i="4"/>
  <c r="KB166" i="4"/>
  <c r="FW13" i="2"/>
  <c r="EK234" i="4"/>
  <c r="KC95" i="4"/>
  <c r="CN238" i="4"/>
  <c r="BW234" i="2"/>
  <c r="JV164" i="4"/>
  <c r="JW127" i="4"/>
  <c r="ET238" i="4"/>
  <c r="FV189" i="2"/>
  <c r="JV8" i="4"/>
  <c r="KA114" i="4"/>
  <c r="FU166" i="2"/>
  <c r="KC19" i="4"/>
  <c r="KA86" i="4"/>
  <c r="KA111" i="4"/>
  <c r="KC168" i="4"/>
  <c r="CH236" i="2"/>
  <c r="FY150" i="2"/>
  <c r="AR237" i="2"/>
  <c r="JX15" i="4"/>
  <c r="DA235" i="2"/>
  <c r="EM238" i="4"/>
  <c r="KC126" i="4"/>
  <c r="KC117" i="4"/>
  <c r="KA70" i="4"/>
  <c r="FJ238" i="4"/>
  <c r="FX81" i="2"/>
  <c r="FY10" i="2"/>
  <c r="JY90" i="4"/>
  <c r="KA92" i="4"/>
  <c r="JX141" i="4"/>
  <c r="JW131" i="4"/>
  <c r="KB44" i="4"/>
  <c r="DH235" i="2"/>
  <c r="JZ106" i="4"/>
  <c r="FU96" i="2"/>
  <c r="IB234" i="4"/>
  <c r="FU175" i="2"/>
  <c r="FW113" i="2"/>
  <c r="H237" i="2"/>
  <c r="FV27" i="2"/>
  <c r="JZ137" i="4"/>
  <c r="FK236" i="2"/>
  <c r="JY30" i="4"/>
  <c r="DF235" i="4"/>
  <c r="FR235" i="4"/>
  <c r="FX132" i="2"/>
  <c r="JX178" i="4"/>
  <c r="HY235" i="4"/>
  <c r="JW142" i="4"/>
  <c r="JZ37" i="4"/>
  <c r="AI234" i="4"/>
  <c r="JV179" i="4"/>
  <c r="EQ234" i="2"/>
  <c r="BO238" i="2"/>
  <c r="JV210" i="4"/>
  <c r="FI237" i="4"/>
  <c r="FL238" i="2"/>
  <c r="JZ13" i="4"/>
  <c r="CL235" i="4"/>
  <c r="FY103" i="2"/>
  <c r="GU236" i="4"/>
  <c r="GT237" i="4"/>
  <c r="DB236" i="2"/>
  <c r="JZ73" i="4"/>
  <c r="JX89" i="4"/>
  <c r="BH236" i="2"/>
  <c r="GX238" i="4"/>
  <c r="KB74" i="4"/>
  <c r="EY234" i="2"/>
  <c r="KA37" i="4"/>
  <c r="CS238" i="2"/>
  <c r="EU236" i="2"/>
  <c r="KA198" i="4"/>
  <c r="FY71" i="2"/>
  <c r="B237" i="4"/>
  <c r="JZ25" i="4"/>
  <c r="CQ238" i="2"/>
  <c r="KA127" i="4"/>
  <c r="FY115" i="2"/>
  <c r="DA234" i="2"/>
  <c r="CU234" i="4"/>
  <c r="ED234" i="4"/>
  <c r="JW225" i="4"/>
  <c r="EL235" i="2"/>
  <c r="JZ85" i="4"/>
  <c r="JZ216" i="4"/>
  <c r="DQ236" i="4"/>
  <c r="JW64" i="4"/>
  <c r="FX99" i="2"/>
  <c r="FY73" i="2"/>
  <c r="JZ105" i="4"/>
  <c r="JZ219" i="4"/>
  <c r="JW74" i="4"/>
  <c r="JG238" i="4"/>
  <c r="FW159" i="2"/>
  <c r="DL238" i="4"/>
  <c r="CU238" i="4"/>
  <c r="O235" i="2"/>
  <c r="FU107" i="2"/>
  <c r="DE237" i="2"/>
  <c r="AN234" i="4"/>
  <c r="GV236" i="4"/>
  <c r="GW236" i="4"/>
  <c r="AO237" i="4"/>
  <c r="FV50" i="2"/>
  <c r="JX202" i="4"/>
  <c r="CK236" i="2"/>
  <c r="JW14" i="4"/>
  <c r="JF236" i="4"/>
  <c r="FU233" i="2"/>
  <c r="FV28" i="2"/>
  <c r="JZ182" i="4"/>
  <c r="CB238" i="4"/>
  <c r="JW58" i="4"/>
  <c r="JX145" i="4"/>
  <c r="BN237" i="2"/>
  <c r="HE234" i="4"/>
  <c r="M237" i="2"/>
  <c r="FY11" i="2"/>
  <c r="JW147" i="4"/>
  <c r="BR234" i="4"/>
  <c r="KC193" i="4"/>
  <c r="KC98" i="4"/>
  <c r="AK237" i="4"/>
  <c r="KC170" i="4"/>
  <c r="JW89" i="4"/>
  <c r="V238" i="2"/>
  <c r="JX110" i="4"/>
  <c r="FW82" i="2"/>
  <c r="JY221" i="4"/>
  <c r="FV70" i="2"/>
  <c r="JY113" i="4"/>
  <c r="JZ168" i="4"/>
  <c r="DT237" i="4"/>
  <c r="FY87" i="2"/>
  <c r="JY203" i="4"/>
  <c r="FR234" i="4"/>
  <c r="FW91" i="2"/>
  <c r="KB125" i="4"/>
  <c r="I235" i="4"/>
  <c r="V235" i="4"/>
  <c r="JZ191" i="4"/>
  <c r="GU235" i="4"/>
  <c r="HL234" i="4"/>
  <c r="JV180" i="4"/>
  <c r="FX47" i="2"/>
  <c r="IJ238" i="4"/>
  <c r="CA235" i="2"/>
  <c r="BL235" i="4"/>
  <c r="JX225" i="4"/>
  <c r="BW236" i="4"/>
  <c r="KC73" i="4"/>
  <c r="FG238" i="2"/>
  <c r="BX235" i="2"/>
  <c r="FV72" i="2"/>
  <c r="CG237" i="2"/>
  <c r="FX111" i="2"/>
  <c r="JO234" i="4"/>
  <c r="JY29" i="4"/>
  <c r="HV235" i="4"/>
  <c r="AK236" i="4"/>
  <c r="DS235" i="2"/>
  <c r="BZ238" i="2"/>
  <c r="KB93" i="4"/>
  <c r="AY235" i="2"/>
  <c r="JK234" i="4"/>
  <c r="JV223" i="4"/>
  <c r="JX215" i="4"/>
  <c r="FV132" i="2"/>
  <c r="JY192" i="4"/>
  <c r="AN234" i="2"/>
  <c r="HT234" i="4"/>
  <c r="FY212" i="2"/>
  <c r="JW140" i="4"/>
  <c r="EN234" i="2"/>
  <c r="KC159" i="4"/>
  <c r="CF238" i="2"/>
  <c r="DJ234" i="4"/>
  <c r="FW93" i="2"/>
  <c r="JX185" i="4"/>
  <c r="BD237" i="2"/>
  <c r="CG236" i="2"/>
  <c r="BH238" i="4"/>
  <c r="KC72" i="4"/>
  <c r="FQ234" i="2"/>
  <c r="FY97" i="2"/>
  <c r="DE236" i="2"/>
  <c r="BH237" i="2"/>
  <c r="JX206" i="4"/>
  <c r="JZ167" i="4"/>
  <c r="JV201" i="4"/>
  <c r="FD236" i="4"/>
  <c r="KC63" i="4"/>
  <c r="JY118" i="4"/>
  <c r="FW10" i="2"/>
  <c r="FV93" i="2"/>
  <c r="FX236" i="4"/>
  <c r="JW12" i="4"/>
  <c r="CI237" i="2"/>
  <c r="GR236" i="4"/>
  <c r="JI236" i="4"/>
  <c r="JV69" i="4"/>
  <c r="DP236" i="2"/>
  <c r="JY69" i="4"/>
  <c r="CP235" i="4"/>
  <c r="FG238" i="4"/>
  <c r="FW195" i="2"/>
  <c r="CH235" i="2"/>
  <c r="DL235" i="4"/>
  <c r="KB171" i="4"/>
  <c r="KB66" i="4"/>
  <c r="DV237" i="2"/>
  <c r="GZ236" i="4"/>
  <c r="JY100" i="4"/>
  <c r="KC86" i="4"/>
  <c r="JJ234" i="4"/>
  <c r="JW37" i="4"/>
  <c r="JX129" i="4"/>
  <c r="FY200" i="2"/>
  <c r="FY68" i="2"/>
  <c r="KC215" i="4"/>
  <c r="FY96" i="2"/>
  <c r="FY206" i="2"/>
  <c r="FX14" i="2"/>
  <c r="CW237" i="4"/>
  <c r="KB15" i="4"/>
  <c r="FV16" i="2"/>
  <c r="FV77" i="2"/>
  <c r="KB155" i="4"/>
  <c r="BB235" i="2"/>
  <c r="EC237" i="2"/>
  <c r="ER236" i="4"/>
  <c r="FX18" i="2"/>
  <c r="FQ235" i="4"/>
  <c r="ER237" i="2"/>
  <c r="KA135" i="4"/>
  <c r="FF235" i="4"/>
  <c r="AQ236" i="2"/>
  <c r="FY142" i="2"/>
  <c r="JZ125" i="4"/>
  <c r="IR235" i="4"/>
  <c r="FV219" i="2"/>
  <c r="DP236" i="4"/>
  <c r="JL236" i="4"/>
  <c r="JX39" i="4"/>
  <c r="JZ22" i="4"/>
  <c r="KC29" i="4"/>
  <c r="KB11" i="4"/>
  <c r="JX181" i="4"/>
  <c r="DJ235" i="2"/>
  <c r="FY146" i="2"/>
  <c r="JW116" i="4"/>
  <c r="KA90" i="4"/>
  <c r="CA234" i="4"/>
  <c r="AE234" i="2"/>
  <c r="KA48" i="4"/>
  <c r="BI237" i="2"/>
  <c r="BO236" i="4"/>
  <c r="FF236" i="2"/>
  <c r="FM236" i="4"/>
  <c r="JW231" i="4"/>
  <c r="JW54" i="4"/>
  <c r="FX43" i="2"/>
  <c r="FU183" i="2"/>
  <c r="JZ166" i="4"/>
  <c r="JX103" i="4"/>
  <c r="CR235" i="4"/>
  <c r="DD235" i="2"/>
  <c r="DD235" i="4"/>
  <c r="KB158" i="4"/>
  <c r="FW133" i="2"/>
  <c r="B235" i="4"/>
  <c r="GR235" i="4"/>
  <c r="CR237" i="2"/>
  <c r="JV143" i="4"/>
  <c r="JW232" i="4"/>
  <c r="KC180" i="4"/>
  <c r="FI236" i="2"/>
  <c r="IV237" i="4"/>
  <c r="JV96" i="4"/>
  <c r="KC51" i="4"/>
  <c r="HY238" i="4"/>
  <c r="JN238" i="4"/>
  <c r="HH238" i="4"/>
  <c r="FU25" i="2"/>
  <c r="FX8" i="2"/>
  <c r="GR238" i="4"/>
  <c r="EW236" i="4"/>
  <c r="CL234" i="4"/>
  <c r="W237" i="2"/>
  <c r="JV54" i="4"/>
  <c r="JY210" i="4"/>
  <c r="KC120" i="4"/>
  <c r="JW7" i="4"/>
  <c r="DK238" i="4"/>
  <c r="DI237" i="4"/>
  <c r="AI236" i="2"/>
  <c r="KA218" i="4"/>
  <c r="KC105" i="4"/>
  <c r="JY184" i="4"/>
  <c r="CT234" i="2"/>
  <c r="DR234" i="2"/>
  <c r="FN236" i="2"/>
  <c r="KA205" i="4"/>
  <c r="DZ236" i="2"/>
  <c r="BN238" i="2"/>
  <c r="HK234" i="4"/>
  <c r="EM238" i="2"/>
  <c r="FX210" i="2"/>
  <c r="JA237" i="4"/>
  <c r="JY116" i="4"/>
  <c r="W234" i="2"/>
  <c r="JV114" i="4"/>
  <c r="L238" i="4"/>
  <c r="JV45" i="4"/>
  <c r="JX186" i="4"/>
  <c r="JX210" i="4"/>
  <c r="JV149" i="4"/>
  <c r="JY40" i="4"/>
  <c r="KB71" i="4"/>
  <c r="FX31" i="2"/>
  <c r="FY50" i="2"/>
  <c r="AS235" i="2"/>
  <c r="KA8" i="4"/>
  <c r="HT237" i="4"/>
  <c r="FV99" i="2"/>
  <c r="AJ236" i="4"/>
  <c r="KB174" i="4"/>
  <c r="FY107" i="2"/>
  <c r="DC234" i="2"/>
  <c r="KB106" i="4"/>
  <c r="E237" i="2"/>
  <c r="Z234" i="2"/>
  <c r="GS238" i="4"/>
  <c r="DP235" i="2"/>
  <c r="CT235" i="2"/>
  <c r="JY74" i="4"/>
  <c r="JX213" i="4"/>
  <c r="CR236" i="4"/>
  <c r="FU64" i="2"/>
  <c r="JY56" i="4"/>
  <c r="KC55" i="4"/>
  <c r="DI236" i="2"/>
  <c r="DY236" i="2"/>
  <c r="KB185" i="4"/>
  <c r="FY134" i="2"/>
  <c r="JW156" i="4"/>
  <c r="FY88" i="2"/>
  <c r="FV203" i="2"/>
  <c r="JO236" i="4"/>
  <c r="FI234" i="2"/>
  <c r="FV172" i="2"/>
  <c r="JY104" i="4"/>
  <c r="JL237" i="4"/>
  <c r="FY65" i="2"/>
  <c r="BW237" i="4"/>
  <c r="FW130" i="2"/>
  <c r="JV163" i="4"/>
  <c r="FW120" i="2"/>
  <c r="DK237" i="4"/>
  <c r="FW54" i="2"/>
  <c r="JP235" i="4"/>
  <c r="JW42" i="4"/>
  <c r="JY25" i="4"/>
  <c r="FW203" i="2"/>
  <c r="JZ54" i="4"/>
  <c r="JX137" i="4"/>
  <c r="JX105" i="4"/>
  <c r="KC109" i="4"/>
  <c r="JY26" i="4"/>
  <c r="JY164" i="4"/>
  <c r="FY148" i="2"/>
  <c r="JZ212" i="4"/>
  <c r="FV177" i="2"/>
  <c r="JZ114" i="4"/>
  <c r="GF234" i="4"/>
  <c r="GB238" i="4"/>
  <c r="JV29" i="4"/>
  <c r="FX196" i="2"/>
  <c r="FV155" i="2"/>
  <c r="FO238" i="4"/>
  <c r="JW166" i="4"/>
  <c r="IJ234" i="4"/>
  <c r="IZ238" i="4"/>
  <c r="BS234" i="2"/>
  <c r="DD234" i="2"/>
  <c r="EJ235" i="4"/>
  <c r="FV171" i="2"/>
  <c r="JV221" i="4"/>
  <c r="FV148" i="2"/>
  <c r="FY104" i="2"/>
  <c r="FV213" i="2"/>
  <c r="EB237" i="2"/>
  <c r="IM238" i="4"/>
  <c r="FU106" i="2"/>
  <c r="KC141" i="4"/>
  <c r="JX132" i="4"/>
  <c r="EB235" i="2"/>
  <c r="FJ237" i="2"/>
  <c r="CR237" i="4"/>
  <c r="FW69" i="2"/>
  <c r="KB62" i="4"/>
  <c r="CH237" i="4"/>
  <c r="KB196" i="4"/>
  <c r="KB79" i="4"/>
  <c r="JV209" i="4"/>
  <c r="IP238" i="4"/>
  <c r="AL236" i="4"/>
  <c r="JX76" i="4"/>
  <c r="EW235" i="2"/>
  <c r="FU111" i="2"/>
  <c r="HI236" i="4"/>
  <c r="EC235" i="4"/>
  <c r="F236" i="2"/>
  <c r="FW165" i="2"/>
  <c r="FB238" i="4"/>
  <c r="FY157" i="2"/>
  <c r="DE234" i="2"/>
  <c r="KC219" i="4"/>
  <c r="KA62" i="4"/>
  <c r="DN236" i="2"/>
  <c r="DK234" i="2"/>
  <c r="FT238" i="2"/>
  <c r="FW202" i="2"/>
  <c r="IF236" i="4"/>
  <c r="JX93" i="4"/>
  <c r="KC231" i="4"/>
  <c r="JC238" i="4"/>
  <c r="FY35" i="2"/>
  <c r="AR236" i="2"/>
  <c r="KA159" i="4"/>
  <c r="FK235" i="2"/>
  <c r="GL235" i="4"/>
  <c r="HR236" i="4"/>
  <c r="CQ236" i="2"/>
  <c r="AU237" i="4"/>
  <c r="DR237" i="2"/>
  <c r="FS234" i="2"/>
  <c r="KC57" i="4"/>
  <c r="JV139" i="4"/>
  <c r="II238" i="4"/>
  <c r="ID237" i="4"/>
  <c r="JV52" i="4"/>
  <c r="KC37" i="4"/>
  <c r="EN238" i="2"/>
  <c r="EU237" i="2"/>
  <c r="FX71" i="2"/>
  <c r="IA234" i="4"/>
  <c r="FW53" i="2"/>
  <c r="JZ112" i="4"/>
  <c r="AD236" i="2"/>
  <c r="FW112" i="2"/>
  <c r="KB55" i="4"/>
  <c r="AS237" i="2"/>
  <c r="JX104" i="4"/>
  <c r="JY136" i="4"/>
  <c r="FY54" i="2"/>
  <c r="HQ236" i="4"/>
  <c r="FU126" i="2"/>
  <c r="JV170" i="4"/>
  <c r="FY201" i="2"/>
  <c r="D236" i="4"/>
  <c r="FX237" i="4"/>
  <c r="AW238" i="2"/>
  <c r="DH236" i="2"/>
  <c r="KA71" i="4"/>
  <c r="FV224" i="2"/>
  <c r="FV113" i="2"/>
  <c r="FV131" i="2"/>
  <c r="FX206" i="2"/>
  <c r="AH237" i="2"/>
  <c r="KB45" i="4"/>
  <c r="JV211" i="4"/>
  <c r="FX97" i="2"/>
  <c r="EN237" i="2"/>
  <c r="FU147" i="2"/>
  <c r="AK238" i="2"/>
  <c r="FU15" i="2"/>
  <c r="JY218" i="4"/>
  <c r="JZ59" i="4"/>
  <c r="IQ237" i="4"/>
  <c r="EY237" i="4"/>
  <c r="JJ238" i="4"/>
  <c r="FV127" i="2"/>
  <c r="FW206" i="2"/>
  <c r="FF237" i="4"/>
  <c r="KC164" i="4"/>
  <c r="CK234" i="2"/>
  <c r="JW216" i="4"/>
  <c r="KB52" i="4"/>
  <c r="DF237" i="4"/>
  <c r="P238" i="4"/>
  <c r="BC236" i="4"/>
  <c r="EN235" i="2"/>
  <c r="HX236" i="4"/>
  <c r="KC125" i="4"/>
  <c r="JX59" i="4"/>
  <c r="JW49" i="4"/>
  <c r="FI235" i="4"/>
  <c r="BY238" i="2"/>
  <c r="ED235" i="2"/>
  <c r="KA107" i="4"/>
  <c r="IU238" i="4"/>
  <c r="KC228" i="4"/>
  <c r="FW176" i="2"/>
  <c r="EB238" i="4"/>
  <c r="FW173" i="2"/>
  <c r="JV203" i="4"/>
  <c r="FX133" i="2"/>
  <c r="FV228" i="2"/>
  <c r="CY235" i="2"/>
  <c r="JZ119" i="4"/>
  <c r="X237" i="4"/>
  <c r="C238" i="4"/>
  <c r="JX162" i="4"/>
  <c r="JX19" i="4"/>
  <c r="KA39" i="4"/>
  <c r="FV23" i="2"/>
  <c r="JY65" i="4"/>
  <c r="DK236" i="2"/>
  <c r="BB234" i="4"/>
  <c r="FW135" i="2"/>
  <c r="BC234" i="4"/>
  <c r="DL238" i="2"/>
  <c r="JY132" i="4"/>
  <c r="HJ234" i="4"/>
  <c r="FW125" i="2"/>
  <c r="DR238" i="4"/>
  <c r="JW114" i="4"/>
  <c r="FV25" i="2"/>
  <c r="FV193" i="2"/>
  <c r="EU238" i="2"/>
  <c r="FU194" i="2"/>
  <c r="KB147" i="4"/>
  <c r="EZ234" i="2"/>
  <c r="FV109" i="2"/>
  <c r="FN237" i="4"/>
  <c r="FX181" i="2"/>
  <c r="AM237" i="2"/>
  <c r="KB224" i="4"/>
  <c r="CO234" i="4"/>
  <c r="JY206" i="4"/>
  <c r="JZ135" i="4"/>
  <c r="JX170" i="4"/>
  <c r="DZ235" i="2"/>
  <c r="Y236" i="2"/>
  <c r="KB123" i="4"/>
  <c r="JY15" i="4"/>
  <c r="KA100" i="4"/>
  <c r="JX20" i="4"/>
  <c r="EF234" i="4"/>
  <c r="FW79" i="2"/>
  <c r="FX63" i="2"/>
  <c r="EL237" i="2"/>
  <c r="FY128" i="2"/>
  <c r="FU104" i="2"/>
  <c r="FV45" i="2"/>
  <c r="FN238" i="4"/>
  <c r="CQ237" i="2"/>
  <c r="DV236" i="4"/>
  <c r="JZ94" i="4"/>
  <c r="JW176" i="4"/>
  <c r="JW207" i="4"/>
  <c r="JY120" i="4"/>
  <c r="JZ144" i="4"/>
  <c r="EA237" i="2"/>
  <c r="BT234" i="2"/>
  <c r="BH235" i="4"/>
  <c r="KB124" i="4"/>
  <c r="FA237" i="4"/>
  <c r="HK235" i="4"/>
  <c r="FL234" i="2"/>
  <c r="FJ235" i="4"/>
  <c r="C236" i="2"/>
  <c r="HA234" i="4"/>
  <c r="FV92" i="2"/>
  <c r="JX86" i="4"/>
  <c r="IE235" i="4"/>
  <c r="FV13" i="2"/>
  <c r="IV236" i="4"/>
  <c r="FV220" i="2"/>
  <c r="JZ58" i="4"/>
  <c r="JX85" i="4"/>
  <c r="FQ237" i="4"/>
  <c r="FK237" i="4"/>
  <c r="FV14" i="2"/>
  <c r="CM234" i="4"/>
  <c r="JZ50" i="4"/>
  <c r="BU237" i="4"/>
  <c r="FY74" i="2"/>
  <c r="F235" i="2"/>
  <c r="G237" i="4"/>
  <c r="JZ86" i="4"/>
  <c r="KA41" i="4"/>
  <c r="FW171" i="2"/>
  <c r="FY145" i="2"/>
  <c r="EX235" i="2"/>
  <c r="FW23" i="2"/>
  <c r="EU234" i="2"/>
  <c r="JX35" i="4"/>
  <c r="JW193" i="4"/>
  <c r="CF236" i="4"/>
  <c r="EY235" i="2"/>
  <c r="FX77" i="2"/>
  <c r="KA177" i="4"/>
  <c r="FW177" i="2"/>
  <c r="HX237" i="4"/>
  <c r="GT238" i="4"/>
  <c r="FY163" i="2"/>
  <c r="KA59" i="4"/>
  <c r="L234" i="2"/>
  <c r="KA163" i="4"/>
  <c r="JW180" i="4"/>
  <c r="CJ237" i="4"/>
  <c r="KB135" i="4"/>
  <c r="KA95" i="4"/>
  <c r="HM234" i="4"/>
  <c r="ED236" i="4"/>
  <c r="JZ99" i="4"/>
  <c r="JW143" i="4"/>
  <c r="FU204" i="2"/>
  <c r="EK236" i="2"/>
  <c r="JW192" i="4"/>
  <c r="BL236" i="4"/>
  <c r="JL235" i="4"/>
  <c r="JY81" i="4"/>
  <c r="FC234" i="2"/>
  <c r="IU234" i="4"/>
  <c r="JV204" i="4"/>
  <c r="FU149" i="2"/>
  <c r="FU115" i="2"/>
  <c r="JV103" i="4"/>
  <c r="FW72" i="2"/>
  <c r="FW89" i="2"/>
  <c r="FW57" i="2"/>
  <c r="FV73" i="2"/>
  <c r="KA88" i="4"/>
  <c r="JY109" i="4"/>
  <c r="FU112" i="2"/>
  <c r="FH234" i="2"/>
  <c r="EP235" i="4"/>
  <c r="FA236" i="2"/>
  <c r="JX108" i="4"/>
  <c r="FG237" i="2"/>
  <c r="ET234" i="4"/>
  <c r="JY161" i="4"/>
  <c r="FU185" i="2"/>
  <c r="KC230" i="4"/>
  <c r="CS236" i="4"/>
  <c r="FU75" i="2"/>
  <c r="FU48" i="2"/>
  <c r="KA203" i="4"/>
  <c r="FA235" i="4"/>
  <c r="O238" i="4"/>
  <c r="FW122" i="2"/>
  <c r="BS236" i="4"/>
  <c r="JY226" i="4"/>
  <c r="KB186" i="4"/>
  <c r="JV158" i="4"/>
  <c r="JZ40" i="4"/>
  <c r="KA120" i="4"/>
  <c r="KA27" i="4"/>
  <c r="DY236" i="4"/>
  <c r="KC173" i="4"/>
  <c r="EM237" i="4"/>
  <c r="DI237" i="2"/>
  <c r="L237" i="2"/>
  <c r="JW170" i="4"/>
  <c r="AU238" i="2"/>
  <c r="FU35" i="2"/>
  <c r="CB236" i="4"/>
  <c r="KC132" i="4"/>
  <c r="BQ237" i="2"/>
  <c r="JX204" i="4"/>
  <c r="IJ237" i="4"/>
  <c r="KC111" i="4"/>
  <c r="JV28" i="4"/>
  <c r="FY81" i="2"/>
  <c r="DU237" i="4"/>
  <c r="FU119" i="2"/>
  <c r="JY153" i="4"/>
  <c r="JW132" i="4"/>
  <c r="JG237" i="4"/>
  <c r="HW237" i="4"/>
  <c r="JY96" i="4"/>
  <c r="FW66" i="2"/>
  <c r="EE234" i="2"/>
  <c r="S236" i="2"/>
  <c r="BY236" i="2"/>
  <c r="JV71" i="4"/>
  <c r="JV195" i="4"/>
  <c r="BT236" i="2"/>
  <c r="AR234" i="4"/>
  <c r="FS234" i="4"/>
  <c r="FY106" i="2"/>
  <c r="KB167" i="4"/>
  <c r="JV121" i="4"/>
  <c r="G235" i="2"/>
  <c r="FV64" i="2"/>
  <c r="FV84" i="2"/>
  <c r="JY98" i="4"/>
  <c r="FU164" i="2"/>
  <c r="CV235" i="2"/>
  <c r="FU235" i="4"/>
  <c r="JX67" i="4"/>
  <c r="FW20" i="2"/>
  <c r="KB34" i="4"/>
  <c r="FU76" i="2"/>
  <c r="IL234" i="4"/>
  <c r="DY235" i="2"/>
  <c r="CZ236" i="2"/>
  <c r="FV15" i="2"/>
  <c r="JV44" i="4"/>
  <c r="FV125" i="2"/>
  <c r="FY113" i="2"/>
  <c r="JV205" i="4"/>
  <c r="JX106" i="4"/>
  <c r="KA20" i="4"/>
  <c r="FY55" i="2"/>
  <c r="JW200" i="4"/>
  <c r="BA236" i="4"/>
  <c r="CK235" i="2"/>
  <c r="BE237" i="4"/>
  <c r="JZ15" i="4"/>
  <c r="II235" i="4"/>
  <c r="EJ235" i="2"/>
  <c r="AX234" i="4"/>
  <c r="GH236" i="4"/>
  <c r="FV55" i="2"/>
  <c r="FU13" i="2"/>
  <c r="JV30" i="4"/>
  <c r="JW35" i="4"/>
  <c r="J236" i="4"/>
  <c r="GU234" i="4"/>
  <c r="ET237" i="4"/>
  <c r="CN236" i="4"/>
  <c r="EJ238" i="2"/>
  <c r="JY66" i="4"/>
  <c r="JZ142" i="4"/>
  <c r="JW38" i="4"/>
  <c r="KA75" i="4"/>
  <c r="FJ237" i="4"/>
  <c r="FY9" i="2"/>
  <c r="JY92" i="4"/>
  <c r="BL236" i="2"/>
  <c r="FV210" i="2"/>
  <c r="FX173" i="2"/>
  <c r="FV126" i="2"/>
  <c r="FY117" i="2"/>
  <c r="FX11" i="2"/>
  <c r="JZ199" i="4"/>
  <c r="FW24" i="2"/>
  <c r="FU154" i="2"/>
  <c r="Y238" i="2"/>
  <c r="GG234" i="4"/>
  <c r="KA109" i="4"/>
  <c r="JY154" i="4"/>
  <c r="BF235" i="4"/>
  <c r="GA234" i="4"/>
  <c r="BJ234" i="4"/>
  <c r="GS235" i="4"/>
  <c r="JW158" i="4"/>
  <c r="EN236" i="4"/>
  <c r="JW155" i="4"/>
  <c r="JZ197" i="4"/>
  <c r="KC65" i="4"/>
  <c r="IN237" i="4"/>
  <c r="JY160" i="4"/>
  <c r="KA99" i="4"/>
  <c r="GA236" i="4"/>
  <c r="FV121" i="2"/>
  <c r="EJ237" i="4"/>
  <c r="FY114" i="2"/>
  <c r="JV33" i="4"/>
  <c r="FW51" i="2"/>
  <c r="KA143" i="4"/>
  <c r="FW185" i="2"/>
  <c r="DV234" i="4"/>
  <c r="FY132" i="2"/>
  <c r="KA232" i="4"/>
  <c r="FX52" i="2"/>
  <c r="FW180" i="2"/>
  <c r="JY156" i="4"/>
  <c r="FY209" i="2"/>
  <c r="FW26" i="2"/>
  <c r="FY26" i="2"/>
  <c r="E235" i="4"/>
  <c r="JW152" i="4"/>
  <c r="FY234" i="4"/>
  <c r="FU209" i="2"/>
  <c r="CC234" i="2"/>
  <c r="K236" i="4"/>
  <c r="HY236" i="4"/>
  <c r="KB31" i="4"/>
  <c r="KA119" i="4"/>
  <c r="FY175" i="2"/>
  <c r="DS236" i="4"/>
  <c r="JX165" i="4"/>
  <c r="EH234" i="4"/>
  <c r="KC144" i="4"/>
  <c r="X236" i="4"/>
  <c r="DF238" i="2"/>
  <c r="JE235" i="4"/>
  <c r="FW114" i="2"/>
  <c r="JV82" i="4"/>
  <c r="JY147" i="4"/>
  <c r="FW105" i="2"/>
  <c r="JW8" i="4"/>
  <c r="AI238" i="4"/>
  <c r="FU181" i="2"/>
  <c r="CW234" i="2"/>
  <c r="FX38" i="2"/>
  <c r="FU197" i="2"/>
  <c r="JJ236" i="4"/>
  <c r="FY137" i="2"/>
  <c r="AL237" i="4"/>
  <c r="JZ80" i="4"/>
  <c r="FU38" i="2"/>
  <c r="EW237" i="2"/>
  <c r="FV91" i="2"/>
  <c r="DT236" i="2"/>
  <c r="JY233" i="4"/>
  <c r="DT238" i="4"/>
  <c r="FW14" i="2"/>
  <c r="KC108" i="4"/>
  <c r="KC169" i="4"/>
  <c r="KB133" i="4"/>
  <c r="JC236" i="4"/>
  <c r="JX183" i="4"/>
  <c r="JW150" i="4"/>
  <c r="FX224" i="2"/>
  <c r="CV236" i="2"/>
  <c r="JV129" i="4"/>
  <c r="JV56" i="4"/>
  <c r="JI235" i="4"/>
  <c r="DF236" i="4"/>
  <c r="FW48" i="2"/>
  <c r="BE235" i="2"/>
  <c r="AG238" i="2"/>
  <c r="BR237" i="4"/>
  <c r="BY237" i="4"/>
  <c r="FW94" i="2"/>
  <c r="FY230" i="2"/>
  <c r="FY77" i="2"/>
  <c r="JV122" i="4"/>
  <c r="FY19" i="2"/>
  <c r="EF235" i="4"/>
  <c r="FS238" i="2"/>
  <c r="JZ220" i="4"/>
  <c r="AP234" i="2"/>
  <c r="FX168" i="2"/>
  <c r="FG237" i="4"/>
  <c r="KC112" i="4"/>
  <c r="CX236" i="2"/>
  <c r="FU162" i="2"/>
  <c r="JV85" i="4"/>
  <c r="CK237" i="2"/>
  <c r="HR237" i="4"/>
  <c r="KA166" i="4"/>
  <c r="HU237" i="4"/>
  <c r="DD238" i="2"/>
  <c r="AV234" i="4"/>
  <c r="JY208" i="4"/>
  <c r="EY237" i="2"/>
  <c r="DP237" i="2"/>
  <c r="FU201" i="2"/>
  <c r="KA148" i="4"/>
  <c r="GW237" i="4"/>
  <c r="FU231" i="2"/>
  <c r="AV236" i="2"/>
  <c r="KA49" i="4"/>
  <c r="JV193" i="4"/>
  <c r="FV123" i="2"/>
  <c r="FV67" i="2"/>
  <c r="FX60" i="2"/>
  <c r="KC88" i="4"/>
  <c r="AF238" i="4"/>
  <c r="FX15" i="2"/>
  <c r="FY39" i="2"/>
  <c r="CI236" i="4"/>
  <c r="BY234" i="4"/>
  <c r="FY204" i="2"/>
  <c r="FX108" i="2"/>
  <c r="CC235" i="4"/>
  <c r="FX213" i="2"/>
  <c r="BM235" i="2"/>
  <c r="JX72" i="4"/>
  <c r="JX147" i="4"/>
  <c r="AF235" i="4"/>
  <c r="JZ134" i="4"/>
  <c r="FW231" i="2"/>
  <c r="FU234" i="4"/>
  <c r="HF236" i="4"/>
  <c r="JZ56" i="4"/>
  <c r="BR234" i="2"/>
  <c r="EK235" i="4"/>
  <c r="JX156" i="4"/>
  <c r="JW208" i="4"/>
  <c r="FV144" i="2"/>
  <c r="JZ93" i="4"/>
  <c r="FV179" i="2"/>
  <c r="KB104" i="4"/>
  <c r="F234" i="2"/>
  <c r="BP234" i="2"/>
  <c r="CU238" i="2"/>
  <c r="FU30" i="2"/>
  <c r="GJ234" i="4"/>
  <c r="KB151" i="4"/>
  <c r="JX175" i="4"/>
  <c r="FJ235" i="2"/>
  <c r="CM235" i="2"/>
  <c r="JX52" i="4"/>
  <c r="FY151" i="2"/>
  <c r="P234" i="2"/>
  <c r="AI237" i="2"/>
  <c r="KC75" i="4"/>
  <c r="FR238" i="2"/>
  <c r="JV83" i="4"/>
  <c r="KC48" i="4"/>
  <c r="DZ238" i="4"/>
  <c r="HP238" i="4"/>
  <c r="FU70" i="2"/>
  <c r="FU77" i="2"/>
  <c r="DN234" i="4"/>
  <c r="FY16" i="2"/>
  <c r="DO236" i="2"/>
  <c r="EQ237" i="4"/>
  <c r="JW115" i="4"/>
  <c r="JW199" i="4"/>
  <c r="FV53" i="2"/>
  <c r="HJ238" i="4"/>
  <c r="GO236" i="4"/>
  <c r="FU168" i="2"/>
  <c r="BZ237" i="4"/>
  <c r="FI234" i="4"/>
  <c r="JU237" i="4"/>
  <c r="FW145" i="2"/>
  <c r="GD238" i="4"/>
  <c r="FX68" i="2"/>
  <c r="JY91" i="4"/>
  <c r="BD234" i="2"/>
  <c r="JV145" i="4"/>
  <c r="O237" i="4"/>
  <c r="KC25" i="4"/>
  <c r="KA162" i="4"/>
  <c r="JV31" i="4"/>
  <c r="JW27" i="4"/>
  <c r="IA235" i="4"/>
  <c r="DQ234" i="2"/>
  <c r="JZ61" i="4"/>
  <c r="DG238" i="2"/>
  <c r="JY77" i="4"/>
  <c r="JV15" i="4"/>
  <c r="GM235" i="4"/>
  <c r="CK235" i="4"/>
  <c r="JZ76" i="4"/>
  <c r="BF238" i="4"/>
  <c r="V234" i="2"/>
  <c r="FV233" i="2"/>
  <c r="JV173" i="4"/>
  <c r="JV88" i="4"/>
  <c r="KC80" i="4"/>
  <c r="FW175" i="2"/>
  <c r="FW186" i="2"/>
  <c r="JY86" i="4"/>
  <c r="FV80" i="2"/>
  <c r="FW208" i="2"/>
  <c r="IM234" i="4"/>
  <c r="HP234" i="4"/>
  <c r="JV70" i="4"/>
  <c r="BC235" i="4"/>
  <c r="FV150" i="2"/>
  <c r="JZ203" i="4"/>
  <c r="FY165" i="2"/>
  <c r="HF238" i="4"/>
  <c r="KC87" i="4"/>
  <c r="IM236" i="4"/>
  <c r="JY167" i="4"/>
  <c r="FX234" i="4"/>
  <c r="JW171" i="4"/>
  <c r="FI238" i="2"/>
  <c r="FV195" i="2"/>
  <c r="CC238" i="2"/>
  <c r="CH238" i="4"/>
  <c r="FU93" i="2"/>
  <c r="GN237" i="4"/>
  <c r="KC177" i="4"/>
  <c r="FM234" i="4"/>
  <c r="FU157" i="2"/>
  <c r="JZ20" i="4"/>
  <c r="EE237" i="4"/>
  <c r="FW97" i="2"/>
  <c r="FW230" i="2"/>
  <c r="JW95" i="4"/>
  <c r="BG237" i="2"/>
  <c r="JX25" i="4"/>
  <c r="EG238" i="2"/>
  <c r="JV67" i="4"/>
  <c r="HF237" i="4"/>
  <c r="KB126" i="4"/>
  <c r="FU39" i="2"/>
  <c r="KB193" i="4"/>
  <c r="AZ236" i="2"/>
  <c r="JX107" i="4"/>
  <c r="FU50" i="2"/>
  <c r="BO234" i="4"/>
  <c r="FQ236" i="2"/>
  <c r="JY68" i="4"/>
  <c r="BI235" i="4"/>
  <c r="JY41" i="4"/>
  <c r="JW228" i="4"/>
  <c r="FV97" i="2"/>
  <c r="FW137" i="2"/>
  <c r="AY236" i="4"/>
  <c r="FU58" i="2"/>
  <c r="KB225" i="4"/>
  <c r="JW48" i="4"/>
  <c r="KC176" i="4"/>
  <c r="JZ74" i="4"/>
  <c r="JZ158" i="4"/>
  <c r="KC35" i="4"/>
  <c r="JY51" i="4"/>
  <c r="IX235" i="4"/>
  <c r="FY231" i="2"/>
  <c r="JX8" i="4"/>
  <c r="FA238" i="2"/>
  <c r="D238" i="2"/>
  <c r="JW103" i="4"/>
  <c r="KA128" i="4"/>
  <c r="FY188" i="2"/>
  <c r="FX7" i="2"/>
  <c r="FY94" i="2"/>
  <c r="BL237" i="2"/>
  <c r="P234" i="4"/>
  <c r="KC223" i="4"/>
  <c r="JZ129" i="4"/>
  <c r="JX96" i="4"/>
  <c r="KB99" i="4"/>
  <c r="EZ235" i="4"/>
  <c r="FV29" i="2"/>
  <c r="FX155" i="2"/>
  <c r="KA82" i="4"/>
  <c r="H235" i="4"/>
  <c r="CH238" i="2"/>
  <c r="FC238" i="2"/>
  <c r="JW66" i="4"/>
  <c r="JZ117" i="4"/>
  <c r="KA44" i="4"/>
  <c r="JW204" i="4"/>
  <c r="HC236" i="4"/>
  <c r="DP235" i="4"/>
  <c r="JN237" i="4"/>
  <c r="FW80" i="2"/>
  <c r="JX159" i="4"/>
  <c r="EX236" i="4"/>
  <c r="JX49" i="4"/>
  <c r="R237" i="2"/>
  <c r="FV216" i="2"/>
  <c r="EG236" i="2"/>
  <c r="FU7" i="2"/>
  <c r="FV167" i="2"/>
  <c r="KA141" i="4"/>
  <c r="FX160" i="2"/>
  <c r="JY191" i="4"/>
  <c r="DH238" i="4"/>
  <c r="G238" i="4"/>
  <c r="FU180" i="2"/>
  <c r="CA238" i="2"/>
  <c r="R234" i="2"/>
  <c r="CE237" i="4"/>
  <c r="KC213" i="4"/>
  <c r="JO235" i="4"/>
  <c r="BI236" i="4"/>
  <c r="EM234" i="2"/>
  <c r="AC238" i="2"/>
  <c r="KA138" i="4"/>
  <c r="KB164" i="4"/>
  <c r="JW102" i="4"/>
  <c r="KC130" i="4"/>
  <c r="FV138" i="2"/>
  <c r="ET235" i="2"/>
  <c r="DI234" i="4"/>
  <c r="FY118" i="2"/>
  <c r="JW123" i="4"/>
  <c r="JZ208" i="4"/>
  <c r="FU95" i="2"/>
  <c r="EF237" i="4"/>
  <c r="FU90" i="2"/>
  <c r="JW186" i="4"/>
  <c r="DL237" i="2"/>
  <c r="JY168" i="4"/>
  <c r="ER234" i="4"/>
  <c r="BC235" i="2"/>
  <c r="I238" i="4"/>
  <c r="DI236" i="4"/>
  <c r="BS237" i="2"/>
  <c r="KA169" i="4"/>
  <c r="JZ88" i="4"/>
  <c r="CY234" i="2"/>
  <c r="FX40" i="2"/>
  <c r="FW106" i="2"/>
  <c r="JY97" i="4"/>
  <c r="KC160" i="4"/>
  <c r="FX218" i="2"/>
  <c r="JX13" i="4"/>
  <c r="FY105" i="2"/>
  <c r="KC209" i="4"/>
  <c r="JY133" i="4"/>
  <c r="JX84" i="4"/>
  <c r="IZ235" i="4"/>
  <c r="JH236" i="4"/>
  <c r="FV152" i="2"/>
  <c r="KA208" i="4"/>
  <c r="KC197" i="4"/>
  <c r="FE237" i="4"/>
  <c r="FU167" i="2"/>
  <c r="EO235" i="4"/>
  <c r="HU235" i="4"/>
  <c r="EL236" i="2"/>
  <c r="HQ238" i="4"/>
  <c r="FY34" i="2"/>
  <c r="KC155" i="4"/>
  <c r="JV165" i="4"/>
  <c r="JY37" i="4"/>
  <c r="BD237" i="4"/>
  <c r="KB172" i="4"/>
  <c r="FU189" i="2"/>
  <c r="HC238" i="4"/>
  <c r="HA237" i="4"/>
  <c r="EP236" i="4"/>
  <c r="KB163" i="4"/>
  <c r="CX238" i="2"/>
  <c r="KC89" i="4"/>
  <c r="AQ237" i="4"/>
  <c r="FX214" i="2"/>
  <c r="FV211" i="2"/>
  <c r="KA19" i="4"/>
  <c r="KA202" i="4"/>
  <c r="KB118" i="4"/>
  <c r="JA235" i="4"/>
  <c r="FU173" i="2"/>
  <c r="HN237" i="4"/>
  <c r="FV194" i="2"/>
  <c r="FL238" i="4"/>
  <c r="FW7" i="2"/>
  <c r="DX238" i="2"/>
  <c r="JX40" i="4"/>
  <c r="T234" i="4"/>
  <c r="AD237" i="2"/>
  <c r="EE234" i="4"/>
  <c r="GK238" i="4"/>
  <c r="JZ89" i="4"/>
  <c r="FO234" i="4"/>
  <c r="T235" i="4"/>
  <c r="BV238" i="4"/>
  <c r="AH236" i="2"/>
  <c r="DZ234" i="4"/>
  <c r="IS238" i="4"/>
  <c r="E237" i="4"/>
  <c r="JY216" i="4"/>
  <c r="KC122" i="4"/>
  <c r="CX235" i="2"/>
  <c r="GO235" i="4"/>
  <c r="DH234" i="2"/>
  <c r="KA172" i="4"/>
  <c r="GM236" i="4"/>
  <c r="FY144" i="2"/>
  <c r="FV108" i="2"/>
  <c r="JU234" i="4"/>
  <c r="BH237" i="4"/>
  <c r="KA63" i="4"/>
  <c r="JZ48" i="4"/>
  <c r="FV57" i="2"/>
  <c r="KA124" i="4"/>
  <c r="FY222" i="2"/>
  <c r="FW81" i="2"/>
  <c r="CP234" i="4"/>
  <c r="FU190" i="2"/>
  <c r="FW169" i="2"/>
  <c r="JW167" i="4"/>
  <c r="KA196" i="4"/>
  <c r="FX221" i="2"/>
  <c r="JW157" i="4"/>
  <c r="ID235" i="4"/>
  <c r="JK235" i="4"/>
  <c r="DS234" i="4"/>
  <c r="JX143" i="4"/>
  <c r="JV62" i="4"/>
  <c r="AM236" i="4"/>
  <c r="FB234" i="4"/>
  <c r="FS235" i="2"/>
  <c r="KC229" i="4"/>
  <c r="GN236" i="4"/>
  <c r="JV228" i="4"/>
  <c r="AO237" i="2"/>
  <c r="HH236" i="4"/>
  <c r="JY152" i="4"/>
  <c r="AA237" i="2"/>
  <c r="JZ36" i="4"/>
  <c r="FM237" i="4"/>
  <c r="JY102" i="4"/>
  <c r="JX11" i="4"/>
  <c r="KB149" i="4"/>
  <c r="AZ236" i="4"/>
  <c r="FU117" i="2"/>
  <c r="FX202" i="2"/>
  <c r="FY211" i="2"/>
  <c r="Q234" i="2"/>
  <c r="U235" i="4"/>
  <c r="KB107" i="4"/>
  <c r="EK238" i="2"/>
  <c r="JX182" i="4"/>
  <c r="AP238" i="2"/>
  <c r="FX148" i="2"/>
  <c r="BA235" i="2"/>
  <c r="FW158" i="2"/>
  <c r="FG234" i="4"/>
  <c r="KC135" i="4"/>
  <c r="FU114" i="2"/>
  <c r="JY195" i="4"/>
  <c r="FQ235" i="2"/>
  <c r="KC202" i="4"/>
  <c r="FU215" i="2"/>
  <c r="AZ237" i="4"/>
  <c r="JX41" i="4"/>
  <c r="CI234" i="4"/>
  <c r="FJ236" i="2"/>
  <c r="FQ238" i="4"/>
  <c r="FU8" i="2"/>
  <c r="FX109" i="2"/>
  <c r="KA193" i="4"/>
  <c r="BQ236" i="2"/>
  <c r="BV237" i="4"/>
  <c r="FW36" i="2"/>
  <c r="JV189" i="4"/>
  <c r="JW112" i="4"/>
  <c r="CL236" i="2"/>
  <c r="DR236" i="4"/>
  <c r="CX237" i="4"/>
  <c r="KB228" i="4"/>
  <c r="EF235" i="2"/>
  <c r="JY170" i="4"/>
  <c r="BZ235" i="4"/>
  <c r="GB236" i="4"/>
  <c r="BV236" i="4"/>
  <c r="FA238" i="4"/>
  <c r="HI235" i="4"/>
  <c r="FU238" i="4"/>
  <c r="JX27" i="4"/>
  <c r="KA187" i="4"/>
  <c r="DF238" i="4"/>
  <c r="JX57" i="4"/>
  <c r="JY64" i="4"/>
  <c r="DM238" i="4"/>
  <c r="GC235" i="4"/>
  <c r="FO237" i="4"/>
  <c r="FX141" i="2"/>
  <c r="KB100" i="4"/>
  <c r="DZ238" i="2"/>
  <c r="KB115" i="4"/>
  <c r="JV113" i="4"/>
  <c r="FW189" i="2"/>
  <c r="FY213" i="2"/>
  <c r="KA155" i="4"/>
  <c r="DA234" i="4"/>
  <c r="FU120" i="2"/>
  <c r="KA153" i="4"/>
  <c r="EC235" i="2"/>
  <c r="DQ238" i="4"/>
  <c r="AM234" i="2"/>
  <c r="KB173" i="4"/>
  <c r="AV237" i="4"/>
  <c r="JW98" i="4"/>
  <c r="HO238" i="4"/>
  <c r="KA200" i="4"/>
  <c r="KA207" i="4"/>
  <c r="FV130" i="2"/>
  <c r="FU160" i="2"/>
  <c r="KB131" i="4"/>
  <c r="FY131" i="2"/>
  <c r="JZ24" i="4"/>
  <c r="JV100" i="4"/>
  <c r="JW16" i="4"/>
  <c r="BG238" i="2"/>
  <c r="JV155" i="4"/>
  <c r="FU101" i="2"/>
  <c r="EA237" i="4"/>
  <c r="JW169" i="4"/>
  <c r="KA191" i="4"/>
  <c r="EC236" i="2"/>
  <c r="KA139" i="4"/>
  <c r="DD234" i="4"/>
  <c r="JW109" i="4"/>
  <c r="DW234" i="4"/>
  <c r="FG236" i="2"/>
  <c r="GQ237" i="4"/>
  <c r="AJ235" i="4"/>
  <c r="JW56" i="4"/>
  <c r="FO234" i="2"/>
  <c r="AD237" i="4"/>
  <c r="EF237" i="2"/>
  <c r="FU31" i="2"/>
  <c r="JX102" i="4"/>
  <c r="JU238" i="4"/>
  <c r="KC232" i="4"/>
  <c r="KB231" i="4"/>
  <c r="DK236" i="4"/>
  <c r="KA96" i="4"/>
  <c r="JZ193" i="4"/>
  <c r="DD238" i="4"/>
  <c r="AQ238" i="2"/>
  <c r="BX236" i="2"/>
  <c r="JZ17" i="4"/>
  <c r="CE234" i="4"/>
  <c r="AC237" i="4"/>
  <c r="JX214" i="4"/>
  <c r="FW15" i="2"/>
  <c r="GM234" i="4"/>
  <c r="EV235" i="4"/>
  <c r="DT235" i="2"/>
  <c r="KB32" i="4"/>
  <c r="AV238" i="2"/>
  <c r="JB237" i="4"/>
  <c r="KB103" i="4"/>
  <c r="KA228" i="4"/>
  <c r="X234" i="2"/>
  <c r="JW188" i="4"/>
  <c r="CC235" i="2"/>
  <c r="BF236" i="4"/>
  <c r="JV25" i="4"/>
  <c r="BP236" i="2"/>
  <c r="JS237" i="4"/>
  <c r="FU131" i="2"/>
  <c r="DL236" i="2"/>
  <c r="KA223" i="4"/>
  <c r="BS236" i="2"/>
  <c r="BU238" i="4"/>
  <c r="B238" i="4"/>
  <c r="T235" i="2"/>
  <c r="FU100" i="2"/>
  <c r="KA192" i="4"/>
  <c r="JT234" i="4"/>
  <c r="FW150" i="2"/>
  <c r="KA12" i="4"/>
  <c r="KA227" i="4"/>
  <c r="CI237" i="4"/>
  <c r="EM235" i="2"/>
  <c r="II234" i="4"/>
  <c r="GC236" i="4"/>
  <c r="IE237" i="4"/>
  <c r="FV96" i="2"/>
  <c r="F234" i="4"/>
  <c r="KC53" i="4"/>
  <c r="DY238" i="4"/>
  <c r="FY125" i="2"/>
  <c r="KA181" i="4"/>
  <c r="HQ237" i="4"/>
  <c r="FG235" i="2"/>
  <c r="FX21" i="2"/>
  <c r="JY78" i="4"/>
  <c r="FW196" i="2"/>
  <c r="JW111" i="4"/>
  <c r="CE238" i="4"/>
  <c r="JX18" i="4"/>
  <c r="FW18" i="2"/>
  <c r="FV173" i="2"/>
  <c r="FO237" i="2"/>
  <c r="EU235" i="2"/>
  <c r="AP236" i="2"/>
  <c r="KB175" i="4"/>
  <c r="KC179" i="4"/>
  <c r="JV177" i="4"/>
  <c r="JW21" i="4"/>
  <c r="FX54" i="2"/>
  <c r="FY112" i="2"/>
  <c r="FX114" i="2"/>
  <c r="JW224" i="4"/>
  <c r="JY122" i="4"/>
  <c r="FV89" i="2"/>
  <c r="JW81" i="4"/>
  <c r="IO236" i="4"/>
  <c r="FV24" i="2"/>
  <c r="KB134" i="4"/>
  <c r="FW201" i="2"/>
  <c r="FY69" i="2"/>
  <c r="DN237" i="2"/>
  <c r="FY182" i="2"/>
  <c r="DB234" i="2"/>
  <c r="JW94" i="4"/>
  <c r="FU210" i="2"/>
  <c r="CZ235" i="4"/>
  <c r="FL237" i="4"/>
  <c r="R235" i="2"/>
  <c r="JX94" i="4"/>
  <c r="CS235" i="2"/>
  <c r="JR238" i="4"/>
  <c r="DM238" i="2"/>
  <c r="AT238" i="4"/>
  <c r="FU205" i="2"/>
  <c r="FV69" i="2"/>
  <c r="FY14" i="2"/>
  <c r="JA234" i="4"/>
  <c r="ED235" i="4"/>
  <c r="JY182" i="4"/>
  <c r="DX238" i="4"/>
  <c r="DI235" i="4"/>
  <c r="CZ238" i="4"/>
  <c r="FY167" i="2"/>
  <c r="JW77" i="4"/>
  <c r="CN237" i="2"/>
  <c r="JV74" i="4"/>
  <c r="DE238" i="2"/>
  <c r="JP234" i="4"/>
  <c r="KA184" i="4"/>
  <c r="AR238" i="2"/>
  <c r="KA197" i="4"/>
  <c r="N235" i="2"/>
  <c r="FY45" i="2"/>
  <c r="FX231" i="2"/>
  <c r="JW196" i="4"/>
  <c r="FX87" i="2"/>
  <c r="FU165" i="2"/>
  <c r="KA15" i="4"/>
  <c r="HX234" i="4"/>
  <c r="AF234" i="2"/>
  <c r="KB127" i="4"/>
  <c r="KB198" i="4"/>
  <c r="FW27" i="2"/>
  <c r="KC149" i="4"/>
  <c r="KB46" i="4"/>
  <c r="IH238" i="4"/>
  <c r="JY205" i="4"/>
  <c r="BJ236" i="2"/>
  <c r="L238" i="2"/>
  <c r="JV215" i="4"/>
  <c r="KC92" i="4"/>
  <c r="N236" i="2"/>
  <c r="KC167" i="4"/>
  <c r="FW167" i="2"/>
  <c r="FN234" i="4"/>
  <c r="FY220" i="2"/>
  <c r="Y238" i="4"/>
  <c r="KB188" i="4"/>
  <c r="FW75" i="2"/>
  <c r="JZ52" i="4"/>
  <c r="JX32" i="4"/>
  <c r="BE235" i="4"/>
  <c r="KB154" i="4"/>
  <c r="FV128" i="2"/>
  <c r="FY189" i="2"/>
  <c r="BJ234" i="2"/>
  <c r="FW92" i="2"/>
  <c r="JY106" i="4"/>
  <c r="JX37" i="4"/>
  <c r="JY212" i="4"/>
  <c r="EX237" i="2"/>
  <c r="EA234" i="4"/>
  <c r="FW31" i="2"/>
  <c r="JV75" i="4"/>
  <c r="FU207" i="2"/>
  <c r="BK237" i="2"/>
  <c r="JW212" i="4"/>
  <c r="FV95" i="2"/>
  <c r="KA150" i="4"/>
  <c r="FX91" i="2"/>
  <c r="GH234" i="4"/>
  <c r="KB156" i="4"/>
  <c r="GK237" i="4"/>
  <c r="FV185" i="2"/>
  <c r="JV191" i="4"/>
  <c r="FX85" i="2"/>
  <c r="AG238" i="4"/>
  <c r="FY214" i="2"/>
  <c r="FY92" i="2"/>
  <c r="KB190" i="4"/>
  <c r="JW101" i="4"/>
  <c r="KB227" i="4"/>
  <c r="BY234" i="2"/>
  <c r="JQ238" i="4"/>
  <c r="FV120" i="2"/>
  <c r="JC237" i="4"/>
  <c r="JX64" i="4"/>
  <c r="JZ180" i="4"/>
  <c r="KB51" i="4"/>
  <c r="JW104" i="4"/>
  <c r="EO234" i="4"/>
  <c r="CC236" i="2"/>
  <c r="HD236" i="4"/>
  <c r="JY201" i="4"/>
  <c r="HC234" i="4"/>
  <c r="KC171" i="4"/>
  <c r="KA47" i="4"/>
  <c r="CO235" i="2"/>
  <c r="FX90" i="2"/>
  <c r="FY122" i="2"/>
  <c r="FW229" i="2"/>
  <c r="IF237" i="4"/>
  <c r="AH236" i="4"/>
  <c r="FU122" i="2"/>
  <c r="KA35" i="4"/>
  <c r="JZ204" i="4"/>
  <c r="JZ95" i="4"/>
  <c r="AC234" i="2"/>
  <c r="JZ157" i="4"/>
  <c r="AJ236" i="2"/>
  <c r="FU142" i="2"/>
  <c r="IN234" i="4"/>
  <c r="JX194" i="4"/>
  <c r="BP234" i="4"/>
  <c r="FV134" i="2"/>
  <c r="AW234" i="4"/>
  <c r="IT237" i="4"/>
  <c r="EL237" i="4"/>
  <c r="JW185" i="4"/>
  <c r="JV58" i="4"/>
  <c r="JY198" i="4"/>
  <c r="EE235" i="4"/>
  <c r="BI236" i="2"/>
  <c r="JV226" i="4"/>
  <c r="FV187" i="2"/>
  <c r="GR237" i="4"/>
  <c r="N235" i="4"/>
  <c r="JZ103" i="4"/>
  <c r="KB162" i="4"/>
  <c r="JZ34" i="4"/>
  <c r="JX88" i="4"/>
  <c r="JX123" i="4"/>
  <c r="JY174" i="4"/>
  <c r="FX89" i="2"/>
  <c r="FQ237" i="2"/>
  <c r="FX203" i="2"/>
  <c r="DJ236" i="4"/>
  <c r="KB33" i="4"/>
  <c r="FH236" i="4"/>
  <c r="FU10" i="2"/>
  <c r="FX154" i="2"/>
  <c r="FX211" i="2"/>
  <c r="KA211" i="4"/>
  <c r="FW178" i="2"/>
  <c r="HM235" i="4"/>
  <c r="BA235" i="4"/>
  <c r="EO236" i="2"/>
  <c r="JY84" i="4"/>
  <c r="FY233" i="2"/>
  <c r="JX78" i="4"/>
  <c r="IQ234" i="4"/>
  <c r="JY33" i="4"/>
  <c r="CB234" i="4"/>
  <c r="JX70" i="4"/>
  <c r="JX189" i="4"/>
  <c r="KB142" i="4"/>
  <c r="FT238" i="4"/>
  <c r="KB169" i="4"/>
  <c r="JX220" i="4"/>
  <c r="AY238" i="2"/>
  <c r="DB238" i="4"/>
  <c r="FX26" i="2"/>
  <c r="H236" i="2"/>
  <c r="EZ237" i="2"/>
  <c r="FV51" i="2"/>
  <c r="FY56" i="2"/>
  <c r="DC238" i="2"/>
  <c r="JV185" i="4"/>
  <c r="FX48" i="2"/>
  <c r="I234" i="2"/>
  <c r="KA46" i="4"/>
  <c r="JZ214" i="4"/>
  <c r="CQ234" i="4"/>
  <c r="AJ238" i="2"/>
  <c r="EI237" i="2"/>
  <c r="IW237" i="4"/>
  <c r="FY40" i="2"/>
  <c r="JV77" i="4"/>
  <c r="GM238" i="4"/>
  <c r="DJ236" i="2"/>
  <c r="FW33" i="2"/>
  <c r="FW9" i="2"/>
  <c r="V237" i="4"/>
  <c r="J237" i="4"/>
  <c r="JZ227" i="4"/>
  <c r="JV104" i="4"/>
  <c r="KB230" i="4"/>
  <c r="EZ234" i="4"/>
  <c r="FX208" i="2"/>
  <c r="KA25" i="4"/>
  <c r="KA189" i="4"/>
  <c r="JV124" i="4"/>
  <c r="HR235" i="4"/>
  <c r="D236" i="2"/>
  <c r="GC237" i="4"/>
  <c r="FW190" i="2"/>
  <c r="FY76" i="2"/>
  <c r="FX35" i="2"/>
  <c r="JZ91" i="4"/>
  <c r="JB235" i="4"/>
  <c r="JZ177" i="4"/>
  <c r="CI236" i="2"/>
  <c r="FY62" i="2"/>
  <c r="JY14" i="4"/>
  <c r="FW103" i="2"/>
  <c r="KA26" i="4"/>
  <c r="EH236" i="4"/>
  <c r="FA236" i="4"/>
  <c r="EO238" i="2"/>
  <c r="DM234" i="4"/>
  <c r="KC151" i="4"/>
  <c r="FV37" i="2"/>
  <c r="JW25" i="4"/>
  <c r="JY45" i="4"/>
  <c r="JX187" i="4"/>
  <c r="FV204" i="2"/>
  <c r="KA113" i="4"/>
  <c r="EE236" i="4"/>
  <c r="V234" i="4"/>
  <c r="BB234" i="2"/>
  <c r="CM238" i="2"/>
  <c r="KA66" i="4"/>
  <c r="JY27" i="4"/>
  <c r="AW236" i="4"/>
  <c r="I237" i="2"/>
  <c r="KB182" i="4"/>
  <c r="IL235" i="4"/>
  <c r="AR237" i="4"/>
  <c r="FX179" i="2"/>
  <c r="BX235" i="4"/>
  <c r="FU203" i="2"/>
  <c r="FV157" i="2"/>
  <c r="JZ152" i="4"/>
  <c r="GE235" i="4"/>
  <c r="JY99" i="4"/>
  <c r="JZ45" i="4"/>
  <c r="FW144" i="2"/>
  <c r="JX46" i="4"/>
  <c r="JX211" i="4"/>
  <c r="DA237" i="2"/>
  <c r="DE238" i="4"/>
  <c r="JZ154" i="4"/>
  <c r="BX237" i="2"/>
  <c r="IB235" i="4"/>
  <c r="JW92" i="4"/>
  <c r="FU137" i="2"/>
  <c r="KA101" i="4"/>
  <c r="CG238" i="4"/>
  <c r="M238" i="4"/>
  <c r="FX25" i="2"/>
  <c r="AG234" i="2"/>
  <c r="KB97" i="4"/>
  <c r="FU159" i="2"/>
  <c r="II237" i="4"/>
  <c r="DJ237" i="4"/>
  <c r="KA190" i="4"/>
  <c r="KB88" i="4"/>
  <c r="CT237" i="2"/>
  <c r="JX68" i="4"/>
  <c r="FB235" i="4"/>
  <c r="AX237" i="4"/>
  <c r="FX66" i="2"/>
  <c r="EU234" i="4"/>
  <c r="KC184" i="4"/>
  <c r="KB64" i="4"/>
  <c r="FX34" i="2"/>
  <c r="JY38" i="4"/>
  <c r="CL236" i="4"/>
  <c r="EO238" i="4"/>
  <c r="JZ31" i="4"/>
  <c r="HL238" i="4"/>
  <c r="AS235" i="4"/>
  <c r="JX36" i="4"/>
  <c r="CQ234" i="2"/>
  <c r="CW236" i="2"/>
  <c r="DW234" i="2"/>
  <c r="JV224" i="4"/>
  <c r="FW132" i="2"/>
  <c r="JX34" i="4"/>
  <c r="AM235" i="4"/>
  <c r="JY175" i="4"/>
  <c r="IT236" i="4"/>
  <c r="JX75" i="4"/>
  <c r="JZ140" i="4"/>
  <c r="FW160" i="2"/>
  <c r="FU19" i="2"/>
  <c r="KC7" i="4"/>
  <c r="DN238" i="2"/>
  <c r="BV234" i="4"/>
  <c r="FU140" i="2"/>
  <c r="DK235" i="2"/>
  <c r="M234" i="2"/>
  <c r="FX156" i="2"/>
  <c r="KC142" i="4"/>
  <c r="JC235" i="4"/>
  <c r="FX204" i="2"/>
  <c r="CS234" i="2"/>
  <c r="KB60" i="4"/>
  <c r="FV182" i="2"/>
  <c r="EK236" i="4"/>
  <c r="FU22" i="2"/>
  <c r="FX149" i="2"/>
  <c r="BM234" i="4"/>
  <c r="CC237" i="2"/>
  <c r="BX234" i="4"/>
  <c r="JY151" i="4"/>
  <c r="BT237" i="4"/>
  <c r="GO238" i="4"/>
  <c r="KB204" i="4"/>
  <c r="DC237" i="4"/>
  <c r="JX209" i="4"/>
  <c r="IX237" i="4"/>
  <c r="KB205" i="4"/>
  <c r="FY99" i="2"/>
  <c r="KA74" i="4"/>
  <c r="JW87" i="4"/>
  <c r="HN238" i="4"/>
  <c r="JY181" i="4"/>
  <c r="FU66" i="2"/>
  <c r="FW220" i="2"/>
  <c r="KC38" i="4"/>
  <c r="EC237" i="4"/>
  <c r="JZ224" i="4"/>
  <c r="JV91" i="4"/>
  <c r="HB237" i="4"/>
  <c r="FY120" i="2"/>
  <c r="FW161" i="2"/>
  <c r="EL234" i="4"/>
  <c r="KB150" i="4"/>
  <c r="DN235" i="2"/>
  <c r="KB197" i="4"/>
  <c r="DI235" i="2"/>
  <c r="JW93" i="4"/>
  <c r="KC218" i="4"/>
  <c r="KC74" i="4"/>
  <c r="CN237" i="4"/>
  <c r="JV138" i="4"/>
  <c r="KB68" i="4"/>
  <c r="AQ238" i="4"/>
  <c r="KA73" i="4"/>
  <c r="JZ150" i="4"/>
  <c r="IJ236" i="4"/>
  <c r="JV16" i="4"/>
  <c r="EX238" i="4"/>
  <c r="JX79" i="4"/>
  <c r="FX170" i="2"/>
  <c r="JV34" i="4"/>
  <c r="KB184" i="4"/>
  <c r="JV90" i="4"/>
  <c r="BN238" i="4"/>
  <c r="T236" i="2"/>
  <c r="KC62" i="4"/>
  <c r="CI235" i="2"/>
  <c r="EE235" i="2"/>
  <c r="ED236" i="2"/>
  <c r="EP238" i="4"/>
  <c r="C236" i="4"/>
  <c r="KC113" i="4"/>
  <c r="JX120" i="4"/>
  <c r="FY183" i="2"/>
  <c r="FY147" i="2"/>
  <c r="BV235" i="2"/>
  <c r="EG237" i="4"/>
  <c r="KA231" i="4"/>
  <c r="BV236" i="2"/>
  <c r="JY209" i="4"/>
  <c r="FC236" i="4"/>
  <c r="JW222" i="4"/>
  <c r="JV150" i="4"/>
  <c r="JY110" i="4"/>
  <c r="FW181" i="2"/>
  <c r="JX31" i="4"/>
  <c r="FU45" i="2"/>
  <c r="HR238" i="4"/>
  <c r="FU56" i="2"/>
  <c r="JW85" i="4"/>
  <c r="IA238" i="4"/>
  <c r="JM237" i="4"/>
  <c r="DU236" i="4"/>
  <c r="JY82" i="4"/>
  <c r="JX205" i="4"/>
  <c r="FU155" i="2"/>
  <c r="JW50" i="4"/>
  <c r="JW191" i="4"/>
  <c r="FW128" i="2"/>
  <c r="FY164" i="2"/>
  <c r="JO237" i="4"/>
  <c r="FW107" i="2"/>
  <c r="FV35" i="2"/>
  <c r="FU49" i="2"/>
  <c r="JW82" i="4"/>
  <c r="BU238" i="2"/>
  <c r="FY63" i="2"/>
  <c r="JZ131" i="4"/>
  <c r="JX74" i="4"/>
  <c r="BY235" i="4"/>
  <c r="ES234" i="4"/>
  <c r="P236" i="2"/>
  <c r="AL236" i="2"/>
  <c r="JW39" i="4"/>
  <c r="S235" i="4"/>
  <c r="KB138" i="4"/>
  <c r="JW146" i="4"/>
  <c r="FF238" i="2"/>
  <c r="FX82" i="2"/>
  <c r="JY70" i="4"/>
  <c r="HG237" i="4"/>
  <c r="DQ237" i="4"/>
  <c r="JV27" i="4"/>
  <c r="KB36" i="4"/>
  <c r="IJ235" i="4"/>
  <c r="JZ69" i="4"/>
  <c r="FW168" i="2"/>
  <c r="JX28" i="4"/>
  <c r="FX73" i="2"/>
  <c r="FW117" i="2"/>
  <c r="JY137" i="4"/>
  <c r="JX154" i="4"/>
  <c r="FV119" i="2"/>
  <c r="BH234" i="4"/>
  <c r="BW235" i="2"/>
  <c r="FX84" i="2"/>
  <c r="JV116" i="4"/>
  <c r="KC16" i="4"/>
  <c r="FW16" i="2"/>
  <c r="FX175" i="2"/>
  <c r="IK237" i="4"/>
  <c r="EN237" i="4"/>
  <c r="JY194" i="4"/>
  <c r="IH237" i="4"/>
  <c r="KB57" i="4"/>
  <c r="JZ190" i="4"/>
  <c r="AD236" i="4"/>
  <c r="BF235" i="2"/>
  <c r="JV93" i="4"/>
  <c r="FY216" i="2"/>
  <c r="ID236" i="4"/>
  <c r="FY12" i="2"/>
  <c r="BQ235" i="4"/>
  <c r="JY227" i="4"/>
  <c r="GZ238" i="4"/>
  <c r="KC69" i="4"/>
  <c r="FW17" i="2"/>
  <c r="AS237" i="4"/>
  <c r="FU176" i="2"/>
  <c r="BK236" i="2"/>
  <c r="FV39" i="2"/>
  <c r="JX229" i="4"/>
  <c r="FW204" i="2"/>
  <c r="AP235" i="2"/>
  <c r="JV172" i="4"/>
  <c r="JV37" i="4"/>
  <c r="JX7" i="4"/>
  <c r="JX125" i="4"/>
  <c r="JX149" i="4"/>
  <c r="FX94" i="2"/>
  <c r="DM235" i="2"/>
  <c r="FM238" i="4"/>
  <c r="KA216" i="4"/>
  <c r="JV222" i="4"/>
  <c r="JV168" i="4"/>
  <c r="KC214" i="4"/>
  <c r="FW235" i="4"/>
  <c r="JW197" i="4"/>
  <c r="FX53" i="2"/>
  <c r="JW51" i="4"/>
  <c r="FX62" i="2"/>
  <c r="JW110" i="4"/>
  <c r="BU234" i="2"/>
  <c r="BD235" i="4"/>
  <c r="CD237" i="2"/>
  <c r="BC238" i="2"/>
  <c r="Z237" i="2"/>
  <c r="JZ188" i="4"/>
  <c r="DL234" i="4"/>
  <c r="HF234" i="4"/>
  <c r="JG234" i="4"/>
  <c r="FW43" i="2"/>
  <c r="KB38" i="4"/>
  <c r="HK238" i="4"/>
  <c r="JY177" i="4"/>
  <c r="FY223" i="2"/>
  <c r="KB220" i="4"/>
  <c r="BA234" i="4"/>
  <c r="D235" i="4"/>
  <c r="JY49" i="4"/>
  <c r="GS234" i="4"/>
  <c r="FW8" i="2"/>
  <c r="CA237" i="2"/>
  <c r="AO235" i="2"/>
  <c r="FU224" i="2"/>
  <c r="CJ234" i="4"/>
  <c r="BY238" i="4"/>
  <c r="FU193" i="2"/>
  <c r="KB92" i="4"/>
  <c r="EZ235" i="2"/>
  <c r="KA176" i="4"/>
  <c r="DM236" i="2"/>
  <c r="JZ70" i="4"/>
  <c r="AE234" i="4"/>
  <c r="EF238" i="4"/>
  <c r="S234" i="2"/>
  <c r="JZ97" i="4"/>
  <c r="FA234" i="2"/>
  <c r="CP237" i="2"/>
  <c r="HA235" i="4"/>
  <c r="AB235" i="2"/>
  <c r="FW163" i="2"/>
  <c r="FX95" i="2"/>
  <c r="ED238" i="2"/>
  <c r="FV83" i="2"/>
  <c r="JQ234" i="4"/>
  <c r="BT235" i="2"/>
  <c r="JV76" i="4"/>
  <c r="FS236" i="2"/>
  <c r="Y236" i="4"/>
  <c r="C234" i="4"/>
  <c r="FV212" i="2"/>
  <c r="KA188" i="4"/>
  <c r="AA238" i="4"/>
  <c r="FX78" i="2"/>
  <c r="CB235" i="4"/>
  <c r="FV48" i="2"/>
  <c r="IR234" i="4"/>
  <c r="AK234" i="2"/>
  <c r="BZ236" i="2"/>
  <c r="BQ235" i="2"/>
  <c r="JX177" i="4"/>
  <c r="AK234" i="4"/>
  <c r="KB146" i="4"/>
  <c r="BV234" i="2"/>
  <c r="FW152" i="2"/>
  <c r="FW193" i="2"/>
  <c r="DU238" i="4"/>
  <c r="AS238" i="4"/>
  <c r="HA236" i="4"/>
  <c r="FU132" i="2"/>
  <c r="FX37" i="2"/>
  <c r="BV235" i="4"/>
  <c r="II236" i="4"/>
  <c r="DW238" i="2"/>
  <c r="CK234" i="4"/>
  <c r="JX231" i="4"/>
  <c r="JV112" i="4"/>
  <c r="KC138" i="4"/>
  <c r="GG235" i="4"/>
  <c r="JY67" i="4"/>
  <c r="KA123" i="4"/>
  <c r="BP235" i="4"/>
  <c r="JY224" i="4"/>
  <c r="KA93" i="4"/>
  <c r="JY9" i="4"/>
  <c r="KC166" i="4"/>
  <c r="IO238" i="4"/>
  <c r="CY234" i="4"/>
  <c r="JW206" i="4"/>
  <c r="FX105" i="2"/>
  <c r="JX158" i="4"/>
  <c r="FW56" i="2"/>
  <c r="FY179" i="2"/>
  <c r="CX238" i="4"/>
  <c r="JY101" i="4"/>
  <c r="FV231" i="2"/>
  <c r="AK236" i="2"/>
  <c r="FX152" i="2"/>
  <c r="HZ238" i="4"/>
  <c r="FU123" i="2"/>
  <c r="BA236" i="2"/>
  <c r="EC238" i="2"/>
  <c r="DG237" i="2"/>
  <c r="FX49" i="2"/>
  <c r="FV151" i="2"/>
  <c r="EI238" i="4"/>
  <c r="JW57" i="4"/>
  <c r="FZ238" i="4"/>
  <c r="KA83" i="4"/>
  <c r="FW216" i="2"/>
  <c r="KC32" i="4"/>
  <c r="FX33" i="2"/>
  <c r="DG235" i="4"/>
  <c r="GZ235" i="4"/>
  <c r="KB199" i="4"/>
  <c r="KA32" i="4"/>
  <c r="CX237" i="2"/>
  <c r="FX229" i="2"/>
  <c r="FY191" i="2"/>
  <c r="KC85" i="4"/>
  <c r="KC24" i="4"/>
  <c r="JX230" i="4"/>
  <c r="FE238" i="2"/>
  <c r="JY199" i="4"/>
  <c r="KA229" i="4"/>
  <c r="CV238" i="2"/>
  <c r="FY43" i="2"/>
  <c r="CY237" i="2"/>
  <c r="AO236" i="2"/>
  <c r="BI234" i="4"/>
  <c r="IK235" i="4"/>
  <c r="FW100" i="2"/>
  <c r="IR236" i="4"/>
  <c r="KA50" i="4"/>
  <c r="CS237" i="2"/>
  <c r="CY237" i="4"/>
  <c r="Y234" i="2"/>
  <c r="FU102" i="2"/>
  <c r="JX55" i="4"/>
  <c r="BM235" i="4"/>
  <c r="JZ118" i="4"/>
  <c r="FX220" i="2"/>
  <c r="FQ236" i="4"/>
  <c r="EW238" i="4"/>
  <c r="FW138" i="2"/>
  <c r="JW99" i="4"/>
  <c r="FV149" i="2"/>
  <c r="JY219" i="4"/>
  <c r="FX161" i="2"/>
  <c r="GB234" i="4"/>
  <c r="FU125" i="2"/>
  <c r="U236" i="2"/>
  <c r="FW233" i="2"/>
  <c r="JG235" i="4"/>
  <c r="JV127" i="4"/>
  <c r="FV104" i="2"/>
  <c r="BP237" i="2"/>
  <c r="KB122" i="4"/>
  <c r="IH234" i="4"/>
  <c r="FE235" i="2"/>
  <c r="FW95" i="2"/>
  <c r="IT238" i="4"/>
  <c r="GP234" i="4"/>
  <c r="FW238" i="4"/>
  <c r="DX234" i="2"/>
  <c r="HI237" i="4"/>
  <c r="JW195" i="4"/>
  <c r="KB206" i="4"/>
  <c r="JW181" i="4"/>
  <c r="EX238" i="2"/>
  <c r="BC237" i="2"/>
  <c r="DG237" i="4"/>
  <c r="BO237" i="4"/>
  <c r="JV65" i="4"/>
  <c r="JW172" i="4"/>
  <c r="FU212" i="2"/>
  <c r="DS237" i="4"/>
  <c r="JD236" i="4"/>
  <c r="FM234" i="2"/>
  <c r="JZ23" i="4"/>
  <c r="DW235" i="4"/>
  <c r="GP236" i="4"/>
  <c r="BG238" i="4"/>
  <c r="FY79" i="2"/>
  <c r="R234" i="4"/>
  <c r="HW236" i="4"/>
  <c r="FW102" i="2"/>
  <c r="FY160" i="2"/>
  <c r="KA175" i="4"/>
  <c r="FU33" i="2"/>
  <c r="ED234" i="2"/>
  <c r="KB140" i="4"/>
  <c r="JW33" i="4"/>
  <c r="FX30" i="2"/>
  <c r="FV225" i="2"/>
  <c r="EP237" i="2"/>
  <c r="FV94" i="2"/>
  <c r="FW70" i="2"/>
  <c r="GX236" i="4"/>
  <c r="AT236" i="4"/>
  <c r="FD237" i="2"/>
  <c r="FU28" i="2"/>
  <c r="DR237" i="4"/>
  <c r="BR237" i="2"/>
  <c r="KC195" i="4"/>
  <c r="FY93" i="2"/>
  <c r="JZ81" i="4"/>
  <c r="FW227" i="2"/>
  <c r="KC59" i="4"/>
  <c r="JZ62" i="4"/>
  <c r="CV234" i="2"/>
  <c r="FX223" i="2"/>
  <c r="JW40" i="4"/>
  <c r="JX50" i="4"/>
  <c r="FY8" i="2"/>
  <c r="JV200" i="4"/>
  <c r="EQ234" i="4"/>
  <c r="CO237" i="2"/>
  <c r="JW119" i="4"/>
  <c r="FY109" i="2"/>
  <c r="KC49" i="4"/>
  <c r="IL236" i="4"/>
  <c r="JV80" i="4"/>
  <c r="BL238" i="4"/>
  <c r="JV13" i="4"/>
  <c r="EO234" i="2"/>
  <c r="FU158" i="2"/>
  <c r="HW234" i="4"/>
  <c r="FY159" i="2"/>
  <c r="EA236" i="4"/>
  <c r="HR234" i="4"/>
  <c r="DP237" i="4"/>
  <c r="JW122" i="4"/>
  <c r="FY186" i="2"/>
  <c r="JW126" i="4"/>
  <c r="JW134" i="4"/>
  <c r="BR235" i="2"/>
  <c r="GE238" i="4"/>
  <c r="DN235" i="4"/>
  <c r="KA215" i="4"/>
  <c r="FY100" i="2"/>
  <c r="CZ238" i="2"/>
  <c r="FV139" i="2"/>
  <c r="JY53" i="4"/>
  <c r="FU68" i="2"/>
  <c r="JZ26" i="4"/>
  <c r="CS238" i="4"/>
  <c r="FY46" i="2"/>
  <c r="FV208" i="2"/>
  <c r="JZ194" i="4"/>
  <c r="DY237" i="4"/>
  <c r="P235" i="2"/>
  <c r="KA183" i="4"/>
  <c r="FX119" i="2"/>
  <c r="FV209" i="2"/>
  <c r="JZ207" i="4"/>
  <c r="FV32" i="2"/>
  <c r="JV153" i="4"/>
  <c r="GX237" i="4"/>
  <c r="KB226" i="4"/>
  <c r="DP238" i="2"/>
  <c r="KA219" i="4"/>
  <c r="AX237" i="2"/>
  <c r="JW61" i="4"/>
  <c r="FU43" i="2"/>
  <c r="AU238" i="4"/>
  <c r="IQ238" i="4"/>
  <c r="CG238" i="2"/>
  <c r="AX235" i="4"/>
  <c r="FU9" i="2"/>
  <c r="EA236" i="2"/>
  <c r="N237" i="4"/>
  <c r="HP235" i="4"/>
  <c r="CW235" i="2"/>
  <c r="AZ235" i="2"/>
  <c r="FO238" i="2"/>
  <c r="GQ235" i="4"/>
  <c r="FY193" i="2"/>
  <c r="AB236" i="4"/>
  <c r="CE238" i="2"/>
  <c r="FX183" i="2"/>
  <c r="JY123" i="4"/>
  <c r="EA235" i="4"/>
  <c r="JO238" i="4"/>
  <c r="FX163" i="2"/>
  <c r="FX9" i="2"/>
  <c r="EY238" i="2"/>
  <c r="EG234" i="2"/>
  <c r="IB237" i="4"/>
  <c r="FU34" i="2"/>
  <c r="CG236" i="4"/>
  <c r="JV84" i="4"/>
  <c r="AB237" i="4"/>
  <c r="KC39" i="4"/>
  <c r="JV216" i="4"/>
  <c r="JW219" i="4"/>
  <c r="IL237" i="4"/>
  <c r="CR234" i="2"/>
  <c r="EU235" i="4"/>
  <c r="FU94" i="2"/>
  <c r="IW236" i="4"/>
  <c r="JW153" i="4"/>
  <c r="FX118" i="2"/>
  <c r="FM238" i="2"/>
  <c r="HS234" i="4"/>
  <c r="JY196" i="4"/>
  <c r="KB72" i="4"/>
  <c r="AY237" i="2"/>
  <c r="JW213" i="4"/>
  <c r="EN236" i="2"/>
  <c r="FF236" i="4"/>
  <c r="JY34" i="4"/>
  <c r="KA11" i="4"/>
  <c r="FV75" i="2"/>
  <c r="AA235" i="4"/>
  <c r="DI234" i="2"/>
  <c r="JV53" i="4"/>
  <c r="FW39" i="2"/>
  <c r="ED238" i="4"/>
  <c r="JX222" i="4"/>
  <c r="R237" i="4"/>
  <c r="JW120" i="4"/>
  <c r="KA160" i="4"/>
  <c r="FW67" i="2"/>
  <c r="JW130" i="4"/>
  <c r="FW60" i="2"/>
  <c r="JY75" i="4"/>
  <c r="JZ175" i="4"/>
  <c r="JF235" i="4"/>
  <c r="KB82" i="4"/>
  <c r="FX24" i="2"/>
  <c r="U234" i="2"/>
  <c r="GV234" i="4"/>
  <c r="DN236" i="4"/>
  <c r="DM235" i="4"/>
  <c r="FY98" i="2"/>
  <c r="DY237" i="2"/>
  <c r="DG235" i="2"/>
  <c r="DE236" i="4"/>
  <c r="W238" i="2"/>
  <c r="HU238" i="4"/>
  <c r="FX198" i="2"/>
  <c r="CN234" i="2"/>
  <c r="FX100" i="2"/>
  <c r="JZ206" i="4"/>
  <c r="G234" i="4"/>
  <c r="FV230" i="2"/>
  <c r="FV12" i="2"/>
  <c r="EK237" i="2"/>
  <c r="HG234" i="4"/>
  <c r="FM237" i="2"/>
  <c r="FY133" i="2"/>
  <c r="FU139" i="2"/>
  <c r="KC156" i="4"/>
  <c r="JV208" i="4"/>
  <c r="CO238" i="2"/>
  <c r="FY13" i="2"/>
  <c r="JW53" i="4"/>
  <c r="FS237" i="2"/>
  <c r="HN234" i="4"/>
  <c r="FU61" i="2"/>
  <c r="KA55" i="4"/>
  <c r="KC196" i="4"/>
  <c r="IP234" i="4"/>
  <c r="FY75" i="2"/>
  <c r="FD234" i="2"/>
  <c r="FV180" i="2"/>
  <c r="KC186" i="4"/>
  <c r="JV38" i="4"/>
  <c r="AN237" i="2"/>
  <c r="BG234" i="2"/>
  <c r="FX126" i="2"/>
  <c r="BT238" i="4"/>
  <c r="FU83" i="2"/>
  <c r="FU174" i="2"/>
  <c r="AK238" i="4"/>
  <c r="KB215" i="4"/>
  <c r="JZ198" i="4"/>
  <c r="JV131" i="4"/>
  <c r="JW47" i="4"/>
  <c r="DF234" i="4"/>
  <c r="FS236" i="4"/>
  <c r="JV72" i="4"/>
  <c r="EA234" i="2"/>
  <c r="IU235" i="4"/>
  <c r="CZ234" i="4"/>
  <c r="KC140" i="4"/>
  <c r="FY172" i="2"/>
  <c r="FX135" i="2"/>
  <c r="FV52" i="2"/>
  <c r="EI238" i="2"/>
  <c r="B237" i="2"/>
  <c r="BM234" i="2"/>
  <c r="KB18" i="4"/>
  <c r="AK235" i="4"/>
  <c r="JV117" i="4"/>
  <c r="EV236" i="4"/>
  <c r="KC174" i="4"/>
  <c r="BN235" i="2"/>
  <c r="FX137" i="2"/>
  <c r="JY220" i="4"/>
  <c r="JW67" i="4"/>
  <c r="Z236" i="2"/>
  <c r="KB70" i="4"/>
  <c r="DG236" i="4"/>
  <c r="JX193" i="4"/>
  <c r="FW183" i="2"/>
  <c r="KC153" i="4"/>
  <c r="FX187" i="2"/>
  <c r="JX121" i="4"/>
  <c r="FY176" i="2"/>
  <c r="FY173" i="2"/>
  <c r="FN238" i="2"/>
  <c r="EB236" i="2"/>
  <c r="FW234" i="4"/>
  <c r="JZ47" i="4"/>
  <c r="JZ162" i="4"/>
  <c r="GS236" i="4"/>
  <c r="KC66" i="4"/>
  <c r="FV156" i="2"/>
  <c r="FO236" i="2"/>
  <c r="FX188" i="2"/>
  <c r="KC21" i="4"/>
  <c r="JV220" i="4"/>
  <c r="FU18" i="2"/>
  <c r="FR238" i="4"/>
  <c r="FW84" i="2"/>
  <c r="K234" i="4"/>
  <c r="KC101" i="4"/>
  <c r="HQ234" i="4"/>
  <c r="KA29" i="4"/>
  <c r="FH235" i="4"/>
  <c r="FV79" i="2"/>
  <c r="KB27" i="4"/>
  <c r="CY236" i="2"/>
  <c r="FV58" i="2"/>
  <c r="FY156" i="2"/>
  <c r="BT236" i="4"/>
  <c r="KB65" i="4"/>
  <c r="JV106" i="4"/>
  <c r="AH235" i="4"/>
  <c r="KB26" i="4"/>
  <c r="HO236" i="4"/>
  <c r="AU234" i="2"/>
  <c r="KA18" i="4"/>
  <c r="JZ96" i="4"/>
  <c r="HE236" i="4"/>
  <c r="JI234" i="4"/>
  <c r="FW104" i="2"/>
  <c r="JZ231" i="4"/>
  <c r="JV133" i="4"/>
  <c r="KB217" i="4"/>
  <c r="JX130" i="4"/>
  <c r="FV76" i="2"/>
  <c r="FU179" i="2"/>
  <c r="KB23" i="4"/>
  <c r="JZ77" i="4"/>
  <c r="JF237" i="4"/>
  <c r="FW199" i="2"/>
  <c r="HI238" i="4"/>
  <c r="BO238" i="4"/>
  <c r="GA235" i="4"/>
  <c r="CC238" i="4"/>
  <c r="JX33" i="4"/>
  <c r="KA14" i="4"/>
  <c r="O238" i="2"/>
  <c r="FX129" i="2"/>
  <c r="GI238" i="4"/>
  <c r="BF237" i="4"/>
  <c r="AW238" i="4"/>
  <c r="JW194" i="4"/>
  <c r="CV235" i="4"/>
  <c r="FY70" i="2"/>
  <c r="KC79" i="4"/>
  <c r="JW209" i="4"/>
  <c r="IT235" i="4"/>
  <c r="FX12" i="2"/>
  <c r="Y237" i="4"/>
  <c r="JS236" i="4"/>
  <c r="KC157" i="4"/>
  <c r="KB8" i="4"/>
  <c r="DJ238" i="4"/>
  <c r="FU232" i="2"/>
  <c r="BW238" i="2"/>
  <c r="HY234" i="4"/>
  <c r="DO238" i="4"/>
  <c r="JW198" i="4"/>
  <c r="JX9" i="4"/>
  <c r="C235" i="4"/>
  <c r="BQ238" i="4"/>
  <c r="IZ236" i="4"/>
  <c r="U238" i="4"/>
  <c r="JZ139" i="4"/>
  <c r="FV118" i="2"/>
  <c r="DE234" i="4"/>
  <c r="KB101" i="4"/>
  <c r="JX128" i="4"/>
  <c r="KC103" i="4"/>
  <c r="GO237" i="4"/>
  <c r="DM237" i="2"/>
  <c r="JV49" i="4"/>
  <c r="JV86" i="4"/>
  <c r="JZ172" i="4"/>
  <c r="AN235" i="4"/>
  <c r="JZ46" i="4"/>
  <c r="CQ235" i="4"/>
  <c r="DX235" i="2"/>
  <c r="KA116" i="4"/>
  <c r="KC178" i="4"/>
  <c r="FY86" i="2"/>
  <c r="EX235" i="4"/>
  <c r="CH237" i="2"/>
  <c r="HB235" i="4"/>
  <c r="JV68" i="4"/>
  <c r="AP235" i="4"/>
  <c r="KC15" i="4"/>
  <c r="KC129" i="4"/>
  <c r="KA180" i="4"/>
  <c r="ER236" i="2"/>
  <c r="BO236" i="2"/>
  <c r="FV122" i="2"/>
  <c r="FH237" i="2"/>
  <c r="JW105" i="4"/>
  <c r="KA87" i="4"/>
  <c r="IO237" i="4"/>
  <c r="EJ237" i="2"/>
  <c r="KC128" i="4"/>
  <c r="KC26" i="4"/>
  <c r="ET235" i="4"/>
  <c r="AS234" i="2"/>
  <c r="JW154" i="4"/>
  <c r="KB39" i="4"/>
  <c r="FN235" i="4"/>
  <c r="JZ201" i="4"/>
  <c r="DM237" i="4"/>
  <c r="BO235" i="2"/>
  <c r="DP234" i="2"/>
  <c r="JV48" i="4"/>
  <c r="FV43" i="2"/>
  <c r="JZ41" i="4"/>
  <c r="JV231" i="4"/>
  <c r="KA170" i="4"/>
  <c r="FV111" i="2"/>
  <c r="ET236" i="2"/>
  <c r="JX195" i="4"/>
  <c r="DY235" i="4"/>
  <c r="FD236" i="2"/>
  <c r="FW182" i="2"/>
  <c r="FY130" i="2"/>
  <c r="KB112" i="4"/>
  <c r="W236" i="2"/>
  <c r="EQ237" i="2"/>
  <c r="JZ12" i="4"/>
  <c r="FX219" i="2"/>
  <c r="FY30" i="2"/>
  <c r="AV235" i="4"/>
  <c r="JZ209" i="4"/>
  <c r="EB235" i="4"/>
  <c r="FY215" i="2"/>
  <c r="KB212" i="4"/>
  <c r="AY238" i="4"/>
  <c r="JZ120" i="4"/>
  <c r="BZ237" i="2"/>
  <c r="FU152" i="2"/>
  <c r="JZ38" i="4"/>
  <c r="JX56" i="4"/>
  <c r="EZ238" i="4"/>
  <c r="BO234" i="2"/>
  <c r="S234" i="4"/>
  <c r="JX191" i="4"/>
  <c r="JV196" i="4"/>
  <c r="P237" i="4"/>
  <c r="IX234" i="4"/>
  <c r="KC45" i="4"/>
  <c r="CM234" i="2"/>
  <c r="BG234" i="4"/>
  <c r="CX234" i="2"/>
  <c r="BQ234" i="4"/>
  <c r="JZ128" i="4"/>
  <c r="JX51" i="4"/>
  <c r="CF234" i="4"/>
  <c r="AJ238" i="4"/>
  <c r="KC44" i="4"/>
  <c r="JD238" i="4"/>
  <c r="FY21" i="2"/>
  <c r="JE234" i="4"/>
  <c r="FX190" i="2"/>
  <c r="KB78" i="4"/>
  <c r="JV66" i="4"/>
  <c r="FU133" i="2"/>
  <c r="N234" i="2"/>
  <c r="FY31" i="2"/>
  <c r="EM235" i="4"/>
  <c r="KA22" i="4"/>
  <c r="JW230" i="4"/>
  <c r="EI236" i="4"/>
  <c r="JZ68" i="4"/>
  <c r="EF236" i="2"/>
  <c r="FX70" i="2"/>
  <c r="FU220" i="2"/>
  <c r="KC175" i="4"/>
  <c r="DI238" i="2"/>
  <c r="AY236" i="2"/>
  <c r="FY82" i="2"/>
  <c r="KC150" i="4"/>
  <c r="JZ196" i="4"/>
  <c r="FW187" i="2"/>
  <c r="U237" i="2"/>
  <c r="D234" i="2"/>
  <c r="HU234" i="4"/>
  <c r="JW15" i="4"/>
  <c r="ID238" i="4"/>
  <c r="KC198" i="4"/>
  <c r="JX151" i="4"/>
  <c r="AS238" i="2"/>
  <c r="FV206" i="2"/>
  <c r="JV218" i="4"/>
  <c r="FX124" i="2"/>
  <c r="FU51" i="2"/>
  <c r="FW211" i="2"/>
  <c r="FW142" i="2"/>
  <c r="BX234" i="2"/>
  <c r="KA80" i="4"/>
  <c r="FW179" i="2"/>
  <c r="FU191" i="2"/>
  <c r="JY42" i="4"/>
  <c r="FP236" i="2"/>
  <c r="IS237" i="4"/>
  <c r="JV22" i="4"/>
  <c r="KB37" i="4"/>
  <c r="FW34" i="2"/>
  <c r="GE234" i="4"/>
  <c r="JW221" i="4"/>
  <c r="JZ181" i="4"/>
  <c r="JV21" i="4"/>
  <c r="FX17" i="2"/>
  <c r="JV36" i="4"/>
  <c r="KC233" i="4"/>
  <c r="BI235" i="2"/>
  <c r="FW47" i="2"/>
  <c r="FV237" i="4"/>
  <c r="FY226" i="2"/>
  <c r="KB9" i="4"/>
  <c r="JX98" i="4"/>
  <c r="AB234" i="2"/>
  <c r="JY93" i="4"/>
  <c r="J234" i="4"/>
  <c r="KA121" i="4"/>
  <c r="FW200" i="2"/>
  <c r="KC33" i="4"/>
  <c r="HN236" i="4"/>
  <c r="FW147" i="2"/>
  <c r="AE238" i="4"/>
  <c r="KA81" i="4"/>
  <c r="JZ14" i="4"/>
  <c r="JW9" i="4"/>
  <c r="FU80" i="2"/>
  <c r="FS235" i="4"/>
  <c r="FY36" i="2"/>
  <c r="BC237" i="4"/>
  <c r="CE236" i="2"/>
  <c r="FS237" i="4"/>
  <c r="AD235" i="4"/>
  <c r="FX13" i="2"/>
  <c r="KB219" i="4"/>
  <c r="FE236" i="2"/>
  <c r="FX83" i="2"/>
  <c r="JZ110" i="4"/>
  <c r="JY157" i="4"/>
  <c r="DX236" i="4"/>
  <c r="FI237" i="2"/>
  <c r="EB236" i="4"/>
  <c r="C237" i="2"/>
  <c r="AE236" i="2"/>
  <c r="JV132" i="4"/>
  <c r="FX42" i="2"/>
  <c r="KA9" i="4"/>
  <c r="FH235" i="2"/>
  <c r="FV140" i="2"/>
  <c r="AZ234" i="2"/>
  <c r="JY211" i="4"/>
  <c r="AF235" i="2"/>
  <c r="KC22" i="4"/>
  <c r="JB236" i="4"/>
  <c r="IW235" i="4"/>
  <c r="JZ143" i="4"/>
  <c r="FW41" i="2"/>
  <c r="EG238" i="4"/>
  <c r="AO234" i="4"/>
  <c r="JW136" i="4"/>
  <c r="FN237" i="2"/>
  <c r="V237" i="2"/>
  <c r="FD238" i="2"/>
  <c r="BI237" i="4"/>
  <c r="GU238" i="4"/>
  <c r="GF238" i="4"/>
  <c r="W237" i="4"/>
  <c r="KC68" i="4"/>
  <c r="FX143" i="2"/>
  <c r="KC226" i="4"/>
  <c r="KB49" i="4"/>
  <c r="FU225" i="2"/>
  <c r="AJ234" i="4"/>
  <c r="JW17" i="4"/>
  <c r="FW111" i="2"/>
  <c r="FK238" i="2"/>
  <c r="KB42" i="4"/>
  <c r="DV235" i="2"/>
  <c r="FW99" i="2"/>
  <c r="JZ202" i="4"/>
  <c r="JY155" i="4"/>
  <c r="EZ236" i="4"/>
  <c r="FW42" i="2"/>
  <c r="KB12" i="4"/>
  <c r="JY143" i="4"/>
  <c r="JV11" i="4"/>
  <c r="CJ238" i="2"/>
  <c r="FX150" i="2"/>
  <c r="KA132" i="4"/>
  <c r="CI238" i="4"/>
  <c r="KA104" i="4"/>
  <c r="FY218" i="2"/>
  <c r="KA108" i="4"/>
  <c r="KB50" i="4"/>
  <c r="FW143" i="2"/>
  <c r="JX153" i="4"/>
  <c r="KA51" i="4"/>
  <c r="JZ189" i="4"/>
  <c r="FW124" i="2"/>
  <c r="HA238" i="4"/>
  <c r="FY127" i="2"/>
  <c r="FV214" i="2"/>
  <c r="FD235" i="2"/>
  <c r="BG236" i="2"/>
  <c r="JX199" i="4"/>
  <c r="M235" i="2"/>
  <c r="JW107" i="4"/>
  <c r="FP238" i="4"/>
  <c r="DT237" i="2"/>
  <c r="KC106" i="4"/>
  <c r="FP235" i="2"/>
  <c r="V236" i="2"/>
  <c r="FX117" i="2"/>
  <c r="HX238" i="4"/>
  <c r="AX235" i="2"/>
  <c r="FY91" i="2"/>
  <c r="JZ149" i="4"/>
  <c r="JV232" i="4"/>
  <c r="FV103" i="2"/>
  <c r="JU236" i="4"/>
  <c r="FY53" i="2"/>
  <c r="FY138" i="2"/>
  <c r="AX236" i="4"/>
  <c r="FX228" i="2"/>
  <c r="FV81" i="2"/>
  <c r="FY139" i="2"/>
  <c r="JZ63" i="4"/>
  <c r="JW20" i="4"/>
  <c r="KA194" i="4"/>
  <c r="HP236" i="4"/>
  <c r="BJ235" i="2"/>
  <c r="JZ136" i="4"/>
  <c r="FM236" i="2"/>
  <c r="FW29" i="2"/>
  <c r="JX63" i="4"/>
  <c r="AB238" i="4"/>
  <c r="CN234" i="4"/>
  <c r="KA164" i="4"/>
  <c r="GD234" i="4"/>
  <c r="FD235" i="4"/>
  <c r="DB238" i="2"/>
  <c r="AF236" i="4"/>
  <c r="FU153" i="2"/>
  <c r="GD237" i="4"/>
  <c r="FW149" i="2"/>
  <c r="DR235" i="4"/>
  <c r="JW76" i="4"/>
  <c r="BM237" i="2"/>
  <c r="JZ132" i="4"/>
  <c r="FU143" i="2"/>
  <c r="KA118" i="4"/>
  <c r="FX28" i="2"/>
  <c r="ES238" i="4"/>
  <c r="EB234" i="2"/>
  <c r="JX82" i="4"/>
  <c r="JY55" i="4"/>
  <c r="FV34" i="2"/>
  <c r="G236" i="4"/>
  <c r="DC236" i="2"/>
  <c r="BK234" i="2"/>
  <c r="JZ133" i="4"/>
  <c r="EL238" i="2"/>
  <c r="FY161" i="2"/>
  <c r="JV12" i="4"/>
  <c r="BN236" i="2"/>
  <c r="KA61" i="4"/>
  <c r="CB235" i="2"/>
  <c r="AC237" i="2"/>
  <c r="JZ145" i="4"/>
  <c r="CW236" i="4"/>
  <c r="FV133" i="2"/>
  <c r="KC162" i="4"/>
  <c r="JX208" i="4"/>
  <c r="FX222" i="2"/>
  <c r="JX112" i="4"/>
  <c r="EL236" i="4"/>
  <c r="JZ179" i="4"/>
  <c r="DK235" i="4"/>
  <c r="JH234" i="4"/>
  <c r="FU40" i="2"/>
  <c r="BA238" i="4"/>
  <c r="JV61" i="4"/>
  <c r="JW137" i="4"/>
  <c r="JV207" i="4"/>
  <c r="JV102" i="4"/>
  <c r="FU116" i="2"/>
  <c r="JX167" i="4"/>
  <c r="KB69" i="4"/>
  <c r="FW98" i="2"/>
  <c r="FG234" i="2"/>
  <c r="X235" i="4"/>
  <c r="JZ217" i="4"/>
  <c r="JZ28" i="4"/>
  <c r="GQ236" i="4"/>
  <c r="JN235" i="4"/>
  <c r="JW148" i="4"/>
  <c r="E234" i="2"/>
  <c r="BF236" i="2"/>
  <c r="JK236" i="4"/>
  <c r="BL235" i="2"/>
  <c r="AW237" i="2"/>
  <c r="FV154" i="2"/>
  <c r="FX41" i="2"/>
  <c r="JN236" i="4"/>
  <c r="AH234" i="4"/>
  <c r="FV205" i="2"/>
  <c r="V235" i="2"/>
  <c r="JX26" i="4"/>
  <c r="GP238" i="4"/>
  <c r="FU144" i="2"/>
  <c r="FX185" i="2"/>
  <c r="JK238" i="4"/>
  <c r="BX236" i="4"/>
  <c r="W236" i="4"/>
  <c r="HO234" i="4"/>
  <c r="JY95" i="4"/>
  <c r="JW23" i="4"/>
  <c r="JY166" i="4"/>
  <c r="KC205" i="4"/>
  <c r="IG235" i="4"/>
  <c r="KB89" i="4"/>
  <c r="KB192" i="4"/>
  <c r="JX146" i="4"/>
  <c r="BK238" i="2"/>
  <c r="JZ156" i="4"/>
  <c r="JV81" i="4"/>
  <c r="JZ9" i="4"/>
  <c r="EL234" i="2"/>
  <c r="FV163" i="2"/>
  <c r="FB237" i="4"/>
  <c r="JV119" i="4"/>
  <c r="FW78" i="2"/>
  <c r="FV87" i="2"/>
  <c r="JV111" i="4"/>
  <c r="FV191" i="2"/>
  <c r="GL237" i="4"/>
  <c r="FK234" i="4"/>
  <c r="JW135" i="4"/>
  <c r="FY194" i="2"/>
  <c r="JY183" i="4"/>
  <c r="FU87" i="2"/>
  <c r="JG236" i="4"/>
  <c r="FE238" i="4"/>
  <c r="JV110" i="4"/>
  <c r="KC90" i="4"/>
  <c r="JW65" i="4"/>
  <c r="CQ236" i="4"/>
  <c r="AB237" i="2"/>
  <c r="KC60" i="4"/>
  <c r="JY8" i="4"/>
  <c r="JZ170" i="4"/>
  <c r="KB139" i="4"/>
  <c r="FV146" i="2"/>
  <c r="DH235" i="4"/>
  <c r="P235" i="4"/>
  <c r="JY10" i="4"/>
  <c r="HB234" i="4"/>
  <c r="FV159" i="2"/>
  <c r="FY126" i="2"/>
  <c r="FU105" i="2"/>
  <c r="CE234" i="2"/>
  <c r="FY123" i="2"/>
  <c r="JX160" i="4"/>
  <c r="JX228" i="4"/>
  <c r="KB145" i="4"/>
  <c r="ER238" i="2"/>
  <c r="AB235" i="4"/>
  <c r="FV227" i="2"/>
  <c r="JX161" i="4"/>
  <c r="FH236" i="2"/>
  <c r="DA235" i="4"/>
  <c r="EP237" i="4"/>
  <c r="AK237" i="2"/>
  <c r="AR235" i="4"/>
  <c r="JV64" i="4"/>
  <c r="JX95" i="4"/>
  <c r="DB235" i="4"/>
  <c r="KB35" i="4"/>
  <c r="CL237" i="2"/>
  <c r="KA195" i="4"/>
  <c r="JW214" i="4"/>
  <c r="EL235" i="4"/>
  <c r="FV31" i="2"/>
  <c r="FU223" i="2"/>
  <c r="FV221" i="2"/>
  <c r="FK237" i="2"/>
  <c r="JX176" i="4"/>
  <c r="FV68" i="2"/>
  <c r="FY141" i="2"/>
  <c r="JX201" i="4"/>
  <c r="HJ235" i="4"/>
  <c r="JZ200" i="4"/>
  <c r="JW90" i="4"/>
  <c r="HO237" i="4"/>
  <c r="JV156" i="4"/>
  <c r="AU236" i="2"/>
  <c r="B234" i="2"/>
  <c r="AL238" i="4"/>
  <c r="ES236" i="2"/>
  <c r="KB59" i="4"/>
  <c r="JX101" i="4"/>
  <c r="JX47" i="4"/>
  <c r="FN235" i="2"/>
  <c r="DS235" i="4"/>
  <c r="JY71" i="4"/>
  <c r="EJ234" i="4"/>
  <c r="KC203" i="4"/>
  <c r="JX60" i="4"/>
  <c r="JW220" i="4"/>
  <c r="JY179" i="4"/>
  <c r="FX127" i="2"/>
  <c r="FU192" i="2"/>
  <c r="JY52" i="4"/>
  <c r="AC238" i="4"/>
  <c r="KB47" i="4"/>
  <c r="CJ234" i="2"/>
  <c r="KC41" i="4"/>
  <c r="KC200" i="4"/>
  <c r="JX200" i="4"/>
  <c r="HV234" i="4"/>
  <c r="JR237" i="4"/>
  <c r="JR234" i="4"/>
  <c r="FU222" i="2"/>
  <c r="FW207" i="2"/>
  <c r="FW108" i="2"/>
  <c r="EE237" i="2"/>
  <c r="FU237" i="4"/>
  <c r="ES234" i="2"/>
  <c r="FT236" i="2"/>
  <c r="CJ235" i="2"/>
  <c r="FY238" i="4"/>
  <c r="KA167" i="4"/>
  <c r="BM238" i="2"/>
  <c r="FO235" i="4"/>
  <c r="GF237" i="4"/>
  <c r="FY28" i="2"/>
  <c r="KB232" i="4"/>
  <c r="JW151" i="4"/>
  <c r="JM236" i="4"/>
  <c r="JP237" i="4"/>
  <c r="CV237" i="4"/>
  <c r="KA53" i="4"/>
  <c r="DF237" i="2"/>
  <c r="FV229" i="2"/>
  <c r="FX199" i="2"/>
  <c r="FX39" i="2"/>
  <c r="JX171" i="4"/>
  <c r="FY80" i="2"/>
  <c r="EC234" i="4"/>
  <c r="FU29" i="2"/>
  <c r="FU171" i="2"/>
  <c r="F237" i="4"/>
  <c r="FU218" i="2"/>
  <c r="FY166" i="2"/>
  <c r="KB152" i="4"/>
  <c r="DT238" i="2"/>
  <c r="AD238" i="2"/>
  <c r="FY187" i="2"/>
  <c r="KA209" i="4"/>
  <c r="JZ78" i="4"/>
  <c r="KB61" i="4"/>
  <c r="JW139" i="4"/>
  <c r="IF234" i="4"/>
  <c r="IN238" i="4"/>
  <c r="KC206" i="4"/>
  <c r="JX219" i="4"/>
  <c r="DU234" i="4"/>
  <c r="FX193" i="2"/>
  <c r="KB19" i="4"/>
  <c r="KB85" i="4"/>
  <c r="BV238" i="2"/>
  <c r="E234" i="4"/>
  <c r="JY114" i="4"/>
  <c r="BV237" i="2"/>
  <c r="KB211" i="4"/>
  <c r="JV23" i="4"/>
  <c r="CT237" i="4"/>
  <c r="JV197" i="4"/>
  <c r="KB7" i="4"/>
  <c r="DQ236" i="2"/>
  <c r="FU60" i="2"/>
  <c r="R236" i="2"/>
  <c r="IM235" i="4"/>
  <c r="CY236" i="4"/>
  <c r="JW80" i="4"/>
  <c r="JX81" i="4"/>
  <c r="EK238" i="4"/>
  <c r="FR236" i="4"/>
  <c r="BN234" i="4"/>
  <c r="KB121" i="4"/>
  <c r="FB237" i="2"/>
  <c r="BZ234" i="2"/>
  <c r="KC30" i="4"/>
  <c r="FX209" i="2"/>
  <c r="BF234" i="4"/>
  <c r="FW140" i="2"/>
  <c r="JV144" i="4"/>
  <c r="JY43" i="4"/>
  <c r="FX88" i="2"/>
  <c r="DD236" i="2"/>
  <c r="AO235" i="4"/>
  <c r="FW134" i="2"/>
  <c r="JX12" i="4"/>
  <c r="CO236" i="2"/>
  <c r="AM236" i="2"/>
  <c r="AA235" i="2"/>
  <c r="KB87" i="4"/>
  <c r="JZ64" i="4"/>
  <c r="KC183" i="4"/>
  <c r="IF235" i="4"/>
  <c r="JZ75" i="4"/>
  <c r="FY181" i="2"/>
  <c r="FW215" i="2"/>
  <c r="JZ66" i="4"/>
  <c r="FW217" i="2"/>
  <c r="FT234" i="2"/>
  <c r="CA235" i="4"/>
  <c r="JZ71" i="4"/>
  <c r="JX164" i="4"/>
  <c r="FV62" i="2"/>
  <c r="KC118" i="4"/>
  <c r="FX225" i="2"/>
  <c r="FY236" i="4"/>
  <c r="JW62" i="4"/>
  <c r="AV238" i="4"/>
  <c r="DO234" i="4"/>
  <c r="J234" i="2"/>
  <c r="KC119" i="4"/>
  <c r="AV234" i="2"/>
  <c r="JW41" i="4"/>
  <c r="IU237" i="4"/>
  <c r="KA220" i="4"/>
  <c r="FU136" i="2"/>
  <c r="FX106" i="2"/>
  <c r="JX48" i="4"/>
  <c r="KC192" i="4"/>
  <c r="DQ235" i="2"/>
  <c r="FW224" i="2"/>
  <c r="JV20" i="4"/>
  <c r="JW128" i="4"/>
  <c r="IE236" i="4"/>
  <c r="JW24" i="4"/>
  <c r="JV157" i="4"/>
  <c r="KC99" i="4"/>
  <c r="FU208" i="2"/>
  <c r="JX134" i="4"/>
  <c r="FU98" i="2"/>
  <c r="FV65" i="2"/>
  <c r="JV50" i="4"/>
  <c r="IY234" i="4"/>
  <c r="DT236" i="4"/>
  <c r="FU196" i="2"/>
  <c r="FU211" i="2"/>
  <c r="JW96" i="4"/>
  <c r="KA214" i="4"/>
  <c r="HB238" i="4"/>
  <c r="KB161" i="4"/>
  <c r="DG234" i="4"/>
  <c r="JV171" i="4"/>
  <c r="S235" i="2"/>
  <c r="BB238" i="2"/>
  <c r="JY140" i="4"/>
  <c r="FR236" i="2"/>
  <c r="KC23" i="4"/>
  <c r="JV115" i="4"/>
  <c r="CF236" i="2"/>
  <c r="JX99" i="4"/>
  <c r="FX176" i="2"/>
  <c r="AC234" i="4"/>
  <c r="JY188" i="4"/>
  <c r="FY95" i="2"/>
  <c r="FG235" i="4"/>
  <c r="F238" i="4"/>
  <c r="KA222" i="4"/>
  <c r="KB40" i="4"/>
  <c r="KA145" i="4"/>
  <c r="AM234" i="4"/>
  <c r="KC181" i="4"/>
  <c r="CL238" i="2"/>
  <c r="JX179" i="4"/>
  <c r="FV124" i="2"/>
  <c r="JV192" i="4"/>
  <c r="JW31" i="4"/>
  <c r="HZ234" i="4"/>
  <c r="KC76" i="4"/>
  <c r="CB234" i="2"/>
  <c r="KA224" i="4"/>
  <c r="JZ218" i="4"/>
  <c r="GG237" i="4"/>
  <c r="FW166" i="2"/>
  <c r="FW209" i="2"/>
  <c r="DT235" i="4"/>
  <c r="FV162" i="2"/>
  <c r="KA102" i="4"/>
  <c r="KA68" i="4"/>
  <c r="JV202" i="4"/>
  <c r="JV60" i="4"/>
  <c r="DU235" i="2"/>
  <c r="GK236" i="4"/>
  <c r="FE235" i="4"/>
  <c r="AW235" i="4"/>
  <c r="FY17" i="2"/>
  <c r="JX122" i="4"/>
  <c r="DZ236" i="4"/>
  <c r="JV51" i="4"/>
  <c r="JY94" i="4"/>
  <c r="FV147" i="2"/>
  <c r="FU230" i="2"/>
  <c r="JZ10" i="4"/>
  <c r="FY108" i="2"/>
  <c r="EG237" i="2"/>
  <c r="FU217" i="2"/>
  <c r="IY238" i="4"/>
  <c r="FU229" i="2"/>
  <c r="CS236" i="2"/>
  <c r="EK234" i="2"/>
  <c r="JW118" i="4"/>
  <c r="FU11" i="2"/>
  <c r="AJ237" i="4"/>
  <c r="JX38" i="4"/>
  <c r="FY174" i="2"/>
  <c r="AZ237" i="2"/>
  <c r="FX157" i="2"/>
  <c r="AD234" i="4"/>
  <c r="KC42" i="4"/>
  <c r="FC235" i="2"/>
  <c r="JZ233" i="4"/>
  <c r="JH238" i="4"/>
  <c r="FW83" i="2"/>
  <c r="FX194" i="2"/>
  <c r="JY214" i="4"/>
  <c r="FX153" i="2"/>
  <c r="FU72" i="2"/>
  <c r="X236" i="2"/>
  <c r="FT237" i="4"/>
  <c r="KB108" i="4"/>
  <c r="FW172" i="2"/>
  <c r="FX116" i="2"/>
  <c r="KA43" i="4"/>
  <c r="KA64" i="4"/>
  <c r="JV184" i="4"/>
  <c r="FH234" i="4"/>
  <c r="FW63" i="2"/>
  <c r="KB75" i="4"/>
  <c r="BZ234" i="4"/>
  <c r="CJ235" i="4"/>
  <c r="JX184" i="4"/>
  <c r="FW118" i="2"/>
  <c r="JX42" i="4"/>
  <c r="BP238" i="2"/>
  <c r="KC182" i="4"/>
  <c r="S237" i="4"/>
  <c r="BT237" i="2"/>
  <c r="FJ234" i="4"/>
  <c r="JW201" i="4"/>
  <c r="KA10" i="4"/>
  <c r="BN237" i="4"/>
  <c r="EU237" i="4"/>
  <c r="DZ234" i="2"/>
  <c r="FY207" i="2"/>
  <c r="FT237" i="2"/>
  <c r="JZ222" i="4"/>
  <c r="FX113" i="2"/>
  <c r="FX164" i="2"/>
  <c r="JZ164" i="4"/>
  <c r="EI234" i="2"/>
  <c r="BB238" i="4"/>
  <c r="FX169" i="2"/>
  <c r="JV194" i="4"/>
  <c r="FX64" i="2"/>
  <c r="GJ238" i="4"/>
  <c r="AF234" i="4"/>
  <c r="FJ234" i="2"/>
  <c r="FU216" i="2"/>
  <c r="GY236" i="4"/>
  <c r="JX221" i="4"/>
  <c r="H238" i="4"/>
  <c r="GI237" i="4"/>
  <c r="HS236" i="4"/>
  <c r="FU23" i="2"/>
  <c r="C234" i="2"/>
  <c r="FC234" i="4"/>
  <c r="FW12" i="2"/>
  <c r="JV199" i="4"/>
  <c r="KA126" i="4"/>
  <c r="JY148" i="4"/>
  <c r="KC224" i="4"/>
  <c r="HL235" i="4"/>
  <c r="JV166" i="4"/>
  <c r="FP234" i="2"/>
  <c r="BD238" i="4"/>
  <c r="JW174" i="4"/>
  <c r="R236" i="4"/>
  <c r="KB165" i="4"/>
  <c r="AV237" i="2"/>
  <c r="AT235" i="4"/>
  <c r="JV233" i="4"/>
  <c r="AK235" i="2"/>
  <c r="JX233" i="4"/>
  <c r="FU63" i="2"/>
  <c r="BG235" i="2"/>
  <c r="JX30" i="4"/>
  <c r="JX16" i="4"/>
  <c r="FW218" i="2"/>
  <c r="JX23" i="4"/>
  <c r="CR235" i="2"/>
  <c r="CK237" i="4"/>
  <c r="E236" i="2"/>
  <c r="FV160" i="2"/>
  <c r="FY24" i="2"/>
  <c r="BY237" i="2"/>
  <c r="FY178" i="2"/>
  <c r="JZ210" i="4"/>
  <c r="GI235" i="4"/>
  <c r="KB183" i="4"/>
  <c r="FY67" i="2"/>
  <c r="FH237" i="4"/>
  <c r="FX67" i="2"/>
  <c r="JQ236" i="4"/>
  <c r="JZ178" i="4"/>
  <c r="EO236" i="4"/>
  <c r="JX114" i="4"/>
  <c r="JY230" i="4"/>
  <c r="DV234" i="2"/>
  <c r="DW236" i="2"/>
  <c r="DU238" i="2"/>
  <c r="BW237" i="2"/>
  <c r="G237" i="2"/>
  <c r="FX215" i="2"/>
  <c r="KA225" i="4"/>
  <c r="FU213" i="2"/>
  <c r="EC236" i="4"/>
  <c r="JV174" i="4"/>
  <c r="FX103" i="2"/>
  <c r="HM237" i="4"/>
  <c r="FU226" i="2"/>
  <c r="JY141" i="4"/>
  <c r="AS236" i="4"/>
  <c r="FV44" i="2"/>
  <c r="KB41" i="4"/>
  <c r="KC110" i="4"/>
  <c r="BA238" i="2"/>
  <c r="FV116" i="2"/>
  <c r="JY215" i="4"/>
  <c r="KC201" i="4"/>
  <c r="AZ235" i="4"/>
  <c r="CT236" i="2"/>
  <c r="CO235" i="4"/>
  <c r="FX32" i="2"/>
  <c r="Z238" i="4"/>
  <c r="JV95" i="4"/>
  <c r="EW235" i="4"/>
  <c r="JV7" i="4"/>
  <c r="JW83" i="4"/>
  <c r="BK234" i="4"/>
  <c r="KC31" i="4"/>
  <c r="KA137" i="4"/>
  <c r="DH238" i="2"/>
  <c r="JV78" i="4"/>
  <c r="GI236" i="4"/>
  <c r="CA236" i="2"/>
  <c r="CP234" i="2"/>
  <c r="FV61" i="2"/>
  <c r="T236" i="4"/>
  <c r="KA151" i="4"/>
  <c r="FW156" i="2"/>
  <c r="JV41" i="4"/>
  <c r="FV106" i="2"/>
  <c r="FV115" i="2"/>
  <c r="KB77" i="4"/>
  <c r="JV123" i="4"/>
  <c r="AO234" i="2"/>
  <c r="JW177" i="4"/>
  <c r="CF238" i="4"/>
  <c r="KA226" i="4"/>
  <c r="ET234" i="2"/>
  <c r="JW184" i="4"/>
  <c r="FF238" i="4"/>
  <c r="FY42" i="2"/>
  <c r="ER235" i="4"/>
  <c r="JY197" i="4"/>
  <c r="JZ92" i="4"/>
  <c r="JY88" i="4"/>
  <c r="EW234" i="4"/>
  <c r="JV32" i="4"/>
  <c r="JW86" i="4"/>
  <c r="FX212" i="2"/>
  <c r="R235" i="4"/>
  <c r="JV212" i="4"/>
  <c r="BL238" i="2"/>
  <c r="CB236" i="2"/>
  <c r="JY108" i="4"/>
  <c r="AS236" i="2"/>
  <c r="FX123" i="2"/>
  <c r="BZ235" i="2"/>
  <c r="FY116" i="2"/>
  <c r="KB153" i="4"/>
  <c r="KB218" i="4"/>
  <c r="CU235" i="2"/>
  <c r="E236" i="4"/>
  <c r="R238" i="4"/>
  <c r="FW153" i="2"/>
  <c r="JV169" i="4"/>
  <c r="AW237" i="4"/>
  <c r="HD235" i="4"/>
  <c r="JZ184" i="4"/>
  <c r="JW29" i="4"/>
  <c r="FV235" i="4"/>
  <c r="D238" i="4"/>
  <c r="FW87" i="2"/>
  <c r="FX166" i="2"/>
  <c r="JY22" i="4"/>
  <c r="JY32" i="4"/>
  <c r="AO236" i="4"/>
  <c r="JV190" i="4"/>
  <c r="AM238" i="4"/>
  <c r="JN234" i="4"/>
  <c r="IN236" i="4"/>
  <c r="FW126" i="2"/>
  <c r="FX79" i="2"/>
  <c r="AV235" i="2"/>
  <c r="GL234" i="4"/>
  <c r="JW70" i="4"/>
  <c r="JW18" i="4"/>
  <c r="IH235" i="4"/>
  <c r="BZ238" i="4"/>
  <c r="FX125" i="2"/>
  <c r="Q235" i="2"/>
  <c r="IP236" i="4"/>
  <c r="CK238" i="4"/>
  <c r="FW223" i="2"/>
  <c r="K235" i="2"/>
  <c r="JZ160" i="4"/>
  <c r="FW146" i="2"/>
  <c r="JX87" i="4"/>
  <c r="ES238" i="2"/>
  <c r="FX177" i="2"/>
  <c r="W238" i="4"/>
  <c r="FY199" i="2"/>
  <c r="AU237" i="2"/>
  <c r="JV17" i="4"/>
  <c r="FB234" i="2"/>
  <c r="CS235" i="4"/>
  <c r="FV200" i="2"/>
  <c r="FT235" i="2"/>
  <c r="S237" i="2"/>
  <c r="CU237" i="4"/>
  <c r="BA234" i="2"/>
  <c r="CM235" i="4"/>
  <c r="CZ237" i="2"/>
  <c r="GB237" i="4"/>
  <c r="X235" i="2"/>
  <c r="KB233" i="4"/>
  <c r="CX234" i="4"/>
  <c r="JJ235" i="4"/>
  <c r="KA84" i="4"/>
  <c r="KB191" i="4"/>
  <c r="KC34" i="4"/>
  <c r="JY24" i="4"/>
  <c r="FY121" i="2"/>
  <c r="FV105" i="2"/>
  <c r="AE237" i="4"/>
  <c r="DY238" i="2"/>
  <c r="FY101" i="2"/>
  <c r="JZ185" i="4"/>
  <c r="CO238" i="4"/>
  <c r="JY59" i="4"/>
  <c r="JW160" i="4"/>
  <c r="JV130" i="4"/>
  <c r="JW125" i="4"/>
  <c r="JY85" i="4"/>
  <c r="FX46" i="2"/>
  <c r="IL238" i="4"/>
  <c r="JY213" i="4"/>
  <c r="HS237" i="4"/>
  <c r="JW46" i="4"/>
  <c r="BU235" i="4"/>
  <c r="JV108" i="4"/>
  <c r="FY221" i="2"/>
  <c r="D235" i="2"/>
  <c r="JZ7" i="4"/>
  <c r="JZ57" i="4"/>
  <c r="FW157" i="2"/>
  <c r="AI234" i="2"/>
  <c r="CH234" i="2"/>
  <c r="FV170" i="2"/>
  <c r="JX217" i="4"/>
  <c r="FX235" i="4"/>
  <c r="FV181" i="2"/>
  <c r="FY158" i="2"/>
  <c r="KA16" i="4"/>
  <c r="KA168" i="4"/>
  <c r="FJ238" i="2"/>
  <c r="FI235" i="2"/>
  <c r="FV135" i="2"/>
  <c r="FZ234" i="4"/>
  <c r="JH237" i="4"/>
  <c r="FQ238" i="2"/>
  <c r="AL234" i="2"/>
  <c r="DC235" i="2"/>
  <c r="AQ234" i="4"/>
  <c r="JW63" i="4"/>
  <c r="JV142" i="4"/>
  <c r="KC189" i="4"/>
  <c r="FV175" i="2"/>
  <c r="JV128" i="4"/>
  <c r="JV136" i="4"/>
  <c r="AF237" i="4"/>
  <c r="AE236" i="4"/>
  <c r="JY60" i="4"/>
  <c r="KB13" i="4"/>
  <c r="AD238" i="4"/>
  <c r="FU82" i="2"/>
  <c r="KB159" i="4"/>
  <c r="BN234" i="2"/>
  <c r="Q236" i="2"/>
  <c r="FX167" i="2"/>
  <c r="FW76" i="2"/>
  <c r="KB128" i="4"/>
  <c r="KB84" i="4"/>
  <c r="DD237" i="2"/>
  <c r="FV11" i="2"/>
  <c r="DY234" i="4"/>
  <c r="CI235" i="4"/>
  <c r="FU99" i="2"/>
  <c r="JV79" i="4"/>
  <c r="G234" i="2"/>
  <c r="IP235" i="4"/>
  <c r="L235" i="4"/>
  <c r="JY35" i="4"/>
  <c r="K238" i="4"/>
  <c r="BR238" i="2"/>
  <c r="BW236" i="2"/>
  <c r="IY236" i="4"/>
  <c r="JZ60" i="4"/>
  <c r="KC83" i="4"/>
  <c r="KA105" i="4"/>
  <c r="FW38" i="2"/>
  <c r="JX43" i="4"/>
  <c r="BD235" i="2"/>
  <c r="KC114" i="4"/>
  <c r="JW10" i="4"/>
  <c r="FV18" i="2"/>
  <c r="KA112" i="4"/>
  <c r="DW238" i="4"/>
  <c r="KB216" i="4"/>
  <c r="FV100" i="2"/>
  <c r="JX169" i="4"/>
  <c r="KA13" i="4"/>
  <c r="Z234" i="4"/>
  <c r="GZ237" i="4"/>
  <c r="H234" i="4"/>
  <c r="KC9" i="4"/>
  <c r="BX238" i="2"/>
  <c r="FW59" i="2"/>
  <c r="FU108" i="2"/>
  <c r="EQ238" i="2"/>
  <c r="KA182" i="4"/>
  <c r="HK237" i="4"/>
  <c r="KA144" i="4"/>
  <c r="EV234" i="4"/>
  <c r="EF236" i="4"/>
  <c r="FU78" i="2"/>
  <c r="FV107" i="2"/>
  <c r="FX36" i="2"/>
  <c r="EV236" i="2"/>
  <c r="BH235" i="2"/>
  <c r="BG237" i="4"/>
  <c r="IN235" i="4"/>
  <c r="FW123" i="2"/>
  <c r="KA40" i="4"/>
  <c r="JY13" i="4"/>
  <c r="FD234" i="4"/>
  <c r="CB237" i="2"/>
  <c r="K236" i="2"/>
  <c r="JZ169" i="4"/>
  <c r="FU92" i="2"/>
  <c r="JX22" i="4"/>
  <c r="JY117" i="4"/>
  <c r="JZ108" i="4"/>
  <c r="JZ226" i="4"/>
  <c r="FU46" i="2"/>
  <c r="JB238" i="4"/>
  <c r="Q235" i="4"/>
  <c r="JY202" i="4"/>
  <c r="JW217" i="4"/>
  <c r="BM237" i="4"/>
  <c r="B234" i="4"/>
  <c r="FW65" i="2"/>
  <c r="CS234" i="4"/>
  <c r="JW34" i="4"/>
  <c r="EW234" i="2"/>
  <c r="KC216" i="4"/>
  <c r="B236" i="4"/>
  <c r="JW163" i="4"/>
  <c r="FC235" i="4"/>
  <c r="JW162" i="4"/>
  <c r="IU236" i="4"/>
  <c r="FY33" i="2"/>
  <c r="FV85" i="2"/>
  <c r="KB208" i="4"/>
  <c r="FU188" i="2"/>
  <c r="FX27" i="2"/>
  <c r="DJ238" i="2"/>
  <c r="FY41" i="2"/>
  <c r="FY61" i="2"/>
  <c r="JY185" i="4"/>
  <c r="GJ236" i="4"/>
  <c r="FX174" i="2"/>
  <c r="EU236" i="4"/>
  <c r="KB94" i="4"/>
  <c r="JW97" i="4"/>
  <c r="BJ237" i="4"/>
  <c r="FV217" i="2"/>
  <c r="KC18" i="4"/>
  <c r="JZ127" i="4"/>
  <c r="JY12" i="4"/>
  <c r="IH236" i="4"/>
  <c r="JZ173" i="4"/>
  <c r="CI238" i="2"/>
  <c r="CT238" i="2"/>
  <c r="FY197" i="2"/>
  <c r="FX120" i="2"/>
  <c r="FK236" i="4"/>
  <c r="Y235" i="2"/>
  <c r="J238" i="2"/>
  <c r="AU235" i="2"/>
  <c r="JX157" i="4"/>
  <c r="JX54" i="4"/>
  <c r="DV238" i="4"/>
  <c r="EV237" i="4"/>
  <c r="JX126" i="4"/>
  <c r="EQ235" i="2"/>
  <c r="EG235" i="2"/>
  <c r="JX61" i="4"/>
  <c r="JW218" i="4"/>
  <c r="IO235" i="4"/>
  <c r="KB67" i="4"/>
  <c r="JZ53" i="4"/>
  <c r="FW110" i="2"/>
  <c r="FV222" i="2"/>
  <c r="Q237" i="4"/>
  <c r="FX55" i="2"/>
  <c r="EJ236" i="2"/>
  <c r="FV22" i="2"/>
  <c r="KB229" i="4"/>
  <c r="JV43" i="4"/>
  <c r="JW189" i="4"/>
  <c r="CV238" i="4"/>
  <c r="X238" i="4"/>
  <c r="EL238" i="4"/>
  <c r="FY15" i="2"/>
  <c r="R238" i="2"/>
  <c r="FX102" i="2"/>
  <c r="CY238" i="4"/>
  <c r="HH234" i="4"/>
  <c r="H236" i="4"/>
  <c r="KC152" i="4"/>
  <c r="DS234" i="2"/>
  <c r="KB170" i="4"/>
  <c r="KB176" i="4"/>
  <c r="KB129" i="4"/>
  <c r="JX226" i="4"/>
  <c r="KB95" i="4"/>
  <c r="FW68" i="2"/>
  <c r="FY140" i="2"/>
  <c r="BN236" i="4"/>
  <c r="FV40" i="2"/>
  <c r="FW30" i="2"/>
  <c r="FY203" i="2"/>
  <c r="EF238" i="2"/>
  <c r="KC212" i="4"/>
  <c r="JX117" i="4"/>
  <c r="FY52" i="2"/>
  <c r="KC102" i="4"/>
  <c r="JZ43" i="4"/>
  <c r="HH235" i="4"/>
  <c r="BJ238" i="4"/>
  <c r="BJ238" i="2"/>
  <c r="CJ238" i="4"/>
  <c r="DG236" i="2"/>
  <c r="JZ83" i="4"/>
  <c r="IG236" i="4"/>
  <c r="FD238" i="4"/>
  <c r="GK235" i="4"/>
  <c r="BJ236" i="4"/>
  <c r="FY177" i="2"/>
  <c r="JY39" i="4"/>
  <c r="JX216" i="4"/>
  <c r="FV117" i="2"/>
  <c r="KC28" i="4"/>
  <c r="DQ238" i="2"/>
  <c r="DW237" i="2"/>
  <c r="DU237" i="2"/>
  <c r="FV186" i="2"/>
  <c r="KC27" i="4"/>
  <c r="FY90" i="2"/>
  <c r="Q236" i="4"/>
  <c r="AZ238" i="2"/>
  <c r="JZ19" i="4"/>
  <c r="JZ130" i="4"/>
  <c r="FV46" i="2"/>
  <c r="FV74" i="2"/>
  <c r="FV90" i="2"/>
  <c r="JX197" i="4"/>
  <c r="JY173" i="4"/>
  <c r="AL238" i="2"/>
  <c r="K237" i="2"/>
  <c r="BE234" i="4"/>
  <c r="FE234" i="2"/>
  <c r="KB221" i="4"/>
  <c r="AC236" i="2"/>
  <c r="BF238" i="2"/>
  <c r="FV78" i="2"/>
  <c r="FV199" i="2"/>
  <c r="JA238" i="4"/>
  <c r="BR235" i="4"/>
  <c r="HK236" i="4"/>
  <c r="BK236" i="4"/>
  <c r="FW210" i="2"/>
  <c r="BW234" i="4"/>
  <c r="DQ237" i="2"/>
  <c r="KC146" i="4"/>
  <c r="ET237" i="2"/>
  <c r="FY18" i="2"/>
  <c r="IK236" i="4"/>
  <c r="FW25" i="2"/>
  <c r="GT234" i="4"/>
  <c r="KC154" i="4"/>
  <c r="KC134" i="4"/>
  <c r="JW203" i="4"/>
  <c r="JV109" i="4"/>
  <c r="BK238" i="4"/>
  <c r="EK235" i="2"/>
  <c r="AA238" i="2"/>
  <c r="FU14" i="2"/>
  <c r="EA235" i="2"/>
  <c r="EI237" i="4"/>
  <c r="CC236" i="4"/>
  <c r="KA199" i="4"/>
  <c r="FY171" i="2"/>
  <c r="BM236" i="2"/>
  <c r="KB81" i="4"/>
  <c r="FV234" i="4"/>
  <c r="FX128" i="2"/>
  <c r="JZ116" i="4"/>
  <c r="FV54" i="2"/>
  <c r="KA165" i="4"/>
  <c r="BZ236" i="4"/>
  <c r="FV223" i="2"/>
  <c r="P237" i="2"/>
  <c r="KA212" i="4"/>
  <c r="FZ235" i="4"/>
  <c r="EA238" i="4"/>
  <c r="JZ195" i="4"/>
  <c r="CM236" i="4"/>
  <c r="JV107" i="4"/>
  <c r="FX121" i="2"/>
  <c r="AN238" i="4"/>
  <c r="CU235" i="4"/>
  <c r="IF238" i="4"/>
  <c r="JX10" i="4"/>
  <c r="JZ11" i="4"/>
  <c r="FO236" i="4"/>
  <c r="FU67" i="2"/>
  <c r="EI234" i="4"/>
  <c r="JZ153" i="4"/>
  <c r="FY228" i="2"/>
  <c r="IP237" i="4"/>
  <c r="FI238" i="4"/>
  <c r="FW86" i="2"/>
  <c r="FX59" i="2"/>
  <c r="AP236" i="4"/>
  <c r="FX200" i="2"/>
  <c r="FW21" i="2"/>
  <c r="JV26" i="4"/>
  <c r="EB234" i="4"/>
  <c r="BE238" i="4"/>
  <c r="EV235" i="2"/>
  <c r="FX51" i="2"/>
  <c r="FW212" i="2"/>
  <c r="JW133" i="4"/>
  <c r="DL235" i="2"/>
  <c r="P236" i="4"/>
  <c r="JW79" i="4"/>
  <c r="JZ109" i="4"/>
  <c r="BU234" i="4"/>
  <c r="BE236" i="4"/>
  <c r="KA204" i="4"/>
  <c r="X238" i="2"/>
  <c r="AQ235" i="4"/>
  <c r="HL236" i="4"/>
  <c r="KA154" i="4"/>
  <c r="KB98" i="4"/>
  <c r="FU129" i="2"/>
  <c r="FW154" i="2"/>
  <c r="HY237" i="4"/>
  <c r="I236" i="2"/>
  <c r="JY107" i="4"/>
  <c r="JZ51" i="4"/>
  <c r="JV229" i="4"/>
  <c r="HD234" i="4"/>
  <c r="FV192" i="2"/>
  <c r="FU219" i="2"/>
  <c r="KB80" i="4"/>
  <c r="EM236" i="4"/>
  <c r="FX162" i="2"/>
  <c r="JZ171" i="4"/>
  <c r="KC227" i="4"/>
  <c r="FU134" i="2"/>
  <c r="FV143" i="2"/>
  <c r="JY149" i="4"/>
  <c r="BI234" i="2"/>
  <c r="AP237" i="4"/>
  <c r="EX237" i="4"/>
  <c r="JZ98" i="4"/>
  <c r="IE238" i="4"/>
  <c r="FU228" i="2"/>
  <c r="K235" i="4"/>
  <c r="JX90" i="4"/>
  <c r="AN237" i="4"/>
  <c r="HV236" i="4"/>
  <c r="FW45" i="2"/>
  <c r="IC237" i="4"/>
  <c r="FW121" i="2"/>
  <c r="JZ141" i="4"/>
  <c r="FX112" i="2"/>
  <c r="HE238" i="4"/>
  <c r="JY223" i="4"/>
  <c r="FU89" i="2"/>
  <c r="FY110" i="2"/>
  <c r="CM237" i="2"/>
  <c r="KA79" i="4"/>
  <c r="KB179" i="4"/>
  <c r="BK237" i="4"/>
  <c r="B236" i="2"/>
  <c r="FU151" i="2"/>
  <c r="DP234" i="4"/>
  <c r="KB28" i="4"/>
  <c r="FU141" i="2"/>
  <c r="JX24" i="4"/>
  <c r="HS238" i="4"/>
  <c r="BH234" i="2"/>
  <c r="FN236" i="4"/>
  <c r="JZ176" i="4"/>
  <c r="FU62" i="2"/>
  <c r="BB237" i="4"/>
  <c r="KB144" i="4"/>
  <c r="JX224" i="4"/>
  <c r="JV188" i="4"/>
  <c r="FX136" i="2"/>
  <c r="JY145" i="4"/>
  <c r="FX20" i="2"/>
  <c r="JZ230" i="4"/>
  <c r="FX189" i="2"/>
  <c r="KA45" i="4"/>
  <c r="K238" i="2"/>
  <c r="BQ234" i="2"/>
  <c r="FW214" i="2"/>
  <c r="CZ234" i="2"/>
  <c r="JV42" i="4"/>
  <c r="JW78" i="4"/>
  <c r="KC14" i="4"/>
  <c r="KA85" i="4"/>
  <c r="AA236" i="2"/>
  <c r="JW121" i="4"/>
  <c r="KB181" i="4"/>
  <c r="FU59" i="2"/>
  <c r="BM238" i="4"/>
  <c r="BT234" i="4"/>
  <c r="T234" i="2"/>
  <c r="CF235" i="2"/>
  <c r="JV59" i="4"/>
  <c r="FX93" i="2"/>
  <c r="KC185" i="4"/>
  <c r="FU52" i="2"/>
  <c r="JV14" i="4"/>
  <c r="FW162" i="2"/>
  <c r="FV226" i="2"/>
  <c r="CD238" i="4"/>
  <c r="FY7" i="2"/>
  <c r="K234" i="2"/>
  <c r="C235" i="2"/>
  <c r="KA89" i="4"/>
  <c r="FV60" i="2"/>
  <c r="KB137" i="4"/>
  <c r="FW50" i="2"/>
  <c r="FV129" i="2"/>
  <c r="KB86" i="4"/>
  <c r="FW46" i="2"/>
  <c r="FY143" i="2"/>
  <c r="BG236" i="4"/>
  <c r="AI235" i="4"/>
  <c r="KA57" i="4"/>
  <c r="JT238" i="4"/>
  <c r="AZ234" i="4"/>
  <c r="JY73" i="4"/>
  <c r="JX166" i="4"/>
  <c r="GW238" i="4"/>
  <c r="DO236" i="4"/>
  <c r="KB202" i="4"/>
  <c r="FY37" i="2"/>
  <c r="FU200" i="2"/>
  <c r="X234" i="4"/>
  <c r="JW182" i="4"/>
  <c r="KC78" i="4"/>
  <c r="KC204" i="4"/>
  <c r="KC116" i="4"/>
  <c r="FY64" i="2"/>
  <c r="FU128" i="2"/>
  <c r="KC136" i="4"/>
  <c r="JX212" i="4"/>
  <c r="JX163" i="4"/>
  <c r="JW187" i="4"/>
  <c r="KA146" i="4"/>
  <c r="CZ235" i="2"/>
  <c r="M235" i="4"/>
  <c r="JV214" i="4"/>
  <c r="JY162" i="4"/>
  <c r="AL235" i="2"/>
  <c r="FX104" i="2"/>
  <c r="FL236" i="4"/>
  <c r="FW237" i="4"/>
  <c r="FN234" i="2"/>
  <c r="KC40" i="4"/>
  <c r="AM238" i="2"/>
  <c r="IM237" i="4"/>
  <c r="BD236" i="4"/>
  <c r="IZ234" i="4"/>
  <c r="JY134" i="4"/>
  <c r="AR235" i="2"/>
  <c r="FV47" i="2"/>
  <c r="HD237" i="4"/>
  <c r="BU235" i="2"/>
  <c r="FW205" i="2"/>
  <c r="N236" i="4"/>
  <c r="GY235" i="4"/>
  <c r="KA76" i="4"/>
  <c r="JW45" i="4"/>
  <c r="ES236" i="4"/>
  <c r="CQ238" i="4"/>
  <c r="BF234" i="2"/>
  <c r="GY234" i="4"/>
  <c r="JD237" i="4"/>
  <c r="JK237" i="4"/>
  <c r="AG236" i="4"/>
  <c r="BS238" i="4"/>
  <c r="EN234" i="4"/>
  <c r="KA206" i="4"/>
  <c r="FY60" i="2"/>
  <c r="FU113" i="2"/>
  <c r="GN235" i="4"/>
  <c r="JZ115" i="4"/>
  <c r="FU32" i="2"/>
  <c r="KB76" i="4"/>
  <c r="FX19" i="2"/>
  <c r="JW19" i="4"/>
  <c r="AR236" i="4"/>
  <c r="FW139" i="2"/>
  <c r="EP238" i="2"/>
  <c r="CG235" i="2"/>
  <c r="AJ234" i="2"/>
  <c r="FV164" i="2"/>
  <c r="FU97" i="2"/>
  <c r="O236" i="2"/>
  <c r="BO235" i="4"/>
  <c r="JV87" i="4"/>
  <c r="FX191" i="2"/>
  <c r="JY126" i="4"/>
  <c r="JF238" i="4"/>
  <c r="KA136" i="4"/>
  <c r="JV167" i="4"/>
  <c r="O236" i="4"/>
  <c r="JY228" i="4"/>
  <c r="DO234" i="2"/>
  <c r="FU221" i="2"/>
  <c r="FV178" i="2"/>
  <c r="JW138" i="4"/>
  <c r="HM236" i="4"/>
  <c r="JV118" i="4"/>
  <c r="KA217" i="4"/>
  <c r="AI236" i="4"/>
  <c r="L236" i="2"/>
  <c r="JY17" i="4"/>
  <c r="FU110" i="2"/>
  <c r="JW22" i="4"/>
  <c r="JV217" i="4"/>
  <c r="KA221" i="4"/>
  <c r="DA238" i="2"/>
  <c r="JW161" i="4"/>
  <c r="AG235" i="4"/>
  <c r="EG236" i="4"/>
  <c r="IC234" i="4"/>
  <c r="DF236" i="2"/>
  <c r="J235" i="2"/>
  <c r="JZ183" i="4"/>
  <c r="FP234" i="4"/>
  <c r="ED237" i="4"/>
  <c r="CY238" i="2"/>
  <c r="FY119" i="2"/>
  <c r="EM236" i="2"/>
  <c r="FW225" i="2"/>
  <c r="JX66" i="4"/>
  <c r="JV92" i="4"/>
  <c r="AJ237" i="2"/>
  <c r="AB234" i="4"/>
  <c r="JZ111" i="4"/>
  <c r="JV151" i="4"/>
  <c r="AN235" i="2"/>
  <c r="CZ237" i="4"/>
  <c r="KC70" i="4"/>
  <c r="FL234" i="4"/>
  <c r="EX234" i="4"/>
  <c r="KB201" i="4"/>
  <c r="FU36" i="2"/>
  <c r="KB24" i="4"/>
  <c r="KA178" i="4"/>
  <c r="KA185" i="4"/>
  <c r="FX216" i="2"/>
  <c r="HI234" i="4"/>
  <c r="KB143" i="4"/>
  <c r="DB237" i="4"/>
  <c r="FX195" i="2"/>
  <c r="FY32" i="2"/>
  <c r="FU26" i="2"/>
  <c r="CV234" i="4"/>
  <c r="BK235" i="4"/>
  <c r="CG234" i="2"/>
  <c r="JZ122" i="4"/>
  <c r="Q234" i="4"/>
  <c r="FV236" i="4"/>
  <c r="FY25" i="2"/>
  <c r="JZ205" i="4"/>
  <c r="BP238" i="4"/>
  <c r="KA158" i="4"/>
  <c r="EW237" i="4"/>
  <c r="IZ237" i="4"/>
  <c r="FY155" i="2"/>
  <c r="HC235" i="4"/>
  <c r="GL238" i="4"/>
  <c r="W234" i="4"/>
  <c r="FV38" i="2"/>
  <c r="JY7" i="4"/>
  <c r="KB203" i="4"/>
  <c r="JY36" i="4"/>
  <c r="KC148" i="4"/>
  <c r="AQ235" i="2"/>
  <c r="JY89" i="4"/>
  <c r="JX83" i="4"/>
  <c r="BY235" i="2"/>
  <c r="EH235" i="2"/>
  <c r="FU88" i="2"/>
  <c r="FY210" i="2"/>
  <c r="KA58" i="4"/>
  <c r="DO238" i="2"/>
  <c r="N238" i="4"/>
  <c r="JW75" i="4"/>
  <c r="FX96" i="2"/>
  <c r="U238" i="2"/>
  <c r="J236" i="2"/>
  <c r="FX192" i="2"/>
  <c r="FV7" i="2"/>
  <c r="ES237" i="2"/>
  <c r="JY142" i="4"/>
  <c r="JX127" i="4"/>
  <c r="KA7" i="4"/>
  <c r="DK238" i="2"/>
  <c r="CG235" i="4"/>
  <c r="JW108" i="4"/>
  <c r="CI234" i="2"/>
  <c r="KB141" i="4"/>
  <c r="EI235" i="2"/>
  <c r="O234" i="4"/>
  <c r="BL234" i="4"/>
  <c r="DV236" i="2"/>
  <c r="DW235" i="2"/>
  <c r="AE235" i="4"/>
  <c r="FT236" i="4"/>
  <c r="JY186" i="4"/>
  <c r="JY128" i="4"/>
  <c r="CO236" i="4"/>
  <c r="FU177" i="2"/>
  <c r="FX146" i="2"/>
  <c r="FY185" i="2"/>
  <c r="GJ237" i="4"/>
  <c r="CP238" i="2"/>
  <c r="JS235" i="4"/>
  <c r="AP234" i="4"/>
  <c r="JX196" i="4"/>
  <c r="KC50" i="4"/>
  <c r="FV207" i="2"/>
  <c r="JW55" i="4"/>
  <c r="JY61" i="4"/>
  <c r="AP237" i="2"/>
  <c r="FX130" i="2"/>
  <c r="JY217" i="4"/>
  <c r="CP237" i="4"/>
  <c r="FY59" i="2"/>
  <c r="FW73" i="2"/>
  <c r="FW136" i="2"/>
  <c r="DC236" i="4"/>
  <c r="EP234" i="4"/>
  <c r="FW74" i="2"/>
  <c r="FX226" i="2"/>
  <c r="JW52" i="4"/>
  <c r="KA213" i="4"/>
  <c r="KA52" i="4"/>
  <c r="KB119" i="4"/>
  <c r="JW117" i="4"/>
  <c r="T238" i="4"/>
  <c r="L237" i="4"/>
  <c r="JY31" i="4"/>
  <c r="FX138" i="2"/>
  <c r="BS235" i="4"/>
  <c r="DF235" i="2"/>
  <c r="JW129" i="4"/>
  <c r="AG237" i="2"/>
  <c r="DQ235" i="4"/>
  <c r="ER235" i="2"/>
  <c r="BY236" i="4"/>
  <c r="AE237" i="2"/>
  <c r="FW58" i="2"/>
  <c r="KC12" i="4"/>
  <c r="FF237" i="2"/>
  <c r="KC58" i="4"/>
  <c r="KA33" i="4"/>
  <c r="JV97" i="4"/>
  <c r="BK235" i="2"/>
  <c r="FV114" i="2"/>
  <c r="FX207" i="2"/>
  <c r="JY48" i="4"/>
  <c r="Z238" i="2"/>
  <c r="FU130" i="2"/>
  <c r="IV234" i="4"/>
  <c r="AY234" i="4"/>
  <c r="FX107" i="2"/>
  <c r="E235" i="2"/>
  <c r="KB14" i="4"/>
  <c r="JV55" i="4"/>
  <c r="FX230" i="2"/>
  <c r="AL237" i="2"/>
  <c r="FX217" i="2"/>
  <c r="KC100" i="4"/>
  <c r="C237" i="4"/>
  <c r="GJ235" i="4"/>
  <c r="FU55" i="2"/>
  <c r="FU37" i="2"/>
  <c r="N234" i="4"/>
  <c r="FX74" i="2"/>
  <c r="KA69" i="4"/>
  <c r="GT235" i="4"/>
  <c r="GN238" i="4"/>
  <c r="FV188" i="2"/>
  <c r="FE237" i="2"/>
  <c r="HT235" i="4"/>
  <c r="DV235" i="4"/>
  <c r="FV71" i="2"/>
  <c r="JY138" i="4"/>
  <c r="JY176" i="4"/>
  <c r="JX232" i="4"/>
  <c r="DX237" i="4"/>
  <c r="FV201" i="2"/>
  <c r="AR238" i="4"/>
  <c r="FX29" i="2"/>
  <c r="JW173" i="4"/>
  <c r="AC235" i="2"/>
  <c r="GY238" i="4"/>
  <c r="BX238" i="4"/>
  <c r="Y234" i="4"/>
  <c r="KC11" i="4"/>
  <c r="JW44" i="4"/>
  <c r="IB238" i="4"/>
  <c r="BE237" i="2"/>
  <c r="JW164" i="4"/>
  <c r="FW62" i="2"/>
  <c r="FY83" i="2"/>
  <c r="Z235" i="4"/>
  <c r="CD236" i="2"/>
  <c r="KA233" i="4"/>
  <c r="CR234" i="4"/>
  <c r="FY190" i="2"/>
  <c r="JY229" i="4"/>
  <c r="BR238" i="4"/>
  <c r="JE236" i="4"/>
  <c r="FY235" i="4"/>
  <c r="JW43" i="4"/>
  <c r="AO238" i="2"/>
  <c r="Q237" i="2"/>
  <c r="AG234" i="4"/>
  <c r="DM234" i="2"/>
  <c r="CV237" i="2"/>
  <c r="CC234" i="4"/>
  <c r="KA17" i="4"/>
  <c r="FB238" i="2"/>
  <c r="JY57" i="4"/>
  <c r="BA237" i="4"/>
  <c r="JZ33" i="4"/>
  <c r="S238" i="2"/>
  <c r="JW69" i="4"/>
  <c r="JX14" i="4"/>
  <c r="KC54" i="4"/>
  <c r="IS235" i="4"/>
  <c r="JI237" i="4"/>
  <c r="JZ32" i="4"/>
  <c r="DA237" i="4"/>
  <c r="HC237" i="4"/>
  <c r="H235" i="2"/>
  <c r="FY180" i="2"/>
  <c r="CW235" i="4"/>
  <c r="BF237" i="2"/>
  <c r="FU214" i="2"/>
  <c r="JD235" i="4"/>
  <c r="BU237" i="2"/>
  <c r="JB234" i="4"/>
  <c r="FX122" i="2"/>
  <c r="JR235" i="4"/>
  <c r="FY219" i="2"/>
  <c r="AC235" i="4"/>
  <c r="JX168" i="4"/>
  <c r="CH235" i="4"/>
  <c r="EC234" i="2"/>
  <c r="FX101" i="2"/>
  <c r="KC36" i="4"/>
  <c r="FY196" i="2"/>
  <c r="JY178" i="4"/>
  <c r="CD234" i="4"/>
  <c r="O234" i="2"/>
  <c r="JY125" i="4"/>
  <c r="GZ234" i="4"/>
  <c r="FU150" i="2"/>
  <c r="JV134" i="4"/>
  <c r="GG236" i="4"/>
  <c r="O237" i="2"/>
  <c r="HV238" i="4"/>
  <c r="FW90" i="2"/>
  <c r="JZ35" i="4"/>
  <c r="DR238" i="2"/>
  <c r="DC234" i="4"/>
  <c r="AU234" i="4"/>
  <c r="BT235" i="4"/>
  <c r="JY80" i="4"/>
  <c r="T237" i="2"/>
  <c r="KC81" i="4"/>
  <c r="JV186" i="4"/>
  <c r="I236" i="4"/>
  <c r="AI238" i="2"/>
  <c r="JZ228" i="4"/>
  <c r="FX159" i="2"/>
  <c r="JV146" i="4"/>
  <c r="HS235" i="4"/>
  <c r="FQ234" i="4"/>
  <c r="FW197" i="2"/>
  <c r="DO235" i="2"/>
  <c r="GQ234" i="4"/>
  <c r="DM236" i="4"/>
  <c r="AQ236" i="4"/>
  <c r="EE238" i="4"/>
  <c r="AT235" i="2"/>
  <c r="KB30" i="4"/>
  <c r="JY79" i="4"/>
  <c r="AA236" i="4"/>
  <c r="FV17" i="2"/>
  <c r="CJ237" i="2"/>
  <c r="JZ163" i="4"/>
  <c r="HZ235" i="4"/>
  <c r="FW35" i="2"/>
  <c r="AN238" i="2"/>
  <c r="JY83" i="4"/>
  <c r="D237" i="4"/>
  <c r="JX113" i="4"/>
  <c r="AA234" i="4"/>
  <c r="JX135" i="4"/>
  <c r="L234" i="4"/>
  <c r="JZ102" i="4"/>
  <c r="BA237" i="2"/>
  <c r="BC238" i="4"/>
  <c r="FV112" i="2"/>
  <c r="JZ186" i="4"/>
  <c r="JZ87" i="4"/>
  <c r="FX147" i="2"/>
  <c r="JZ90" i="4"/>
  <c r="FU148" i="2"/>
  <c r="IQ236" i="4"/>
  <c r="FV168" i="2"/>
  <c r="EB237" i="4"/>
  <c r="KC104" i="4"/>
  <c r="FV142" i="2"/>
  <c r="JX138" i="4"/>
  <c r="KC194" i="4"/>
  <c r="FO235" i="2"/>
  <c r="FY170" i="2"/>
  <c r="CN235" i="4"/>
  <c r="JX223" i="4"/>
  <c r="BJ235" i="4"/>
  <c r="BS238" i="2"/>
  <c r="EV238" i="4"/>
  <c r="Y237" i="2"/>
  <c r="GH238" i="4"/>
  <c r="AR234" i="2"/>
  <c r="FU85" i="2"/>
  <c r="KA103" i="4"/>
  <c r="JW73" i="4"/>
  <c r="GC238" i="4"/>
  <c r="GO234" i="4"/>
  <c r="FW194" i="2"/>
  <c r="BP236" i="4"/>
  <c r="JV213" i="4"/>
  <c r="JW202" i="4"/>
  <c r="JW113" i="4"/>
  <c r="J235" i="4"/>
  <c r="N237" i="2"/>
  <c r="JW13" i="4"/>
  <c r="GM237" i="4"/>
  <c r="FU199" i="2"/>
  <c r="I235" i="2"/>
  <c r="J237" i="2"/>
  <c r="L235" i="2"/>
  <c r="JX172" i="4"/>
  <c r="CH234" i="4"/>
  <c r="H234" i="2"/>
  <c r="FV102" i="2"/>
  <c r="KC145" i="4"/>
  <c r="JZ225" i="4"/>
  <c r="FV21" i="2"/>
  <c r="FW49" i="2"/>
  <c r="BD234" i="4"/>
  <c r="IE234" i="4"/>
  <c r="HG235" i="4"/>
  <c r="ER237" i="4"/>
  <c r="KC143" i="4"/>
  <c r="M237" i="4"/>
  <c r="EO235" i="2"/>
  <c r="FX76" i="2"/>
  <c r="KB210" i="4"/>
  <c r="FU27" i="2"/>
  <c r="G236" i="2"/>
  <c r="FY149" i="2"/>
  <c r="FY49" i="2"/>
  <c r="BB236" i="2"/>
  <c r="KA56" i="4"/>
  <c r="BM236" i="4"/>
  <c r="JZ44" i="4"/>
  <c r="CJ236" i="2"/>
  <c r="FY44" i="2"/>
  <c r="FV66" i="2"/>
  <c r="FV101" i="2"/>
  <c r="JZ39" i="4"/>
  <c r="JV182" i="4"/>
  <c r="IS236" i="4"/>
  <c r="HQ235" i="4"/>
  <c r="KC220" i="4"/>
  <c r="K237" i="4"/>
  <c r="JF234" i="4"/>
  <c r="G238" i="2"/>
  <c r="FU44" i="2"/>
  <c r="D237" i="2"/>
  <c r="EI236" i="2"/>
  <c r="JW28" i="4"/>
  <c r="KA54" i="4"/>
  <c r="KB209" i="4"/>
  <c r="FM235" i="4"/>
  <c r="KA115" i="4"/>
  <c r="FU54" i="2"/>
  <c r="KB114" i="4"/>
  <c r="FY102" i="2"/>
  <c r="GF236" i="4"/>
  <c r="CP235" i="2"/>
  <c r="KA94" i="4"/>
  <c r="DG238" i="4"/>
  <c r="JZ165" i="4"/>
  <c r="BH238" i="2"/>
  <c r="CU237" i="2"/>
  <c r="FX205" i="2"/>
  <c r="JY115" i="4"/>
  <c r="FY72" i="2"/>
  <c r="FW232" i="2"/>
  <c r="JV73" i="4"/>
  <c r="FX72" i="2"/>
  <c r="JZ146" i="4"/>
  <c r="DE235" i="4"/>
  <c r="FT235" i="4"/>
  <c r="AN236" i="2"/>
  <c r="JW175" i="4"/>
  <c r="CF237" i="4"/>
  <c r="KC52" i="4"/>
  <c r="CU236" i="4"/>
  <c r="CL237" i="4"/>
  <c r="CX236" i="4"/>
  <c r="JV206" i="4"/>
  <c r="JY87" i="4"/>
  <c r="FY22" i="2"/>
  <c r="DJ237" i="2"/>
  <c r="DX236" i="2"/>
  <c r="CT234" i="4"/>
  <c r="U235" i="2"/>
  <c r="FY162" i="2"/>
  <c r="FY27" i="2"/>
  <c r="EY235" i="4"/>
  <c r="AT237" i="4"/>
  <c r="EW236" i="2"/>
  <c r="BI238" i="4"/>
  <c r="JW183" i="4"/>
  <c r="KB130" i="4"/>
  <c r="KC10" i="4"/>
  <c r="AX236" i="2"/>
  <c r="FV196" i="2"/>
  <c r="FY202" i="2"/>
  <c r="AB236" i="2"/>
  <c r="FE234" i="4"/>
  <c r="DW237" i="4"/>
  <c r="AV236" i="4"/>
  <c r="FY89" i="2"/>
  <c r="KA77" i="4"/>
  <c r="FU124" i="2"/>
  <c r="HL237" i="4"/>
  <c r="Y235" i="4"/>
  <c r="GP237" i="4"/>
  <c r="FC236" i="2"/>
  <c r="Z236" i="4"/>
  <c r="HJ237" i="4"/>
  <c r="IV238" i="4"/>
  <c r="FY217" i="2"/>
  <c r="FU20" i="2"/>
  <c r="FS238" i="4"/>
  <c r="AU235" i="4"/>
  <c r="AM235" i="2"/>
  <c r="AT234" i="4"/>
  <c r="KA149" i="4"/>
  <c r="FU127" i="2"/>
  <c r="FV165" i="2"/>
  <c r="JH235" i="4"/>
  <c r="DA238" i="4"/>
  <c r="KC107" i="4"/>
  <c r="JX148" i="4"/>
  <c r="KB132" i="4"/>
  <c r="EV238" i="2"/>
  <c r="FA237" i="2"/>
  <c r="JQ237" i="4"/>
  <c r="GX234" i="4"/>
  <c r="FU69" i="2"/>
  <c r="Z237" i="4"/>
  <c r="FV145" i="2"/>
  <c r="JV19" i="4"/>
  <c r="KA67" i="4"/>
  <c r="CA237" i="4"/>
  <c r="CO234" i="2"/>
  <c r="GW235" i="4"/>
  <c r="JM235" i="4"/>
  <c r="JX92" i="4"/>
  <c r="JW141" i="4"/>
  <c r="KC127" i="4"/>
  <c r="GU237" i="4"/>
  <c r="JW226" i="4"/>
  <c r="EE238" i="2"/>
  <c r="JY135" i="4"/>
  <c r="JV178" i="4"/>
  <c r="JX136" i="4"/>
  <c r="H237" i="4"/>
  <c r="E238" i="4"/>
  <c r="DU235" i="4"/>
  <c r="FX134" i="2"/>
  <c r="DN238" i="4"/>
  <c r="FV238" i="4"/>
  <c r="EM237" i="2"/>
  <c r="AY235" i="4"/>
  <c r="EN235" i="4"/>
  <c r="FY47" i="2"/>
  <c r="FV26" i="2"/>
  <c r="AD235" i="2"/>
  <c r="KC190" i="4"/>
  <c r="FV20" i="2"/>
  <c r="JV183" i="4"/>
  <c r="JW59" i="4"/>
  <c r="JY232" i="4"/>
  <c r="BG235" i="4"/>
  <c r="FV183" i="2"/>
  <c r="FV174" i="2"/>
  <c r="FU161" i="2"/>
  <c r="M234" i="4"/>
  <c r="DS238" i="4"/>
  <c r="ID234" i="4"/>
  <c r="FX45" i="2"/>
  <c r="IA236" i="4"/>
  <c r="X237" i="2"/>
  <c r="GH235" i="4"/>
  <c r="EH237" i="4"/>
  <c r="JW144" i="4"/>
  <c r="FU163" i="2"/>
  <c r="FR234" i="2"/>
  <c r="HT238" i="4"/>
  <c r="AP238" i="4"/>
  <c r="KA78" i="4"/>
  <c r="JL234" i="4"/>
  <c r="JV120" i="4"/>
  <c r="CQ237" i="4"/>
  <c r="KA157" i="4"/>
  <c r="KB195" i="4"/>
  <c r="BE236" i="2"/>
  <c r="FU84" i="2"/>
  <c r="KA28" i="4"/>
  <c r="DV237" i="4"/>
  <c r="ER234" i="2"/>
  <c r="FX50" i="2"/>
  <c r="FX69" i="2"/>
  <c r="FH238" i="4"/>
  <c r="FU42" i="2"/>
  <c r="FU145" i="2"/>
  <c r="FP238" i="2"/>
  <c r="JY111" i="4"/>
  <c r="KC94" i="4"/>
  <c r="AH238" i="2"/>
  <c r="JW168" i="4"/>
  <c r="JX91" i="4"/>
  <c r="DC235" i="4"/>
  <c r="KC97" i="4"/>
  <c r="AF238" i="2"/>
  <c r="JV35" i="4"/>
  <c r="JV94" i="4"/>
  <c r="CE237" i="2"/>
  <c r="T238" i="2"/>
  <c r="JY16" i="4"/>
  <c r="AC236" i="4"/>
  <c r="AT237" i="2"/>
  <c r="KC199" i="4"/>
  <c r="FY205" i="2"/>
  <c r="JZ126" i="4"/>
  <c r="FV110" i="2"/>
  <c r="JW178" i="4"/>
  <c r="FC238" i="4"/>
  <c r="JZ18" i="4"/>
  <c r="BH236" i="4"/>
  <c r="KA133" i="4"/>
  <c r="DL234" i="2"/>
  <c r="GK234" i="4"/>
  <c r="KC217" i="4"/>
  <c r="JZ21" i="4"/>
  <c r="KB223" i="4"/>
  <c r="AI235" i="2"/>
  <c r="FW131" i="2"/>
  <c r="KC211" i="4"/>
  <c r="JX58" i="4"/>
  <c r="JY127" i="4"/>
  <c r="JX118" i="4"/>
  <c r="FW119" i="2"/>
  <c r="FV98" i="2"/>
  <c r="JX115" i="4"/>
  <c r="AD234" i="2"/>
  <c r="JM234" i="4"/>
  <c r="KB200" i="4"/>
  <c r="KC61" i="4"/>
  <c r="JV101" i="4"/>
  <c r="FU47" i="2"/>
  <c r="BB236" i="4"/>
  <c r="FV56" i="2"/>
  <c r="JY172" i="4"/>
  <c r="J238" i="4"/>
  <c r="FU195" i="2"/>
  <c r="BJ237" i="2"/>
  <c r="KB168" i="4"/>
  <c r="DG234" i="2"/>
  <c r="KB91" i="4"/>
  <c r="GB235" i="4"/>
  <c r="JV46" i="4"/>
  <c r="HF235" i="4"/>
  <c r="HO235" i="4"/>
  <c r="AE235" i="2"/>
  <c r="FH238" i="2"/>
  <c r="CD235" i="2"/>
  <c r="CB237" i="4"/>
  <c r="FG236" i="4"/>
  <c r="CA238" i="4"/>
  <c r="JZ101" i="4"/>
  <c r="FX197" i="2"/>
  <c r="FY229" i="2"/>
  <c r="DB236" i="4"/>
  <c r="JY119" i="4"/>
  <c r="AB238" i="2"/>
  <c r="DU234" i="2"/>
  <c r="JX188" i="4"/>
  <c r="IX236" i="4"/>
  <c r="KB16" i="4"/>
  <c r="DH234" i="4"/>
  <c r="EN238" i="4"/>
  <c r="FY224" i="2"/>
  <c r="EV234" i="2"/>
  <c r="FX115" i="2"/>
  <c r="JV39" i="4"/>
  <c r="DX235" i="4"/>
  <c r="JY124" i="4"/>
  <c r="JZ232" i="4"/>
  <c r="KB83" i="4"/>
  <c r="AW236" i="2"/>
  <c r="AH234" i="2"/>
  <c r="AM237" i="4"/>
  <c r="JZ213" i="4"/>
  <c r="FU21" i="2"/>
  <c r="JV152" i="4"/>
  <c r="FX131" i="2"/>
  <c r="KB58" i="4"/>
  <c r="BS234" i="4"/>
  <c r="KB136" i="4"/>
  <c r="JT236" i="4"/>
  <c r="KC133" i="4"/>
  <c r="JV105" i="4"/>
  <c r="FV161" i="2"/>
  <c r="HT236" i="4"/>
  <c r="DR236" i="2"/>
  <c r="KA131" i="4"/>
  <c r="FU81" i="2"/>
  <c r="JV9" i="4"/>
  <c r="FY236" i="2" l="1" a="1"/>
  <c r="FY236" i="2" s="1"/>
  <c r="FY238" i="2" a="1"/>
  <c r="FY238" i="2" s="1"/>
  <c r="FY234" i="2" a="1"/>
  <c r="FY234" i="2" s="1"/>
  <c r="FY237" i="2" a="1"/>
  <c r="FY237" i="2" s="1"/>
  <c r="FY235" i="2" a="1"/>
  <c r="FY235" i="2" s="1"/>
  <c r="JZ235" i="4" a="1"/>
  <c r="JZ235" i="4" s="1"/>
  <c r="JZ236" i="4" a="1"/>
  <c r="JZ236" i="4" s="1"/>
  <c r="JZ238" i="4" a="1"/>
  <c r="JZ238" i="4" s="1"/>
  <c r="JZ234" i="4" a="1"/>
  <c r="JZ234" i="4" s="1"/>
  <c r="JZ237" i="4" a="1"/>
  <c r="JZ237" i="4" s="1"/>
  <c r="JV237" i="4" a="1"/>
  <c r="JV237" i="4" s="1"/>
  <c r="JV235" i="4" a="1"/>
  <c r="JV235" i="4" s="1"/>
  <c r="JV236" i="4" a="1"/>
  <c r="JV236" i="4" s="1"/>
  <c r="JV238" i="4" a="1"/>
  <c r="JV238" i="4" s="1"/>
  <c r="JV234" i="4" a="1"/>
  <c r="JV234" i="4" s="1"/>
  <c r="FW238" i="2" a="1"/>
  <c r="FW238" i="2" s="1"/>
  <c r="FW236" i="2" a="1"/>
  <c r="FW236" i="2" s="1"/>
  <c r="FW234" i="2" a="1"/>
  <c r="FW234" i="2" s="1"/>
  <c r="FW235" i="2" a="1"/>
  <c r="FW235" i="2" s="1"/>
  <c r="FW237" i="2" a="1"/>
  <c r="FW237" i="2" s="1"/>
  <c r="JX236" i="4" a="1"/>
  <c r="JX236" i="4" s="1"/>
  <c r="JX234" i="4" a="1"/>
  <c r="JX234" i="4" s="1"/>
  <c r="JX238" i="4" a="1"/>
  <c r="JX238" i="4" s="1"/>
  <c r="JX235" i="4" a="1"/>
  <c r="JX235" i="4" s="1"/>
  <c r="JX237" i="4" a="1"/>
  <c r="JX237" i="4" s="1"/>
  <c r="FU238" i="2" a="1"/>
  <c r="FU238" i="2" s="1"/>
  <c r="FU236" i="2" a="1"/>
  <c r="FU236" i="2" s="1"/>
  <c r="FU235" i="2" a="1"/>
  <c r="FU235" i="2" s="1"/>
  <c r="FU237" i="2" a="1"/>
  <c r="FU237" i="2" s="1"/>
  <c r="FU234" i="2" a="1"/>
  <c r="FU234" i="2" s="1"/>
  <c r="JY237" i="4" a="1"/>
  <c r="JY237" i="4" s="1"/>
  <c r="JY235" i="4" a="1"/>
  <c r="JY235" i="4" s="1"/>
  <c r="JY236" i="4" a="1"/>
  <c r="JY236" i="4" s="1"/>
  <c r="JY238" i="4" a="1"/>
  <c r="JY238" i="4" s="1"/>
  <c r="JY234" i="4" a="1"/>
  <c r="JY234" i="4" s="1"/>
  <c r="KB236" i="4" a="1"/>
  <c r="KB236" i="4" s="1"/>
  <c r="KB237" i="4" a="1"/>
  <c r="KB237" i="4" s="1"/>
  <c r="KB234" i="4" a="1"/>
  <c r="KB234" i="4" s="1"/>
  <c r="KB235" i="4" a="1"/>
  <c r="KB235" i="4" s="1"/>
  <c r="KB238" i="4" a="1"/>
  <c r="KB238" i="4" s="1"/>
  <c r="FX237" i="2" a="1"/>
  <c r="FX237" i="2" s="1"/>
  <c r="FX235" i="2" a="1"/>
  <c r="FX235" i="2" s="1"/>
  <c r="FX234" i="2" a="1"/>
  <c r="FX234" i="2" s="1"/>
  <c r="FX236" i="2" a="1"/>
  <c r="FX236" i="2" s="1"/>
  <c r="FX238" i="2" a="1"/>
  <c r="FX238" i="2" s="1"/>
  <c r="KA238" i="4" a="1"/>
  <c r="KA238" i="4" s="1"/>
  <c r="KA234" i="4" a="1"/>
  <c r="KA234" i="4" s="1"/>
  <c r="KA237" i="4" a="1"/>
  <c r="KA237" i="4" s="1"/>
  <c r="KA236" i="4" a="1"/>
  <c r="KA236" i="4" s="1"/>
  <c r="KA235" i="4" a="1"/>
  <c r="KA235" i="4" s="1"/>
  <c r="FV236" i="2" a="1"/>
  <c r="FV236" i="2" s="1"/>
  <c r="FV235" i="2" a="1"/>
  <c r="FV235" i="2" s="1"/>
  <c r="FV237" i="2" a="1"/>
  <c r="FV237" i="2" s="1"/>
  <c r="FV234" i="2" a="1"/>
  <c r="FV234" i="2" s="1"/>
  <c r="FV238" i="2" a="1"/>
  <c r="FV238" i="2" s="1"/>
  <c r="KC235" i="4" a="1"/>
  <c r="KC235" i="4" s="1"/>
  <c r="KC234" i="4" a="1"/>
  <c r="KC234" i="4" s="1"/>
  <c r="KC237" i="4" a="1"/>
  <c r="KC237" i="4" s="1"/>
  <c r="KC236" i="4" a="1"/>
  <c r="KC236" i="4" s="1"/>
  <c r="KC238" i="4" a="1"/>
  <c r="KC238" i="4" s="1"/>
  <c r="JW235" i="4" a="1"/>
  <c r="JW235" i="4" s="1"/>
  <c r="JW234" i="4" a="1"/>
  <c r="JW234" i="4" s="1"/>
  <c r="JW238" i="4" a="1"/>
  <c r="JW238" i="4" s="1"/>
  <c r="JW237" i="4" a="1"/>
  <c r="JW237" i="4" s="1"/>
  <c r="JW236" i="4" a="1"/>
  <c r="JW236" i="4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<sst xmlns="http://schemas.openxmlformats.org/spreadsheetml/2006/main" count="2892" uniqueCount="273">
  <si>
    <t>MAE</t>
  </si>
  <si>
    <t>MSE</t>
  </si>
  <si>
    <t>R</t>
  </si>
  <si>
    <t>r=0.9</t>
  </si>
  <si>
    <t>AI01.Jaccard</t>
  </si>
  <si>
    <t>AI02.Cosine</t>
  </si>
  <si>
    <t>AI03.Pearson</t>
  </si>
  <si>
    <t>AI04.MSD</t>
  </si>
  <si>
    <t>AI05.SRC</t>
  </si>
  <si>
    <t>AI06.PIP</t>
  </si>
  <si>
    <t>AI07.PSS</t>
  </si>
  <si>
    <t>AI08.BCF</t>
  </si>
  <si>
    <t>AI09.MMD</t>
  </si>
  <si>
    <t>AI10.Triangle</t>
  </si>
  <si>
    <t>AI11.Feng</t>
  </si>
  <si>
    <t>AI12.Mu</t>
  </si>
  <si>
    <t>AI13.SMTP</t>
  </si>
  <si>
    <t>AI14.SMD</t>
  </si>
  <si>
    <t>AI15.NNSM</t>
  </si>
  <si>
    <t>AI16.TA</t>
  </si>
  <si>
    <t>AI17.RA</t>
  </si>
  <si>
    <t>AI18.Entropy</t>
  </si>
  <si>
    <t>AI19.KL</t>
  </si>
  <si>
    <t>AI20.OS</t>
  </si>
  <si>
    <t>AI21.SMC</t>
  </si>
  <si>
    <t>AI22.ESim</t>
  </si>
  <si>
    <t>AI23.RES</t>
  </si>
  <si>
    <t>AI24.SM</t>
  </si>
  <si>
    <t>AI25.Coco</t>
  </si>
  <si>
    <t>AI26.URP</t>
  </si>
  <si>
    <t>AI27.STB</t>
  </si>
  <si>
    <t>AI28.RPB</t>
  </si>
  <si>
    <t>AI29.ADR</t>
  </si>
  <si>
    <t>AU01.Jaccard</t>
  </si>
  <si>
    <t>AU02.Cosine</t>
  </si>
  <si>
    <t>AU03.Pearson</t>
  </si>
  <si>
    <t>AU04.MSD</t>
  </si>
  <si>
    <t>AU05.SRC</t>
  </si>
  <si>
    <t>AU06.PIP</t>
  </si>
  <si>
    <t>AU07.PSS</t>
  </si>
  <si>
    <t>AU08.BCF</t>
  </si>
  <si>
    <t>AU09.MMD</t>
  </si>
  <si>
    <t>AU10.Triangle</t>
  </si>
  <si>
    <t>AU11.Feng</t>
  </si>
  <si>
    <t>AU12.Mu</t>
  </si>
  <si>
    <t>AU13.SMTP</t>
  </si>
  <si>
    <t>AU14.SMD</t>
  </si>
  <si>
    <t>AU15.NNSM</t>
  </si>
  <si>
    <t>AU16.TA</t>
  </si>
  <si>
    <t>AU17.RA</t>
  </si>
  <si>
    <t>AU18.Entropy</t>
  </si>
  <si>
    <t>AU19.KL</t>
  </si>
  <si>
    <t>AU20.OS</t>
  </si>
  <si>
    <t>AU21.SMC</t>
  </si>
  <si>
    <t>AU22.ESim</t>
  </si>
  <si>
    <t>AU23.RES</t>
  </si>
  <si>
    <t>AU24.SM</t>
  </si>
  <si>
    <t>AU25.Coco</t>
  </si>
  <si>
    <t>AU26.URP</t>
  </si>
  <si>
    <t>AU27.STB</t>
  </si>
  <si>
    <t>AU28.RPB</t>
  </si>
  <si>
    <t>AU29.ADR</t>
  </si>
  <si>
    <t>BI01.Dice</t>
  </si>
  <si>
    <t>BI01.IJ</t>
  </si>
  <si>
    <t>BI01.JacLMH</t>
  </si>
  <si>
    <t>BI01.JacRA</t>
  </si>
  <si>
    <t>BI01.JaccardMulti</t>
  </si>
  <si>
    <t>BI01.PNCR</t>
  </si>
  <si>
    <t>BI01.RatingJaccard</t>
  </si>
  <si>
    <t>BI01.RelevantJaccard</t>
  </si>
  <si>
    <t>BI02.COD</t>
  </si>
  <si>
    <t>BI02.COJ</t>
  </si>
  <si>
    <t>BI02.CosineJ</t>
  </si>
  <si>
    <t>BI03.CPC</t>
  </si>
  <si>
    <t>BI03.IPC</t>
  </si>
  <si>
    <t>BI03.IPWR</t>
  </si>
  <si>
    <t>BI03.PC</t>
  </si>
  <si>
    <t>BI03.PearsonJ</t>
  </si>
  <si>
    <t>BI03.SPC</t>
  </si>
  <si>
    <t>BI03.WPC</t>
  </si>
  <si>
    <t>BI04.MSDJ</t>
  </si>
  <si>
    <t>BI06.MPIP</t>
  </si>
  <si>
    <t>BI07.NHMS</t>
  </si>
  <si>
    <t>BI07.PSSJ</t>
  </si>
  <si>
    <t>BI08.BCFJ</t>
  </si>
  <si>
    <t>BI09.CjacMD</t>
  </si>
  <si>
    <t>BI10.TMJ</t>
  </si>
  <si>
    <t>BI14.Amer</t>
  </si>
  <si>
    <t>BI14.AmerJ</t>
  </si>
  <si>
    <t>BI14.HSMD</t>
  </si>
  <si>
    <t>BI14.HSMDJ</t>
  </si>
  <si>
    <t>BI14.QTI</t>
  </si>
  <si>
    <t>BI14.QTIJ</t>
  </si>
  <si>
    <t>BI14.SMDJ</t>
  </si>
  <si>
    <t>BI16.TAJ</t>
  </si>
  <si>
    <t>BI16.TAN</t>
  </si>
  <si>
    <t>BI16.TANJ</t>
  </si>
  <si>
    <t>BI17.RAPearson</t>
  </si>
  <si>
    <t>BI18.EntropyPearson</t>
  </si>
  <si>
    <t>BI19.KLAdvanced</t>
  </si>
  <si>
    <t>BI22.ESim2</t>
  </si>
  <si>
    <t>BI22.ESim3</t>
  </si>
  <si>
    <t>BI22.ZSim</t>
  </si>
  <si>
    <t>BU01.Dice</t>
  </si>
  <si>
    <t>BU01.IJ</t>
  </si>
  <si>
    <t>BU01.JacLMH</t>
  </si>
  <si>
    <t>BU01.JacRA</t>
  </si>
  <si>
    <t>BU01.JaccardMulti</t>
  </si>
  <si>
    <t>BU01.PNCR</t>
  </si>
  <si>
    <t>BU01.RatingJaccard</t>
  </si>
  <si>
    <t>BU01.RelevantJaccard</t>
  </si>
  <si>
    <t>BU02.COD</t>
  </si>
  <si>
    <t>BU02.COJ</t>
  </si>
  <si>
    <t>BU02.CosineJ</t>
  </si>
  <si>
    <t>BU03.CPC</t>
  </si>
  <si>
    <t>BU03.IPC</t>
  </si>
  <si>
    <t>BU03.IPWR</t>
  </si>
  <si>
    <t>BU03.PC</t>
  </si>
  <si>
    <t>BU03.PearsonJ</t>
  </si>
  <si>
    <t>BU03.SPC</t>
  </si>
  <si>
    <t>BU03.WPC</t>
  </si>
  <si>
    <t>BU04.MSDJ</t>
  </si>
  <si>
    <t>BU06.MPIP</t>
  </si>
  <si>
    <t>BU07.NHMS</t>
  </si>
  <si>
    <t>BU07.PSSJ</t>
  </si>
  <si>
    <t>BU08.BCFJ</t>
  </si>
  <si>
    <t>BU09.CjacMD</t>
  </si>
  <si>
    <t>BU10.TMJ</t>
  </si>
  <si>
    <t>BU14.Amer</t>
  </si>
  <si>
    <t>BU14.AmerJ</t>
  </si>
  <si>
    <t>BU14.HSMD</t>
  </si>
  <si>
    <t>BU14.HSMDJ</t>
  </si>
  <si>
    <t>BU14.QTI</t>
  </si>
  <si>
    <t>BU14.QTIJ</t>
  </si>
  <si>
    <t>BU14.SMDJ</t>
  </si>
  <si>
    <t>BU16.TAJ</t>
  </si>
  <si>
    <t>BU16.TAN</t>
  </si>
  <si>
    <t>BU16.TANJ</t>
  </si>
  <si>
    <t>BU17.RAPearson</t>
  </si>
  <si>
    <t>BU18.EntropyPearson</t>
  </si>
  <si>
    <t>BU19.KLAdvanced</t>
  </si>
  <si>
    <t>BU22.ESim2</t>
  </si>
  <si>
    <t>BU22.ESim3</t>
  </si>
  <si>
    <t>BU22.ZSim</t>
  </si>
  <si>
    <t>CI01.IJ.Amer</t>
  </si>
  <si>
    <t>CI01.IJ.Cosine</t>
  </si>
  <si>
    <t>CI01.IJ.PSS</t>
  </si>
  <si>
    <t>CI01.IJ.Pearson</t>
  </si>
  <si>
    <t>CI01.IJ.TA</t>
  </si>
  <si>
    <t>CI14.Amer.CPC</t>
  </si>
  <si>
    <t>CI14.Amer.Coco</t>
  </si>
  <si>
    <t>CI14.Amer.Cosine</t>
  </si>
  <si>
    <t>CI14.Amer.EMX1</t>
  </si>
  <si>
    <t>CI14.Amer.EMX2</t>
  </si>
  <si>
    <t>CI14.Amer.EMX3</t>
  </si>
  <si>
    <t>CI14.Amer.EMX4</t>
  </si>
  <si>
    <t>CI14.Amer.EMX5</t>
  </si>
  <si>
    <t>CI14.Amer.EMX6</t>
  </si>
  <si>
    <t>CI14.Amer.Pearson</t>
  </si>
  <si>
    <t>CI14.SMD.CPC</t>
  </si>
  <si>
    <t>CI14.SMD.Coco</t>
  </si>
  <si>
    <t>CI14.SMD.Cosine</t>
  </si>
  <si>
    <t>CI14.SMD.EMX1</t>
  </si>
  <si>
    <t>CI14.SMD.EMX2</t>
  </si>
  <si>
    <t>CI14.SMD.EMX3</t>
  </si>
  <si>
    <t>CI14.SMD.EMX4</t>
  </si>
  <si>
    <t>CI14.SMD.EMX5</t>
  </si>
  <si>
    <t>CI14.SMD.EMX6</t>
  </si>
  <si>
    <t>CI14.SMD.Pearson</t>
  </si>
  <si>
    <t>CU01.IJ.Amer</t>
  </si>
  <si>
    <t>CU01.IJ.Cosine</t>
  </si>
  <si>
    <t>CU01.IJ.PSS</t>
  </si>
  <si>
    <t>CU01.IJ.Pearson</t>
  </si>
  <si>
    <t>CU01.IJ.TA</t>
  </si>
  <si>
    <t>CU14.Amer.CPC</t>
  </si>
  <si>
    <t>CU14.Amer.Coco</t>
  </si>
  <si>
    <t>CU14.Amer.Cosine</t>
  </si>
  <si>
    <t>CU14.Amer.EMX1</t>
  </si>
  <si>
    <t>CU14.Amer.EMX2</t>
  </si>
  <si>
    <t>CU14.Amer.EMX3</t>
  </si>
  <si>
    <t>CU14.Amer.EMX4</t>
  </si>
  <si>
    <t>CU14.Amer.EMX5</t>
  </si>
  <si>
    <t>CU14.Amer.EMX6</t>
  </si>
  <si>
    <t>CU14.Amer.Pearson</t>
  </si>
  <si>
    <t>CU14.SMD.CPC</t>
  </si>
  <si>
    <t>CU14.SMD.Coco</t>
  </si>
  <si>
    <t>CU14.SMD.Cosine</t>
  </si>
  <si>
    <t>CU14.SMD.EMX1</t>
  </si>
  <si>
    <t>CU14.SMD.EMX2</t>
  </si>
  <si>
    <t>CU14.SMD.EMX3</t>
  </si>
  <si>
    <t>CU14.SMD.EMX4</t>
  </si>
  <si>
    <t>CU14.SMD.EMX5</t>
  </si>
  <si>
    <t>CU14.SMD.EMX6</t>
  </si>
  <si>
    <t>CU14.SMD.Pearson</t>
  </si>
  <si>
    <t>Recall</t>
  </si>
  <si>
    <t>Precision</t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</si>
  <si>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=5</t>
    </r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</si>
  <si>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=20</t>
    </r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</si>
  <si>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=50</t>
    </r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</si>
  <si>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=100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</si>
  <si>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=0.1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</si>
  <si>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=0.3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</si>
  <si>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=0.5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</si>
  <si>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=0.7</t>
    </r>
  </si>
  <si>
    <t>XXX</t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</si>
  <si>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=0.9</t>
    </r>
  </si>
  <si>
    <t>r=0.1</t>
  </si>
  <si>
    <t>r=0.3</t>
  </si>
  <si>
    <t>r=0.5</t>
  </si>
  <si>
    <t>r=0.7</t>
  </si>
  <si>
    <t>k=5</t>
  </si>
  <si>
    <t>k=20</t>
  </si>
  <si>
    <t>k=50</t>
  </si>
  <si>
    <t>k=100</t>
  </si>
  <si>
    <t>AVERAGE</t>
  </si>
  <si>
    <r>
      <rPr>
        <i/>
        <sz val="10"/>
        <color theme="1"/>
        <rFont val="Times New Roman"/>
        <family val="1"/>
      </rPr>
      <t>k</t>
    </r>
    <r>
      <rPr>
        <sz val="10"/>
        <color theme="1"/>
        <rFont val="Times New Roman"/>
        <family val="1"/>
      </rPr>
      <t>&amp;</t>
    </r>
    <r>
      <rPr>
        <i/>
        <sz val="10"/>
        <color theme="1"/>
        <rFont val="Times New Roman"/>
        <family val="1"/>
      </rPr>
      <t>r</t>
    </r>
  </si>
  <si>
    <t>Coverage</t>
  </si>
  <si>
    <t>Time</t>
  </si>
  <si>
    <t>Recatio</t>
  </si>
  <si>
    <t>BI01.JacEDS</t>
  </si>
  <si>
    <t>BU01.JacEDS</t>
  </si>
  <si>
    <t>AI30.Singularity</t>
  </si>
  <si>
    <t>AU30.Singularity</t>
  </si>
  <si>
    <t>BI01.JacDual</t>
  </si>
  <si>
    <t>BU01.JacDual</t>
  </si>
  <si>
    <t>BI16.TAEven</t>
  </si>
  <si>
    <t>BU16.TAEven</t>
  </si>
  <si>
    <t>BI30.CLAG</t>
  </si>
  <si>
    <t>BU30.CLAG</t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</si>
  <si>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=10</t>
    </r>
  </si>
  <si>
    <t>k=10</t>
  </si>
  <si>
    <t>k=15</t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</si>
  <si>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=15</t>
    </r>
  </si>
  <si>
    <t>BEST 1</t>
  </si>
  <si>
    <t>BEST 2</t>
  </si>
  <si>
    <t>BEST 3</t>
  </si>
  <si>
    <t>BEST 4</t>
  </si>
  <si>
    <t>BEST 5</t>
  </si>
  <si>
    <t>BI07.NHMS.Amer</t>
  </si>
  <si>
    <t>BI07.NHMS.SMD</t>
  </si>
  <si>
    <t>BU07.NHMS.Amer</t>
  </si>
  <si>
    <t>BU07.NHMS.SMD</t>
  </si>
  <si>
    <t>BI15.NNSMJ</t>
  </si>
  <si>
    <t>BU15.NNSMJ</t>
  </si>
  <si>
    <t>CI14.Amer.NNSM</t>
  </si>
  <si>
    <t>CI14.Amer.PSS</t>
  </si>
  <si>
    <t>CI14.Amer.QTI</t>
  </si>
  <si>
    <t>CU14.Amer.NNSM</t>
  </si>
  <si>
    <t>CU14.Amer.PSS</t>
  </si>
  <si>
    <t>CU14.Amer.QTI</t>
  </si>
  <si>
    <t>CI14.SMD.NNSM</t>
  </si>
  <si>
    <t>CI14.SMD.PSS</t>
  </si>
  <si>
    <t>CI14.SMD.QTI</t>
  </si>
  <si>
    <t>CU14.SMD.NNSM</t>
  </si>
  <si>
    <t>CU14.SMD.PSS</t>
  </si>
  <si>
    <t>CU14.SMD.QTI</t>
  </si>
  <si>
    <t>CI14.SMD.TA</t>
  </si>
  <si>
    <t>CU14.SMD.TA</t>
  </si>
  <si>
    <t>CI14.Amer.TA</t>
  </si>
  <si>
    <t>CU14.Amer.TA</t>
  </si>
  <si>
    <t>CI14.QuasiIDFJ</t>
  </si>
  <si>
    <t>CU14.QuasiIDFJ</t>
  </si>
  <si>
    <t>CU14.QuasiTFJ</t>
  </si>
  <si>
    <t>CI14.QuasiTFJ</t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</si>
  <si>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=0.2</t>
    </r>
  </si>
  <si>
    <t>r=0.2</t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</si>
  <si>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=0.4</t>
    </r>
  </si>
  <si>
    <t>r=0.4</t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</si>
  <si>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=0.6</t>
    </r>
  </si>
  <si>
    <t>r=0.6</t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</si>
  <si>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=0.8</t>
    </r>
  </si>
  <si>
    <t>r=0.8</t>
  </si>
  <si>
    <t>Equation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</si>
</sst>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8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b/>
      <i/>
      <sz val="10"/>
      <color theme="1"/>
      <name val="Times New Roman"/>
      <family val="1"/>
    </font>
    <font>
      <b/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0"/>
      <color theme="1"/>
      <name val="Times New Roman"/>
      <family val="1"/>
    </font>
  </fonts>
  <fills count="9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42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5">
    <xf numFmtId="0" fontId="0" fillId="0" borderId="0" xfId="0"/>
    <xf numFmtId="0" fontId="1" fillId="0" borderId="1" xfId="0" applyFont="1" applyBorder="1"/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164" fontId="1" fillId="2" borderId="1" xfId="0" applyNumberFormat="1" applyFont="1" applyFill="1" applyBorder="1"/>
    <xf numFmtId="164" fontId="1" fillId="0" borderId="1" xfId="0" applyNumberFormat="1" applyFont="1" applyBorder="1"/>
    <xf numFmtId="0" fontId="1" fillId="2" borderId="1" xfId="0" applyFont="1" applyFill="1" applyBorder="1"/>
    <xf numFmtId="0" fontId="2" fillId="0" borderId="1" xfId="0" applyFont="1" applyBorder="1"/>
    <xf numFmtId="164" fontId="1" fillId="2" borderId="1" xfId="0" applyNumberFormat="1" applyFont="1" applyFill="1" applyBorder="1" applyAlignment="1">
      <alignment horizontal="center"/>
    </xf>
    <xf numFmtId="164" fontId="2" fillId="2" borderId="1" xfId="0" applyNumberFormat="1" applyFont="1" applyFill="1" applyBorder="1"/>
    <xf numFmtId="164" fontId="1" fillId="3" borderId="1" xfId="0" applyNumberFormat="1" applyFont="1" applyFill="1" applyBorder="1"/>
    <xf numFmtId="0" fontId="1" fillId="0" borderId="11" xfId="0" applyFon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2" fillId="6" borderId="2" xfId="0" applyFont="1" applyFill="1" applyBorder="1" applyAlignment="1">
      <alignment horizontal="center"/>
    </xf>
    <xf numFmtId="0" fontId="2" fillId="6" borderId="3" xfId="0" applyFont="1" applyFill="1" applyBorder="1" applyAlignment="1">
      <alignment horizontal="center"/>
    </xf>
    <xf numFmtId="0" fontId="2" fillId="6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2" fillId="7" borderId="1" xfId="0" applyFont="1" applyFill="1" applyBorder="1" applyAlignment="1">
      <alignment horizontal="center"/>
    </xf>
    <xf numFmtId="0" fontId="4" fillId="7" borderId="1" xfId="0" applyFont="1" applyFill="1" applyBorder="1" applyAlignment="1">
      <alignment horizontal="center"/>
    </xf>
    <xf numFmtId="0" fontId="2" fillId="8" borderId="2" xfId="0" applyFont="1" applyFill="1" applyBorder="1" applyAlignment="1">
      <alignment horizontal="center"/>
    </xf>
    <xf numFmtId="0" fontId="2" fillId="8" borderId="3" xfId="0" applyFont="1" applyFill="1" applyBorder="1" applyAlignment="1">
      <alignment horizontal="center"/>
    </xf>
    <xf numFmtId="0" fontId="2" fillId="8" borderId="4" xfId="0" applyFont="1" applyFill="1" applyBorder="1" applyAlignment="1">
      <alignment horizontal="center"/>
    </xf>
    <xf numFmtId="0" fontId="4" fillId="4" borderId="2" xfId="0" applyFont="1" applyFill="1" applyBorder="1" applyAlignment="1">
      <alignment horizontal="center"/>
    </xf>
    <xf numFmtId="0" fontId="4" fillId="4" borderId="3" xfId="0" applyFont="1" applyFill="1" applyBorder="1" applyAlignment="1">
      <alignment horizontal="center"/>
    </xf>
    <xf numFmtId="0" fontId="4" fillId="4" borderId="4" xfId="0" applyFont="1" applyFill="1" applyBorder="1" applyAlignment="1">
      <alignment horizontal="center"/>
    </xf>
    <xf numFmtId="0" fontId="2" fillId="5" borderId="2" xfId="0" applyFont="1" applyFill="1" applyBorder="1" applyAlignment="1">
      <alignment horizontal="center"/>
    </xf>
    <xf numFmtId="0" fontId="2" fillId="5" borderId="3" xfId="0" applyFont="1" applyFill="1" applyBorder="1" applyAlignment="1">
      <alignment horizontal="center"/>
    </xf>
    <xf numFmtId="0" fontId="2" fillId="5" borderId="4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6" fillId="2" borderId="6" xfId="0" applyFont="1" applyFill="1" applyBorder="1" applyAlignment="1">
      <alignment horizontal="center" vertical="center"/>
    </xf>
    <xf numFmtId="0" fontId="6" fillId="2" borderId="7" xfId="0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/>
    </xf>
    <xf numFmtId="0" fontId="6" fillId="2" borderId="9" xfId="0" applyFont="1" applyFill="1" applyBorder="1" applyAlignment="1">
      <alignment horizontal="center" vertical="center"/>
    </xf>
    <xf numFmtId="0" fontId="6" fillId="2" borderId="10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/>
    </xf>
    <xf numFmtId="0" fontId="4" fillId="8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0" fontId="4" fillId="6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3" Type="http://schemas.openxmlformats.org/officeDocument/2006/relationships/theme" Target="theme/theme1.xml"/><Relationship Id="rId7" Type="http://schemas.microsoft.com/office/2017/06/relationships/rdRichValue" Target="richData/rdrichvalue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10" Type="http://schemas.openxmlformats.org/officeDocument/2006/relationships/calcChain" Target="calcChain.xml"/><Relationship Id="rId4" Type="http://schemas.openxmlformats.org/officeDocument/2006/relationships/styles" Target="styles.xml"/><Relationship Id="rId9" Type="http://schemas.microsoft.com/office/2017/06/relationships/rdRichValueTypes" Target="richData/rdRichValueTypes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13</v>
    <v>3</v>
  </rv>
</rvData>
</file>

<file path=xl/richData/rdrichvaluestructure.xml><?xml version="1.0" encoding="utf-8"?>
<rvStructures xmlns="http://schemas.microsoft.com/office/spreadsheetml/2017/richdata" count="1">
  <s t="_error">
    <k n="errorType" t="i"/>
    <k n="subType" t="i"/>
  </s>
</rvStructur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4FFD1A-78CD-454B-85E8-056379FE078E}">
  <sheetPr codeName="Sheet1"/>
  <dimension ref="A1:GA242"/>
  <sheetViews>
    <sheetView topLeftCell="A4" zoomScaleNormal="100" workbookViewId="0">
      <pane xSplit="1" topLeftCell="EX1" activePane="topRight" state="frozen"/>
      <selection activeCell="A43" sqref="A43"/>
      <selection pane="topRight" activeCell="FA77" sqref="FA77"/>
    </sheetView>
  </sheetViews>
  <sheetFormatPr defaultRowHeight="12.75" x14ac:dyDescent="0.2"/>
  <cols>
    <col min="1" max="1" width="13.85546875" style="1" customWidth="1"/>
    <col min="2" max="6" width="9.140625" style="6"/>
    <col min="7" max="11" width="9.140625" style="1"/>
    <col min="12" max="16" width="9.140625" style="6"/>
    <col min="17" max="21" width="9.140625" style="1"/>
    <col min="22" max="26" width="9.140625" style="6"/>
    <col min="27" max="31" width="9.140625" style="1"/>
    <col min="32" max="36" width="9.140625" style="6"/>
    <col min="37" max="41" width="9.140625" style="1"/>
    <col min="42" max="46" width="9.140625" style="6"/>
    <col min="47" max="51" width="9.140625" style="1"/>
    <col min="52" max="56" width="9.140625" style="6"/>
    <col min="57" max="61" width="9.140625" style="1"/>
    <col min="62" max="66" width="9.140625" style="6"/>
    <col min="67" max="71" width="9.140625" style="1"/>
    <col min="72" max="76" width="9.140625" style="6"/>
    <col min="77" max="81" width="9.140625" style="1"/>
    <col min="82" max="86" width="9.140625" style="6"/>
    <col min="87" max="91" width="9.140625" style="1"/>
    <col min="92" max="96" width="9.140625" style="6"/>
    <col min="97" max="101" width="9.140625" style="1"/>
    <col min="102" max="106" width="9.140625" style="6"/>
    <col min="107" max="111" width="9.140625" style="1"/>
    <col min="112" max="116" width="9.140625" style="6"/>
    <col min="117" max="121" width="9.140625" style="1"/>
    <col min="122" max="126" width="9.140625" style="6"/>
    <col min="127" max="131" width="9.140625" style="1"/>
    <col min="132" max="136" width="9.140625" style="6"/>
    <col min="137" max="141" width="9.140625" style="1"/>
    <col min="142" max="146" width="9.140625" style="6"/>
    <col min="147" max="151" width="9.140625" style="1"/>
    <col min="152" max="156" width="9.140625" style="6"/>
    <col min="157" max="161" width="9.140625" style="1"/>
    <col min="162" max="166" width="9.140625" style="6"/>
    <col min="167" max="171" width="9.140625" style="1"/>
    <col min="172" max="176" width="9.140625" style="4"/>
    <col min="177" max="16384" width="9.140625" style="1"/>
  </cols>
  <sheetData>
    <row r="1" spans="1:183" s="3" customFormat="1" ht="12" hidden="1" customHeight="1" x14ac:dyDescent="0.2">
      <c r="A1" s="1"/>
      <c r="B1" s="2" t="s">
        <v>210</v>
      </c>
      <c r="C1" s="2" t="s">
        <v>210</v>
      </c>
      <c r="D1" s="2" t="s">
        <v>210</v>
      </c>
      <c r="E1" s="2" t="s">
        <v>210</v>
      </c>
      <c r="F1" s="2" t="s">
        <v>210</v>
      </c>
      <c r="G1" s="3" t="s">
        <v>210</v>
      </c>
      <c r="H1" s="3" t="s">
        <v>210</v>
      </c>
      <c r="I1" s="3" t="s">
        <v>210</v>
      </c>
      <c r="J1" s="3" t="s">
        <v>210</v>
      </c>
      <c r="K1" s="3" t="s">
        <v>210</v>
      </c>
      <c r="L1" s="2" t="s">
        <v>210</v>
      </c>
      <c r="M1" s="2" t="s">
        <v>210</v>
      </c>
      <c r="N1" s="2" t="s">
        <v>210</v>
      </c>
      <c r="O1" s="2" t="s">
        <v>210</v>
      </c>
      <c r="P1" s="2" t="s">
        <v>210</v>
      </c>
      <c r="Q1" s="3" t="s">
        <v>210</v>
      </c>
      <c r="R1" s="3" t="s">
        <v>210</v>
      </c>
      <c r="S1" s="3" t="s">
        <v>210</v>
      </c>
      <c r="T1" s="3" t="s">
        <v>210</v>
      </c>
      <c r="U1" s="3" t="s">
        <v>210</v>
      </c>
      <c r="V1" s="2" t="s">
        <v>210</v>
      </c>
      <c r="W1" s="2" t="s">
        <v>210</v>
      </c>
      <c r="X1" s="2" t="s">
        <v>210</v>
      </c>
      <c r="Y1" s="2" t="s">
        <v>210</v>
      </c>
      <c r="Z1" s="2" t="s">
        <v>210</v>
      </c>
      <c r="AA1" s="3" t="s">
        <v>210</v>
      </c>
      <c r="AB1" s="3" t="s">
        <v>210</v>
      </c>
      <c r="AC1" s="3" t="s">
        <v>210</v>
      </c>
      <c r="AD1" s="3" t="s">
        <v>210</v>
      </c>
      <c r="AE1" s="3" t="s">
        <v>210</v>
      </c>
      <c r="AF1" s="2" t="s">
        <v>210</v>
      </c>
      <c r="AG1" s="2" t="s">
        <v>210</v>
      </c>
      <c r="AH1" s="2" t="s">
        <v>210</v>
      </c>
      <c r="AI1" s="2" t="s">
        <v>210</v>
      </c>
      <c r="AJ1" s="2" t="s">
        <v>210</v>
      </c>
      <c r="AK1" s="3" t="s">
        <v>210</v>
      </c>
      <c r="AL1" s="3" t="s">
        <v>210</v>
      </c>
      <c r="AM1" s="3" t="s">
        <v>210</v>
      </c>
      <c r="AN1" s="3" t="s">
        <v>210</v>
      </c>
      <c r="AO1" s="3" t="s">
        <v>210</v>
      </c>
      <c r="AP1" s="2" t="s">
        <v>210</v>
      </c>
      <c r="AQ1" s="2" t="s">
        <v>210</v>
      </c>
      <c r="AR1" s="2" t="s">
        <v>210</v>
      </c>
      <c r="AS1" s="2" t="s">
        <v>210</v>
      </c>
      <c r="AT1" s="2" t="s">
        <v>210</v>
      </c>
      <c r="AU1" s="3" t="s">
        <v>230</v>
      </c>
      <c r="AV1" s="3" t="s">
        <v>230</v>
      </c>
      <c r="AW1" s="3" t="s">
        <v>230</v>
      </c>
      <c r="AX1" s="3" t="s">
        <v>230</v>
      </c>
      <c r="AY1" s="3" t="s">
        <v>230</v>
      </c>
      <c r="AZ1" s="2" t="s">
        <v>230</v>
      </c>
      <c r="BA1" s="2" t="s">
        <v>230</v>
      </c>
      <c r="BB1" s="2" t="s">
        <v>230</v>
      </c>
      <c r="BC1" s="2" t="s">
        <v>230</v>
      </c>
      <c r="BD1" s="2" t="s">
        <v>230</v>
      </c>
      <c r="BE1" s="3" t="s">
        <v>230</v>
      </c>
      <c r="BF1" s="3" t="s">
        <v>230</v>
      </c>
      <c r="BG1" s="3" t="s">
        <v>230</v>
      </c>
      <c r="BH1" s="3" t="s">
        <v>230</v>
      </c>
      <c r="BI1" s="3" t="s">
        <v>230</v>
      </c>
      <c r="BJ1" s="2" t="s">
        <v>230</v>
      </c>
      <c r="BK1" s="2" t="s">
        <v>230</v>
      </c>
      <c r="BL1" s="2" t="s">
        <v>230</v>
      </c>
      <c r="BM1" s="2" t="s">
        <v>230</v>
      </c>
      <c r="BN1" s="2" t="s">
        <v>230</v>
      </c>
      <c r="BO1" s="3" t="s">
        <v>230</v>
      </c>
      <c r="BP1" s="3" t="s">
        <v>230</v>
      </c>
      <c r="BQ1" s="3" t="s">
        <v>230</v>
      </c>
      <c r="BR1" s="3" t="s">
        <v>230</v>
      </c>
      <c r="BS1" s="3" t="s">
        <v>230</v>
      </c>
      <c r="BT1" s="2" t="s">
        <v>231</v>
      </c>
      <c r="BU1" s="2" t="s">
        <v>231</v>
      </c>
      <c r="BV1" s="2" t="s">
        <v>231</v>
      </c>
      <c r="BW1" s="2" t="s">
        <v>231</v>
      </c>
      <c r="BX1" s="2" t="s">
        <v>231</v>
      </c>
      <c r="BY1" s="3" t="s">
        <v>231</v>
      </c>
      <c r="BZ1" s="3" t="s">
        <v>231</v>
      </c>
      <c r="CA1" s="3" t="s">
        <v>231</v>
      </c>
      <c r="CB1" s="3" t="s">
        <v>231</v>
      </c>
      <c r="CC1" s="3" t="s">
        <v>231</v>
      </c>
      <c r="CD1" s="2" t="s">
        <v>231</v>
      </c>
      <c r="CE1" s="2" t="s">
        <v>231</v>
      </c>
      <c r="CF1" s="2" t="s">
        <v>231</v>
      </c>
      <c r="CG1" s="2" t="s">
        <v>231</v>
      </c>
      <c r="CH1" s="2" t="s">
        <v>231</v>
      </c>
      <c r="CI1" s="3" t="s">
        <v>231</v>
      </c>
      <c r="CJ1" s="3" t="s">
        <v>231</v>
      </c>
      <c r="CK1" s="3" t="s">
        <v>231</v>
      </c>
      <c r="CL1" s="3" t="s">
        <v>231</v>
      </c>
      <c r="CM1" s="3" t="s">
        <v>231</v>
      </c>
      <c r="CN1" s="2" t="s">
        <v>231</v>
      </c>
      <c r="CO1" s="2" t="s">
        <v>231</v>
      </c>
      <c r="CP1" s="2" t="s">
        <v>231</v>
      </c>
      <c r="CQ1" s="2" t="s">
        <v>231</v>
      </c>
      <c r="CR1" s="2" t="s">
        <v>231</v>
      </c>
      <c r="CS1" s="3" t="s">
        <v>211</v>
      </c>
      <c r="CT1" s="3" t="s">
        <v>211</v>
      </c>
      <c r="CU1" s="3" t="s">
        <v>211</v>
      </c>
      <c r="CV1" s="3" t="s">
        <v>211</v>
      </c>
      <c r="CW1" s="3" t="s">
        <v>211</v>
      </c>
      <c r="CX1" s="2" t="s">
        <v>211</v>
      </c>
      <c r="CY1" s="2" t="s">
        <v>211</v>
      </c>
      <c r="CZ1" s="2" t="s">
        <v>211</v>
      </c>
      <c r="DA1" s="2" t="s">
        <v>211</v>
      </c>
      <c r="DB1" s="2" t="s">
        <v>211</v>
      </c>
      <c r="DC1" s="3" t="s">
        <v>211</v>
      </c>
      <c r="DD1" s="3" t="s">
        <v>211</v>
      </c>
      <c r="DE1" s="3" t="s">
        <v>211</v>
      </c>
      <c r="DF1" s="3" t="s">
        <v>211</v>
      </c>
      <c r="DG1" s="3" t="s">
        <v>211</v>
      </c>
      <c r="DH1" s="2" t="s">
        <v>211</v>
      </c>
      <c r="DI1" s="2" t="s">
        <v>211</v>
      </c>
      <c r="DJ1" s="2" t="s">
        <v>211</v>
      </c>
      <c r="DK1" s="2" t="s">
        <v>211</v>
      </c>
      <c r="DL1" s="2" t="s">
        <v>211</v>
      </c>
      <c r="DM1" s="3" t="s">
        <v>211</v>
      </c>
      <c r="DN1" s="3" t="s">
        <v>211</v>
      </c>
      <c r="DO1" s="3" t="s">
        <v>211</v>
      </c>
      <c r="DP1" s="3" t="s">
        <v>211</v>
      </c>
      <c r="DQ1" s="3" t="s">
        <v>211</v>
      </c>
      <c r="DR1" s="2" t="s">
        <v>212</v>
      </c>
      <c r="DS1" s="2" t="s">
        <v>212</v>
      </c>
      <c r="DT1" s="2" t="s">
        <v>212</v>
      </c>
      <c r="DU1" s="2" t="s">
        <v>212</v>
      </c>
      <c r="DV1" s="2" t="s">
        <v>212</v>
      </c>
      <c r="DW1" s="3" t="s">
        <v>212</v>
      </c>
      <c r="DX1" s="3" t="s">
        <v>212</v>
      </c>
      <c r="DY1" s="3" t="s">
        <v>212</v>
      </c>
      <c r="DZ1" s="3" t="s">
        <v>212</v>
      </c>
      <c r="EA1" s="3" t="s">
        <v>212</v>
      </c>
      <c r="EB1" s="2" t="s">
        <v>212</v>
      </c>
      <c r="EC1" s="2" t="s">
        <v>212</v>
      </c>
      <c r="ED1" s="2" t="s">
        <v>212</v>
      </c>
      <c r="EE1" s="2" t="s">
        <v>212</v>
      </c>
      <c r="EF1" s="2" t="s">
        <v>212</v>
      </c>
      <c r="EG1" s="3" t="s">
        <v>212</v>
      </c>
      <c r="EH1" s="3" t="s">
        <v>212</v>
      </c>
      <c r="EI1" s="3" t="s">
        <v>212</v>
      </c>
      <c r="EJ1" s="3" t="s">
        <v>212</v>
      </c>
      <c r="EK1" s="3" t="s">
        <v>212</v>
      </c>
      <c r="EL1" s="2" t="s">
        <v>212</v>
      </c>
      <c r="EM1" s="2" t="s">
        <v>212</v>
      </c>
      <c r="EN1" s="2" t="s">
        <v>212</v>
      </c>
      <c r="EO1" s="2" t="s">
        <v>212</v>
      </c>
      <c r="EP1" s="2" t="s">
        <v>212</v>
      </c>
      <c r="EQ1" s="3" t="s">
        <v>213</v>
      </c>
      <c r="ER1" s="3" t="s">
        <v>213</v>
      </c>
      <c r="ES1" s="3" t="s">
        <v>213</v>
      </c>
      <c r="ET1" s="3" t="s">
        <v>213</v>
      </c>
      <c r="EU1" s="3" t="s">
        <v>213</v>
      </c>
      <c r="EV1" s="2" t="s">
        <v>213</v>
      </c>
      <c r="EW1" s="2" t="s">
        <v>213</v>
      </c>
      <c r="EX1" s="2" t="s">
        <v>213</v>
      </c>
      <c r="EY1" s="2" t="s">
        <v>213</v>
      </c>
      <c r="EZ1" s="2" t="s">
        <v>213</v>
      </c>
      <c r="FA1" s="3" t="s">
        <v>213</v>
      </c>
      <c r="FB1" s="3" t="s">
        <v>213</v>
      </c>
      <c r="FC1" s="3" t="s">
        <v>213</v>
      </c>
      <c r="FD1" s="3" t="s">
        <v>213</v>
      </c>
      <c r="FE1" s="3" t="s">
        <v>213</v>
      </c>
      <c r="FF1" s="2" t="s">
        <v>213</v>
      </c>
      <c r="FG1" s="2" t="s">
        <v>213</v>
      </c>
      <c r="FH1" s="2" t="s">
        <v>213</v>
      </c>
      <c r="FI1" s="2" t="s">
        <v>213</v>
      </c>
      <c r="FJ1" s="2" t="s">
        <v>213</v>
      </c>
      <c r="FK1" s="3" t="s">
        <v>213</v>
      </c>
      <c r="FL1" s="3" t="s">
        <v>213</v>
      </c>
      <c r="FM1" s="3" t="s">
        <v>213</v>
      </c>
      <c r="FN1" s="3" t="s">
        <v>213</v>
      </c>
      <c r="FO1" s="3" t="s">
        <v>213</v>
      </c>
      <c r="FP1" s="8"/>
      <c r="FQ1" s="8"/>
      <c r="FR1" s="8"/>
      <c r="FS1" s="8"/>
      <c r="FT1" s="8"/>
    </row>
    <row r="2" spans="1:183" ht="12" hidden="1" customHeight="1" x14ac:dyDescent="0.2">
      <c r="B2" s="2" t="s">
        <v>206</v>
      </c>
      <c r="C2" s="2" t="s">
        <v>206</v>
      </c>
      <c r="D2" s="2" t="s">
        <v>206</v>
      </c>
      <c r="E2" s="2" t="s">
        <v>206</v>
      </c>
      <c r="F2" s="2" t="s">
        <v>206</v>
      </c>
      <c r="G2" s="3" t="s">
        <v>265</v>
      </c>
      <c r="H2" s="3" t="s">
        <v>265</v>
      </c>
      <c r="I2" s="3" t="s">
        <v>265</v>
      </c>
      <c r="J2" s="3" t="s">
        <v>265</v>
      </c>
      <c r="K2" s="3" t="s">
        <v>265</v>
      </c>
      <c r="L2" s="2" t="s">
        <v>207</v>
      </c>
      <c r="M2" s="2" t="s">
        <v>207</v>
      </c>
      <c r="N2" s="2" t="s">
        <v>207</v>
      </c>
      <c r="O2" s="2" t="s">
        <v>207</v>
      </c>
      <c r="P2" s="2" t="s">
        <v>207</v>
      </c>
      <c r="Q2" s="3" t="s">
        <v>267</v>
      </c>
      <c r="R2" s="3" t="s">
        <v>267</v>
      </c>
      <c r="S2" s="3" t="s">
        <v>267</v>
      </c>
      <c r="T2" s="3" t="s">
        <v>267</v>
      </c>
      <c r="U2" s="3" t="s">
        <v>267</v>
      </c>
      <c r="V2" s="2" t="s">
        <v>208</v>
      </c>
      <c r="W2" s="2" t="s">
        <v>208</v>
      </c>
      <c r="X2" s="2" t="s">
        <v>208</v>
      </c>
      <c r="Y2" s="2" t="s">
        <v>208</v>
      </c>
      <c r="Z2" s="2" t="s">
        <v>208</v>
      </c>
      <c r="AA2" s="3" t="s">
        <v>269</v>
      </c>
      <c r="AB2" s="3" t="s">
        <v>269</v>
      </c>
      <c r="AC2" s="3" t="s">
        <v>269</v>
      </c>
      <c r="AD2" s="3" t="s">
        <v>269</v>
      </c>
      <c r="AE2" s="3" t="s">
        <v>269</v>
      </c>
      <c r="AF2" s="2" t="s">
        <v>209</v>
      </c>
      <c r="AG2" s="2" t="s">
        <v>209</v>
      </c>
      <c r="AH2" s="2" t="s">
        <v>209</v>
      </c>
      <c r="AI2" s="2" t="s">
        <v>209</v>
      </c>
      <c r="AJ2" s="2" t="s">
        <v>209</v>
      </c>
      <c r="AK2" s="3" t="s">
        <v>271</v>
      </c>
      <c r="AL2" s="3" t="s">
        <v>271</v>
      </c>
      <c r="AM2" s="3" t="s">
        <v>271</v>
      </c>
      <c r="AN2" s="3" t="s">
        <v>271</v>
      </c>
      <c r="AO2" s="3" t="s">
        <v>271</v>
      </c>
      <c r="AP2" s="2" t="s">
        <v>3</v>
      </c>
      <c r="AQ2" s="2" t="s">
        <v>3</v>
      </c>
      <c r="AR2" s="2" t="s">
        <v>3</v>
      </c>
      <c r="AS2" s="2" t="s">
        <v>3</v>
      </c>
      <c r="AT2" s="2" t="s">
        <v>3</v>
      </c>
      <c r="AU2" s="3" t="s">
        <v>206</v>
      </c>
      <c r="AV2" s="3" t="s">
        <v>206</v>
      </c>
      <c r="AW2" s="3" t="s">
        <v>206</v>
      </c>
      <c r="AX2" s="3" t="s">
        <v>206</v>
      </c>
      <c r="AY2" s="3" t="s">
        <v>206</v>
      </c>
      <c r="AZ2" s="2" t="s">
        <v>207</v>
      </c>
      <c r="BA2" s="2" t="s">
        <v>207</v>
      </c>
      <c r="BB2" s="2" t="s">
        <v>207</v>
      </c>
      <c r="BC2" s="2" t="s">
        <v>207</v>
      </c>
      <c r="BD2" s="2" t="s">
        <v>207</v>
      </c>
      <c r="BE2" s="3" t="s">
        <v>208</v>
      </c>
      <c r="BF2" s="3" t="s">
        <v>208</v>
      </c>
      <c r="BG2" s="3" t="s">
        <v>208</v>
      </c>
      <c r="BH2" s="3" t="s">
        <v>208</v>
      </c>
      <c r="BI2" s="3" t="s">
        <v>208</v>
      </c>
      <c r="BJ2" s="2" t="s">
        <v>209</v>
      </c>
      <c r="BK2" s="2" t="s">
        <v>209</v>
      </c>
      <c r="BL2" s="2" t="s">
        <v>209</v>
      </c>
      <c r="BM2" s="2" t="s">
        <v>209</v>
      </c>
      <c r="BN2" s="2" t="s">
        <v>209</v>
      </c>
      <c r="BO2" s="3" t="s">
        <v>3</v>
      </c>
      <c r="BP2" s="3" t="s">
        <v>3</v>
      </c>
      <c r="BQ2" s="3" t="s">
        <v>3</v>
      </c>
      <c r="BR2" s="3" t="s">
        <v>3</v>
      </c>
      <c r="BS2" s="3" t="s">
        <v>3</v>
      </c>
      <c r="BT2" s="2" t="s">
        <v>206</v>
      </c>
      <c r="BU2" s="2" t="s">
        <v>206</v>
      </c>
      <c r="BV2" s="2" t="s">
        <v>206</v>
      </c>
      <c r="BW2" s="2" t="s">
        <v>206</v>
      </c>
      <c r="BX2" s="2" t="s">
        <v>206</v>
      </c>
      <c r="BY2" s="3" t="s">
        <v>207</v>
      </c>
      <c r="BZ2" s="3" t="s">
        <v>207</v>
      </c>
      <c r="CA2" s="3" t="s">
        <v>207</v>
      </c>
      <c r="CB2" s="3" t="s">
        <v>207</v>
      </c>
      <c r="CC2" s="3" t="s">
        <v>207</v>
      </c>
      <c r="CD2" s="2" t="s">
        <v>208</v>
      </c>
      <c r="CE2" s="2" t="s">
        <v>208</v>
      </c>
      <c r="CF2" s="2" t="s">
        <v>208</v>
      </c>
      <c r="CG2" s="2" t="s">
        <v>208</v>
      </c>
      <c r="CH2" s="2" t="s">
        <v>208</v>
      </c>
      <c r="CI2" s="3" t="s">
        <v>209</v>
      </c>
      <c r="CJ2" s="3" t="s">
        <v>209</v>
      </c>
      <c r="CK2" s="3" t="s">
        <v>209</v>
      </c>
      <c r="CL2" s="3" t="s">
        <v>209</v>
      </c>
      <c r="CM2" s="3" t="s">
        <v>209</v>
      </c>
      <c r="CN2" s="2" t="s">
        <v>3</v>
      </c>
      <c r="CO2" s="2" t="s">
        <v>3</v>
      </c>
      <c r="CP2" s="2" t="s">
        <v>3</v>
      </c>
      <c r="CQ2" s="2" t="s">
        <v>3</v>
      </c>
      <c r="CR2" s="2" t="s">
        <v>3</v>
      </c>
      <c r="CS2" s="3" t="s">
        <v>206</v>
      </c>
      <c r="CT2" s="3" t="s">
        <v>206</v>
      </c>
      <c r="CU2" s="3" t="s">
        <v>206</v>
      </c>
      <c r="CV2" s="3" t="s">
        <v>206</v>
      </c>
      <c r="CW2" s="3" t="s">
        <v>206</v>
      </c>
      <c r="CX2" s="2" t="s">
        <v>207</v>
      </c>
      <c r="CY2" s="2" t="s">
        <v>207</v>
      </c>
      <c r="CZ2" s="2" t="s">
        <v>207</v>
      </c>
      <c r="DA2" s="2" t="s">
        <v>207</v>
      </c>
      <c r="DB2" s="2" t="s">
        <v>207</v>
      </c>
      <c r="DC2" s="3" t="s">
        <v>208</v>
      </c>
      <c r="DD2" s="3" t="s">
        <v>208</v>
      </c>
      <c r="DE2" s="3" t="s">
        <v>208</v>
      </c>
      <c r="DF2" s="3" t="s">
        <v>208</v>
      </c>
      <c r="DG2" s="3" t="s">
        <v>208</v>
      </c>
      <c r="DH2" s="2" t="s">
        <v>209</v>
      </c>
      <c r="DI2" s="2" t="s">
        <v>209</v>
      </c>
      <c r="DJ2" s="2" t="s">
        <v>209</v>
      </c>
      <c r="DK2" s="2" t="s">
        <v>209</v>
      </c>
      <c r="DL2" s="2" t="s">
        <v>209</v>
      </c>
      <c r="DM2" s="3" t="s">
        <v>3</v>
      </c>
      <c r="DN2" s="3" t="s">
        <v>3</v>
      </c>
      <c r="DO2" s="3" t="s">
        <v>3</v>
      </c>
      <c r="DP2" s="3" t="s">
        <v>3</v>
      </c>
      <c r="DQ2" s="3" t="s">
        <v>3</v>
      </c>
      <c r="DR2" s="2" t="s">
        <v>206</v>
      </c>
      <c r="DS2" s="2" t="s">
        <v>206</v>
      </c>
      <c r="DT2" s="2" t="s">
        <v>206</v>
      </c>
      <c r="DU2" s="2" t="s">
        <v>206</v>
      </c>
      <c r="DV2" s="2" t="s">
        <v>206</v>
      </c>
      <c r="DW2" s="3" t="s">
        <v>207</v>
      </c>
      <c r="DX2" s="3" t="s">
        <v>207</v>
      </c>
      <c r="DY2" s="3" t="s">
        <v>207</v>
      </c>
      <c r="DZ2" s="3" t="s">
        <v>207</v>
      </c>
      <c r="EA2" s="3" t="s">
        <v>207</v>
      </c>
      <c r="EB2" s="2" t="s">
        <v>208</v>
      </c>
      <c r="EC2" s="2" t="s">
        <v>208</v>
      </c>
      <c r="ED2" s="2" t="s">
        <v>208</v>
      </c>
      <c r="EE2" s="2" t="s">
        <v>208</v>
      </c>
      <c r="EF2" s="2" t="s">
        <v>208</v>
      </c>
      <c r="EG2" s="3" t="s">
        <v>209</v>
      </c>
      <c r="EH2" s="3" t="s">
        <v>209</v>
      </c>
      <c r="EI2" s="3" t="s">
        <v>209</v>
      </c>
      <c r="EJ2" s="3" t="s">
        <v>209</v>
      </c>
      <c r="EK2" s="3" t="s">
        <v>209</v>
      </c>
      <c r="EL2" s="2" t="s">
        <v>3</v>
      </c>
      <c r="EM2" s="2" t="s">
        <v>3</v>
      </c>
      <c r="EN2" s="2" t="s">
        <v>3</v>
      </c>
      <c r="EO2" s="2" t="s">
        <v>3</v>
      </c>
      <c r="EP2" s="2" t="s">
        <v>3</v>
      </c>
      <c r="EQ2" s="3" t="s">
        <v>206</v>
      </c>
      <c r="ER2" s="3" t="s">
        <v>206</v>
      </c>
      <c r="ES2" s="3" t="s">
        <v>206</v>
      </c>
      <c r="ET2" s="3" t="s">
        <v>206</v>
      </c>
      <c r="EU2" s="3" t="s">
        <v>206</v>
      </c>
      <c r="EV2" s="2" t="s">
        <v>207</v>
      </c>
      <c r="EW2" s="2" t="s">
        <v>207</v>
      </c>
      <c r="EX2" s="2" t="s">
        <v>207</v>
      </c>
      <c r="EY2" s="2" t="s">
        <v>207</v>
      </c>
      <c r="EZ2" s="2" t="s">
        <v>207</v>
      </c>
      <c r="FA2" s="3" t="s">
        <v>208</v>
      </c>
      <c r="FB2" s="3" t="s">
        <v>208</v>
      </c>
      <c r="FC2" s="3" t="s">
        <v>208</v>
      </c>
      <c r="FD2" s="3" t="s">
        <v>208</v>
      </c>
      <c r="FE2" s="3" t="s">
        <v>208</v>
      </c>
      <c r="FF2" s="2" t="s">
        <v>209</v>
      </c>
      <c r="FG2" s="2" t="s">
        <v>209</v>
      </c>
      <c r="FH2" s="2" t="s">
        <v>209</v>
      </c>
      <c r="FI2" s="2" t="s">
        <v>209</v>
      </c>
      <c r="FJ2" s="2" t="s">
        <v>209</v>
      </c>
      <c r="FK2" s="3" t="s">
        <v>3</v>
      </c>
      <c r="FL2" s="3" t="s">
        <v>3</v>
      </c>
      <c r="FM2" s="3" t="s">
        <v>3</v>
      </c>
      <c r="FN2" s="3" t="s">
        <v>3</v>
      </c>
      <c r="FO2" s="3" t="s">
        <v>3</v>
      </c>
    </row>
    <row r="3" spans="1:183" hidden="1" x14ac:dyDescent="0.2">
      <c r="B3" s="2" t="s">
        <v>0</v>
      </c>
      <c r="C3" s="2" t="s">
        <v>1</v>
      </c>
      <c r="D3" s="2" t="s">
        <v>2</v>
      </c>
      <c r="E3" s="2" t="s">
        <v>216</v>
      </c>
      <c r="F3" s="2" t="s">
        <v>217</v>
      </c>
      <c r="G3" s="3" t="s">
        <v>0</v>
      </c>
      <c r="H3" s="3" t="s">
        <v>1</v>
      </c>
      <c r="I3" s="3" t="s">
        <v>2</v>
      </c>
      <c r="J3" s="3" t="s">
        <v>216</v>
      </c>
      <c r="K3" s="3" t="s">
        <v>217</v>
      </c>
      <c r="L3" s="2" t="s">
        <v>0</v>
      </c>
      <c r="M3" s="2" t="s">
        <v>1</v>
      </c>
      <c r="N3" s="2" t="s">
        <v>2</v>
      </c>
      <c r="O3" s="2" t="s">
        <v>216</v>
      </c>
      <c r="P3" s="2" t="s">
        <v>217</v>
      </c>
      <c r="Q3" s="3" t="s">
        <v>0</v>
      </c>
      <c r="R3" s="3" t="s">
        <v>1</v>
      </c>
      <c r="S3" s="3" t="s">
        <v>2</v>
      </c>
      <c r="T3" s="3" t="s">
        <v>216</v>
      </c>
      <c r="U3" s="3" t="s">
        <v>217</v>
      </c>
      <c r="V3" s="2" t="s">
        <v>0</v>
      </c>
      <c r="W3" s="2" t="s">
        <v>1</v>
      </c>
      <c r="X3" s="2" t="s">
        <v>2</v>
      </c>
      <c r="Y3" s="2" t="s">
        <v>216</v>
      </c>
      <c r="Z3" s="2" t="s">
        <v>217</v>
      </c>
      <c r="AA3" s="3" t="s">
        <v>0</v>
      </c>
      <c r="AB3" s="3" t="s">
        <v>1</v>
      </c>
      <c r="AC3" s="3" t="s">
        <v>2</v>
      </c>
      <c r="AD3" s="3" t="s">
        <v>216</v>
      </c>
      <c r="AE3" s="3" t="s">
        <v>217</v>
      </c>
      <c r="AF3" s="2" t="s">
        <v>0</v>
      </c>
      <c r="AG3" s="2" t="s">
        <v>1</v>
      </c>
      <c r="AH3" s="2" t="s">
        <v>2</v>
      </c>
      <c r="AI3" s="2" t="s">
        <v>216</v>
      </c>
      <c r="AJ3" s="2" t="s">
        <v>217</v>
      </c>
      <c r="AK3" s="3" t="s">
        <v>0</v>
      </c>
      <c r="AL3" s="3" t="s">
        <v>1</v>
      </c>
      <c r="AM3" s="3" t="s">
        <v>2</v>
      </c>
      <c r="AN3" s="3" t="s">
        <v>216</v>
      </c>
      <c r="AO3" s="3" t="s">
        <v>217</v>
      </c>
      <c r="AP3" s="2" t="s">
        <v>0</v>
      </c>
      <c r="AQ3" s="2" t="s">
        <v>1</v>
      </c>
      <c r="AR3" s="2" t="s">
        <v>2</v>
      </c>
      <c r="AS3" s="2" t="s">
        <v>216</v>
      </c>
      <c r="AT3" s="2" t="s">
        <v>217</v>
      </c>
      <c r="AU3" s="3" t="s">
        <v>0</v>
      </c>
      <c r="AV3" s="3" t="s">
        <v>1</v>
      </c>
      <c r="AW3" s="3" t="s">
        <v>2</v>
      </c>
      <c r="AX3" s="3" t="s">
        <v>216</v>
      </c>
      <c r="AY3" s="3" t="s">
        <v>217</v>
      </c>
      <c r="AZ3" s="2" t="s">
        <v>0</v>
      </c>
      <c r="BA3" s="2" t="s">
        <v>1</v>
      </c>
      <c r="BB3" s="2" t="s">
        <v>2</v>
      </c>
      <c r="BC3" s="2" t="s">
        <v>216</v>
      </c>
      <c r="BD3" s="2" t="s">
        <v>217</v>
      </c>
      <c r="BE3" s="3" t="s">
        <v>0</v>
      </c>
      <c r="BF3" s="3" t="s">
        <v>1</v>
      </c>
      <c r="BG3" s="3" t="s">
        <v>2</v>
      </c>
      <c r="BH3" s="3" t="s">
        <v>216</v>
      </c>
      <c r="BI3" s="3" t="s">
        <v>217</v>
      </c>
      <c r="BJ3" s="2" t="s">
        <v>0</v>
      </c>
      <c r="BK3" s="2" t="s">
        <v>1</v>
      </c>
      <c r="BL3" s="2" t="s">
        <v>2</v>
      </c>
      <c r="BM3" s="2" t="s">
        <v>216</v>
      </c>
      <c r="BN3" s="2" t="s">
        <v>217</v>
      </c>
      <c r="BO3" s="3" t="s">
        <v>0</v>
      </c>
      <c r="BP3" s="3" t="s">
        <v>1</v>
      </c>
      <c r="BQ3" s="3" t="s">
        <v>2</v>
      </c>
      <c r="BR3" s="3" t="s">
        <v>216</v>
      </c>
      <c r="BS3" s="3" t="s">
        <v>217</v>
      </c>
      <c r="BT3" s="2" t="s">
        <v>0</v>
      </c>
      <c r="BU3" s="2" t="s">
        <v>1</v>
      </c>
      <c r="BV3" s="2" t="s">
        <v>2</v>
      </c>
      <c r="BW3" s="2" t="s">
        <v>216</v>
      </c>
      <c r="BX3" s="2" t="s">
        <v>217</v>
      </c>
      <c r="BY3" s="3" t="s">
        <v>0</v>
      </c>
      <c r="BZ3" s="3" t="s">
        <v>1</v>
      </c>
      <c r="CA3" s="3" t="s">
        <v>2</v>
      </c>
      <c r="CB3" s="3" t="s">
        <v>216</v>
      </c>
      <c r="CC3" s="3" t="s">
        <v>217</v>
      </c>
      <c r="CD3" s="2" t="s">
        <v>0</v>
      </c>
      <c r="CE3" s="2" t="s">
        <v>1</v>
      </c>
      <c r="CF3" s="2" t="s">
        <v>2</v>
      </c>
      <c r="CG3" s="2" t="s">
        <v>216</v>
      </c>
      <c r="CH3" s="2" t="s">
        <v>217</v>
      </c>
      <c r="CI3" s="3" t="s">
        <v>0</v>
      </c>
      <c r="CJ3" s="3" t="s">
        <v>1</v>
      </c>
      <c r="CK3" s="3" t="s">
        <v>2</v>
      </c>
      <c r="CL3" s="3" t="s">
        <v>216</v>
      </c>
      <c r="CM3" s="3" t="s">
        <v>217</v>
      </c>
      <c r="CN3" s="2" t="s">
        <v>0</v>
      </c>
      <c r="CO3" s="2" t="s">
        <v>1</v>
      </c>
      <c r="CP3" s="2" t="s">
        <v>2</v>
      </c>
      <c r="CQ3" s="2" t="s">
        <v>216</v>
      </c>
      <c r="CR3" s="2" t="s">
        <v>217</v>
      </c>
      <c r="CS3" s="3" t="s">
        <v>0</v>
      </c>
      <c r="CT3" s="3" t="s">
        <v>1</v>
      </c>
      <c r="CU3" s="3" t="s">
        <v>2</v>
      </c>
      <c r="CV3" s="3" t="s">
        <v>216</v>
      </c>
      <c r="CW3" s="3" t="s">
        <v>217</v>
      </c>
      <c r="CX3" s="2" t="s">
        <v>0</v>
      </c>
      <c r="CY3" s="2" t="s">
        <v>1</v>
      </c>
      <c r="CZ3" s="2" t="s">
        <v>2</v>
      </c>
      <c r="DA3" s="2" t="s">
        <v>216</v>
      </c>
      <c r="DB3" s="2" t="s">
        <v>217</v>
      </c>
      <c r="DC3" s="3" t="s">
        <v>0</v>
      </c>
      <c r="DD3" s="3" t="s">
        <v>1</v>
      </c>
      <c r="DE3" s="3" t="s">
        <v>2</v>
      </c>
      <c r="DF3" s="3" t="s">
        <v>216</v>
      </c>
      <c r="DG3" s="3" t="s">
        <v>217</v>
      </c>
      <c r="DH3" s="2" t="s">
        <v>0</v>
      </c>
      <c r="DI3" s="2" t="s">
        <v>1</v>
      </c>
      <c r="DJ3" s="2" t="s">
        <v>2</v>
      </c>
      <c r="DK3" s="2" t="s">
        <v>216</v>
      </c>
      <c r="DL3" s="2" t="s">
        <v>217</v>
      </c>
      <c r="DM3" s="3" t="s">
        <v>0</v>
      </c>
      <c r="DN3" s="3" t="s">
        <v>1</v>
      </c>
      <c r="DO3" s="3" t="s">
        <v>2</v>
      </c>
      <c r="DP3" s="3" t="s">
        <v>216</v>
      </c>
      <c r="DQ3" s="3" t="s">
        <v>217</v>
      </c>
      <c r="DR3" s="2" t="s">
        <v>0</v>
      </c>
      <c r="DS3" s="2" t="s">
        <v>1</v>
      </c>
      <c r="DT3" s="2" t="s">
        <v>2</v>
      </c>
      <c r="DU3" s="2" t="s">
        <v>216</v>
      </c>
      <c r="DV3" s="2" t="s">
        <v>217</v>
      </c>
      <c r="DW3" s="3" t="s">
        <v>0</v>
      </c>
      <c r="DX3" s="3" t="s">
        <v>1</v>
      </c>
      <c r="DY3" s="3" t="s">
        <v>2</v>
      </c>
      <c r="DZ3" s="3" t="s">
        <v>216</v>
      </c>
      <c r="EA3" s="3" t="s">
        <v>217</v>
      </c>
      <c r="EB3" s="2" t="s">
        <v>0</v>
      </c>
      <c r="EC3" s="2" t="s">
        <v>1</v>
      </c>
      <c r="ED3" s="2" t="s">
        <v>2</v>
      </c>
      <c r="EE3" s="2" t="s">
        <v>216</v>
      </c>
      <c r="EF3" s="2" t="s">
        <v>217</v>
      </c>
      <c r="EG3" s="3" t="s">
        <v>0</v>
      </c>
      <c r="EH3" s="3" t="s">
        <v>1</v>
      </c>
      <c r="EI3" s="3" t="s">
        <v>2</v>
      </c>
      <c r="EJ3" s="3" t="s">
        <v>216</v>
      </c>
      <c r="EK3" s="3" t="s">
        <v>217</v>
      </c>
      <c r="EL3" s="2" t="s">
        <v>0</v>
      </c>
      <c r="EM3" s="2" t="s">
        <v>1</v>
      </c>
      <c r="EN3" s="2" t="s">
        <v>2</v>
      </c>
      <c r="EO3" s="2" t="s">
        <v>216</v>
      </c>
      <c r="EP3" s="2" t="s">
        <v>217</v>
      </c>
      <c r="EQ3" s="3" t="s">
        <v>0</v>
      </c>
      <c r="ER3" s="3" t="s">
        <v>1</v>
      </c>
      <c r="ES3" s="3" t="s">
        <v>2</v>
      </c>
      <c r="ET3" s="3" t="s">
        <v>216</v>
      </c>
      <c r="EU3" s="3" t="s">
        <v>217</v>
      </c>
      <c r="EV3" s="2" t="s">
        <v>0</v>
      </c>
      <c r="EW3" s="2" t="s">
        <v>1</v>
      </c>
      <c r="EX3" s="2" t="s">
        <v>2</v>
      </c>
      <c r="EY3" s="2" t="s">
        <v>216</v>
      </c>
      <c r="EZ3" s="2" t="s">
        <v>217</v>
      </c>
      <c r="FA3" s="3" t="s">
        <v>0</v>
      </c>
      <c r="FB3" s="3" t="s">
        <v>1</v>
      </c>
      <c r="FC3" s="3" t="s">
        <v>2</v>
      </c>
      <c r="FD3" s="3" t="s">
        <v>216</v>
      </c>
      <c r="FE3" s="3" t="s">
        <v>217</v>
      </c>
      <c r="FF3" s="2" t="s">
        <v>0</v>
      </c>
      <c r="FG3" s="2" t="s">
        <v>1</v>
      </c>
      <c r="FH3" s="2" t="s">
        <v>2</v>
      </c>
      <c r="FI3" s="2" t="s">
        <v>216</v>
      </c>
      <c r="FJ3" s="2" t="s">
        <v>217</v>
      </c>
      <c r="FK3" s="3" t="s">
        <v>0</v>
      </c>
      <c r="FL3" s="3" t="s">
        <v>1</v>
      </c>
      <c r="FM3" s="3" t="s">
        <v>2</v>
      </c>
      <c r="FN3" s="3" t="s">
        <v>216</v>
      </c>
      <c r="FO3" s="3" t="s">
        <v>217</v>
      </c>
    </row>
    <row r="4" spans="1:183" ht="13.5" x14ac:dyDescent="0.25">
      <c r="B4" s="35" t="s">
        <v>196</v>
      </c>
      <c r="C4" s="36"/>
      <c r="D4" s="36"/>
      <c r="E4" s="36"/>
      <c r="F4" s="36"/>
      <c r="G4" s="36"/>
      <c r="H4" s="36"/>
      <c r="I4" s="36"/>
      <c r="J4" s="36"/>
      <c r="K4" s="36"/>
      <c r="L4" s="36"/>
      <c r="M4" s="36"/>
      <c r="N4" s="36"/>
      <c r="O4" s="36"/>
      <c r="P4" s="36"/>
      <c r="Q4" s="36"/>
      <c r="R4" s="36"/>
      <c r="S4" s="36"/>
      <c r="T4" s="36"/>
      <c r="U4" s="36"/>
      <c r="V4" s="36"/>
      <c r="W4" s="36"/>
      <c r="X4" s="36"/>
      <c r="Y4" s="36"/>
      <c r="Z4" s="36"/>
      <c r="AA4" s="36"/>
      <c r="AB4" s="36"/>
      <c r="AC4" s="36"/>
      <c r="AD4" s="36"/>
      <c r="AE4" s="36"/>
      <c r="AF4" s="36"/>
      <c r="AG4" s="36"/>
      <c r="AH4" s="36"/>
      <c r="AI4" s="36"/>
      <c r="AJ4" s="36"/>
      <c r="AK4" s="36"/>
      <c r="AL4" s="36"/>
      <c r="AM4" s="36"/>
      <c r="AN4" s="36"/>
      <c r="AO4" s="36"/>
      <c r="AP4" s="36"/>
      <c r="AQ4" s="36"/>
      <c r="AR4" s="36"/>
      <c r="AS4" s="36"/>
      <c r="AT4" s="36"/>
      <c r="AU4" s="37" t="s">
        <v>229</v>
      </c>
      <c r="AV4" s="38"/>
      <c r="AW4" s="38"/>
      <c r="AX4" s="38"/>
      <c r="AY4" s="38"/>
      <c r="AZ4" s="38"/>
      <c r="BA4" s="38"/>
      <c r="BB4" s="38"/>
      <c r="BC4" s="38"/>
      <c r="BD4" s="38"/>
      <c r="BE4" s="38"/>
      <c r="BF4" s="38"/>
      <c r="BG4" s="38"/>
      <c r="BH4" s="38"/>
      <c r="BI4" s="38"/>
      <c r="BJ4" s="38"/>
      <c r="BK4" s="38"/>
      <c r="BL4" s="38"/>
      <c r="BM4" s="38"/>
      <c r="BN4" s="38"/>
      <c r="BO4" s="38"/>
      <c r="BP4" s="38"/>
      <c r="BQ4" s="38"/>
      <c r="BR4" s="38"/>
      <c r="BS4" s="38"/>
      <c r="BT4" s="39" t="s">
        <v>232</v>
      </c>
      <c r="BU4" s="40"/>
      <c r="BV4" s="40"/>
      <c r="BW4" s="40"/>
      <c r="BX4" s="40"/>
      <c r="BY4" s="40"/>
      <c r="BZ4" s="40"/>
      <c r="CA4" s="40"/>
      <c r="CB4" s="40"/>
      <c r="CC4" s="40"/>
      <c r="CD4" s="40"/>
      <c r="CE4" s="40"/>
      <c r="CF4" s="40"/>
      <c r="CG4" s="40"/>
      <c r="CH4" s="40"/>
      <c r="CI4" s="40"/>
      <c r="CJ4" s="40"/>
      <c r="CK4" s="40"/>
      <c r="CL4" s="40"/>
      <c r="CM4" s="40"/>
      <c r="CN4" s="40"/>
      <c r="CO4" s="40"/>
      <c r="CP4" s="40"/>
      <c r="CQ4" s="40"/>
      <c r="CR4" s="41"/>
      <c r="CS4" s="42" t="s">
        <v>197</v>
      </c>
      <c r="CT4" s="43"/>
      <c r="CU4" s="43"/>
      <c r="CV4" s="43"/>
      <c r="CW4" s="43"/>
      <c r="CX4" s="43"/>
      <c r="CY4" s="43"/>
      <c r="CZ4" s="43"/>
      <c r="DA4" s="43"/>
      <c r="DB4" s="43"/>
      <c r="DC4" s="43"/>
      <c r="DD4" s="43"/>
      <c r="DE4" s="43"/>
      <c r="DF4" s="43"/>
      <c r="DG4" s="43"/>
      <c r="DH4" s="43"/>
      <c r="DI4" s="43"/>
      <c r="DJ4" s="43"/>
      <c r="DK4" s="43"/>
      <c r="DL4" s="43"/>
      <c r="DM4" s="43"/>
      <c r="DN4" s="43"/>
      <c r="DO4" s="43"/>
      <c r="DP4" s="43"/>
      <c r="DQ4" s="44"/>
      <c r="DR4" s="45" t="s">
        <v>198</v>
      </c>
      <c r="DS4" s="46"/>
      <c r="DT4" s="46"/>
      <c r="DU4" s="46"/>
      <c r="DV4" s="46"/>
      <c r="DW4" s="46"/>
      <c r="DX4" s="46"/>
      <c r="DY4" s="46"/>
      <c r="DZ4" s="46"/>
      <c r="EA4" s="46"/>
      <c r="EB4" s="46"/>
      <c r="EC4" s="46"/>
      <c r="ED4" s="46"/>
      <c r="EE4" s="46"/>
      <c r="EF4" s="46"/>
      <c r="EG4" s="46"/>
      <c r="EH4" s="46"/>
      <c r="EI4" s="46"/>
      <c r="EJ4" s="46"/>
      <c r="EK4" s="46"/>
      <c r="EL4" s="46"/>
      <c r="EM4" s="46"/>
      <c r="EN4" s="46"/>
      <c r="EO4" s="46"/>
      <c r="EP4" s="47"/>
      <c r="EQ4" s="26" t="s">
        <v>199</v>
      </c>
      <c r="ER4" s="27"/>
      <c r="ES4" s="27"/>
      <c r="ET4" s="27"/>
      <c r="EU4" s="27"/>
      <c r="EV4" s="27"/>
      <c r="EW4" s="27"/>
      <c r="EX4" s="27"/>
      <c r="EY4" s="27"/>
      <c r="EZ4" s="27"/>
      <c r="FA4" s="27"/>
      <c r="FB4" s="27"/>
      <c r="FC4" s="27"/>
      <c r="FD4" s="27"/>
      <c r="FE4" s="27"/>
      <c r="FF4" s="27"/>
      <c r="FG4" s="27"/>
      <c r="FH4" s="27"/>
      <c r="FI4" s="27"/>
      <c r="FJ4" s="27"/>
      <c r="FK4" s="27"/>
      <c r="FL4" s="27"/>
      <c r="FM4" s="27"/>
      <c r="FN4" s="27"/>
      <c r="FO4" s="28"/>
      <c r="FP4" s="29" t="s">
        <v>214</v>
      </c>
      <c r="FQ4" s="30"/>
      <c r="FR4" s="30"/>
      <c r="FS4" s="30"/>
      <c r="FT4" s="31"/>
      <c r="FU4" s="20" t="s">
        <v>215</v>
      </c>
      <c r="FV4" s="21"/>
      <c r="FW4" s="21"/>
      <c r="FX4" s="21"/>
      <c r="FY4" s="22"/>
      <c r="GA4" s="11" t="s">
        <v>272</v>
      </c>
    </row>
    <row r="5" spans="1:183" ht="13.5" x14ac:dyDescent="0.25">
      <c r="B5" s="48" t="s">
        <v>200</v>
      </c>
      <c r="C5" s="51"/>
      <c r="D5" s="51"/>
      <c r="E5" s="51"/>
      <c r="F5" s="51"/>
      <c r="G5" s="49" t="s">
        <v>264</v>
      </c>
      <c r="H5" s="49"/>
      <c r="I5" s="49"/>
      <c r="J5" s="49"/>
      <c r="K5" s="49"/>
      <c r="L5" s="48" t="s">
        <v>201</v>
      </c>
      <c r="M5" s="48"/>
      <c r="N5" s="48"/>
      <c r="O5" s="48"/>
      <c r="P5" s="48"/>
      <c r="Q5" s="49" t="s">
        <v>266</v>
      </c>
      <c r="R5" s="49"/>
      <c r="S5" s="49"/>
      <c r="T5" s="49"/>
      <c r="U5" s="49"/>
      <c r="V5" s="48" t="s">
        <v>202</v>
      </c>
      <c r="W5" s="48"/>
      <c r="X5" s="48"/>
      <c r="Y5" s="48"/>
      <c r="Z5" s="48"/>
      <c r="AA5" s="49" t="s">
        <v>268</v>
      </c>
      <c r="AB5" s="49"/>
      <c r="AC5" s="49"/>
      <c r="AD5" s="49"/>
      <c r="AE5" s="49"/>
      <c r="AF5" s="48" t="s">
        <v>203</v>
      </c>
      <c r="AG5" s="48"/>
      <c r="AH5" s="48"/>
      <c r="AI5" s="48"/>
      <c r="AJ5" s="48"/>
      <c r="AK5" s="49" t="s">
        <v>270</v>
      </c>
      <c r="AL5" s="49"/>
      <c r="AM5" s="49"/>
      <c r="AN5" s="49"/>
      <c r="AO5" s="49"/>
      <c r="AP5" s="48" t="s">
        <v>205</v>
      </c>
      <c r="AQ5" s="48"/>
      <c r="AR5" s="48"/>
      <c r="AS5" s="48"/>
      <c r="AT5" s="48"/>
      <c r="AU5" s="49" t="s">
        <v>200</v>
      </c>
      <c r="AV5" s="50"/>
      <c r="AW5" s="50"/>
      <c r="AX5" s="50"/>
      <c r="AY5" s="50"/>
      <c r="AZ5" s="48" t="s">
        <v>201</v>
      </c>
      <c r="BA5" s="48"/>
      <c r="BB5" s="48"/>
      <c r="BC5" s="48"/>
      <c r="BD5" s="48"/>
      <c r="BE5" s="49" t="s">
        <v>202</v>
      </c>
      <c r="BF5" s="49"/>
      <c r="BG5" s="49"/>
      <c r="BH5" s="49"/>
      <c r="BI5" s="49"/>
      <c r="BJ5" s="48" t="s">
        <v>203</v>
      </c>
      <c r="BK5" s="48"/>
      <c r="BL5" s="48"/>
      <c r="BM5" s="48"/>
      <c r="BN5" s="48"/>
      <c r="BO5" s="49" t="s">
        <v>205</v>
      </c>
      <c r="BP5" s="49"/>
      <c r="BQ5" s="49"/>
      <c r="BR5" s="49"/>
      <c r="BS5" s="49"/>
      <c r="BT5" s="14" t="s">
        <v>200</v>
      </c>
      <c r="BU5" s="15"/>
      <c r="BV5" s="15"/>
      <c r="BW5" s="15"/>
      <c r="BX5" s="16"/>
      <c r="BY5" s="17" t="s">
        <v>201</v>
      </c>
      <c r="BZ5" s="18"/>
      <c r="CA5" s="18"/>
      <c r="CB5" s="18"/>
      <c r="CC5" s="19"/>
      <c r="CD5" s="14" t="s">
        <v>202</v>
      </c>
      <c r="CE5" s="15"/>
      <c r="CF5" s="15"/>
      <c r="CG5" s="15"/>
      <c r="CH5" s="16"/>
      <c r="CI5" s="17" t="s">
        <v>203</v>
      </c>
      <c r="CJ5" s="18"/>
      <c r="CK5" s="18"/>
      <c r="CL5" s="18"/>
      <c r="CM5" s="19"/>
      <c r="CN5" s="14" t="s">
        <v>205</v>
      </c>
      <c r="CO5" s="15"/>
      <c r="CP5" s="15"/>
      <c r="CQ5" s="15"/>
      <c r="CR5" s="16"/>
      <c r="CS5" s="17" t="s">
        <v>200</v>
      </c>
      <c r="CT5" s="18"/>
      <c r="CU5" s="18"/>
      <c r="CV5" s="18"/>
      <c r="CW5" s="19"/>
      <c r="CX5" s="14" t="s">
        <v>201</v>
      </c>
      <c r="CY5" s="15"/>
      <c r="CZ5" s="15"/>
      <c r="DA5" s="15"/>
      <c r="DB5" s="16"/>
      <c r="DC5" s="17" t="s">
        <v>202</v>
      </c>
      <c r="DD5" s="18"/>
      <c r="DE5" s="18"/>
      <c r="DF5" s="18"/>
      <c r="DG5" s="19"/>
      <c r="DH5" s="14" t="s">
        <v>203</v>
      </c>
      <c r="DI5" s="15"/>
      <c r="DJ5" s="15"/>
      <c r="DK5" s="15"/>
      <c r="DL5" s="16"/>
      <c r="DM5" s="17" t="s">
        <v>205</v>
      </c>
      <c r="DN5" s="18"/>
      <c r="DO5" s="18"/>
      <c r="DP5" s="18"/>
      <c r="DQ5" s="19"/>
      <c r="DR5" s="14" t="s">
        <v>200</v>
      </c>
      <c r="DS5" s="15"/>
      <c r="DT5" s="15"/>
      <c r="DU5" s="15"/>
      <c r="DV5" s="16"/>
      <c r="DW5" s="17" t="s">
        <v>201</v>
      </c>
      <c r="DX5" s="18"/>
      <c r="DY5" s="18"/>
      <c r="DZ5" s="18"/>
      <c r="EA5" s="19"/>
      <c r="EB5" s="14" t="s">
        <v>202</v>
      </c>
      <c r="EC5" s="15"/>
      <c r="ED5" s="15"/>
      <c r="EE5" s="15"/>
      <c r="EF5" s="16"/>
      <c r="EG5" s="17" t="s">
        <v>203</v>
      </c>
      <c r="EH5" s="18"/>
      <c r="EI5" s="18"/>
      <c r="EJ5" s="18"/>
      <c r="EK5" s="19"/>
      <c r="EL5" s="14" t="s">
        <v>205</v>
      </c>
      <c r="EM5" s="15"/>
      <c r="EN5" s="15"/>
      <c r="EO5" s="15"/>
      <c r="EP5" s="16"/>
      <c r="EQ5" s="17" t="s">
        <v>200</v>
      </c>
      <c r="ER5" s="18"/>
      <c r="ES5" s="18"/>
      <c r="ET5" s="18"/>
      <c r="EU5" s="19"/>
      <c r="EV5" s="14" t="s">
        <v>201</v>
      </c>
      <c r="EW5" s="15"/>
      <c r="EX5" s="15"/>
      <c r="EY5" s="15"/>
      <c r="EZ5" s="16"/>
      <c r="FA5" s="17" t="s">
        <v>202</v>
      </c>
      <c r="FB5" s="18"/>
      <c r="FC5" s="18"/>
      <c r="FD5" s="18"/>
      <c r="FE5" s="19"/>
      <c r="FF5" s="14" t="s">
        <v>203</v>
      </c>
      <c r="FG5" s="15"/>
      <c r="FH5" s="15"/>
      <c r="FI5" s="15"/>
      <c r="FJ5" s="16"/>
      <c r="FK5" s="17" t="s">
        <v>205</v>
      </c>
      <c r="FL5" s="18"/>
      <c r="FM5" s="18"/>
      <c r="FN5" s="18"/>
      <c r="FO5" s="19"/>
      <c r="FP5" s="32"/>
      <c r="FQ5" s="33"/>
      <c r="FR5" s="33"/>
      <c r="FS5" s="33"/>
      <c r="FT5" s="34"/>
      <c r="FU5" s="23"/>
      <c r="FV5" s="24"/>
      <c r="FW5" s="24"/>
      <c r="FX5" s="24"/>
      <c r="FY5" s="25"/>
      <c r="GA5" s="12"/>
    </row>
    <row r="6" spans="1:183" x14ac:dyDescent="0.2">
      <c r="B6" s="2" t="s">
        <v>0</v>
      </c>
      <c r="C6" s="2" t="s">
        <v>1</v>
      </c>
      <c r="D6" s="2" t="s">
        <v>2</v>
      </c>
      <c r="E6" s="2" t="s">
        <v>216</v>
      </c>
      <c r="F6" s="2" t="s">
        <v>217</v>
      </c>
      <c r="G6" s="3" t="s">
        <v>0</v>
      </c>
      <c r="H6" s="3" t="s">
        <v>1</v>
      </c>
      <c r="I6" s="3" t="s">
        <v>2</v>
      </c>
      <c r="J6" s="3" t="s">
        <v>216</v>
      </c>
      <c r="K6" s="3" t="s">
        <v>217</v>
      </c>
      <c r="L6" s="2" t="s">
        <v>0</v>
      </c>
      <c r="M6" s="2" t="s">
        <v>1</v>
      </c>
      <c r="N6" s="2" t="s">
        <v>2</v>
      </c>
      <c r="O6" s="2" t="s">
        <v>216</v>
      </c>
      <c r="P6" s="2" t="s">
        <v>217</v>
      </c>
      <c r="Q6" s="3" t="s">
        <v>0</v>
      </c>
      <c r="R6" s="3" t="s">
        <v>1</v>
      </c>
      <c r="S6" s="3" t="s">
        <v>2</v>
      </c>
      <c r="T6" s="3" t="s">
        <v>216</v>
      </c>
      <c r="U6" s="3" t="s">
        <v>217</v>
      </c>
      <c r="V6" s="2" t="s">
        <v>0</v>
      </c>
      <c r="W6" s="2" t="s">
        <v>1</v>
      </c>
      <c r="X6" s="2" t="s">
        <v>2</v>
      </c>
      <c r="Y6" s="2" t="s">
        <v>216</v>
      </c>
      <c r="Z6" s="2" t="s">
        <v>217</v>
      </c>
      <c r="AA6" s="3" t="s">
        <v>0</v>
      </c>
      <c r="AB6" s="3" t="s">
        <v>1</v>
      </c>
      <c r="AC6" s="3" t="s">
        <v>2</v>
      </c>
      <c r="AD6" s="3" t="s">
        <v>216</v>
      </c>
      <c r="AE6" s="3" t="s">
        <v>217</v>
      </c>
      <c r="AF6" s="2" t="s">
        <v>0</v>
      </c>
      <c r="AG6" s="2" t="s">
        <v>1</v>
      </c>
      <c r="AH6" s="2" t="s">
        <v>2</v>
      </c>
      <c r="AI6" s="2" t="s">
        <v>216</v>
      </c>
      <c r="AJ6" s="2" t="s">
        <v>217</v>
      </c>
      <c r="AK6" s="3" t="s">
        <v>0</v>
      </c>
      <c r="AL6" s="3" t="s">
        <v>1</v>
      </c>
      <c r="AM6" s="3" t="s">
        <v>2</v>
      </c>
      <c r="AN6" s="3" t="s">
        <v>216</v>
      </c>
      <c r="AO6" s="3" t="s">
        <v>217</v>
      </c>
      <c r="AP6" s="2" t="s">
        <v>0</v>
      </c>
      <c r="AQ6" s="2" t="s">
        <v>1</v>
      </c>
      <c r="AR6" s="2" t="s">
        <v>2</v>
      </c>
      <c r="AS6" s="2" t="s">
        <v>216</v>
      </c>
      <c r="AT6" s="2" t="s">
        <v>217</v>
      </c>
      <c r="AU6" s="3" t="s">
        <v>0</v>
      </c>
      <c r="AV6" s="3" t="s">
        <v>1</v>
      </c>
      <c r="AW6" s="3" t="s">
        <v>2</v>
      </c>
      <c r="AX6" s="3" t="s">
        <v>216</v>
      </c>
      <c r="AY6" s="3" t="s">
        <v>217</v>
      </c>
      <c r="AZ6" s="2" t="s">
        <v>0</v>
      </c>
      <c r="BA6" s="2" t="s">
        <v>1</v>
      </c>
      <c r="BB6" s="2" t="s">
        <v>2</v>
      </c>
      <c r="BC6" s="2" t="s">
        <v>216</v>
      </c>
      <c r="BD6" s="2" t="s">
        <v>217</v>
      </c>
      <c r="BE6" s="3" t="s">
        <v>0</v>
      </c>
      <c r="BF6" s="3" t="s">
        <v>1</v>
      </c>
      <c r="BG6" s="3" t="s">
        <v>2</v>
      </c>
      <c r="BH6" s="3" t="s">
        <v>216</v>
      </c>
      <c r="BI6" s="3" t="s">
        <v>217</v>
      </c>
      <c r="BJ6" s="2" t="s">
        <v>0</v>
      </c>
      <c r="BK6" s="2" t="s">
        <v>1</v>
      </c>
      <c r="BL6" s="2" t="s">
        <v>2</v>
      </c>
      <c r="BM6" s="2" t="s">
        <v>216</v>
      </c>
      <c r="BN6" s="2" t="s">
        <v>217</v>
      </c>
      <c r="BO6" s="3" t="s">
        <v>0</v>
      </c>
      <c r="BP6" s="3" t="s">
        <v>1</v>
      </c>
      <c r="BQ6" s="3" t="s">
        <v>2</v>
      </c>
      <c r="BR6" s="3" t="s">
        <v>216</v>
      </c>
      <c r="BS6" s="3" t="s">
        <v>217</v>
      </c>
      <c r="BT6" s="2" t="s">
        <v>0</v>
      </c>
      <c r="BU6" s="2" t="s">
        <v>1</v>
      </c>
      <c r="BV6" s="2" t="s">
        <v>2</v>
      </c>
      <c r="BW6" s="2" t="s">
        <v>216</v>
      </c>
      <c r="BX6" s="2" t="s">
        <v>217</v>
      </c>
      <c r="BY6" s="3" t="s">
        <v>0</v>
      </c>
      <c r="BZ6" s="3" t="s">
        <v>1</v>
      </c>
      <c r="CA6" s="3" t="s">
        <v>2</v>
      </c>
      <c r="CB6" s="3" t="s">
        <v>216</v>
      </c>
      <c r="CC6" s="3" t="s">
        <v>217</v>
      </c>
      <c r="CD6" s="2" t="s">
        <v>0</v>
      </c>
      <c r="CE6" s="2" t="s">
        <v>1</v>
      </c>
      <c r="CF6" s="2" t="s">
        <v>2</v>
      </c>
      <c r="CG6" s="2" t="s">
        <v>216</v>
      </c>
      <c r="CH6" s="2" t="s">
        <v>217</v>
      </c>
      <c r="CI6" s="3" t="s">
        <v>0</v>
      </c>
      <c r="CJ6" s="3" t="s">
        <v>1</v>
      </c>
      <c r="CK6" s="3" t="s">
        <v>2</v>
      </c>
      <c r="CL6" s="3" t="s">
        <v>216</v>
      </c>
      <c r="CM6" s="3" t="s">
        <v>217</v>
      </c>
      <c r="CN6" s="2" t="s">
        <v>0</v>
      </c>
      <c r="CO6" s="2" t="s">
        <v>1</v>
      </c>
      <c r="CP6" s="2" t="s">
        <v>2</v>
      </c>
      <c r="CQ6" s="2" t="s">
        <v>216</v>
      </c>
      <c r="CR6" s="2" t="s">
        <v>217</v>
      </c>
      <c r="CS6" s="3" t="s">
        <v>0</v>
      </c>
      <c r="CT6" s="3" t="s">
        <v>1</v>
      </c>
      <c r="CU6" s="3" t="s">
        <v>2</v>
      </c>
      <c r="CV6" s="3" t="s">
        <v>216</v>
      </c>
      <c r="CW6" s="3" t="s">
        <v>217</v>
      </c>
      <c r="CX6" s="2" t="s">
        <v>0</v>
      </c>
      <c r="CY6" s="2" t="s">
        <v>1</v>
      </c>
      <c r="CZ6" s="2" t="s">
        <v>2</v>
      </c>
      <c r="DA6" s="2" t="s">
        <v>216</v>
      </c>
      <c r="DB6" s="2" t="s">
        <v>217</v>
      </c>
      <c r="DC6" s="3" t="s">
        <v>0</v>
      </c>
      <c r="DD6" s="3" t="s">
        <v>1</v>
      </c>
      <c r="DE6" s="3" t="s">
        <v>2</v>
      </c>
      <c r="DF6" s="3" t="s">
        <v>216</v>
      </c>
      <c r="DG6" s="3" t="s">
        <v>217</v>
      </c>
      <c r="DH6" s="2" t="s">
        <v>0</v>
      </c>
      <c r="DI6" s="2" t="s">
        <v>1</v>
      </c>
      <c r="DJ6" s="2" t="s">
        <v>2</v>
      </c>
      <c r="DK6" s="2" t="s">
        <v>216</v>
      </c>
      <c r="DL6" s="2" t="s">
        <v>217</v>
      </c>
      <c r="DM6" s="3" t="s">
        <v>0</v>
      </c>
      <c r="DN6" s="3" t="s">
        <v>1</v>
      </c>
      <c r="DO6" s="3" t="s">
        <v>2</v>
      </c>
      <c r="DP6" s="3" t="s">
        <v>216</v>
      </c>
      <c r="DQ6" s="3" t="s">
        <v>217</v>
      </c>
      <c r="DR6" s="2" t="s">
        <v>0</v>
      </c>
      <c r="DS6" s="2" t="s">
        <v>1</v>
      </c>
      <c r="DT6" s="2" t="s">
        <v>2</v>
      </c>
      <c r="DU6" s="2" t="s">
        <v>216</v>
      </c>
      <c r="DV6" s="2" t="s">
        <v>217</v>
      </c>
      <c r="DW6" s="3" t="s">
        <v>0</v>
      </c>
      <c r="DX6" s="3" t="s">
        <v>1</v>
      </c>
      <c r="DY6" s="3" t="s">
        <v>2</v>
      </c>
      <c r="DZ6" s="3" t="s">
        <v>216</v>
      </c>
      <c r="EA6" s="3" t="s">
        <v>217</v>
      </c>
      <c r="EB6" s="2" t="s">
        <v>0</v>
      </c>
      <c r="EC6" s="2" t="s">
        <v>1</v>
      </c>
      <c r="ED6" s="2" t="s">
        <v>2</v>
      </c>
      <c r="EE6" s="2" t="s">
        <v>216</v>
      </c>
      <c r="EF6" s="2" t="s">
        <v>217</v>
      </c>
      <c r="EG6" s="3" t="s">
        <v>0</v>
      </c>
      <c r="EH6" s="3" t="s">
        <v>1</v>
      </c>
      <c r="EI6" s="3" t="s">
        <v>2</v>
      </c>
      <c r="EJ6" s="3" t="s">
        <v>216</v>
      </c>
      <c r="EK6" s="3" t="s">
        <v>217</v>
      </c>
      <c r="EL6" s="2" t="s">
        <v>0</v>
      </c>
      <c r="EM6" s="2" t="s">
        <v>1</v>
      </c>
      <c r="EN6" s="2" t="s">
        <v>2</v>
      </c>
      <c r="EO6" s="2" t="s">
        <v>216</v>
      </c>
      <c r="EP6" s="2" t="s">
        <v>217</v>
      </c>
      <c r="EQ6" s="3" t="s">
        <v>0</v>
      </c>
      <c r="ER6" s="3" t="s">
        <v>1</v>
      </c>
      <c r="ES6" s="3" t="s">
        <v>2</v>
      </c>
      <c r="ET6" s="3" t="s">
        <v>216</v>
      </c>
      <c r="EU6" s="3" t="s">
        <v>217</v>
      </c>
      <c r="EV6" s="2" t="s">
        <v>0</v>
      </c>
      <c r="EW6" s="2" t="s">
        <v>1</v>
      </c>
      <c r="EX6" s="2" t="s">
        <v>2</v>
      </c>
      <c r="EY6" s="2" t="s">
        <v>216</v>
      </c>
      <c r="EZ6" s="2" t="s">
        <v>217</v>
      </c>
      <c r="FA6" s="3" t="s">
        <v>0</v>
      </c>
      <c r="FB6" s="3" t="s">
        <v>1</v>
      </c>
      <c r="FC6" s="3" t="s">
        <v>2</v>
      </c>
      <c r="FD6" s="3" t="s">
        <v>216</v>
      </c>
      <c r="FE6" s="3" t="s">
        <v>217</v>
      </c>
      <c r="FF6" s="2" t="s">
        <v>0</v>
      </c>
      <c r="FG6" s="2" t="s">
        <v>1</v>
      </c>
      <c r="FH6" s="2" t="s">
        <v>2</v>
      </c>
      <c r="FI6" s="2" t="s">
        <v>216</v>
      </c>
      <c r="FJ6" s="2" t="s">
        <v>217</v>
      </c>
      <c r="FK6" s="3" t="s">
        <v>0</v>
      </c>
      <c r="FL6" s="3" t="s">
        <v>1</v>
      </c>
      <c r="FM6" s="3" t="s">
        <v>2</v>
      </c>
      <c r="FN6" s="3" t="s">
        <v>216</v>
      </c>
      <c r="FO6" s="3" t="s">
        <v>217</v>
      </c>
      <c r="FP6" s="2" t="s">
        <v>0</v>
      </c>
      <c r="FQ6" s="2" t="s">
        <v>1</v>
      </c>
      <c r="FR6" s="2" t="s">
        <v>2</v>
      </c>
      <c r="FS6" s="2" t="s">
        <v>216</v>
      </c>
      <c r="FT6" s="2" t="s">
        <v>217</v>
      </c>
      <c r="FU6" s="3" t="s">
        <v>0</v>
      </c>
      <c r="FV6" s="3" t="s">
        <v>1</v>
      </c>
      <c r="FW6" s="3" t="s">
        <v>2</v>
      </c>
      <c r="FX6" s="3" t="s">
        <v>216</v>
      </c>
      <c r="FY6" s="3" t="s">
        <v>217</v>
      </c>
      <c r="GA6" s="13"/>
    </row>
    <row r="7" spans="1:183" x14ac:dyDescent="0.2">
      <c r="A7" s="1" t="s">
        <v>4</v>
      </c>
      <c r="B7" s="4">
        <v>0.64970000000000006</v>
      </c>
      <c r="C7" s="4">
        <v>0.72330000000000005</v>
      </c>
      <c r="D7" s="4">
        <v>0.36270000000000002</v>
      </c>
      <c r="E7" s="4">
        <v>0.96430000000000005</v>
      </c>
      <c r="F7" s="4">
        <v>0.1469</v>
      </c>
      <c r="G7" s="5">
        <v>0.65529999999999999</v>
      </c>
      <c r="H7" s="5">
        <v>0.73819999999999997</v>
      </c>
      <c r="I7" s="5">
        <v>0.377</v>
      </c>
      <c r="J7" s="5">
        <v>0.95889999999999997</v>
      </c>
      <c r="K7" s="5">
        <v>0.14380000000000001</v>
      </c>
      <c r="L7" s="4">
        <v>0.66169999999999995</v>
      </c>
      <c r="M7" s="4">
        <v>0.75290000000000001</v>
      </c>
      <c r="N7" s="4">
        <v>0.36859999999999998</v>
      </c>
      <c r="O7" s="4">
        <v>0.95550000000000002</v>
      </c>
      <c r="P7" s="4">
        <v>0.30309999999999998</v>
      </c>
      <c r="Q7" s="5">
        <v>0.66800000000000004</v>
      </c>
      <c r="R7" s="5">
        <v>0.7651</v>
      </c>
      <c r="S7" s="5">
        <v>0.35980000000000001</v>
      </c>
      <c r="T7" s="5">
        <v>0.94989999999999997</v>
      </c>
      <c r="U7" s="5">
        <v>0.17910000000000001</v>
      </c>
      <c r="V7" s="4">
        <v>0.67579999999999996</v>
      </c>
      <c r="W7" s="4">
        <v>0.78200000000000003</v>
      </c>
      <c r="X7" s="4">
        <v>0.35349999999999998</v>
      </c>
      <c r="Y7" s="4">
        <v>0.94169999999999998</v>
      </c>
      <c r="Z7" s="4">
        <v>0.2858</v>
      </c>
      <c r="AA7" s="5">
        <v>0.68959999999999999</v>
      </c>
      <c r="AB7" s="5">
        <v>0.81259999999999999</v>
      </c>
      <c r="AC7" s="5">
        <v>0.33610000000000001</v>
      </c>
      <c r="AD7" s="5">
        <v>0.93189999999999995</v>
      </c>
      <c r="AE7" s="5">
        <v>0.16209999999999999</v>
      </c>
      <c r="AF7" s="4">
        <v>0.70499999999999996</v>
      </c>
      <c r="AG7" s="4">
        <v>0.85170000000000001</v>
      </c>
      <c r="AH7" s="4">
        <v>0.31009999999999999</v>
      </c>
      <c r="AI7" s="4">
        <v>0.91469999999999996</v>
      </c>
      <c r="AJ7" s="4">
        <v>0.1517</v>
      </c>
      <c r="AK7" s="5">
        <v>0.73880000000000001</v>
      </c>
      <c r="AL7" s="5">
        <v>0.93930000000000002</v>
      </c>
      <c r="AM7" s="5">
        <v>0.27550000000000002</v>
      </c>
      <c r="AN7" s="5">
        <v>0.88400000000000001</v>
      </c>
      <c r="AO7" s="5">
        <v>0.1003</v>
      </c>
      <c r="AP7" s="4">
        <v>0.81820000000000004</v>
      </c>
      <c r="AQ7" s="4">
        <v>1.1449</v>
      </c>
      <c r="AR7" s="4">
        <v>0.2238</v>
      </c>
      <c r="AS7" s="4">
        <v>0.80930000000000002</v>
      </c>
      <c r="AT7" s="4">
        <v>7.4899999999999994E-2</v>
      </c>
      <c r="AU7" s="5">
        <v>0.64980000000000004</v>
      </c>
      <c r="AV7" s="5">
        <v>0.72499999999999998</v>
      </c>
      <c r="AW7" s="5">
        <v>0.38300000000000001</v>
      </c>
      <c r="AX7" s="5">
        <v>0.96309999999999996</v>
      </c>
      <c r="AY7" s="5">
        <v>0.18210000000000001</v>
      </c>
      <c r="AZ7" s="4">
        <v>0.66110000000000002</v>
      </c>
      <c r="BA7" s="4">
        <v>0.74839999999999995</v>
      </c>
      <c r="BB7" s="4">
        <v>0.37290000000000001</v>
      </c>
      <c r="BC7" s="4">
        <v>0.95489999999999997</v>
      </c>
      <c r="BD7" s="4">
        <v>0.27489999999999998</v>
      </c>
      <c r="BE7" s="5">
        <v>0.67630000000000001</v>
      </c>
      <c r="BF7" s="5">
        <v>0.7843</v>
      </c>
      <c r="BG7" s="5">
        <v>0.3488</v>
      </c>
      <c r="BH7" s="5">
        <v>0.94199999999999995</v>
      </c>
      <c r="BI7" s="5">
        <v>0.26600000000000001</v>
      </c>
      <c r="BJ7" s="4">
        <v>0.70579999999999998</v>
      </c>
      <c r="BK7" s="4">
        <v>0.85289999999999999</v>
      </c>
      <c r="BL7" s="4">
        <v>0.312</v>
      </c>
      <c r="BM7" s="4">
        <v>0.91459999999999997</v>
      </c>
      <c r="BN7" s="4">
        <v>0.16689999999999999</v>
      </c>
      <c r="BO7" s="5">
        <v>0.81899999999999995</v>
      </c>
      <c r="BP7" s="5">
        <v>1.1456</v>
      </c>
      <c r="BQ7" s="5">
        <v>0.21959999999999999</v>
      </c>
      <c r="BR7" s="5">
        <v>0.80810000000000004</v>
      </c>
      <c r="BS7" s="5">
        <v>6.1600000000000002E-2</v>
      </c>
      <c r="BT7" s="4">
        <v>0.65100000000000002</v>
      </c>
      <c r="BU7" s="4">
        <v>0.72689999999999999</v>
      </c>
      <c r="BV7" s="4">
        <v>0.36880000000000002</v>
      </c>
      <c r="BW7" s="4">
        <v>0.96289999999999998</v>
      </c>
      <c r="BX7" s="4">
        <v>0.14599999999999999</v>
      </c>
      <c r="BY7" s="5">
        <v>0.66169999999999995</v>
      </c>
      <c r="BZ7" s="5">
        <v>0.75160000000000005</v>
      </c>
      <c r="CA7" s="5">
        <v>0.36909999999999998</v>
      </c>
      <c r="CB7" s="5">
        <v>0.95569999999999999</v>
      </c>
      <c r="CC7" s="5">
        <v>0.23280000000000001</v>
      </c>
      <c r="CD7" s="4">
        <v>0.67769999999999997</v>
      </c>
      <c r="CE7" s="4">
        <v>0.78710000000000002</v>
      </c>
      <c r="CF7" s="4">
        <v>0.34839999999999999</v>
      </c>
      <c r="CG7" s="4">
        <v>0.94230000000000003</v>
      </c>
      <c r="CH7" s="4">
        <v>0.2258</v>
      </c>
      <c r="CI7" s="5">
        <v>0.70640000000000003</v>
      </c>
      <c r="CJ7" s="5">
        <v>0.85660000000000003</v>
      </c>
      <c r="CK7" s="5">
        <v>0.31109999999999999</v>
      </c>
      <c r="CL7" s="5">
        <v>0.91439999999999999</v>
      </c>
      <c r="CM7" s="5">
        <v>0.1593</v>
      </c>
      <c r="CN7" s="4">
        <v>0.81869999999999998</v>
      </c>
      <c r="CO7" s="4">
        <v>1.1477999999999999</v>
      </c>
      <c r="CP7" s="4">
        <v>0.22500000000000001</v>
      </c>
      <c r="CQ7" s="4">
        <v>0.80820000000000003</v>
      </c>
      <c r="CR7" s="4">
        <v>6.9400000000000003E-2</v>
      </c>
      <c r="CS7" s="5">
        <v>0.64829999999999999</v>
      </c>
      <c r="CT7" s="5">
        <v>0.72219999999999995</v>
      </c>
      <c r="CU7" s="5">
        <v>0.3871</v>
      </c>
      <c r="CV7" s="5">
        <v>0.96299999999999997</v>
      </c>
      <c r="CW7" s="5">
        <v>0.10680000000000001</v>
      </c>
      <c r="CX7" s="4">
        <v>0.66110000000000002</v>
      </c>
      <c r="CY7" s="4">
        <v>0.751</v>
      </c>
      <c r="CZ7" s="4">
        <v>0.37</v>
      </c>
      <c r="DA7" s="4">
        <v>0.95530000000000004</v>
      </c>
      <c r="DB7" s="4">
        <v>0.13109999999999999</v>
      </c>
      <c r="DC7" s="5">
        <v>0.67700000000000005</v>
      </c>
      <c r="DD7" s="5">
        <v>0.78580000000000005</v>
      </c>
      <c r="DE7" s="5">
        <v>0.34799999999999998</v>
      </c>
      <c r="DF7" s="5">
        <v>0.94259999999999999</v>
      </c>
      <c r="DG7" s="5">
        <v>0.1384</v>
      </c>
      <c r="DH7" s="4">
        <v>0.70569999999999999</v>
      </c>
      <c r="DI7" s="4">
        <v>0.85419999999999996</v>
      </c>
      <c r="DJ7" s="4">
        <v>0.3135</v>
      </c>
      <c r="DK7" s="4">
        <v>0.91459999999999997</v>
      </c>
      <c r="DL7" s="4">
        <v>8.6300000000000002E-2</v>
      </c>
      <c r="DM7" s="5">
        <v>0.81889999999999996</v>
      </c>
      <c r="DN7" s="5">
        <v>1.1476999999999999</v>
      </c>
      <c r="DO7" s="5">
        <v>0.22370000000000001</v>
      </c>
      <c r="DP7" s="5">
        <v>0.80830000000000002</v>
      </c>
      <c r="DQ7" s="5">
        <v>4.8000000000000001E-2</v>
      </c>
      <c r="DR7" s="4">
        <v>0.65059999999999996</v>
      </c>
      <c r="DS7" s="4">
        <v>0.72689999999999999</v>
      </c>
      <c r="DT7" s="4">
        <v>0.38</v>
      </c>
      <c r="DU7" s="4">
        <v>0.96240000000000003</v>
      </c>
      <c r="DV7" s="4">
        <v>0.114</v>
      </c>
      <c r="DW7" s="5">
        <v>0.66010000000000002</v>
      </c>
      <c r="DX7" s="5">
        <v>0.74770000000000003</v>
      </c>
      <c r="DY7" s="5">
        <v>0.3705</v>
      </c>
      <c r="DZ7" s="5">
        <v>0.95499999999999996</v>
      </c>
      <c r="EA7" s="5">
        <v>0.1744</v>
      </c>
      <c r="EB7" s="4">
        <v>0.67649999999999999</v>
      </c>
      <c r="EC7" s="4">
        <v>0.78449999999999998</v>
      </c>
      <c r="ED7" s="4">
        <v>0.35189999999999999</v>
      </c>
      <c r="EE7" s="4">
        <v>0.94179999999999997</v>
      </c>
      <c r="EF7" s="4">
        <v>0.12520000000000001</v>
      </c>
      <c r="EG7" s="5">
        <v>0.70620000000000005</v>
      </c>
      <c r="EH7" s="5">
        <v>0.85529999999999995</v>
      </c>
      <c r="EI7" s="5">
        <v>0.31140000000000001</v>
      </c>
      <c r="EJ7" s="5">
        <v>0.91490000000000005</v>
      </c>
      <c r="EK7" s="5">
        <v>0.1085</v>
      </c>
      <c r="EL7" s="4">
        <v>0.81850000000000001</v>
      </c>
      <c r="EM7" s="4">
        <v>1.147</v>
      </c>
      <c r="EN7" s="4">
        <v>0.223</v>
      </c>
      <c r="EO7" s="4">
        <v>0.80879999999999996</v>
      </c>
      <c r="EP7" s="4">
        <v>4.0599999999999997E-2</v>
      </c>
      <c r="EQ7" s="5">
        <v>0.65</v>
      </c>
      <c r="ER7" s="5">
        <v>0.72589999999999999</v>
      </c>
      <c r="ES7" s="5">
        <v>0.37519999999999998</v>
      </c>
      <c r="ET7" s="5">
        <v>0.96279999999999999</v>
      </c>
      <c r="EU7" s="5">
        <v>0.1173</v>
      </c>
      <c r="EV7" s="4"/>
      <c r="EW7" s="4"/>
      <c r="EX7" s="4"/>
      <c r="EY7" s="4"/>
      <c r="EZ7" s="4"/>
      <c r="FA7" s="5">
        <v>0.67649999999999999</v>
      </c>
      <c r="FB7" s="5">
        <v>0.78490000000000004</v>
      </c>
      <c r="FC7" s="5">
        <v>0.35010000000000002</v>
      </c>
      <c r="FD7" s="5">
        <v>0.94199999999999995</v>
      </c>
      <c r="FE7" s="5">
        <v>0.21879999999999999</v>
      </c>
      <c r="FF7" s="4"/>
      <c r="FG7" s="4"/>
      <c r="FH7" s="4"/>
      <c r="FI7" s="4"/>
      <c r="FJ7" s="4"/>
      <c r="FK7" s="5"/>
      <c r="FL7" s="5"/>
      <c r="FM7" s="5"/>
      <c r="FN7" s="5"/>
      <c r="FO7" s="5"/>
      <c r="FP7" s="4">
        <f t="shared" ref="FP7:FP38" si="0">AVERAGEIFS(B7:FO7,metrics.est,"MAE")</f>
        <v>0.69803225806451608</v>
      </c>
      <c r="FQ7" s="4">
        <f t="shared" ref="FQ7:FQ70" si="1">AVERAGEIFS(B7:FO7,metrics.est,"MSE")</f>
        <v>0.8409451612903226</v>
      </c>
      <c r="FR7" s="4">
        <f t="shared" ref="FR7:FR70" si="2">AVERAGEIFS(B7:FO7,metrics.est,"R")</f>
        <v>0.33000645161290326</v>
      </c>
      <c r="FS7" s="4">
        <f t="shared" ref="FS7:FS70" si="3">AVERAGEIFS(B7:FO7,metrics.est,"Coverage")</f>
        <v>0.92089999999999994</v>
      </c>
      <c r="FT7" s="4">
        <f t="shared" ref="FT7:FT70" si="4">AVERAGEIFS(B7:FO7,metrics.est,"Time")</f>
        <v>0.15296451612903225</v>
      </c>
      <c r="FU7" s="1" t="str" cm="1">
        <f t="array" aca="1" ref="FU7" ca="1">CONCATENATE(INDIRECT(ADDRESS(1,MATCH(_xlfn.MINIFS(B7:FO7,metrics.est,"MAE"),B7:FO7,0)+1)), ", ", INDIRECT(ADDRESS(2,MATCH(_xlfn.MINIFS(B7:FO7,metrics.est,"MAE"),B7:FO7,0)+1)))</f>
        <v>k=20, r=0.1</v>
      </c>
      <c r="FV7" s="1" t="str" cm="1">
        <f t="array" aca="1" ref="FV7" ca="1">CONCATENATE(INDIRECT(ADDRESS(1,MATCH(_xlfn.MINIFS(B7:FO7,metrics.est,"MSE"),B7:FO7,0)+1)), ", ", INDIRECT(ADDRESS(2,MATCH(_xlfn.MINIFS(B7:FO7,metrics.est,"MSE"),B7:FO7,0)+1)))</f>
        <v>k=20, r=0.1</v>
      </c>
      <c r="FW7" s="1" t="str" cm="1">
        <f t="array" aca="1" ref="FW7" ca="1">CONCATENATE(INDIRECT(ADDRESS(1,MATCH(_xlfn.MAXIFS(B7:FO7,metrics.est,"R"),B7:FO7,0)+1)), ", ", INDIRECT(ADDRESS(2,MATCH(_xlfn.MAXIFS(B7:FO7,metrics.est,"R"),B7:FO7,0)+1)))</f>
        <v>k=20, r=0.1</v>
      </c>
      <c r="FX7" s="1" t="str" cm="1">
        <f t="array" aca="1" ref="FX7" ca="1">CONCATENATE(INDIRECT(ADDRESS(1,MATCH(_xlfn.MAXIFS(B7:FO7,metrics.est,"Coverage"),B7:FO7,0)+1)), ", ", INDIRECT(ADDRESS(2,MATCH(_xlfn.MAXIFS(B7:FO7,metrics.est,"Coverage"),B7:FO7,0)+1)))</f>
        <v>k=5, r=0.1</v>
      </c>
      <c r="FY7" s="1" t="str" cm="1">
        <f t="array" aca="1" ref="FY7" ca="1">CONCATENATE(INDIRECT(ADDRESS(1,MATCH(_xlfn.MINIFS(B7:FO7,metrics.est,"Time"),B7:FO7,0)+1)), ", ", INDIRECT(ADDRESS(2,MATCH(_xlfn.MINIFS(B7:FO7,metrics.est,"Time"),B7:FO7,0)+1)))</f>
        <v>k=50, r=0.9</v>
      </c>
    </row>
    <row r="8" spans="1:183" x14ac:dyDescent="0.2">
      <c r="A8" s="1" t="s">
        <v>5</v>
      </c>
      <c r="B8" s="4">
        <v>0.67449999999999999</v>
      </c>
      <c r="C8" s="4">
        <v>0.77680000000000005</v>
      </c>
      <c r="D8" s="4">
        <v>0.33229999999999998</v>
      </c>
      <c r="E8" s="4">
        <v>0.96419999999999995</v>
      </c>
      <c r="F8" s="4">
        <v>0.17860000000000001</v>
      </c>
      <c r="G8" s="5">
        <v>0.67769999999999997</v>
      </c>
      <c r="H8" s="5">
        <v>0.78590000000000004</v>
      </c>
      <c r="I8" s="5">
        <v>0.34810000000000002</v>
      </c>
      <c r="J8" s="5">
        <v>0.95879999999999999</v>
      </c>
      <c r="K8" s="5">
        <v>0.1482</v>
      </c>
      <c r="L8" s="4">
        <v>0.68240000000000001</v>
      </c>
      <c r="M8" s="4">
        <v>0.79679999999999995</v>
      </c>
      <c r="N8" s="4">
        <v>0.3412</v>
      </c>
      <c r="O8" s="4">
        <v>0.95540000000000003</v>
      </c>
      <c r="P8" s="4">
        <v>0.34820000000000001</v>
      </c>
      <c r="Q8" s="5">
        <v>0.6855</v>
      </c>
      <c r="R8" s="5">
        <v>0.80200000000000005</v>
      </c>
      <c r="S8" s="5">
        <v>0.33850000000000002</v>
      </c>
      <c r="T8" s="5">
        <v>0.9496</v>
      </c>
      <c r="U8" s="5">
        <v>0.1789</v>
      </c>
      <c r="V8" s="4">
        <v>0.68930000000000002</v>
      </c>
      <c r="W8" s="4">
        <v>0.81110000000000004</v>
      </c>
      <c r="X8" s="4">
        <v>0.3357</v>
      </c>
      <c r="Y8" s="4">
        <v>0.94110000000000005</v>
      </c>
      <c r="Z8" s="4">
        <v>0.28999999999999998</v>
      </c>
      <c r="AA8" s="5">
        <v>0.69940000000000002</v>
      </c>
      <c r="AB8" s="5">
        <v>0.83189999999999997</v>
      </c>
      <c r="AC8" s="5">
        <v>0.32429999999999998</v>
      </c>
      <c r="AD8" s="5">
        <v>0.9304</v>
      </c>
      <c r="AE8" s="5">
        <v>0.21179999999999999</v>
      </c>
      <c r="AF8" s="4">
        <v>0.70909999999999995</v>
      </c>
      <c r="AG8" s="4">
        <v>0.85809999999999997</v>
      </c>
      <c r="AH8" s="4">
        <v>0.30430000000000001</v>
      </c>
      <c r="AI8" s="4">
        <v>0.91</v>
      </c>
      <c r="AJ8" s="4">
        <v>0.15570000000000001</v>
      </c>
      <c r="AK8" s="5">
        <v>0.73399999999999999</v>
      </c>
      <c r="AL8" s="5">
        <v>0.92190000000000005</v>
      </c>
      <c r="AM8" s="5">
        <v>0.27929999999999999</v>
      </c>
      <c r="AN8" s="5">
        <v>0.86550000000000005</v>
      </c>
      <c r="AO8" s="5">
        <v>0.1085</v>
      </c>
      <c r="AP8" s="4">
        <v>0.79339999999999999</v>
      </c>
      <c r="AQ8" s="4">
        <v>1.0749</v>
      </c>
      <c r="AR8" s="4">
        <v>0.23269999999999999</v>
      </c>
      <c r="AS8" s="4">
        <v>0.68110000000000004</v>
      </c>
      <c r="AT8" s="4">
        <v>7.0699999999999999E-2</v>
      </c>
      <c r="AU8" s="5">
        <v>0.67469999999999997</v>
      </c>
      <c r="AV8" s="5">
        <v>0.77780000000000005</v>
      </c>
      <c r="AW8" s="5">
        <v>0.3508</v>
      </c>
      <c r="AX8" s="5">
        <v>0.96299999999999997</v>
      </c>
      <c r="AY8" s="5">
        <v>0.2087</v>
      </c>
      <c r="AZ8" s="4">
        <v>0.68140000000000001</v>
      </c>
      <c r="BA8" s="4">
        <v>0.79200000000000004</v>
      </c>
      <c r="BB8" s="4">
        <v>0.34710000000000002</v>
      </c>
      <c r="BC8" s="4">
        <v>0.95469999999999999</v>
      </c>
      <c r="BD8" s="4">
        <v>0.29970000000000002</v>
      </c>
      <c r="BE8" s="5">
        <v>0.69020000000000004</v>
      </c>
      <c r="BF8" s="5">
        <v>0.81330000000000002</v>
      </c>
      <c r="BG8" s="5">
        <v>0.33129999999999998</v>
      </c>
      <c r="BH8" s="5">
        <v>0.9415</v>
      </c>
      <c r="BI8" s="5">
        <v>0.28460000000000002</v>
      </c>
      <c r="BJ8" s="4">
        <v>0.70960000000000001</v>
      </c>
      <c r="BK8" s="4">
        <v>0.85850000000000004</v>
      </c>
      <c r="BL8" s="4">
        <v>0.30719999999999997</v>
      </c>
      <c r="BM8" s="4">
        <v>0.91020000000000001</v>
      </c>
      <c r="BN8" s="4">
        <v>0.1706</v>
      </c>
      <c r="BO8" s="5">
        <v>0.79459999999999997</v>
      </c>
      <c r="BP8" s="5">
        <v>1.0757000000000001</v>
      </c>
      <c r="BQ8" s="5">
        <v>0.2263</v>
      </c>
      <c r="BR8" s="5">
        <v>0.68010000000000004</v>
      </c>
      <c r="BS8" s="5">
        <v>6.2100000000000002E-2</v>
      </c>
      <c r="BT8" s="4">
        <v>0.67530000000000001</v>
      </c>
      <c r="BU8" s="4">
        <v>0.77759999999999996</v>
      </c>
      <c r="BV8" s="4">
        <v>0.34339999999999998</v>
      </c>
      <c r="BW8" s="4">
        <v>0.96279999999999999</v>
      </c>
      <c r="BX8" s="4">
        <v>0.1721</v>
      </c>
      <c r="BY8" s="5">
        <v>0.68169999999999997</v>
      </c>
      <c r="BZ8" s="5">
        <v>0.79449999999999998</v>
      </c>
      <c r="CA8" s="5">
        <v>0.34360000000000002</v>
      </c>
      <c r="CB8" s="5">
        <v>0.95550000000000002</v>
      </c>
      <c r="CC8" s="5">
        <v>0.25769999999999998</v>
      </c>
      <c r="CD8" s="4">
        <v>0.69159999999999999</v>
      </c>
      <c r="CE8" s="4">
        <v>0.81589999999999996</v>
      </c>
      <c r="CF8" s="4">
        <v>0.33160000000000001</v>
      </c>
      <c r="CG8" s="4">
        <v>0.94169999999999998</v>
      </c>
      <c r="CH8" s="4">
        <v>0.2382</v>
      </c>
      <c r="CI8" s="5">
        <v>0.71050000000000002</v>
      </c>
      <c r="CJ8" s="5">
        <v>0.86270000000000002</v>
      </c>
      <c r="CK8" s="5">
        <v>0.30690000000000001</v>
      </c>
      <c r="CL8" s="5">
        <v>0.91</v>
      </c>
      <c r="CM8" s="5">
        <v>0.161</v>
      </c>
      <c r="CN8" s="4">
        <v>0.79369999999999996</v>
      </c>
      <c r="CO8" s="4">
        <v>1.0765</v>
      </c>
      <c r="CP8" s="4">
        <v>0.2311</v>
      </c>
      <c r="CQ8" s="4">
        <v>0.68020000000000003</v>
      </c>
      <c r="CR8" s="4">
        <v>6.8099999999999994E-2</v>
      </c>
      <c r="CS8" s="5">
        <v>0.67379999999999995</v>
      </c>
      <c r="CT8" s="5">
        <v>0.77649999999999997</v>
      </c>
      <c r="CU8" s="5">
        <v>0.35560000000000003</v>
      </c>
      <c r="CV8" s="5">
        <v>0.96289999999999998</v>
      </c>
      <c r="CW8" s="5">
        <v>0.1114</v>
      </c>
      <c r="CX8" s="4">
        <v>0.68120000000000003</v>
      </c>
      <c r="CY8" s="4">
        <v>0.79410000000000003</v>
      </c>
      <c r="CZ8" s="4">
        <v>0.34439999999999998</v>
      </c>
      <c r="DA8" s="4">
        <v>0.95520000000000005</v>
      </c>
      <c r="DB8" s="4">
        <v>0.1358</v>
      </c>
      <c r="DC8" s="5">
        <v>0.69069999999999998</v>
      </c>
      <c r="DD8" s="5">
        <v>0.81440000000000001</v>
      </c>
      <c r="DE8" s="5">
        <v>0.33100000000000002</v>
      </c>
      <c r="DF8" s="5">
        <v>0.94199999999999995</v>
      </c>
      <c r="DG8" s="5">
        <v>0.14810000000000001</v>
      </c>
      <c r="DH8" s="4">
        <v>0.71020000000000005</v>
      </c>
      <c r="DI8" s="4">
        <v>0.86140000000000005</v>
      </c>
      <c r="DJ8" s="4">
        <v>0.30859999999999999</v>
      </c>
      <c r="DK8" s="4">
        <v>0.9103</v>
      </c>
      <c r="DL8" s="4">
        <v>8.4599999999999995E-2</v>
      </c>
      <c r="DM8" s="5">
        <v>0.79410000000000003</v>
      </c>
      <c r="DN8" s="5">
        <v>1.0762</v>
      </c>
      <c r="DO8" s="5">
        <v>0.22989999999999999</v>
      </c>
      <c r="DP8" s="5">
        <v>0.67959999999999998</v>
      </c>
      <c r="DQ8" s="5">
        <v>5.0099999999999999E-2</v>
      </c>
      <c r="DR8" s="4">
        <v>0.6754</v>
      </c>
      <c r="DS8" s="4">
        <v>0.77990000000000004</v>
      </c>
      <c r="DT8" s="4">
        <v>0.3493</v>
      </c>
      <c r="DU8" s="4">
        <v>0.96240000000000003</v>
      </c>
      <c r="DV8" s="4">
        <v>0.1222</v>
      </c>
      <c r="DW8" s="5">
        <v>0.68030000000000002</v>
      </c>
      <c r="DX8" s="5">
        <v>0.79110000000000003</v>
      </c>
      <c r="DY8" s="5">
        <v>0.34510000000000002</v>
      </c>
      <c r="DZ8" s="5">
        <v>0.95489999999999997</v>
      </c>
      <c r="EA8" s="5">
        <v>0.17630000000000001</v>
      </c>
      <c r="EB8" s="4">
        <v>0.69010000000000005</v>
      </c>
      <c r="EC8" s="4">
        <v>0.81330000000000002</v>
      </c>
      <c r="ED8" s="4">
        <v>0.33450000000000002</v>
      </c>
      <c r="EE8" s="4">
        <v>0.94120000000000004</v>
      </c>
      <c r="EF8" s="4">
        <v>0.12529999999999999</v>
      </c>
      <c r="EG8" s="5">
        <v>0.71040000000000003</v>
      </c>
      <c r="EH8" s="5">
        <v>0.86170000000000002</v>
      </c>
      <c r="EI8" s="5">
        <v>0.30740000000000001</v>
      </c>
      <c r="EJ8" s="5">
        <v>0.91049999999999998</v>
      </c>
      <c r="EK8" s="5">
        <v>0.1043</v>
      </c>
      <c r="EL8" s="4">
        <v>0.79330000000000001</v>
      </c>
      <c r="EM8" s="4">
        <v>1.0751999999999999</v>
      </c>
      <c r="EN8" s="4">
        <v>0.2311</v>
      </c>
      <c r="EO8" s="4">
        <v>0.6794</v>
      </c>
      <c r="EP8" s="4">
        <v>3.8100000000000002E-2</v>
      </c>
      <c r="EQ8" s="5">
        <v>0.67490000000000006</v>
      </c>
      <c r="ER8" s="5">
        <v>0.77910000000000001</v>
      </c>
      <c r="ES8" s="5">
        <v>0.34310000000000002</v>
      </c>
      <c r="ET8" s="5">
        <v>0.96279999999999999</v>
      </c>
      <c r="EU8" s="5">
        <v>0.122</v>
      </c>
      <c r="EV8" s="4"/>
      <c r="EW8" s="4"/>
      <c r="EX8" s="4"/>
      <c r="EY8" s="4"/>
      <c r="EZ8" s="4"/>
      <c r="FA8" s="5">
        <v>0.69020000000000004</v>
      </c>
      <c r="FB8" s="5">
        <v>0.81379999999999997</v>
      </c>
      <c r="FC8" s="5">
        <v>0.33289999999999997</v>
      </c>
      <c r="FD8" s="5">
        <v>0.94140000000000001</v>
      </c>
      <c r="FE8" s="5">
        <v>0.22739999999999999</v>
      </c>
      <c r="FF8" s="4"/>
      <c r="FG8" s="4"/>
      <c r="FH8" s="4"/>
      <c r="FI8" s="4"/>
      <c r="FJ8" s="4"/>
      <c r="FK8" s="5"/>
      <c r="FL8" s="5"/>
      <c r="FM8" s="5"/>
      <c r="FN8" s="5"/>
      <c r="FO8" s="5"/>
      <c r="FP8" s="4">
        <f t="shared" si="0"/>
        <v>0.70687741935483872</v>
      </c>
      <c r="FQ8" s="4">
        <f t="shared" si="1"/>
        <v>0.8561483870967741</v>
      </c>
      <c r="FR8" s="4">
        <f t="shared" si="2"/>
        <v>0.31511612903225811</v>
      </c>
      <c r="FS8" s="4">
        <f t="shared" si="3"/>
        <v>0.89865806451612906</v>
      </c>
      <c r="FT8" s="4">
        <f t="shared" si="4"/>
        <v>0.16319354838709682</v>
      </c>
      <c r="FU8" s="1" t="str" cm="1">
        <f t="array" aca="1" ref="FU8" ca="1">CONCATENATE(INDIRECT(ADDRESS(1,MATCH(_xlfn.MINIFS(B8:FO8,metrics.est,"MAE"),B8:FO8,0)+1)), ", ", INDIRECT(ADDRESS(2,MATCH(_xlfn.MINIFS(B8:FO8,metrics.est,"MAE"),B8:FO8,0)+1)))</f>
        <v>k=20, r=0.1</v>
      </c>
      <c r="FV8" s="1" t="str" cm="1">
        <f t="array" aca="1" ref="FV8" ca="1">CONCATENATE(INDIRECT(ADDRESS(1,MATCH(_xlfn.MINIFS(B8:FO8,metrics.est,"MSE"),B8:FO8,0)+1)), ", ", INDIRECT(ADDRESS(2,MATCH(_xlfn.MINIFS(B8:FO8,metrics.est,"MSE"),B8:FO8,0)+1)))</f>
        <v>k=20, r=0.1</v>
      </c>
      <c r="FW8" s="1" t="str" cm="1">
        <f t="array" aca="1" ref="FW8" ca="1">CONCATENATE(INDIRECT(ADDRESS(1,MATCH(_xlfn.MAXIFS(B8:FO8,metrics.est,"R"),B8:FO8,0)+1)), ", ", INDIRECT(ADDRESS(2,MATCH(_xlfn.MAXIFS(B8:FO8,metrics.est,"R"),B8:FO8,0)+1)))</f>
        <v>k=20, r=0.1</v>
      </c>
      <c r="FX8" s="1" t="str" cm="1">
        <f t="array" aca="1" ref="FX8" ca="1">CONCATENATE(INDIRECT(ADDRESS(1,MATCH(_xlfn.MAXIFS(B8:FO8,metrics.est,"Coverage"),B8:FO8,0)+1)), ", ", INDIRECT(ADDRESS(2,MATCH(_xlfn.MAXIFS(B8:FO8,metrics.est,"Coverage"),B8:FO8,0)+1)))</f>
        <v>k=5, r=0.1</v>
      </c>
      <c r="FY8" s="1" t="str" cm="1">
        <f t="array" aca="1" ref="FY8" ca="1">CONCATENATE(INDIRECT(ADDRESS(1,MATCH(_xlfn.MINIFS(B8:FO8,metrics.est,"Time"),B8:FO8,0)+1)), ", ", INDIRECT(ADDRESS(2,MATCH(_xlfn.MINIFS(B8:FO8,metrics.est,"Time"),B8:FO8,0)+1)))</f>
        <v>k=50, r=0.9</v>
      </c>
    </row>
    <row r="9" spans="1:183" x14ac:dyDescent="0.2">
      <c r="A9" s="1" t="s">
        <v>6</v>
      </c>
      <c r="B9" s="4">
        <v>0.66820000000000002</v>
      </c>
      <c r="C9" s="4">
        <v>0.75780000000000003</v>
      </c>
      <c r="D9" s="4">
        <v>0.34039999999999998</v>
      </c>
      <c r="E9" s="4">
        <v>0.93059999999999998</v>
      </c>
      <c r="F9" s="4">
        <v>0.24060000000000001</v>
      </c>
      <c r="G9" s="5">
        <v>0.67349999999999999</v>
      </c>
      <c r="H9" s="5">
        <v>0.77159999999999995</v>
      </c>
      <c r="I9" s="5">
        <v>0.35899999999999999</v>
      </c>
      <c r="J9" s="5">
        <v>0.92120000000000002</v>
      </c>
      <c r="K9" s="5">
        <v>0.19040000000000001</v>
      </c>
      <c r="L9" s="4">
        <v>0.6804</v>
      </c>
      <c r="M9" s="4">
        <v>0.78720000000000001</v>
      </c>
      <c r="N9" s="4">
        <v>0.34839999999999999</v>
      </c>
      <c r="O9" s="4">
        <v>0.91339999999999999</v>
      </c>
      <c r="P9" s="4">
        <v>0.44540000000000002</v>
      </c>
      <c r="Q9" s="5">
        <v>0.68830000000000002</v>
      </c>
      <c r="R9" s="5">
        <v>0.80320000000000003</v>
      </c>
      <c r="S9" s="5">
        <v>0.33889999999999998</v>
      </c>
      <c r="T9" s="5">
        <v>0.90239999999999998</v>
      </c>
      <c r="U9" s="5">
        <v>0.22259999999999999</v>
      </c>
      <c r="V9" s="4">
        <v>0.70050000000000001</v>
      </c>
      <c r="W9" s="4">
        <v>0.82920000000000005</v>
      </c>
      <c r="X9" s="4">
        <v>0.33179999999999998</v>
      </c>
      <c r="Y9" s="4">
        <v>0.88649999999999995</v>
      </c>
      <c r="Z9" s="4">
        <v>0.37330000000000002</v>
      </c>
      <c r="AA9" s="5">
        <v>0.72119999999999995</v>
      </c>
      <c r="AB9" s="5">
        <v>0.87519999999999998</v>
      </c>
      <c r="AC9" s="5">
        <v>0.3125</v>
      </c>
      <c r="AD9" s="5">
        <v>0.86839999999999995</v>
      </c>
      <c r="AE9" s="5">
        <v>0.26300000000000001</v>
      </c>
      <c r="AF9" s="4">
        <v>0.74119999999999997</v>
      </c>
      <c r="AG9" s="4">
        <v>0.92530000000000001</v>
      </c>
      <c r="AH9" s="4">
        <v>0.28699999999999998</v>
      </c>
      <c r="AI9" s="4">
        <v>0.83499999999999996</v>
      </c>
      <c r="AJ9" s="4">
        <v>0.19620000000000001</v>
      </c>
      <c r="AK9" s="5">
        <v>0.77270000000000005</v>
      </c>
      <c r="AL9" s="5">
        <v>1.0044999999999999</v>
      </c>
      <c r="AM9" s="5">
        <v>0.25330000000000003</v>
      </c>
      <c r="AN9" s="5">
        <v>0.77300000000000002</v>
      </c>
      <c r="AO9" s="5">
        <v>0.12139999999999999</v>
      </c>
      <c r="AP9" s="4">
        <v>0.83740000000000003</v>
      </c>
      <c r="AQ9" s="4">
        <v>1.1795</v>
      </c>
      <c r="AR9" s="4">
        <v>0.2034</v>
      </c>
      <c r="AS9" s="4">
        <v>0.57779999999999998</v>
      </c>
      <c r="AT9" s="4">
        <v>8.9300000000000004E-2</v>
      </c>
      <c r="AU9" s="5">
        <v>0.66879999999999995</v>
      </c>
      <c r="AV9" s="5">
        <v>0.76160000000000005</v>
      </c>
      <c r="AW9" s="5">
        <v>0.36709999999999998</v>
      </c>
      <c r="AX9" s="5">
        <v>0.92910000000000004</v>
      </c>
      <c r="AY9" s="5">
        <v>0.26319999999999999</v>
      </c>
      <c r="AZ9" s="4">
        <v>0.68020000000000003</v>
      </c>
      <c r="BA9" s="4">
        <v>0.78520000000000001</v>
      </c>
      <c r="BB9" s="4">
        <v>0.35099999999999998</v>
      </c>
      <c r="BC9" s="4">
        <v>0.91269999999999996</v>
      </c>
      <c r="BD9" s="4">
        <v>0.36840000000000001</v>
      </c>
      <c r="BE9" s="5">
        <v>0.70120000000000005</v>
      </c>
      <c r="BF9" s="5">
        <v>0.83150000000000002</v>
      </c>
      <c r="BG9" s="5">
        <v>0.32719999999999999</v>
      </c>
      <c r="BH9" s="5">
        <v>0.88649999999999995</v>
      </c>
      <c r="BI9" s="5">
        <v>0.3463</v>
      </c>
      <c r="BJ9" s="4">
        <v>0.74139999999999995</v>
      </c>
      <c r="BK9" s="4">
        <v>0.92459999999999998</v>
      </c>
      <c r="BL9" s="4">
        <v>0.28889999999999999</v>
      </c>
      <c r="BM9" s="4">
        <v>0.83360000000000001</v>
      </c>
      <c r="BN9" s="4">
        <v>0.21210000000000001</v>
      </c>
      <c r="BO9" s="5">
        <v>0.83909999999999996</v>
      </c>
      <c r="BP9" s="5">
        <v>1.1859</v>
      </c>
      <c r="BQ9" s="5">
        <v>0.18990000000000001</v>
      </c>
      <c r="BR9" s="5">
        <v>0.57530000000000003</v>
      </c>
      <c r="BS9" s="5">
        <v>7.0900000000000005E-2</v>
      </c>
      <c r="BT9" s="4">
        <v>0.6704</v>
      </c>
      <c r="BU9" s="4">
        <v>0.76300000000000001</v>
      </c>
      <c r="BV9" s="4">
        <v>0.35589999999999999</v>
      </c>
      <c r="BW9" s="4">
        <v>0.92749999999999999</v>
      </c>
      <c r="BX9" s="4">
        <v>0.2203</v>
      </c>
      <c r="BY9" s="5">
        <v>0.67959999999999998</v>
      </c>
      <c r="BZ9" s="5">
        <v>0.78600000000000003</v>
      </c>
      <c r="CA9" s="5">
        <v>0.34870000000000001</v>
      </c>
      <c r="CB9" s="5">
        <v>0.91320000000000001</v>
      </c>
      <c r="CC9" s="5">
        <v>0.317</v>
      </c>
      <c r="CD9" s="4">
        <v>0.70279999999999998</v>
      </c>
      <c r="CE9" s="4">
        <v>0.83440000000000003</v>
      </c>
      <c r="CF9" s="4">
        <v>0.32629999999999998</v>
      </c>
      <c r="CG9" s="4">
        <v>0.88790000000000002</v>
      </c>
      <c r="CH9" s="4">
        <v>0.28789999999999999</v>
      </c>
      <c r="CI9" s="5">
        <v>0.74270000000000003</v>
      </c>
      <c r="CJ9" s="5">
        <v>0.92789999999999995</v>
      </c>
      <c r="CK9" s="5">
        <v>0.29020000000000001</v>
      </c>
      <c r="CL9" s="5">
        <v>0.83489999999999998</v>
      </c>
      <c r="CM9" s="5">
        <v>0.19389999999999999</v>
      </c>
      <c r="CN9" s="4">
        <v>0.83809999999999996</v>
      </c>
      <c r="CO9" s="4">
        <v>1.1834</v>
      </c>
      <c r="CP9" s="4">
        <v>0.19620000000000001</v>
      </c>
      <c r="CQ9" s="4">
        <v>0.57440000000000002</v>
      </c>
      <c r="CR9" s="4">
        <v>7.5800000000000006E-2</v>
      </c>
      <c r="CS9" s="5">
        <v>0.66779999999999995</v>
      </c>
      <c r="CT9" s="5">
        <v>0.75990000000000002</v>
      </c>
      <c r="CU9" s="5">
        <v>0.36530000000000001</v>
      </c>
      <c r="CV9" s="5">
        <v>0.92830000000000001</v>
      </c>
      <c r="CW9" s="5">
        <v>0.1426</v>
      </c>
      <c r="CX9" s="4">
        <v>0.67920000000000003</v>
      </c>
      <c r="CY9" s="4">
        <v>0.78559999999999997</v>
      </c>
      <c r="CZ9" s="4">
        <v>0.34910000000000002</v>
      </c>
      <c r="DA9" s="4">
        <v>0.91239999999999999</v>
      </c>
      <c r="DB9" s="4">
        <v>0.1832</v>
      </c>
      <c r="DC9" s="5">
        <v>0.70189999999999997</v>
      </c>
      <c r="DD9" s="5">
        <v>0.83320000000000005</v>
      </c>
      <c r="DE9" s="5">
        <v>0.32719999999999999</v>
      </c>
      <c r="DF9" s="5">
        <v>0.8881</v>
      </c>
      <c r="DG9" s="5">
        <v>0.18590000000000001</v>
      </c>
      <c r="DH9" s="4">
        <v>0.74260000000000004</v>
      </c>
      <c r="DI9" s="4">
        <v>0.92730000000000001</v>
      </c>
      <c r="DJ9" s="4">
        <v>0.2878</v>
      </c>
      <c r="DK9" s="4">
        <v>0.83499999999999996</v>
      </c>
      <c r="DL9" s="4">
        <v>0.106</v>
      </c>
      <c r="DM9" s="5">
        <v>0.83889999999999998</v>
      </c>
      <c r="DN9" s="5">
        <v>1.1850000000000001</v>
      </c>
      <c r="DO9" s="5">
        <v>0.19550000000000001</v>
      </c>
      <c r="DP9" s="5">
        <v>0.57430000000000003</v>
      </c>
      <c r="DQ9" s="5">
        <v>5.57E-2</v>
      </c>
      <c r="DR9" s="4">
        <v>0.66949999999999998</v>
      </c>
      <c r="DS9" s="4">
        <v>0.76339999999999997</v>
      </c>
      <c r="DT9" s="4">
        <v>0.35830000000000001</v>
      </c>
      <c r="DU9" s="4">
        <v>0.92759999999999998</v>
      </c>
      <c r="DV9" s="4">
        <v>0.15609999999999999</v>
      </c>
      <c r="DW9" s="5">
        <v>0.67900000000000005</v>
      </c>
      <c r="DX9" s="5">
        <v>0.78359999999999996</v>
      </c>
      <c r="DY9" s="5">
        <v>0.35149999999999998</v>
      </c>
      <c r="DZ9" s="5">
        <v>0.91320000000000001</v>
      </c>
      <c r="EA9" s="5">
        <v>0.2228</v>
      </c>
      <c r="EB9" s="4">
        <v>0.70150000000000001</v>
      </c>
      <c r="EC9" s="4">
        <v>0.83240000000000003</v>
      </c>
      <c r="ED9" s="4">
        <v>0.33</v>
      </c>
      <c r="EE9" s="4">
        <v>0.88719999999999999</v>
      </c>
      <c r="EF9" s="4">
        <v>0.16339999999999999</v>
      </c>
      <c r="EG9" s="5">
        <v>0.74260000000000004</v>
      </c>
      <c r="EH9" s="5">
        <v>0.92749999999999999</v>
      </c>
      <c r="EI9" s="5">
        <v>0.28939999999999999</v>
      </c>
      <c r="EJ9" s="5">
        <v>0.83509999999999995</v>
      </c>
      <c r="EK9" s="5">
        <v>0.13220000000000001</v>
      </c>
      <c r="EL9" s="4">
        <v>0.83760000000000001</v>
      </c>
      <c r="EM9" s="4">
        <v>1.1819</v>
      </c>
      <c r="EN9" s="4">
        <v>0.192</v>
      </c>
      <c r="EO9" s="4">
        <v>0.57469999999999999</v>
      </c>
      <c r="EP9" s="4">
        <v>4.2299999999999997E-2</v>
      </c>
      <c r="EQ9" s="5">
        <v>0.66900000000000004</v>
      </c>
      <c r="ER9" s="5">
        <v>0.76270000000000004</v>
      </c>
      <c r="ES9" s="5">
        <v>0.3548</v>
      </c>
      <c r="ET9" s="5">
        <v>0.92800000000000005</v>
      </c>
      <c r="EU9" s="5">
        <v>0.16109999999999999</v>
      </c>
      <c r="EV9" s="4"/>
      <c r="EW9" s="4"/>
      <c r="EX9" s="4"/>
      <c r="EY9" s="4"/>
      <c r="EZ9" s="4"/>
      <c r="FA9" s="5">
        <v>0.70140000000000002</v>
      </c>
      <c r="FB9" s="5">
        <v>0.83230000000000004</v>
      </c>
      <c r="FC9" s="5">
        <v>0.32950000000000002</v>
      </c>
      <c r="FD9" s="5">
        <v>0.88770000000000004</v>
      </c>
      <c r="FE9" s="5">
        <v>0.2898</v>
      </c>
      <c r="FF9" s="4"/>
      <c r="FG9" s="4"/>
      <c r="FH9" s="4"/>
      <c r="FI9" s="4"/>
      <c r="FJ9" s="4"/>
      <c r="FK9" s="5"/>
      <c r="FL9" s="5"/>
      <c r="FM9" s="5"/>
      <c r="FN9" s="5"/>
      <c r="FO9" s="5"/>
      <c r="FP9" s="4">
        <f t="shared" si="0"/>
        <v>0.72189354838709663</v>
      </c>
      <c r="FQ9" s="4">
        <f t="shared" si="1"/>
        <v>0.88683225806451582</v>
      </c>
      <c r="FR9" s="4">
        <f t="shared" si="2"/>
        <v>0.30795161290322587</v>
      </c>
      <c r="FS9" s="4">
        <f t="shared" si="3"/>
        <v>0.83790322580645171</v>
      </c>
      <c r="FT9" s="4">
        <f t="shared" si="4"/>
        <v>0.20448709677419358</v>
      </c>
      <c r="FU9" s="1" t="str" cm="1">
        <f t="array" aca="1" ref="FU9" ca="1">CONCATENATE(INDIRECT(ADDRESS(1,MATCH(_xlfn.MINIFS(B9:FO9,metrics.est,"MAE"),B9:FO9,0)+1)), ", ", INDIRECT(ADDRESS(2,MATCH(_xlfn.MINIFS(B9:FO9,metrics.est,"MAE"),B9:FO9,0)+1)))</f>
        <v>k=20, r=0.1</v>
      </c>
      <c r="FV9" s="1" t="str" cm="1">
        <f t="array" aca="1" ref="FV9" ca="1">CONCATENATE(INDIRECT(ADDRESS(1,MATCH(_xlfn.MINIFS(B9:FO9,metrics.est,"MSE"),B9:FO9,0)+1)), ", ", INDIRECT(ADDRESS(2,MATCH(_xlfn.MINIFS(B9:FO9,metrics.est,"MSE"),B9:FO9,0)+1)))</f>
        <v>k=5, r=0.1</v>
      </c>
      <c r="FW9" s="1" t="str" cm="1">
        <f t="array" aca="1" ref="FW9" ca="1">CONCATENATE(INDIRECT(ADDRESS(1,MATCH(_xlfn.MAXIFS(B9:FO9,metrics.est,"R"),B9:FO9,0)+1)), ", ", INDIRECT(ADDRESS(2,MATCH(_xlfn.MAXIFS(B9:FO9,metrics.est,"R"),B9:FO9,0)+1)))</f>
        <v>k=10, r=0.1</v>
      </c>
      <c r="FX9" s="1" t="str" cm="1">
        <f t="array" aca="1" ref="FX9" ca="1">CONCATENATE(INDIRECT(ADDRESS(1,MATCH(_xlfn.MAXIFS(B9:FO9,metrics.est,"Coverage"),B9:FO9,0)+1)), ", ", INDIRECT(ADDRESS(2,MATCH(_xlfn.MAXIFS(B9:FO9,metrics.est,"Coverage"),B9:FO9,0)+1)))</f>
        <v>k=5, r=0.1</v>
      </c>
      <c r="FY9" s="1" t="str" cm="1">
        <f t="array" aca="1" ref="FY9" ca="1">CONCATENATE(INDIRECT(ADDRESS(1,MATCH(_xlfn.MINIFS(B9:FO9,metrics.est,"Time"),B9:FO9,0)+1)), ", ", INDIRECT(ADDRESS(2,MATCH(_xlfn.MINIFS(B9:FO9,metrics.est,"Time"),B9:FO9,0)+1)))</f>
        <v>k=50, r=0.9</v>
      </c>
    </row>
    <row r="10" spans="1:183" x14ac:dyDescent="0.2">
      <c r="A10" s="1" t="s">
        <v>7</v>
      </c>
      <c r="B10" s="4">
        <v>0.66710000000000003</v>
      </c>
      <c r="C10" s="4">
        <v>0.76080000000000003</v>
      </c>
      <c r="D10" s="4">
        <v>0.3347</v>
      </c>
      <c r="E10" s="4">
        <v>0.96419999999999995</v>
      </c>
      <c r="F10" s="4">
        <v>0.18690000000000001</v>
      </c>
      <c r="G10" s="5">
        <v>0.67049999999999998</v>
      </c>
      <c r="H10" s="5">
        <v>0.76970000000000005</v>
      </c>
      <c r="I10" s="5">
        <v>0.3498</v>
      </c>
      <c r="J10" s="5">
        <v>0.95879999999999999</v>
      </c>
      <c r="K10" s="5">
        <v>0.14940000000000001</v>
      </c>
      <c r="L10" s="4">
        <v>0.67610000000000003</v>
      </c>
      <c r="M10" s="4">
        <v>0.7823</v>
      </c>
      <c r="N10" s="4">
        <v>0.34260000000000002</v>
      </c>
      <c r="O10" s="4">
        <v>0.95540000000000003</v>
      </c>
      <c r="P10" s="4">
        <v>0.39029999999999998</v>
      </c>
      <c r="Q10" s="5">
        <v>0.67989999999999995</v>
      </c>
      <c r="R10" s="5">
        <v>0.78939999999999999</v>
      </c>
      <c r="S10" s="5">
        <v>0.34029999999999999</v>
      </c>
      <c r="T10" s="5">
        <v>0.9496</v>
      </c>
      <c r="U10" s="5">
        <v>0.17030000000000001</v>
      </c>
      <c r="V10" s="4">
        <v>0.68489999999999995</v>
      </c>
      <c r="W10" s="4">
        <v>0.80100000000000005</v>
      </c>
      <c r="X10" s="4">
        <v>0.33689999999999998</v>
      </c>
      <c r="Y10" s="4">
        <v>0.94110000000000005</v>
      </c>
      <c r="Z10" s="4">
        <v>0.2903</v>
      </c>
      <c r="AA10" s="5">
        <v>0.69579999999999997</v>
      </c>
      <c r="AB10" s="5">
        <v>0.82399999999999995</v>
      </c>
      <c r="AC10" s="5">
        <v>0.32550000000000001</v>
      </c>
      <c r="AD10" s="5">
        <v>0.9304</v>
      </c>
      <c r="AE10" s="5">
        <v>0.2074</v>
      </c>
      <c r="AF10" s="4">
        <v>0.70689999999999997</v>
      </c>
      <c r="AG10" s="4">
        <v>0.85309999999999997</v>
      </c>
      <c r="AH10" s="4">
        <v>0.30459999999999998</v>
      </c>
      <c r="AI10" s="4">
        <v>0.91</v>
      </c>
      <c r="AJ10" s="4">
        <v>0.16309999999999999</v>
      </c>
      <c r="AK10" s="5">
        <v>0.73240000000000005</v>
      </c>
      <c r="AL10" s="5">
        <v>0.91800000000000004</v>
      </c>
      <c r="AM10" s="5">
        <v>0.27960000000000002</v>
      </c>
      <c r="AN10" s="5">
        <v>0.86550000000000005</v>
      </c>
      <c r="AO10" s="5">
        <v>0.10340000000000001</v>
      </c>
      <c r="AP10" s="4">
        <v>0.7923</v>
      </c>
      <c r="AQ10" s="4">
        <v>1.0719000000000001</v>
      </c>
      <c r="AR10" s="4">
        <v>0.2319</v>
      </c>
      <c r="AS10" s="4">
        <v>0.68110000000000004</v>
      </c>
      <c r="AT10" s="4">
        <v>7.5700000000000003E-2</v>
      </c>
      <c r="AU10" s="5">
        <v>0.66739999999999999</v>
      </c>
      <c r="AV10" s="5">
        <v>0.76149999999999995</v>
      </c>
      <c r="AW10" s="5">
        <v>0.35160000000000002</v>
      </c>
      <c r="AX10" s="5">
        <v>0.96299999999999997</v>
      </c>
      <c r="AY10" s="5">
        <v>0.2011</v>
      </c>
      <c r="AZ10" s="4">
        <v>0.67490000000000006</v>
      </c>
      <c r="BA10" s="4">
        <v>0.7772</v>
      </c>
      <c r="BB10" s="4">
        <v>0.34870000000000001</v>
      </c>
      <c r="BC10" s="4">
        <v>0.95469999999999999</v>
      </c>
      <c r="BD10" s="4">
        <v>0.2984</v>
      </c>
      <c r="BE10" s="5">
        <v>0.68540000000000001</v>
      </c>
      <c r="BF10" s="5">
        <v>0.80279999999999996</v>
      </c>
      <c r="BG10" s="5">
        <v>0.3327</v>
      </c>
      <c r="BH10" s="5">
        <v>0.9415</v>
      </c>
      <c r="BI10" s="5">
        <v>0.28460000000000002</v>
      </c>
      <c r="BJ10" s="4">
        <v>0.70740000000000003</v>
      </c>
      <c r="BK10" s="4">
        <v>0.85340000000000005</v>
      </c>
      <c r="BL10" s="4">
        <v>0.30769999999999997</v>
      </c>
      <c r="BM10" s="4">
        <v>0.91020000000000001</v>
      </c>
      <c r="BN10" s="4">
        <v>0.16200000000000001</v>
      </c>
      <c r="BO10" s="5">
        <v>0.79339999999999999</v>
      </c>
      <c r="BP10" s="5">
        <v>1.073</v>
      </c>
      <c r="BQ10" s="5">
        <v>0.22489999999999999</v>
      </c>
      <c r="BR10" s="5">
        <v>0.68010000000000004</v>
      </c>
      <c r="BS10" s="5">
        <v>5.9700000000000003E-2</v>
      </c>
      <c r="BT10" s="4">
        <v>0.66779999999999995</v>
      </c>
      <c r="BU10" s="4">
        <v>0.76100000000000001</v>
      </c>
      <c r="BV10" s="4">
        <v>0.34439999999999998</v>
      </c>
      <c r="BW10" s="4">
        <v>0.96279999999999999</v>
      </c>
      <c r="BX10" s="4">
        <v>0.1759</v>
      </c>
      <c r="BY10" s="5">
        <v>0.67500000000000004</v>
      </c>
      <c r="BZ10" s="5">
        <v>0.77959999999999996</v>
      </c>
      <c r="CA10" s="5">
        <v>0.34520000000000001</v>
      </c>
      <c r="CB10" s="5">
        <v>0.95550000000000002</v>
      </c>
      <c r="CC10" s="5">
        <v>0.25559999999999999</v>
      </c>
      <c r="CD10" s="4">
        <v>0.68689999999999996</v>
      </c>
      <c r="CE10" s="4">
        <v>0.8054</v>
      </c>
      <c r="CF10" s="4">
        <v>0.33260000000000001</v>
      </c>
      <c r="CG10" s="4">
        <v>0.94169999999999998</v>
      </c>
      <c r="CH10" s="4">
        <v>0.2354</v>
      </c>
      <c r="CI10" s="5">
        <v>0.70840000000000003</v>
      </c>
      <c r="CJ10" s="5">
        <v>0.85770000000000002</v>
      </c>
      <c r="CK10" s="5">
        <v>0.30730000000000002</v>
      </c>
      <c r="CL10" s="5">
        <v>0.91</v>
      </c>
      <c r="CM10" s="5">
        <v>0.15840000000000001</v>
      </c>
      <c r="CN10" s="4">
        <v>0.79269999999999996</v>
      </c>
      <c r="CO10" s="4">
        <v>1.0737000000000001</v>
      </c>
      <c r="CP10" s="4">
        <v>0.23050000000000001</v>
      </c>
      <c r="CQ10" s="4">
        <v>0.68020000000000003</v>
      </c>
      <c r="CR10" s="4">
        <v>6.9099999999999995E-2</v>
      </c>
      <c r="CS10" s="5">
        <v>0.66590000000000005</v>
      </c>
      <c r="CT10" s="5">
        <v>0.7591</v>
      </c>
      <c r="CU10" s="5">
        <v>0.35780000000000001</v>
      </c>
      <c r="CV10" s="5">
        <v>0.96289999999999998</v>
      </c>
      <c r="CW10" s="5">
        <v>0.1101</v>
      </c>
      <c r="CX10" s="4">
        <v>0.67469999999999997</v>
      </c>
      <c r="CY10" s="4">
        <v>0.77949999999999997</v>
      </c>
      <c r="CZ10" s="4">
        <v>0.3458</v>
      </c>
      <c r="DA10" s="4">
        <v>0.95520000000000005</v>
      </c>
      <c r="DB10" s="4">
        <v>0.1346</v>
      </c>
      <c r="DC10" s="5">
        <v>0.68620000000000003</v>
      </c>
      <c r="DD10" s="5">
        <v>0.80430000000000001</v>
      </c>
      <c r="DE10" s="5">
        <v>0.3322</v>
      </c>
      <c r="DF10" s="5">
        <v>0.94199999999999995</v>
      </c>
      <c r="DG10" s="5">
        <v>0.1489</v>
      </c>
      <c r="DH10" s="4">
        <v>0.70809999999999995</v>
      </c>
      <c r="DI10" s="4">
        <v>0.85650000000000004</v>
      </c>
      <c r="DJ10" s="4">
        <v>0.30880000000000002</v>
      </c>
      <c r="DK10" s="4">
        <v>0.9103</v>
      </c>
      <c r="DL10" s="4">
        <v>8.4500000000000006E-2</v>
      </c>
      <c r="DM10" s="5">
        <v>0.79310000000000003</v>
      </c>
      <c r="DN10" s="5">
        <v>1.0739000000000001</v>
      </c>
      <c r="DO10" s="5">
        <v>0.22889999999999999</v>
      </c>
      <c r="DP10" s="5">
        <v>0.67959999999999998</v>
      </c>
      <c r="DQ10" s="5">
        <v>5.4300000000000001E-2</v>
      </c>
      <c r="DR10" s="4">
        <v>0.66790000000000005</v>
      </c>
      <c r="DS10" s="4">
        <v>0.76329999999999998</v>
      </c>
      <c r="DT10" s="4">
        <v>0.35099999999999998</v>
      </c>
      <c r="DU10" s="4">
        <v>0.96240000000000003</v>
      </c>
      <c r="DV10" s="4">
        <v>0.122</v>
      </c>
      <c r="DW10" s="5">
        <v>0.67390000000000005</v>
      </c>
      <c r="DX10" s="5">
        <v>0.77659999999999996</v>
      </c>
      <c r="DY10" s="5">
        <v>0.34670000000000001</v>
      </c>
      <c r="DZ10" s="5">
        <v>0.95489999999999997</v>
      </c>
      <c r="EA10" s="5">
        <v>0.17610000000000001</v>
      </c>
      <c r="EB10" s="4">
        <v>0.68559999999999999</v>
      </c>
      <c r="EC10" s="4">
        <v>0.80310000000000004</v>
      </c>
      <c r="ED10" s="4">
        <v>0.33560000000000001</v>
      </c>
      <c r="EE10" s="4">
        <v>0.94120000000000004</v>
      </c>
      <c r="EF10" s="4">
        <v>0.124</v>
      </c>
      <c r="EG10" s="5">
        <v>0.70830000000000004</v>
      </c>
      <c r="EH10" s="5">
        <v>0.85670000000000002</v>
      </c>
      <c r="EI10" s="5">
        <v>0.30790000000000001</v>
      </c>
      <c r="EJ10" s="5">
        <v>0.91049999999999998</v>
      </c>
      <c r="EK10" s="5">
        <v>0.1051</v>
      </c>
      <c r="EL10" s="4">
        <v>0.79210000000000003</v>
      </c>
      <c r="EM10" s="4">
        <v>1.0723</v>
      </c>
      <c r="EN10" s="4">
        <v>0.23050000000000001</v>
      </c>
      <c r="EO10" s="4">
        <v>0.6794</v>
      </c>
      <c r="EP10" s="4">
        <v>3.8399999999999997E-2</v>
      </c>
      <c r="EQ10" s="5">
        <v>0.66710000000000003</v>
      </c>
      <c r="ER10" s="5">
        <v>0.76200000000000001</v>
      </c>
      <c r="ES10" s="5">
        <v>0.34499999999999997</v>
      </c>
      <c r="ET10" s="5">
        <v>0.96279999999999999</v>
      </c>
      <c r="EU10" s="5">
        <v>0.1258</v>
      </c>
      <c r="EV10" s="4"/>
      <c r="EW10" s="4"/>
      <c r="EX10" s="4"/>
      <c r="EY10" s="4"/>
      <c r="EZ10" s="4"/>
      <c r="FA10" s="5">
        <v>0.68559999999999999</v>
      </c>
      <c r="FB10" s="5">
        <v>0.80349999999999999</v>
      </c>
      <c r="FC10" s="5">
        <v>0.33410000000000001</v>
      </c>
      <c r="FD10" s="5">
        <v>0.94140000000000001</v>
      </c>
      <c r="FE10" s="5">
        <v>0.14149999999999999</v>
      </c>
      <c r="FF10" s="4"/>
      <c r="FG10" s="4"/>
      <c r="FH10" s="4"/>
      <c r="FI10" s="4"/>
      <c r="FJ10" s="4"/>
      <c r="FK10" s="5"/>
      <c r="FL10" s="5"/>
      <c r="FM10" s="5"/>
      <c r="FN10" s="5"/>
      <c r="FO10" s="5"/>
      <c r="FP10" s="4">
        <f t="shared" si="0"/>
        <v>0.70237741935483877</v>
      </c>
      <c r="FQ10" s="4">
        <f t="shared" si="1"/>
        <v>0.84600967741935496</v>
      </c>
      <c r="FR10" s="4">
        <f t="shared" si="2"/>
        <v>0.3159935483870967</v>
      </c>
      <c r="FS10" s="4">
        <f t="shared" si="3"/>
        <v>0.89865806451612906</v>
      </c>
      <c r="FT10" s="4">
        <f t="shared" si="4"/>
        <v>0.16136451612903221</v>
      </c>
      <c r="FU10" s="1" t="str" cm="1">
        <f t="array" aca="1" ref="FU10" ca="1">CONCATENATE(INDIRECT(ADDRESS(1,MATCH(_xlfn.MINIFS(B10:FO10,metrics.est,"MAE"),B10:FO10,0)+1)), ", ", INDIRECT(ADDRESS(2,MATCH(_xlfn.MINIFS(B10:FO10,metrics.est,"MAE"),B10:FO10,0)+1)))</f>
        <v>k=20, r=0.1</v>
      </c>
      <c r="FV10" s="1" t="str" cm="1">
        <f t="array" aca="1" ref="FV10" ca="1">CONCATENATE(INDIRECT(ADDRESS(1,MATCH(_xlfn.MINIFS(B10:FO10,metrics.est,"MSE"),B10:FO10,0)+1)), ", ", INDIRECT(ADDRESS(2,MATCH(_xlfn.MINIFS(B10:FO10,metrics.est,"MSE"),B10:FO10,0)+1)))</f>
        <v>k=20, r=0.1</v>
      </c>
      <c r="FW10" s="1" t="str" cm="1">
        <f t="array" aca="1" ref="FW10" ca="1">CONCATENATE(INDIRECT(ADDRESS(1,MATCH(_xlfn.MAXIFS(B10:FO10,metrics.est,"R"),B10:FO10,0)+1)), ", ", INDIRECT(ADDRESS(2,MATCH(_xlfn.MAXIFS(B10:FO10,metrics.est,"R"),B10:FO10,0)+1)))</f>
        <v>k=20, r=0.1</v>
      </c>
      <c r="FX10" s="1" t="str" cm="1">
        <f t="array" aca="1" ref="FX10" ca="1">CONCATENATE(INDIRECT(ADDRESS(1,MATCH(_xlfn.MAXIFS(B10:FO10,metrics.est,"Coverage"),B10:FO10,0)+1)), ", ", INDIRECT(ADDRESS(2,MATCH(_xlfn.MAXIFS(B10:FO10,metrics.est,"Coverage"),B10:FO10,0)+1)))</f>
        <v>k=5, r=0.1</v>
      </c>
      <c r="FY10" s="1" t="str" cm="1">
        <f t="array" aca="1" ref="FY10" ca="1">CONCATENATE(INDIRECT(ADDRESS(1,MATCH(_xlfn.MINIFS(B10:FO10,metrics.est,"Time"),B10:FO10,0)+1)), ", ", INDIRECT(ADDRESS(2,MATCH(_xlfn.MINIFS(B10:FO10,metrics.est,"Time"),B10:FO10,0)+1)))</f>
        <v>k=50, r=0.9</v>
      </c>
    </row>
    <row r="11" spans="1:183" x14ac:dyDescent="0.2">
      <c r="A11" s="1" t="s">
        <v>8</v>
      </c>
      <c r="B11" s="4">
        <v>0.64429999999999998</v>
      </c>
      <c r="C11" s="4">
        <v>0.70079999999999998</v>
      </c>
      <c r="D11" s="4">
        <v>0.2762</v>
      </c>
      <c r="E11" s="4">
        <v>0.96419999999999995</v>
      </c>
      <c r="F11" s="4">
        <v>0.19670000000000001</v>
      </c>
      <c r="G11" s="5">
        <v>0.64229999999999998</v>
      </c>
      <c r="H11" s="5">
        <v>0.70140000000000002</v>
      </c>
      <c r="I11" s="5">
        <v>0.29120000000000001</v>
      </c>
      <c r="J11" s="5">
        <v>0.9587</v>
      </c>
      <c r="K11" s="5">
        <v>0.15079999999999999</v>
      </c>
      <c r="L11" s="4">
        <v>0.64200000000000002</v>
      </c>
      <c r="M11" s="4">
        <v>0.69769999999999999</v>
      </c>
      <c r="N11" s="4">
        <v>0.29320000000000002</v>
      </c>
      <c r="O11" s="4">
        <v>0.95520000000000005</v>
      </c>
      <c r="P11" s="4">
        <v>0.37490000000000001</v>
      </c>
      <c r="Q11" s="5">
        <v>0.64090000000000003</v>
      </c>
      <c r="R11" s="5">
        <v>0.69440000000000002</v>
      </c>
      <c r="S11" s="5">
        <v>0.27800000000000002</v>
      </c>
      <c r="T11" s="5">
        <v>0.94930000000000003</v>
      </c>
      <c r="U11" s="5">
        <v>0.18129999999999999</v>
      </c>
      <c r="V11" s="4">
        <v>0.64049999999999996</v>
      </c>
      <c r="W11" s="4">
        <v>0.69299999999999995</v>
      </c>
      <c r="X11" s="4">
        <v>0.2404</v>
      </c>
      <c r="Y11" s="4">
        <v>0.9405</v>
      </c>
      <c r="Z11" s="4">
        <v>0.2787</v>
      </c>
      <c r="AA11" s="5">
        <v>0.64129999999999998</v>
      </c>
      <c r="AB11" s="5">
        <v>0.69330000000000003</v>
      </c>
      <c r="AC11" s="5">
        <v>0.21179999999999999</v>
      </c>
      <c r="AD11" s="5">
        <v>0.92900000000000005</v>
      </c>
      <c r="AE11" s="5">
        <v>0.20119999999999999</v>
      </c>
      <c r="AF11" s="4">
        <v>0.69040000000000001</v>
      </c>
      <c r="AG11" s="4">
        <v>0.80710000000000004</v>
      </c>
      <c r="AH11" s="4">
        <v>0.14760000000000001</v>
      </c>
      <c r="AI11" s="4">
        <v>0.90649999999999997</v>
      </c>
      <c r="AJ11" s="4">
        <v>0.18</v>
      </c>
      <c r="AK11" s="5">
        <v>0.875</v>
      </c>
      <c r="AL11" s="5">
        <v>1.3015000000000001</v>
      </c>
      <c r="AM11" s="5">
        <v>0.1003</v>
      </c>
      <c r="AN11" s="5">
        <v>0.8538</v>
      </c>
      <c r="AO11" s="5">
        <v>0.1023</v>
      </c>
      <c r="AP11" s="4">
        <v>0.93530000000000002</v>
      </c>
      <c r="AQ11" s="4">
        <v>1.4636</v>
      </c>
      <c r="AR11" s="4">
        <v>0.1234</v>
      </c>
      <c r="AS11" s="4">
        <v>0.62609999999999999</v>
      </c>
      <c r="AT11" s="4">
        <v>8.1500000000000003E-2</v>
      </c>
      <c r="AU11" s="5">
        <v>0.64510000000000001</v>
      </c>
      <c r="AV11" s="5">
        <v>0.70760000000000001</v>
      </c>
      <c r="AW11" s="5">
        <v>0.29959999999999998</v>
      </c>
      <c r="AX11" s="5">
        <v>0.96299999999999997</v>
      </c>
      <c r="AY11" s="5">
        <v>0.21360000000000001</v>
      </c>
      <c r="AZ11" s="4">
        <v>0.64229999999999998</v>
      </c>
      <c r="BA11" s="4">
        <v>0.69779999999999998</v>
      </c>
      <c r="BB11" s="4">
        <v>0.2868</v>
      </c>
      <c r="BC11" s="4">
        <v>0.9546</v>
      </c>
      <c r="BD11" s="4">
        <v>0.3</v>
      </c>
      <c r="BE11" s="5">
        <v>0.63970000000000005</v>
      </c>
      <c r="BF11" s="5">
        <v>0.69130000000000003</v>
      </c>
      <c r="BG11" s="5">
        <v>0.25259999999999999</v>
      </c>
      <c r="BH11" s="5">
        <v>0.94079999999999997</v>
      </c>
      <c r="BI11" s="5">
        <v>0.28310000000000002</v>
      </c>
      <c r="BJ11" s="4">
        <v>0.68669999999999998</v>
      </c>
      <c r="BK11" s="4">
        <v>0.80079999999999996</v>
      </c>
      <c r="BL11" s="4">
        <v>0.15290000000000001</v>
      </c>
      <c r="BM11" s="4">
        <v>0.90649999999999997</v>
      </c>
      <c r="BN11" s="4">
        <v>0.16739999999999999</v>
      </c>
      <c r="BO11" s="5">
        <v>0.93020000000000003</v>
      </c>
      <c r="BP11" s="5">
        <v>1.4535</v>
      </c>
      <c r="BQ11" s="5">
        <v>0.1215</v>
      </c>
      <c r="BR11" s="5">
        <v>0.62419999999999998</v>
      </c>
      <c r="BS11" s="5">
        <v>6.0699999999999997E-2</v>
      </c>
      <c r="BT11" s="4">
        <v>0.64449999999999996</v>
      </c>
      <c r="BU11" s="4">
        <v>0.70569999999999999</v>
      </c>
      <c r="BV11" s="4">
        <v>0.28599999999999998</v>
      </c>
      <c r="BW11" s="4">
        <v>0.9627</v>
      </c>
      <c r="BX11" s="4">
        <v>0.182</v>
      </c>
      <c r="BY11" s="5">
        <v>0.64139999999999997</v>
      </c>
      <c r="BZ11" s="5">
        <v>0.69869999999999999</v>
      </c>
      <c r="CA11" s="5">
        <v>0.28149999999999997</v>
      </c>
      <c r="CB11" s="5">
        <v>0.95530000000000004</v>
      </c>
      <c r="CC11" s="5">
        <v>0.25440000000000002</v>
      </c>
      <c r="CD11" s="4">
        <v>0.64359999999999995</v>
      </c>
      <c r="CE11" s="4">
        <v>0.7</v>
      </c>
      <c r="CF11" s="4">
        <v>0.24479999999999999</v>
      </c>
      <c r="CG11" s="4">
        <v>0.94120000000000004</v>
      </c>
      <c r="CH11" s="4">
        <v>0.2319</v>
      </c>
      <c r="CI11" s="5">
        <v>0.68969999999999998</v>
      </c>
      <c r="CJ11" s="5">
        <v>0.80559999999999998</v>
      </c>
      <c r="CK11" s="5">
        <v>0.1457</v>
      </c>
      <c r="CL11" s="5">
        <v>0.90649999999999997</v>
      </c>
      <c r="CM11" s="5">
        <v>0.15840000000000001</v>
      </c>
      <c r="CN11" s="4">
        <v>0.93169999999999997</v>
      </c>
      <c r="CO11" s="4">
        <v>1.4656</v>
      </c>
      <c r="CP11" s="4">
        <v>0.1101</v>
      </c>
      <c r="CQ11" s="4">
        <v>0.62480000000000002</v>
      </c>
      <c r="CR11" s="4">
        <v>6.6600000000000006E-2</v>
      </c>
      <c r="CS11" s="5">
        <v>0.64229999999999998</v>
      </c>
      <c r="CT11" s="5">
        <v>0.70189999999999997</v>
      </c>
      <c r="CU11" s="5">
        <v>0.2989</v>
      </c>
      <c r="CV11" s="5">
        <v>0.96279999999999999</v>
      </c>
      <c r="CW11" s="5">
        <v>0.1134</v>
      </c>
      <c r="CX11" s="4">
        <v>0.64170000000000005</v>
      </c>
      <c r="CY11" s="4">
        <v>0.69989999999999997</v>
      </c>
      <c r="CZ11" s="4">
        <v>0.28939999999999999</v>
      </c>
      <c r="DA11" s="4">
        <v>0.95499999999999996</v>
      </c>
      <c r="DB11" s="4">
        <v>0.14249999999999999</v>
      </c>
      <c r="DC11" s="5">
        <v>0.6411</v>
      </c>
      <c r="DD11" s="5">
        <v>0.69540000000000002</v>
      </c>
      <c r="DE11" s="5">
        <v>0.2399</v>
      </c>
      <c r="DF11" s="5">
        <v>0.94140000000000001</v>
      </c>
      <c r="DG11" s="5">
        <v>0.14530000000000001</v>
      </c>
      <c r="DH11" s="4">
        <v>0.69010000000000005</v>
      </c>
      <c r="DI11" s="4">
        <v>0.80810000000000004</v>
      </c>
      <c r="DJ11" s="4">
        <v>0.1459</v>
      </c>
      <c r="DK11" s="4">
        <v>0.90690000000000004</v>
      </c>
      <c r="DL11" s="4">
        <v>8.6499999999999994E-2</v>
      </c>
      <c r="DM11" s="5">
        <v>0.93330000000000002</v>
      </c>
      <c r="DN11" s="5">
        <v>1.4730000000000001</v>
      </c>
      <c r="DO11" s="5">
        <v>0.1275</v>
      </c>
      <c r="DP11" s="5">
        <v>0.62329999999999997</v>
      </c>
      <c r="DQ11" s="5">
        <v>5.3100000000000001E-2</v>
      </c>
      <c r="DR11" s="4">
        <v>0.64549999999999996</v>
      </c>
      <c r="DS11" s="4">
        <v>0.70799999999999996</v>
      </c>
      <c r="DT11" s="4">
        <v>0.29149999999999998</v>
      </c>
      <c r="DU11" s="4">
        <v>0.96230000000000004</v>
      </c>
      <c r="DV11" s="4">
        <v>0.1265</v>
      </c>
      <c r="DW11" s="5">
        <v>0.64129999999999998</v>
      </c>
      <c r="DX11" s="5">
        <v>0.69679999999999997</v>
      </c>
      <c r="DY11" s="5">
        <v>0.29089999999999999</v>
      </c>
      <c r="DZ11" s="5">
        <v>0.95469999999999999</v>
      </c>
      <c r="EA11" s="5">
        <v>0.17960000000000001</v>
      </c>
      <c r="EB11" s="4">
        <v>0.64119999999999999</v>
      </c>
      <c r="EC11" s="4">
        <v>0.69589999999999996</v>
      </c>
      <c r="ED11" s="4">
        <v>0.24079999999999999</v>
      </c>
      <c r="EE11" s="4">
        <v>0.94059999999999999</v>
      </c>
      <c r="EF11" s="4">
        <v>0.12620000000000001</v>
      </c>
      <c r="EG11" s="5">
        <v>0.68940000000000001</v>
      </c>
      <c r="EH11" s="5">
        <v>0.80520000000000003</v>
      </c>
      <c r="EI11" s="5">
        <v>0.1512</v>
      </c>
      <c r="EJ11" s="5">
        <v>0.90700000000000003</v>
      </c>
      <c r="EK11" s="5">
        <v>0.10349999999999999</v>
      </c>
      <c r="EL11" s="4">
        <v>0.9304</v>
      </c>
      <c r="EM11" s="4">
        <v>1.4557</v>
      </c>
      <c r="EN11" s="4">
        <v>0.12939999999999999</v>
      </c>
      <c r="EO11" s="4">
        <v>0.62309999999999999</v>
      </c>
      <c r="EP11" s="4">
        <v>3.7699999999999997E-2</v>
      </c>
      <c r="EQ11" s="5">
        <v>0.64419999999999999</v>
      </c>
      <c r="ER11" s="5">
        <v>0.7056</v>
      </c>
      <c r="ES11" s="5">
        <v>0.2918</v>
      </c>
      <c r="ET11" s="5">
        <v>0.9627</v>
      </c>
      <c r="EU11" s="5">
        <v>0.12970000000000001</v>
      </c>
      <c r="EV11" s="4"/>
      <c r="EW11" s="4"/>
      <c r="EX11" s="4"/>
      <c r="EY11" s="4"/>
      <c r="EZ11" s="4"/>
      <c r="FA11" s="5">
        <v>0.64070000000000005</v>
      </c>
      <c r="FB11" s="5">
        <v>0.69489999999999996</v>
      </c>
      <c r="FC11" s="5">
        <v>0.24210000000000001</v>
      </c>
      <c r="FD11" s="5">
        <v>0.94079999999999997</v>
      </c>
      <c r="FE11" s="5">
        <v>0.1351</v>
      </c>
      <c r="FF11" s="4"/>
      <c r="FG11" s="4"/>
      <c r="FH11" s="4"/>
      <c r="FI11" s="4"/>
      <c r="FJ11" s="4"/>
      <c r="FK11" s="5"/>
      <c r="FL11" s="5"/>
      <c r="FM11" s="5"/>
      <c r="FN11" s="5"/>
      <c r="FO11" s="5"/>
      <c r="FP11" s="4">
        <f t="shared" si="0"/>
        <v>0.70413225806451596</v>
      </c>
      <c r="FQ11" s="4">
        <f t="shared" si="1"/>
        <v>0.85870322580645153</v>
      </c>
      <c r="FR11" s="4">
        <f t="shared" si="2"/>
        <v>0.22202903225806456</v>
      </c>
      <c r="FS11" s="4">
        <f t="shared" si="3"/>
        <v>0.88849999999999996</v>
      </c>
      <c r="FT11" s="4">
        <f t="shared" si="4"/>
        <v>0.16272903225806448</v>
      </c>
      <c r="FU11" s="1" t="str" cm="1">
        <f t="array" aca="1" ref="FU11" ca="1">CONCATENATE(INDIRECT(ADDRESS(1,MATCH(_xlfn.MINIFS(B11:FO11,metrics.est,"MAE"),B11:FO11,0)+1)), ", ", INDIRECT(ADDRESS(2,MATCH(_xlfn.MINIFS(B11:FO11,metrics.est,"MAE"),B11:FO11,0)+1)))</f>
        <v>k=10, r=0.5</v>
      </c>
      <c r="FV11" s="1" t="str" cm="1">
        <f t="array" aca="1" ref="FV11" ca="1">CONCATENATE(INDIRECT(ADDRESS(1,MATCH(_xlfn.MINIFS(B11:FO11,metrics.est,"MSE"),B11:FO11,0)+1)), ", ", INDIRECT(ADDRESS(2,MATCH(_xlfn.MINIFS(B11:FO11,metrics.est,"MSE"),B11:FO11,0)+1)))</f>
        <v>k=10, r=0.5</v>
      </c>
      <c r="FW11" s="1" t="str" cm="1">
        <f t="array" aca="1" ref="FW11" ca="1">CONCATENATE(INDIRECT(ADDRESS(1,MATCH(_xlfn.MAXIFS(B11:FO11,metrics.est,"R"),B11:FO11,0)+1)), ", ", INDIRECT(ADDRESS(2,MATCH(_xlfn.MAXIFS(B11:FO11,metrics.est,"R"),B11:FO11,0)+1)))</f>
        <v>k=10, r=0.1</v>
      </c>
      <c r="FX11" s="1" t="str" cm="1">
        <f t="array" aca="1" ref="FX11" ca="1">CONCATENATE(INDIRECT(ADDRESS(1,MATCH(_xlfn.MAXIFS(B11:FO11,metrics.est,"Coverage"),B11:FO11,0)+1)), ", ", INDIRECT(ADDRESS(2,MATCH(_xlfn.MAXIFS(B11:FO11,metrics.est,"Coverage"),B11:FO11,0)+1)))</f>
        <v>k=5, r=0.1</v>
      </c>
      <c r="FY11" s="1" t="str" cm="1">
        <f t="array" aca="1" ref="FY11" ca="1">CONCATENATE(INDIRECT(ADDRESS(1,MATCH(_xlfn.MINIFS(B11:FO11,metrics.est,"Time"),B11:FO11,0)+1)), ", ", INDIRECT(ADDRESS(2,MATCH(_xlfn.MINIFS(B11:FO11,metrics.est,"Time"),B11:FO11,0)+1)))</f>
        <v>k=50, r=0.9</v>
      </c>
    </row>
    <row r="12" spans="1:183" x14ac:dyDescent="0.2">
      <c r="A12" s="1" t="s">
        <v>9</v>
      </c>
      <c r="B12" s="4">
        <v>0.66069999999999995</v>
      </c>
      <c r="C12" s="4">
        <v>0.74490000000000001</v>
      </c>
      <c r="D12" s="4">
        <v>0.36</v>
      </c>
      <c r="E12" s="4">
        <v>0.96419999999999995</v>
      </c>
      <c r="F12" s="4">
        <v>0.18870000000000001</v>
      </c>
      <c r="G12" s="5">
        <v>0.66390000000000005</v>
      </c>
      <c r="H12" s="5">
        <v>0.75329999999999997</v>
      </c>
      <c r="I12" s="5">
        <v>0.374</v>
      </c>
      <c r="J12" s="5">
        <v>0.95879999999999999</v>
      </c>
      <c r="K12" s="5">
        <v>0.1472</v>
      </c>
      <c r="L12" s="4">
        <v>0.66849999999999998</v>
      </c>
      <c r="M12" s="4">
        <v>0.76500000000000001</v>
      </c>
      <c r="N12" s="4">
        <v>0.36720000000000003</v>
      </c>
      <c r="O12" s="4">
        <v>0.95540000000000003</v>
      </c>
      <c r="P12" s="4">
        <v>0.38240000000000002</v>
      </c>
      <c r="Q12" s="5">
        <v>0.67310000000000003</v>
      </c>
      <c r="R12" s="5">
        <v>0.77429999999999999</v>
      </c>
      <c r="S12" s="5">
        <v>0.35870000000000002</v>
      </c>
      <c r="T12" s="5">
        <v>0.9496</v>
      </c>
      <c r="U12" s="5">
        <v>0.1736</v>
      </c>
      <c r="V12" s="4">
        <v>0.67830000000000001</v>
      </c>
      <c r="W12" s="4">
        <v>0.78659999999999997</v>
      </c>
      <c r="X12" s="4">
        <v>0.35370000000000001</v>
      </c>
      <c r="Y12" s="4">
        <v>0.94110000000000005</v>
      </c>
      <c r="Z12" s="4">
        <v>0.27789999999999998</v>
      </c>
      <c r="AA12" s="5">
        <v>0.69140000000000001</v>
      </c>
      <c r="AB12" s="5">
        <v>0.81489999999999996</v>
      </c>
      <c r="AC12" s="5">
        <v>0.33389999999999997</v>
      </c>
      <c r="AD12" s="5">
        <v>0.9304</v>
      </c>
      <c r="AE12" s="5">
        <v>0.19750000000000001</v>
      </c>
      <c r="AF12" s="4">
        <v>0.70499999999999996</v>
      </c>
      <c r="AG12" s="4">
        <v>0.8508</v>
      </c>
      <c r="AH12" s="4">
        <v>0.30819999999999997</v>
      </c>
      <c r="AI12" s="4">
        <v>0.91</v>
      </c>
      <c r="AJ12" s="4">
        <v>0.19189999999999999</v>
      </c>
      <c r="AK12" s="5">
        <v>0.73650000000000004</v>
      </c>
      <c r="AL12" s="5">
        <v>0.93189999999999995</v>
      </c>
      <c r="AM12" s="5">
        <v>0.27500000000000002</v>
      </c>
      <c r="AN12" s="5">
        <v>0.86550000000000005</v>
      </c>
      <c r="AO12" s="5">
        <v>0.1007</v>
      </c>
      <c r="AP12" s="4">
        <v>0.80589999999999995</v>
      </c>
      <c r="AQ12" s="4">
        <v>1.1093999999999999</v>
      </c>
      <c r="AR12" s="4">
        <v>0.2248</v>
      </c>
      <c r="AS12" s="4">
        <v>0.68110000000000004</v>
      </c>
      <c r="AT12" s="4">
        <v>8.0199999999999994E-2</v>
      </c>
      <c r="AU12" s="5">
        <v>0.66120000000000001</v>
      </c>
      <c r="AV12" s="5">
        <v>0.74629999999999996</v>
      </c>
      <c r="AW12" s="5">
        <v>0.38109999999999999</v>
      </c>
      <c r="AX12" s="5">
        <v>0.96299999999999997</v>
      </c>
      <c r="AY12" s="5">
        <v>0.20569999999999999</v>
      </c>
      <c r="AZ12" s="4">
        <v>0.66739999999999999</v>
      </c>
      <c r="BA12" s="4">
        <v>0.75990000000000002</v>
      </c>
      <c r="BB12" s="4">
        <v>0.374</v>
      </c>
      <c r="BC12" s="4">
        <v>0.95469999999999999</v>
      </c>
      <c r="BD12" s="4">
        <v>0.28100000000000003</v>
      </c>
      <c r="BE12" s="5">
        <v>0.67889999999999995</v>
      </c>
      <c r="BF12" s="5">
        <v>0.78859999999999997</v>
      </c>
      <c r="BG12" s="5">
        <v>0.34870000000000001</v>
      </c>
      <c r="BH12" s="5">
        <v>0.9415</v>
      </c>
      <c r="BI12" s="5">
        <v>0.26340000000000002</v>
      </c>
      <c r="BJ12" s="4">
        <v>0.70589999999999997</v>
      </c>
      <c r="BK12" s="4">
        <v>0.85189999999999999</v>
      </c>
      <c r="BL12" s="4">
        <v>0.30990000000000001</v>
      </c>
      <c r="BM12" s="4">
        <v>0.91020000000000001</v>
      </c>
      <c r="BN12" s="4">
        <v>0.1678</v>
      </c>
      <c r="BO12" s="5">
        <v>0.80700000000000005</v>
      </c>
      <c r="BP12" s="5">
        <v>1.1107</v>
      </c>
      <c r="BQ12" s="5">
        <v>0.21859999999999999</v>
      </c>
      <c r="BR12" s="5">
        <v>0.68010000000000004</v>
      </c>
      <c r="BS12" s="5">
        <v>5.8200000000000002E-2</v>
      </c>
      <c r="BT12" s="4">
        <v>0.66069999999999995</v>
      </c>
      <c r="BU12" s="4">
        <v>0.74390000000000001</v>
      </c>
      <c r="BV12" s="4">
        <v>0.37119999999999997</v>
      </c>
      <c r="BW12" s="4">
        <v>0.96279999999999999</v>
      </c>
      <c r="BX12" s="4">
        <v>0.17280000000000001</v>
      </c>
      <c r="BY12" s="5">
        <v>0.66779999999999995</v>
      </c>
      <c r="BZ12" s="5">
        <v>0.76219999999999999</v>
      </c>
      <c r="CA12" s="5">
        <v>0.37009999999999998</v>
      </c>
      <c r="CB12" s="5">
        <v>0.95550000000000002</v>
      </c>
      <c r="CC12" s="5">
        <v>0.25530000000000003</v>
      </c>
      <c r="CD12" s="4">
        <v>0.6804</v>
      </c>
      <c r="CE12" s="4">
        <v>0.79169999999999996</v>
      </c>
      <c r="CF12" s="4">
        <v>0.34860000000000002</v>
      </c>
      <c r="CG12" s="4">
        <v>0.94169999999999998</v>
      </c>
      <c r="CH12" s="4">
        <v>0.2349</v>
      </c>
      <c r="CI12" s="5">
        <v>0.70679999999999998</v>
      </c>
      <c r="CJ12" s="5">
        <v>0.85550000000000004</v>
      </c>
      <c r="CK12" s="5">
        <v>0.31009999999999999</v>
      </c>
      <c r="CL12" s="5">
        <v>0.91</v>
      </c>
      <c r="CM12" s="5">
        <v>0.15770000000000001</v>
      </c>
      <c r="CN12" s="4">
        <v>0.80720000000000003</v>
      </c>
      <c r="CO12" s="4">
        <v>1.1138999999999999</v>
      </c>
      <c r="CP12" s="4">
        <v>0.2228</v>
      </c>
      <c r="CQ12" s="4">
        <v>0.68020000000000003</v>
      </c>
      <c r="CR12" s="4">
        <v>6.4600000000000005E-2</v>
      </c>
      <c r="CS12" s="5">
        <v>0.65859999999999996</v>
      </c>
      <c r="CT12" s="5">
        <v>0.74139999999999995</v>
      </c>
      <c r="CU12" s="5">
        <v>0.38719999999999999</v>
      </c>
      <c r="CV12" s="5">
        <v>0.96289999999999998</v>
      </c>
      <c r="CW12" s="5">
        <v>0.1113</v>
      </c>
      <c r="CX12" s="4">
        <v>0.66769999999999996</v>
      </c>
      <c r="CY12" s="4">
        <v>0.76280000000000003</v>
      </c>
      <c r="CZ12" s="4">
        <v>0.3705</v>
      </c>
      <c r="DA12" s="4">
        <v>0.95520000000000005</v>
      </c>
      <c r="DB12" s="4">
        <v>0.13350000000000001</v>
      </c>
      <c r="DC12" s="5">
        <v>0.68</v>
      </c>
      <c r="DD12" s="5">
        <v>0.79059999999999997</v>
      </c>
      <c r="DE12" s="5">
        <v>0.34970000000000001</v>
      </c>
      <c r="DF12" s="5">
        <v>0.94199999999999995</v>
      </c>
      <c r="DG12" s="5">
        <v>0.14710000000000001</v>
      </c>
      <c r="DH12" s="4">
        <v>0.70679999999999998</v>
      </c>
      <c r="DI12" s="4">
        <v>0.85560000000000003</v>
      </c>
      <c r="DJ12" s="4">
        <v>0.3105</v>
      </c>
      <c r="DK12" s="4">
        <v>0.9103</v>
      </c>
      <c r="DL12" s="4">
        <v>8.5199999999999998E-2</v>
      </c>
      <c r="DM12" s="5">
        <v>0.80649999999999999</v>
      </c>
      <c r="DN12" s="5">
        <v>1.1106</v>
      </c>
      <c r="DO12" s="5">
        <v>0.2215</v>
      </c>
      <c r="DP12" s="5">
        <v>0.67959999999999998</v>
      </c>
      <c r="DQ12" s="5">
        <v>4.58E-2</v>
      </c>
      <c r="DR12" s="4">
        <v>0.66139999999999999</v>
      </c>
      <c r="DS12" s="4">
        <v>0.747</v>
      </c>
      <c r="DT12" s="4">
        <v>0.38019999999999998</v>
      </c>
      <c r="DU12" s="4">
        <v>0.96240000000000003</v>
      </c>
      <c r="DV12" s="4">
        <v>0.12189999999999999</v>
      </c>
      <c r="DW12" s="5">
        <v>0.66649999999999998</v>
      </c>
      <c r="DX12" s="5">
        <v>0.75939999999999996</v>
      </c>
      <c r="DY12" s="5">
        <v>0.37059999999999998</v>
      </c>
      <c r="DZ12" s="5">
        <v>0.95489999999999997</v>
      </c>
      <c r="EA12" s="5">
        <v>0.1782</v>
      </c>
      <c r="EB12" s="4">
        <v>0.67930000000000001</v>
      </c>
      <c r="EC12" s="4">
        <v>0.78910000000000002</v>
      </c>
      <c r="ED12" s="4">
        <v>0.35199999999999998</v>
      </c>
      <c r="EE12" s="4">
        <v>0.94120000000000004</v>
      </c>
      <c r="EF12" s="4">
        <v>0.1255</v>
      </c>
      <c r="EG12" s="5">
        <v>0.70669999999999999</v>
      </c>
      <c r="EH12" s="5">
        <v>0.85509999999999997</v>
      </c>
      <c r="EI12" s="5">
        <v>0.31059999999999999</v>
      </c>
      <c r="EJ12" s="5">
        <v>0.91049999999999998</v>
      </c>
      <c r="EK12" s="5">
        <v>0.10539999999999999</v>
      </c>
      <c r="EL12" s="4">
        <v>0.80600000000000005</v>
      </c>
      <c r="EM12" s="4">
        <v>1.1106</v>
      </c>
      <c r="EN12" s="4">
        <v>0.2233</v>
      </c>
      <c r="EO12" s="4">
        <v>0.6794</v>
      </c>
      <c r="EP12" s="4">
        <v>3.9100000000000003E-2</v>
      </c>
      <c r="EQ12" s="5">
        <v>0.66069999999999995</v>
      </c>
      <c r="ER12" s="5">
        <v>0.74550000000000005</v>
      </c>
      <c r="ES12" s="5">
        <v>0.37409999999999999</v>
      </c>
      <c r="ET12" s="5">
        <v>0.96279999999999999</v>
      </c>
      <c r="EU12" s="5">
        <v>0.12429999999999999</v>
      </c>
      <c r="EV12" s="4"/>
      <c r="EW12" s="4"/>
      <c r="EX12" s="4"/>
      <c r="EY12" s="4"/>
      <c r="EZ12" s="4"/>
      <c r="FA12" s="5">
        <v>0.6794</v>
      </c>
      <c r="FB12" s="5">
        <v>0.78959999999999997</v>
      </c>
      <c r="FC12" s="5">
        <v>0.35070000000000001</v>
      </c>
      <c r="FD12" s="5">
        <v>0.94140000000000001</v>
      </c>
      <c r="FE12" s="5">
        <v>0.13059999999999999</v>
      </c>
      <c r="FF12" s="4"/>
      <c r="FG12" s="4"/>
      <c r="FH12" s="4"/>
      <c r="FI12" s="4"/>
      <c r="FJ12" s="4"/>
      <c r="FK12" s="5"/>
      <c r="FL12" s="5"/>
      <c r="FM12" s="5"/>
      <c r="FN12" s="5"/>
      <c r="FO12" s="5"/>
      <c r="FP12" s="4">
        <f t="shared" si="0"/>
        <v>0.70020000000000004</v>
      </c>
      <c r="FQ12" s="4">
        <f t="shared" si="1"/>
        <v>0.84235483870967742</v>
      </c>
      <c r="FR12" s="4">
        <f t="shared" si="2"/>
        <v>0.32940322580645165</v>
      </c>
      <c r="FS12" s="4">
        <f t="shared" si="3"/>
        <v>0.89865806451612906</v>
      </c>
      <c r="FT12" s="4">
        <f t="shared" si="4"/>
        <v>0.15965806451612907</v>
      </c>
      <c r="FU12" s="1" t="str" cm="1">
        <f t="array" aca="1" ref="FU12" ca="1">CONCATENATE(INDIRECT(ADDRESS(1,MATCH(_xlfn.MINIFS(B12:FO12,metrics.est,"MAE"),B12:FO12,0)+1)), ", ", INDIRECT(ADDRESS(2,MATCH(_xlfn.MINIFS(B12:FO12,metrics.est,"MAE"),B12:FO12,0)+1)))</f>
        <v>k=20, r=0.1</v>
      </c>
      <c r="FV12" s="1" t="str" cm="1">
        <f t="array" aca="1" ref="FV12" ca="1">CONCATENATE(INDIRECT(ADDRESS(1,MATCH(_xlfn.MINIFS(B12:FO12,metrics.est,"MSE"),B12:FO12,0)+1)), ", ", INDIRECT(ADDRESS(2,MATCH(_xlfn.MINIFS(B12:FO12,metrics.est,"MSE"),B12:FO12,0)+1)))</f>
        <v>k=20, r=0.1</v>
      </c>
      <c r="FW12" s="1" t="str" cm="1">
        <f t="array" aca="1" ref="FW12" ca="1">CONCATENATE(INDIRECT(ADDRESS(1,MATCH(_xlfn.MAXIFS(B12:FO12,metrics.est,"R"),B12:FO12,0)+1)), ", ", INDIRECT(ADDRESS(2,MATCH(_xlfn.MAXIFS(B12:FO12,metrics.est,"R"),B12:FO12,0)+1)))</f>
        <v>k=20, r=0.1</v>
      </c>
      <c r="FX12" s="1" t="str" cm="1">
        <f t="array" aca="1" ref="FX12" ca="1">CONCATENATE(INDIRECT(ADDRESS(1,MATCH(_xlfn.MAXIFS(B12:FO12,metrics.est,"Coverage"),B12:FO12,0)+1)), ", ", INDIRECT(ADDRESS(2,MATCH(_xlfn.MAXIFS(B12:FO12,metrics.est,"Coverage"),B12:FO12,0)+1)))</f>
        <v>k=5, r=0.1</v>
      </c>
      <c r="FY12" s="1" t="str" cm="1">
        <f t="array" aca="1" ref="FY12" ca="1">CONCATENATE(INDIRECT(ADDRESS(1,MATCH(_xlfn.MINIFS(B12:FO12,metrics.est,"Time"),B12:FO12,0)+1)), ", ", INDIRECT(ADDRESS(2,MATCH(_xlfn.MINIFS(B12:FO12,metrics.est,"Time"),B12:FO12,0)+1)))</f>
        <v>k=50, r=0.9</v>
      </c>
    </row>
    <row r="13" spans="1:183" x14ac:dyDescent="0.2">
      <c r="A13" s="1" t="s">
        <v>10</v>
      </c>
      <c r="B13" s="4">
        <v>0.66479999999999995</v>
      </c>
      <c r="C13" s="4">
        <v>0.75319999999999998</v>
      </c>
      <c r="D13" s="4">
        <v>0.3528</v>
      </c>
      <c r="E13" s="4">
        <v>0.96419999999999995</v>
      </c>
      <c r="F13" s="4">
        <v>0.19189999999999999</v>
      </c>
      <c r="G13" s="5">
        <v>0.66759999999999997</v>
      </c>
      <c r="H13" s="5">
        <v>0.76170000000000004</v>
      </c>
      <c r="I13" s="5">
        <v>0.37269999999999998</v>
      </c>
      <c r="J13" s="5">
        <v>0.95879999999999999</v>
      </c>
      <c r="K13" s="5">
        <v>0.17560000000000001</v>
      </c>
      <c r="L13" s="4">
        <v>0.67200000000000004</v>
      </c>
      <c r="M13" s="4">
        <v>0.77280000000000004</v>
      </c>
      <c r="N13" s="4">
        <v>0.3644</v>
      </c>
      <c r="O13" s="4">
        <v>0.95540000000000003</v>
      </c>
      <c r="P13" s="4">
        <v>0.39679999999999999</v>
      </c>
      <c r="Q13" s="5">
        <v>0.67610000000000003</v>
      </c>
      <c r="R13" s="5">
        <v>0.78029999999999999</v>
      </c>
      <c r="S13" s="5">
        <v>0.35770000000000002</v>
      </c>
      <c r="T13" s="5">
        <v>0.9496</v>
      </c>
      <c r="U13" s="5">
        <v>0.18590000000000001</v>
      </c>
      <c r="V13" s="4">
        <v>0.68110000000000004</v>
      </c>
      <c r="W13" s="4">
        <v>0.79210000000000003</v>
      </c>
      <c r="X13" s="4">
        <v>0.35310000000000002</v>
      </c>
      <c r="Y13" s="4">
        <v>0.94110000000000005</v>
      </c>
      <c r="Z13" s="4">
        <v>0.27160000000000001</v>
      </c>
      <c r="AA13" s="5">
        <v>0.69320000000000004</v>
      </c>
      <c r="AB13" s="5">
        <v>0.81830000000000003</v>
      </c>
      <c r="AC13" s="5">
        <v>0.33689999999999998</v>
      </c>
      <c r="AD13" s="5">
        <v>0.9304</v>
      </c>
      <c r="AE13" s="5">
        <v>0.20860000000000001</v>
      </c>
      <c r="AF13" s="4">
        <v>0.70569999999999999</v>
      </c>
      <c r="AG13" s="4">
        <v>0.8508</v>
      </c>
      <c r="AH13" s="4">
        <v>0.31319999999999998</v>
      </c>
      <c r="AI13" s="4">
        <v>0.91</v>
      </c>
      <c r="AJ13" s="4">
        <v>0.19309999999999999</v>
      </c>
      <c r="AK13" s="5">
        <v>0.73360000000000003</v>
      </c>
      <c r="AL13" s="5">
        <v>0.92220000000000002</v>
      </c>
      <c r="AM13" s="5">
        <v>0.28060000000000002</v>
      </c>
      <c r="AN13" s="5">
        <v>0.86550000000000005</v>
      </c>
      <c r="AO13" s="5">
        <v>0.10199999999999999</v>
      </c>
      <c r="AP13" s="4">
        <v>0.79700000000000004</v>
      </c>
      <c r="AQ13" s="4">
        <v>1.0851999999999999</v>
      </c>
      <c r="AR13" s="4">
        <v>0.23080000000000001</v>
      </c>
      <c r="AS13" s="4">
        <v>0.68110000000000004</v>
      </c>
      <c r="AT13" s="4">
        <v>7.5200000000000003E-2</v>
      </c>
      <c r="AU13" s="5">
        <v>0.66520000000000001</v>
      </c>
      <c r="AV13" s="5">
        <v>0.75449999999999995</v>
      </c>
      <c r="AW13" s="5">
        <v>0.376</v>
      </c>
      <c r="AX13" s="5">
        <v>0.96299999999999997</v>
      </c>
      <c r="AY13" s="5">
        <v>0.20300000000000001</v>
      </c>
      <c r="AZ13" s="4">
        <v>0.67130000000000001</v>
      </c>
      <c r="BA13" s="4">
        <v>0.76819999999999999</v>
      </c>
      <c r="BB13" s="4">
        <v>0.36980000000000002</v>
      </c>
      <c r="BC13" s="4">
        <v>0.95469999999999999</v>
      </c>
      <c r="BD13" s="4">
        <v>0.25090000000000001</v>
      </c>
      <c r="BE13" s="5">
        <v>0.68149999999999999</v>
      </c>
      <c r="BF13" s="5">
        <v>0.79410000000000003</v>
      </c>
      <c r="BG13" s="5">
        <v>0.34849999999999998</v>
      </c>
      <c r="BH13" s="5">
        <v>0.9415</v>
      </c>
      <c r="BI13" s="5">
        <v>0.2465</v>
      </c>
      <c r="BJ13" s="4">
        <v>0.70630000000000004</v>
      </c>
      <c r="BK13" s="4">
        <v>0.85119999999999996</v>
      </c>
      <c r="BL13" s="4">
        <v>0.31519999999999998</v>
      </c>
      <c r="BM13" s="4">
        <v>0.91020000000000001</v>
      </c>
      <c r="BN13" s="4">
        <v>0.17510000000000001</v>
      </c>
      <c r="BO13" s="5">
        <v>0.79859999999999998</v>
      </c>
      <c r="BP13" s="5">
        <v>1.0871999999999999</v>
      </c>
      <c r="BQ13" s="5">
        <v>0.22339999999999999</v>
      </c>
      <c r="BR13" s="5">
        <v>0.68010000000000004</v>
      </c>
      <c r="BS13" s="5">
        <v>5.9299999999999999E-2</v>
      </c>
      <c r="BT13" s="4">
        <v>0.66510000000000002</v>
      </c>
      <c r="BU13" s="4">
        <v>0.75370000000000004</v>
      </c>
      <c r="BV13" s="4">
        <v>0.36620000000000003</v>
      </c>
      <c r="BW13" s="4">
        <v>0.96279999999999999</v>
      </c>
      <c r="BX13" s="4">
        <v>0.1701</v>
      </c>
      <c r="BY13" s="5">
        <v>0.67149999999999999</v>
      </c>
      <c r="BZ13" s="5">
        <v>0.77010000000000001</v>
      </c>
      <c r="CA13" s="5">
        <v>0.36659999999999998</v>
      </c>
      <c r="CB13" s="5">
        <v>0.95550000000000002</v>
      </c>
      <c r="CC13" s="5">
        <v>0.2394</v>
      </c>
      <c r="CD13" s="4">
        <v>0.68320000000000003</v>
      </c>
      <c r="CE13" s="4">
        <v>0.7974</v>
      </c>
      <c r="CF13" s="4">
        <v>0.34860000000000002</v>
      </c>
      <c r="CG13" s="4">
        <v>0.94169999999999998</v>
      </c>
      <c r="CH13" s="4">
        <v>0.22989999999999999</v>
      </c>
      <c r="CI13" s="5">
        <v>0.70709999999999995</v>
      </c>
      <c r="CJ13" s="5">
        <v>0.85550000000000004</v>
      </c>
      <c r="CK13" s="5">
        <v>0.31519999999999998</v>
      </c>
      <c r="CL13" s="5">
        <v>0.91</v>
      </c>
      <c r="CM13" s="5">
        <v>0.1575</v>
      </c>
      <c r="CN13" s="4">
        <v>0.79749999999999999</v>
      </c>
      <c r="CO13" s="4">
        <v>1.0869</v>
      </c>
      <c r="CP13" s="4">
        <v>0.2286</v>
      </c>
      <c r="CQ13" s="4">
        <v>0.68020000000000003</v>
      </c>
      <c r="CR13" s="4">
        <v>6.7599999999999993E-2</v>
      </c>
      <c r="CS13" s="5">
        <v>0.66279999999999994</v>
      </c>
      <c r="CT13" s="5">
        <v>0.75029999999999997</v>
      </c>
      <c r="CU13" s="5">
        <v>0.37990000000000002</v>
      </c>
      <c r="CV13" s="5">
        <v>0.96289999999999998</v>
      </c>
      <c r="CW13" s="5">
        <v>0.11020000000000001</v>
      </c>
      <c r="CX13" s="4">
        <v>0.67130000000000001</v>
      </c>
      <c r="CY13" s="4">
        <v>0.77070000000000005</v>
      </c>
      <c r="CZ13" s="4">
        <v>0.36649999999999999</v>
      </c>
      <c r="DA13" s="4">
        <v>0.95520000000000005</v>
      </c>
      <c r="DB13" s="4">
        <v>0.13619999999999999</v>
      </c>
      <c r="DC13" s="5">
        <v>0.68269999999999997</v>
      </c>
      <c r="DD13" s="5">
        <v>0.79630000000000001</v>
      </c>
      <c r="DE13" s="5">
        <v>0.34860000000000002</v>
      </c>
      <c r="DF13" s="5">
        <v>0.94199999999999995</v>
      </c>
      <c r="DG13" s="5">
        <v>0.14430000000000001</v>
      </c>
      <c r="DH13" s="4">
        <v>0.70679999999999998</v>
      </c>
      <c r="DI13" s="4">
        <v>0.85440000000000005</v>
      </c>
      <c r="DJ13" s="4">
        <v>0.31619999999999998</v>
      </c>
      <c r="DK13" s="4">
        <v>0.9103</v>
      </c>
      <c r="DL13" s="4">
        <v>8.4199999999999997E-2</v>
      </c>
      <c r="DM13" s="5">
        <v>0.79810000000000003</v>
      </c>
      <c r="DN13" s="5">
        <v>1.0874999999999999</v>
      </c>
      <c r="DO13" s="5">
        <v>0.2268</v>
      </c>
      <c r="DP13" s="5">
        <v>0.67959999999999998</v>
      </c>
      <c r="DQ13" s="5">
        <v>4.7399999999999998E-2</v>
      </c>
      <c r="DR13" s="4">
        <v>0.66559999999999997</v>
      </c>
      <c r="DS13" s="4">
        <v>0.75609999999999999</v>
      </c>
      <c r="DT13" s="4">
        <v>0.37409999999999999</v>
      </c>
      <c r="DU13" s="4">
        <v>0.96240000000000003</v>
      </c>
      <c r="DV13" s="4">
        <v>0.122</v>
      </c>
      <c r="DW13" s="5">
        <v>0.67020000000000002</v>
      </c>
      <c r="DX13" s="5">
        <v>0.76719999999999999</v>
      </c>
      <c r="DY13" s="5">
        <v>0.36709999999999998</v>
      </c>
      <c r="DZ13" s="5">
        <v>0.95489999999999997</v>
      </c>
      <c r="EA13" s="5">
        <v>0.1769</v>
      </c>
      <c r="EB13" s="4">
        <v>0.68200000000000005</v>
      </c>
      <c r="EC13" s="4">
        <v>0.79479999999999995</v>
      </c>
      <c r="ED13" s="4">
        <v>0.35149999999999998</v>
      </c>
      <c r="EE13" s="4">
        <v>0.94120000000000004</v>
      </c>
      <c r="EF13" s="4">
        <v>0.12540000000000001</v>
      </c>
      <c r="EG13" s="5">
        <v>0.70699999999999996</v>
      </c>
      <c r="EH13" s="5">
        <v>0.85440000000000005</v>
      </c>
      <c r="EI13" s="5">
        <v>0.31519999999999998</v>
      </c>
      <c r="EJ13" s="5">
        <v>0.91049999999999998</v>
      </c>
      <c r="EK13" s="5">
        <v>0.1033</v>
      </c>
      <c r="EL13" s="4">
        <v>0.79700000000000004</v>
      </c>
      <c r="EM13" s="4">
        <v>1.0858000000000001</v>
      </c>
      <c r="EN13" s="4">
        <v>0.2288</v>
      </c>
      <c r="EO13" s="4">
        <v>0.6794</v>
      </c>
      <c r="EP13" s="4">
        <v>3.9100000000000003E-2</v>
      </c>
      <c r="EQ13" s="5">
        <v>0.66490000000000005</v>
      </c>
      <c r="ER13" s="5">
        <v>0.75460000000000005</v>
      </c>
      <c r="ES13" s="5">
        <v>0.36830000000000002</v>
      </c>
      <c r="ET13" s="5">
        <v>0.96279999999999999</v>
      </c>
      <c r="EU13" s="5">
        <v>0.1231</v>
      </c>
      <c r="EV13" s="4"/>
      <c r="EW13" s="4"/>
      <c r="EX13" s="4"/>
      <c r="EY13" s="4"/>
      <c r="EZ13" s="4"/>
      <c r="FA13" s="5">
        <v>0.68220000000000003</v>
      </c>
      <c r="FB13" s="5">
        <v>0.7954</v>
      </c>
      <c r="FC13" s="5">
        <v>0.35020000000000001</v>
      </c>
      <c r="FD13" s="5">
        <v>0.94140000000000001</v>
      </c>
      <c r="FE13" s="5">
        <v>0.2238</v>
      </c>
      <c r="FF13" s="4"/>
      <c r="FG13" s="4"/>
      <c r="FH13" s="4"/>
      <c r="FI13" s="4"/>
      <c r="FJ13" s="4"/>
      <c r="FK13" s="5"/>
      <c r="FL13" s="5"/>
      <c r="FM13" s="5"/>
      <c r="FN13" s="5"/>
      <c r="FO13" s="5"/>
      <c r="FP13" s="4">
        <f t="shared" si="0"/>
        <v>0.70093548387096805</v>
      </c>
      <c r="FQ13" s="4">
        <f t="shared" si="1"/>
        <v>0.84267419354838702</v>
      </c>
      <c r="FR13" s="4">
        <f t="shared" si="2"/>
        <v>0.32946774193548384</v>
      </c>
      <c r="FS13" s="4">
        <f t="shared" si="3"/>
        <v>0.89865806451612906</v>
      </c>
      <c r="FT13" s="4">
        <f t="shared" si="4"/>
        <v>0.1624483870967742</v>
      </c>
      <c r="FU13" s="1" t="str" cm="1">
        <f t="array" aca="1" ref="FU13" ca="1">CONCATENATE(INDIRECT(ADDRESS(1,MATCH(_xlfn.MINIFS(B13:FO13,metrics.est,"MAE"),B13:FO13,0)+1)), ", ", INDIRECT(ADDRESS(2,MATCH(_xlfn.MINIFS(B13:FO13,metrics.est,"MAE"),B13:FO13,0)+1)))</f>
        <v>k=20, r=0.1</v>
      </c>
      <c r="FV13" s="1" t="str" cm="1">
        <f t="array" aca="1" ref="FV13" ca="1">CONCATENATE(INDIRECT(ADDRESS(1,MATCH(_xlfn.MINIFS(B13:FO13,metrics.est,"MSE"),B13:FO13,0)+1)), ", ", INDIRECT(ADDRESS(2,MATCH(_xlfn.MINIFS(B13:FO13,metrics.est,"MSE"),B13:FO13,0)+1)))</f>
        <v>k=20, r=0.1</v>
      </c>
      <c r="FW13" s="1" t="str" cm="1">
        <f t="array" aca="1" ref="FW13" ca="1">CONCATENATE(INDIRECT(ADDRESS(1,MATCH(_xlfn.MAXIFS(B13:FO13,metrics.est,"R"),B13:FO13,0)+1)), ", ", INDIRECT(ADDRESS(2,MATCH(_xlfn.MAXIFS(B13:FO13,metrics.est,"R"),B13:FO13,0)+1)))</f>
        <v>k=20, r=0.1</v>
      </c>
      <c r="FX13" s="1" t="str" cm="1">
        <f t="array" aca="1" ref="FX13" ca="1">CONCATENATE(INDIRECT(ADDRESS(1,MATCH(_xlfn.MAXIFS(B13:FO13,metrics.est,"Coverage"),B13:FO13,0)+1)), ", ", INDIRECT(ADDRESS(2,MATCH(_xlfn.MAXIFS(B13:FO13,metrics.est,"Coverage"),B13:FO13,0)+1)))</f>
        <v>k=5, r=0.1</v>
      </c>
      <c r="FY13" s="1" t="str" cm="1">
        <f t="array" aca="1" ref="FY13" ca="1">CONCATENATE(INDIRECT(ADDRESS(1,MATCH(_xlfn.MINIFS(B13:FO13,metrics.est,"Time"),B13:FO13,0)+1)), ", ", INDIRECT(ADDRESS(2,MATCH(_xlfn.MINIFS(B13:FO13,metrics.est,"Time"),B13:FO13,0)+1)))</f>
        <v>k=50, r=0.9</v>
      </c>
    </row>
    <row r="14" spans="1:183" x14ac:dyDescent="0.2">
      <c r="A14" s="1" t="s">
        <v>11</v>
      </c>
      <c r="B14" s="4">
        <v>0.69879999999999998</v>
      </c>
      <c r="C14" s="4">
        <v>0.83120000000000005</v>
      </c>
      <c r="D14" s="4">
        <v>0.32090000000000002</v>
      </c>
      <c r="E14" s="4">
        <v>0.96430000000000005</v>
      </c>
      <c r="F14" s="4">
        <v>2.0276999999999998</v>
      </c>
      <c r="G14" s="5">
        <v>0.70269999999999999</v>
      </c>
      <c r="H14" s="5">
        <v>0.84460000000000002</v>
      </c>
      <c r="I14" s="5">
        <v>0.33679999999999999</v>
      </c>
      <c r="J14" s="5">
        <v>0.95889999999999997</v>
      </c>
      <c r="K14" s="5">
        <v>1.5310999999999999</v>
      </c>
      <c r="L14" s="4">
        <v>0.7077</v>
      </c>
      <c r="M14" s="4">
        <v>0.8579</v>
      </c>
      <c r="N14" s="4">
        <v>0.32650000000000001</v>
      </c>
      <c r="O14" s="4">
        <v>0.95550000000000002</v>
      </c>
      <c r="P14" s="4">
        <v>1.9194</v>
      </c>
      <c r="Q14" s="5">
        <v>0.71150000000000002</v>
      </c>
      <c r="R14" s="5">
        <v>0.86719999999999997</v>
      </c>
      <c r="S14" s="5">
        <v>0.32340000000000002</v>
      </c>
      <c r="T14" s="5">
        <v>0.94989999999999997</v>
      </c>
      <c r="U14" s="5">
        <v>1.3823000000000001</v>
      </c>
      <c r="V14" s="4">
        <v>0.71740000000000004</v>
      </c>
      <c r="W14" s="4">
        <v>0.88270000000000004</v>
      </c>
      <c r="X14" s="4">
        <v>0.31900000000000001</v>
      </c>
      <c r="Y14" s="4">
        <v>0.94169999999999998</v>
      </c>
      <c r="Z14" s="4">
        <v>1.2675000000000001</v>
      </c>
      <c r="AA14" s="5">
        <v>0.72840000000000005</v>
      </c>
      <c r="AB14" s="5">
        <v>0.90900000000000003</v>
      </c>
      <c r="AC14" s="5">
        <v>0.30630000000000002</v>
      </c>
      <c r="AD14" s="5">
        <v>0.93189999999999995</v>
      </c>
      <c r="AE14" s="5">
        <v>0.77310000000000001</v>
      </c>
      <c r="AF14" s="4">
        <v>0.73750000000000004</v>
      </c>
      <c r="AG14" s="4">
        <v>0.93420000000000003</v>
      </c>
      <c r="AH14" s="4">
        <v>0.29499999999999998</v>
      </c>
      <c r="AI14" s="4">
        <v>0.91469999999999996</v>
      </c>
      <c r="AJ14" s="4">
        <v>0.54190000000000005</v>
      </c>
      <c r="AK14" s="5">
        <v>0.75960000000000005</v>
      </c>
      <c r="AL14" s="5">
        <v>0.99360000000000004</v>
      </c>
      <c r="AM14" s="5">
        <v>0.27260000000000001</v>
      </c>
      <c r="AN14" s="5">
        <v>0.88400000000000001</v>
      </c>
      <c r="AO14" s="5">
        <v>0.27050000000000002</v>
      </c>
      <c r="AP14" s="4">
        <v>0.80149999999999999</v>
      </c>
      <c r="AQ14" s="4">
        <v>1.1028</v>
      </c>
      <c r="AR14" s="4">
        <v>0.23719999999999999</v>
      </c>
      <c r="AS14" s="4">
        <v>0.80930000000000002</v>
      </c>
      <c r="AT14" s="4">
        <v>0.11899999999999999</v>
      </c>
      <c r="AU14" s="5">
        <v>0.70079999999999998</v>
      </c>
      <c r="AV14" s="5">
        <v>0.83860000000000001</v>
      </c>
      <c r="AW14" s="5">
        <v>0.34039999999999998</v>
      </c>
      <c r="AX14" s="5">
        <v>0.96309999999999996</v>
      </c>
      <c r="AY14" s="5">
        <v>2.1147</v>
      </c>
      <c r="AZ14" s="4">
        <v>0.70720000000000005</v>
      </c>
      <c r="BA14" s="4">
        <v>0.85450000000000004</v>
      </c>
      <c r="BB14" s="4">
        <v>0.33169999999999999</v>
      </c>
      <c r="BC14" s="4">
        <v>0.95489999999999997</v>
      </c>
      <c r="BD14" s="4">
        <v>1.5730999999999999</v>
      </c>
      <c r="BE14" s="5">
        <v>0.71730000000000005</v>
      </c>
      <c r="BF14" s="5">
        <v>0.88190000000000002</v>
      </c>
      <c r="BG14" s="5">
        <v>0.31730000000000003</v>
      </c>
      <c r="BH14" s="5">
        <v>0.94199999999999995</v>
      </c>
      <c r="BI14" s="5">
        <v>0.95899999999999996</v>
      </c>
      <c r="BJ14" s="4">
        <v>0.73839999999999995</v>
      </c>
      <c r="BK14" s="4">
        <v>0.93669999999999998</v>
      </c>
      <c r="BL14" s="4">
        <v>0.29270000000000002</v>
      </c>
      <c r="BM14" s="4">
        <v>0.91459999999999997</v>
      </c>
      <c r="BN14" s="4">
        <v>0.53920000000000001</v>
      </c>
      <c r="BO14" s="5">
        <v>0.80069999999999997</v>
      </c>
      <c r="BP14" s="5">
        <v>1.1016999999999999</v>
      </c>
      <c r="BQ14" s="5">
        <v>0.2334</v>
      </c>
      <c r="BR14" s="5">
        <v>0.80810000000000004</v>
      </c>
      <c r="BS14" s="5">
        <v>0.1072</v>
      </c>
      <c r="BT14" s="4">
        <v>0.69910000000000005</v>
      </c>
      <c r="BU14" s="4">
        <v>0.83279999999999998</v>
      </c>
      <c r="BV14" s="4">
        <v>0.33150000000000002</v>
      </c>
      <c r="BW14" s="4">
        <v>0.96289999999999998</v>
      </c>
      <c r="BX14" s="4">
        <v>1.8847</v>
      </c>
      <c r="BY14" s="5">
        <v>0.70630000000000004</v>
      </c>
      <c r="BZ14" s="5">
        <v>0.8528</v>
      </c>
      <c r="CA14" s="5">
        <v>0.32919999999999999</v>
      </c>
      <c r="CB14" s="5">
        <v>0.95569999999999999</v>
      </c>
      <c r="CC14" s="5">
        <v>1.4963</v>
      </c>
      <c r="CD14" s="4">
        <v>0.71919999999999995</v>
      </c>
      <c r="CE14" s="4">
        <v>0.88670000000000004</v>
      </c>
      <c r="CF14" s="4">
        <v>0.3155</v>
      </c>
      <c r="CG14" s="4">
        <v>0.94230000000000003</v>
      </c>
      <c r="CH14" s="4">
        <v>0.9274</v>
      </c>
      <c r="CI14" s="5">
        <v>0.73939999999999995</v>
      </c>
      <c r="CJ14" s="5">
        <v>0.93930000000000002</v>
      </c>
      <c r="CK14" s="5">
        <v>0.29449999999999998</v>
      </c>
      <c r="CL14" s="5">
        <v>0.91439999999999999</v>
      </c>
      <c r="CM14" s="5">
        <v>0.4612</v>
      </c>
      <c r="CN14" s="4">
        <v>0.80279999999999996</v>
      </c>
      <c r="CO14" s="4">
        <v>1.1085</v>
      </c>
      <c r="CP14" s="4">
        <v>0.2364</v>
      </c>
      <c r="CQ14" s="4">
        <v>0.80820000000000003</v>
      </c>
      <c r="CR14" s="4">
        <v>0.1061</v>
      </c>
      <c r="CS14" s="5">
        <v>0.69769999999999999</v>
      </c>
      <c r="CT14" s="5">
        <v>0.83169999999999999</v>
      </c>
      <c r="CU14" s="5">
        <v>0.34510000000000002</v>
      </c>
      <c r="CV14" s="5">
        <v>0.96299999999999997</v>
      </c>
      <c r="CW14" s="5">
        <v>1.2823</v>
      </c>
      <c r="CX14" s="4">
        <v>0.70660000000000001</v>
      </c>
      <c r="CY14" s="4">
        <v>0.85489999999999999</v>
      </c>
      <c r="CZ14" s="4">
        <v>0.33069999999999999</v>
      </c>
      <c r="DA14" s="4">
        <v>0.95530000000000004</v>
      </c>
      <c r="DB14" s="4">
        <v>0.96430000000000005</v>
      </c>
      <c r="DC14" s="5">
        <v>0.71840000000000004</v>
      </c>
      <c r="DD14" s="5">
        <v>0.88400000000000001</v>
      </c>
      <c r="DE14" s="5">
        <v>0.31569999999999998</v>
      </c>
      <c r="DF14" s="5">
        <v>0.94259999999999999</v>
      </c>
      <c r="DG14" s="5">
        <v>0.63049999999999995</v>
      </c>
      <c r="DH14" s="4">
        <v>0.73919999999999997</v>
      </c>
      <c r="DI14" s="4">
        <v>0.93859999999999999</v>
      </c>
      <c r="DJ14" s="4">
        <v>0.29530000000000001</v>
      </c>
      <c r="DK14" s="4">
        <v>0.91459999999999997</v>
      </c>
      <c r="DL14" s="4">
        <v>0.27879999999999999</v>
      </c>
      <c r="DM14" s="5">
        <v>0.8024</v>
      </c>
      <c r="DN14" s="5">
        <v>1.1082000000000001</v>
      </c>
      <c r="DO14" s="5">
        <v>0.2366</v>
      </c>
      <c r="DP14" s="5">
        <v>0.80830000000000002</v>
      </c>
      <c r="DQ14" s="5">
        <v>6.5100000000000005E-2</v>
      </c>
      <c r="DR14" s="4">
        <v>0.7006</v>
      </c>
      <c r="DS14" s="4">
        <v>0.83840000000000003</v>
      </c>
      <c r="DT14" s="4">
        <v>0.33829999999999999</v>
      </c>
      <c r="DU14" s="4">
        <v>0.96240000000000003</v>
      </c>
      <c r="DV14" s="4">
        <v>1.4557</v>
      </c>
      <c r="DW14" s="5">
        <v>0.7056</v>
      </c>
      <c r="DX14" s="5">
        <v>0.85219999999999996</v>
      </c>
      <c r="DY14" s="5">
        <v>0.3296</v>
      </c>
      <c r="DZ14" s="5">
        <v>0.95499999999999996</v>
      </c>
      <c r="EA14" s="5">
        <v>1.0697000000000001</v>
      </c>
      <c r="EB14" s="4">
        <v>0.71760000000000002</v>
      </c>
      <c r="EC14" s="4">
        <v>0.88290000000000002</v>
      </c>
      <c r="ED14" s="4">
        <v>0.31859999999999999</v>
      </c>
      <c r="EE14" s="4">
        <v>0.94179999999999997</v>
      </c>
      <c r="EF14" s="4">
        <v>0.58550000000000002</v>
      </c>
      <c r="EG14" s="5">
        <v>0.73909999999999998</v>
      </c>
      <c r="EH14" s="5">
        <v>0.93820000000000003</v>
      </c>
      <c r="EI14" s="5">
        <v>0.29380000000000001</v>
      </c>
      <c r="EJ14" s="5">
        <v>0.91490000000000005</v>
      </c>
      <c r="EK14" s="5">
        <v>0.33789999999999998</v>
      </c>
      <c r="EL14" s="4">
        <v>0.80179999999999996</v>
      </c>
      <c r="EM14" s="4">
        <v>1.1065</v>
      </c>
      <c r="EN14" s="4">
        <v>0.23430000000000001</v>
      </c>
      <c r="EO14" s="4">
        <v>0.80879999999999996</v>
      </c>
      <c r="EP14" s="4">
        <v>6.59E-2</v>
      </c>
      <c r="EQ14" s="5">
        <v>0.6996</v>
      </c>
      <c r="ER14" s="5">
        <v>0.83650000000000002</v>
      </c>
      <c r="ES14" s="5">
        <v>0.33210000000000001</v>
      </c>
      <c r="ET14" s="5">
        <v>0.96279999999999999</v>
      </c>
      <c r="EU14" s="5">
        <v>1.5701000000000001</v>
      </c>
      <c r="EV14" s="4"/>
      <c r="EW14" s="4"/>
      <c r="EX14" s="4"/>
      <c r="EY14" s="4"/>
      <c r="EZ14" s="4"/>
      <c r="FA14" s="5">
        <v>0.7177</v>
      </c>
      <c r="FB14" s="5">
        <v>0.88339999999999996</v>
      </c>
      <c r="FC14" s="5">
        <v>0.31690000000000002</v>
      </c>
      <c r="FD14" s="5">
        <v>0.94199999999999995</v>
      </c>
      <c r="FE14" s="5">
        <v>0.68899999999999995</v>
      </c>
      <c r="FF14" s="4"/>
      <c r="FG14" s="4"/>
      <c r="FH14" s="4"/>
      <c r="FI14" s="4"/>
      <c r="FJ14" s="4"/>
      <c r="FK14" s="5"/>
      <c r="FL14" s="5"/>
      <c r="FM14" s="5"/>
      <c r="FN14" s="5"/>
      <c r="FO14" s="5"/>
      <c r="FP14" s="4">
        <f t="shared" si="0"/>
        <v>0.73040645161290341</v>
      </c>
      <c r="FQ14" s="4">
        <f t="shared" si="1"/>
        <v>0.91652258064516123</v>
      </c>
      <c r="FR14" s="4">
        <f t="shared" si="2"/>
        <v>0.30475161290322583</v>
      </c>
      <c r="FS14" s="4">
        <f t="shared" si="3"/>
        <v>0.92089999999999994</v>
      </c>
      <c r="FT14" s="4">
        <f t="shared" si="4"/>
        <v>0.93536129032258086</v>
      </c>
      <c r="FU14" s="1" t="str" cm="1">
        <f t="array" aca="1" ref="FU14" ca="1">CONCATENATE(INDIRECT(ADDRESS(1,MATCH(_xlfn.MINIFS(B14:FO14,metrics.est,"MAE"),B14:FO14,0)+1)), ", ", INDIRECT(ADDRESS(2,MATCH(_xlfn.MINIFS(B14:FO14,metrics.est,"MAE"),B14:FO14,0)+1)))</f>
        <v>k=20, r=0.1</v>
      </c>
      <c r="FV14" s="1" t="str" cm="1">
        <f t="array" aca="1" ref="FV14" ca="1">CONCATENATE(INDIRECT(ADDRESS(1,MATCH(_xlfn.MINIFS(B14:FO14,metrics.est,"MSE"),B14:FO14,0)+1)), ", ", INDIRECT(ADDRESS(2,MATCH(_xlfn.MINIFS(B14:FO14,metrics.est,"MSE"),B14:FO14,0)+1)))</f>
        <v>k=5, r=0.1</v>
      </c>
      <c r="FW14" s="1" t="str" cm="1">
        <f t="array" aca="1" ref="FW14" ca="1">CONCATENATE(INDIRECT(ADDRESS(1,MATCH(_xlfn.MAXIFS(B14:FO14,metrics.est,"R"),B14:FO14,0)+1)), ", ", INDIRECT(ADDRESS(2,MATCH(_xlfn.MAXIFS(B14:FO14,metrics.est,"R"),B14:FO14,0)+1)))</f>
        <v>k=20, r=0.1</v>
      </c>
      <c r="FX14" s="1" t="str" cm="1">
        <f t="array" aca="1" ref="FX14" ca="1">CONCATENATE(INDIRECT(ADDRESS(1,MATCH(_xlfn.MAXIFS(B14:FO14,metrics.est,"Coverage"),B14:FO14,0)+1)), ", ", INDIRECT(ADDRESS(2,MATCH(_xlfn.MAXIFS(B14:FO14,metrics.est,"Coverage"),B14:FO14,0)+1)))</f>
        <v>k=5, r=0.1</v>
      </c>
      <c r="FY14" s="1" t="str" cm="1">
        <f t="array" aca="1" ref="FY14" ca="1">CONCATENATE(INDIRECT(ADDRESS(1,MATCH(_xlfn.MINIFS(B14:FO14,metrics.est,"Time"),B14:FO14,0)+1)), ", ", INDIRECT(ADDRESS(2,MATCH(_xlfn.MINIFS(B14:FO14,metrics.est,"Time"),B14:FO14,0)+1)))</f>
        <v>k=20, r=0.9</v>
      </c>
    </row>
    <row r="15" spans="1:183" x14ac:dyDescent="0.2">
      <c r="A15" s="1" t="s">
        <v>12</v>
      </c>
      <c r="B15" s="4">
        <v>0.76270000000000004</v>
      </c>
      <c r="C15" s="4">
        <v>0.98770000000000002</v>
      </c>
      <c r="D15" s="4">
        <v>0.27239999999999998</v>
      </c>
      <c r="E15" s="4">
        <v>0.96430000000000005</v>
      </c>
      <c r="F15" s="4">
        <v>0.26960000000000001</v>
      </c>
      <c r="G15" s="5">
        <v>0.77629999999999999</v>
      </c>
      <c r="H15" s="5">
        <v>1.0301</v>
      </c>
      <c r="I15" s="5">
        <v>0.2903</v>
      </c>
      <c r="J15" s="5">
        <v>0.95889999999999997</v>
      </c>
      <c r="K15" s="5">
        <v>0.32500000000000001</v>
      </c>
      <c r="L15" s="4">
        <v>0.78790000000000004</v>
      </c>
      <c r="M15" s="4">
        <v>1.0581</v>
      </c>
      <c r="N15" s="4">
        <v>0.28160000000000002</v>
      </c>
      <c r="O15" s="4">
        <v>0.95550000000000002</v>
      </c>
      <c r="P15" s="4">
        <v>0.45939999999999998</v>
      </c>
      <c r="Q15" s="5">
        <v>0.80310000000000004</v>
      </c>
      <c r="R15" s="5">
        <v>1.0952</v>
      </c>
      <c r="S15" s="5">
        <v>0.2772</v>
      </c>
      <c r="T15" s="5">
        <v>0.94989999999999997</v>
      </c>
      <c r="U15" s="5">
        <v>0.33250000000000002</v>
      </c>
      <c r="V15" s="4">
        <v>0.82350000000000001</v>
      </c>
      <c r="W15" s="4">
        <v>1.1456</v>
      </c>
      <c r="X15" s="4">
        <v>0.27539999999999998</v>
      </c>
      <c r="Y15" s="4">
        <v>0.94169999999999998</v>
      </c>
      <c r="Z15" s="4">
        <v>0.42520000000000002</v>
      </c>
      <c r="AA15" s="5">
        <v>0.84840000000000004</v>
      </c>
      <c r="AB15" s="5">
        <v>1.2094</v>
      </c>
      <c r="AC15" s="5">
        <v>0.26790000000000003</v>
      </c>
      <c r="AD15" s="5">
        <v>0.93189999999999995</v>
      </c>
      <c r="AE15" s="5">
        <v>0.27179999999999999</v>
      </c>
      <c r="AF15" s="4">
        <v>0.87429999999999997</v>
      </c>
      <c r="AG15" s="4">
        <v>1.2766999999999999</v>
      </c>
      <c r="AH15" s="4">
        <v>0.26200000000000001</v>
      </c>
      <c r="AI15" s="4">
        <v>0.91469999999999996</v>
      </c>
      <c r="AJ15" s="4">
        <v>0.23949999999999999</v>
      </c>
      <c r="AK15" s="5">
        <v>0.90720000000000001</v>
      </c>
      <c r="AL15" s="5">
        <v>1.3635999999999999</v>
      </c>
      <c r="AM15" s="5">
        <v>0.26019999999999999</v>
      </c>
      <c r="AN15" s="5">
        <v>0.88400000000000001</v>
      </c>
      <c r="AO15" s="5">
        <v>0.1346</v>
      </c>
      <c r="AP15" s="4">
        <v>0.92769999999999997</v>
      </c>
      <c r="AQ15" s="4">
        <v>1.4165000000000001</v>
      </c>
      <c r="AR15" s="4">
        <v>0.25130000000000002</v>
      </c>
      <c r="AS15" s="4">
        <v>0.80930000000000002</v>
      </c>
      <c r="AT15" s="4">
        <v>9.9400000000000002E-2</v>
      </c>
      <c r="AU15" s="5">
        <v>0.76629999999999998</v>
      </c>
      <c r="AV15" s="5">
        <v>1.0031000000000001</v>
      </c>
      <c r="AW15" s="5">
        <v>0.28949999999999998</v>
      </c>
      <c r="AX15" s="5">
        <v>0.96309999999999996</v>
      </c>
      <c r="AY15" s="5">
        <v>0.24460000000000001</v>
      </c>
      <c r="AZ15" s="4">
        <v>0.78759999999999997</v>
      </c>
      <c r="BA15" s="4">
        <v>1.0564</v>
      </c>
      <c r="BB15" s="4">
        <v>0.28739999999999999</v>
      </c>
      <c r="BC15" s="4">
        <v>0.95489999999999997</v>
      </c>
      <c r="BD15" s="4">
        <v>0.34760000000000002</v>
      </c>
      <c r="BE15" s="5">
        <v>0.82130000000000003</v>
      </c>
      <c r="BF15" s="5">
        <v>1.141</v>
      </c>
      <c r="BG15" s="5">
        <v>0.27460000000000001</v>
      </c>
      <c r="BH15" s="5">
        <v>0.94199999999999995</v>
      </c>
      <c r="BI15" s="5">
        <v>0.30559999999999998</v>
      </c>
      <c r="BJ15" s="4">
        <v>0.87609999999999999</v>
      </c>
      <c r="BK15" s="4">
        <v>1.2797000000000001</v>
      </c>
      <c r="BL15" s="4">
        <v>0.26679999999999998</v>
      </c>
      <c r="BM15" s="4">
        <v>0.91459999999999997</v>
      </c>
      <c r="BN15" s="4">
        <v>0.18770000000000001</v>
      </c>
      <c r="BO15" s="5">
        <v>0.92900000000000005</v>
      </c>
      <c r="BP15" s="5">
        <v>1.4232</v>
      </c>
      <c r="BQ15" s="5">
        <v>0.24479999999999999</v>
      </c>
      <c r="BR15" s="5">
        <v>0.80810000000000004</v>
      </c>
      <c r="BS15" s="5">
        <v>7.3599999999999999E-2</v>
      </c>
      <c r="BT15" s="4">
        <v>0.76570000000000005</v>
      </c>
      <c r="BU15" s="4">
        <v>0.99980000000000002</v>
      </c>
      <c r="BV15" s="4">
        <v>0.27510000000000001</v>
      </c>
      <c r="BW15" s="4">
        <v>0.96289999999999998</v>
      </c>
      <c r="BX15" s="4">
        <v>0.2233</v>
      </c>
      <c r="BY15" s="5">
        <v>0.78680000000000005</v>
      </c>
      <c r="BZ15" s="5">
        <v>1.0542</v>
      </c>
      <c r="CA15" s="5">
        <v>0.2823</v>
      </c>
      <c r="CB15" s="5">
        <v>0.95569999999999999</v>
      </c>
      <c r="CC15" s="5">
        <v>0.32179999999999997</v>
      </c>
      <c r="CD15" s="4">
        <v>0.82479999999999998</v>
      </c>
      <c r="CE15" s="4">
        <v>1.1494</v>
      </c>
      <c r="CF15" s="4">
        <v>0.27239999999999998</v>
      </c>
      <c r="CG15" s="4">
        <v>0.94230000000000003</v>
      </c>
      <c r="CH15" s="4">
        <v>0.29360000000000003</v>
      </c>
      <c r="CI15" s="5">
        <v>0.877</v>
      </c>
      <c r="CJ15" s="5">
        <v>1.2822</v>
      </c>
      <c r="CK15" s="5">
        <v>0.26590000000000003</v>
      </c>
      <c r="CL15" s="5">
        <v>0.91439999999999999</v>
      </c>
      <c r="CM15" s="5">
        <v>0.2011</v>
      </c>
      <c r="CN15" s="4">
        <v>0.93030000000000002</v>
      </c>
      <c r="CO15" s="4">
        <v>1.4285000000000001</v>
      </c>
      <c r="CP15" s="4">
        <v>0.24729999999999999</v>
      </c>
      <c r="CQ15" s="4">
        <v>0.80820000000000003</v>
      </c>
      <c r="CR15" s="4">
        <v>7.7100000000000002E-2</v>
      </c>
      <c r="CS15" s="5">
        <v>0.76329999999999998</v>
      </c>
      <c r="CT15" s="5">
        <v>0.99470000000000003</v>
      </c>
      <c r="CU15" s="5">
        <v>0.28649999999999998</v>
      </c>
      <c r="CV15" s="5">
        <v>0.96299999999999997</v>
      </c>
      <c r="CW15" s="5">
        <v>0.1537</v>
      </c>
      <c r="CX15" s="4">
        <v>0.78649999999999998</v>
      </c>
      <c r="CY15" s="4">
        <v>1.0543</v>
      </c>
      <c r="CZ15" s="4">
        <v>0.28520000000000001</v>
      </c>
      <c r="DA15" s="4">
        <v>0.95530000000000004</v>
      </c>
      <c r="DB15" s="4">
        <v>0.1963</v>
      </c>
      <c r="DC15" s="5">
        <v>0.82379999999999998</v>
      </c>
      <c r="DD15" s="5">
        <v>1.1456999999999999</v>
      </c>
      <c r="DE15" s="5">
        <v>0.27139999999999997</v>
      </c>
      <c r="DF15" s="5">
        <v>0.94259999999999999</v>
      </c>
      <c r="DG15" s="5">
        <v>0.18559999999999999</v>
      </c>
      <c r="DH15" s="4">
        <v>0.87570000000000003</v>
      </c>
      <c r="DI15" s="4">
        <v>1.2779</v>
      </c>
      <c r="DJ15" s="4">
        <v>0.26840000000000003</v>
      </c>
      <c r="DK15" s="4">
        <v>0.91459999999999997</v>
      </c>
      <c r="DL15" s="4">
        <v>0.11609999999999999</v>
      </c>
      <c r="DM15" s="5">
        <v>0.93049999999999999</v>
      </c>
      <c r="DN15" s="5">
        <v>1.4302999999999999</v>
      </c>
      <c r="DO15" s="5">
        <v>0.24779999999999999</v>
      </c>
      <c r="DP15" s="5">
        <v>0.80830000000000002</v>
      </c>
      <c r="DQ15" s="5">
        <v>4.7300000000000002E-2</v>
      </c>
      <c r="DR15" s="4">
        <v>0.76659999999999995</v>
      </c>
      <c r="DS15" s="4">
        <v>1.0016</v>
      </c>
      <c r="DT15" s="4">
        <v>0.2828</v>
      </c>
      <c r="DU15" s="4">
        <v>0.96240000000000003</v>
      </c>
      <c r="DV15" s="4">
        <v>0.20080000000000001</v>
      </c>
      <c r="DW15" s="5">
        <v>0.7863</v>
      </c>
      <c r="DX15" s="5">
        <v>1.0544</v>
      </c>
      <c r="DY15" s="5">
        <v>0.28489999999999999</v>
      </c>
      <c r="DZ15" s="5">
        <v>0.95499999999999996</v>
      </c>
      <c r="EA15" s="5">
        <v>0.23580000000000001</v>
      </c>
      <c r="EB15" s="4">
        <v>0.82330000000000003</v>
      </c>
      <c r="EC15" s="4">
        <v>1.1456</v>
      </c>
      <c r="ED15" s="4">
        <v>0.2747</v>
      </c>
      <c r="EE15" s="4">
        <v>0.94179999999999997</v>
      </c>
      <c r="EF15" s="4">
        <v>0.16089999999999999</v>
      </c>
      <c r="EG15" s="5">
        <v>0.87739999999999996</v>
      </c>
      <c r="EH15" s="5">
        <v>1.2828999999999999</v>
      </c>
      <c r="EI15" s="5">
        <v>0.26550000000000001</v>
      </c>
      <c r="EJ15" s="5">
        <v>0.91490000000000005</v>
      </c>
      <c r="EK15" s="5">
        <v>0.14330000000000001</v>
      </c>
      <c r="EL15" s="4">
        <v>0.92900000000000005</v>
      </c>
      <c r="EM15" s="4">
        <v>1.4247000000000001</v>
      </c>
      <c r="EN15" s="4">
        <v>0.24809999999999999</v>
      </c>
      <c r="EO15" s="4">
        <v>0.80879999999999996</v>
      </c>
      <c r="EP15" s="4">
        <v>4.6100000000000002E-2</v>
      </c>
      <c r="EQ15" s="5">
        <v>0.76559999999999995</v>
      </c>
      <c r="ER15" s="5">
        <v>1.0014000000000001</v>
      </c>
      <c r="ES15" s="5">
        <v>0.27929999999999999</v>
      </c>
      <c r="ET15" s="5">
        <v>0.96279999999999999</v>
      </c>
      <c r="EU15" s="5">
        <v>0.15390000000000001</v>
      </c>
      <c r="EV15" s="4"/>
      <c r="EW15" s="4"/>
      <c r="EX15" s="4"/>
      <c r="EY15" s="4"/>
      <c r="EZ15" s="4"/>
      <c r="FA15" s="5">
        <v>0.82320000000000004</v>
      </c>
      <c r="FB15" s="5">
        <v>1.1458999999999999</v>
      </c>
      <c r="FC15" s="5">
        <v>0.27339999999999998</v>
      </c>
      <c r="FD15" s="5">
        <v>0.94199999999999995</v>
      </c>
      <c r="FE15" s="5">
        <v>0.1827</v>
      </c>
      <c r="FF15" s="4"/>
      <c r="FG15" s="4"/>
      <c r="FH15" s="4"/>
      <c r="FI15" s="4"/>
      <c r="FJ15" s="4"/>
      <c r="FK15" s="5"/>
      <c r="FL15" s="5"/>
      <c r="FM15" s="5"/>
      <c r="FN15" s="5"/>
      <c r="FO15" s="5"/>
      <c r="FP15" s="4">
        <f t="shared" si="0"/>
        <v>0.8331354838709677</v>
      </c>
      <c r="FQ15" s="4">
        <f t="shared" si="1"/>
        <v>1.1728967741935483</v>
      </c>
      <c r="FR15" s="4">
        <f t="shared" si="2"/>
        <v>0.27136774193548391</v>
      </c>
      <c r="FS15" s="4">
        <f t="shared" si="3"/>
        <v>0.92089999999999994</v>
      </c>
      <c r="FT15" s="4">
        <f t="shared" si="4"/>
        <v>0.21469354838709676</v>
      </c>
      <c r="FU15" s="1" t="str" cm="1">
        <f t="array" aca="1" ref="FU15" ca="1">CONCATENATE(INDIRECT(ADDRESS(1,MATCH(_xlfn.MINIFS(B15:FO15,metrics.est,"MAE"),B15:FO15,0)+1)), ", ", INDIRECT(ADDRESS(2,MATCH(_xlfn.MINIFS(B15:FO15,metrics.est,"MAE"),B15:FO15,0)+1)))</f>
        <v>k=5, r=0.1</v>
      </c>
      <c r="FV15" s="1" t="str" cm="1">
        <f t="array" aca="1" ref="FV15" ca="1">CONCATENATE(INDIRECT(ADDRESS(1,MATCH(_xlfn.MINIFS(B15:FO15,metrics.est,"MSE"),B15:FO15,0)+1)), ", ", INDIRECT(ADDRESS(2,MATCH(_xlfn.MINIFS(B15:FO15,metrics.est,"MSE"),B15:FO15,0)+1)))</f>
        <v>k=5, r=0.1</v>
      </c>
      <c r="FW15" s="1" t="str" cm="1">
        <f t="array" aca="1" ref="FW15" ca="1">CONCATENATE(INDIRECT(ADDRESS(1,MATCH(_xlfn.MAXIFS(B15:FO15,metrics.est,"R"),B15:FO15,0)+1)), ", ", INDIRECT(ADDRESS(2,MATCH(_xlfn.MAXIFS(B15:FO15,metrics.est,"R"),B15:FO15,0)+1)))</f>
        <v>k=5, r=0.2</v>
      </c>
      <c r="FX15" s="1" t="str" cm="1">
        <f t="array" aca="1" ref="FX15" ca="1">CONCATENATE(INDIRECT(ADDRESS(1,MATCH(_xlfn.MAXIFS(B15:FO15,metrics.est,"Coverage"),B15:FO15,0)+1)), ", ", INDIRECT(ADDRESS(2,MATCH(_xlfn.MAXIFS(B15:FO15,metrics.est,"Coverage"),B15:FO15,0)+1)))</f>
        <v>k=5, r=0.1</v>
      </c>
      <c r="FY15" s="1" t="str" cm="1">
        <f t="array" aca="1" ref="FY15" ca="1">CONCATENATE(INDIRECT(ADDRESS(1,MATCH(_xlfn.MINIFS(B15:FO15,metrics.est,"Time"),B15:FO15,0)+1)), ", ", INDIRECT(ADDRESS(2,MATCH(_xlfn.MINIFS(B15:FO15,metrics.est,"Time"),B15:FO15,0)+1)))</f>
        <v>k=50, r=0.9</v>
      </c>
    </row>
    <row r="16" spans="1:183" x14ac:dyDescent="0.2">
      <c r="A16" s="1" t="s">
        <v>13</v>
      </c>
      <c r="B16" s="4">
        <v>0.67649999999999999</v>
      </c>
      <c r="C16" s="4">
        <v>0.78110000000000002</v>
      </c>
      <c r="D16" s="4">
        <v>0.32669999999999999</v>
      </c>
      <c r="E16" s="4">
        <v>0.96419999999999995</v>
      </c>
      <c r="F16" s="4">
        <v>0.26790000000000003</v>
      </c>
      <c r="G16" s="5">
        <v>0.67810000000000004</v>
      </c>
      <c r="H16" s="5">
        <v>0.78620000000000001</v>
      </c>
      <c r="I16" s="5">
        <v>0.34470000000000001</v>
      </c>
      <c r="J16" s="5">
        <v>0.95879999999999999</v>
      </c>
      <c r="K16" s="5">
        <v>0.3206</v>
      </c>
      <c r="L16" s="4">
        <v>0.6825</v>
      </c>
      <c r="M16" s="4">
        <v>0.79610000000000003</v>
      </c>
      <c r="N16" s="4">
        <v>0.3387</v>
      </c>
      <c r="O16" s="4">
        <v>0.95540000000000003</v>
      </c>
      <c r="P16" s="4">
        <v>0.4602</v>
      </c>
      <c r="Q16" s="5">
        <v>0.68489999999999995</v>
      </c>
      <c r="R16" s="5">
        <v>0.8004</v>
      </c>
      <c r="S16" s="5">
        <v>0.33689999999999998</v>
      </c>
      <c r="T16" s="5">
        <v>0.9496</v>
      </c>
      <c r="U16" s="5">
        <v>0.30470000000000003</v>
      </c>
      <c r="V16" s="4">
        <v>0.68840000000000001</v>
      </c>
      <c r="W16" s="4">
        <v>0.80889999999999995</v>
      </c>
      <c r="X16" s="4">
        <v>0.3347</v>
      </c>
      <c r="Y16" s="4">
        <v>0.94110000000000005</v>
      </c>
      <c r="Z16" s="4">
        <v>0.33229999999999998</v>
      </c>
      <c r="AA16" s="5">
        <v>0.69830000000000003</v>
      </c>
      <c r="AB16" s="5">
        <v>0.82979999999999998</v>
      </c>
      <c r="AC16" s="5">
        <v>0.32390000000000002</v>
      </c>
      <c r="AD16" s="5">
        <v>0.9304</v>
      </c>
      <c r="AE16" s="5">
        <v>0.2404</v>
      </c>
      <c r="AF16" s="4">
        <v>0.70850000000000002</v>
      </c>
      <c r="AG16" s="4">
        <v>0.85680000000000001</v>
      </c>
      <c r="AH16" s="4">
        <v>0.30430000000000001</v>
      </c>
      <c r="AI16" s="4">
        <v>0.91</v>
      </c>
      <c r="AJ16" s="4">
        <v>0.21659999999999999</v>
      </c>
      <c r="AK16" s="5">
        <v>0.73360000000000003</v>
      </c>
      <c r="AL16" s="5">
        <v>0.92100000000000004</v>
      </c>
      <c r="AM16" s="5">
        <v>0.27929999999999999</v>
      </c>
      <c r="AN16" s="5">
        <v>0.86550000000000005</v>
      </c>
      <c r="AO16" s="5">
        <v>0.10639999999999999</v>
      </c>
      <c r="AP16" s="4">
        <v>0.79290000000000005</v>
      </c>
      <c r="AQ16" s="4">
        <v>1.0736000000000001</v>
      </c>
      <c r="AR16" s="4">
        <v>0.23269999999999999</v>
      </c>
      <c r="AS16" s="4">
        <v>0.68110000000000004</v>
      </c>
      <c r="AT16" s="4">
        <v>7.6499999999999999E-2</v>
      </c>
      <c r="AU16" s="5">
        <v>0.6764</v>
      </c>
      <c r="AV16" s="5">
        <v>0.78139999999999998</v>
      </c>
      <c r="AW16" s="5">
        <v>0.34499999999999997</v>
      </c>
      <c r="AX16" s="5">
        <v>0.96299999999999997</v>
      </c>
      <c r="AY16" s="5">
        <v>0.24199999999999999</v>
      </c>
      <c r="AZ16" s="4">
        <v>0.68130000000000002</v>
      </c>
      <c r="BA16" s="4">
        <v>0.79110000000000003</v>
      </c>
      <c r="BB16" s="4">
        <v>0.3448</v>
      </c>
      <c r="BC16" s="4">
        <v>0.95469999999999999</v>
      </c>
      <c r="BD16" s="4">
        <v>0.308</v>
      </c>
      <c r="BE16" s="5">
        <v>0.68910000000000005</v>
      </c>
      <c r="BF16" s="5">
        <v>0.81079999999999997</v>
      </c>
      <c r="BG16" s="5">
        <v>0.3306</v>
      </c>
      <c r="BH16" s="5">
        <v>0.9415</v>
      </c>
      <c r="BI16" s="5">
        <v>0.28220000000000001</v>
      </c>
      <c r="BJ16" s="4">
        <v>0.70899999999999996</v>
      </c>
      <c r="BK16" s="4">
        <v>0.85709999999999997</v>
      </c>
      <c r="BL16" s="4">
        <v>0.30709999999999998</v>
      </c>
      <c r="BM16" s="4">
        <v>0.91020000000000001</v>
      </c>
      <c r="BN16" s="4">
        <v>0.13550000000000001</v>
      </c>
      <c r="BO16" s="5">
        <v>0.79410000000000003</v>
      </c>
      <c r="BP16" s="5">
        <v>1.0746</v>
      </c>
      <c r="BQ16" s="5">
        <v>0.2263</v>
      </c>
      <c r="BR16" s="5">
        <v>0.68010000000000004</v>
      </c>
      <c r="BS16" s="5">
        <v>6.4500000000000002E-2</v>
      </c>
      <c r="BT16" s="4">
        <v>0.67730000000000001</v>
      </c>
      <c r="BU16" s="4">
        <v>0.78110000000000002</v>
      </c>
      <c r="BV16" s="4">
        <v>0.33750000000000002</v>
      </c>
      <c r="BW16" s="4">
        <v>0.96279999999999999</v>
      </c>
      <c r="BX16" s="4">
        <v>0.2354</v>
      </c>
      <c r="BY16" s="5">
        <v>0.68140000000000001</v>
      </c>
      <c r="BZ16" s="5">
        <v>0.79339999999999999</v>
      </c>
      <c r="CA16" s="5">
        <v>0.3412</v>
      </c>
      <c r="CB16" s="5">
        <v>0.95550000000000002</v>
      </c>
      <c r="CC16" s="5">
        <v>0.30830000000000002</v>
      </c>
      <c r="CD16" s="4">
        <v>0.69059999999999999</v>
      </c>
      <c r="CE16" s="4">
        <v>0.81340000000000001</v>
      </c>
      <c r="CF16" s="4">
        <v>0.33079999999999998</v>
      </c>
      <c r="CG16" s="4">
        <v>0.94169999999999998</v>
      </c>
      <c r="CH16" s="4">
        <v>0.25890000000000002</v>
      </c>
      <c r="CI16" s="5">
        <v>0.70979999999999999</v>
      </c>
      <c r="CJ16" s="5">
        <v>0.86119999999999997</v>
      </c>
      <c r="CK16" s="5">
        <v>0.30680000000000002</v>
      </c>
      <c r="CL16" s="5">
        <v>0.91</v>
      </c>
      <c r="CM16" s="5">
        <v>0.1701</v>
      </c>
      <c r="CN16" s="4">
        <v>0.79330000000000001</v>
      </c>
      <c r="CO16" s="4">
        <v>1.0752999999999999</v>
      </c>
      <c r="CP16" s="4">
        <v>0.23119999999999999</v>
      </c>
      <c r="CQ16" s="4">
        <v>0.68020000000000003</v>
      </c>
      <c r="CR16" s="4">
        <v>6.0900000000000003E-2</v>
      </c>
      <c r="CS16" s="5">
        <v>0.67510000000000003</v>
      </c>
      <c r="CT16" s="5">
        <v>0.77890000000000004</v>
      </c>
      <c r="CU16" s="5">
        <v>0.35020000000000001</v>
      </c>
      <c r="CV16" s="5">
        <v>0.96289999999999998</v>
      </c>
      <c r="CW16" s="5">
        <v>0.15240000000000001</v>
      </c>
      <c r="CX16" s="4">
        <v>0.68110000000000004</v>
      </c>
      <c r="CY16" s="4">
        <v>0.79290000000000005</v>
      </c>
      <c r="CZ16" s="4">
        <v>0.3417</v>
      </c>
      <c r="DA16" s="4">
        <v>0.95509999999999995</v>
      </c>
      <c r="DB16" s="4">
        <v>0.18279999999999999</v>
      </c>
      <c r="DC16" s="5">
        <v>0.68989999999999996</v>
      </c>
      <c r="DD16" s="5">
        <v>0.81230000000000002</v>
      </c>
      <c r="DE16" s="5">
        <v>0.33019999999999999</v>
      </c>
      <c r="DF16" s="5">
        <v>0.94199999999999995</v>
      </c>
      <c r="DG16" s="5">
        <v>0.15770000000000001</v>
      </c>
      <c r="DH16" s="4">
        <v>0.70960000000000001</v>
      </c>
      <c r="DI16" s="4">
        <v>0.86009999999999998</v>
      </c>
      <c r="DJ16" s="4">
        <v>0.3085</v>
      </c>
      <c r="DK16" s="4">
        <v>0.9103</v>
      </c>
      <c r="DL16" s="4">
        <v>9.1800000000000007E-2</v>
      </c>
      <c r="DM16" s="5">
        <v>0.79359999999999997</v>
      </c>
      <c r="DN16" s="5">
        <v>1.0750999999999999</v>
      </c>
      <c r="DO16" s="5">
        <v>0.23</v>
      </c>
      <c r="DP16" s="5">
        <v>0.67959999999999998</v>
      </c>
      <c r="DQ16" s="5">
        <v>3.7499999999999999E-2</v>
      </c>
      <c r="DR16" s="4">
        <v>0.67710000000000004</v>
      </c>
      <c r="DS16" s="4">
        <v>0.78310000000000002</v>
      </c>
      <c r="DT16" s="4">
        <v>0.34379999999999999</v>
      </c>
      <c r="DU16" s="4">
        <v>0.96240000000000003</v>
      </c>
      <c r="DV16" s="4">
        <v>0.18790000000000001</v>
      </c>
      <c r="DW16" s="5">
        <v>0.68030000000000002</v>
      </c>
      <c r="DX16" s="5">
        <v>0.79039999999999999</v>
      </c>
      <c r="DY16" s="5">
        <v>0.3427</v>
      </c>
      <c r="DZ16" s="5">
        <v>0.95489999999999997</v>
      </c>
      <c r="EA16" s="5">
        <v>0.2198</v>
      </c>
      <c r="EB16" s="4">
        <v>0.68920000000000003</v>
      </c>
      <c r="EC16" s="4">
        <v>0.81110000000000004</v>
      </c>
      <c r="ED16" s="4">
        <v>0.33360000000000001</v>
      </c>
      <c r="EE16" s="4">
        <v>0.94120000000000004</v>
      </c>
      <c r="EF16" s="4">
        <v>0.1384</v>
      </c>
      <c r="EG16" s="5">
        <v>0.70979999999999999</v>
      </c>
      <c r="EH16" s="5">
        <v>0.86040000000000005</v>
      </c>
      <c r="EI16" s="5">
        <v>0.30730000000000002</v>
      </c>
      <c r="EJ16" s="5">
        <v>0.91049999999999998</v>
      </c>
      <c r="EK16" s="5">
        <v>0.1144</v>
      </c>
      <c r="EL16" s="4">
        <v>0.79279999999999995</v>
      </c>
      <c r="EM16" s="4">
        <v>1.0740000000000001</v>
      </c>
      <c r="EN16" s="4">
        <v>0.23119999999999999</v>
      </c>
      <c r="EO16" s="4">
        <v>0.6794</v>
      </c>
      <c r="EP16" s="4">
        <v>3.9300000000000002E-2</v>
      </c>
      <c r="EQ16" s="5">
        <v>0.67630000000000001</v>
      </c>
      <c r="ER16" s="5">
        <v>0.78180000000000005</v>
      </c>
      <c r="ES16" s="5">
        <v>0.33739999999999998</v>
      </c>
      <c r="ET16" s="5">
        <v>0.96279999999999999</v>
      </c>
      <c r="EU16" s="5">
        <v>0.14680000000000001</v>
      </c>
      <c r="EV16" s="4"/>
      <c r="EW16" s="4"/>
      <c r="EX16" s="4"/>
      <c r="EY16" s="4"/>
      <c r="EZ16" s="4"/>
      <c r="FA16" s="5">
        <v>0.68930000000000002</v>
      </c>
      <c r="FB16" s="5">
        <v>0.8115</v>
      </c>
      <c r="FC16" s="5">
        <v>0.33210000000000001</v>
      </c>
      <c r="FD16" s="5">
        <v>0.94140000000000001</v>
      </c>
      <c r="FE16" s="5">
        <v>0.15290000000000001</v>
      </c>
      <c r="FF16" s="4"/>
      <c r="FG16" s="4"/>
      <c r="FH16" s="4"/>
      <c r="FI16" s="4"/>
      <c r="FJ16" s="4"/>
      <c r="FK16" s="5"/>
      <c r="FL16" s="5"/>
      <c r="FM16" s="5"/>
      <c r="FN16" s="5"/>
      <c r="FO16" s="5"/>
      <c r="FP16" s="4">
        <f t="shared" si="0"/>
        <v>0.70677741935483884</v>
      </c>
      <c r="FQ16" s="4">
        <f t="shared" si="1"/>
        <v>0.85564193548387102</v>
      </c>
      <c r="FR16" s="4">
        <f t="shared" si="2"/>
        <v>0.31328709677419359</v>
      </c>
      <c r="FS16" s="4">
        <f t="shared" si="3"/>
        <v>0.89865483870967744</v>
      </c>
      <c r="FT16" s="4">
        <f t="shared" si="4"/>
        <v>0.19397096774193545</v>
      </c>
      <c r="FU16" s="1" t="str" cm="1">
        <f t="array" aca="1" ref="FU16" ca="1">CONCATENATE(INDIRECT(ADDRESS(1,MATCH(_xlfn.MINIFS(B16:FO16,metrics.est,"MAE"),B16:FO16,0)+1)), ", ", INDIRECT(ADDRESS(2,MATCH(_xlfn.MINIFS(B16:FO16,metrics.est,"MAE"),B16:FO16,0)+1)))</f>
        <v>k=20, r=0.1</v>
      </c>
      <c r="FV16" s="1" t="str" cm="1">
        <f t="array" aca="1" ref="FV16" ca="1">CONCATENATE(INDIRECT(ADDRESS(1,MATCH(_xlfn.MINIFS(B16:FO16,metrics.est,"MSE"),B16:FO16,0)+1)), ", ", INDIRECT(ADDRESS(2,MATCH(_xlfn.MINIFS(B16:FO16,metrics.est,"MSE"),B16:FO16,0)+1)))</f>
        <v>k=20, r=0.1</v>
      </c>
      <c r="FW16" s="1" t="str" cm="1">
        <f t="array" aca="1" ref="FW16" ca="1">CONCATENATE(INDIRECT(ADDRESS(1,MATCH(_xlfn.MAXIFS(B16:FO16,metrics.est,"R"),B16:FO16,0)+1)), ", ", INDIRECT(ADDRESS(2,MATCH(_xlfn.MAXIFS(B16:FO16,metrics.est,"R"),B16:FO16,0)+1)))</f>
        <v>k=20, r=0.1</v>
      </c>
      <c r="FX16" s="1" t="str" cm="1">
        <f t="array" aca="1" ref="FX16" ca="1">CONCATENATE(INDIRECT(ADDRESS(1,MATCH(_xlfn.MAXIFS(B16:FO16,metrics.est,"Coverage"),B16:FO16,0)+1)), ", ", INDIRECT(ADDRESS(2,MATCH(_xlfn.MAXIFS(B16:FO16,metrics.est,"Coverage"),B16:FO16,0)+1)))</f>
        <v>k=5, r=0.1</v>
      </c>
      <c r="FY16" s="1" t="str" cm="1">
        <f t="array" aca="1" ref="FY16" ca="1">CONCATENATE(INDIRECT(ADDRESS(1,MATCH(_xlfn.MINIFS(B16:FO16,metrics.est,"Time"),B16:FO16,0)+1)), ", ", INDIRECT(ADDRESS(2,MATCH(_xlfn.MINIFS(B16:FO16,metrics.est,"Time"),B16:FO16,0)+1)))</f>
        <v>k=20, r=0.9</v>
      </c>
    </row>
    <row r="17" spans="1:181" x14ac:dyDescent="0.2">
      <c r="A17" s="1" t="s">
        <v>14</v>
      </c>
      <c r="B17" s="4">
        <v>0.65059999999999996</v>
      </c>
      <c r="C17" s="4">
        <v>0.7258</v>
      </c>
      <c r="D17" s="4">
        <v>0.35759999999999997</v>
      </c>
      <c r="E17" s="4">
        <v>0.96430000000000005</v>
      </c>
      <c r="F17" s="4">
        <v>0.4667</v>
      </c>
      <c r="G17" s="5">
        <v>0.65549999999999997</v>
      </c>
      <c r="H17" s="5">
        <v>0.73899999999999999</v>
      </c>
      <c r="I17" s="5">
        <v>0.37459999999999999</v>
      </c>
      <c r="J17" s="5">
        <v>0.95889999999999997</v>
      </c>
      <c r="K17" s="5">
        <v>0.56520000000000004</v>
      </c>
      <c r="L17" s="4">
        <v>0.66290000000000004</v>
      </c>
      <c r="M17" s="4">
        <v>0.75529999999999997</v>
      </c>
      <c r="N17" s="4">
        <v>0.36580000000000001</v>
      </c>
      <c r="O17" s="4">
        <v>0.95550000000000002</v>
      </c>
      <c r="P17" s="4">
        <v>0.78359999999999996</v>
      </c>
      <c r="Q17" s="5">
        <v>0.66890000000000005</v>
      </c>
      <c r="R17" s="5">
        <v>0.76649999999999996</v>
      </c>
      <c r="S17" s="5">
        <v>0.35849999999999999</v>
      </c>
      <c r="T17" s="5">
        <v>0.94989999999999997</v>
      </c>
      <c r="U17" s="5">
        <v>0.56779999999999997</v>
      </c>
      <c r="V17" s="4">
        <v>0.67669999999999997</v>
      </c>
      <c r="W17" s="4">
        <v>0.78400000000000003</v>
      </c>
      <c r="X17" s="4">
        <v>0.3523</v>
      </c>
      <c r="Y17" s="4">
        <v>0.94169999999999998</v>
      </c>
      <c r="Z17" s="4">
        <v>0.5474</v>
      </c>
      <c r="AA17" s="5">
        <v>0.69079999999999997</v>
      </c>
      <c r="AB17" s="5">
        <v>0.81459999999999999</v>
      </c>
      <c r="AC17" s="5">
        <v>0.33539999999999998</v>
      </c>
      <c r="AD17" s="5">
        <v>0.93189999999999995</v>
      </c>
      <c r="AE17" s="5">
        <v>0.39119999999999999</v>
      </c>
      <c r="AF17" s="4">
        <v>0.70589999999999997</v>
      </c>
      <c r="AG17" s="4">
        <v>0.85309999999999997</v>
      </c>
      <c r="AH17" s="4">
        <v>0.3105</v>
      </c>
      <c r="AI17" s="4">
        <v>0.91469999999999996</v>
      </c>
      <c r="AJ17" s="4">
        <v>0.37880000000000003</v>
      </c>
      <c r="AK17" s="5">
        <v>0.73919999999999997</v>
      </c>
      <c r="AL17" s="5">
        <v>0.9395</v>
      </c>
      <c r="AM17" s="5">
        <v>0.27660000000000001</v>
      </c>
      <c r="AN17" s="5">
        <v>0.88400000000000001</v>
      </c>
      <c r="AO17" s="5">
        <v>0.193</v>
      </c>
      <c r="AP17" s="4">
        <v>0.81879999999999997</v>
      </c>
      <c r="AQ17" s="4">
        <v>1.1472</v>
      </c>
      <c r="AR17" s="4">
        <v>0.2233</v>
      </c>
      <c r="AS17" s="4">
        <v>0.80930000000000002</v>
      </c>
      <c r="AT17" s="4">
        <v>0.1236</v>
      </c>
      <c r="AU17" s="5">
        <v>0.65059999999999996</v>
      </c>
      <c r="AV17" s="5">
        <v>0.72699999999999998</v>
      </c>
      <c r="AW17" s="5">
        <v>0.37909999999999999</v>
      </c>
      <c r="AX17" s="5">
        <v>0.96309999999999996</v>
      </c>
      <c r="AY17" s="5">
        <v>0.42570000000000002</v>
      </c>
      <c r="AZ17" s="4">
        <v>0.66200000000000003</v>
      </c>
      <c r="BA17" s="4">
        <v>0.75049999999999994</v>
      </c>
      <c r="BB17" s="4">
        <v>0.37080000000000002</v>
      </c>
      <c r="BC17" s="4">
        <v>0.95489999999999997</v>
      </c>
      <c r="BD17" s="4">
        <v>0.60970000000000002</v>
      </c>
      <c r="BE17" s="5">
        <v>0.67710000000000004</v>
      </c>
      <c r="BF17" s="5">
        <v>0.78580000000000005</v>
      </c>
      <c r="BG17" s="5">
        <v>0.34760000000000002</v>
      </c>
      <c r="BH17" s="5">
        <v>0.94199999999999995</v>
      </c>
      <c r="BI17" s="5">
        <v>0.51529999999999998</v>
      </c>
      <c r="BJ17" s="4">
        <v>0.70660000000000001</v>
      </c>
      <c r="BK17" s="4">
        <v>0.85429999999999995</v>
      </c>
      <c r="BL17" s="4">
        <v>0.31190000000000001</v>
      </c>
      <c r="BM17" s="4">
        <v>0.91459999999999997</v>
      </c>
      <c r="BN17" s="4">
        <v>0.25309999999999999</v>
      </c>
      <c r="BO17" s="5">
        <v>0.82</v>
      </c>
      <c r="BP17" s="5">
        <v>1.1488</v>
      </c>
      <c r="BQ17" s="5">
        <v>0.21890000000000001</v>
      </c>
      <c r="BR17" s="5">
        <v>0.80810000000000004</v>
      </c>
      <c r="BS17" s="5">
        <v>9.98E-2</v>
      </c>
      <c r="BT17" s="4">
        <v>0.65129999999999999</v>
      </c>
      <c r="BU17" s="4">
        <v>0.72760000000000002</v>
      </c>
      <c r="BV17" s="4">
        <v>0.36880000000000002</v>
      </c>
      <c r="BW17" s="4">
        <v>0.96289999999999998</v>
      </c>
      <c r="BX17" s="4">
        <v>0.39639999999999997</v>
      </c>
      <c r="BY17" s="5">
        <v>0.6623</v>
      </c>
      <c r="BZ17" s="5">
        <v>0.75319999999999998</v>
      </c>
      <c r="CA17" s="5">
        <v>0.36659999999999998</v>
      </c>
      <c r="CB17" s="5">
        <v>0.95569999999999999</v>
      </c>
      <c r="CC17" s="5">
        <v>0.53290000000000004</v>
      </c>
      <c r="CD17" s="4">
        <v>0.67859999999999998</v>
      </c>
      <c r="CE17" s="4">
        <v>0.78859999999999997</v>
      </c>
      <c r="CF17" s="4">
        <v>0.34749999999999998</v>
      </c>
      <c r="CG17" s="4">
        <v>0.94230000000000003</v>
      </c>
      <c r="CH17" s="4">
        <v>0.45350000000000001</v>
      </c>
      <c r="CI17" s="5">
        <v>0.70720000000000005</v>
      </c>
      <c r="CJ17" s="5">
        <v>0.85799999999999998</v>
      </c>
      <c r="CK17" s="5">
        <v>0.31130000000000002</v>
      </c>
      <c r="CL17" s="5">
        <v>0.91439999999999999</v>
      </c>
      <c r="CM17" s="5">
        <v>0.29709999999999998</v>
      </c>
      <c r="CN17" s="4">
        <v>0.8196</v>
      </c>
      <c r="CO17" s="4">
        <v>1.1503000000000001</v>
      </c>
      <c r="CP17" s="4">
        <v>0.22450000000000001</v>
      </c>
      <c r="CQ17" s="4">
        <v>0.80820000000000003</v>
      </c>
      <c r="CR17" s="4">
        <v>9.5299999999999996E-2</v>
      </c>
      <c r="CS17" s="5">
        <v>0.64900000000000002</v>
      </c>
      <c r="CT17" s="5">
        <v>0.72389999999999999</v>
      </c>
      <c r="CU17" s="5">
        <v>0.38379999999999997</v>
      </c>
      <c r="CV17" s="5">
        <v>0.96299999999999997</v>
      </c>
      <c r="CW17" s="5">
        <v>0.2848</v>
      </c>
      <c r="CX17" s="4">
        <v>0.66180000000000005</v>
      </c>
      <c r="CY17" s="4">
        <v>0.75249999999999995</v>
      </c>
      <c r="CZ17" s="4">
        <v>0.36830000000000002</v>
      </c>
      <c r="DA17" s="4">
        <v>0.95530000000000004</v>
      </c>
      <c r="DB17" s="4">
        <v>0.3508</v>
      </c>
      <c r="DC17" s="5">
        <v>0.67800000000000005</v>
      </c>
      <c r="DD17" s="5">
        <v>0.78749999999999998</v>
      </c>
      <c r="DE17" s="5">
        <v>0.3473</v>
      </c>
      <c r="DF17" s="5">
        <v>0.94259999999999999</v>
      </c>
      <c r="DG17" s="5">
        <v>0.31559999999999999</v>
      </c>
      <c r="DH17" s="4">
        <v>0.70669999999999999</v>
      </c>
      <c r="DI17" s="4">
        <v>0.85609999999999997</v>
      </c>
      <c r="DJ17" s="4">
        <v>0.31280000000000002</v>
      </c>
      <c r="DK17" s="4">
        <v>0.91459999999999997</v>
      </c>
      <c r="DL17" s="4">
        <v>0.184</v>
      </c>
      <c r="DM17" s="5">
        <v>0.8196</v>
      </c>
      <c r="DN17" s="5">
        <v>1.1504000000000001</v>
      </c>
      <c r="DO17" s="5">
        <v>0.223</v>
      </c>
      <c r="DP17" s="5">
        <v>0.80830000000000002</v>
      </c>
      <c r="DQ17" s="5">
        <v>5.8999999999999997E-2</v>
      </c>
      <c r="DR17" s="4">
        <v>0.65129999999999999</v>
      </c>
      <c r="DS17" s="4">
        <v>0.72870000000000001</v>
      </c>
      <c r="DT17" s="4">
        <v>0.37740000000000001</v>
      </c>
      <c r="DU17" s="4">
        <v>0.96240000000000003</v>
      </c>
      <c r="DV17" s="4">
        <v>0.34549999999999997</v>
      </c>
      <c r="DW17" s="5">
        <v>0.66090000000000004</v>
      </c>
      <c r="DX17" s="5">
        <v>0.74960000000000004</v>
      </c>
      <c r="DY17" s="5">
        <v>0.36780000000000002</v>
      </c>
      <c r="DZ17" s="5">
        <v>0.95499999999999996</v>
      </c>
      <c r="EA17" s="5">
        <v>0.39389999999999997</v>
      </c>
      <c r="EB17" s="4">
        <v>0.6774</v>
      </c>
      <c r="EC17" s="4">
        <v>0.7863</v>
      </c>
      <c r="ED17" s="4">
        <v>0.35049999999999998</v>
      </c>
      <c r="EE17" s="4">
        <v>0.94179999999999997</v>
      </c>
      <c r="EF17" s="4">
        <v>0.28420000000000001</v>
      </c>
      <c r="EG17" s="5">
        <v>0.70709999999999995</v>
      </c>
      <c r="EH17" s="5">
        <v>0.85699999999999998</v>
      </c>
      <c r="EI17" s="5">
        <v>0.31109999999999999</v>
      </c>
      <c r="EJ17" s="5">
        <v>0.91490000000000005</v>
      </c>
      <c r="EK17" s="5">
        <v>0.2235</v>
      </c>
      <c r="EL17" s="4">
        <v>0.81910000000000005</v>
      </c>
      <c r="EM17" s="4">
        <v>1.1491</v>
      </c>
      <c r="EN17" s="4">
        <v>0.2225</v>
      </c>
      <c r="EO17" s="4">
        <v>0.80879999999999996</v>
      </c>
      <c r="EP17" s="4">
        <v>5.91E-2</v>
      </c>
      <c r="EQ17" s="5">
        <v>0.65059999999999996</v>
      </c>
      <c r="ER17" s="5">
        <v>0.72760000000000002</v>
      </c>
      <c r="ES17" s="5">
        <v>0.372</v>
      </c>
      <c r="ET17" s="5">
        <v>0.96279999999999999</v>
      </c>
      <c r="EU17" s="5">
        <v>0.26879999999999998</v>
      </c>
      <c r="EV17" s="4"/>
      <c r="EW17" s="4"/>
      <c r="EX17" s="4"/>
      <c r="EY17" s="4"/>
      <c r="EZ17" s="4"/>
      <c r="FA17" s="5">
        <v>0.6774</v>
      </c>
      <c r="FB17" s="5">
        <v>0.78669999999999995</v>
      </c>
      <c r="FC17" s="5">
        <v>0.34899999999999998</v>
      </c>
      <c r="FD17" s="5">
        <v>0.94199999999999995</v>
      </c>
      <c r="FE17" s="5">
        <v>0.3049</v>
      </c>
      <c r="FF17" s="4"/>
      <c r="FG17" s="4"/>
      <c r="FH17" s="4"/>
      <c r="FI17" s="4"/>
      <c r="FJ17" s="4"/>
      <c r="FK17" s="5"/>
      <c r="FL17" s="5"/>
      <c r="FM17" s="5"/>
      <c r="FN17" s="5"/>
      <c r="FO17" s="5"/>
      <c r="FP17" s="4">
        <f t="shared" si="0"/>
        <v>0.69882258064516123</v>
      </c>
      <c r="FQ17" s="4">
        <f t="shared" si="1"/>
        <v>0.84272580645161321</v>
      </c>
      <c r="FR17" s="4">
        <f t="shared" si="2"/>
        <v>0.32861612903225812</v>
      </c>
      <c r="FS17" s="4">
        <f t="shared" si="3"/>
        <v>0.92089999999999994</v>
      </c>
      <c r="FT17" s="4">
        <f t="shared" si="4"/>
        <v>0.34742580645161286</v>
      </c>
      <c r="FU17" s="1" t="str" cm="1">
        <f t="array" aca="1" ref="FU17" ca="1">CONCATENATE(INDIRECT(ADDRESS(1,MATCH(_xlfn.MINIFS(B17:FO17,metrics.est,"MAE"),B17:FO17,0)+1)), ", ", INDIRECT(ADDRESS(2,MATCH(_xlfn.MINIFS(B17:FO17,metrics.est,"MAE"),B17:FO17,0)+1)))</f>
        <v>k=20, r=0.1</v>
      </c>
      <c r="FV17" s="1" t="str" cm="1">
        <f t="array" aca="1" ref="FV17" ca="1">CONCATENATE(INDIRECT(ADDRESS(1,MATCH(_xlfn.MINIFS(B17:FO17,metrics.est,"MSE"),B17:FO17,0)+1)), ", ", INDIRECT(ADDRESS(2,MATCH(_xlfn.MINIFS(B17:FO17,metrics.est,"MSE"),B17:FO17,0)+1)))</f>
        <v>k=20, r=0.1</v>
      </c>
      <c r="FW17" s="1" t="str" cm="1">
        <f t="array" aca="1" ref="FW17" ca="1">CONCATENATE(INDIRECT(ADDRESS(1,MATCH(_xlfn.MAXIFS(B17:FO17,metrics.est,"R"),B17:FO17,0)+1)), ", ", INDIRECT(ADDRESS(2,MATCH(_xlfn.MAXIFS(B17:FO17,metrics.est,"R"),B17:FO17,0)+1)))</f>
        <v>k=20, r=0.1</v>
      </c>
      <c r="FX17" s="1" t="str" cm="1">
        <f t="array" aca="1" ref="FX17" ca="1">CONCATENATE(INDIRECT(ADDRESS(1,MATCH(_xlfn.MAXIFS(B17:FO17,metrics.est,"Coverage"),B17:FO17,0)+1)), ", ", INDIRECT(ADDRESS(2,MATCH(_xlfn.MAXIFS(B17:FO17,metrics.est,"Coverage"),B17:FO17,0)+1)))</f>
        <v>k=5, r=0.1</v>
      </c>
      <c r="FY17" s="1" t="str" cm="1">
        <f t="array" aca="1" ref="FY17" ca="1">CONCATENATE(INDIRECT(ADDRESS(1,MATCH(_xlfn.MINIFS(B17:FO17,metrics.est,"Time"),B17:FO17,0)+1)), ", ", INDIRECT(ADDRESS(2,MATCH(_xlfn.MINIFS(B17:FO17,metrics.est,"Time"),B17:FO17,0)+1)))</f>
        <v>k=20, r=0.9</v>
      </c>
    </row>
    <row r="18" spans="1:181" x14ac:dyDescent="0.2">
      <c r="A18" s="1" t="s">
        <v>15</v>
      </c>
      <c r="B18" s="4">
        <v>0.66200000000000003</v>
      </c>
      <c r="C18" s="4">
        <v>0.74529999999999996</v>
      </c>
      <c r="D18" s="4">
        <v>0.3493</v>
      </c>
      <c r="E18" s="4">
        <v>0.93059999999999998</v>
      </c>
      <c r="F18" s="4">
        <v>0.50439999999999996</v>
      </c>
      <c r="G18" s="5">
        <v>0.66479999999999995</v>
      </c>
      <c r="H18" s="5">
        <v>0.75280000000000002</v>
      </c>
      <c r="I18" s="5">
        <v>0.36480000000000001</v>
      </c>
      <c r="J18" s="5">
        <v>0.92120000000000002</v>
      </c>
      <c r="K18" s="5">
        <v>0.54300000000000004</v>
      </c>
      <c r="L18" s="4">
        <v>0.66900000000000004</v>
      </c>
      <c r="M18" s="4">
        <v>0.76219999999999999</v>
      </c>
      <c r="N18" s="4">
        <v>0.35699999999999998</v>
      </c>
      <c r="O18" s="4">
        <v>0.91339999999999999</v>
      </c>
      <c r="P18" s="4">
        <v>0.82740000000000002</v>
      </c>
      <c r="Q18" s="5">
        <v>0.67249999999999999</v>
      </c>
      <c r="R18" s="5">
        <v>0.76839999999999997</v>
      </c>
      <c r="S18" s="5">
        <v>0.3483</v>
      </c>
      <c r="T18" s="5">
        <v>0.90239999999999998</v>
      </c>
      <c r="U18" s="5">
        <v>0.55069999999999997</v>
      </c>
      <c r="V18" s="4">
        <v>0.67779999999999996</v>
      </c>
      <c r="W18" s="4">
        <v>0.77969999999999995</v>
      </c>
      <c r="X18" s="4">
        <v>0.34310000000000002</v>
      </c>
      <c r="Y18" s="4">
        <v>0.88649999999999995</v>
      </c>
      <c r="Z18" s="4">
        <v>0.6079</v>
      </c>
      <c r="AA18" s="5">
        <v>0.6905</v>
      </c>
      <c r="AB18" s="5">
        <v>0.80640000000000001</v>
      </c>
      <c r="AC18" s="5">
        <v>0.32519999999999999</v>
      </c>
      <c r="AD18" s="5">
        <v>0.86839999999999995</v>
      </c>
      <c r="AE18" s="5">
        <v>0.41649999999999998</v>
      </c>
      <c r="AF18" s="4">
        <v>0.7046</v>
      </c>
      <c r="AG18" s="4">
        <v>0.84150000000000003</v>
      </c>
      <c r="AH18" s="4">
        <v>0.29699999999999999</v>
      </c>
      <c r="AI18" s="4">
        <v>0.83499999999999996</v>
      </c>
      <c r="AJ18" s="4">
        <v>0.4042</v>
      </c>
      <c r="AK18" s="5">
        <v>0.73499999999999999</v>
      </c>
      <c r="AL18" s="5">
        <v>0.91839999999999999</v>
      </c>
      <c r="AM18" s="5">
        <v>0.2606</v>
      </c>
      <c r="AN18" s="5">
        <v>0.77300000000000002</v>
      </c>
      <c r="AO18" s="5">
        <v>0.22620000000000001</v>
      </c>
      <c r="AP18" s="4">
        <v>0.81269999999999998</v>
      </c>
      <c r="AQ18" s="4">
        <v>1.1227</v>
      </c>
      <c r="AR18" s="4">
        <v>0.20169999999999999</v>
      </c>
      <c r="AS18" s="4">
        <v>0.57779999999999998</v>
      </c>
      <c r="AT18" s="4">
        <v>0.1222</v>
      </c>
      <c r="AU18" s="5">
        <v>0.6613</v>
      </c>
      <c r="AV18" s="5">
        <v>0.74529999999999996</v>
      </c>
      <c r="AW18" s="5">
        <v>0.36940000000000001</v>
      </c>
      <c r="AX18" s="5">
        <v>0.92910000000000004</v>
      </c>
      <c r="AY18" s="5">
        <v>0.45839999999999997</v>
      </c>
      <c r="AZ18" s="4">
        <v>0.66859999999999997</v>
      </c>
      <c r="BA18" s="4">
        <v>0.75939999999999996</v>
      </c>
      <c r="BB18" s="4">
        <v>0.3594</v>
      </c>
      <c r="BC18" s="4">
        <v>0.91269999999999996</v>
      </c>
      <c r="BD18" s="4">
        <v>0.63829999999999998</v>
      </c>
      <c r="BE18" s="5">
        <v>0.67849999999999999</v>
      </c>
      <c r="BF18" s="5">
        <v>0.78149999999999997</v>
      </c>
      <c r="BG18" s="5">
        <v>0.33929999999999999</v>
      </c>
      <c r="BH18" s="5">
        <v>0.88649999999999995</v>
      </c>
      <c r="BI18" s="5">
        <v>0.54210000000000003</v>
      </c>
      <c r="BJ18" s="4">
        <v>0.70450000000000002</v>
      </c>
      <c r="BK18" s="4">
        <v>0.84050000000000002</v>
      </c>
      <c r="BL18" s="4">
        <v>0.29949999999999999</v>
      </c>
      <c r="BM18" s="4">
        <v>0.83360000000000001</v>
      </c>
      <c r="BN18" s="4">
        <v>0.27789999999999998</v>
      </c>
      <c r="BO18" s="5">
        <v>0.81559999999999999</v>
      </c>
      <c r="BP18" s="5">
        <v>1.1305000000000001</v>
      </c>
      <c r="BQ18" s="5">
        <v>0.1923</v>
      </c>
      <c r="BR18" s="5">
        <v>0.57530000000000003</v>
      </c>
      <c r="BS18" s="5">
        <v>0.10440000000000001</v>
      </c>
      <c r="BT18" s="4">
        <v>0.66279999999999994</v>
      </c>
      <c r="BU18" s="4">
        <v>0.74690000000000001</v>
      </c>
      <c r="BV18" s="4">
        <v>0.36159999999999998</v>
      </c>
      <c r="BW18" s="4">
        <v>0.92749999999999999</v>
      </c>
      <c r="BX18" s="4">
        <v>0.39700000000000002</v>
      </c>
      <c r="BY18" s="5">
        <v>0.66830000000000001</v>
      </c>
      <c r="BZ18" s="5">
        <v>0.76070000000000004</v>
      </c>
      <c r="CA18" s="5">
        <v>0.35780000000000001</v>
      </c>
      <c r="CB18" s="5">
        <v>0.91320000000000001</v>
      </c>
      <c r="CC18" s="5">
        <v>0.5363</v>
      </c>
      <c r="CD18" s="4">
        <v>0.68020000000000003</v>
      </c>
      <c r="CE18" s="4">
        <v>0.78480000000000005</v>
      </c>
      <c r="CF18" s="4">
        <v>0.33729999999999999</v>
      </c>
      <c r="CG18" s="4">
        <v>0.88790000000000002</v>
      </c>
      <c r="CH18" s="4">
        <v>0.48270000000000002</v>
      </c>
      <c r="CI18" s="5">
        <v>0.70530000000000004</v>
      </c>
      <c r="CJ18" s="5">
        <v>0.84330000000000005</v>
      </c>
      <c r="CK18" s="5">
        <v>0.30009999999999998</v>
      </c>
      <c r="CL18" s="5">
        <v>0.83489999999999998</v>
      </c>
      <c r="CM18" s="5">
        <v>0.32100000000000001</v>
      </c>
      <c r="CN18" s="4">
        <v>0.81389999999999996</v>
      </c>
      <c r="CO18" s="4">
        <v>1.1266</v>
      </c>
      <c r="CP18" s="4">
        <v>0.1986</v>
      </c>
      <c r="CQ18" s="4">
        <v>0.57440000000000002</v>
      </c>
      <c r="CR18" s="4">
        <v>0.10150000000000001</v>
      </c>
      <c r="CS18" s="5">
        <v>0.66069999999999995</v>
      </c>
      <c r="CT18" s="5">
        <v>0.745</v>
      </c>
      <c r="CU18" s="5">
        <v>0.37309999999999999</v>
      </c>
      <c r="CV18" s="5">
        <v>0.92830000000000001</v>
      </c>
      <c r="CW18" s="5">
        <v>0.2959</v>
      </c>
      <c r="CX18" s="4">
        <v>0.66800000000000004</v>
      </c>
      <c r="CY18" s="4">
        <v>0.76060000000000005</v>
      </c>
      <c r="CZ18" s="4">
        <v>0.35759999999999997</v>
      </c>
      <c r="DA18" s="4">
        <v>0.91239999999999999</v>
      </c>
      <c r="DB18" s="4">
        <v>0.37069999999999997</v>
      </c>
      <c r="DC18" s="5">
        <v>0.67959999999999998</v>
      </c>
      <c r="DD18" s="5">
        <v>0.78400000000000003</v>
      </c>
      <c r="DE18" s="5">
        <v>0.33810000000000001</v>
      </c>
      <c r="DF18" s="5">
        <v>0.8881</v>
      </c>
      <c r="DG18" s="5">
        <v>0.33090000000000003</v>
      </c>
      <c r="DH18" s="4">
        <v>0.70550000000000002</v>
      </c>
      <c r="DI18" s="4">
        <v>0.84340000000000004</v>
      </c>
      <c r="DJ18" s="4">
        <v>0.29820000000000002</v>
      </c>
      <c r="DK18" s="4">
        <v>0.83499999999999996</v>
      </c>
      <c r="DL18" s="4">
        <v>0.1953</v>
      </c>
      <c r="DM18" s="5">
        <v>0.81489999999999996</v>
      </c>
      <c r="DN18" s="5">
        <v>1.1282000000000001</v>
      </c>
      <c r="DO18" s="5">
        <v>0.1988</v>
      </c>
      <c r="DP18" s="5">
        <v>0.57430000000000003</v>
      </c>
      <c r="DQ18" s="5">
        <v>6.13E-2</v>
      </c>
      <c r="DR18" s="4">
        <v>0.66249999999999998</v>
      </c>
      <c r="DS18" s="4">
        <v>0.74819999999999998</v>
      </c>
      <c r="DT18" s="4">
        <v>0.36659999999999998</v>
      </c>
      <c r="DU18" s="4">
        <v>0.92759999999999998</v>
      </c>
      <c r="DV18" s="4">
        <v>0.3594</v>
      </c>
      <c r="DW18" s="5">
        <v>0.66769999999999996</v>
      </c>
      <c r="DX18" s="5">
        <v>0.75860000000000005</v>
      </c>
      <c r="DY18" s="5">
        <v>0.3594</v>
      </c>
      <c r="DZ18" s="5">
        <v>0.91320000000000001</v>
      </c>
      <c r="EA18" s="5">
        <v>0.40649999999999997</v>
      </c>
      <c r="EB18" s="4">
        <v>0.67900000000000005</v>
      </c>
      <c r="EC18" s="4">
        <v>0.78280000000000005</v>
      </c>
      <c r="ED18" s="4">
        <v>0.34110000000000001</v>
      </c>
      <c r="EE18" s="4">
        <v>0.88719999999999999</v>
      </c>
      <c r="EF18" s="4">
        <v>0.29570000000000002</v>
      </c>
      <c r="EG18" s="5">
        <v>0.70569999999999999</v>
      </c>
      <c r="EH18" s="5">
        <v>0.84389999999999998</v>
      </c>
      <c r="EI18" s="5">
        <v>0.2999</v>
      </c>
      <c r="EJ18" s="5">
        <v>0.83499999999999996</v>
      </c>
      <c r="EK18" s="5">
        <v>0.2417</v>
      </c>
      <c r="EL18" s="4">
        <v>0.81410000000000005</v>
      </c>
      <c r="EM18" s="4">
        <v>1.127</v>
      </c>
      <c r="EN18" s="4">
        <v>0.19389999999999999</v>
      </c>
      <c r="EO18" s="4">
        <v>0.57469999999999999</v>
      </c>
      <c r="EP18" s="4">
        <v>6.4899999999999999E-2</v>
      </c>
      <c r="EQ18" s="5">
        <v>0.66190000000000004</v>
      </c>
      <c r="ER18" s="5">
        <v>0.74729999999999996</v>
      </c>
      <c r="ES18" s="5">
        <v>0.36170000000000002</v>
      </c>
      <c r="ET18" s="5">
        <v>0.92800000000000005</v>
      </c>
      <c r="EU18" s="5">
        <v>0.28299999999999997</v>
      </c>
      <c r="EV18" s="4"/>
      <c r="EW18" s="4"/>
      <c r="EX18" s="4"/>
      <c r="EY18" s="4"/>
      <c r="EZ18" s="4"/>
      <c r="FA18" s="5">
        <v>0.67900000000000005</v>
      </c>
      <c r="FB18" s="5">
        <v>0.78310000000000002</v>
      </c>
      <c r="FC18" s="5">
        <v>0.34060000000000001</v>
      </c>
      <c r="FD18" s="5">
        <v>0.88770000000000004</v>
      </c>
      <c r="FE18" s="5">
        <v>0.41880000000000001</v>
      </c>
      <c r="FF18" s="4"/>
      <c r="FG18" s="4"/>
      <c r="FH18" s="4"/>
      <c r="FI18" s="4"/>
      <c r="FJ18" s="4"/>
      <c r="FK18" s="5"/>
      <c r="FL18" s="5"/>
      <c r="FM18" s="5"/>
      <c r="FN18" s="5"/>
      <c r="FO18" s="5"/>
      <c r="FP18" s="4">
        <f t="shared" si="0"/>
        <v>0.7014999999999999</v>
      </c>
      <c r="FQ18" s="4">
        <f t="shared" si="1"/>
        <v>0.84093548387096784</v>
      </c>
      <c r="FR18" s="4">
        <f t="shared" si="2"/>
        <v>0.31584838709677426</v>
      </c>
      <c r="FS18" s="4">
        <f t="shared" si="3"/>
        <v>0.83790000000000009</v>
      </c>
      <c r="FT18" s="4">
        <f t="shared" si="4"/>
        <v>0.36729677419354828</v>
      </c>
      <c r="FU18" s="1" t="str" cm="1">
        <f t="array" aca="1" ref="FU18" ca="1">CONCATENATE(INDIRECT(ADDRESS(1,MATCH(_xlfn.MINIFS(B18:FO18,metrics.est,"MAE"),B18:FO18,0)+1)), ", ", INDIRECT(ADDRESS(2,MATCH(_xlfn.MINIFS(B18:FO18,metrics.est,"MAE"),B18:FO18,0)+1)))</f>
        <v>k=20, r=0.1</v>
      </c>
      <c r="FV18" s="1" t="str" cm="1">
        <f t="array" aca="1" ref="FV18" ca="1">CONCATENATE(INDIRECT(ADDRESS(1,MATCH(_xlfn.MINIFS(B18:FO18,metrics.est,"MSE"),B18:FO18,0)+1)), ", ", INDIRECT(ADDRESS(2,MATCH(_xlfn.MINIFS(B18:FO18,metrics.est,"MSE"),B18:FO18,0)+1)))</f>
        <v>k=20, r=0.1</v>
      </c>
      <c r="FW18" s="1" t="str" cm="1">
        <f t="array" aca="1" ref="FW18" ca="1">CONCATENATE(INDIRECT(ADDRESS(1,MATCH(_xlfn.MAXIFS(B18:FO18,metrics.est,"R"),B18:FO18,0)+1)), ", ", INDIRECT(ADDRESS(2,MATCH(_xlfn.MAXIFS(B18:FO18,metrics.est,"R"),B18:FO18,0)+1)))</f>
        <v>k=20, r=0.1</v>
      </c>
      <c r="FX18" s="1" t="str" cm="1">
        <f t="array" aca="1" ref="FX18" ca="1">CONCATENATE(INDIRECT(ADDRESS(1,MATCH(_xlfn.MAXIFS(B18:FO18,metrics.est,"Coverage"),B18:FO18,0)+1)), ", ", INDIRECT(ADDRESS(2,MATCH(_xlfn.MAXIFS(B18:FO18,metrics.est,"Coverage"),B18:FO18,0)+1)))</f>
        <v>k=5, r=0.1</v>
      </c>
      <c r="FY18" s="1" t="str" cm="1">
        <f t="array" aca="1" ref="FY18" ca="1">CONCATENATE(INDIRECT(ADDRESS(1,MATCH(_xlfn.MINIFS(B18:FO18,metrics.est,"Time"),B18:FO18,0)+1)), ", ", INDIRECT(ADDRESS(2,MATCH(_xlfn.MINIFS(B18:FO18,metrics.est,"Time"),B18:FO18,0)+1)))</f>
        <v>k=20, r=0.9</v>
      </c>
    </row>
    <row r="19" spans="1:181" x14ac:dyDescent="0.2">
      <c r="A19" s="1" t="s">
        <v>16</v>
      </c>
      <c r="B19" s="4">
        <v>0.67469999999999997</v>
      </c>
      <c r="C19" s="4">
        <v>0.7792</v>
      </c>
      <c r="D19" s="4">
        <v>0.31419999999999998</v>
      </c>
      <c r="E19" s="4">
        <v>0.96060000000000001</v>
      </c>
      <c r="F19" s="4">
        <v>0.1779</v>
      </c>
      <c r="G19" s="5">
        <v>0.67600000000000005</v>
      </c>
      <c r="H19" s="5">
        <v>0.78349999999999997</v>
      </c>
      <c r="I19" s="5">
        <v>0.32719999999999999</v>
      </c>
      <c r="J19" s="5">
        <v>0.9546</v>
      </c>
      <c r="K19" s="5">
        <v>0.2278</v>
      </c>
      <c r="L19" s="4">
        <v>0.68049999999999999</v>
      </c>
      <c r="M19" s="4">
        <v>0.79359999999999997</v>
      </c>
      <c r="N19" s="4">
        <v>0.31819999999999998</v>
      </c>
      <c r="O19" s="4">
        <v>0.95050000000000001</v>
      </c>
      <c r="P19" s="4">
        <v>0.35189999999999999</v>
      </c>
      <c r="Q19" s="5">
        <v>0.6835</v>
      </c>
      <c r="R19" s="5">
        <v>0.79790000000000005</v>
      </c>
      <c r="S19" s="5">
        <v>0.31919999999999998</v>
      </c>
      <c r="T19" s="5">
        <v>0.94389999999999996</v>
      </c>
      <c r="U19" s="5">
        <v>0.224</v>
      </c>
      <c r="V19" s="4">
        <v>0.68740000000000001</v>
      </c>
      <c r="W19" s="4">
        <v>0.80710000000000004</v>
      </c>
      <c r="X19" s="4">
        <v>0.32090000000000002</v>
      </c>
      <c r="Y19" s="4">
        <v>0.93189999999999995</v>
      </c>
      <c r="Z19" s="4">
        <v>0.25700000000000001</v>
      </c>
      <c r="AA19" s="5">
        <v>0.6976</v>
      </c>
      <c r="AB19" s="5">
        <v>0.82799999999999996</v>
      </c>
      <c r="AC19" s="5">
        <v>0.31269999999999998</v>
      </c>
      <c r="AD19" s="5">
        <v>0.91890000000000005</v>
      </c>
      <c r="AE19" s="5">
        <v>0.16950000000000001</v>
      </c>
      <c r="AF19" s="4">
        <v>0.70779999999999998</v>
      </c>
      <c r="AG19" s="4">
        <v>0.85519999999999996</v>
      </c>
      <c r="AH19" s="4">
        <v>0.29570000000000002</v>
      </c>
      <c r="AI19" s="4">
        <v>0.89280000000000004</v>
      </c>
      <c r="AJ19" s="4">
        <v>0.16900000000000001</v>
      </c>
      <c r="AK19" s="5">
        <v>0.73409999999999997</v>
      </c>
      <c r="AL19" s="5">
        <v>0.92310000000000003</v>
      </c>
      <c r="AM19" s="5">
        <v>0.26840000000000003</v>
      </c>
      <c r="AN19" s="5">
        <v>0.82530000000000003</v>
      </c>
      <c r="AO19" s="5">
        <v>9.2799999999999994E-2</v>
      </c>
      <c r="AP19" s="4">
        <v>0.79879999999999995</v>
      </c>
      <c r="AQ19" s="4">
        <v>1.0889</v>
      </c>
      <c r="AR19" s="4">
        <v>0.21590000000000001</v>
      </c>
      <c r="AS19" s="4">
        <v>0.55620000000000003</v>
      </c>
      <c r="AT19" s="4">
        <v>7.8600000000000003E-2</v>
      </c>
      <c r="AU19" s="5">
        <v>0.67510000000000003</v>
      </c>
      <c r="AV19" s="5">
        <v>0.78029999999999999</v>
      </c>
      <c r="AW19" s="5">
        <v>0.3241</v>
      </c>
      <c r="AX19" s="5">
        <v>0.9587</v>
      </c>
      <c r="AY19" s="5">
        <v>0.18329999999999999</v>
      </c>
      <c r="AZ19" s="4">
        <v>0.67969999999999997</v>
      </c>
      <c r="BA19" s="4">
        <v>0.78849999999999998</v>
      </c>
      <c r="BB19" s="4">
        <v>0.3286</v>
      </c>
      <c r="BC19" s="4">
        <v>0.95</v>
      </c>
      <c r="BD19" s="4">
        <v>0.26989999999999997</v>
      </c>
      <c r="BE19" s="5">
        <v>0.6885</v>
      </c>
      <c r="BF19" s="5">
        <v>0.81</v>
      </c>
      <c r="BG19" s="5">
        <v>0.317</v>
      </c>
      <c r="BH19" s="5">
        <v>0.93410000000000004</v>
      </c>
      <c r="BI19" s="5">
        <v>0.24640000000000001</v>
      </c>
      <c r="BJ19" s="4">
        <v>0.70899999999999996</v>
      </c>
      <c r="BK19" s="4">
        <v>0.85770000000000002</v>
      </c>
      <c r="BL19" s="4">
        <v>0.29570000000000002</v>
      </c>
      <c r="BM19" s="4">
        <v>0.8931</v>
      </c>
      <c r="BN19" s="4">
        <v>0.12509999999999999</v>
      </c>
      <c r="BO19" s="5">
        <v>0.80179999999999996</v>
      </c>
      <c r="BP19" s="5">
        <v>1.0975999999999999</v>
      </c>
      <c r="BQ19" s="5">
        <v>0.2195</v>
      </c>
      <c r="BR19" s="5">
        <v>0.54479999999999995</v>
      </c>
      <c r="BS19" s="5">
        <v>5.9900000000000002E-2</v>
      </c>
      <c r="BT19" s="4">
        <v>0.6754</v>
      </c>
      <c r="BU19" s="4">
        <v>0.78010000000000002</v>
      </c>
      <c r="BV19" s="4">
        <v>0.32079999999999997</v>
      </c>
      <c r="BW19" s="4">
        <v>0.95889999999999997</v>
      </c>
      <c r="BX19" s="4">
        <v>0.1646</v>
      </c>
      <c r="BY19" s="5">
        <v>0.68</v>
      </c>
      <c r="BZ19" s="5">
        <v>0.79179999999999995</v>
      </c>
      <c r="CA19" s="5">
        <v>0.32190000000000002</v>
      </c>
      <c r="CB19" s="5">
        <v>0.95069999999999999</v>
      </c>
      <c r="CC19" s="5">
        <v>0.2351</v>
      </c>
      <c r="CD19" s="4">
        <v>0.68989999999999996</v>
      </c>
      <c r="CE19" s="4">
        <v>0.81230000000000002</v>
      </c>
      <c r="CF19" s="4">
        <v>0.31769999999999998</v>
      </c>
      <c r="CG19" s="4">
        <v>0.93410000000000004</v>
      </c>
      <c r="CH19" s="4">
        <v>0.22239999999999999</v>
      </c>
      <c r="CI19" s="5">
        <v>0.70940000000000003</v>
      </c>
      <c r="CJ19" s="5">
        <v>0.86019999999999996</v>
      </c>
      <c r="CK19" s="5">
        <v>0.29530000000000001</v>
      </c>
      <c r="CL19" s="5">
        <v>0.89200000000000002</v>
      </c>
      <c r="CM19" s="5">
        <v>0.1512</v>
      </c>
      <c r="CN19" s="4">
        <v>0.7984</v>
      </c>
      <c r="CO19" s="4">
        <v>1.0909</v>
      </c>
      <c r="CP19" s="4">
        <v>0.22520000000000001</v>
      </c>
      <c r="CQ19" s="4">
        <v>0.5514</v>
      </c>
      <c r="CR19" s="4">
        <v>6.2E-2</v>
      </c>
      <c r="CS19" s="5">
        <v>0.67359999999999998</v>
      </c>
      <c r="CT19" s="5">
        <v>0.77780000000000005</v>
      </c>
      <c r="CU19" s="5">
        <v>0.32819999999999999</v>
      </c>
      <c r="CV19" s="5">
        <v>0.95889999999999997</v>
      </c>
      <c r="CW19" s="5">
        <v>0.1056</v>
      </c>
      <c r="CX19" s="4">
        <v>0.67989999999999995</v>
      </c>
      <c r="CY19" s="4">
        <v>0.79220000000000002</v>
      </c>
      <c r="CZ19" s="4">
        <v>0.32450000000000001</v>
      </c>
      <c r="DA19" s="4">
        <v>0.95040000000000002</v>
      </c>
      <c r="DB19" s="4">
        <v>0.13089999999999999</v>
      </c>
      <c r="DC19" s="5">
        <v>0.68879999999999997</v>
      </c>
      <c r="DD19" s="5">
        <v>0.81040000000000001</v>
      </c>
      <c r="DE19" s="5">
        <v>0.31769999999999998</v>
      </c>
      <c r="DF19" s="5">
        <v>0.93410000000000004</v>
      </c>
      <c r="DG19" s="5">
        <v>0.1211</v>
      </c>
      <c r="DH19" s="4">
        <v>0.70899999999999996</v>
      </c>
      <c r="DI19" s="4">
        <v>0.85860000000000003</v>
      </c>
      <c r="DJ19" s="4">
        <v>0.29849999999999999</v>
      </c>
      <c r="DK19" s="4">
        <v>0.89239999999999997</v>
      </c>
      <c r="DL19" s="4">
        <v>8.1100000000000005E-2</v>
      </c>
      <c r="DM19" s="5">
        <v>0.79859999999999998</v>
      </c>
      <c r="DN19" s="5">
        <v>1.0902000000000001</v>
      </c>
      <c r="DO19" s="5">
        <v>0.22140000000000001</v>
      </c>
      <c r="DP19" s="5">
        <v>0.5524</v>
      </c>
      <c r="DQ19" s="5">
        <v>3.6999999999999998E-2</v>
      </c>
      <c r="DR19" s="4">
        <v>0.67569999999999997</v>
      </c>
      <c r="DS19" s="4">
        <v>0.78239999999999998</v>
      </c>
      <c r="DT19" s="4">
        <v>0.32169999999999999</v>
      </c>
      <c r="DU19" s="4">
        <v>0.95840000000000003</v>
      </c>
      <c r="DV19" s="4">
        <v>0.1376</v>
      </c>
      <c r="DW19" s="5">
        <v>0.67859999999999998</v>
      </c>
      <c r="DX19" s="5">
        <v>0.78790000000000004</v>
      </c>
      <c r="DY19" s="5">
        <v>0.32619999999999999</v>
      </c>
      <c r="DZ19" s="5">
        <v>0.95009999999999994</v>
      </c>
      <c r="EA19" s="5">
        <v>0.17269999999999999</v>
      </c>
      <c r="EB19" s="4">
        <v>0.68830000000000002</v>
      </c>
      <c r="EC19" s="4">
        <v>0.80979999999999996</v>
      </c>
      <c r="ED19" s="4">
        <v>0.31940000000000002</v>
      </c>
      <c r="EE19" s="4">
        <v>0.93359999999999999</v>
      </c>
      <c r="EF19" s="4">
        <v>0.1077</v>
      </c>
      <c r="EG19" s="5">
        <v>0.70920000000000005</v>
      </c>
      <c r="EH19" s="5">
        <v>0.85940000000000005</v>
      </c>
      <c r="EI19" s="5">
        <v>0.29699999999999999</v>
      </c>
      <c r="EJ19" s="5">
        <v>0.89290000000000003</v>
      </c>
      <c r="EK19" s="5">
        <v>9.98E-2</v>
      </c>
      <c r="EL19" s="4">
        <v>0.79920000000000002</v>
      </c>
      <c r="EM19" s="4">
        <v>1.0923</v>
      </c>
      <c r="EN19" s="4">
        <v>0.22239999999999999</v>
      </c>
      <c r="EO19" s="4">
        <v>0.5494</v>
      </c>
      <c r="EP19" s="4">
        <v>3.73E-2</v>
      </c>
      <c r="EQ19" s="5">
        <v>0.67490000000000006</v>
      </c>
      <c r="ER19" s="5">
        <v>0.78120000000000001</v>
      </c>
      <c r="ES19" s="5">
        <v>0.31900000000000001</v>
      </c>
      <c r="ET19" s="5">
        <v>0.9587</v>
      </c>
      <c r="EU19" s="5">
        <v>0.10199999999999999</v>
      </c>
      <c r="EV19" s="4"/>
      <c r="EW19" s="4"/>
      <c r="EX19" s="4"/>
      <c r="EY19" s="4"/>
      <c r="EZ19" s="4"/>
      <c r="FA19" s="5">
        <v>0.6885</v>
      </c>
      <c r="FB19" s="5">
        <v>0.81030000000000002</v>
      </c>
      <c r="FC19" s="5">
        <v>0.31879999999999997</v>
      </c>
      <c r="FD19" s="5">
        <v>0.93389999999999995</v>
      </c>
      <c r="FE19" s="5">
        <v>0.17</v>
      </c>
      <c r="FF19" s="4"/>
      <c r="FG19" s="4"/>
      <c r="FH19" s="4"/>
      <c r="FI19" s="4"/>
      <c r="FJ19" s="4"/>
      <c r="FK19" s="5"/>
      <c r="FL19" s="5"/>
      <c r="FM19" s="5"/>
      <c r="FN19" s="5"/>
      <c r="FO19" s="5"/>
      <c r="FP19" s="4">
        <f t="shared" si="0"/>
        <v>0.70683548387096773</v>
      </c>
      <c r="FQ19" s="4">
        <f t="shared" si="1"/>
        <v>0.85736774193548404</v>
      </c>
      <c r="FR19" s="4">
        <f t="shared" si="2"/>
        <v>0.29912903225806464</v>
      </c>
      <c r="FS19" s="4">
        <f t="shared" si="3"/>
        <v>0.86992580645161277</v>
      </c>
      <c r="FT19" s="4">
        <f t="shared" si="4"/>
        <v>0.15390967741935485</v>
      </c>
      <c r="FU19" s="1" t="str" cm="1">
        <f t="array" aca="1" ref="FU19" ca="1">CONCATENATE(INDIRECT(ADDRESS(1,MATCH(_xlfn.MINIFS(B19:FO19,metrics.est,"MAE"),B19:FO19,0)+1)), ", ", INDIRECT(ADDRESS(2,MATCH(_xlfn.MINIFS(B19:FO19,metrics.est,"MAE"),B19:FO19,0)+1)))</f>
        <v>k=20, r=0.1</v>
      </c>
      <c r="FV19" s="1" t="str" cm="1">
        <f t="array" aca="1" ref="FV19" ca="1">CONCATENATE(INDIRECT(ADDRESS(1,MATCH(_xlfn.MINIFS(B19:FO19,metrics.est,"MSE"),B19:FO19,0)+1)), ", ", INDIRECT(ADDRESS(2,MATCH(_xlfn.MINIFS(B19:FO19,metrics.est,"MSE"),B19:FO19,0)+1)))</f>
        <v>k=20, r=0.1</v>
      </c>
      <c r="FW19" s="1" t="str" cm="1">
        <f t="array" aca="1" ref="FW19" ca="1">CONCATENATE(INDIRECT(ADDRESS(1,MATCH(_xlfn.MAXIFS(B19:FO19,metrics.est,"R"),B19:FO19,0)+1)), ", ", INDIRECT(ADDRESS(2,MATCH(_xlfn.MAXIFS(B19:FO19,metrics.est,"R"),B19:FO19,0)+1)))</f>
        <v>k=10, r=0.3</v>
      </c>
      <c r="FX19" s="1" t="str" cm="1">
        <f t="array" aca="1" ref="FX19" ca="1">CONCATENATE(INDIRECT(ADDRESS(1,MATCH(_xlfn.MAXIFS(B19:FO19,metrics.est,"Coverage"),B19:FO19,0)+1)), ", ", INDIRECT(ADDRESS(2,MATCH(_xlfn.MAXIFS(B19:FO19,metrics.est,"Coverage"),B19:FO19,0)+1)))</f>
        <v>k=5, r=0.1</v>
      </c>
      <c r="FY19" s="1" t="str" cm="1">
        <f t="array" aca="1" ref="FY19" ca="1">CONCATENATE(INDIRECT(ADDRESS(1,MATCH(_xlfn.MINIFS(B19:FO19,metrics.est,"Time"),B19:FO19,0)+1)), ", ", INDIRECT(ADDRESS(2,MATCH(_xlfn.MINIFS(B19:FO19,metrics.est,"Time"),B19:FO19,0)+1)))</f>
        <v>k=20, r=0.9</v>
      </c>
    </row>
    <row r="20" spans="1:181" x14ac:dyDescent="0.2">
      <c r="A20" s="1" t="s">
        <v>17</v>
      </c>
      <c r="B20" s="4">
        <v>0.65029999999999999</v>
      </c>
      <c r="C20" s="4">
        <v>0.7248</v>
      </c>
      <c r="D20" s="4">
        <v>0.36009999999999998</v>
      </c>
      <c r="E20" s="4">
        <v>0.96430000000000005</v>
      </c>
      <c r="F20" s="4">
        <v>0.2266</v>
      </c>
      <c r="G20" s="5">
        <v>0.65580000000000005</v>
      </c>
      <c r="H20" s="5">
        <v>0.73950000000000005</v>
      </c>
      <c r="I20" s="5">
        <v>0.37469999999999998</v>
      </c>
      <c r="J20" s="5">
        <v>0.95889999999999997</v>
      </c>
      <c r="K20" s="5">
        <v>0.28589999999999999</v>
      </c>
      <c r="L20" s="4">
        <v>0.66220000000000001</v>
      </c>
      <c r="M20" s="4">
        <v>0.754</v>
      </c>
      <c r="N20" s="4">
        <v>0.36730000000000002</v>
      </c>
      <c r="O20" s="4">
        <v>0.95550000000000002</v>
      </c>
      <c r="P20" s="4">
        <v>0.41299999999999998</v>
      </c>
      <c r="Q20" s="5">
        <v>0.66839999999999999</v>
      </c>
      <c r="R20" s="5">
        <v>0.76600000000000001</v>
      </c>
      <c r="S20" s="5">
        <v>0.35880000000000001</v>
      </c>
      <c r="T20" s="5">
        <v>0.94989999999999997</v>
      </c>
      <c r="U20" s="5">
        <v>0.2656</v>
      </c>
      <c r="V20" s="4">
        <v>0.67610000000000003</v>
      </c>
      <c r="W20" s="4">
        <v>0.78269999999999995</v>
      </c>
      <c r="X20" s="4">
        <v>0.3528</v>
      </c>
      <c r="Y20" s="4">
        <v>0.94169999999999998</v>
      </c>
      <c r="Z20" s="4">
        <v>0.29980000000000001</v>
      </c>
      <c r="AA20" s="5">
        <v>0.68979999999999997</v>
      </c>
      <c r="AB20" s="5">
        <v>0.81299999999999994</v>
      </c>
      <c r="AC20" s="5">
        <v>0.33579999999999999</v>
      </c>
      <c r="AD20" s="5">
        <v>0.93189999999999995</v>
      </c>
      <c r="AE20" s="5">
        <v>0.2006</v>
      </c>
      <c r="AF20" s="4">
        <v>0.70499999999999996</v>
      </c>
      <c r="AG20" s="4">
        <v>0.8518</v>
      </c>
      <c r="AH20" s="4">
        <v>0.31</v>
      </c>
      <c r="AI20" s="4">
        <v>0.91469999999999996</v>
      </c>
      <c r="AJ20" s="4">
        <v>0.21360000000000001</v>
      </c>
      <c r="AK20" s="5">
        <v>0.73870000000000002</v>
      </c>
      <c r="AL20" s="5">
        <v>0.93889999999999996</v>
      </c>
      <c r="AM20" s="5">
        <v>0.2757</v>
      </c>
      <c r="AN20" s="5">
        <v>0.88400000000000001</v>
      </c>
      <c r="AO20" s="5">
        <v>0.1137</v>
      </c>
      <c r="AP20" s="4">
        <v>0.81789999999999996</v>
      </c>
      <c r="AQ20" s="4">
        <v>1.1442000000000001</v>
      </c>
      <c r="AR20" s="4">
        <v>0.22389999999999999</v>
      </c>
      <c r="AS20" s="4">
        <v>0.80930000000000002</v>
      </c>
      <c r="AT20" s="4">
        <v>8.8300000000000003E-2</v>
      </c>
      <c r="AU20" s="5">
        <v>0.65049999999999997</v>
      </c>
      <c r="AV20" s="5">
        <v>0.72650000000000003</v>
      </c>
      <c r="AW20" s="5">
        <v>0.38119999999999998</v>
      </c>
      <c r="AX20" s="5">
        <v>0.96309999999999996</v>
      </c>
      <c r="AY20" s="5">
        <v>0.22420000000000001</v>
      </c>
      <c r="AZ20" s="4">
        <v>0.66159999999999997</v>
      </c>
      <c r="BA20" s="4">
        <v>0.74950000000000006</v>
      </c>
      <c r="BB20" s="4">
        <v>0.3715</v>
      </c>
      <c r="BC20" s="4">
        <v>0.95489999999999997</v>
      </c>
      <c r="BD20" s="4">
        <v>0.31840000000000002</v>
      </c>
      <c r="BE20" s="5">
        <v>0.67659999999999998</v>
      </c>
      <c r="BF20" s="5">
        <v>0.78500000000000003</v>
      </c>
      <c r="BG20" s="5">
        <v>0.34810000000000002</v>
      </c>
      <c r="BH20" s="5">
        <v>0.94199999999999995</v>
      </c>
      <c r="BI20" s="5">
        <v>0.30109999999999998</v>
      </c>
      <c r="BJ20" s="4">
        <v>0.70589999999999997</v>
      </c>
      <c r="BK20" s="4">
        <v>0.85299999999999998</v>
      </c>
      <c r="BL20" s="4">
        <v>0.31190000000000001</v>
      </c>
      <c r="BM20" s="4">
        <v>0.91459999999999997</v>
      </c>
      <c r="BN20" s="4">
        <v>0.15740000000000001</v>
      </c>
      <c r="BO20" s="5">
        <v>0.81869999999999998</v>
      </c>
      <c r="BP20" s="5">
        <v>1.1449</v>
      </c>
      <c r="BQ20" s="5">
        <v>0.21970000000000001</v>
      </c>
      <c r="BR20" s="5">
        <v>0.80810000000000004</v>
      </c>
      <c r="BS20" s="5">
        <v>6.4500000000000002E-2</v>
      </c>
      <c r="BT20" s="4">
        <v>0.65159999999999996</v>
      </c>
      <c r="BU20" s="4">
        <v>0.72819999999999996</v>
      </c>
      <c r="BV20" s="4">
        <v>0.36730000000000002</v>
      </c>
      <c r="BW20" s="4">
        <v>0.96289999999999998</v>
      </c>
      <c r="BX20" s="4">
        <v>0.1973</v>
      </c>
      <c r="BY20" s="5">
        <v>0.66220000000000001</v>
      </c>
      <c r="BZ20" s="5">
        <v>0.75270000000000004</v>
      </c>
      <c r="CA20" s="5">
        <v>0.36770000000000003</v>
      </c>
      <c r="CB20" s="5">
        <v>0.95569999999999999</v>
      </c>
      <c r="CC20" s="5">
        <v>0.27789999999999998</v>
      </c>
      <c r="CD20" s="4">
        <v>0.67810000000000004</v>
      </c>
      <c r="CE20" s="4">
        <v>0.78779999999999994</v>
      </c>
      <c r="CF20" s="4">
        <v>0.3478</v>
      </c>
      <c r="CG20" s="4">
        <v>0.94230000000000003</v>
      </c>
      <c r="CH20" s="4">
        <v>0.26229999999999998</v>
      </c>
      <c r="CI20" s="5">
        <v>0.70640000000000003</v>
      </c>
      <c r="CJ20" s="5">
        <v>0.85670000000000002</v>
      </c>
      <c r="CK20" s="5">
        <v>0.31109999999999999</v>
      </c>
      <c r="CL20" s="5">
        <v>0.91439999999999999</v>
      </c>
      <c r="CM20" s="5">
        <v>0.1852</v>
      </c>
      <c r="CN20" s="4">
        <v>0.81850000000000001</v>
      </c>
      <c r="CO20" s="4">
        <v>1.147</v>
      </c>
      <c r="CP20" s="4">
        <v>0.22509999999999999</v>
      </c>
      <c r="CQ20" s="4">
        <v>0.80820000000000003</v>
      </c>
      <c r="CR20" s="4">
        <v>6.9199999999999998E-2</v>
      </c>
      <c r="CS20" s="5">
        <v>0.64890000000000003</v>
      </c>
      <c r="CT20" s="5">
        <v>0.72360000000000002</v>
      </c>
      <c r="CU20" s="5">
        <v>0.3851</v>
      </c>
      <c r="CV20" s="5">
        <v>0.96299999999999997</v>
      </c>
      <c r="CW20" s="5">
        <v>0.1333</v>
      </c>
      <c r="CX20" s="4">
        <v>0.66159999999999997</v>
      </c>
      <c r="CY20" s="4">
        <v>0.75209999999999999</v>
      </c>
      <c r="CZ20" s="4">
        <v>0.36859999999999998</v>
      </c>
      <c r="DA20" s="4">
        <v>0.95530000000000004</v>
      </c>
      <c r="DB20" s="4">
        <v>0.16569999999999999</v>
      </c>
      <c r="DC20" s="5">
        <v>0.6774</v>
      </c>
      <c r="DD20" s="5">
        <v>0.78649999999999998</v>
      </c>
      <c r="DE20" s="5">
        <v>0.34739999999999999</v>
      </c>
      <c r="DF20" s="5">
        <v>0.94259999999999999</v>
      </c>
      <c r="DG20" s="5">
        <v>0.1593</v>
      </c>
      <c r="DH20" s="4">
        <v>0.70569999999999999</v>
      </c>
      <c r="DI20" s="4">
        <v>0.85429999999999995</v>
      </c>
      <c r="DJ20" s="4">
        <v>0.3135</v>
      </c>
      <c r="DK20" s="4">
        <v>0.91459999999999997</v>
      </c>
      <c r="DL20" s="4">
        <v>0.1009</v>
      </c>
      <c r="DM20" s="5">
        <v>0.81859999999999999</v>
      </c>
      <c r="DN20" s="5">
        <v>1.147</v>
      </c>
      <c r="DO20" s="5">
        <v>0.2238</v>
      </c>
      <c r="DP20" s="5">
        <v>0.80830000000000002</v>
      </c>
      <c r="DQ20" s="5">
        <v>4.0800000000000003E-2</v>
      </c>
      <c r="DR20" s="4">
        <v>0.65200000000000002</v>
      </c>
      <c r="DS20" s="4">
        <v>0.73</v>
      </c>
      <c r="DT20" s="4">
        <v>0.37759999999999999</v>
      </c>
      <c r="DU20" s="4">
        <v>0.96240000000000003</v>
      </c>
      <c r="DV20" s="4">
        <v>0.1605</v>
      </c>
      <c r="DW20" s="5">
        <v>0.66059999999999997</v>
      </c>
      <c r="DX20" s="5">
        <v>0.74870000000000003</v>
      </c>
      <c r="DY20" s="5">
        <v>0.36919999999999997</v>
      </c>
      <c r="DZ20" s="5">
        <v>0.95499999999999996</v>
      </c>
      <c r="EA20" s="5">
        <v>0.20710000000000001</v>
      </c>
      <c r="EB20" s="4">
        <v>0.67679999999999996</v>
      </c>
      <c r="EC20" s="4">
        <v>0.78520000000000001</v>
      </c>
      <c r="ED20" s="4">
        <v>0.35120000000000001</v>
      </c>
      <c r="EE20" s="4">
        <v>0.94179999999999997</v>
      </c>
      <c r="EF20" s="4">
        <v>0.1389</v>
      </c>
      <c r="EG20" s="5">
        <v>0.70630000000000004</v>
      </c>
      <c r="EH20" s="5">
        <v>0.85540000000000005</v>
      </c>
      <c r="EI20" s="5">
        <v>0.31130000000000002</v>
      </c>
      <c r="EJ20" s="5">
        <v>0.91490000000000005</v>
      </c>
      <c r="EK20" s="5">
        <v>0.12509999999999999</v>
      </c>
      <c r="EL20" s="4">
        <v>0.81820000000000004</v>
      </c>
      <c r="EM20" s="4">
        <v>1.1462000000000001</v>
      </c>
      <c r="EN20" s="4">
        <v>0.22309999999999999</v>
      </c>
      <c r="EO20" s="4">
        <v>0.80879999999999996</v>
      </c>
      <c r="EP20" s="4">
        <v>4.2799999999999998E-2</v>
      </c>
      <c r="EQ20" s="5">
        <v>0.65059999999999996</v>
      </c>
      <c r="ER20" s="5">
        <v>0.72729999999999995</v>
      </c>
      <c r="ES20" s="5">
        <v>0.37309999999999999</v>
      </c>
      <c r="ET20" s="5">
        <v>0.96279999999999999</v>
      </c>
      <c r="EU20" s="5">
        <v>0.12920000000000001</v>
      </c>
      <c r="EV20" s="4"/>
      <c r="EW20" s="4"/>
      <c r="EX20" s="4"/>
      <c r="EY20" s="4"/>
      <c r="EZ20" s="4"/>
      <c r="FA20" s="5">
        <v>0.67679999999999996</v>
      </c>
      <c r="FB20" s="5">
        <v>0.78559999999999997</v>
      </c>
      <c r="FC20" s="5">
        <v>0.34949999999999998</v>
      </c>
      <c r="FD20" s="5">
        <v>0.94199999999999995</v>
      </c>
      <c r="FE20" s="5">
        <v>0.21199999999999999</v>
      </c>
      <c r="FF20" s="4"/>
      <c r="FG20" s="4"/>
      <c r="FH20" s="4"/>
      <c r="FI20" s="4"/>
      <c r="FJ20" s="4"/>
      <c r="FK20" s="5"/>
      <c r="FL20" s="5"/>
      <c r="FM20" s="5"/>
      <c r="FN20" s="5"/>
      <c r="FO20" s="5"/>
      <c r="FP20" s="4">
        <f t="shared" si="0"/>
        <v>0.69831612903225804</v>
      </c>
      <c r="FQ20" s="4">
        <f t="shared" si="1"/>
        <v>0.84155161290322555</v>
      </c>
      <c r="FR20" s="4">
        <f t="shared" si="2"/>
        <v>0.32915806451612911</v>
      </c>
      <c r="FS20" s="4">
        <f t="shared" si="3"/>
        <v>0.92089999999999994</v>
      </c>
      <c r="FT20" s="4">
        <f t="shared" si="4"/>
        <v>0.18645806451612901</v>
      </c>
      <c r="FU20" s="1" t="str" cm="1">
        <f t="array" aca="1" ref="FU20" ca="1">CONCATENATE(INDIRECT(ADDRESS(1,MATCH(_xlfn.MINIFS(B20:FO20,metrics.est,"MAE"),B20:FO20,0)+1)), ", ", INDIRECT(ADDRESS(2,MATCH(_xlfn.MINIFS(B20:FO20,metrics.est,"MAE"),B20:FO20,0)+1)))</f>
        <v>k=20, r=0.1</v>
      </c>
      <c r="FV20" s="1" t="str" cm="1">
        <f t="array" aca="1" ref="FV20" ca="1">CONCATENATE(INDIRECT(ADDRESS(1,MATCH(_xlfn.MINIFS(B20:FO20,metrics.est,"MSE"),B20:FO20,0)+1)), ", ", INDIRECT(ADDRESS(2,MATCH(_xlfn.MINIFS(B20:FO20,metrics.est,"MSE"),B20:FO20,0)+1)))</f>
        <v>k=20, r=0.1</v>
      </c>
      <c r="FW20" s="1" t="str" cm="1">
        <f t="array" aca="1" ref="FW20" ca="1">CONCATENATE(INDIRECT(ADDRESS(1,MATCH(_xlfn.MAXIFS(B20:FO20,metrics.est,"R"),B20:FO20,0)+1)), ", ", INDIRECT(ADDRESS(2,MATCH(_xlfn.MAXIFS(B20:FO20,metrics.est,"R"),B20:FO20,0)+1)))</f>
        <v>k=20, r=0.1</v>
      </c>
      <c r="FX20" s="1" t="str" cm="1">
        <f t="array" aca="1" ref="FX20" ca="1">CONCATENATE(INDIRECT(ADDRESS(1,MATCH(_xlfn.MAXIFS(B20:FO20,metrics.est,"Coverage"),B20:FO20,0)+1)), ", ", INDIRECT(ADDRESS(2,MATCH(_xlfn.MAXIFS(B20:FO20,metrics.est,"Coverage"),B20:FO20,0)+1)))</f>
        <v>k=5, r=0.1</v>
      </c>
      <c r="FY20" s="1" t="str" cm="1">
        <f t="array" aca="1" ref="FY20" ca="1">CONCATENATE(INDIRECT(ADDRESS(1,MATCH(_xlfn.MINIFS(B20:FO20,metrics.est,"Time"),B20:FO20,0)+1)), ", ", INDIRECT(ADDRESS(2,MATCH(_xlfn.MINIFS(B20:FO20,metrics.est,"Time"),B20:FO20,0)+1)))</f>
        <v>k=20, r=0.9</v>
      </c>
    </row>
    <row r="21" spans="1:181" x14ac:dyDescent="0.2">
      <c r="A21" s="1" t="s">
        <v>18</v>
      </c>
      <c r="B21" s="4">
        <v>0.64419999999999999</v>
      </c>
      <c r="C21" s="4">
        <v>0.71140000000000003</v>
      </c>
      <c r="D21" s="4">
        <v>0.371</v>
      </c>
      <c r="E21" s="4">
        <v>0.96419999999999995</v>
      </c>
      <c r="F21" s="4">
        <v>0.26129999999999998</v>
      </c>
      <c r="G21" s="5">
        <v>0.65039999999999998</v>
      </c>
      <c r="H21" s="5">
        <v>0.72709999999999997</v>
      </c>
      <c r="I21" s="5">
        <v>0.38669999999999999</v>
      </c>
      <c r="J21" s="5">
        <v>0.95879999999999999</v>
      </c>
      <c r="K21" s="5">
        <v>0.30580000000000002</v>
      </c>
      <c r="L21" s="4">
        <v>0.65759999999999996</v>
      </c>
      <c r="M21" s="4">
        <v>0.7429</v>
      </c>
      <c r="N21" s="4">
        <v>0.37719999999999998</v>
      </c>
      <c r="O21" s="4">
        <v>0.95540000000000003</v>
      </c>
      <c r="P21" s="4">
        <v>0.4582</v>
      </c>
      <c r="Q21" s="5">
        <v>0.66390000000000005</v>
      </c>
      <c r="R21" s="5">
        <v>0.75600000000000001</v>
      </c>
      <c r="S21" s="5">
        <v>0.36899999999999999</v>
      </c>
      <c r="T21" s="5">
        <v>0.9496</v>
      </c>
      <c r="U21" s="5">
        <v>0.2712</v>
      </c>
      <c r="V21" s="4">
        <v>0.67269999999999996</v>
      </c>
      <c r="W21" s="4">
        <v>0.77510000000000001</v>
      </c>
      <c r="X21" s="4">
        <v>0.36080000000000001</v>
      </c>
      <c r="Y21" s="4">
        <v>0.94110000000000005</v>
      </c>
      <c r="Z21" s="4">
        <v>0.2979</v>
      </c>
      <c r="AA21" s="5">
        <v>0.68840000000000001</v>
      </c>
      <c r="AB21" s="5">
        <v>0.81020000000000003</v>
      </c>
      <c r="AC21" s="5">
        <v>0.33689999999999998</v>
      </c>
      <c r="AD21" s="5">
        <v>0.9304</v>
      </c>
      <c r="AE21" s="5">
        <v>0.19089999999999999</v>
      </c>
      <c r="AF21" s="4">
        <v>0.70630000000000004</v>
      </c>
      <c r="AG21" s="4">
        <v>0.85519999999999996</v>
      </c>
      <c r="AH21" s="4">
        <v>0.30740000000000001</v>
      </c>
      <c r="AI21" s="4">
        <v>0.91</v>
      </c>
      <c r="AJ21" s="4">
        <v>0.2094</v>
      </c>
      <c r="AK21" s="5">
        <v>0.74060000000000004</v>
      </c>
      <c r="AL21" s="5">
        <v>0.94189999999999996</v>
      </c>
      <c r="AM21" s="5">
        <v>0.27260000000000001</v>
      </c>
      <c r="AN21" s="5">
        <v>0.86550000000000005</v>
      </c>
      <c r="AO21" s="5">
        <v>0.1065</v>
      </c>
      <c r="AP21" s="4">
        <v>0.80659999999999998</v>
      </c>
      <c r="AQ21" s="4">
        <v>1.1095999999999999</v>
      </c>
      <c r="AR21" s="4">
        <v>0.22700000000000001</v>
      </c>
      <c r="AS21" s="4">
        <v>0.68110000000000004</v>
      </c>
      <c r="AT21" s="4">
        <v>8.3799999999999999E-2</v>
      </c>
      <c r="AU21" s="5">
        <v>0.64480000000000004</v>
      </c>
      <c r="AV21" s="5">
        <v>0.7137</v>
      </c>
      <c r="AW21" s="5">
        <v>0.39679999999999999</v>
      </c>
      <c r="AX21" s="5">
        <v>0.96299999999999997</v>
      </c>
      <c r="AY21" s="5">
        <v>0.26750000000000002</v>
      </c>
      <c r="AZ21" s="4">
        <v>0.65659999999999996</v>
      </c>
      <c r="BA21" s="4">
        <v>0.73860000000000003</v>
      </c>
      <c r="BB21" s="4">
        <v>0.38469999999999999</v>
      </c>
      <c r="BC21" s="4">
        <v>0.95469999999999999</v>
      </c>
      <c r="BD21" s="4">
        <v>0.27060000000000001</v>
      </c>
      <c r="BE21" s="5">
        <v>0.6734</v>
      </c>
      <c r="BF21" s="5">
        <v>0.77810000000000001</v>
      </c>
      <c r="BG21" s="5">
        <v>0.3543</v>
      </c>
      <c r="BH21" s="5">
        <v>0.9415</v>
      </c>
      <c r="BI21" s="5">
        <v>0.31069999999999998</v>
      </c>
      <c r="BJ21" s="4">
        <v>0.70669999999999999</v>
      </c>
      <c r="BK21" s="4">
        <v>0.85550000000000004</v>
      </c>
      <c r="BL21" s="4">
        <v>0.31030000000000002</v>
      </c>
      <c r="BM21" s="4">
        <v>0.91020000000000001</v>
      </c>
      <c r="BN21" s="4">
        <v>0.1439</v>
      </c>
      <c r="BO21" s="5">
        <v>0.8075</v>
      </c>
      <c r="BP21" s="5">
        <v>1.1093</v>
      </c>
      <c r="BQ21" s="5">
        <v>0.21940000000000001</v>
      </c>
      <c r="BR21" s="5">
        <v>0.68010000000000004</v>
      </c>
      <c r="BS21" s="5">
        <v>5.5800000000000002E-2</v>
      </c>
      <c r="BT21" s="4">
        <v>0.64639999999999997</v>
      </c>
      <c r="BU21" s="4">
        <v>0.7167</v>
      </c>
      <c r="BV21" s="4">
        <v>0.38080000000000003</v>
      </c>
      <c r="BW21" s="4">
        <v>0.96279999999999999</v>
      </c>
      <c r="BX21" s="4">
        <v>0.21</v>
      </c>
      <c r="BY21" s="5">
        <v>0.6573</v>
      </c>
      <c r="BZ21" s="5">
        <v>0.74180000000000001</v>
      </c>
      <c r="CA21" s="5">
        <v>0.38069999999999998</v>
      </c>
      <c r="CB21" s="5">
        <v>0.95550000000000002</v>
      </c>
      <c r="CC21" s="5">
        <v>0.29310000000000003</v>
      </c>
      <c r="CD21" s="4">
        <v>0.67500000000000004</v>
      </c>
      <c r="CE21" s="4">
        <v>0.78110000000000002</v>
      </c>
      <c r="CF21" s="4">
        <v>0.3543</v>
      </c>
      <c r="CG21" s="4">
        <v>0.94169999999999998</v>
      </c>
      <c r="CH21" s="4">
        <v>0.25669999999999998</v>
      </c>
      <c r="CI21" s="5">
        <v>0.70740000000000003</v>
      </c>
      <c r="CJ21" s="5">
        <v>0.85940000000000005</v>
      </c>
      <c r="CK21" s="5">
        <v>0.31009999999999999</v>
      </c>
      <c r="CL21" s="5">
        <v>0.91</v>
      </c>
      <c r="CM21" s="5">
        <v>0.17</v>
      </c>
      <c r="CN21" s="4">
        <v>0.80620000000000003</v>
      </c>
      <c r="CO21" s="4">
        <v>1.1094999999999999</v>
      </c>
      <c r="CP21" s="4">
        <v>0.2248</v>
      </c>
      <c r="CQ21" s="4">
        <v>0.68020000000000003</v>
      </c>
      <c r="CR21" s="4">
        <v>6.6900000000000001E-2</v>
      </c>
      <c r="CS21" s="5">
        <v>0.6431</v>
      </c>
      <c r="CT21" s="5">
        <v>0.71060000000000001</v>
      </c>
      <c r="CU21" s="5">
        <v>0.39889999999999998</v>
      </c>
      <c r="CV21" s="5">
        <v>0.96289999999999998</v>
      </c>
      <c r="CW21" s="5">
        <v>0.14779999999999999</v>
      </c>
      <c r="CX21" s="4">
        <v>0.65680000000000005</v>
      </c>
      <c r="CY21" s="4">
        <v>0.74139999999999995</v>
      </c>
      <c r="CZ21" s="4">
        <v>0.38019999999999998</v>
      </c>
      <c r="DA21" s="4">
        <v>0.95520000000000005</v>
      </c>
      <c r="DB21" s="4">
        <v>0.1759</v>
      </c>
      <c r="DC21" s="5">
        <v>0.67420000000000002</v>
      </c>
      <c r="DD21" s="5">
        <v>0.77959999999999996</v>
      </c>
      <c r="DE21" s="5">
        <v>0.35420000000000001</v>
      </c>
      <c r="DF21" s="5">
        <v>0.94199999999999995</v>
      </c>
      <c r="DG21" s="5">
        <v>0.1598</v>
      </c>
      <c r="DH21" s="4">
        <v>0.70679999999999998</v>
      </c>
      <c r="DI21" s="4">
        <v>0.85750000000000004</v>
      </c>
      <c r="DJ21" s="4">
        <v>0.31119999999999998</v>
      </c>
      <c r="DK21" s="4">
        <v>0.9103</v>
      </c>
      <c r="DL21" s="4">
        <v>9.1700000000000004E-2</v>
      </c>
      <c r="DM21" s="5">
        <v>0.80630000000000002</v>
      </c>
      <c r="DN21" s="5">
        <v>1.1084000000000001</v>
      </c>
      <c r="DO21" s="5">
        <v>0.2238</v>
      </c>
      <c r="DP21" s="5">
        <v>0.67959999999999998</v>
      </c>
      <c r="DQ21" s="5">
        <v>3.6400000000000002E-2</v>
      </c>
      <c r="DR21" s="4">
        <v>0.64570000000000005</v>
      </c>
      <c r="DS21" s="4">
        <v>0.71550000000000002</v>
      </c>
      <c r="DT21" s="4">
        <v>0.39450000000000002</v>
      </c>
      <c r="DU21" s="4">
        <v>0.96240000000000003</v>
      </c>
      <c r="DV21" s="4">
        <v>0.18290000000000001</v>
      </c>
      <c r="DW21" s="5">
        <v>0.65569999999999995</v>
      </c>
      <c r="DX21" s="5">
        <v>0.73750000000000004</v>
      </c>
      <c r="DY21" s="5">
        <v>0.38140000000000002</v>
      </c>
      <c r="DZ21" s="5">
        <v>0.95489999999999997</v>
      </c>
      <c r="EA21" s="5">
        <v>0.21790000000000001</v>
      </c>
      <c r="EB21" s="4">
        <v>0.67369999999999997</v>
      </c>
      <c r="EC21" s="4">
        <v>0.77849999999999997</v>
      </c>
      <c r="ED21" s="4">
        <v>0.35780000000000001</v>
      </c>
      <c r="EE21" s="4">
        <v>0.94120000000000004</v>
      </c>
      <c r="EF21" s="4">
        <v>0.1394</v>
      </c>
      <c r="EG21" s="5">
        <v>0.70720000000000005</v>
      </c>
      <c r="EH21" s="5">
        <v>0.85819999999999996</v>
      </c>
      <c r="EI21" s="5">
        <v>0.30980000000000002</v>
      </c>
      <c r="EJ21" s="5">
        <v>0.91049999999999998</v>
      </c>
      <c r="EK21" s="5">
        <v>0.1159</v>
      </c>
      <c r="EL21" s="4">
        <v>0.80569999999999997</v>
      </c>
      <c r="EM21" s="4">
        <v>1.1077999999999999</v>
      </c>
      <c r="EN21" s="4">
        <v>0.2253</v>
      </c>
      <c r="EO21" s="4">
        <v>0.6794</v>
      </c>
      <c r="EP21" s="4">
        <v>3.8699999999999998E-2</v>
      </c>
      <c r="EQ21" s="5">
        <v>0.64490000000000003</v>
      </c>
      <c r="ER21" s="5">
        <v>0.71440000000000003</v>
      </c>
      <c r="ES21" s="5">
        <v>0.38879999999999998</v>
      </c>
      <c r="ET21" s="5">
        <v>0.96279999999999999</v>
      </c>
      <c r="EU21" s="5">
        <v>0.14349999999999999</v>
      </c>
      <c r="EV21" s="4"/>
      <c r="EW21" s="4"/>
      <c r="EX21" s="4"/>
      <c r="EY21" s="4"/>
      <c r="EZ21" s="4"/>
      <c r="FA21" s="5">
        <v>0.67369999999999997</v>
      </c>
      <c r="FB21" s="5">
        <v>0.77880000000000005</v>
      </c>
      <c r="FC21" s="5">
        <v>0.35589999999999999</v>
      </c>
      <c r="FD21" s="5">
        <v>0.94140000000000001</v>
      </c>
      <c r="FE21" s="5">
        <v>0.19739999999999999</v>
      </c>
      <c r="FF21" s="4"/>
      <c r="FG21" s="4"/>
      <c r="FH21" s="4"/>
      <c r="FI21" s="4"/>
      <c r="FJ21" s="4"/>
      <c r="FK21" s="5"/>
      <c r="FL21" s="5"/>
      <c r="FM21" s="5"/>
      <c r="FN21" s="5"/>
      <c r="FO21" s="5"/>
      <c r="FP21" s="4">
        <f t="shared" si="0"/>
        <v>0.69373548387096773</v>
      </c>
      <c r="FQ21" s="4">
        <f t="shared" si="1"/>
        <v>0.82971935483870973</v>
      </c>
      <c r="FR21" s="4">
        <f t="shared" si="2"/>
        <v>0.33569677419354838</v>
      </c>
      <c r="FS21" s="4">
        <f t="shared" si="3"/>
        <v>0.89865806451612906</v>
      </c>
      <c r="FT21" s="4">
        <f t="shared" si="4"/>
        <v>0.18959677419354848</v>
      </c>
      <c r="FU21" s="1" t="str" cm="1">
        <f t="array" aca="1" ref="FU21" ca="1">CONCATENATE(INDIRECT(ADDRESS(1,MATCH(_xlfn.MINIFS(B21:FO21,metrics.est,"MAE"),B21:FO21,0)+1)), ", ", INDIRECT(ADDRESS(2,MATCH(_xlfn.MINIFS(B21:FO21,metrics.est,"MAE"),B21:FO21,0)+1)))</f>
        <v>k=20, r=0.1</v>
      </c>
      <c r="FV21" s="1" t="str" cm="1">
        <f t="array" aca="1" ref="FV21" ca="1">CONCATENATE(INDIRECT(ADDRESS(1,MATCH(_xlfn.MINIFS(B21:FO21,metrics.est,"MSE"),B21:FO21,0)+1)), ", ", INDIRECT(ADDRESS(2,MATCH(_xlfn.MINIFS(B21:FO21,metrics.est,"MSE"),B21:FO21,0)+1)))</f>
        <v>k=20, r=0.1</v>
      </c>
      <c r="FW21" s="1" t="str" cm="1">
        <f t="array" aca="1" ref="FW21" ca="1">CONCATENATE(INDIRECT(ADDRESS(1,MATCH(_xlfn.MAXIFS(B21:FO21,metrics.est,"R"),B21:FO21,0)+1)), ", ", INDIRECT(ADDRESS(2,MATCH(_xlfn.MAXIFS(B21:FO21,metrics.est,"R"),B21:FO21,0)+1)))</f>
        <v>k=20, r=0.1</v>
      </c>
      <c r="FX21" s="1" t="str" cm="1">
        <f t="array" aca="1" ref="FX21" ca="1">CONCATENATE(INDIRECT(ADDRESS(1,MATCH(_xlfn.MAXIFS(B21:FO21,metrics.est,"Coverage"),B21:FO21,0)+1)), ", ", INDIRECT(ADDRESS(2,MATCH(_xlfn.MAXIFS(B21:FO21,metrics.est,"Coverage"),B21:FO21,0)+1)))</f>
        <v>k=5, r=0.1</v>
      </c>
      <c r="FY21" s="1" t="str" cm="1">
        <f t="array" aca="1" ref="FY21" ca="1">CONCATENATE(INDIRECT(ADDRESS(1,MATCH(_xlfn.MINIFS(B21:FO21,metrics.est,"Time"),B21:FO21,0)+1)), ", ", INDIRECT(ADDRESS(2,MATCH(_xlfn.MINIFS(B21:FO21,metrics.est,"Time"),B21:FO21,0)+1)))</f>
        <v>k=20, r=0.9</v>
      </c>
    </row>
    <row r="22" spans="1:181" x14ac:dyDescent="0.2">
      <c r="A22" s="1" t="s">
        <v>19</v>
      </c>
      <c r="B22" s="4">
        <v>0.6653</v>
      </c>
      <c r="C22" s="4">
        <v>0.75609999999999999</v>
      </c>
      <c r="D22" s="4">
        <v>0.33489999999999998</v>
      </c>
      <c r="E22" s="4">
        <v>0.96419999999999995</v>
      </c>
      <c r="F22" s="4">
        <v>0.20880000000000001</v>
      </c>
      <c r="G22" s="5">
        <v>0.66820000000000002</v>
      </c>
      <c r="H22" s="5">
        <v>0.76429999999999998</v>
      </c>
      <c r="I22" s="5">
        <v>0.35110000000000002</v>
      </c>
      <c r="J22" s="5">
        <v>0.95879999999999999</v>
      </c>
      <c r="K22" s="5">
        <v>0.2213</v>
      </c>
      <c r="L22" s="4">
        <v>0.67420000000000002</v>
      </c>
      <c r="M22" s="4">
        <v>0.77780000000000005</v>
      </c>
      <c r="N22" s="4">
        <v>0.34389999999999998</v>
      </c>
      <c r="O22" s="4">
        <v>0.95540000000000003</v>
      </c>
      <c r="P22" s="4">
        <v>0.35499999999999998</v>
      </c>
      <c r="Q22" s="5">
        <v>0.6784</v>
      </c>
      <c r="R22" s="5">
        <v>0.78569999999999995</v>
      </c>
      <c r="S22" s="5">
        <v>0.34179999999999999</v>
      </c>
      <c r="T22" s="5">
        <v>0.9496</v>
      </c>
      <c r="U22" s="5">
        <v>0.22070000000000001</v>
      </c>
      <c r="V22" s="4">
        <v>0.68369999999999997</v>
      </c>
      <c r="W22" s="4">
        <v>0.79810000000000003</v>
      </c>
      <c r="X22" s="4">
        <v>0.33810000000000001</v>
      </c>
      <c r="Y22" s="4">
        <v>0.94110000000000005</v>
      </c>
      <c r="Z22" s="4">
        <v>0.25819999999999999</v>
      </c>
      <c r="AA22" s="5">
        <v>0.69510000000000005</v>
      </c>
      <c r="AB22" s="5">
        <v>0.82230000000000003</v>
      </c>
      <c r="AC22" s="5">
        <v>0.3261</v>
      </c>
      <c r="AD22" s="5">
        <v>0.9304</v>
      </c>
      <c r="AE22" s="5">
        <v>0.18129999999999999</v>
      </c>
      <c r="AF22" s="4">
        <v>0.70669999999999999</v>
      </c>
      <c r="AG22" s="4">
        <v>0.85219999999999996</v>
      </c>
      <c r="AH22" s="4">
        <v>0.30509999999999998</v>
      </c>
      <c r="AI22" s="4">
        <v>0.91</v>
      </c>
      <c r="AJ22" s="4">
        <v>0.1961</v>
      </c>
      <c r="AK22" s="5">
        <v>0.73240000000000005</v>
      </c>
      <c r="AL22" s="5">
        <v>0.91779999999999995</v>
      </c>
      <c r="AM22" s="5">
        <v>0.27939999999999998</v>
      </c>
      <c r="AN22" s="5">
        <v>0.86550000000000005</v>
      </c>
      <c r="AO22" s="5">
        <v>0.1013</v>
      </c>
      <c r="AP22" s="4">
        <v>0.79290000000000005</v>
      </c>
      <c r="AQ22" s="4">
        <v>1.0733999999999999</v>
      </c>
      <c r="AR22" s="4">
        <v>0.2319</v>
      </c>
      <c r="AS22" s="4">
        <v>0.68110000000000004</v>
      </c>
      <c r="AT22" s="4">
        <v>8.4900000000000003E-2</v>
      </c>
      <c r="AU22" s="5">
        <v>0.66510000000000002</v>
      </c>
      <c r="AV22" s="5">
        <v>0.75580000000000003</v>
      </c>
      <c r="AW22" s="5">
        <v>0.35299999999999998</v>
      </c>
      <c r="AX22" s="5">
        <v>0.96299999999999997</v>
      </c>
      <c r="AY22" s="5">
        <v>0.19400000000000001</v>
      </c>
      <c r="AZ22" s="4">
        <v>0.67290000000000005</v>
      </c>
      <c r="BA22" s="4">
        <v>0.77249999999999996</v>
      </c>
      <c r="BB22" s="4">
        <v>0.35020000000000001</v>
      </c>
      <c r="BC22" s="4">
        <v>0.95469999999999999</v>
      </c>
      <c r="BD22" s="4">
        <v>0.19689999999999999</v>
      </c>
      <c r="BE22" s="5">
        <v>0.68420000000000003</v>
      </c>
      <c r="BF22" s="5">
        <v>0.79990000000000006</v>
      </c>
      <c r="BG22" s="5">
        <v>0.33389999999999997</v>
      </c>
      <c r="BH22" s="5">
        <v>0.9415</v>
      </c>
      <c r="BI22" s="5">
        <v>0.26329999999999998</v>
      </c>
      <c r="BJ22" s="4">
        <v>0.70709999999999995</v>
      </c>
      <c r="BK22" s="4">
        <v>0.85240000000000005</v>
      </c>
      <c r="BL22" s="4">
        <v>0.30840000000000001</v>
      </c>
      <c r="BM22" s="4">
        <v>0.91020000000000001</v>
      </c>
      <c r="BN22" s="4">
        <v>0.1424</v>
      </c>
      <c r="BO22" s="5">
        <v>0.79410000000000003</v>
      </c>
      <c r="BP22" s="5">
        <v>1.0746</v>
      </c>
      <c r="BQ22" s="5">
        <v>0.22559999999999999</v>
      </c>
      <c r="BR22" s="5">
        <v>0.68010000000000004</v>
      </c>
      <c r="BS22" s="5">
        <v>5.57E-2</v>
      </c>
      <c r="BT22" s="4">
        <v>0.66559999999999997</v>
      </c>
      <c r="BU22" s="4">
        <v>0.75539999999999996</v>
      </c>
      <c r="BV22" s="4">
        <v>0.34670000000000001</v>
      </c>
      <c r="BW22" s="4">
        <v>0.96279999999999999</v>
      </c>
      <c r="BX22" s="4">
        <v>0.16339999999999999</v>
      </c>
      <c r="BY22" s="5">
        <v>0.67310000000000003</v>
      </c>
      <c r="BZ22" s="5">
        <v>0.77470000000000006</v>
      </c>
      <c r="CA22" s="5">
        <v>0.34649999999999997</v>
      </c>
      <c r="CB22" s="5">
        <v>0.95550000000000002</v>
      </c>
      <c r="CC22" s="5">
        <v>0.23150000000000001</v>
      </c>
      <c r="CD22" s="4">
        <v>0.68569999999999998</v>
      </c>
      <c r="CE22" s="4">
        <v>0.80249999999999999</v>
      </c>
      <c r="CF22" s="4">
        <v>0.33379999999999999</v>
      </c>
      <c r="CG22" s="4">
        <v>0.94169999999999998</v>
      </c>
      <c r="CH22" s="4">
        <v>0.222</v>
      </c>
      <c r="CI22" s="5">
        <v>0.70799999999999996</v>
      </c>
      <c r="CJ22" s="5">
        <v>0.85650000000000004</v>
      </c>
      <c r="CK22" s="5">
        <v>0.30809999999999998</v>
      </c>
      <c r="CL22" s="5">
        <v>0.91</v>
      </c>
      <c r="CM22" s="5">
        <v>0.14940000000000001</v>
      </c>
      <c r="CN22" s="4">
        <v>0.79330000000000001</v>
      </c>
      <c r="CO22" s="4">
        <v>1.075</v>
      </c>
      <c r="CP22" s="4">
        <v>0.23050000000000001</v>
      </c>
      <c r="CQ22" s="4">
        <v>0.68020000000000003</v>
      </c>
      <c r="CR22" s="4">
        <v>6.59E-2</v>
      </c>
      <c r="CS22" s="5">
        <v>0.66349999999999998</v>
      </c>
      <c r="CT22" s="5">
        <v>0.75339999999999996</v>
      </c>
      <c r="CU22" s="5">
        <v>0.3594</v>
      </c>
      <c r="CV22" s="5">
        <v>0.96289999999999998</v>
      </c>
      <c r="CW22" s="5">
        <v>0.1129</v>
      </c>
      <c r="CX22" s="4">
        <v>0.67290000000000005</v>
      </c>
      <c r="CY22" s="4">
        <v>0.77510000000000001</v>
      </c>
      <c r="CZ22" s="4">
        <v>0.3473</v>
      </c>
      <c r="DA22" s="4">
        <v>0.95520000000000005</v>
      </c>
      <c r="DB22" s="4">
        <v>0.1384</v>
      </c>
      <c r="DC22" s="5">
        <v>0.68520000000000003</v>
      </c>
      <c r="DD22" s="5">
        <v>0.80149999999999999</v>
      </c>
      <c r="DE22" s="5">
        <v>0.33329999999999999</v>
      </c>
      <c r="DF22" s="5">
        <v>0.94199999999999995</v>
      </c>
      <c r="DG22" s="5">
        <v>0.1323</v>
      </c>
      <c r="DH22" s="4">
        <v>0.7077</v>
      </c>
      <c r="DI22" s="4">
        <v>0.85540000000000005</v>
      </c>
      <c r="DJ22" s="4">
        <v>0.30930000000000002</v>
      </c>
      <c r="DK22" s="4">
        <v>0.9103</v>
      </c>
      <c r="DL22" s="4">
        <v>8.3599999999999994E-2</v>
      </c>
      <c r="DM22" s="5">
        <v>0.79369999999999996</v>
      </c>
      <c r="DN22" s="5">
        <v>1.0751999999999999</v>
      </c>
      <c r="DO22" s="5">
        <v>0.22919999999999999</v>
      </c>
      <c r="DP22" s="5">
        <v>0.67959999999999998</v>
      </c>
      <c r="DQ22" s="5">
        <v>3.5999999999999997E-2</v>
      </c>
      <c r="DR22" s="4">
        <v>0.66539999999999999</v>
      </c>
      <c r="DS22" s="4">
        <v>0.75749999999999995</v>
      </c>
      <c r="DT22" s="4">
        <v>0.3523</v>
      </c>
      <c r="DU22" s="4">
        <v>0.96240000000000003</v>
      </c>
      <c r="DV22" s="4">
        <v>0.13689999999999999</v>
      </c>
      <c r="DW22" s="5">
        <v>0.67210000000000003</v>
      </c>
      <c r="DX22" s="5">
        <v>0.77210000000000001</v>
      </c>
      <c r="DY22" s="5">
        <v>0.3483</v>
      </c>
      <c r="DZ22" s="5">
        <v>0.95489999999999997</v>
      </c>
      <c r="EA22" s="5">
        <v>0.15390000000000001</v>
      </c>
      <c r="EB22" s="4">
        <v>0.68440000000000001</v>
      </c>
      <c r="EC22" s="4">
        <v>0.80020000000000002</v>
      </c>
      <c r="ED22" s="4">
        <v>0.3367</v>
      </c>
      <c r="EE22" s="4">
        <v>0.94120000000000004</v>
      </c>
      <c r="EF22" s="4">
        <v>0.1157</v>
      </c>
      <c r="EG22" s="5">
        <v>0.70789999999999997</v>
      </c>
      <c r="EH22" s="5">
        <v>0.85560000000000003</v>
      </c>
      <c r="EI22" s="5">
        <v>0.30830000000000002</v>
      </c>
      <c r="EJ22" s="5">
        <v>0.91049999999999998</v>
      </c>
      <c r="EK22" s="5">
        <v>0.1157</v>
      </c>
      <c r="EL22" s="4">
        <v>0.79279999999999995</v>
      </c>
      <c r="EM22" s="4">
        <v>1.0737000000000001</v>
      </c>
      <c r="EN22" s="4">
        <v>0.2306</v>
      </c>
      <c r="EO22" s="4">
        <v>0.6794</v>
      </c>
      <c r="EP22" s="4">
        <v>3.8800000000000001E-2</v>
      </c>
      <c r="EQ22" s="5">
        <v>0.66469999999999996</v>
      </c>
      <c r="ER22" s="5">
        <v>0.75619999999999998</v>
      </c>
      <c r="ES22" s="5">
        <v>0.3468</v>
      </c>
      <c r="ET22" s="5">
        <v>0.96279999999999999</v>
      </c>
      <c r="EU22" s="5">
        <v>0.1106</v>
      </c>
      <c r="EV22" s="4"/>
      <c r="EW22" s="4"/>
      <c r="EX22" s="4"/>
      <c r="EY22" s="4"/>
      <c r="EZ22" s="4"/>
      <c r="FA22" s="5">
        <v>0.6845</v>
      </c>
      <c r="FB22" s="5">
        <v>0.80069999999999997</v>
      </c>
      <c r="FC22" s="5">
        <v>0.33529999999999999</v>
      </c>
      <c r="FD22" s="5">
        <v>0.94140000000000001</v>
      </c>
      <c r="FE22" s="5">
        <v>0.15690000000000001</v>
      </c>
      <c r="FF22" s="4"/>
      <c r="FG22" s="4"/>
      <c r="FH22" s="4"/>
      <c r="FI22" s="4"/>
      <c r="FJ22" s="4"/>
      <c r="FK22" s="5"/>
      <c r="FL22" s="5"/>
      <c r="FM22" s="5"/>
      <c r="FN22" s="5"/>
      <c r="FO22" s="5"/>
      <c r="FP22" s="4">
        <f t="shared" si="0"/>
        <v>0.70131612903225815</v>
      </c>
      <c r="FQ22" s="4">
        <f t="shared" si="1"/>
        <v>0.84334193548387082</v>
      </c>
      <c r="FR22" s="4">
        <f t="shared" si="2"/>
        <v>0.31696129032258069</v>
      </c>
      <c r="FS22" s="4">
        <f t="shared" si="3"/>
        <v>0.89865806451612906</v>
      </c>
      <c r="FT22" s="4">
        <f t="shared" si="4"/>
        <v>0.15625161290322581</v>
      </c>
      <c r="FU22" s="1" t="str" cm="1">
        <f t="array" aca="1" ref="FU22" ca="1">CONCATENATE(INDIRECT(ADDRESS(1,MATCH(_xlfn.MINIFS(B22:FO22,metrics.est,"MAE"),B22:FO22,0)+1)), ", ", INDIRECT(ADDRESS(2,MATCH(_xlfn.MINIFS(B22:FO22,metrics.est,"MAE"),B22:FO22,0)+1)))</f>
        <v>k=20, r=0.1</v>
      </c>
      <c r="FV22" s="1" t="str" cm="1">
        <f t="array" aca="1" ref="FV22" ca="1">CONCATENATE(INDIRECT(ADDRESS(1,MATCH(_xlfn.MINIFS(B22:FO22,metrics.est,"MSE"),B22:FO22,0)+1)), ", ", INDIRECT(ADDRESS(2,MATCH(_xlfn.MINIFS(B22:FO22,metrics.est,"MSE"),B22:FO22,0)+1)))</f>
        <v>k=20, r=0.1</v>
      </c>
      <c r="FW22" s="1" t="str" cm="1">
        <f t="array" aca="1" ref="FW22" ca="1">CONCATENATE(INDIRECT(ADDRESS(1,MATCH(_xlfn.MAXIFS(B22:FO22,metrics.est,"R"),B22:FO22,0)+1)), ", ", INDIRECT(ADDRESS(2,MATCH(_xlfn.MAXIFS(B22:FO22,metrics.est,"R"),B22:FO22,0)+1)))</f>
        <v>k=20, r=0.1</v>
      </c>
      <c r="FX22" s="1" t="str" cm="1">
        <f t="array" aca="1" ref="FX22" ca="1">CONCATENATE(INDIRECT(ADDRESS(1,MATCH(_xlfn.MAXIFS(B22:FO22,metrics.est,"Coverage"),B22:FO22,0)+1)), ", ", INDIRECT(ADDRESS(2,MATCH(_xlfn.MAXIFS(B22:FO22,metrics.est,"Coverage"),B22:FO22,0)+1)))</f>
        <v>k=5, r=0.1</v>
      </c>
      <c r="FY22" s="1" t="str" cm="1">
        <f t="array" aca="1" ref="FY22" ca="1">CONCATENATE(INDIRECT(ADDRESS(1,MATCH(_xlfn.MINIFS(B22:FO22,metrics.est,"Time"),B22:FO22,0)+1)), ", ", INDIRECT(ADDRESS(2,MATCH(_xlfn.MINIFS(B22:FO22,metrics.est,"Time"),B22:FO22,0)+1)))</f>
        <v>k=20, r=0.9</v>
      </c>
    </row>
    <row r="23" spans="1:181" x14ac:dyDescent="0.2">
      <c r="A23" s="1" t="s">
        <v>20</v>
      </c>
      <c r="B23" s="4">
        <v>0.66469999999999996</v>
      </c>
      <c r="C23" s="4">
        <v>0.75419999999999998</v>
      </c>
      <c r="D23" s="4">
        <v>0.34889999999999999</v>
      </c>
      <c r="E23" s="4">
        <v>0.96419999999999995</v>
      </c>
      <c r="F23" s="4">
        <v>0.19789999999999999</v>
      </c>
      <c r="G23" s="5">
        <v>0.66849999999999998</v>
      </c>
      <c r="H23" s="5">
        <v>0.76500000000000001</v>
      </c>
      <c r="I23" s="5">
        <v>0.36170000000000002</v>
      </c>
      <c r="J23" s="5">
        <v>0.95879999999999999</v>
      </c>
      <c r="K23" s="5">
        <v>0.21790000000000001</v>
      </c>
      <c r="L23" s="4">
        <v>0.67420000000000002</v>
      </c>
      <c r="M23" s="4">
        <v>0.77739999999999998</v>
      </c>
      <c r="N23" s="4">
        <v>0.3508</v>
      </c>
      <c r="O23" s="4">
        <v>0.95540000000000003</v>
      </c>
      <c r="P23" s="4">
        <v>0.35439999999999999</v>
      </c>
      <c r="Q23" s="5">
        <v>0.67869999999999997</v>
      </c>
      <c r="R23" s="5">
        <v>0.7873</v>
      </c>
      <c r="S23" s="5">
        <v>0.34670000000000001</v>
      </c>
      <c r="T23" s="5">
        <v>0.9496</v>
      </c>
      <c r="U23" s="5">
        <v>0.21490000000000001</v>
      </c>
      <c r="V23" s="4">
        <v>0.68469999999999998</v>
      </c>
      <c r="W23" s="4">
        <v>0.80110000000000003</v>
      </c>
      <c r="X23" s="4">
        <v>0.34050000000000002</v>
      </c>
      <c r="Y23" s="4">
        <v>0.94110000000000005</v>
      </c>
      <c r="Z23" s="4">
        <v>0.29959999999999998</v>
      </c>
      <c r="AA23" s="5">
        <v>0.69679999999999997</v>
      </c>
      <c r="AB23" s="5">
        <v>0.82720000000000005</v>
      </c>
      <c r="AC23" s="5">
        <v>0.32790000000000002</v>
      </c>
      <c r="AD23" s="5">
        <v>0.9304</v>
      </c>
      <c r="AE23" s="5">
        <v>0.1694</v>
      </c>
      <c r="AF23" s="4">
        <v>0.71020000000000005</v>
      </c>
      <c r="AG23" s="4">
        <v>0.86229999999999996</v>
      </c>
      <c r="AH23" s="4">
        <v>0.30170000000000002</v>
      </c>
      <c r="AI23" s="4">
        <v>0.91</v>
      </c>
      <c r="AJ23" s="4">
        <v>0.1762</v>
      </c>
      <c r="AK23" s="5">
        <v>0.73909999999999998</v>
      </c>
      <c r="AL23" s="5">
        <v>0.93600000000000005</v>
      </c>
      <c r="AM23" s="5">
        <v>0.27510000000000001</v>
      </c>
      <c r="AN23" s="5">
        <v>0.86550000000000005</v>
      </c>
      <c r="AO23" s="5">
        <v>9.6100000000000005E-2</v>
      </c>
      <c r="AP23" s="4">
        <v>0.80279999999999996</v>
      </c>
      <c r="AQ23" s="4">
        <v>1.1012999999999999</v>
      </c>
      <c r="AR23" s="4">
        <v>0.2298</v>
      </c>
      <c r="AS23" s="4">
        <v>0.68110000000000004</v>
      </c>
      <c r="AT23" s="4">
        <v>7.5899999999999995E-2</v>
      </c>
      <c r="AU23" s="5">
        <v>0.66520000000000001</v>
      </c>
      <c r="AV23" s="5">
        <v>0.755</v>
      </c>
      <c r="AW23" s="5">
        <v>0.36549999999999999</v>
      </c>
      <c r="AX23" s="5">
        <v>0.96299999999999997</v>
      </c>
      <c r="AY23" s="5">
        <v>0.20030000000000001</v>
      </c>
      <c r="AZ23" s="4">
        <v>0.67300000000000004</v>
      </c>
      <c r="BA23" s="4">
        <v>0.77300000000000002</v>
      </c>
      <c r="BB23" s="4">
        <v>0.35799999999999998</v>
      </c>
      <c r="BC23" s="4">
        <v>0.95469999999999999</v>
      </c>
      <c r="BD23" s="4">
        <v>0.19439999999999999</v>
      </c>
      <c r="BE23" s="5">
        <v>0.68520000000000003</v>
      </c>
      <c r="BF23" s="5">
        <v>0.80310000000000004</v>
      </c>
      <c r="BG23" s="5">
        <v>0.33779999999999999</v>
      </c>
      <c r="BH23" s="5">
        <v>0.9415</v>
      </c>
      <c r="BI23" s="5">
        <v>0.2621</v>
      </c>
      <c r="BJ23" s="4">
        <v>0.71040000000000003</v>
      </c>
      <c r="BK23" s="4">
        <v>0.86180000000000001</v>
      </c>
      <c r="BL23" s="4">
        <v>0.30549999999999999</v>
      </c>
      <c r="BM23" s="4">
        <v>0.91020000000000001</v>
      </c>
      <c r="BN23" s="4">
        <v>0.14330000000000001</v>
      </c>
      <c r="BO23" s="5">
        <v>0.8044</v>
      </c>
      <c r="BP23" s="5">
        <v>1.1029</v>
      </c>
      <c r="BQ23" s="5">
        <v>0.22270000000000001</v>
      </c>
      <c r="BR23" s="5">
        <v>0.68010000000000004</v>
      </c>
      <c r="BS23" s="5">
        <v>5.8000000000000003E-2</v>
      </c>
      <c r="BT23" s="4">
        <v>0.66559999999999997</v>
      </c>
      <c r="BU23" s="4">
        <v>0.75539999999999996</v>
      </c>
      <c r="BV23" s="4">
        <v>0.35730000000000001</v>
      </c>
      <c r="BW23" s="4">
        <v>0.96279999999999999</v>
      </c>
      <c r="BX23" s="4">
        <v>0.15590000000000001</v>
      </c>
      <c r="BY23" s="5">
        <v>0.6734</v>
      </c>
      <c r="BZ23" s="5">
        <v>0.77539999999999998</v>
      </c>
      <c r="CA23" s="5">
        <v>0.35510000000000003</v>
      </c>
      <c r="CB23" s="5">
        <v>0.95550000000000002</v>
      </c>
      <c r="CC23" s="5">
        <v>0.2215</v>
      </c>
      <c r="CD23" s="4">
        <v>0.68679999999999997</v>
      </c>
      <c r="CE23" s="4">
        <v>0.80559999999999998</v>
      </c>
      <c r="CF23" s="4">
        <v>0.33700000000000002</v>
      </c>
      <c r="CG23" s="4">
        <v>0.94169999999999998</v>
      </c>
      <c r="CH23" s="4">
        <v>0.22600000000000001</v>
      </c>
      <c r="CI23" s="5">
        <v>0.7117</v>
      </c>
      <c r="CJ23" s="5">
        <v>0.86719999999999997</v>
      </c>
      <c r="CK23" s="5">
        <v>0.30459999999999998</v>
      </c>
      <c r="CL23" s="5">
        <v>0.91</v>
      </c>
      <c r="CM23" s="5">
        <v>0.15160000000000001</v>
      </c>
      <c r="CN23" s="4">
        <v>0.80379999999999996</v>
      </c>
      <c r="CO23" s="4">
        <v>1.1036999999999999</v>
      </c>
      <c r="CP23" s="4">
        <v>0.2276</v>
      </c>
      <c r="CQ23" s="4">
        <v>0.68020000000000003</v>
      </c>
      <c r="CR23" s="4">
        <v>6.4299999999999996E-2</v>
      </c>
      <c r="CS23" s="5">
        <v>0.66339999999999999</v>
      </c>
      <c r="CT23" s="5">
        <v>0.753</v>
      </c>
      <c r="CU23" s="5">
        <v>0.3669</v>
      </c>
      <c r="CV23" s="5">
        <v>0.96289999999999998</v>
      </c>
      <c r="CW23" s="5">
        <v>0.112</v>
      </c>
      <c r="CX23" s="4">
        <v>0.67320000000000002</v>
      </c>
      <c r="CY23" s="4">
        <v>0.77590000000000003</v>
      </c>
      <c r="CZ23" s="4">
        <v>0.35520000000000002</v>
      </c>
      <c r="DA23" s="4">
        <v>0.95520000000000005</v>
      </c>
      <c r="DB23" s="4">
        <v>0.1381</v>
      </c>
      <c r="DC23" s="5">
        <v>0.68620000000000003</v>
      </c>
      <c r="DD23" s="5">
        <v>0.80459999999999998</v>
      </c>
      <c r="DE23" s="5">
        <v>0.33560000000000001</v>
      </c>
      <c r="DF23" s="5">
        <v>0.94199999999999995</v>
      </c>
      <c r="DG23" s="5">
        <v>0.13450000000000001</v>
      </c>
      <c r="DH23" s="4">
        <v>0.71120000000000005</v>
      </c>
      <c r="DI23" s="4">
        <v>0.86519999999999997</v>
      </c>
      <c r="DJ23" s="4">
        <v>0.30669999999999997</v>
      </c>
      <c r="DK23" s="4">
        <v>0.9103</v>
      </c>
      <c r="DL23" s="4">
        <v>8.6099999999999996E-2</v>
      </c>
      <c r="DM23" s="5">
        <v>0.80359999999999998</v>
      </c>
      <c r="DN23" s="5">
        <v>1.1022000000000001</v>
      </c>
      <c r="DO23" s="5">
        <v>0.22639999999999999</v>
      </c>
      <c r="DP23" s="5">
        <v>0.67959999999999998</v>
      </c>
      <c r="DQ23" s="5">
        <v>3.6499999999999998E-2</v>
      </c>
      <c r="DR23" s="4">
        <v>0.66579999999999995</v>
      </c>
      <c r="DS23" s="4">
        <v>0.75729999999999997</v>
      </c>
      <c r="DT23" s="4">
        <v>0.36499999999999999</v>
      </c>
      <c r="DU23" s="4">
        <v>0.96240000000000003</v>
      </c>
      <c r="DV23" s="4">
        <v>0.1401</v>
      </c>
      <c r="DW23" s="5">
        <v>0.67230000000000001</v>
      </c>
      <c r="DX23" s="5">
        <v>0.77280000000000004</v>
      </c>
      <c r="DY23" s="5">
        <v>0.35599999999999998</v>
      </c>
      <c r="DZ23" s="5">
        <v>0.95489999999999997</v>
      </c>
      <c r="EA23" s="5">
        <v>0.15479999999999999</v>
      </c>
      <c r="EB23" s="4">
        <v>0.68540000000000001</v>
      </c>
      <c r="EC23" s="4">
        <v>0.80330000000000001</v>
      </c>
      <c r="ED23" s="4">
        <v>0.33950000000000002</v>
      </c>
      <c r="EE23" s="4">
        <v>0.94120000000000004</v>
      </c>
      <c r="EF23" s="4">
        <v>0.115</v>
      </c>
      <c r="EG23" s="5">
        <v>0.71120000000000005</v>
      </c>
      <c r="EH23" s="5">
        <v>0.86529999999999996</v>
      </c>
      <c r="EI23" s="5">
        <v>0.30570000000000003</v>
      </c>
      <c r="EJ23" s="5">
        <v>0.91049999999999998</v>
      </c>
      <c r="EK23" s="5">
        <v>0.1147</v>
      </c>
      <c r="EL23" s="4">
        <v>0.80279999999999996</v>
      </c>
      <c r="EM23" s="4">
        <v>1.1012999999999999</v>
      </c>
      <c r="EN23" s="4">
        <v>0.2273</v>
      </c>
      <c r="EO23" s="4">
        <v>0.6794</v>
      </c>
      <c r="EP23" s="4">
        <v>3.78E-2</v>
      </c>
      <c r="EQ23" s="5">
        <v>0.66490000000000005</v>
      </c>
      <c r="ER23" s="5">
        <v>0.75590000000000002</v>
      </c>
      <c r="ES23" s="5">
        <v>0.35799999999999998</v>
      </c>
      <c r="ET23" s="5">
        <v>0.96279999999999999</v>
      </c>
      <c r="EU23" s="5">
        <v>0.11210000000000001</v>
      </c>
      <c r="EV23" s="4"/>
      <c r="EW23" s="4"/>
      <c r="EX23" s="4"/>
      <c r="EY23" s="4"/>
      <c r="EZ23" s="4"/>
      <c r="FA23" s="5">
        <v>0.6855</v>
      </c>
      <c r="FB23" s="5">
        <v>0.80389999999999995</v>
      </c>
      <c r="FC23" s="5">
        <v>0.33829999999999999</v>
      </c>
      <c r="FD23" s="5">
        <v>0.94140000000000001</v>
      </c>
      <c r="FE23" s="5">
        <v>0.15890000000000001</v>
      </c>
      <c r="FF23" s="4"/>
      <c r="FG23" s="4"/>
      <c r="FH23" s="4"/>
      <c r="FI23" s="4"/>
      <c r="FJ23" s="4"/>
      <c r="FK23" s="5"/>
      <c r="FL23" s="5"/>
      <c r="FM23" s="5"/>
      <c r="FN23" s="5"/>
      <c r="FO23" s="5"/>
      <c r="FP23" s="4">
        <f t="shared" si="0"/>
        <v>0.70402258064516143</v>
      </c>
      <c r="FQ23" s="4">
        <f t="shared" si="1"/>
        <v>0.85082580645161299</v>
      </c>
      <c r="FR23" s="4">
        <f t="shared" si="2"/>
        <v>0.3204774193548387</v>
      </c>
      <c r="FS23" s="4">
        <f t="shared" si="3"/>
        <v>0.89865806451612906</v>
      </c>
      <c r="FT23" s="4">
        <f t="shared" si="4"/>
        <v>0.15549354838709678</v>
      </c>
      <c r="FU23" s="1" t="str" cm="1">
        <f t="array" aca="1" ref="FU23" ca="1">CONCATENATE(INDIRECT(ADDRESS(1,MATCH(_xlfn.MINIFS(B23:FO23,metrics.est,"MAE"),B23:FO23,0)+1)), ", ", INDIRECT(ADDRESS(2,MATCH(_xlfn.MINIFS(B23:FO23,metrics.est,"MAE"),B23:FO23,0)+1)))</f>
        <v>k=20, r=0.1</v>
      </c>
      <c r="FV23" s="1" t="str" cm="1">
        <f t="array" aca="1" ref="FV23" ca="1">CONCATENATE(INDIRECT(ADDRESS(1,MATCH(_xlfn.MINIFS(B23:FO23,metrics.est,"MSE"),B23:FO23,0)+1)), ", ", INDIRECT(ADDRESS(2,MATCH(_xlfn.MINIFS(B23:FO23,metrics.est,"MSE"),B23:FO23,0)+1)))</f>
        <v>k=20, r=0.1</v>
      </c>
      <c r="FW23" s="1" t="str" cm="1">
        <f t="array" aca="1" ref="FW23" ca="1">CONCATENATE(INDIRECT(ADDRESS(1,MATCH(_xlfn.MAXIFS(B23:FO23,metrics.est,"R"),B23:FO23,0)+1)), ", ", INDIRECT(ADDRESS(2,MATCH(_xlfn.MAXIFS(B23:FO23,metrics.est,"R"),B23:FO23,0)+1)))</f>
        <v>k=20, r=0.1</v>
      </c>
      <c r="FX23" s="1" t="str" cm="1">
        <f t="array" aca="1" ref="FX23" ca="1">CONCATENATE(INDIRECT(ADDRESS(1,MATCH(_xlfn.MAXIFS(B23:FO23,metrics.est,"Coverage"),B23:FO23,0)+1)), ", ", INDIRECT(ADDRESS(2,MATCH(_xlfn.MAXIFS(B23:FO23,metrics.est,"Coverage"),B23:FO23,0)+1)))</f>
        <v>k=5, r=0.1</v>
      </c>
      <c r="FY23" s="1" t="str" cm="1">
        <f t="array" aca="1" ref="FY23" ca="1">CONCATENATE(INDIRECT(ADDRESS(1,MATCH(_xlfn.MINIFS(B23:FO23,metrics.est,"Time"),B23:FO23,0)+1)), ", ", INDIRECT(ADDRESS(2,MATCH(_xlfn.MINIFS(B23:FO23,metrics.est,"Time"),B23:FO23,0)+1)))</f>
        <v>k=20, r=0.9</v>
      </c>
    </row>
    <row r="24" spans="1:181" x14ac:dyDescent="0.2">
      <c r="A24" s="1" t="s">
        <v>21</v>
      </c>
      <c r="B24" s="4">
        <v>0.67459999999999998</v>
      </c>
      <c r="C24" s="4">
        <v>0.77739999999999998</v>
      </c>
      <c r="D24" s="4">
        <v>0.3306</v>
      </c>
      <c r="E24" s="4">
        <v>0.96419999999999995</v>
      </c>
      <c r="F24" s="4">
        <v>0.1991</v>
      </c>
      <c r="G24" s="5">
        <v>0.67720000000000002</v>
      </c>
      <c r="H24" s="5">
        <v>0.78539999999999999</v>
      </c>
      <c r="I24" s="5">
        <v>0.34710000000000002</v>
      </c>
      <c r="J24" s="5">
        <v>0.95879999999999999</v>
      </c>
      <c r="K24" s="5">
        <v>0.22389999999999999</v>
      </c>
      <c r="L24" s="4">
        <v>0.68169999999999997</v>
      </c>
      <c r="M24" s="4">
        <v>0.79479999999999995</v>
      </c>
      <c r="N24" s="4">
        <v>0.34150000000000003</v>
      </c>
      <c r="O24" s="4">
        <v>0.95540000000000003</v>
      </c>
      <c r="P24" s="4">
        <v>0.38300000000000001</v>
      </c>
      <c r="Q24" s="5">
        <v>0.68440000000000001</v>
      </c>
      <c r="R24" s="5">
        <v>0.8</v>
      </c>
      <c r="S24" s="5">
        <v>0.3387</v>
      </c>
      <c r="T24" s="5">
        <v>0.9496</v>
      </c>
      <c r="U24" s="5">
        <v>0.2319</v>
      </c>
      <c r="V24" s="4">
        <v>0.68879999999999997</v>
      </c>
      <c r="W24" s="4">
        <v>0.80979999999999996</v>
      </c>
      <c r="X24" s="4">
        <v>0.33550000000000002</v>
      </c>
      <c r="Y24" s="4">
        <v>0.94110000000000005</v>
      </c>
      <c r="Z24" s="4">
        <v>0.31430000000000002</v>
      </c>
      <c r="AA24" s="5">
        <v>0.69879999999999998</v>
      </c>
      <c r="AB24" s="5">
        <v>0.83099999999999996</v>
      </c>
      <c r="AC24" s="5">
        <v>0.32400000000000001</v>
      </c>
      <c r="AD24" s="5">
        <v>0.9304</v>
      </c>
      <c r="AE24" s="5">
        <v>0.15559999999999999</v>
      </c>
      <c r="AF24" s="4">
        <v>0.70899999999999996</v>
      </c>
      <c r="AG24" s="4">
        <v>0.85799999999999998</v>
      </c>
      <c r="AH24" s="4">
        <v>0.30409999999999998</v>
      </c>
      <c r="AI24" s="4">
        <v>0.91</v>
      </c>
      <c r="AJ24" s="4">
        <v>0.1961</v>
      </c>
      <c r="AK24" s="5">
        <v>0.73440000000000005</v>
      </c>
      <c r="AL24" s="5">
        <v>0.92300000000000004</v>
      </c>
      <c r="AM24" s="5">
        <v>0.27879999999999999</v>
      </c>
      <c r="AN24" s="5">
        <v>0.86550000000000005</v>
      </c>
      <c r="AO24" s="5">
        <v>0.1111</v>
      </c>
      <c r="AP24" s="4">
        <v>0.79449999999999998</v>
      </c>
      <c r="AQ24" s="4">
        <v>1.0777000000000001</v>
      </c>
      <c r="AR24" s="4">
        <v>0.23100000000000001</v>
      </c>
      <c r="AS24" s="4">
        <v>0.68110000000000004</v>
      </c>
      <c r="AT24" s="4">
        <v>8.5800000000000001E-2</v>
      </c>
      <c r="AU24" s="5">
        <v>0.67500000000000004</v>
      </c>
      <c r="AV24" s="5">
        <v>0.77829999999999999</v>
      </c>
      <c r="AW24" s="5">
        <v>0.34939999999999999</v>
      </c>
      <c r="AX24" s="5">
        <v>0.96299999999999997</v>
      </c>
      <c r="AY24" s="5">
        <v>0.18429999999999999</v>
      </c>
      <c r="AZ24" s="4">
        <v>0.68079999999999996</v>
      </c>
      <c r="BA24" s="4">
        <v>0.79039999999999999</v>
      </c>
      <c r="BB24" s="4">
        <v>0.34720000000000001</v>
      </c>
      <c r="BC24" s="4">
        <v>0.95469999999999999</v>
      </c>
      <c r="BD24" s="4">
        <v>0.24479999999999999</v>
      </c>
      <c r="BE24" s="5">
        <v>0.68930000000000002</v>
      </c>
      <c r="BF24" s="5">
        <v>0.81159999999999999</v>
      </c>
      <c r="BG24" s="5">
        <v>0.33129999999999998</v>
      </c>
      <c r="BH24" s="5">
        <v>0.9415</v>
      </c>
      <c r="BI24" s="5">
        <v>0.2213</v>
      </c>
      <c r="BJ24" s="4">
        <v>0.70950000000000002</v>
      </c>
      <c r="BK24" s="4">
        <v>0.85829999999999995</v>
      </c>
      <c r="BL24" s="4">
        <v>0.30669999999999997</v>
      </c>
      <c r="BM24" s="4">
        <v>0.91020000000000001</v>
      </c>
      <c r="BN24" s="4">
        <v>0.1467</v>
      </c>
      <c r="BO24" s="5">
        <v>0.79559999999999997</v>
      </c>
      <c r="BP24" s="5">
        <v>1.0786</v>
      </c>
      <c r="BQ24" s="5">
        <v>0.22439999999999999</v>
      </c>
      <c r="BR24" s="5">
        <v>0.68010000000000004</v>
      </c>
      <c r="BS24" s="5">
        <v>5.7500000000000002E-2</v>
      </c>
      <c r="BT24" s="4">
        <v>0.6754</v>
      </c>
      <c r="BU24" s="4">
        <v>0.77829999999999999</v>
      </c>
      <c r="BV24" s="4">
        <v>0.34279999999999999</v>
      </c>
      <c r="BW24" s="4">
        <v>0.96279999999999999</v>
      </c>
      <c r="BX24" s="4">
        <v>0.155</v>
      </c>
      <c r="BY24" s="5">
        <v>0.68120000000000003</v>
      </c>
      <c r="BZ24" s="5">
        <v>0.79310000000000003</v>
      </c>
      <c r="CA24" s="5">
        <v>0.34350000000000003</v>
      </c>
      <c r="CB24" s="5">
        <v>0.95550000000000002</v>
      </c>
      <c r="CC24" s="5">
        <v>0.22389999999999999</v>
      </c>
      <c r="CD24" s="4">
        <v>0.69079999999999997</v>
      </c>
      <c r="CE24" s="4">
        <v>0.81399999999999995</v>
      </c>
      <c r="CF24" s="4">
        <v>0.33169999999999999</v>
      </c>
      <c r="CG24" s="4">
        <v>0.94169999999999998</v>
      </c>
      <c r="CH24" s="4">
        <v>0.2167</v>
      </c>
      <c r="CI24" s="5">
        <v>0.71040000000000003</v>
      </c>
      <c r="CJ24" s="5">
        <v>0.86260000000000003</v>
      </c>
      <c r="CK24" s="5">
        <v>0.30620000000000003</v>
      </c>
      <c r="CL24" s="5">
        <v>0.91</v>
      </c>
      <c r="CM24" s="5">
        <v>0.15359999999999999</v>
      </c>
      <c r="CN24" s="4">
        <v>0.79490000000000005</v>
      </c>
      <c r="CO24" s="4">
        <v>1.0794999999999999</v>
      </c>
      <c r="CP24" s="4">
        <v>0.23039999999999999</v>
      </c>
      <c r="CQ24" s="4">
        <v>0.68020000000000003</v>
      </c>
      <c r="CR24" s="4">
        <v>6.6299999999999998E-2</v>
      </c>
      <c r="CS24" s="5">
        <v>0.67359999999999998</v>
      </c>
      <c r="CT24" s="5">
        <v>0.77639999999999998</v>
      </c>
      <c r="CU24" s="5">
        <v>0.35489999999999999</v>
      </c>
      <c r="CV24" s="5">
        <v>0.96289999999999998</v>
      </c>
      <c r="CW24" s="5">
        <v>0.11210000000000001</v>
      </c>
      <c r="CX24" s="4">
        <v>0.68069999999999997</v>
      </c>
      <c r="CY24" s="4">
        <v>0.79279999999999995</v>
      </c>
      <c r="CZ24" s="4">
        <v>0.34429999999999999</v>
      </c>
      <c r="DA24" s="4">
        <v>0.95520000000000005</v>
      </c>
      <c r="DB24" s="4">
        <v>0.13950000000000001</v>
      </c>
      <c r="DC24" s="5">
        <v>0.69010000000000005</v>
      </c>
      <c r="DD24" s="5">
        <v>0.81299999999999994</v>
      </c>
      <c r="DE24" s="5">
        <v>0.33110000000000001</v>
      </c>
      <c r="DF24" s="5">
        <v>0.94199999999999995</v>
      </c>
      <c r="DG24" s="5">
        <v>0.13689999999999999</v>
      </c>
      <c r="DH24" s="4">
        <v>0.71009999999999995</v>
      </c>
      <c r="DI24" s="4">
        <v>0.86150000000000004</v>
      </c>
      <c r="DJ24" s="4">
        <v>0.30809999999999998</v>
      </c>
      <c r="DK24" s="4">
        <v>0.9103</v>
      </c>
      <c r="DL24" s="4">
        <v>8.43E-2</v>
      </c>
      <c r="DM24" s="5">
        <v>0.79510000000000003</v>
      </c>
      <c r="DN24" s="5">
        <v>1.0789</v>
      </c>
      <c r="DO24" s="5">
        <v>0.22919999999999999</v>
      </c>
      <c r="DP24" s="5">
        <v>0.67959999999999998</v>
      </c>
      <c r="DQ24" s="5">
        <v>3.8600000000000002E-2</v>
      </c>
      <c r="DR24" s="4">
        <v>0.6754</v>
      </c>
      <c r="DS24" s="4">
        <v>0.78010000000000002</v>
      </c>
      <c r="DT24" s="4">
        <v>0.34810000000000002</v>
      </c>
      <c r="DU24" s="4">
        <v>0.96240000000000003</v>
      </c>
      <c r="DV24" s="4">
        <v>0.14299999999999999</v>
      </c>
      <c r="DW24" s="5">
        <v>0.67979999999999996</v>
      </c>
      <c r="DX24" s="5">
        <v>0.78969999999999996</v>
      </c>
      <c r="DY24" s="5">
        <v>0.34510000000000002</v>
      </c>
      <c r="DZ24" s="5">
        <v>0.95489999999999997</v>
      </c>
      <c r="EA24" s="5">
        <v>0.1575</v>
      </c>
      <c r="EB24" s="4">
        <v>0.6895</v>
      </c>
      <c r="EC24" s="4">
        <v>0.81189999999999996</v>
      </c>
      <c r="ED24" s="4">
        <v>0.33460000000000001</v>
      </c>
      <c r="EE24" s="4">
        <v>0.94120000000000004</v>
      </c>
      <c r="EF24" s="4">
        <v>0.1169</v>
      </c>
      <c r="EG24" s="5">
        <v>0.71030000000000004</v>
      </c>
      <c r="EH24" s="5">
        <v>0.86170000000000002</v>
      </c>
      <c r="EI24" s="5">
        <v>0.30690000000000001</v>
      </c>
      <c r="EJ24" s="5">
        <v>0.91049999999999998</v>
      </c>
      <c r="EK24" s="5">
        <v>0.1157</v>
      </c>
      <c r="EL24" s="4">
        <v>0.79430000000000001</v>
      </c>
      <c r="EM24" s="4">
        <v>1.0780000000000001</v>
      </c>
      <c r="EN24" s="4">
        <v>0.23019999999999999</v>
      </c>
      <c r="EO24" s="4">
        <v>0.6794</v>
      </c>
      <c r="EP24" s="4">
        <v>4.0800000000000003E-2</v>
      </c>
      <c r="EQ24" s="5">
        <v>0.67490000000000006</v>
      </c>
      <c r="ER24" s="5">
        <v>0.7792</v>
      </c>
      <c r="ES24" s="5">
        <v>0.34239999999999998</v>
      </c>
      <c r="ET24" s="5">
        <v>0.96279999999999999</v>
      </c>
      <c r="EU24" s="5">
        <v>0.1166</v>
      </c>
      <c r="EV24" s="4"/>
      <c r="EW24" s="4"/>
      <c r="EX24" s="4"/>
      <c r="EY24" s="4"/>
      <c r="EZ24" s="4"/>
      <c r="FA24" s="5">
        <v>0.6895</v>
      </c>
      <c r="FB24" s="5">
        <v>0.81230000000000002</v>
      </c>
      <c r="FC24" s="5">
        <v>0.33289999999999997</v>
      </c>
      <c r="FD24" s="5">
        <v>0.94140000000000001</v>
      </c>
      <c r="FE24" s="5">
        <v>0.161</v>
      </c>
      <c r="FF24" s="4"/>
      <c r="FG24" s="4"/>
      <c r="FH24" s="4"/>
      <c r="FI24" s="4"/>
      <c r="FJ24" s="4"/>
      <c r="FK24" s="5"/>
      <c r="FL24" s="5"/>
      <c r="FM24" s="5"/>
      <c r="FN24" s="5"/>
      <c r="FO24" s="5"/>
      <c r="FP24" s="4">
        <f t="shared" si="0"/>
        <v>0.70676129032258062</v>
      </c>
      <c r="FQ24" s="4">
        <f t="shared" si="1"/>
        <v>0.85604193548387086</v>
      </c>
      <c r="FR24" s="4">
        <f t="shared" si="2"/>
        <v>0.31460322580645156</v>
      </c>
      <c r="FS24" s="4">
        <f t="shared" si="3"/>
        <v>0.89865806451612906</v>
      </c>
      <c r="FT24" s="4">
        <f t="shared" si="4"/>
        <v>0.15915483870967739</v>
      </c>
      <c r="FU24" s="1" t="str" cm="1">
        <f t="array" aca="1" ref="FU24" ca="1">CONCATENATE(INDIRECT(ADDRESS(1,MATCH(_xlfn.MINIFS(B24:FO24,metrics.est,"MAE"),B24:FO24,0)+1)), ", ", INDIRECT(ADDRESS(2,MATCH(_xlfn.MINIFS(B24:FO24,metrics.est,"MAE"),B24:FO24,0)+1)))</f>
        <v>k=20, r=0.1</v>
      </c>
      <c r="FV24" s="1" t="str" cm="1">
        <f t="array" aca="1" ref="FV24" ca="1">CONCATENATE(INDIRECT(ADDRESS(1,MATCH(_xlfn.MINIFS(B24:FO24,metrics.est,"MSE"),B24:FO24,0)+1)), ", ", INDIRECT(ADDRESS(2,MATCH(_xlfn.MINIFS(B24:FO24,metrics.est,"MSE"),B24:FO24,0)+1)))</f>
        <v>k=20, r=0.1</v>
      </c>
      <c r="FW24" s="1" t="str" cm="1">
        <f t="array" aca="1" ref="FW24" ca="1">CONCATENATE(INDIRECT(ADDRESS(1,MATCH(_xlfn.MAXIFS(B24:FO24,metrics.est,"R"),B24:FO24,0)+1)), ", ", INDIRECT(ADDRESS(2,MATCH(_xlfn.MAXIFS(B24:FO24,metrics.est,"R"),B24:FO24,0)+1)))</f>
        <v>k=20, r=0.1</v>
      </c>
      <c r="FX24" s="1" t="str" cm="1">
        <f t="array" aca="1" ref="FX24" ca="1">CONCATENATE(INDIRECT(ADDRESS(1,MATCH(_xlfn.MAXIFS(B24:FO24,metrics.est,"Coverage"),B24:FO24,0)+1)), ", ", INDIRECT(ADDRESS(2,MATCH(_xlfn.MAXIFS(B24:FO24,metrics.est,"Coverage"),B24:FO24,0)+1)))</f>
        <v>k=5, r=0.1</v>
      </c>
      <c r="FY24" s="1" t="str" cm="1">
        <f t="array" aca="1" ref="FY24" ca="1">CONCATENATE(INDIRECT(ADDRESS(1,MATCH(_xlfn.MINIFS(B24:FO24,metrics.est,"Time"),B24:FO24,0)+1)), ", ", INDIRECT(ADDRESS(2,MATCH(_xlfn.MINIFS(B24:FO24,metrics.est,"Time"),B24:FO24,0)+1)))</f>
        <v>k=20, r=0.9</v>
      </c>
    </row>
    <row r="25" spans="1:181" x14ac:dyDescent="0.2">
      <c r="A25" s="1" t="s">
        <v>22</v>
      </c>
      <c r="B25" s="4">
        <v>0.71499999999999997</v>
      </c>
      <c r="C25" s="4">
        <v>0.86429999999999996</v>
      </c>
      <c r="D25" s="4">
        <v>0.31819999999999998</v>
      </c>
      <c r="E25" s="4">
        <v>0.96430000000000005</v>
      </c>
      <c r="F25" s="4">
        <v>6.6657000000000002</v>
      </c>
      <c r="G25" s="5">
        <v>0.72360000000000002</v>
      </c>
      <c r="H25" s="5">
        <v>0.88649999999999995</v>
      </c>
      <c r="I25" s="5">
        <v>0.33119999999999999</v>
      </c>
      <c r="J25" s="5">
        <v>0.95889999999999997</v>
      </c>
      <c r="K25" s="5">
        <v>7.1528999999999998</v>
      </c>
      <c r="L25" s="4">
        <v>0.73099999999999998</v>
      </c>
      <c r="M25" s="4">
        <v>0.90280000000000005</v>
      </c>
      <c r="N25" s="4">
        <v>0.32050000000000001</v>
      </c>
      <c r="O25" s="4">
        <v>0.95540000000000003</v>
      </c>
      <c r="P25" s="4">
        <v>12.723000000000001</v>
      </c>
      <c r="Q25" s="5">
        <v>0.73799999999999999</v>
      </c>
      <c r="R25" s="5">
        <v>0.91910000000000003</v>
      </c>
      <c r="S25" s="5">
        <v>0.32029999999999997</v>
      </c>
      <c r="T25" s="5">
        <v>0.94969999999999999</v>
      </c>
      <c r="U25" s="5">
        <v>8.7325999999999997</v>
      </c>
      <c r="V25" s="4">
        <v>0.74550000000000005</v>
      </c>
      <c r="W25" s="4">
        <v>0.93769999999999998</v>
      </c>
      <c r="X25" s="4">
        <v>0.3125</v>
      </c>
      <c r="Y25" s="4">
        <v>0.94069999999999998</v>
      </c>
      <c r="Z25" s="4">
        <v>12.379</v>
      </c>
      <c r="AA25" s="5">
        <v>0.75780000000000003</v>
      </c>
      <c r="AB25" s="5">
        <v>0.96699999999999997</v>
      </c>
      <c r="AC25" s="5">
        <v>0.30709999999999998</v>
      </c>
      <c r="AD25" s="5">
        <v>0.92869999999999997</v>
      </c>
      <c r="AE25" s="5">
        <v>7.9443000000000001</v>
      </c>
      <c r="AF25" s="4">
        <v>0.76859999999999995</v>
      </c>
      <c r="AG25" s="4">
        <v>0.99619999999999997</v>
      </c>
      <c r="AH25" s="4">
        <v>0.29299999999999998</v>
      </c>
      <c r="AI25" s="4">
        <v>0.90549999999999997</v>
      </c>
      <c r="AJ25" s="4">
        <v>9.1140000000000008</v>
      </c>
      <c r="AK25" s="5">
        <v>0.78959999999999997</v>
      </c>
      <c r="AL25" s="5">
        <v>1.0510999999999999</v>
      </c>
      <c r="AM25" s="5">
        <v>0.28570000000000001</v>
      </c>
      <c r="AN25" s="5">
        <v>0.83989999999999998</v>
      </c>
      <c r="AO25" s="5">
        <v>4.7055999999999996</v>
      </c>
      <c r="AP25" s="4">
        <v>0.81640000000000001</v>
      </c>
      <c r="AQ25" s="4">
        <v>1.1131</v>
      </c>
      <c r="AR25" s="4">
        <v>0.29470000000000002</v>
      </c>
      <c r="AS25" s="4">
        <v>0.53310000000000002</v>
      </c>
      <c r="AT25" s="4">
        <v>3.4297</v>
      </c>
      <c r="AU25" s="5">
        <v>0.71930000000000005</v>
      </c>
      <c r="AV25" s="5">
        <v>0.87450000000000006</v>
      </c>
      <c r="AW25" s="5">
        <v>0.33040000000000003</v>
      </c>
      <c r="AX25" s="5">
        <v>0.96309999999999996</v>
      </c>
      <c r="AY25" s="5">
        <v>5.1589</v>
      </c>
      <c r="AZ25" s="4">
        <v>0.72950000000000004</v>
      </c>
      <c r="BA25" s="4">
        <v>0.89949999999999997</v>
      </c>
      <c r="BB25" s="4">
        <v>0.32919999999999999</v>
      </c>
      <c r="BC25" s="4">
        <v>0.95479999999999998</v>
      </c>
      <c r="BD25" s="4">
        <v>8.5197000000000003</v>
      </c>
      <c r="BE25" s="5">
        <v>0.74490000000000001</v>
      </c>
      <c r="BF25" s="5">
        <v>0.93730000000000002</v>
      </c>
      <c r="BG25" s="5">
        <v>0.314</v>
      </c>
      <c r="BH25" s="5">
        <v>0.94110000000000005</v>
      </c>
      <c r="BI25" s="5">
        <v>8.8813999999999993</v>
      </c>
      <c r="BJ25" s="4">
        <v>0.77</v>
      </c>
      <c r="BK25" s="4">
        <v>1.0004</v>
      </c>
      <c r="BL25" s="4">
        <v>0.29320000000000002</v>
      </c>
      <c r="BM25" s="4">
        <v>0.90500000000000003</v>
      </c>
      <c r="BN25" s="4">
        <v>7.0221</v>
      </c>
      <c r="BO25" s="5">
        <v>0.81699999999999995</v>
      </c>
      <c r="BP25" s="5">
        <v>1.119</v>
      </c>
      <c r="BQ25" s="5">
        <v>0.28399999999999997</v>
      </c>
      <c r="BR25" s="5">
        <v>0.52890000000000004</v>
      </c>
      <c r="BS25" s="5">
        <v>2.5266999999999999</v>
      </c>
      <c r="BT25" s="4">
        <v>0.71819999999999995</v>
      </c>
      <c r="BU25" s="4">
        <v>0.87290000000000001</v>
      </c>
      <c r="BV25" s="4">
        <v>0.3241</v>
      </c>
      <c r="BW25" s="4">
        <v>0.96289999999999998</v>
      </c>
      <c r="BX25" s="4">
        <v>5.0869</v>
      </c>
      <c r="BY25" s="5">
        <v>0.73009999999999997</v>
      </c>
      <c r="BZ25" s="5">
        <v>0.90129999999999999</v>
      </c>
      <c r="CA25" s="5">
        <v>0.32529999999999998</v>
      </c>
      <c r="CB25" s="5">
        <v>0.9556</v>
      </c>
      <c r="CC25" s="5">
        <v>8.5336999999999996</v>
      </c>
      <c r="CD25" s="4">
        <v>0.74729999999999996</v>
      </c>
      <c r="CE25" s="4">
        <v>0.94189999999999996</v>
      </c>
      <c r="CF25" s="4">
        <v>0.3115</v>
      </c>
      <c r="CG25" s="4">
        <v>0.94140000000000001</v>
      </c>
      <c r="CH25" s="4">
        <v>9.2317</v>
      </c>
      <c r="CI25" s="5">
        <v>0.77080000000000004</v>
      </c>
      <c r="CJ25" s="5">
        <v>1.0022</v>
      </c>
      <c r="CK25" s="5">
        <v>0.29520000000000002</v>
      </c>
      <c r="CL25" s="5">
        <v>0.90369999999999995</v>
      </c>
      <c r="CM25" s="5">
        <v>6.9161000000000001</v>
      </c>
      <c r="CN25" s="4">
        <v>0.81869999999999998</v>
      </c>
      <c r="CO25" s="4">
        <v>1.1229</v>
      </c>
      <c r="CP25" s="4">
        <v>0.2873</v>
      </c>
      <c r="CQ25" s="4">
        <v>0.53649999999999998</v>
      </c>
      <c r="CR25" s="4">
        <v>2.5125999999999999</v>
      </c>
      <c r="CS25" s="5">
        <v>0.71789999999999998</v>
      </c>
      <c r="CT25" s="5">
        <v>0.86990000000000001</v>
      </c>
      <c r="CU25" s="5">
        <v>0.33700000000000002</v>
      </c>
      <c r="CV25" s="5">
        <v>0.96299999999999997</v>
      </c>
      <c r="CW25" s="5">
        <v>4.2945000000000002</v>
      </c>
      <c r="CX25" s="4">
        <v>0.7298</v>
      </c>
      <c r="CY25" s="4">
        <v>0.90059999999999996</v>
      </c>
      <c r="CZ25" s="4">
        <v>0.32640000000000002</v>
      </c>
      <c r="DA25" s="4">
        <v>0.95520000000000005</v>
      </c>
      <c r="DB25" s="4">
        <v>6.6627999999999998</v>
      </c>
      <c r="DC25" s="5">
        <v>0.74590000000000001</v>
      </c>
      <c r="DD25" s="5">
        <v>0.93889999999999996</v>
      </c>
      <c r="DE25" s="5">
        <v>0.312</v>
      </c>
      <c r="DF25" s="5">
        <v>0.94159999999999999</v>
      </c>
      <c r="DG25" s="5">
        <v>6.5564999999999998</v>
      </c>
      <c r="DH25" s="4">
        <v>0.77010000000000001</v>
      </c>
      <c r="DI25" s="4">
        <v>0.999</v>
      </c>
      <c r="DJ25" s="4">
        <v>0.29959999999999998</v>
      </c>
      <c r="DK25" s="4">
        <v>0.9052</v>
      </c>
      <c r="DL25" s="4">
        <v>5.4687999999999999</v>
      </c>
      <c r="DM25" s="5">
        <v>0.82089999999999996</v>
      </c>
      <c r="DN25" s="5">
        <v>1.1312</v>
      </c>
      <c r="DO25" s="5">
        <v>0.28610000000000002</v>
      </c>
      <c r="DP25" s="5">
        <v>0.55169999999999997</v>
      </c>
      <c r="DQ25" s="5">
        <v>1.7581</v>
      </c>
      <c r="DR25" s="4">
        <v>0.71930000000000005</v>
      </c>
      <c r="DS25" s="4">
        <v>0.87529999999999997</v>
      </c>
      <c r="DT25" s="4">
        <v>0.3296</v>
      </c>
      <c r="DU25" s="4">
        <v>0.96240000000000003</v>
      </c>
      <c r="DV25" s="4">
        <v>5.2343000000000002</v>
      </c>
      <c r="DW25" s="5">
        <v>0.72919999999999996</v>
      </c>
      <c r="DX25" s="5">
        <v>0.89880000000000004</v>
      </c>
      <c r="DY25" s="5">
        <v>0.32590000000000002</v>
      </c>
      <c r="DZ25" s="5">
        <v>0.95499999999999996</v>
      </c>
      <c r="EA25" s="5">
        <v>6.2895000000000003</v>
      </c>
      <c r="EB25" s="4">
        <v>0.74539999999999995</v>
      </c>
      <c r="EC25" s="4">
        <v>0.93789999999999996</v>
      </c>
      <c r="ED25" s="4">
        <v>0.31519999999999998</v>
      </c>
      <c r="EE25" s="4">
        <v>0.94089999999999996</v>
      </c>
      <c r="EF25" s="4">
        <v>6.7449000000000003</v>
      </c>
      <c r="EG25" s="5">
        <v>0.77029999999999998</v>
      </c>
      <c r="EH25" s="5">
        <v>1.0008999999999999</v>
      </c>
      <c r="EI25" s="5">
        <v>0.29709999999999998</v>
      </c>
      <c r="EJ25" s="5">
        <v>0.90449999999999997</v>
      </c>
      <c r="EK25" s="5">
        <v>5.5793999999999997</v>
      </c>
      <c r="EL25" s="4">
        <v>0.8206</v>
      </c>
      <c r="EM25" s="4">
        <v>1.1291</v>
      </c>
      <c r="EN25" s="4">
        <v>0.29070000000000001</v>
      </c>
      <c r="EO25" s="4">
        <v>0.53580000000000005</v>
      </c>
      <c r="EP25" s="4">
        <v>1.8842000000000001</v>
      </c>
      <c r="EQ25" s="5">
        <v>0.71840000000000004</v>
      </c>
      <c r="ER25" s="5">
        <v>0.87390000000000001</v>
      </c>
      <c r="ES25" s="5">
        <v>0.32719999999999999</v>
      </c>
      <c r="ET25" s="5">
        <v>0.96279999999999999</v>
      </c>
      <c r="EU25" s="5">
        <v>4.5708000000000002</v>
      </c>
      <c r="EV25" s="4"/>
      <c r="EW25" s="4"/>
      <c r="EX25" s="4"/>
      <c r="EY25" s="4"/>
      <c r="EZ25" s="4"/>
      <c r="FA25" s="5">
        <v>0.74560000000000004</v>
      </c>
      <c r="FB25" s="5">
        <v>0.93840000000000001</v>
      </c>
      <c r="FC25" s="5">
        <v>0.31409999999999999</v>
      </c>
      <c r="FD25" s="5">
        <v>0.94110000000000005</v>
      </c>
      <c r="FE25" s="5">
        <v>8.1914999999999996</v>
      </c>
      <c r="FF25" s="4"/>
      <c r="FG25" s="4"/>
      <c r="FH25" s="4"/>
      <c r="FI25" s="4"/>
      <c r="FJ25" s="4"/>
      <c r="FK25" s="5"/>
      <c r="FL25" s="5"/>
      <c r="FM25" s="5"/>
      <c r="FN25" s="5"/>
      <c r="FO25" s="5"/>
      <c r="FP25" s="4">
        <f t="shared" si="0"/>
        <v>0.75434516129032214</v>
      </c>
      <c r="FQ25" s="4">
        <f t="shared" si="1"/>
        <v>0.96140645161290328</v>
      </c>
      <c r="FR25" s="4">
        <f t="shared" si="2"/>
        <v>0.31091290322580645</v>
      </c>
      <c r="FS25" s="4">
        <f t="shared" si="3"/>
        <v>0.87381935483870965</v>
      </c>
      <c r="FT25" s="4">
        <f t="shared" si="4"/>
        <v>6.4668354838709661</v>
      </c>
      <c r="FU25" s="1" t="str" cm="1">
        <f t="array" aca="1" ref="FU25" ca="1">CONCATENATE(INDIRECT(ADDRESS(1,MATCH(_xlfn.MINIFS(B25:FO25,metrics.est,"MAE"),B25:FO25,0)+1)), ", ", INDIRECT(ADDRESS(2,MATCH(_xlfn.MINIFS(B25:FO25,metrics.est,"MAE"),B25:FO25,0)+1)))</f>
        <v>k=5, r=0.1</v>
      </c>
      <c r="FV25" s="1" t="str" cm="1">
        <f t="array" aca="1" ref="FV25" ca="1">CONCATENATE(INDIRECT(ADDRESS(1,MATCH(_xlfn.MINIFS(B25:FO25,metrics.est,"MSE"),B25:FO25,0)+1)), ", ", INDIRECT(ADDRESS(2,MATCH(_xlfn.MINIFS(B25:FO25,metrics.est,"MSE"),B25:FO25,0)+1)))</f>
        <v>k=5, r=0.1</v>
      </c>
      <c r="FW25" s="1" t="str" cm="1">
        <f t="array" aca="1" ref="FW25" ca="1">CONCATENATE(INDIRECT(ADDRESS(1,MATCH(_xlfn.MAXIFS(B25:FO25,metrics.est,"R"),B25:FO25,0)+1)), ", ", INDIRECT(ADDRESS(2,MATCH(_xlfn.MAXIFS(B25:FO25,metrics.est,"R"),B25:FO25,0)+1)))</f>
        <v>k=20, r=0.1</v>
      </c>
      <c r="FX25" s="1" t="str" cm="1">
        <f t="array" aca="1" ref="FX25" ca="1">CONCATENATE(INDIRECT(ADDRESS(1,MATCH(_xlfn.MAXIFS(B25:FO25,metrics.est,"Coverage"),B25:FO25,0)+1)), ", ", INDIRECT(ADDRESS(2,MATCH(_xlfn.MAXIFS(B25:FO25,metrics.est,"Coverage"),B25:FO25,0)+1)))</f>
        <v>k=5, r=0.1</v>
      </c>
      <c r="FY25" s="1" t="str" cm="1">
        <f t="array" aca="1" ref="FY25" ca="1">CONCATENATE(INDIRECT(ADDRESS(1,MATCH(_xlfn.MINIFS(B25:FO25,metrics.est,"Time"),B25:FO25,0)+1)), ", ", INDIRECT(ADDRESS(2,MATCH(_xlfn.MINIFS(B25:FO25,metrics.est,"Time"),B25:FO25,0)+1)))</f>
        <v>k=20, r=0.9</v>
      </c>
    </row>
    <row r="26" spans="1:181" x14ac:dyDescent="0.2">
      <c r="A26" s="1" t="s">
        <v>23</v>
      </c>
      <c r="B26" s="4">
        <v>0.65439999999999998</v>
      </c>
      <c r="C26" s="4">
        <v>0.73570000000000002</v>
      </c>
      <c r="D26" s="4">
        <v>0.34289999999999998</v>
      </c>
      <c r="E26" s="4">
        <v>0.96419999999999995</v>
      </c>
      <c r="F26" s="4">
        <v>0.25879999999999997</v>
      </c>
      <c r="G26" s="5">
        <v>0.65990000000000004</v>
      </c>
      <c r="H26" s="5">
        <v>0.74929999999999997</v>
      </c>
      <c r="I26" s="5">
        <v>0.3584</v>
      </c>
      <c r="J26" s="5">
        <v>0.95879999999999999</v>
      </c>
      <c r="K26" s="5">
        <v>0.27100000000000002</v>
      </c>
      <c r="L26" s="4">
        <v>0.66800000000000004</v>
      </c>
      <c r="M26" s="4">
        <v>0.76639999999999997</v>
      </c>
      <c r="N26" s="4">
        <v>0.35</v>
      </c>
      <c r="O26" s="4">
        <v>0.95540000000000003</v>
      </c>
      <c r="P26" s="4">
        <v>0.47289999999999999</v>
      </c>
      <c r="Q26" s="5">
        <v>0.6744</v>
      </c>
      <c r="R26" s="5">
        <v>0.77839999999999998</v>
      </c>
      <c r="S26" s="5">
        <v>0.3453</v>
      </c>
      <c r="T26" s="5">
        <v>0.9496</v>
      </c>
      <c r="U26" s="5">
        <v>0.3014</v>
      </c>
      <c r="V26" s="4">
        <v>0.68110000000000004</v>
      </c>
      <c r="W26" s="4">
        <v>0.79349999999999998</v>
      </c>
      <c r="X26" s="4">
        <v>0.34050000000000002</v>
      </c>
      <c r="Y26" s="4">
        <v>0.94110000000000005</v>
      </c>
      <c r="Z26" s="4">
        <v>0.4037</v>
      </c>
      <c r="AA26" s="5">
        <v>0.69379999999999997</v>
      </c>
      <c r="AB26" s="5">
        <v>0.82010000000000005</v>
      </c>
      <c r="AC26" s="5">
        <v>0.32750000000000001</v>
      </c>
      <c r="AD26" s="5">
        <v>0.9304</v>
      </c>
      <c r="AE26" s="5">
        <v>0.23430000000000001</v>
      </c>
      <c r="AF26" s="4">
        <v>0.70599999999999996</v>
      </c>
      <c r="AG26" s="4">
        <v>0.85099999999999998</v>
      </c>
      <c r="AH26" s="4">
        <v>0.30599999999999999</v>
      </c>
      <c r="AI26" s="4">
        <v>0.91</v>
      </c>
      <c r="AJ26" s="4">
        <v>0.25900000000000001</v>
      </c>
      <c r="AK26" s="5">
        <v>0.73180000000000001</v>
      </c>
      <c r="AL26" s="5">
        <v>0.91679999999999995</v>
      </c>
      <c r="AM26" s="5">
        <v>0.27989999999999998</v>
      </c>
      <c r="AN26" s="5">
        <v>0.86550000000000005</v>
      </c>
      <c r="AO26" s="5">
        <v>9.2100000000000001E-2</v>
      </c>
      <c r="AP26" s="4">
        <v>0.79200000000000004</v>
      </c>
      <c r="AQ26" s="4">
        <v>1.0713999999999999</v>
      </c>
      <c r="AR26" s="4">
        <v>0.2324</v>
      </c>
      <c r="AS26" s="4">
        <v>0.68110000000000004</v>
      </c>
      <c r="AT26" s="4">
        <v>0.104</v>
      </c>
      <c r="AU26" s="5">
        <v>0.65439999999999998</v>
      </c>
      <c r="AV26" s="5">
        <v>0.73640000000000005</v>
      </c>
      <c r="AW26" s="5">
        <v>0.36509999999999998</v>
      </c>
      <c r="AX26" s="5">
        <v>0.96299999999999997</v>
      </c>
      <c r="AY26" s="5">
        <v>0.22270000000000001</v>
      </c>
      <c r="AZ26" s="4">
        <v>0.66679999999999995</v>
      </c>
      <c r="BA26" s="4">
        <v>0.76119999999999999</v>
      </c>
      <c r="BB26" s="4">
        <v>0.35570000000000002</v>
      </c>
      <c r="BC26" s="4">
        <v>0.95469999999999999</v>
      </c>
      <c r="BD26" s="4">
        <v>0.3226</v>
      </c>
      <c r="BE26" s="5">
        <v>0.68169999999999997</v>
      </c>
      <c r="BF26" s="5">
        <v>0.79559999999999997</v>
      </c>
      <c r="BG26" s="5">
        <v>0.3362</v>
      </c>
      <c r="BH26" s="5">
        <v>0.9415</v>
      </c>
      <c r="BI26" s="5">
        <v>0.29799999999999999</v>
      </c>
      <c r="BJ26" s="4">
        <v>0.70640000000000003</v>
      </c>
      <c r="BK26" s="4">
        <v>0.85119999999999996</v>
      </c>
      <c r="BL26" s="4">
        <v>0.30940000000000001</v>
      </c>
      <c r="BM26" s="4">
        <v>0.91020000000000001</v>
      </c>
      <c r="BN26" s="4">
        <v>0.15379999999999999</v>
      </c>
      <c r="BO26" s="5">
        <v>0.79320000000000002</v>
      </c>
      <c r="BP26" s="5">
        <v>1.0724</v>
      </c>
      <c r="BQ26" s="5">
        <v>0.2261</v>
      </c>
      <c r="BR26" s="5">
        <v>0.68010000000000004</v>
      </c>
      <c r="BS26" s="5">
        <v>5.96E-2</v>
      </c>
      <c r="BT26" s="4">
        <v>0.65500000000000003</v>
      </c>
      <c r="BU26" s="4">
        <v>0.73609999999999998</v>
      </c>
      <c r="BV26" s="4">
        <v>0.35580000000000001</v>
      </c>
      <c r="BW26" s="4">
        <v>0.96279999999999999</v>
      </c>
      <c r="BX26" s="4">
        <v>0.19470000000000001</v>
      </c>
      <c r="BY26" s="5">
        <v>0.66700000000000004</v>
      </c>
      <c r="BZ26" s="5">
        <v>0.76380000000000003</v>
      </c>
      <c r="CA26" s="5">
        <v>0.3523</v>
      </c>
      <c r="CB26" s="5">
        <v>0.95550000000000002</v>
      </c>
      <c r="CC26" s="5">
        <v>0.29020000000000001</v>
      </c>
      <c r="CD26" s="4">
        <v>0.68320000000000003</v>
      </c>
      <c r="CE26" s="4">
        <v>0.79810000000000003</v>
      </c>
      <c r="CF26" s="4">
        <v>0.33610000000000001</v>
      </c>
      <c r="CG26" s="4">
        <v>0.94169999999999998</v>
      </c>
      <c r="CH26" s="4">
        <v>0.27379999999999999</v>
      </c>
      <c r="CI26" s="5">
        <v>0.70730000000000004</v>
      </c>
      <c r="CJ26" s="5">
        <v>0.85540000000000005</v>
      </c>
      <c r="CK26" s="5">
        <v>0.309</v>
      </c>
      <c r="CL26" s="5">
        <v>0.91</v>
      </c>
      <c r="CM26" s="5">
        <v>0.17330000000000001</v>
      </c>
      <c r="CN26" s="4">
        <v>0.7923</v>
      </c>
      <c r="CO26" s="4">
        <v>1.0729</v>
      </c>
      <c r="CP26" s="4">
        <v>0.23100000000000001</v>
      </c>
      <c r="CQ26" s="4">
        <v>0.68020000000000003</v>
      </c>
      <c r="CR26" s="4">
        <v>6.8900000000000003E-2</v>
      </c>
      <c r="CS26" s="5">
        <v>0.65290000000000004</v>
      </c>
      <c r="CT26" s="5">
        <v>0.73360000000000003</v>
      </c>
      <c r="CU26" s="5">
        <v>0.3695</v>
      </c>
      <c r="CV26" s="5">
        <v>0.96289999999999998</v>
      </c>
      <c r="CW26" s="5">
        <v>0.13800000000000001</v>
      </c>
      <c r="CX26" s="4">
        <v>0.66690000000000005</v>
      </c>
      <c r="CY26" s="4">
        <v>0.76400000000000001</v>
      </c>
      <c r="CZ26" s="4">
        <v>0.35270000000000001</v>
      </c>
      <c r="DA26" s="4">
        <v>0.95520000000000005</v>
      </c>
      <c r="DB26" s="4">
        <v>0.18629999999999999</v>
      </c>
      <c r="DC26" s="5">
        <v>0.68259999999999998</v>
      </c>
      <c r="DD26" s="5">
        <v>0.79710000000000003</v>
      </c>
      <c r="DE26" s="5">
        <v>0.33579999999999999</v>
      </c>
      <c r="DF26" s="5">
        <v>0.94199999999999995</v>
      </c>
      <c r="DG26" s="5">
        <v>0.18310000000000001</v>
      </c>
      <c r="DH26" s="4">
        <v>0.70699999999999996</v>
      </c>
      <c r="DI26" s="4">
        <v>0.85419999999999996</v>
      </c>
      <c r="DJ26" s="4">
        <v>0.31040000000000001</v>
      </c>
      <c r="DK26" s="4">
        <v>0.9103</v>
      </c>
      <c r="DL26" s="4">
        <v>0.105</v>
      </c>
      <c r="DM26" s="5">
        <v>0.79279999999999995</v>
      </c>
      <c r="DN26" s="5">
        <v>1.073</v>
      </c>
      <c r="DO26" s="5">
        <v>0.22969999999999999</v>
      </c>
      <c r="DP26" s="5">
        <v>0.67959999999999998</v>
      </c>
      <c r="DQ26" s="5">
        <v>4.1799999999999997E-2</v>
      </c>
      <c r="DR26" s="4">
        <v>0.65500000000000003</v>
      </c>
      <c r="DS26" s="4">
        <v>0.73819999999999997</v>
      </c>
      <c r="DT26" s="4">
        <v>0.3624</v>
      </c>
      <c r="DU26" s="4">
        <v>0.96240000000000003</v>
      </c>
      <c r="DV26" s="4">
        <v>0.1862</v>
      </c>
      <c r="DW26" s="5">
        <v>0.66590000000000005</v>
      </c>
      <c r="DX26" s="5">
        <v>0.76080000000000003</v>
      </c>
      <c r="DY26" s="5">
        <v>0.3538</v>
      </c>
      <c r="DZ26" s="5">
        <v>0.95489999999999997</v>
      </c>
      <c r="EA26" s="5">
        <v>0.2177</v>
      </c>
      <c r="EB26" s="4">
        <v>0.68189999999999995</v>
      </c>
      <c r="EC26" s="4">
        <v>0.79579999999999995</v>
      </c>
      <c r="ED26" s="4">
        <v>0.3392</v>
      </c>
      <c r="EE26" s="4">
        <v>0.94120000000000004</v>
      </c>
      <c r="EF26" s="4">
        <v>0.1537</v>
      </c>
      <c r="EG26" s="5">
        <v>0.70720000000000005</v>
      </c>
      <c r="EH26" s="5">
        <v>0.85450000000000004</v>
      </c>
      <c r="EI26" s="5">
        <v>0.30930000000000002</v>
      </c>
      <c r="EJ26" s="5">
        <v>0.91049999999999998</v>
      </c>
      <c r="EK26" s="5">
        <v>0.13919999999999999</v>
      </c>
      <c r="EL26" s="4">
        <v>0.79190000000000005</v>
      </c>
      <c r="EM26" s="4">
        <v>1.0717000000000001</v>
      </c>
      <c r="EN26" s="4">
        <v>0.23100000000000001</v>
      </c>
      <c r="EO26" s="4">
        <v>0.6794</v>
      </c>
      <c r="EP26" s="4">
        <v>4.2999999999999997E-2</v>
      </c>
      <c r="EQ26" s="5">
        <v>0.65439999999999998</v>
      </c>
      <c r="ER26" s="5">
        <v>0.73680000000000001</v>
      </c>
      <c r="ES26" s="5">
        <v>0.35709999999999997</v>
      </c>
      <c r="ET26" s="5">
        <v>0.96279999999999999</v>
      </c>
      <c r="EU26" s="5">
        <v>0.14560000000000001</v>
      </c>
      <c r="EV26" s="4"/>
      <c r="EW26" s="4"/>
      <c r="EX26" s="4"/>
      <c r="EY26" s="4"/>
      <c r="EZ26" s="4"/>
      <c r="FA26" s="5">
        <v>0.68200000000000005</v>
      </c>
      <c r="FB26" s="5">
        <v>0.79630000000000001</v>
      </c>
      <c r="FC26" s="5">
        <v>0.3377</v>
      </c>
      <c r="FD26" s="5">
        <v>0.94140000000000001</v>
      </c>
      <c r="FE26" s="5">
        <v>0.18779999999999999</v>
      </c>
      <c r="FF26" s="4"/>
      <c r="FG26" s="4"/>
      <c r="FH26" s="4"/>
      <c r="FI26" s="4"/>
      <c r="FJ26" s="4"/>
      <c r="FK26" s="5"/>
      <c r="FL26" s="5"/>
      <c r="FM26" s="5"/>
      <c r="FN26" s="5"/>
      <c r="FO26" s="5"/>
      <c r="FP26" s="4">
        <f t="shared" si="0"/>
        <v>0.69707096774193555</v>
      </c>
      <c r="FQ26" s="4">
        <f t="shared" si="1"/>
        <v>0.83553870967741928</v>
      </c>
      <c r="FR26" s="4">
        <f t="shared" si="2"/>
        <v>0.32090967741935489</v>
      </c>
      <c r="FS26" s="4">
        <f t="shared" si="3"/>
        <v>0.89865806451612906</v>
      </c>
      <c r="FT26" s="4">
        <f t="shared" si="4"/>
        <v>0.19942580645161292</v>
      </c>
      <c r="FU26" s="1" t="str" cm="1">
        <f t="array" aca="1" ref="FU26" ca="1">CONCATENATE(INDIRECT(ADDRESS(1,MATCH(_xlfn.MINIFS(B26:FO26,metrics.est,"MAE"),B26:FO26,0)+1)), ", ", INDIRECT(ADDRESS(2,MATCH(_xlfn.MINIFS(B26:FO26,metrics.est,"MAE"),B26:FO26,0)+1)))</f>
        <v>k=20, r=0.1</v>
      </c>
      <c r="FV26" s="1" t="str" cm="1">
        <f t="array" aca="1" ref="FV26" ca="1">CONCATENATE(INDIRECT(ADDRESS(1,MATCH(_xlfn.MINIFS(B26:FO26,metrics.est,"MSE"),B26:FO26,0)+1)), ", ", INDIRECT(ADDRESS(2,MATCH(_xlfn.MINIFS(B26:FO26,metrics.est,"MSE"),B26:FO26,0)+1)))</f>
        <v>k=20, r=0.1</v>
      </c>
      <c r="FW26" s="1" t="str" cm="1">
        <f t="array" aca="1" ref="FW26" ca="1">CONCATENATE(INDIRECT(ADDRESS(1,MATCH(_xlfn.MAXIFS(B26:FO26,metrics.est,"R"),B26:FO26,0)+1)), ", ", INDIRECT(ADDRESS(2,MATCH(_xlfn.MAXIFS(B26:FO26,metrics.est,"R"),B26:FO26,0)+1)))</f>
        <v>k=20, r=0.1</v>
      </c>
      <c r="FX26" s="1" t="str" cm="1">
        <f t="array" aca="1" ref="FX26" ca="1">CONCATENATE(INDIRECT(ADDRESS(1,MATCH(_xlfn.MAXIFS(B26:FO26,metrics.est,"Coverage"),B26:FO26,0)+1)), ", ", INDIRECT(ADDRESS(2,MATCH(_xlfn.MAXIFS(B26:FO26,metrics.est,"Coverage"),B26:FO26,0)+1)))</f>
        <v>k=5, r=0.1</v>
      </c>
      <c r="FY26" s="1" t="str" cm="1">
        <f t="array" aca="1" ref="FY26" ca="1">CONCATENATE(INDIRECT(ADDRESS(1,MATCH(_xlfn.MINIFS(B26:FO26,metrics.est,"Time"),B26:FO26,0)+1)), ", ", INDIRECT(ADDRESS(2,MATCH(_xlfn.MINIFS(B26:FO26,metrics.est,"Time"),B26:FO26,0)+1)))</f>
        <v>k=20, r=0.9</v>
      </c>
    </row>
    <row r="27" spans="1:181" x14ac:dyDescent="0.2">
      <c r="A27" s="1" t="s">
        <v>24</v>
      </c>
      <c r="B27" s="4">
        <v>0.64390000000000003</v>
      </c>
      <c r="C27" s="4">
        <v>0.71140000000000003</v>
      </c>
      <c r="D27" s="4">
        <v>0.36780000000000002</v>
      </c>
      <c r="E27" s="4">
        <v>0.96430000000000005</v>
      </c>
      <c r="F27" s="4">
        <v>0.18410000000000001</v>
      </c>
      <c r="G27" s="5">
        <v>0.64910000000000001</v>
      </c>
      <c r="H27" s="5">
        <v>0.72489999999999999</v>
      </c>
      <c r="I27" s="5">
        <v>0.3826</v>
      </c>
      <c r="J27" s="5">
        <v>0.95889999999999997</v>
      </c>
      <c r="K27" s="5">
        <v>0.24929999999999999</v>
      </c>
      <c r="L27" s="4">
        <v>0.65620000000000001</v>
      </c>
      <c r="M27" s="4">
        <v>0.74050000000000005</v>
      </c>
      <c r="N27" s="4">
        <v>0.37219999999999998</v>
      </c>
      <c r="O27" s="4">
        <v>0.95550000000000002</v>
      </c>
      <c r="P27" s="4">
        <v>0.34139999999999998</v>
      </c>
      <c r="Q27" s="5">
        <v>0.66290000000000004</v>
      </c>
      <c r="R27" s="5">
        <v>0.754</v>
      </c>
      <c r="S27" s="5">
        <v>0.36199999999999999</v>
      </c>
      <c r="T27" s="5">
        <v>0.94989999999999997</v>
      </c>
      <c r="U27" s="5">
        <v>0.23760000000000001</v>
      </c>
      <c r="V27" s="4">
        <v>0.67049999999999998</v>
      </c>
      <c r="W27" s="4">
        <v>0.77129999999999999</v>
      </c>
      <c r="X27" s="4">
        <v>0.35589999999999999</v>
      </c>
      <c r="Y27" s="4">
        <v>0.94169999999999998</v>
      </c>
      <c r="Z27" s="4">
        <v>0.24909999999999999</v>
      </c>
      <c r="AA27" s="5">
        <v>0.68540000000000001</v>
      </c>
      <c r="AB27" s="5">
        <v>0.80389999999999995</v>
      </c>
      <c r="AC27" s="5">
        <v>0.33389999999999997</v>
      </c>
      <c r="AD27" s="5">
        <v>0.93189999999999995</v>
      </c>
      <c r="AE27" s="5">
        <v>0.18479999999999999</v>
      </c>
      <c r="AF27" s="4">
        <v>0.7026</v>
      </c>
      <c r="AG27" s="4">
        <v>0.8478</v>
      </c>
      <c r="AH27" s="4">
        <v>0.30530000000000002</v>
      </c>
      <c r="AI27" s="4">
        <v>0.91469999999999996</v>
      </c>
      <c r="AJ27" s="4">
        <v>0.1963</v>
      </c>
      <c r="AK27" s="5">
        <v>0.74009999999999998</v>
      </c>
      <c r="AL27" s="5">
        <v>0.94620000000000004</v>
      </c>
      <c r="AM27" s="5">
        <v>0.26790000000000003</v>
      </c>
      <c r="AN27" s="5">
        <v>0.88400000000000001</v>
      </c>
      <c r="AO27" s="5">
        <v>7.5700000000000003E-2</v>
      </c>
      <c r="AP27" s="4">
        <v>0.8236</v>
      </c>
      <c r="AQ27" s="4">
        <v>1.1579999999999999</v>
      </c>
      <c r="AR27" s="4">
        <v>0.22109999999999999</v>
      </c>
      <c r="AS27" s="4">
        <v>0.80930000000000002</v>
      </c>
      <c r="AT27" s="4">
        <v>8.8499999999999995E-2</v>
      </c>
      <c r="AU27" s="5">
        <v>0.64390000000000003</v>
      </c>
      <c r="AV27" s="5">
        <v>0.71220000000000006</v>
      </c>
      <c r="AW27" s="5">
        <v>0.39069999999999999</v>
      </c>
      <c r="AX27" s="5">
        <v>0.96309999999999996</v>
      </c>
      <c r="AY27" s="5">
        <v>0.16309999999999999</v>
      </c>
      <c r="AZ27" s="4">
        <v>0.6552</v>
      </c>
      <c r="BA27" s="4">
        <v>0.73580000000000001</v>
      </c>
      <c r="BB27" s="4">
        <v>0.37859999999999999</v>
      </c>
      <c r="BC27" s="4">
        <v>0.95489999999999997</v>
      </c>
      <c r="BD27" s="4">
        <v>0.25729999999999997</v>
      </c>
      <c r="BE27" s="5">
        <v>0.67130000000000001</v>
      </c>
      <c r="BF27" s="5">
        <v>0.77380000000000004</v>
      </c>
      <c r="BG27" s="5">
        <v>0.35099999999999998</v>
      </c>
      <c r="BH27" s="5">
        <v>0.94199999999999995</v>
      </c>
      <c r="BI27" s="5">
        <v>0.23669999999999999</v>
      </c>
      <c r="BJ27" s="4">
        <v>0.70330000000000004</v>
      </c>
      <c r="BK27" s="4">
        <v>0.84899999999999998</v>
      </c>
      <c r="BL27" s="4">
        <v>0.30880000000000002</v>
      </c>
      <c r="BM27" s="4">
        <v>0.91459999999999997</v>
      </c>
      <c r="BN27" s="4">
        <v>0.1328</v>
      </c>
      <c r="BO27" s="5">
        <v>0.82509999999999994</v>
      </c>
      <c r="BP27" s="5">
        <v>1.1614</v>
      </c>
      <c r="BQ27" s="5">
        <v>0.21709999999999999</v>
      </c>
      <c r="BR27" s="5">
        <v>0.80810000000000004</v>
      </c>
      <c r="BS27" s="5">
        <v>5.4199999999999998E-2</v>
      </c>
      <c r="BT27" s="4">
        <v>0.64470000000000005</v>
      </c>
      <c r="BU27" s="4">
        <v>0.71360000000000001</v>
      </c>
      <c r="BV27" s="4">
        <v>0.378</v>
      </c>
      <c r="BW27" s="4">
        <v>0.96289999999999998</v>
      </c>
      <c r="BX27" s="4">
        <v>0.152</v>
      </c>
      <c r="BY27" s="5">
        <v>0.65590000000000004</v>
      </c>
      <c r="BZ27" s="5">
        <v>0.73919999999999997</v>
      </c>
      <c r="CA27" s="5">
        <v>0.37390000000000001</v>
      </c>
      <c r="CB27" s="5">
        <v>0.95569999999999999</v>
      </c>
      <c r="CC27" s="5">
        <v>0.2208</v>
      </c>
      <c r="CD27" s="4">
        <v>0.67259999999999998</v>
      </c>
      <c r="CE27" s="4">
        <v>0.77610000000000001</v>
      </c>
      <c r="CF27" s="4">
        <v>0.3508</v>
      </c>
      <c r="CG27" s="4">
        <v>0.94230000000000003</v>
      </c>
      <c r="CH27" s="4">
        <v>0.21060000000000001</v>
      </c>
      <c r="CI27" s="5">
        <v>0.70409999999999995</v>
      </c>
      <c r="CJ27" s="5">
        <v>0.85289999999999999</v>
      </c>
      <c r="CK27" s="5">
        <v>0.30719999999999997</v>
      </c>
      <c r="CL27" s="5">
        <v>0.91439999999999999</v>
      </c>
      <c r="CM27" s="5">
        <v>0.1406</v>
      </c>
      <c r="CN27" s="4">
        <v>0.82509999999999994</v>
      </c>
      <c r="CO27" s="4">
        <v>1.1629</v>
      </c>
      <c r="CP27" s="4">
        <v>0.22109999999999999</v>
      </c>
      <c r="CQ27" s="4">
        <v>0.80820000000000003</v>
      </c>
      <c r="CR27" s="4">
        <v>6.0699999999999997E-2</v>
      </c>
      <c r="CS27" s="5">
        <v>0.6421</v>
      </c>
      <c r="CT27" s="5">
        <v>0.7097</v>
      </c>
      <c r="CU27" s="5">
        <v>0.3957</v>
      </c>
      <c r="CV27" s="5">
        <v>0.96299999999999997</v>
      </c>
      <c r="CW27" s="5">
        <v>9.3299999999999994E-2</v>
      </c>
      <c r="CX27" s="4">
        <v>0.65539999999999998</v>
      </c>
      <c r="CY27" s="4">
        <v>0.73870000000000002</v>
      </c>
      <c r="CZ27" s="4">
        <v>0.375</v>
      </c>
      <c r="DA27" s="4">
        <v>0.95530000000000004</v>
      </c>
      <c r="DB27" s="4">
        <v>0.1323</v>
      </c>
      <c r="DC27" s="5">
        <v>0.67210000000000003</v>
      </c>
      <c r="DD27" s="5">
        <v>0.77539999999999998</v>
      </c>
      <c r="DE27" s="5">
        <v>0.35020000000000001</v>
      </c>
      <c r="DF27" s="5">
        <v>0.94259999999999999</v>
      </c>
      <c r="DG27" s="5">
        <v>0.13930000000000001</v>
      </c>
      <c r="DH27" s="4">
        <v>0.70379999999999998</v>
      </c>
      <c r="DI27" s="4">
        <v>0.85170000000000001</v>
      </c>
      <c r="DJ27" s="4">
        <v>0.30769999999999997</v>
      </c>
      <c r="DK27" s="4">
        <v>0.91459999999999997</v>
      </c>
      <c r="DL27" s="4">
        <v>8.7300000000000003E-2</v>
      </c>
      <c r="DM27" s="5">
        <v>0.82479999999999998</v>
      </c>
      <c r="DN27" s="5">
        <v>1.1620999999999999</v>
      </c>
      <c r="DO27" s="5">
        <v>0.2208</v>
      </c>
      <c r="DP27" s="5">
        <v>0.80830000000000002</v>
      </c>
      <c r="DQ27" s="5">
        <v>3.73E-2</v>
      </c>
      <c r="DR27" s="4">
        <v>0.64429999999999998</v>
      </c>
      <c r="DS27" s="4">
        <v>0.71360000000000001</v>
      </c>
      <c r="DT27" s="4">
        <v>0.38850000000000001</v>
      </c>
      <c r="DU27" s="4">
        <v>0.96240000000000003</v>
      </c>
      <c r="DV27" s="4">
        <v>0.13500000000000001</v>
      </c>
      <c r="DW27" s="5">
        <v>0.65429999999999999</v>
      </c>
      <c r="DX27" s="5">
        <v>0.73519999999999996</v>
      </c>
      <c r="DY27" s="5">
        <v>0.37569999999999998</v>
      </c>
      <c r="DZ27" s="5">
        <v>0.95499999999999996</v>
      </c>
      <c r="EA27" s="5">
        <v>0.16189999999999999</v>
      </c>
      <c r="EB27" s="4">
        <v>0.67149999999999999</v>
      </c>
      <c r="EC27" s="4">
        <v>0.77400000000000002</v>
      </c>
      <c r="ED27" s="4">
        <v>0.35299999999999998</v>
      </c>
      <c r="EE27" s="4">
        <v>0.94179999999999997</v>
      </c>
      <c r="EF27" s="4">
        <v>0.1142</v>
      </c>
      <c r="EG27" s="5">
        <v>0.70409999999999995</v>
      </c>
      <c r="EH27" s="5">
        <v>0.85209999999999997</v>
      </c>
      <c r="EI27" s="5">
        <v>0.30649999999999999</v>
      </c>
      <c r="EJ27" s="5">
        <v>0.91490000000000005</v>
      </c>
      <c r="EK27" s="5">
        <v>0.1115</v>
      </c>
      <c r="EL27" s="4">
        <v>0.82469999999999999</v>
      </c>
      <c r="EM27" s="4">
        <v>1.1620999999999999</v>
      </c>
      <c r="EN27" s="4">
        <v>0.2198</v>
      </c>
      <c r="EO27" s="4">
        <v>0.80879999999999996</v>
      </c>
      <c r="EP27" s="4">
        <v>3.9100000000000003E-2</v>
      </c>
      <c r="EQ27" s="5">
        <v>0.64380000000000004</v>
      </c>
      <c r="ER27" s="5">
        <v>0.71260000000000001</v>
      </c>
      <c r="ES27" s="5">
        <v>0.3821</v>
      </c>
      <c r="ET27" s="5">
        <v>0.96279999999999999</v>
      </c>
      <c r="EU27" s="5">
        <v>0.10539999999999999</v>
      </c>
      <c r="EV27" s="4"/>
      <c r="EW27" s="4"/>
      <c r="EX27" s="4"/>
      <c r="EY27" s="4"/>
      <c r="EZ27" s="4"/>
      <c r="FA27" s="5">
        <v>0.67149999999999999</v>
      </c>
      <c r="FB27" s="5">
        <v>0.77439999999999998</v>
      </c>
      <c r="FC27" s="5">
        <v>0.3513</v>
      </c>
      <c r="FD27" s="5">
        <v>0.94199999999999995</v>
      </c>
      <c r="FE27" s="5">
        <v>0.14330000000000001</v>
      </c>
      <c r="FF27" s="4"/>
      <c r="FG27" s="4"/>
      <c r="FH27" s="4"/>
      <c r="FI27" s="4"/>
      <c r="FJ27" s="4"/>
      <c r="FK27" s="5"/>
      <c r="FL27" s="5"/>
      <c r="FM27" s="5"/>
      <c r="FN27" s="5"/>
      <c r="FO27" s="5"/>
      <c r="FP27" s="4">
        <f t="shared" si="0"/>
        <v>0.69509354838709669</v>
      </c>
      <c r="FQ27" s="4">
        <f t="shared" si="1"/>
        <v>0.83537096774193542</v>
      </c>
      <c r="FR27" s="4">
        <f t="shared" si="2"/>
        <v>0.33136129032258055</v>
      </c>
      <c r="FS27" s="4">
        <f t="shared" si="3"/>
        <v>0.92089999999999994</v>
      </c>
      <c r="FT27" s="4">
        <f t="shared" si="4"/>
        <v>0.15275806451612908</v>
      </c>
      <c r="FU27" s="1" t="str" cm="1">
        <f t="array" aca="1" ref="FU27" ca="1">CONCATENATE(INDIRECT(ADDRESS(1,MATCH(_xlfn.MINIFS(B27:FO27,metrics.est,"MAE"),B27:FO27,0)+1)), ", ", INDIRECT(ADDRESS(2,MATCH(_xlfn.MINIFS(B27:FO27,metrics.est,"MAE"),B27:FO27,0)+1)))</f>
        <v>k=20, r=0.1</v>
      </c>
      <c r="FV27" s="1" t="str" cm="1">
        <f t="array" aca="1" ref="FV27" ca="1">CONCATENATE(INDIRECT(ADDRESS(1,MATCH(_xlfn.MINIFS(B27:FO27,metrics.est,"MSE"),B27:FO27,0)+1)), ", ", INDIRECT(ADDRESS(2,MATCH(_xlfn.MINIFS(B27:FO27,metrics.est,"MSE"),B27:FO27,0)+1)))</f>
        <v>k=20, r=0.1</v>
      </c>
      <c r="FW27" s="1" t="str" cm="1">
        <f t="array" aca="1" ref="FW27" ca="1">CONCATENATE(INDIRECT(ADDRESS(1,MATCH(_xlfn.MAXIFS(B27:FO27,metrics.est,"R"),B27:FO27,0)+1)), ", ", INDIRECT(ADDRESS(2,MATCH(_xlfn.MAXIFS(B27:FO27,metrics.est,"R"),B27:FO27,0)+1)))</f>
        <v>k=20, r=0.1</v>
      </c>
      <c r="FX27" s="1" t="str" cm="1">
        <f t="array" aca="1" ref="FX27" ca="1">CONCATENATE(INDIRECT(ADDRESS(1,MATCH(_xlfn.MAXIFS(B27:FO27,metrics.est,"Coverage"),B27:FO27,0)+1)), ", ", INDIRECT(ADDRESS(2,MATCH(_xlfn.MAXIFS(B27:FO27,metrics.est,"Coverage"),B27:FO27,0)+1)))</f>
        <v>k=5, r=0.1</v>
      </c>
      <c r="FY27" s="1" t="str" cm="1">
        <f t="array" aca="1" ref="FY27" ca="1">CONCATENATE(INDIRECT(ADDRESS(1,MATCH(_xlfn.MINIFS(B27:FO27,metrics.est,"Time"),B27:FO27,0)+1)), ", ", INDIRECT(ADDRESS(2,MATCH(_xlfn.MINIFS(B27:FO27,metrics.est,"Time"),B27:FO27,0)+1)))</f>
        <v>k=20, r=0.9</v>
      </c>
    </row>
    <row r="28" spans="1:181" x14ac:dyDescent="0.2">
      <c r="A28" s="1" t="s">
        <v>25</v>
      </c>
      <c r="B28" s="4">
        <v>0.64690000000000003</v>
      </c>
      <c r="C28" s="4">
        <v>0.71630000000000005</v>
      </c>
      <c r="D28" s="4">
        <v>0.36980000000000002</v>
      </c>
      <c r="E28" s="4">
        <v>0.96430000000000005</v>
      </c>
      <c r="F28" s="4">
        <v>0.21529999999999999</v>
      </c>
      <c r="G28" s="5">
        <v>0.65310000000000001</v>
      </c>
      <c r="H28" s="5">
        <v>0.73199999999999998</v>
      </c>
      <c r="I28" s="5">
        <v>0.3841</v>
      </c>
      <c r="J28" s="5">
        <v>0.95889999999999997</v>
      </c>
      <c r="K28" s="5">
        <v>0.23980000000000001</v>
      </c>
      <c r="L28" s="4">
        <v>0.66059999999999997</v>
      </c>
      <c r="M28" s="4">
        <v>0.74850000000000005</v>
      </c>
      <c r="N28" s="4">
        <v>0.37419999999999998</v>
      </c>
      <c r="O28" s="4">
        <v>0.95550000000000002</v>
      </c>
      <c r="P28" s="4">
        <v>0.41670000000000001</v>
      </c>
      <c r="Q28" s="5">
        <v>0.66700000000000004</v>
      </c>
      <c r="R28" s="5">
        <v>0.76119999999999999</v>
      </c>
      <c r="S28" s="5">
        <v>0.36499999999999999</v>
      </c>
      <c r="T28" s="5">
        <v>0.94989999999999997</v>
      </c>
      <c r="U28" s="5">
        <v>0.28039999999999998</v>
      </c>
      <c r="V28" s="4">
        <v>0.67530000000000001</v>
      </c>
      <c r="W28" s="4">
        <v>0.77949999999999997</v>
      </c>
      <c r="X28" s="4">
        <v>0.35759999999999997</v>
      </c>
      <c r="Y28" s="4">
        <v>0.94169999999999998</v>
      </c>
      <c r="Z28" s="4">
        <v>0.29670000000000002</v>
      </c>
      <c r="AA28" s="5">
        <v>0.68989999999999996</v>
      </c>
      <c r="AB28" s="5">
        <v>0.8115</v>
      </c>
      <c r="AC28" s="5">
        <v>0.33829999999999999</v>
      </c>
      <c r="AD28" s="5">
        <v>0.93189999999999995</v>
      </c>
      <c r="AE28" s="5">
        <v>0.21740000000000001</v>
      </c>
      <c r="AF28" s="4">
        <v>0.70630000000000004</v>
      </c>
      <c r="AG28" s="4">
        <v>0.85340000000000005</v>
      </c>
      <c r="AH28" s="4">
        <v>0.31090000000000001</v>
      </c>
      <c r="AI28" s="4">
        <v>0.91469999999999996</v>
      </c>
      <c r="AJ28" s="4">
        <v>0.2233</v>
      </c>
      <c r="AK28" s="5">
        <v>0.74119999999999997</v>
      </c>
      <c r="AL28" s="5">
        <v>0.94310000000000005</v>
      </c>
      <c r="AM28" s="5">
        <v>0.2757</v>
      </c>
      <c r="AN28" s="5">
        <v>0.88400000000000001</v>
      </c>
      <c r="AO28" s="5">
        <v>8.5599999999999996E-2</v>
      </c>
      <c r="AP28" s="4">
        <v>0.82199999999999995</v>
      </c>
      <c r="AQ28" s="4">
        <v>1.1536</v>
      </c>
      <c r="AR28" s="4">
        <v>0.22270000000000001</v>
      </c>
      <c r="AS28" s="4">
        <v>0.80930000000000002</v>
      </c>
      <c r="AT28" s="4">
        <v>8.4900000000000003E-2</v>
      </c>
      <c r="AU28" s="5">
        <v>0.64710000000000001</v>
      </c>
      <c r="AV28" s="5">
        <v>0.71819999999999995</v>
      </c>
      <c r="AW28" s="5">
        <v>0.39360000000000001</v>
      </c>
      <c r="AX28" s="5">
        <v>0.96309999999999996</v>
      </c>
      <c r="AY28" s="5">
        <v>0.1928</v>
      </c>
      <c r="AZ28" s="4">
        <v>0.65959999999999996</v>
      </c>
      <c r="BA28" s="4">
        <v>0.74390000000000001</v>
      </c>
      <c r="BB28" s="4">
        <v>0.37969999999999998</v>
      </c>
      <c r="BC28" s="4">
        <v>0.95489999999999997</v>
      </c>
      <c r="BD28" s="4">
        <v>0.29380000000000001</v>
      </c>
      <c r="BE28" s="5">
        <v>0.67559999999999998</v>
      </c>
      <c r="BF28" s="5">
        <v>0.78139999999999998</v>
      </c>
      <c r="BG28" s="5">
        <v>0.35270000000000001</v>
      </c>
      <c r="BH28" s="5">
        <v>0.94199999999999995</v>
      </c>
      <c r="BI28" s="5">
        <v>0.28410000000000002</v>
      </c>
      <c r="BJ28" s="4">
        <v>0.70689999999999997</v>
      </c>
      <c r="BK28" s="4">
        <v>0.85409999999999997</v>
      </c>
      <c r="BL28" s="4">
        <v>0.31290000000000001</v>
      </c>
      <c r="BM28" s="4">
        <v>0.91459999999999997</v>
      </c>
      <c r="BN28" s="4">
        <v>0.16539999999999999</v>
      </c>
      <c r="BO28" s="5">
        <v>0.82279999999999998</v>
      </c>
      <c r="BP28" s="5">
        <v>1.1541999999999999</v>
      </c>
      <c r="BQ28" s="5">
        <v>0.21829999999999999</v>
      </c>
      <c r="BR28" s="5">
        <v>0.80810000000000004</v>
      </c>
      <c r="BS28" s="5">
        <v>5.8000000000000003E-2</v>
      </c>
      <c r="BT28" s="4">
        <v>0.64849999999999997</v>
      </c>
      <c r="BU28" s="4">
        <v>0.72050000000000003</v>
      </c>
      <c r="BV28" s="4">
        <v>0.379</v>
      </c>
      <c r="BW28" s="4">
        <v>0.96289999999999998</v>
      </c>
      <c r="BX28" s="4">
        <v>0.1789</v>
      </c>
      <c r="BY28" s="5">
        <v>0.66010000000000002</v>
      </c>
      <c r="BZ28" s="5">
        <v>0.747</v>
      </c>
      <c r="CA28" s="5">
        <v>0.37569999999999998</v>
      </c>
      <c r="CB28" s="5">
        <v>0.95569999999999999</v>
      </c>
      <c r="CC28" s="5">
        <v>0.26900000000000002</v>
      </c>
      <c r="CD28" s="4">
        <v>0.67730000000000001</v>
      </c>
      <c r="CE28" s="4">
        <v>0.78459999999999996</v>
      </c>
      <c r="CF28" s="4">
        <v>0.3523</v>
      </c>
      <c r="CG28" s="4">
        <v>0.94230000000000003</v>
      </c>
      <c r="CH28" s="4">
        <v>0.24640000000000001</v>
      </c>
      <c r="CI28" s="5">
        <v>0.70750000000000002</v>
      </c>
      <c r="CJ28" s="5">
        <v>0.85770000000000002</v>
      </c>
      <c r="CK28" s="5">
        <v>0.31269999999999998</v>
      </c>
      <c r="CL28" s="5">
        <v>0.91439999999999999</v>
      </c>
      <c r="CM28" s="5">
        <v>0.16689999999999999</v>
      </c>
      <c r="CN28" s="4">
        <v>0.82240000000000002</v>
      </c>
      <c r="CO28" s="4">
        <v>1.1560999999999999</v>
      </c>
      <c r="CP28" s="4">
        <v>0.2238</v>
      </c>
      <c r="CQ28" s="4">
        <v>0.80820000000000003</v>
      </c>
      <c r="CR28" s="4">
        <v>6.5799999999999997E-2</v>
      </c>
      <c r="CS28" s="5">
        <v>0.64549999999999996</v>
      </c>
      <c r="CT28" s="5">
        <v>0.71519999999999995</v>
      </c>
      <c r="CU28" s="5">
        <v>0.3967</v>
      </c>
      <c r="CV28" s="5">
        <v>0.96299999999999997</v>
      </c>
      <c r="CW28" s="5">
        <v>0.1234</v>
      </c>
      <c r="CX28" s="4">
        <v>0.65980000000000005</v>
      </c>
      <c r="CY28" s="4">
        <v>0.74650000000000005</v>
      </c>
      <c r="CZ28" s="4">
        <v>0.3765</v>
      </c>
      <c r="DA28" s="4">
        <v>0.95530000000000004</v>
      </c>
      <c r="DB28" s="4">
        <v>0.1671</v>
      </c>
      <c r="DC28" s="5">
        <v>0.67659999999999998</v>
      </c>
      <c r="DD28" s="5">
        <v>0.7833</v>
      </c>
      <c r="DE28" s="5">
        <v>0.35170000000000001</v>
      </c>
      <c r="DF28" s="5">
        <v>0.94259999999999999</v>
      </c>
      <c r="DG28" s="5">
        <v>0.16839999999999999</v>
      </c>
      <c r="DH28" s="4">
        <v>0.70689999999999997</v>
      </c>
      <c r="DI28" s="4">
        <v>0.85560000000000003</v>
      </c>
      <c r="DJ28" s="4">
        <v>0.314</v>
      </c>
      <c r="DK28" s="4">
        <v>0.91459999999999997</v>
      </c>
      <c r="DL28" s="4">
        <v>0.1004</v>
      </c>
      <c r="DM28" s="5">
        <v>0.82240000000000002</v>
      </c>
      <c r="DN28" s="5">
        <v>1.1556999999999999</v>
      </c>
      <c r="DO28" s="5">
        <v>0.2225</v>
      </c>
      <c r="DP28" s="5">
        <v>0.80830000000000002</v>
      </c>
      <c r="DQ28" s="5">
        <v>0.04</v>
      </c>
      <c r="DR28" s="4">
        <v>0.64800000000000002</v>
      </c>
      <c r="DS28" s="4">
        <v>0.71989999999999998</v>
      </c>
      <c r="DT28" s="4">
        <v>0.39100000000000001</v>
      </c>
      <c r="DU28" s="4">
        <v>0.96240000000000003</v>
      </c>
      <c r="DV28" s="4">
        <v>0.1648</v>
      </c>
      <c r="DW28" s="5">
        <v>0.65859999999999996</v>
      </c>
      <c r="DX28" s="5">
        <v>0.74299999999999999</v>
      </c>
      <c r="DY28" s="5">
        <v>0.37680000000000002</v>
      </c>
      <c r="DZ28" s="5">
        <v>0.95499999999999996</v>
      </c>
      <c r="EA28" s="5">
        <v>0.19359999999999999</v>
      </c>
      <c r="EB28" s="4">
        <v>0.67610000000000003</v>
      </c>
      <c r="EC28" s="4">
        <v>0.78210000000000002</v>
      </c>
      <c r="ED28" s="4">
        <v>0.35549999999999998</v>
      </c>
      <c r="EE28" s="4">
        <v>0.94179999999999997</v>
      </c>
      <c r="EF28" s="4">
        <v>0.1386</v>
      </c>
      <c r="EG28" s="5">
        <v>0.70740000000000003</v>
      </c>
      <c r="EH28" s="5">
        <v>0.85670000000000002</v>
      </c>
      <c r="EI28" s="5">
        <v>0.31190000000000001</v>
      </c>
      <c r="EJ28" s="5">
        <v>0.91490000000000005</v>
      </c>
      <c r="EK28" s="5">
        <v>0.12909999999999999</v>
      </c>
      <c r="EL28" s="4">
        <v>0.82210000000000005</v>
      </c>
      <c r="EM28" s="4">
        <v>1.1551</v>
      </c>
      <c r="EN28" s="4">
        <v>0.2218</v>
      </c>
      <c r="EO28" s="4">
        <v>0.80879999999999996</v>
      </c>
      <c r="EP28" s="4">
        <v>4.2299999999999997E-2</v>
      </c>
      <c r="EQ28" s="5">
        <v>0.64729999999999999</v>
      </c>
      <c r="ER28" s="5">
        <v>0.71889999999999998</v>
      </c>
      <c r="ES28" s="5">
        <v>0.3856</v>
      </c>
      <c r="ET28" s="5">
        <v>0.96279999999999999</v>
      </c>
      <c r="EU28" s="5">
        <v>0.13320000000000001</v>
      </c>
      <c r="EV28" s="4"/>
      <c r="EW28" s="4"/>
      <c r="EX28" s="4"/>
      <c r="EY28" s="4"/>
      <c r="EZ28" s="4"/>
      <c r="FA28" s="5">
        <v>0.67610000000000003</v>
      </c>
      <c r="FB28" s="5">
        <v>0.78249999999999997</v>
      </c>
      <c r="FC28" s="5">
        <v>0.3538</v>
      </c>
      <c r="FD28" s="5">
        <v>0.94199999999999995</v>
      </c>
      <c r="FE28" s="5">
        <v>0.1782</v>
      </c>
      <c r="FF28" s="4"/>
      <c r="FG28" s="4"/>
      <c r="FH28" s="4"/>
      <c r="FI28" s="4"/>
      <c r="FJ28" s="4"/>
      <c r="FK28" s="5"/>
      <c r="FL28" s="5"/>
      <c r="FM28" s="5"/>
      <c r="FN28" s="5"/>
      <c r="FO28" s="5"/>
      <c r="FP28" s="4">
        <f t="shared" si="0"/>
        <v>0.69796451612903243</v>
      </c>
      <c r="FQ28" s="4">
        <f t="shared" si="1"/>
        <v>0.83971935483870952</v>
      </c>
      <c r="FR28" s="4">
        <f t="shared" si="2"/>
        <v>0.33409032258064503</v>
      </c>
      <c r="FS28" s="4">
        <f t="shared" si="3"/>
        <v>0.92089999999999994</v>
      </c>
      <c r="FT28" s="4">
        <f t="shared" si="4"/>
        <v>0.17936451612903229</v>
      </c>
      <c r="FU28" s="1" t="str" cm="1">
        <f t="array" aca="1" ref="FU28" ca="1">CONCATENATE(INDIRECT(ADDRESS(1,MATCH(_xlfn.MINIFS(B28:FO28,metrics.est,"MAE"),B28:FO28,0)+1)), ", ", INDIRECT(ADDRESS(2,MATCH(_xlfn.MINIFS(B28:FO28,metrics.est,"MAE"),B28:FO28,0)+1)))</f>
        <v>k=20, r=0.1</v>
      </c>
      <c r="FV28" s="1" t="str" cm="1">
        <f t="array" aca="1" ref="FV28" ca="1">CONCATENATE(INDIRECT(ADDRESS(1,MATCH(_xlfn.MINIFS(B28:FO28,metrics.est,"MSE"),B28:FO28,0)+1)), ", ", INDIRECT(ADDRESS(2,MATCH(_xlfn.MINIFS(B28:FO28,metrics.est,"MSE"),B28:FO28,0)+1)))</f>
        <v>k=20, r=0.1</v>
      </c>
      <c r="FW28" s="1" t="str" cm="1">
        <f t="array" aca="1" ref="FW28" ca="1">CONCATENATE(INDIRECT(ADDRESS(1,MATCH(_xlfn.MAXIFS(B28:FO28,metrics.est,"R"),B28:FO28,0)+1)), ", ", INDIRECT(ADDRESS(2,MATCH(_xlfn.MAXIFS(B28:FO28,metrics.est,"R"),B28:FO28,0)+1)))</f>
        <v>k=20, r=0.1</v>
      </c>
      <c r="FX28" s="1" t="str" cm="1">
        <f t="array" aca="1" ref="FX28" ca="1">CONCATENATE(INDIRECT(ADDRESS(1,MATCH(_xlfn.MAXIFS(B28:FO28,metrics.est,"Coverage"),B28:FO28,0)+1)), ", ", INDIRECT(ADDRESS(2,MATCH(_xlfn.MAXIFS(B28:FO28,metrics.est,"Coverage"),B28:FO28,0)+1)))</f>
        <v>k=5, r=0.1</v>
      </c>
      <c r="FY28" s="1" t="str" cm="1">
        <f t="array" aca="1" ref="FY28" ca="1">CONCATENATE(INDIRECT(ADDRESS(1,MATCH(_xlfn.MINIFS(B28:FO28,metrics.est,"Time"),B28:FO28,0)+1)), ", ", INDIRECT(ADDRESS(2,MATCH(_xlfn.MINIFS(B28:FO28,metrics.est,"Time"),B28:FO28,0)+1)))</f>
        <v>k=20, r=0.9</v>
      </c>
    </row>
    <row r="29" spans="1:181" x14ac:dyDescent="0.2">
      <c r="A29" s="1" t="s">
        <v>26</v>
      </c>
      <c r="B29" s="4">
        <v>0.66349999999999998</v>
      </c>
      <c r="C29" s="4">
        <v>0.75219999999999998</v>
      </c>
      <c r="D29" s="4">
        <v>0.33829999999999999</v>
      </c>
      <c r="E29" s="4">
        <v>0.96419999999999995</v>
      </c>
      <c r="F29" s="4">
        <v>4.1782000000000004</v>
      </c>
      <c r="G29" s="5">
        <v>0.66679999999999995</v>
      </c>
      <c r="H29" s="5">
        <v>0.76139999999999997</v>
      </c>
      <c r="I29" s="5">
        <v>0.35499999999999998</v>
      </c>
      <c r="J29" s="5">
        <v>0.95879999999999999</v>
      </c>
      <c r="K29" s="5">
        <v>3.0808</v>
      </c>
      <c r="L29" s="4">
        <v>0.67169999999999996</v>
      </c>
      <c r="M29" s="4">
        <v>0.77310000000000001</v>
      </c>
      <c r="N29" s="4">
        <v>0.34749999999999998</v>
      </c>
      <c r="O29" s="4">
        <v>0.95540000000000003</v>
      </c>
      <c r="P29" s="4">
        <v>3.5565000000000002</v>
      </c>
      <c r="Q29" s="5">
        <v>0.67589999999999995</v>
      </c>
      <c r="R29" s="5">
        <v>0.78090000000000004</v>
      </c>
      <c r="S29" s="5">
        <v>0.34399999999999997</v>
      </c>
      <c r="T29" s="5">
        <v>0.9496</v>
      </c>
      <c r="U29" s="5">
        <v>1.7450000000000001</v>
      </c>
      <c r="V29" s="4">
        <v>0.68110000000000004</v>
      </c>
      <c r="W29" s="4">
        <v>0.79290000000000005</v>
      </c>
      <c r="X29" s="4">
        <v>0.33979999999999999</v>
      </c>
      <c r="Y29" s="4">
        <v>0.94110000000000005</v>
      </c>
      <c r="Z29" s="4">
        <v>1.3234999999999999</v>
      </c>
      <c r="AA29" s="5">
        <v>0.69289999999999996</v>
      </c>
      <c r="AB29" s="5">
        <v>0.81789999999999996</v>
      </c>
      <c r="AC29" s="5">
        <v>0.32779999999999998</v>
      </c>
      <c r="AD29" s="5">
        <v>0.9304</v>
      </c>
      <c r="AE29" s="5">
        <v>0.67169999999999996</v>
      </c>
      <c r="AF29" s="4">
        <v>0.7046</v>
      </c>
      <c r="AG29" s="4">
        <v>0.84809999999999997</v>
      </c>
      <c r="AH29" s="4">
        <v>0.30630000000000002</v>
      </c>
      <c r="AI29" s="4">
        <v>0.91</v>
      </c>
      <c r="AJ29" s="4">
        <v>0.44130000000000003</v>
      </c>
      <c r="AK29" s="5">
        <v>0.73160000000000003</v>
      </c>
      <c r="AL29" s="5">
        <v>0.91820000000000002</v>
      </c>
      <c r="AM29" s="5">
        <v>0.27750000000000002</v>
      </c>
      <c r="AN29" s="5">
        <v>0.86550000000000005</v>
      </c>
      <c r="AO29" s="5">
        <v>0.13739999999999999</v>
      </c>
      <c r="AP29" s="4">
        <v>0.79669999999999996</v>
      </c>
      <c r="AQ29" s="4">
        <v>1.0852999999999999</v>
      </c>
      <c r="AR29" s="4">
        <v>0.22850000000000001</v>
      </c>
      <c r="AS29" s="4">
        <v>0.68110000000000004</v>
      </c>
      <c r="AT29" s="4">
        <v>9.2999999999999999E-2</v>
      </c>
      <c r="AU29" s="5">
        <v>0.66390000000000005</v>
      </c>
      <c r="AV29" s="5">
        <v>0.75329999999999997</v>
      </c>
      <c r="AW29" s="5">
        <v>0.36049999999999999</v>
      </c>
      <c r="AX29" s="5">
        <v>0.96299999999999997</v>
      </c>
      <c r="AY29" s="5">
        <v>3.5636999999999999</v>
      </c>
      <c r="AZ29" s="4">
        <v>0.67090000000000005</v>
      </c>
      <c r="BA29" s="4">
        <v>0.76849999999999996</v>
      </c>
      <c r="BB29" s="4">
        <v>0.35389999999999999</v>
      </c>
      <c r="BC29" s="4">
        <v>0.95469999999999999</v>
      </c>
      <c r="BD29" s="4">
        <v>2.1312000000000002</v>
      </c>
      <c r="BE29" s="5">
        <v>0.68179999999999996</v>
      </c>
      <c r="BF29" s="5">
        <v>0.79510000000000003</v>
      </c>
      <c r="BG29" s="5">
        <v>0.33639999999999998</v>
      </c>
      <c r="BH29" s="5">
        <v>0.9415</v>
      </c>
      <c r="BI29" s="5">
        <v>0.9577</v>
      </c>
      <c r="BJ29" s="4">
        <v>0.70499999999999996</v>
      </c>
      <c r="BK29" s="4">
        <v>0.84840000000000004</v>
      </c>
      <c r="BL29" s="4">
        <v>0.30940000000000001</v>
      </c>
      <c r="BM29" s="4">
        <v>0.91020000000000001</v>
      </c>
      <c r="BN29" s="4">
        <v>0.3231</v>
      </c>
      <c r="BO29" s="5">
        <v>0.79830000000000001</v>
      </c>
      <c r="BP29" s="5">
        <v>1.0875999999999999</v>
      </c>
      <c r="BQ29" s="5">
        <v>0.222</v>
      </c>
      <c r="BR29" s="5">
        <v>0.68010000000000004</v>
      </c>
      <c r="BS29" s="5">
        <v>5.6899999999999999E-2</v>
      </c>
      <c r="BT29" s="4">
        <v>0.66359999999999997</v>
      </c>
      <c r="BU29" s="4">
        <v>0.75180000000000002</v>
      </c>
      <c r="BV29" s="4">
        <v>0.35120000000000001</v>
      </c>
      <c r="BW29" s="4">
        <v>0.96279999999999999</v>
      </c>
      <c r="BX29" s="4">
        <v>3.63</v>
      </c>
      <c r="BY29" s="5">
        <v>0.67110000000000003</v>
      </c>
      <c r="BZ29" s="5">
        <v>0.77049999999999996</v>
      </c>
      <c r="CA29" s="5">
        <v>0.3498</v>
      </c>
      <c r="CB29" s="5">
        <v>0.95550000000000002</v>
      </c>
      <c r="CC29" s="5">
        <v>2.1233</v>
      </c>
      <c r="CD29" s="4">
        <v>0.68320000000000003</v>
      </c>
      <c r="CE29" s="4">
        <v>0.79749999999999999</v>
      </c>
      <c r="CF29" s="4">
        <v>0.33589999999999998</v>
      </c>
      <c r="CG29" s="4">
        <v>0.94169999999999998</v>
      </c>
      <c r="CH29" s="4">
        <v>0.92449999999999999</v>
      </c>
      <c r="CI29" s="5">
        <v>0.70599999999999996</v>
      </c>
      <c r="CJ29" s="5">
        <v>0.85260000000000002</v>
      </c>
      <c r="CK29" s="5">
        <v>0.30869999999999997</v>
      </c>
      <c r="CL29" s="5">
        <v>0.91</v>
      </c>
      <c r="CM29" s="5">
        <v>0.3221</v>
      </c>
      <c r="CN29" s="4">
        <v>0.79769999999999996</v>
      </c>
      <c r="CO29" s="4">
        <v>1.0886</v>
      </c>
      <c r="CP29" s="4">
        <v>0.2268</v>
      </c>
      <c r="CQ29" s="4">
        <v>0.68020000000000003</v>
      </c>
      <c r="CR29" s="4">
        <v>6.1199999999999997E-2</v>
      </c>
      <c r="CS29" s="5">
        <v>0.66149999999999998</v>
      </c>
      <c r="CT29" s="5">
        <v>0.74880000000000002</v>
      </c>
      <c r="CU29" s="5">
        <v>0.36399999999999999</v>
      </c>
      <c r="CV29" s="5">
        <v>0.96289999999999998</v>
      </c>
      <c r="CW29" s="5">
        <v>2.2621000000000002</v>
      </c>
      <c r="CX29" s="4">
        <v>0.67090000000000005</v>
      </c>
      <c r="CY29" s="4">
        <v>0.77090000000000003</v>
      </c>
      <c r="CZ29" s="4">
        <v>0.35049999999999998</v>
      </c>
      <c r="DA29" s="4">
        <v>0.95520000000000005</v>
      </c>
      <c r="DB29" s="4">
        <v>1.5790999999999999</v>
      </c>
      <c r="DC29" s="5">
        <v>0.68269999999999997</v>
      </c>
      <c r="DD29" s="5">
        <v>0.79669999999999996</v>
      </c>
      <c r="DE29" s="5">
        <v>0.33629999999999999</v>
      </c>
      <c r="DF29" s="5">
        <v>0.94199999999999995</v>
      </c>
      <c r="DG29" s="5">
        <v>0.75880000000000003</v>
      </c>
      <c r="DH29" s="4">
        <v>0.7056</v>
      </c>
      <c r="DI29" s="4">
        <v>0.85170000000000001</v>
      </c>
      <c r="DJ29" s="4">
        <v>0.31019999999999998</v>
      </c>
      <c r="DK29" s="4">
        <v>0.9103</v>
      </c>
      <c r="DL29" s="4">
        <v>0.21709999999999999</v>
      </c>
      <c r="DM29" s="5">
        <v>0.79790000000000005</v>
      </c>
      <c r="DN29" s="5">
        <v>1.0883</v>
      </c>
      <c r="DO29" s="5">
        <v>0.22539999999999999</v>
      </c>
      <c r="DP29" s="5">
        <v>0.67959999999999998</v>
      </c>
      <c r="DQ29" s="5">
        <v>3.9300000000000002E-2</v>
      </c>
      <c r="DR29" s="4">
        <v>0.66420000000000001</v>
      </c>
      <c r="DS29" s="4">
        <v>0.75439999999999996</v>
      </c>
      <c r="DT29" s="4">
        <v>0.35820000000000002</v>
      </c>
      <c r="DU29" s="4">
        <v>0.96240000000000003</v>
      </c>
      <c r="DV29" s="4">
        <v>2.9788000000000001</v>
      </c>
      <c r="DW29" s="5">
        <v>0.66990000000000005</v>
      </c>
      <c r="DX29" s="5">
        <v>0.76770000000000005</v>
      </c>
      <c r="DY29" s="5">
        <v>0.35189999999999999</v>
      </c>
      <c r="DZ29" s="5">
        <v>0.95489999999999997</v>
      </c>
      <c r="EA29" s="5">
        <v>1.7017</v>
      </c>
      <c r="EB29" s="4">
        <v>0.68210000000000004</v>
      </c>
      <c r="EC29" s="4">
        <v>0.79530000000000001</v>
      </c>
      <c r="ED29" s="4">
        <v>0.33929999999999999</v>
      </c>
      <c r="EE29" s="4">
        <v>0.94120000000000004</v>
      </c>
      <c r="EF29" s="4">
        <v>0.67090000000000005</v>
      </c>
      <c r="EG29" s="5">
        <v>0.70579999999999998</v>
      </c>
      <c r="EH29" s="5">
        <v>0.85160000000000002</v>
      </c>
      <c r="EI29" s="5">
        <v>0.30919999999999997</v>
      </c>
      <c r="EJ29" s="5">
        <v>0.91049999999999998</v>
      </c>
      <c r="EK29" s="5">
        <v>0.27289999999999998</v>
      </c>
      <c r="EL29" s="4">
        <v>0.79690000000000005</v>
      </c>
      <c r="EM29" s="4">
        <v>1.0867</v>
      </c>
      <c r="EN29" s="4">
        <v>0.2271</v>
      </c>
      <c r="EO29" s="4">
        <v>0.6794</v>
      </c>
      <c r="EP29" s="4">
        <v>4.1300000000000003E-2</v>
      </c>
      <c r="EQ29" s="5">
        <v>0.66339999999999999</v>
      </c>
      <c r="ER29" s="5">
        <v>0.753</v>
      </c>
      <c r="ES29" s="5">
        <v>0.35239999999999999</v>
      </c>
      <c r="ET29" s="5">
        <v>0.96279999999999999</v>
      </c>
      <c r="EU29" s="5">
        <v>2.5853000000000002</v>
      </c>
      <c r="EV29" s="4"/>
      <c r="EW29" s="4"/>
      <c r="EX29" s="4"/>
      <c r="EY29" s="4"/>
      <c r="EZ29" s="4"/>
      <c r="FA29" s="5">
        <v>0.68210000000000004</v>
      </c>
      <c r="FB29" s="5">
        <v>0.79579999999999995</v>
      </c>
      <c r="FC29" s="5">
        <v>0.33789999999999998</v>
      </c>
      <c r="FD29" s="5">
        <v>0.94140000000000001</v>
      </c>
      <c r="FE29" s="5">
        <v>0.76780000000000004</v>
      </c>
      <c r="FF29" s="4"/>
      <c r="FG29" s="4"/>
      <c r="FH29" s="4"/>
      <c r="FI29" s="4"/>
      <c r="FJ29" s="4"/>
      <c r="FK29" s="5"/>
      <c r="FL29" s="5"/>
      <c r="FM29" s="5"/>
      <c r="FN29" s="5"/>
      <c r="FO29" s="5"/>
      <c r="FP29" s="4">
        <f t="shared" si="0"/>
        <v>0.70029999999999981</v>
      </c>
      <c r="FQ29" s="4">
        <f t="shared" si="1"/>
        <v>0.84209032258064531</v>
      </c>
      <c r="FR29" s="4">
        <f t="shared" si="2"/>
        <v>0.31876451612903223</v>
      </c>
      <c r="FS29" s="4">
        <f t="shared" si="3"/>
        <v>0.89865806451612906</v>
      </c>
      <c r="FT29" s="4">
        <f t="shared" si="4"/>
        <v>1.3934258064516127</v>
      </c>
      <c r="FU29" s="1" t="str" cm="1">
        <f t="array" aca="1" ref="FU29" ca="1">CONCATENATE(INDIRECT(ADDRESS(1,MATCH(_xlfn.MINIFS(B29:FO29,metrics.est,"MAE"),B29:FO29,0)+1)), ", ", INDIRECT(ADDRESS(2,MATCH(_xlfn.MINIFS(B29:FO29,metrics.est,"MAE"),B29:FO29,0)+1)))</f>
        <v>k=20, r=0.1</v>
      </c>
      <c r="FV29" s="1" t="str" cm="1">
        <f t="array" aca="1" ref="FV29" ca="1">CONCATENATE(INDIRECT(ADDRESS(1,MATCH(_xlfn.MINIFS(B29:FO29,metrics.est,"MSE"),B29:FO29,0)+1)), ", ", INDIRECT(ADDRESS(2,MATCH(_xlfn.MINIFS(B29:FO29,metrics.est,"MSE"),B29:FO29,0)+1)))</f>
        <v>k=20, r=0.1</v>
      </c>
      <c r="FW29" s="1" t="str" cm="1">
        <f t="array" aca="1" ref="FW29" ca="1">CONCATENATE(INDIRECT(ADDRESS(1,MATCH(_xlfn.MAXIFS(B29:FO29,metrics.est,"R"),B29:FO29,0)+1)), ", ", INDIRECT(ADDRESS(2,MATCH(_xlfn.MAXIFS(B29:FO29,metrics.est,"R"),B29:FO29,0)+1)))</f>
        <v>k=20, r=0.1</v>
      </c>
      <c r="FX29" s="1" t="str" cm="1">
        <f t="array" aca="1" ref="FX29" ca="1">CONCATENATE(INDIRECT(ADDRESS(1,MATCH(_xlfn.MAXIFS(B29:FO29,metrics.est,"Coverage"),B29:FO29,0)+1)), ", ", INDIRECT(ADDRESS(2,MATCH(_xlfn.MAXIFS(B29:FO29,metrics.est,"Coverage"),B29:FO29,0)+1)))</f>
        <v>k=5, r=0.1</v>
      </c>
      <c r="FY29" s="1" t="str" cm="1">
        <f t="array" aca="1" ref="FY29" ca="1">CONCATENATE(INDIRECT(ADDRESS(1,MATCH(_xlfn.MINIFS(B29:FO29,metrics.est,"Time"),B29:FO29,0)+1)), ", ", INDIRECT(ADDRESS(2,MATCH(_xlfn.MINIFS(B29:FO29,metrics.est,"Time"),B29:FO29,0)+1)))</f>
        <v>k=20, r=0.9</v>
      </c>
    </row>
    <row r="30" spans="1:181" x14ac:dyDescent="0.2">
      <c r="A30" s="1" t="s">
        <v>27</v>
      </c>
      <c r="B30" s="4">
        <v>0.66669999999999996</v>
      </c>
      <c r="C30" s="4">
        <v>0.76</v>
      </c>
      <c r="D30" s="4">
        <v>0.33839999999999998</v>
      </c>
      <c r="E30" s="4">
        <v>0.96419999999999995</v>
      </c>
      <c r="F30" s="4">
        <v>0.1946</v>
      </c>
      <c r="G30" s="5">
        <v>0.67010000000000003</v>
      </c>
      <c r="H30" s="5">
        <v>0.76910000000000001</v>
      </c>
      <c r="I30" s="5">
        <v>0.35570000000000002</v>
      </c>
      <c r="J30" s="5">
        <v>0.95879999999999999</v>
      </c>
      <c r="K30" s="5">
        <v>0.24129999999999999</v>
      </c>
      <c r="L30" s="4">
        <v>0.67479999999999996</v>
      </c>
      <c r="M30" s="4">
        <v>0.7802</v>
      </c>
      <c r="N30" s="4">
        <v>0.3488</v>
      </c>
      <c r="O30" s="4">
        <v>0.95540000000000003</v>
      </c>
      <c r="P30" s="4">
        <v>0.36969999999999997</v>
      </c>
      <c r="Q30" s="5">
        <v>0.67889999999999995</v>
      </c>
      <c r="R30" s="5">
        <v>0.78759999999999997</v>
      </c>
      <c r="S30" s="5">
        <v>0.34570000000000001</v>
      </c>
      <c r="T30" s="5">
        <v>0.9496</v>
      </c>
      <c r="U30" s="5">
        <v>0.27250000000000002</v>
      </c>
      <c r="V30" s="4">
        <v>0.68400000000000005</v>
      </c>
      <c r="W30" s="4">
        <v>0.79930000000000001</v>
      </c>
      <c r="X30" s="4">
        <v>0.34060000000000001</v>
      </c>
      <c r="Y30" s="4">
        <v>0.94110000000000005</v>
      </c>
      <c r="Z30" s="4">
        <v>0.30959999999999999</v>
      </c>
      <c r="AA30" s="5">
        <v>0.69520000000000004</v>
      </c>
      <c r="AB30" s="5">
        <v>0.82340000000000002</v>
      </c>
      <c r="AC30" s="5">
        <v>0.3291</v>
      </c>
      <c r="AD30" s="5">
        <v>0.9304</v>
      </c>
      <c r="AE30" s="5">
        <v>0.20399999999999999</v>
      </c>
      <c r="AF30" s="4">
        <v>0.70669999999999999</v>
      </c>
      <c r="AG30" s="4">
        <v>0.85319999999999996</v>
      </c>
      <c r="AH30" s="4">
        <v>0.30790000000000001</v>
      </c>
      <c r="AI30" s="4">
        <v>0.91</v>
      </c>
      <c r="AJ30" s="4">
        <v>0.18310000000000001</v>
      </c>
      <c r="AK30" s="5">
        <v>0.7329</v>
      </c>
      <c r="AL30" s="5">
        <v>0.91979999999999995</v>
      </c>
      <c r="AM30" s="5">
        <v>0.28070000000000001</v>
      </c>
      <c r="AN30" s="5">
        <v>0.86550000000000005</v>
      </c>
      <c r="AO30" s="5">
        <v>8.1299999999999997E-2</v>
      </c>
      <c r="AP30" s="4">
        <v>0.79279999999999995</v>
      </c>
      <c r="AQ30" s="4">
        <v>1.0739000000000001</v>
      </c>
      <c r="AR30" s="4">
        <v>0.2324</v>
      </c>
      <c r="AS30" s="4">
        <v>0.68110000000000004</v>
      </c>
      <c r="AT30" s="4">
        <v>7.8799999999999995E-2</v>
      </c>
      <c r="AU30" s="5">
        <v>0.66690000000000005</v>
      </c>
      <c r="AV30" s="5">
        <v>0.76019999999999999</v>
      </c>
      <c r="AW30" s="5">
        <v>0.35859999999999997</v>
      </c>
      <c r="AX30" s="5">
        <v>0.96299999999999997</v>
      </c>
      <c r="AY30" s="5">
        <v>0.18779999999999999</v>
      </c>
      <c r="AZ30" s="4">
        <v>0.67430000000000001</v>
      </c>
      <c r="BA30" s="4">
        <v>0.77600000000000002</v>
      </c>
      <c r="BB30" s="4">
        <v>0.35549999999999998</v>
      </c>
      <c r="BC30" s="4">
        <v>0.95469999999999999</v>
      </c>
      <c r="BD30" s="4">
        <v>0.24859999999999999</v>
      </c>
      <c r="BE30" s="5">
        <v>0.68459999999999999</v>
      </c>
      <c r="BF30" s="5">
        <v>0.8014</v>
      </c>
      <c r="BG30" s="5">
        <v>0.3372</v>
      </c>
      <c r="BH30" s="5">
        <v>0.9415</v>
      </c>
      <c r="BI30" s="5">
        <v>0.2341</v>
      </c>
      <c r="BJ30" s="4">
        <v>0.70720000000000005</v>
      </c>
      <c r="BK30" s="4">
        <v>0.85329999999999995</v>
      </c>
      <c r="BL30" s="4">
        <v>0.31</v>
      </c>
      <c r="BM30" s="4">
        <v>0.91020000000000001</v>
      </c>
      <c r="BN30" s="4">
        <v>0.1391</v>
      </c>
      <c r="BO30" s="5">
        <v>0.79420000000000002</v>
      </c>
      <c r="BP30" s="5">
        <v>1.0750999999999999</v>
      </c>
      <c r="BQ30" s="5">
        <v>0.22500000000000001</v>
      </c>
      <c r="BR30" s="5">
        <v>0.68010000000000004</v>
      </c>
      <c r="BS30" s="5">
        <v>5.2699999999999997E-2</v>
      </c>
      <c r="BT30" s="4">
        <v>0.66679999999999995</v>
      </c>
      <c r="BU30" s="4">
        <v>0.75970000000000004</v>
      </c>
      <c r="BV30" s="4">
        <v>0.35099999999999998</v>
      </c>
      <c r="BW30" s="4">
        <v>0.96279999999999999</v>
      </c>
      <c r="BX30" s="4">
        <v>0.15609999999999999</v>
      </c>
      <c r="BY30" s="5">
        <v>0.67449999999999999</v>
      </c>
      <c r="BZ30" s="5">
        <v>0.77849999999999997</v>
      </c>
      <c r="CA30" s="5">
        <v>0.35110000000000002</v>
      </c>
      <c r="CB30" s="5">
        <v>0.95550000000000002</v>
      </c>
      <c r="CC30" s="5">
        <v>0.2382</v>
      </c>
      <c r="CD30" s="4">
        <v>0.68610000000000004</v>
      </c>
      <c r="CE30" s="4">
        <v>0.80410000000000004</v>
      </c>
      <c r="CF30" s="4">
        <v>0.33750000000000002</v>
      </c>
      <c r="CG30" s="4">
        <v>0.94169999999999998</v>
      </c>
      <c r="CH30" s="4">
        <v>0.21729999999999999</v>
      </c>
      <c r="CI30" s="5">
        <v>0.70820000000000005</v>
      </c>
      <c r="CJ30" s="5">
        <v>0.85780000000000001</v>
      </c>
      <c r="CK30" s="5">
        <v>0.30969999999999998</v>
      </c>
      <c r="CL30" s="5">
        <v>0.91</v>
      </c>
      <c r="CM30" s="5">
        <v>0.1426</v>
      </c>
      <c r="CN30" s="4">
        <v>0.79339999999999999</v>
      </c>
      <c r="CO30" s="4">
        <v>1.0755999999999999</v>
      </c>
      <c r="CP30" s="4">
        <v>0.23080000000000001</v>
      </c>
      <c r="CQ30" s="4">
        <v>0.68020000000000003</v>
      </c>
      <c r="CR30" s="4">
        <v>5.9700000000000003E-2</v>
      </c>
      <c r="CS30" s="5">
        <v>0.66439999999999999</v>
      </c>
      <c r="CT30" s="5">
        <v>0.75609999999999999</v>
      </c>
      <c r="CU30" s="5">
        <v>0.36349999999999999</v>
      </c>
      <c r="CV30" s="5">
        <v>0.96289999999999998</v>
      </c>
      <c r="CW30" s="5">
        <v>0.1014</v>
      </c>
      <c r="CX30" s="4">
        <v>0.67420000000000002</v>
      </c>
      <c r="CY30" s="4">
        <v>0.77839999999999998</v>
      </c>
      <c r="CZ30" s="4">
        <v>0.35139999999999999</v>
      </c>
      <c r="DA30" s="4">
        <v>0.95520000000000005</v>
      </c>
      <c r="DB30" s="4">
        <v>0.13819999999999999</v>
      </c>
      <c r="DC30" s="5">
        <v>0.68559999999999999</v>
      </c>
      <c r="DD30" s="5">
        <v>0.80320000000000003</v>
      </c>
      <c r="DE30" s="5">
        <v>0.33679999999999999</v>
      </c>
      <c r="DF30" s="5">
        <v>0.94199999999999995</v>
      </c>
      <c r="DG30" s="5">
        <v>0.14910000000000001</v>
      </c>
      <c r="DH30" s="4">
        <v>0.70779999999999998</v>
      </c>
      <c r="DI30" s="4">
        <v>0.85650000000000004</v>
      </c>
      <c r="DJ30" s="4">
        <v>0.31180000000000002</v>
      </c>
      <c r="DK30" s="4">
        <v>0.9103</v>
      </c>
      <c r="DL30" s="4">
        <v>8.5300000000000001E-2</v>
      </c>
      <c r="DM30" s="5">
        <v>0.79390000000000005</v>
      </c>
      <c r="DN30" s="5">
        <v>1.0760000000000001</v>
      </c>
      <c r="DO30" s="5">
        <v>0.22900000000000001</v>
      </c>
      <c r="DP30" s="5">
        <v>0.67959999999999998</v>
      </c>
      <c r="DQ30" s="5">
        <v>3.8199999999999998E-2</v>
      </c>
      <c r="DR30" s="4">
        <v>0.66720000000000002</v>
      </c>
      <c r="DS30" s="4">
        <v>0.76180000000000003</v>
      </c>
      <c r="DT30" s="4">
        <v>0.35770000000000002</v>
      </c>
      <c r="DU30" s="4">
        <v>0.96240000000000003</v>
      </c>
      <c r="DV30" s="4">
        <v>0.14149999999999999</v>
      </c>
      <c r="DW30" s="5">
        <v>0.67320000000000002</v>
      </c>
      <c r="DX30" s="5">
        <v>0.77510000000000001</v>
      </c>
      <c r="DY30" s="5">
        <v>0.35249999999999998</v>
      </c>
      <c r="DZ30" s="5">
        <v>0.95489999999999997</v>
      </c>
      <c r="EA30" s="5">
        <v>0.15790000000000001</v>
      </c>
      <c r="EB30" s="4">
        <v>0.68489999999999995</v>
      </c>
      <c r="EC30" s="4">
        <v>0.80189999999999995</v>
      </c>
      <c r="ED30" s="4">
        <v>0.34010000000000001</v>
      </c>
      <c r="EE30" s="4">
        <v>0.94120000000000004</v>
      </c>
      <c r="EF30" s="4">
        <v>0.13619999999999999</v>
      </c>
      <c r="EG30" s="5">
        <v>0.70799999999999996</v>
      </c>
      <c r="EH30" s="5">
        <v>0.85670000000000002</v>
      </c>
      <c r="EI30" s="5">
        <v>0.31040000000000001</v>
      </c>
      <c r="EJ30" s="5">
        <v>0.91049999999999998</v>
      </c>
      <c r="EK30" s="5">
        <v>0.115</v>
      </c>
      <c r="EL30" s="4">
        <v>0.79279999999999995</v>
      </c>
      <c r="EM30" s="4">
        <v>1.0743</v>
      </c>
      <c r="EN30" s="4">
        <v>0.2306</v>
      </c>
      <c r="EO30" s="4">
        <v>0.6794</v>
      </c>
      <c r="EP30" s="4">
        <v>3.9E-2</v>
      </c>
      <c r="EQ30" s="5">
        <v>0.6663</v>
      </c>
      <c r="ER30" s="5">
        <v>0.76029999999999998</v>
      </c>
      <c r="ES30" s="5">
        <v>0.35189999999999999</v>
      </c>
      <c r="ET30" s="5">
        <v>0.96279999999999999</v>
      </c>
      <c r="EU30" s="5">
        <v>0.1212</v>
      </c>
      <c r="EV30" s="4"/>
      <c r="EW30" s="4"/>
      <c r="EX30" s="4"/>
      <c r="EY30" s="4"/>
      <c r="EZ30" s="4"/>
      <c r="FA30" s="5">
        <v>0.68500000000000005</v>
      </c>
      <c r="FB30" s="5">
        <v>0.80249999999999999</v>
      </c>
      <c r="FC30" s="5">
        <v>0.33879999999999999</v>
      </c>
      <c r="FD30" s="5">
        <v>0.94140000000000001</v>
      </c>
      <c r="FE30" s="5">
        <v>0.14680000000000001</v>
      </c>
      <c r="FF30" s="4"/>
      <c r="FG30" s="4"/>
      <c r="FH30" s="4"/>
      <c r="FI30" s="4"/>
      <c r="FJ30" s="4"/>
      <c r="FK30" s="5"/>
      <c r="FL30" s="5"/>
      <c r="FM30" s="5"/>
      <c r="FN30" s="5"/>
      <c r="FO30" s="5"/>
      <c r="FP30" s="4">
        <f t="shared" si="0"/>
        <v>0.70198709677419346</v>
      </c>
      <c r="FQ30" s="4">
        <f t="shared" si="1"/>
        <v>0.84551612903225815</v>
      </c>
      <c r="FR30" s="4">
        <f t="shared" si="2"/>
        <v>0.32000645161290325</v>
      </c>
      <c r="FS30" s="4">
        <f t="shared" si="3"/>
        <v>0.89865806451612906</v>
      </c>
      <c r="FT30" s="4">
        <f t="shared" si="4"/>
        <v>0.16067419354838705</v>
      </c>
      <c r="FU30" s="1" t="str" cm="1">
        <f t="array" aca="1" ref="FU30" ca="1">CONCATENATE(INDIRECT(ADDRESS(1,MATCH(_xlfn.MINIFS(B30:FO30,metrics.est,"MAE"),B30:FO30,0)+1)), ", ", INDIRECT(ADDRESS(2,MATCH(_xlfn.MINIFS(B30:FO30,metrics.est,"MAE"),B30:FO30,0)+1)))</f>
        <v>k=20, r=0.1</v>
      </c>
      <c r="FV30" s="1" t="str" cm="1">
        <f t="array" aca="1" ref="FV30" ca="1">CONCATENATE(INDIRECT(ADDRESS(1,MATCH(_xlfn.MINIFS(B30:FO30,metrics.est,"MSE"),B30:FO30,0)+1)), ", ", INDIRECT(ADDRESS(2,MATCH(_xlfn.MINIFS(B30:FO30,metrics.est,"MSE"),B30:FO30,0)+1)))</f>
        <v>k=20, r=0.1</v>
      </c>
      <c r="FW30" s="1" t="str" cm="1">
        <f t="array" aca="1" ref="FW30" ca="1">CONCATENATE(INDIRECT(ADDRESS(1,MATCH(_xlfn.MAXIFS(B30:FO30,metrics.est,"R"),B30:FO30,0)+1)), ", ", INDIRECT(ADDRESS(2,MATCH(_xlfn.MAXIFS(B30:FO30,metrics.est,"R"),B30:FO30,0)+1)))</f>
        <v>k=20, r=0.1</v>
      </c>
      <c r="FX30" s="1" t="str" cm="1">
        <f t="array" aca="1" ref="FX30" ca="1">CONCATENATE(INDIRECT(ADDRESS(1,MATCH(_xlfn.MAXIFS(B30:FO30,metrics.est,"Coverage"),B30:FO30,0)+1)), ", ", INDIRECT(ADDRESS(2,MATCH(_xlfn.MAXIFS(B30:FO30,metrics.est,"Coverage"),B30:FO30,0)+1)))</f>
        <v>k=5, r=0.1</v>
      </c>
      <c r="FY30" s="1" t="str" cm="1">
        <f t="array" aca="1" ref="FY30" ca="1">CONCATENATE(INDIRECT(ADDRESS(1,MATCH(_xlfn.MINIFS(B30:FO30,metrics.est,"Time"),B30:FO30,0)+1)), ", ", INDIRECT(ADDRESS(2,MATCH(_xlfn.MINIFS(B30:FO30,metrics.est,"Time"),B30:FO30,0)+1)))</f>
        <v>k=20, r=0.9</v>
      </c>
    </row>
    <row r="31" spans="1:181" x14ac:dyDescent="0.2">
      <c r="A31" s="1" t="s">
        <v>28</v>
      </c>
      <c r="B31" s="4">
        <v>0.68730000000000002</v>
      </c>
      <c r="C31" s="4">
        <v>0.80189999999999995</v>
      </c>
      <c r="D31" s="4">
        <v>0.33040000000000003</v>
      </c>
      <c r="E31" s="4">
        <v>0.96430000000000005</v>
      </c>
      <c r="F31" s="4">
        <v>0.21709999999999999</v>
      </c>
      <c r="G31" s="5">
        <v>0.68859999999999999</v>
      </c>
      <c r="H31" s="5">
        <v>0.80600000000000005</v>
      </c>
      <c r="I31" s="5">
        <v>0.34699999999999998</v>
      </c>
      <c r="J31" s="5">
        <v>0.95889999999999997</v>
      </c>
      <c r="K31" s="5">
        <v>0.2797</v>
      </c>
      <c r="L31" s="4">
        <v>0.69140000000000001</v>
      </c>
      <c r="M31" s="4">
        <v>0.8145</v>
      </c>
      <c r="N31" s="4">
        <v>0.34010000000000001</v>
      </c>
      <c r="O31" s="4">
        <v>0.95550000000000002</v>
      </c>
      <c r="P31" s="4">
        <v>0.39739999999999998</v>
      </c>
      <c r="Q31" s="5">
        <v>0.69330000000000003</v>
      </c>
      <c r="R31" s="5">
        <v>0.81759999999999999</v>
      </c>
      <c r="S31" s="5">
        <v>0.33729999999999999</v>
      </c>
      <c r="T31" s="5">
        <v>0.94989999999999997</v>
      </c>
      <c r="U31" s="5">
        <v>0.33200000000000002</v>
      </c>
      <c r="V31" s="4">
        <v>0.69669999999999999</v>
      </c>
      <c r="W31" s="4">
        <v>0.82579999999999998</v>
      </c>
      <c r="X31" s="4">
        <v>0.33550000000000002</v>
      </c>
      <c r="Y31" s="4">
        <v>0.94169999999999998</v>
      </c>
      <c r="Z31" s="4">
        <v>0.3543</v>
      </c>
      <c r="AA31" s="5">
        <v>0.70589999999999997</v>
      </c>
      <c r="AB31" s="5">
        <v>0.84570000000000001</v>
      </c>
      <c r="AC31" s="5">
        <v>0.32450000000000001</v>
      </c>
      <c r="AD31" s="5">
        <v>0.93189999999999995</v>
      </c>
      <c r="AE31" s="5">
        <v>0.24790000000000001</v>
      </c>
      <c r="AF31" s="4">
        <v>0.71330000000000005</v>
      </c>
      <c r="AG31" s="4">
        <v>0.86450000000000005</v>
      </c>
      <c r="AH31" s="4">
        <v>0.31119999999999998</v>
      </c>
      <c r="AI31" s="4">
        <v>0.91469999999999996</v>
      </c>
      <c r="AJ31" s="4">
        <v>0.2283</v>
      </c>
      <c r="AK31" s="5">
        <v>0.73299999999999998</v>
      </c>
      <c r="AL31" s="5">
        <v>0.91539999999999999</v>
      </c>
      <c r="AM31" s="5">
        <v>0.29160000000000003</v>
      </c>
      <c r="AN31" s="5">
        <v>0.88400000000000001</v>
      </c>
      <c r="AO31" s="5">
        <v>9.3600000000000003E-2</v>
      </c>
      <c r="AP31" s="4">
        <v>0.7752</v>
      </c>
      <c r="AQ31" s="6">
        <v>1.0188999999999999</v>
      </c>
      <c r="AR31" s="4">
        <v>0.25669999999999998</v>
      </c>
      <c r="AS31" s="4">
        <v>0.80930000000000002</v>
      </c>
      <c r="AT31" s="4">
        <v>7.9200000000000007E-2</v>
      </c>
      <c r="AU31" s="5">
        <v>0.68769999999999998</v>
      </c>
      <c r="AV31" s="5">
        <v>0.80230000000000001</v>
      </c>
      <c r="AW31" s="5">
        <v>0.35039999999999999</v>
      </c>
      <c r="AX31" s="5">
        <v>0.96309999999999996</v>
      </c>
      <c r="AY31" s="5">
        <v>0.21879999999999999</v>
      </c>
      <c r="AZ31" s="4">
        <v>0.69110000000000005</v>
      </c>
      <c r="BA31" s="4">
        <v>0.81100000000000005</v>
      </c>
      <c r="BB31" s="4">
        <v>0.3463</v>
      </c>
      <c r="BC31" s="4">
        <v>0.95489999999999997</v>
      </c>
      <c r="BD31" s="4">
        <v>0.26850000000000002</v>
      </c>
      <c r="BE31" s="5">
        <v>0.69710000000000005</v>
      </c>
      <c r="BF31" s="5">
        <v>0.82720000000000005</v>
      </c>
      <c r="BG31" s="5">
        <v>0.33169999999999999</v>
      </c>
      <c r="BH31" s="5">
        <v>0.94199999999999995</v>
      </c>
      <c r="BI31" s="5">
        <v>0.2712</v>
      </c>
      <c r="BJ31" s="4">
        <v>0.7137</v>
      </c>
      <c r="BK31" s="4">
        <v>0.86580000000000001</v>
      </c>
      <c r="BL31" s="4">
        <v>0.311</v>
      </c>
      <c r="BM31" s="4">
        <v>0.91459999999999997</v>
      </c>
      <c r="BN31" s="4">
        <v>0.16830000000000001</v>
      </c>
      <c r="BO31" s="5">
        <v>0.77470000000000006</v>
      </c>
      <c r="BP31" s="1">
        <v>1.0176000000000001</v>
      </c>
      <c r="BQ31" s="5">
        <v>0.25169999999999998</v>
      </c>
      <c r="BR31" s="5">
        <v>0.80810000000000004</v>
      </c>
      <c r="BS31" s="5">
        <v>6.0699999999999997E-2</v>
      </c>
      <c r="BT31" s="4">
        <v>0.68659999999999999</v>
      </c>
      <c r="BU31" s="4">
        <v>0.79900000000000004</v>
      </c>
      <c r="BV31" s="4">
        <v>0.34139999999999998</v>
      </c>
      <c r="BW31" s="4">
        <v>0.96289999999999998</v>
      </c>
      <c r="BX31" s="4">
        <v>0.18060000000000001</v>
      </c>
      <c r="BY31" s="5">
        <v>0.69110000000000005</v>
      </c>
      <c r="BZ31" s="5">
        <v>0.81210000000000004</v>
      </c>
      <c r="CA31" s="5">
        <v>0.34210000000000002</v>
      </c>
      <c r="CB31" s="5">
        <v>0.95569999999999999</v>
      </c>
      <c r="CC31" s="5">
        <v>0.25829999999999997</v>
      </c>
      <c r="CD31" s="4">
        <v>0.69899999999999995</v>
      </c>
      <c r="CE31" s="4">
        <v>0.83069999999999999</v>
      </c>
      <c r="CF31" s="4">
        <v>0.33160000000000001</v>
      </c>
      <c r="CG31" s="4">
        <v>0.94230000000000003</v>
      </c>
      <c r="CH31" s="4">
        <v>0.25080000000000002</v>
      </c>
      <c r="CI31" s="5">
        <v>0.71450000000000002</v>
      </c>
      <c r="CJ31" s="5">
        <v>0.86939999999999995</v>
      </c>
      <c r="CK31" s="5">
        <v>0.31169999999999998</v>
      </c>
      <c r="CL31" s="5">
        <v>0.91439999999999999</v>
      </c>
      <c r="CM31" s="5">
        <v>0.16669999999999999</v>
      </c>
      <c r="CN31" s="4">
        <v>0.77580000000000005</v>
      </c>
      <c r="CO31" s="6">
        <v>1.0215000000000001</v>
      </c>
      <c r="CP31" s="4">
        <v>0.25459999999999999</v>
      </c>
      <c r="CQ31" s="4">
        <v>0.80820000000000003</v>
      </c>
      <c r="CR31" s="4">
        <v>7.0999999999999994E-2</v>
      </c>
      <c r="CS31" s="5">
        <v>0.68479999999999996</v>
      </c>
      <c r="CT31" s="5">
        <v>0.7964</v>
      </c>
      <c r="CU31" s="5">
        <v>0.35439999999999999</v>
      </c>
      <c r="CV31" s="5">
        <v>0.96299999999999997</v>
      </c>
      <c r="CW31" s="5">
        <v>0.1215</v>
      </c>
      <c r="CX31" s="4">
        <v>0.6905</v>
      </c>
      <c r="CY31" s="4">
        <v>0.81210000000000004</v>
      </c>
      <c r="CZ31" s="4">
        <v>0.34379999999999999</v>
      </c>
      <c r="DA31" s="4">
        <v>0.95530000000000004</v>
      </c>
      <c r="DB31" s="4">
        <v>0.16800000000000001</v>
      </c>
      <c r="DC31" s="5">
        <v>0.69820000000000004</v>
      </c>
      <c r="DD31" s="5">
        <v>0.82909999999999995</v>
      </c>
      <c r="DE31" s="5">
        <v>0.33129999999999998</v>
      </c>
      <c r="DF31" s="5">
        <v>0.94259999999999999</v>
      </c>
      <c r="DG31" s="5">
        <v>0.16930000000000001</v>
      </c>
      <c r="DH31" s="4">
        <v>0.71450000000000002</v>
      </c>
      <c r="DI31" s="4">
        <v>0.86890000000000001</v>
      </c>
      <c r="DJ31" s="4">
        <v>0.3135</v>
      </c>
      <c r="DK31" s="4">
        <v>0.91459999999999997</v>
      </c>
      <c r="DL31" s="4">
        <v>0.1007</v>
      </c>
      <c r="DM31" s="5">
        <v>0.77710000000000001</v>
      </c>
      <c r="DN31" s="5">
        <v>1.0255000000000001</v>
      </c>
      <c r="DO31" s="5">
        <v>0.25530000000000003</v>
      </c>
      <c r="DP31" s="5">
        <v>0.80830000000000002</v>
      </c>
      <c r="DQ31" s="5">
        <v>4.1300000000000003E-2</v>
      </c>
      <c r="DR31" s="4">
        <v>0.68789999999999996</v>
      </c>
      <c r="DS31" s="4">
        <v>0.8034</v>
      </c>
      <c r="DT31" s="4">
        <v>0.3478</v>
      </c>
      <c r="DU31" s="4">
        <v>0.96240000000000003</v>
      </c>
      <c r="DV31" s="4">
        <v>0.16309999999999999</v>
      </c>
      <c r="DW31" s="5">
        <v>0.68979999999999997</v>
      </c>
      <c r="DX31" s="5">
        <v>0.80930000000000002</v>
      </c>
      <c r="DY31" s="5">
        <v>0.34399999999999997</v>
      </c>
      <c r="DZ31" s="5">
        <v>0.95499999999999996</v>
      </c>
      <c r="EA31" s="5">
        <v>0.19620000000000001</v>
      </c>
      <c r="EB31" s="4">
        <v>0.69750000000000001</v>
      </c>
      <c r="EC31" s="4">
        <v>0.82789999999999997</v>
      </c>
      <c r="ED31" s="4">
        <v>0.33429999999999999</v>
      </c>
      <c r="EE31" s="4">
        <v>0.94179999999999997</v>
      </c>
      <c r="EF31" s="4">
        <v>0.1419</v>
      </c>
      <c r="EG31" s="5">
        <v>0.71450000000000002</v>
      </c>
      <c r="EH31" s="5">
        <v>0.86890000000000001</v>
      </c>
      <c r="EI31" s="5">
        <v>0.31190000000000001</v>
      </c>
      <c r="EJ31" s="5">
        <v>0.91490000000000005</v>
      </c>
      <c r="EK31" s="5">
        <v>0.1323</v>
      </c>
      <c r="EL31" s="4">
        <v>0.77600000000000002</v>
      </c>
      <c r="EM31" s="4">
        <v>1.0227999999999999</v>
      </c>
      <c r="EN31" s="4">
        <v>0.25480000000000003</v>
      </c>
      <c r="EO31" s="4">
        <v>0.80879999999999996</v>
      </c>
      <c r="EP31" s="4">
        <v>4.3099999999999999E-2</v>
      </c>
      <c r="EQ31" s="5">
        <v>0.68679999999999997</v>
      </c>
      <c r="ER31" s="5">
        <v>0.80149999999999999</v>
      </c>
      <c r="ES31" s="5">
        <v>0.3422</v>
      </c>
      <c r="ET31" s="5">
        <v>0.96279999999999999</v>
      </c>
      <c r="EU31" s="5">
        <v>0.13969999999999999</v>
      </c>
      <c r="EV31" s="4"/>
      <c r="EW31" s="4"/>
      <c r="EX31" s="4"/>
      <c r="EY31" s="4"/>
      <c r="EZ31" s="4"/>
      <c r="FA31" s="5">
        <v>0.69779999999999998</v>
      </c>
      <c r="FB31" s="5">
        <v>0.82889999999999997</v>
      </c>
      <c r="FC31" s="5">
        <v>0.33279999999999998</v>
      </c>
      <c r="FD31" s="5">
        <v>0.94199999999999995</v>
      </c>
      <c r="FE31" s="5">
        <v>0.17369999999999999</v>
      </c>
      <c r="FF31" s="4"/>
      <c r="FG31" s="4"/>
      <c r="FH31" s="4"/>
      <c r="FI31" s="4"/>
      <c r="FJ31" s="4"/>
      <c r="FK31" s="5"/>
      <c r="FL31" s="5"/>
      <c r="FM31" s="5"/>
      <c r="FN31" s="5"/>
      <c r="FO31" s="5"/>
      <c r="FP31" s="4">
        <f t="shared" si="0"/>
        <v>0.71069032258064524</v>
      </c>
      <c r="FQ31" s="4">
        <f t="shared" si="1"/>
        <v>0.86005161290322596</v>
      </c>
      <c r="FR31" s="4">
        <f t="shared" si="2"/>
        <v>0.31977096774193547</v>
      </c>
      <c r="FS31" s="4">
        <f t="shared" si="3"/>
        <v>0.92089999999999994</v>
      </c>
      <c r="FT31" s="4">
        <f t="shared" si="4"/>
        <v>0.18500645161290319</v>
      </c>
      <c r="FU31" s="1" t="str" cm="1">
        <f t="array" aca="1" ref="FU31" ca="1">CONCATENATE(INDIRECT(ADDRESS(1,MATCH(_xlfn.MINIFS(B31:FO31,metrics.est,"MAE"),B31:FO31,0)+1)), ", ", INDIRECT(ADDRESS(2,MATCH(_xlfn.MINIFS(B31:FO31,metrics.est,"MAE"),B31:FO31,0)+1)))</f>
        <v>k=20, r=0.1</v>
      </c>
      <c r="FV31" s="1" t="str" cm="1">
        <f t="array" aca="1" ref="FV31" ca="1">CONCATENATE(INDIRECT(ADDRESS(1,MATCH(_xlfn.MINIFS(B31:FO31,metrics.est,"MSE"),B31:FO31,0)+1)), ", ", INDIRECT(ADDRESS(2,MATCH(_xlfn.MINIFS(B31:FO31,metrics.est,"MSE"),B31:FO31,0)+1)))</f>
        <v>k=20, r=0.1</v>
      </c>
      <c r="FW31" s="1" t="str" cm="1">
        <f t="array" aca="1" ref="FW31" ca="1">CONCATENATE(INDIRECT(ADDRESS(1,MATCH(_xlfn.MAXIFS(B31:FO31,metrics.est,"R"),B31:FO31,0)+1)), ", ", INDIRECT(ADDRESS(2,MATCH(_xlfn.MAXIFS(B31:FO31,metrics.est,"R"),B31:FO31,0)+1)))</f>
        <v>k=20, r=0.1</v>
      </c>
      <c r="FX31" s="1" t="str" cm="1">
        <f t="array" aca="1" ref="FX31" ca="1">CONCATENATE(INDIRECT(ADDRESS(1,MATCH(_xlfn.MAXIFS(B31:FO31,metrics.est,"Coverage"),B31:FO31,0)+1)), ", ", INDIRECT(ADDRESS(2,MATCH(_xlfn.MAXIFS(B31:FO31,metrics.est,"Coverage"),B31:FO31,0)+1)))</f>
        <v>k=5, r=0.1</v>
      </c>
      <c r="FY31" s="1" t="str" cm="1">
        <f t="array" aca="1" ref="FY31" ca="1">CONCATENATE(INDIRECT(ADDRESS(1,MATCH(_xlfn.MINIFS(B31:FO31,metrics.est,"Time"),B31:FO31,0)+1)), ", ", INDIRECT(ADDRESS(2,MATCH(_xlfn.MINIFS(B31:FO31,metrics.est,"Time"),B31:FO31,0)+1)))</f>
        <v>k=20, r=0.9</v>
      </c>
    </row>
    <row r="32" spans="1:181" x14ac:dyDescent="0.2">
      <c r="A32" s="1" t="s">
        <v>29</v>
      </c>
      <c r="B32" s="4">
        <v>0.66720000000000002</v>
      </c>
      <c r="C32" s="4">
        <v>0.76549999999999996</v>
      </c>
      <c r="D32" s="4">
        <v>0.33040000000000003</v>
      </c>
      <c r="E32" s="4">
        <v>0.96430000000000005</v>
      </c>
      <c r="F32" s="4">
        <v>0.28520000000000001</v>
      </c>
      <c r="G32" s="5">
        <v>0.67030000000000001</v>
      </c>
      <c r="H32" s="5">
        <v>0.77400000000000002</v>
      </c>
      <c r="I32" s="5">
        <v>0.34639999999999999</v>
      </c>
      <c r="J32" s="5">
        <v>0.95889999999999997</v>
      </c>
      <c r="K32" s="5">
        <v>0.32869999999999999</v>
      </c>
      <c r="L32" s="4">
        <v>0.67579999999999996</v>
      </c>
      <c r="M32" s="4">
        <v>0.78600000000000003</v>
      </c>
      <c r="N32" s="4">
        <v>0.3397</v>
      </c>
      <c r="O32" s="4">
        <v>0.95550000000000002</v>
      </c>
      <c r="P32" s="4">
        <v>0.4763</v>
      </c>
      <c r="Q32" s="5">
        <v>0.68</v>
      </c>
      <c r="R32" s="5">
        <v>0.79490000000000005</v>
      </c>
      <c r="S32" s="5">
        <v>0.33700000000000002</v>
      </c>
      <c r="T32" s="5">
        <v>0.94989999999999997</v>
      </c>
      <c r="U32" s="5">
        <v>0.3533</v>
      </c>
      <c r="V32" s="4">
        <v>0.68559999999999999</v>
      </c>
      <c r="W32" s="4">
        <v>0.80759999999999998</v>
      </c>
      <c r="X32" s="4">
        <v>0.33489999999999998</v>
      </c>
      <c r="Y32" s="4">
        <v>0.94169999999999998</v>
      </c>
      <c r="Z32" s="4">
        <v>0.41639999999999999</v>
      </c>
      <c r="AA32" s="5">
        <v>0.69730000000000003</v>
      </c>
      <c r="AB32" s="5">
        <v>0.83250000000000002</v>
      </c>
      <c r="AC32" s="5">
        <v>0.32350000000000001</v>
      </c>
      <c r="AD32" s="5">
        <v>0.93189999999999995</v>
      </c>
      <c r="AE32" s="5">
        <v>0.27960000000000002</v>
      </c>
      <c r="AF32" s="4">
        <v>0.7077</v>
      </c>
      <c r="AG32" s="4">
        <v>0.85729999999999995</v>
      </c>
      <c r="AH32" s="4">
        <v>0.31030000000000002</v>
      </c>
      <c r="AI32" s="4">
        <v>0.91469999999999996</v>
      </c>
      <c r="AJ32" s="4">
        <v>0.28199999999999997</v>
      </c>
      <c r="AK32" s="5">
        <v>0.73040000000000005</v>
      </c>
      <c r="AL32" s="5">
        <v>0.91469999999999996</v>
      </c>
      <c r="AM32" s="5">
        <v>0.29010000000000002</v>
      </c>
      <c r="AN32" s="5">
        <v>0.88400000000000001</v>
      </c>
      <c r="AO32" s="5">
        <v>0.1071</v>
      </c>
      <c r="AP32" s="4">
        <v>0.77500000000000002</v>
      </c>
      <c r="AQ32" s="4">
        <v>1.0242</v>
      </c>
      <c r="AR32" s="4">
        <v>0.25540000000000002</v>
      </c>
      <c r="AS32" s="4">
        <v>0.80930000000000002</v>
      </c>
      <c r="AT32" s="4">
        <v>9.69E-2</v>
      </c>
      <c r="AU32" s="5">
        <v>0.66700000000000004</v>
      </c>
      <c r="AV32" s="5">
        <v>0.76470000000000005</v>
      </c>
      <c r="AW32" s="5">
        <v>0.35010000000000002</v>
      </c>
      <c r="AX32" s="5">
        <v>0.96309999999999996</v>
      </c>
      <c r="AY32" s="5">
        <v>0.2329</v>
      </c>
      <c r="AZ32" s="4">
        <v>0.67490000000000006</v>
      </c>
      <c r="BA32" s="4">
        <v>0.78210000000000002</v>
      </c>
      <c r="BB32" s="4">
        <v>0.34599999999999997</v>
      </c>
      <c r="BC32" s="4">
        <v>0.95489999999999997</v>
      </c>
      <c r="BD32" s="4">
        <v>0.33200000000000002</v>
      </c>
      <c r="BE32" s="5">
        <v>0.6865</v>
      </c>
      <c r="BF32" s="5">
        <v>0.81</v>
      </c>
      <c r="BG32" s="5">
        <v>0.33110000000000001</v>
      </c>
      <c r="BH32" s="5">
        <v>0.94199999999999995</v>
      </c>
      <c r="BI32" s="5">
        <v>0.30659999999999998</v>
      </c>
      <c r="BJ32" s="4">
        <v>0.70860000000000001</v>
      </c>
      <c r="BK32" s="4">
        <v>0.85970000000000002</v>
      </c>
      <c r="BL32" s="4">
        <v>0.31019999999999998</v>
      </c>
      <c r="BM32" s="4">
        <v>0.91459999999999997</v>
      </c>
      <c r="BN32" s="4">
        <v>0.18099999999999999</v>
      </c>
      <c r="BO32" s="5">
        <v>0.77480000000000004</v>
      </c>
      <c r="BP32" s="5">
        <v>1.0232000000000001</v>
      </c>
      <c r="BQ32" s="5">
        <v>0.25030000000000002</v>
      </c>
      <c r="BR32" s="5">
        <v>0.80810000000000004</v>
      </c>
      <c r="BS32" s="5">
        <v>6.7299999999999999E-2</v>
      </c>
      <c r="BT32" s="4">
        <v>0.66720000000000002</v>
      </c>
      <c r="BU32" s="4">
        <v>0.76429999999999998</v>
      </c>
      <c r="BV32" s="4">
        <v>0.34079999999999999</v>
      </c>
      <c r="BW32" s="4">
        <v>0.96289999999999998</v>
      </c>
      <c r="BX32" s="4">
        <v>0.21560000000000001</v>
      </c>
      <c r="BY32" s="5">
        <v>0.67500000000000004</v>
      </c>
      <c r="BZ32" s="5">
        <v>0.78410000000000002</v>
      </c>
      <c r="CA32" s="5">
        <v>0.3427</v>
      </c>
      <c r="CB32" s="5">
        <v>0.95579999999999998</v>
      </c>
      <c r="CC32" s="5">
        <v>0.3216</v>
      </c>
      <c r="CD32" s="4">
        <v>0.68779999999999997</v>
      </c>
      <c r="CE32" s="4">
        <v>0.81179999999999997</v>
      </c>
      <c r="CF32" s="4">
        <v>0.33069999999999999</v>
      </c>
      <c r="CG32" s="4">
        <v>0.94230000000000003</v>
      </c>
      <c r="CH32" s="4">
        <v>0.28710000000000002</v>
      </c>
      <c r="CI32" s="5">
        <v>0.70909999999999995</v>
      </c>
      <c r="CJ32" s="5">
        <v>0.86250000000000004</v>
      </c>
      <c r="CK32" s="5">
        <v>0.311</v>
      </c>
      <c r="CL32" s="5">
        <v>0.91439999999999999</v>
      </c>
      <c r="CM32" s="5">
        <v>0.1895</v>
      </c>
      <c r="CN32" s="4">
        <v>0.77569999999999995</v>
      </c>
      <c r="CO32" s="4">
        <v>1.0269999999999999</v>
      </c>
      <c r="CP32" s="4">
        <v>0.25330000000000003</v>
      </c>
      <c r="CQ32" s="4">
        <v>0.80820000000000003</v>
      </c>
      <c r="CR32" s="4">
        <v>7.5899999999999995E-2</v>
      </c>
      <c r="CS32" s="5">
        <v>0.66520000000000001</v>
      </c>
      <c r="CT32" s="5">
        <v>0.76190000000000002</v>
      </c>
      <c r="CU32" s="5">
        <v>0.35349999999999998</v>
      </c>
      <c r="CV32" s="5">
        <v>0.96299999999999997</v>
      </c>
      <c r="CW32" s="5">
        <v>0.15290000000000001</v>
      </c>
      <c r="CX32" s="4">
        <v>0.67449999999999999</v>
      </c>
      <c r="CY32" s="4">
        <v>0.78359999999999996</v>
      </c>
      <c r="CZ32" s="4">
        <v>0.34339999999999998</v>
      </c>
      <c r="DA32" s="4">
        <v>0.95530000000000004</v>
      </c>
      <c r="DB32" s="4">
        <v>0.21210000000000001</v>
      </c>
      <c r="DC32" s="5">
        <v>0.68710000000000004</v>
      </c>
      <c r="DD32" s="5">
        <v>0.81110000000000004</v>
      </c>
      <c r="DE32" s="5">
        <v>0.3306</v>
      </c>
      <c r="DF32" s="5">
        <v>0.94259999999999999</v>
      </c>
      <c r="DG32" s="5">
        <v>0.2006</v>
      </c>
      <c r="DH32" s="4">
        <v>0.7087</v>
      </c>
      <c r="DI32" s="4">
        <v>0.8609</v>
      </c>
      <c r="DJ32" s="4">
        <v>0.31269999999999998</v>
      </c>
      <c r="DK32" s="4">
        <v>0.91459999999999997</v>
      </c>
      <c r="DL32" s="4">
        <v>0.1206</v>
      </c>
      <c r="DM32" s="5">
        <v>0.77700000000000002</v>
      </c>
      <c r="DN32" s="5">
        <v>1.0309999999999999</v>
      </c>
      <c r="DO32" s="5">
        <v>0.254</v>
      </c>
      <c r="DP32" s="5">
        <v>0.80830000000000002</v>
      </c>
      <c r="DQ32" s="5">
        <v>4.4699999999999997E-2</v>
      </c>
      <c r="DR32" s="4">
        <v>0.66759999999999997</v>
      </c>
      <c r="DS32" s="4">
        <v>0.76690000000000003</v>
      </c>
      <c r="DT32" s="4">
        <v>0.34789999999999999</v>
      </c>
      <c r="DU32" s="4">
        <v>0.96240000000000003</v>
      </c>
      <c r="DV32" s="4">
        <v>0.2024</v>
      </c>
      <c r="DW32" s="5">
        <v>0.67390000000000005</v>
      </c>
      <c r="DX32" s="5">
        <v>0.78129999999999999</v>
      </c>
      <c r="DY32" s="5">
        <v>0.34350000000000003</v>
      </c>
      <c r="DZ32" s="5">
        <v>0.95499999999999996</v>
      </c>
      <c r="EA32" s="5">
        <v>0.23760000000000001</v>
      </c>
      <c r="EB32" s="4">
        <v>0.6865</v>
      </c>
      <c r="EC32" s="4">
        <v>0.80989999999999995</v>
      </c>
      <c r="ED32" s="4">
        <v>0.3337</v>
      </c>
      <c r="EE32" s="4">
        <v>0.94179999999999997</v>
      </c>
      <c r="EF32" s="4">
        <v>0.1729</v>
      </c>
      <c r="EG32" s="5">
        <v>0.70899999999999996</v>
      </c>
      <c r="EH32" s="5">
        <v>0.8619</v>
      </c>
      <c r="EI32" s="5">
        <v>0.311</v>
      </c>
      <c r="EJ32" s="5">
        <v>0.91490000000000005</v>
      </c>
      <c r="EK32" s="5">
        <v>0.15409999999999999</v>
      </c>
      <c r="EL32" s="4">
        <v>0.77600000000000002</v>
      </c>
      <c r="EM32" s="4">
        <v>1.0278</v>
      </c>
      <c r="EN32" s="4">
        <v>0.25359999999999999</v>
      </c>
      <c r="EO32" s="4">
        <v>0.80879999999999996</v>
      </c>
      <c r="EP32" s="4">
        <v>4.6699999999999998E-2</v>
      </c>
      <c r="EQ32" s="5">
        <v>0.66690000000000005</v>
      </c>
      <c r="ER32" s="5">
        <v>0.76580000000000004</v>
      </c>
      <c r="ES32" s="5">
        <v>0.34189999999999998</v>
      </c>
      <c r="ET32" s="5">
        <v>0.96279999999999999</v>
      </c>
      <c r="EU32" s="5">
        <v>0.1701</v>
      </c>
      <c r="EV32" s="4"/>
      <c r="EW32" s="4"/>
      <c r="EX32" s="4"/>
      <c r="EY32" s="4"/>
      <c r="EZ32" s="4"/>
      <c r="FA32" s="5">
        <v>0.6865</v>
      </c>
      <c r="FB32" s="5">
        <v>0.81010000000000004</v>
      </c>
      <c r="FC32" s="5">
        <v>0.3322</v>
      </c>
      <c r="FD32" s="5">
        <v>0.94199999999999995</v>
      </c>
      <c r="FE32" s="5">
        <v>0.21110000000000001</v>
      </c>
      <c r="FF32" s="4"/>
      <c r="FG32" s="4"/>
      <c r="FH32" s="4"/>
      <c r="FI32" s="4"/>
      <c r="FJ32" s="4"/>
      <c r="FK32" s="5"/>
      <c r="FL32" s="5"/>
      <c r="FM32" s="5"/>
      <c r="FN32" s="5"/>
      <c r="FO32" s="5"/>
      <c r="FP32" s="4">
        <f t="shared" si="0"/>
        <v>0.69983225806451599</v>
      </c>
      <c r="FQ32" s="4">
        <f t="shared" si="1"/>
        <v>0.84252580645161279</v>
      </c>
      <c r="FR32" s="4">
        <f t="shared" si="2"/>
        <v>0.3190935483870968</v>
      </c>
      <c r="FS32" s="4">
        <f t="shared" si="3"/>
        <v>0.92090322580645156</v>
      </c>
      <c r="FT32" s="4">
        <f t="shared" si="4"/>
        <v>0.21809032258064509</v>
      </c>
      <c r="FU32" s="1" t="str" cm="1">
        <f t="array" aca="1" ref="FU32" ca="1">CONCATENATE(INDIRECT(ADDRESS(1,MATCH(_xlfn.MINIFS(B32:FO32,metrics.est,"MAE"),B32:FO32,0)+1)), ", ", INDIRECT(ADDRESS(2,MATCH(_xlfn.MINIFS(B32:FO32,metrics.est,"MAE"),B32:FO32,0)+1)))</f>
        <v>k=20, r=0.1</v>
      </c>
      <c r="FV32" s="1" t="str" cm="1">
        <f t="array" aca="1" ref="FV32" ca="1">CONCATENATE(INDIRECT(ADDRESS(1,MATCH(_xlfn.MINIFS(B32:FO32,metrics.est,"MSE"),B32:FO32,0)+1)), ", ", INDIRECT(ADDRESS(2,MATCH(_xlfn.MINIFS(B32:FO32,metrics.est,"MSE"),B32:FO32,0)+1)))</f>
        <v>k=20, r=0.1</v>
      </c>
      <c r="FW32" s="1" t="str" cm="1">
        <f t="array" aca="1" ref="FW32" ca="1">CONCATENATE(INDIRECT(ADDRESS(1,MATCH(_xlfn.MAXIFS(B32:FO32,metrics.est,"R"),B32:FO32,0)+1)), ", ", INDIRECT(ADDRESS(2,MATCH(_xlfn.MAXIFS(B32:FO32,metrics.est,"R"),B32:FO32,0)+1)))</f>
        <v>k=20, r=0.1</v>
      </c>
      <c r="FX32" s="1" t="str" cm="1">
        <f t="array" aca="1" ref="FX32" ca="1">CONCATENATE(INDIRECT(ADDRESS(1,MATCH(_xlfn.MAXIFS(B32:FO32,metrics.est,"Coverage"),B32:FO32,0)+1)), ", ", INDIRECT(ADDRESS(2,MATCH(_xlfn.MAXIFS(B32:FO32,metrics.est,"Coverage"),B32:FO32,0)+1)))</f>
        <v>k=5, r=0.1</v>
      </c>
      <c r="FY32" s="1" t="str" cm="1">
        <f t="array" aca="1" ref="FY32" ca="1">CONCATENATE(INDIRECT(ADDRESS(1,MATCH(_xlfn.MINIFS(B32:FO32,metrics.est,"Time"),B32:FO32,0)+1)), ", ", INDIRECT(ADDRESS(2,MATCH(_xlfn.MINIFS(B32:FO32,metrics.est,"Time"),B32:FO32,0)+1)))</f>
        <v>k=20, r=0.9</v>
      </c>
    </row>
    <row r="33" spans="1:181" x14ac:dyDescent="0.2">
      <c r="A33" s="1" t="s">
        <v>30</v>
      </c>
      <c r="B33" s="4">
        <v>0.67249999999999999</v>
      </c>
      <c r="C33" s="4">
        <v>0.76900000000000002</v>
      </c>
      <c r="D33" s="4">
        <v>0.34860000000000002</v>
      </c>
      <c r="E33" s="4">
        <v>0.96430000000000005</v>
      </c>
      <c r="F33" s="4">
        <v>0.22259999999999999</v>
      </c>
      <c r="G33" s="5">
        <v>0.67430000000000001</v>
      </c>
      <c r="H33" s="5">
        <v>0.77580000000000005</v>
      </c>
      <c r="I33" s="5">
        <v>0.36820000000000003</v>
      </c>
      <c r="J33" s="5">
        <v>0.95889999999999997</v>
      </c>
      <c r="K33" s="5">
        <v>0.26900000000000002</v>
      </c>
      <c r="L33" s="4">
        <v>0.67800000000000005</v>
      </c>
      <c r="M33" s="4">
        <v>0.78580000000000005</v>
      </c>
      <c r="N33" s="4">
        <v>0.36099999999999999</v>
      </c>
      <c r="O33" s="4">
        <v>0.95550000000000002</v>
      </c>
      <c r="P33" s="4">
        <v>0.4284</v>
      </c>
      <c r="Q33" s="5">
        <v>0.68130000000000002</v>
      </c>
      <c r="R33" s="5">
        <v>0.79149999999999998</v>
      </c>
      <c r="S33" s="5">
        <v>0.3543</v>
      </c>
      <c r="T33" s="5">
        <v>0.94989999999999997</v>
      </c>
      <c r="U33" s="5">
        <v>0.31390000000000001</v>
      </c>
      <c r="V33" s="4">
        <v>0.68620000000000003</v>
      </c>
      <c r="W33" s="4">
        <v>0.80359999999999998</v>
      </c>
      <c r="X33" s="4">
        <v>0.34920000000000001</v>
      </c>
      <c r="Y33" s="4">
        <v>0.94169999999999998</v>
      </c>
      <c r="Z33" s="4">
        <v>0.3679</v>
      </c>
      <c r="AA33" s="5">
        <v>0.69799999999999995</v>
      </c>
      <c r="AB33" s="5">
        <v>0.82950000000000002</v>
      </c>
      <c r="AC33" s="5">
        <v>0.33450000000000002</v>
      </c>
      <c r="AD33" s="5">
        <v>0.93189999999999995</v>
      </c>
      <c r="AE33" s="5">
        <v>0.2397</v>
      </c>
      <c r="AF33" s="4">
        <v>0.7107</v>
      </c>
      <c r="AG33" s="4">
        <v>0.8629</v>
      </c>
      <c r="AH33" s="4">
        <v>0.31209999999999999</v>
      </c>
      <c r="AI33" s="4">
        <v>0.91469999999999996</v>
      </c>
      <c r="AJ33" s="4">
        <v>0.2306</v>
      </c>
      <c r="AK33" s="5">
        <v>0.74180000000000001</v>
      </c>
      <c r="AL33" s="5">
        <v>0.94450000000000001</v>
      </c>
      <c r="AM33" s="5">
        <v>0.2787</v>
      </c>
      <c r="AN33" s="5">
        <v>0.88400000000000001</v>
      </c>
      <c r="AO33" s="5">
        <v>8.6699999999999999E-2</v>
      </c>
      <c r="AP33" s="4">
        <v>0.81820000000000004</v>
      </c>
      <c r="AQ33" s="4">
        <v>1.1444000000000001</v>
      </c>
      <c r="AR33" s="4">
        <v>0.22509999999999999</v>
      </c>
      <c r="AS33" s="4">
        <v>0.80930000000000002</v>
      </c>
      <c r="AT33" s="4">
        <v>8.8400000000000006E-2</v>
      </c>
      <c r="AU33" s="5">
        <v>0.67279999999999995</v>
      </c>
      <c r="AV33" s="5">
        <v>0.77</v>
      </c>
      <c r="AW33" s="5">
        <v>0.3715</v>
      </c>
      <c r="AX33" s="5">
        <v>0.96309999999999996</v>
      </c>
      <c r="AY33" s="5">
        <v>0.19520000000000001</v>
      </c>
      <c r="AZ33" s="4">
        <v>0.6774</v>
      </c>
      <c r="BA33" s="4">
        <v>0.78129999999999999</v>
      </c>
      <c r="BB33" s="4">
        <v>0.36580000000000001</v>
      </c>
      <c r="BC33" s="4">
        <v>0.95489999999999997</v>
      </c>
      <c r="BD33" s="4">
        <v>0.28549999999999998</v>
      </c>
      <c r="BE33" s="5">
        <v>0.68640000000000001</v>
      </c>
      <c r="BF33" s="5">
        <v>0.80489999999999995</v>
      </c>
      <c r="BG33" s="5">
        <v>0.34560000000000002</v>
      </c>
      <c r="BH33" s="5">
        <v>0.94199999999999995</v>
      </c>
      <c r="BI33" s="5">
        <v>0.25109999999999999</v>
      </c>
      <c r="BJ33" s="4">
        <v>0.71140000000000003</v>
      </c>
      <c r="BK33" s="4">
        <v>0.8639</v>
      </c>
      <c r="BL33" s="4">
        <v>0.31259999999999999</v>
      </c>
      <c r="BM33" s="4">
        <v>0.91459999999999997</v>
      </c>
      <c r="BN33" s="4">
        <v>0.1628</v>
      </c>
      <c r="BO33" s="5">
        <v>0.8196</v>
      </c>
      <c r="BP33" s="5">
        <v>1.1464000000000001</v>
      </c>
      <c r="BQ33" s="5">
        <v>0.22059999999999999</v>
      </c>
      <c r="BR33" s="5">
        <v>0.80810000000000004</v>
      </c>
      <c r="BS33" s="5">
        <v>5.9299999999999999E-2</v>
      </c>
      <c r="BT33" s="4">
        <v>0.67279999999999995</v>
      </c>
      <c r="BU33" s="4">
        <v>0.76929999999999998</v>
      </c>
      <c r="BV33" s="4">
        <v>0.36080000000000001</v>
      </c>
      <c r="BW33" s="4">
        <v>0.96289999999999998</v>
      </c>
      <c r="BX33" s="4">
        <v>0.1769</v>
      </c>
      <c r="BY33" s="5">
        <v>0.67769999999999997</v>
      </c>
      <c r="BZ33" s="5">
        <v>0.7833</v>
      </c>
      <c r="CA33" s="5">
        <v>0.36209999999999998</v>
      </c>
      <c r="CB33" s="5">
        <v>0.95569999999999999</v>
      </c>
      <c r="CC33" s="5">
        <v>0.26150000000000001</v>
      </c>
      <c r="CD33" s="4">
        <v>0.68830000000000002</v>
      </c>
      <c r="CE33" s="4">
        <v>0.8085</v>
      </c>
      <c r="CF33" s="4">
        <v>0.3453</v>
      </c>
      <c r="CG33" s="4">
        <v>0.94230000000000003</v>
      </c>
      <c r="CH33" s="4">
        <v>0.25369999999999998</v>
      </c>
      <c r="CI33" s="5">
        <v>0.71230000000000004</v>
      </c>
      <c r="CJ33" s="5">
        <v>0.86799999999999999</v>
      </c>
      <c r="CK33" s="5">
        <v>0.31269999999999998</v>
      </c>
      <c r="CL33" s="5">
        <v>0.91439999999999999</v>
      </c>
      <c r="CM33" s="5">
        <v>0.1646</v>
      </c>
      <c r="CN33" s="4">
        <v>0.81940000000000002</v>
      </c>
      <c r="CO33" s="4">
        <v>1.1486000000000001</v>
      </c>
      <c r="CP33" s="4">
        <v>0.2261</v>
      </c>
      <c r="CQ33" s="4">
        <v>0.80820000000000003</v>
      </c>
      <c r="CR33" s="4">
        <v>6.59E-2</v>
      </c>
      <c r="CS33" s="5">
        <v>0.67030000000000001</v>
      </c>
      <c r="CT33" s="5">
        <v>0.76559999999999995</v>
      </c>
      <c r="CU33" s="5">
        <v>0.37590000000000001</v>
      </c>
      <c r="CV33" s="5">
        <v>0.96299999999999997</v>
      </c>
      <c r="CW33" s="5">
        <v>0.12520000000000001</v>
      </c>
      <c r="CX33" s="4">
        <v>0.67730000000000001</v>
      </c>
      <c r="CY33" s="4">
        <v>0.78339999999999999</v>
      </c>
      <c r="CZ33" s="4">
        <v>0.36330000000000001</v>
      </c>
      <c r="DA33" s="4">
        <v>0.95530000000000004</v>
      </c>
      <c r="DB33" s="4">
        <v>0.17169999999999999</v>
      </c>
      <c r="DC33" s="5">
        <v>0.68779999999999997</v>
      </c>
      <c r="DD33" s="5">
        <v>0.80740000000000001</v>
      </c>
      <c r="DE33" s="5">
        <v>0.34499999999999997</v>
      </c>
      <c r="DF33" s="5">
        <v>0.94259999999999999</v>
      </c>
      <c r="DG33" s="5">
        <v>0.16919999999999999</v>
      </c>
      <c r="DH33" s="4">
        <v>0.71179999999999999</v>
      </c>
      <c r="DI33" s="4">
        <v>0.86650000000000005</v>
      </c>
      <c r="DJ33" s="4">
        <v>0.31430000000000002</v>
      </c>
      <c r="DK33" s="4">
        <v>0.91459999999999997</v>
      </c>
      <c r="DL33" s="4">
        <v>9.9099999999999994E-2</v>
      </c>
      <c r="DM33" s="5">
        <v>0.81930000000000003</v>
      </c>
      <c r="DN33" s="5">
        <v>1.1482000000000001</v>
      </c>
      <c r="DO33" s="5">
        <v>0.22459999999999999</v>
      </c>
      <c r="DP33" s="5">
        <v>0.80830000000000002</v>
      </c>
      <c r="DQ33" s="5">
        <v>3.9899999999999998E-2</v>
      </c>
      <c r="DR33" s="4">
        <v>0.67320000000000002</v>
      </c>
      <c r="DS33" s="4">
        <v>0.77190000000000003</v>
      </c>
      <c r="DT33" s="4">
        <v>0.36930000000000002</v>
      </c>
      <c r="DU33" s="4">
        <v>0.96240000000000003</v>
      </c>
      <c r="DV33" s="4">
        <v>0.16400000000000001</v>
      </c>
      <c r="DW33" s="5">
        <v>0.67630000000000001</v>
      </c>
      <c r="DX33" s="5">
        <v>0.7802</v>
      </c>
      <c r="DY33" s="5">
        <v>0.36270000000000002</v>
      </c>
      <c r="DZ33" s="5">
        <v>0.95499999999999996</v>
      </c>
      <c r="EA33" s="5">
        <v>0.19800000000000001</v>
      </c>
      <c r="EB33" s="4">
        <v>0.68710000000000004</v>
      </c>
      <c r="EC33" s="4">
        <v>0.80589999999999995</v>
      </c>
      <c r="ED33" s="4">
        <v>0.3483</v>
      </c>
      <c r="EE33" s="4">
        <v>0.94179999999999997</v>
      </c>
      <c r="EF33" s="4">
        <v>0.1399</v>
      </c>
      <c r="EG33" s="5">
        <v>0.71209999999999996</v>
      </c>
      <c r="EH33" s="5">
        <v>0.8669</v>
      </c>
      <c r="EI33" s="5">
        <v>0.31209999999999999</v>
      </c>
      <c r="EJ33" s="5">
        <v>0.91490000000000005</v>
      </c>
      <c r="EK33" s="5">
        <v>0.13039999999999999</v>
      </c>
      <c r="EL33" s="4">
        <v>0.81889999999999996</v>
      </c>
      <c r="EM33" s="4">
        <v>1.1472</v>
      </c>
      <c r="EN33" s="4">
        <v>0.22389999999999999</v>
      </c>
      <c r="EO33" s="4">
        <v>0.80879999999999996</v>
      </c>
      <c r="EP33" s="4">
        <v>4.2599999999999999E-2</v>
      </c>
      <c r="EQ33" s="5">
        <v>0.67230000000000001</v>
      </c>
      <c r="ER33" s="5">
        <v>0.7702</v>
      </c>
      <c r="ES33" s="5">
        <v>0.36399999999999999</v>
      </c>
      <c r="ET33" s="5">
        <v>0.96279999999999999</v>
      </c>
      <c r="EU33" s="5">
        <v>0.14219999999999999</v>
      </c>
      <c r="EV33" s="4"/>
      <c r="EW33" s="4"/>
      <c r="EX33" s="4"/>
      <c r="EY33" s="4"/>
      <c r="EZ33" s="4"/>
      <c r="FA33" s="5">
        <v>0.68720000000000003</v>
      </c>
      <c r="FB33" s="5">
        <v>0.80649999999999999</v>
      </c>
      <c r="FC33" s="5">
        <v>0.34689999999999999</v>
      </c>
      <c r="FD33" s="5">
        <v>0.94199999999999995</v>
      </c>
      <c r="FE33" s="5">
        <v>0.1923</v>
      </c>
      <c r="FF33" s="4"/>
      <c r="FG33" s="4"/>
      <c r="FH33" s="4"/>
      <c r="FI33" s="4"/>
      <c r="FJ33" s="4"/>
      <c r="FK33" s="5"/>
      <c r="FL33" s="5"/>
      <c r="FM33" s="5"/>
      <c r="FN33" s="5"/>
      <c r="FO33" s="5"/>
      <c r="FP33" s="4">
        <f t="shared" si="0"/>
        <v>0.70944193548387091</v>
      </c>
      <c r="FQ33" s="4">
        <f t="shared" si="1"/>
        <v>0.86358387096774192</v>
      </c>
      <c r="FR33" s="4">
        <f t="shared" si="2"/>
        <v>0.32597096774193551</v>
      </c>
      <c r="FS33" s="4">
        <f t="shared" si="3"/>
        <v>0.92089999999999994</v>
      </c>
      <c r="FT33" s="4">
        <f t="shared" si="4"/>
        <v>0.18510322580645161</v>
      </c>
      <c r="FU33" s="1" t="str" cm="1">
        <f t="array" aca="1" ref="FU33" ca="1">CONCATENATE(INDIRECT(ADDRESS(1,MATCH(_xlfn.MINIFS(B33:FO33,metrics.est,"MAE"),B33:FO33,0)+1)), ", ", INDIRECT(ADDRESS(2,MATCH(_xlfn.MINIFS(B33:FO33,metrics.est,"MAE"),B33:FO33,0)+1)))</f>
        <v>k=20, r=0.1</v>
      </c>
      <c r="FV33" s="1" t="str" cm="1">
        <f t="array" aca="1" ref="FV33" ca="1">CONCATENATE(INDIRECT(ADDRESS(1,MATCH(_xlfn.MINIFS(B33:FO33,metrics.est,"MSE"),B33:FO33,0)+1)), ", ", INDIRECT(ADDRESS(2,MATCH(_xlfn.MINIFS(B33:FO33,metrics.est,"MSE"),B33:FO33,0)+1)))</f>
        <v>k=20, r=0.1</v>
      </c>
      <c r="FW33" s="1" t="str" cm="1">
        <f t="array" aca="1" ref="FW33" ca="1">CONCATENATE(INDIRECT(ADDRESS(1,MATCH(_xlfn.MAXIFS(B33:FO33,metrics.est,"R"),B33:FO33,0)+1)), ", ", INDIRECT(ADDRESS(2,MATCH(_xlfn.MAXIFS(B33:FO33,metrics.est,"R"),B33:FO33,0)+1)))</f>
        <v>k=20, r=0.1</v>
      </c>
      <c r="FX33" s="1" t="str" cm="1">
        <f t="array" aca="1" ref="FX33" ca="1">CONCATENATE(INDIRECT(ADDRESS(1,MATCH(_xlfn.MAXIFS(B33:FO33,metrics.est,"Coverage"),B33:FO33,0)+1)), ", ", INDIRECT(ADDRESS(2,MATCH(_xlfn.MAXIFS(B33:FO33,metrics.est,"Coverage"),B33:FO33,0)+1)))</f>
        <v>k=5, r=0.1</v>
      </c>
      <c r="FY33" s="1" t="str" cm="1">
        <f t="array" aca="1" ref="FY33" ca="1">CONCATENATE(INDIRECT(ADDRESS(1,MATCH(_xlfn.MINIFS(B33:FO33,metrics.est,"Time"),B33:FO33,0)+1)), ", ", INDIRECT(ADDRESS(2,MATCH(_xlfn.MINIFS(B33:FO33,metrics.est,"Time"),B33:FO33,0)+1)))</f>
        <v>k=20, r=0.9</v>
      </c>
    </row>
    <row r="34" spans="1:181" x14ac:dyDescent="0.2">
      <c r="A34" s="1" t="s">
        <v>31</v>
      </c>
      <c r="B34" s="4">
        <v>0.65849999999999997</v>
      </c>
      <c r="C34" s="4">
        <v>0.7409</v>
      </c>
      <c r="D34" s="4">
        <v>0.33360000000000001</v>
      </c>
      <c r="E34" s="4">
        <v>0.93710000000000004</v>
      </c>
      <c r="F34" s="4">
        <v>0.39739999999999998</v>
      </c>
      <c r="G34" s="5">
        <v>0.66010000000000002</v>
      </c>
      <c r="H34" s="5">
        <v>0.74780000000000002</v>
      </c>
      <c r="I34" s="5">
        <v>0.35199999999999998</v>
      </c>
      <c r="J34" s="5">
        <v>0.92810000000000004</v>
      </c>
      <c r="K34" s="5">
        <v>0.54290000000000005</v>
      </c>
      <c r="L34" s="4">
        <v>0.66510000000000002</v>
      </c>
      <c r="M34" s="4">
        <v>0.75739999999999996</v>
      </c>
      <c r="N34" s="4">
        <v>0.34599999999999997</v>
      </c>
      <c r="O34" s="4">
        <v>0.92220000000000002</v>
      </c>
      <c r="P34" s="4">
        <v>0.76539999999999997</v>
      </c>
      <c r="Q34" s="5">
        <v>0.66769999999999996</v>
      </c>
      <c r="R34" s="5">
        <v>0.76190000000000002</v>
      </c>
      <c r="S34" s="5">
        <v>0.34410000000000002</v>
      </c>
      <c r="T34" s="5">
        <v>0.9113</v>
      </c>
      <c r="U34" s="5">
        <v>0.47270000000000001</v>
      </c>
      <c r="V34" s="4">
        <v>0.67200000000000004</v>
      </c>
      <c r="W34" s="4">
        <v>0.77090000000000003</v>
      </c>
      <c r="X34" s="4">
        <v>0.34279999999999999</v>
      </c>
      <c r="Y34" s="4">
        <v>0.89670000000000005</v>
      </c>
      <c r="Z34" s="4">
        <v>0.56889999999999996</v>
      </c>
      <c r="AA34" s="5">
        <v>0.68210000000000004</v>
      </c>
      <c r="AB34" s="5">
        <v>0.79100000000000004</v>
      </c>
      <c r="AC34" s="5">
        <v>0.33189999999999997</v>
      </c>
      <c r="AD34" s="5">
        <v>0.88029999999999997</v>
      </c>
      <c r="AE34" s="5">
        <v>0.38300000000000001</v>
      </c>
      <c r="AF34" s="4">
        <v>0.6895</v>
      </c>
      <c r="AG34" s="4">
        <v>0.80789999999999995</v>
      </c>
      <c r="AH34" s="4">
        <v>0.32040000000000002</v>
      </c>
      <c r="AI34" s="4">
        <v>0.8508</v>
      </c>
      <c r="AJ34" s="4">
        <v>0.3755</v>
      </c>
      <c r="AK34" s="5">
        <v>0.70550000000000002</v>
      </c>
      <c r="AL34" s="5">
        <v>0.84540000000000004</v>
      </c>
      <c r="AM34" s="5">
        <v>0.30280000000000001</v>
      </c>
      <c r="AN34" s="5">
        <v>0.8</v>
      </c>
      <c r="AO34" s="5">
        <v>0.15659999999999999</v>
      </c>
      <c r="AP34" s="4">
        <v>0.73980000000000001</v>
      </c>
      <c r="AQ34" s="4">
        <v>0.92420000000000002</v>
      </c>
      <c r="AR34" s="4">
        <v>0.26779999999999998</v>
      </c>
      <c r="AS34" s="4">
        <v>0.68259999999999998</v>
      </c>
      <c r="AT34" s="4">
        <v>0.1232</v>
      </c>
      <c r="AU34" s="5">
        <v>0.6583</v>
      </c>
      <c r="AV34" s="5">
        <v>0.74170000000000003</v>
      </c>
      <c r="AW34" s="5">
        <v>0.35830000000000001</v>
      </c>
      <c r="AX34" s="5">
        <v>0.9355</v>
      </c>
      <c r="AY34" s="5">
        <v>0.32690000000000002</v>
      </c>
      <c r="AZ34" s="4">
        <v>0.66420000000000001</v>
      </c>
      <c r="BA34" s="4">
        <v>0.75349999999999995</v>
      </c>
      <c r="BB34" s="4">
        <v>0.35210000000000002</v>
      </c>
      <c r="BC34" s="4">
        <v>0.92069999999999996</v>
      </c>
      <c r="BD34" s="4">
        <v>0.46050000000000002</v>
      </c>
      <c r="BE34" s="5">
        <v>0.6724</v>
      </c>
      <c r="BF34" s="5">
        <v>0.77200000000000002</v>
      </c>
      <c r="BG34" s="5">
        <v>0.33939999999999998</v>
      </c>
      <c r="BH34" s="5">
        <v>0.8972</v>
      </c>
      <c r="BI34" s="5">
        <v>0.41649999999999998</v>
      </c>
      <c r="BJ34" s="4">
        <v>0.68899999999999995</v>
      </c>
      <c r="BK34" s="4">
        <v>0.80649999999999999</v>
      </c>
      <c r="BL34" s="4">
        <v>0.32090000000000002</v>
      </c>
      <c r="BM34" s="4">
        <v>0.84960000000000002</v>
      </c>
      <c r="BN34" s="4">
        <v>0.25359999999999999</v>
      </c>
      <c r="BO34" s="5">
        <v>0.73809999999999998</v>
      </c>
      <c r="BP34" s="5">
        <v>0.92030000000000001</v>
      </c>
      <c r="BQ34" s="5">
        <v>0.26400000000000001</v>
      </c>
      <c r="BR34" s="5">
        <v>0.68</v>
      </c>
      <c r="BS34" s="5">
        <v>8.2500000000000004E-2</v>
      </c>
      <c r="BT34" s="4">
        <v>0.65820000000000001</v>
      </c>
      <c r="BU34" s="4">
        <v>0.74039999999999995</v>
      </c>
      <c r="BV34" s="4">
        <v>0.3463</v>
      </c>
      <c r="BW34" s="4">
        <v>0.9345</v>
      </c>
      <c r="BX34" s="4">
        <v>0.31069999999999998</v>
      </c>
      <c r="BY34" s="5">
        <v>0.66369999999999996</v>
      </c>
      <c r="BZ34" s="5">
        <v>0.75439999999999996</v>
      </c>
      <c r="CA34" s="5">
        <v>0.34889999999999999</v>
      </c>
      <c r="CB34" s="5">
        <v>0.92090000000000005</v>
      </c>
      <c r="CC34" s="5">
        <v>0.4194</v>
      </c>
      <c r="CD34" s="4">
        <v>0.67430000000000001</v>
      </c>
      <c r="CE34" s="4">
        <v>0.77510000000000001</v>
      </c>
      <c r="CF34" s="4">
        <v>0.33789999999999998</v>
      </c>
      <c r="CG34" s="4">
        <v>0.89800000000000002</v>
      </c>
      <c r="CH34" s="4">
        <v>0.38390000000000002</v>
      </c>
      <c r="CI34" s="5">
        <v>0.68979999999999997</v>
      </c>
      <c r="CJ34" s="5">
        <v>0.80969999999999998</v>
      </c>
      <c r="CK34" s="5">
        <v>0.32100000000000001</v>
      </c>
      <c r="CL34" s="5">
        <v>0.85070000000000001</v>
      </c>
      <c r="CM34" s="5">
        <v>0.2676</v>
      </c>
      <c r="CN34" s="4">
        <v>0.73839999999999995</v>
      </c>
      <c r="CO34" s="4">
        <v>0.92190000000000005</v>
      </c>
      <c r="CP34" s="4">
        <v>0.26550000000000001</v>
      </c>
      <c r="CQ34" s="4">
        <v>0.67949999999999999</v>
      </c>
      <c r="CR34" s="4">
        <v>8.5000000000000006E-2</v>
      </c>
      <c r="CS34" s="5">
        <v>0.65659999999999996</v>
      </c>
      <c r="CT34" s="5">
        <v>0.73929999999999996</v>
      </c>
      <c r="CU34" s="5">
        <v>0.35899999999999999</v>
      </c>
      <c r="CV34" s="5">
        <v>0.93520000000000003</v>
      </c>
      <c r="CW34" s="5">
        <v>0.2331</v>
      </c>
      <c r="CX34" s="4">
        <v>0.66369999999999996</v>
      </c>
      <c r="CY34" s="4">
        <v>0.75449999999999995</v>
      </c>
      <c r="CZ34" s="4">
        <v>0.34920000000000001</v>
      </c>
      <c r="DA34" s="4">
        <v>0.92069999999999996</v>
      </c>
      <c r="DB34" s="4">
        <v>0.31290000000000001</v>
      </c>
      <c r="DC34" s="5">
        <v>0.67369999999999997</v>
      </c>
      <c r="DD34" s="5">
        <v>0.77490000000000003</v>
      </c>
      <c r="DE34" s="5">
        <v>0.33839999999999998</v>
      </c>
      <c r="DF34" s="5">
        <v>0.89790000000000003</v>
      </c>
      <c r="DG34" s="5">
        <v>0.2717</v>
      </c>
      <c r="DH34" s="4">
        <v>0.68940000000000001</v>
      </c>
      <c r="DI34" s="4">
        <v>0.80840000000000001</v>
      </c>
      <c r="DJ34" s="4">
        <v>0.32150000000000001</v>
      </c>
      <c r="DK34" s="4">
        <v>0.85099999999999998</v>
      </c>
      <c r="DL34" s="4">
        <v>0.17199999999999999</v>
      </c>
      <c r="DM34" s="5">
        <v>0.74099999999999999</v>
      </c>
      <c r="DN34" s="5">
        <v>0.92959999999999998</v>
      </c>
      <c r="DO34" s="5">
        <v>0.26540000000000002</v>
      </c>
      <c r="DP34" s="5">
        <v>0.68059999999999998</v>
      </c>
      <c r="DQ34" s="5">
        <v>5.7200000000000001E-2</v>
      </c>
      <c r="DR34" s="4">
        <v>0.65880000000000005</v>
      </c>
      <c r="DS34" s="4">
        <v>0.74360000000000004</v>
      </c>
      <c r="DT34" s="4">
        <v>0.35239999999999999</v>
      </c>
      <c r="DU34" s="4">
        <v>0.93430000000000002</v>
      </c>
      <c r="DV34" s="4">
        <v>0.29149999999999998</v>
      </c>
      <c r="DW34" s="5">
        <v>0.66339999999999999</v>
      </c>
      <c r="DX34" s="5">
        <v>0.75309999999999999</v>
      </c>
      <c r="DY34" s="5">
        <v>0.34960000000000002</v>
      </c>
      <c r="DZ34" s="5">
        <v>0.92100000000000004</v>
      </c>
      <c r="EA34" s="5">
        <v>0.3473</v>
      </c>
      <c r="EB34" s="4">
        <v>0.67300000000000004</v>
      </c>
      <c r="EC34" s="4">
        <v>0.77329999999999999</v>
      </c>
      <c r="ED34" s="4">
        <v>0.34179999999999999</v>
      </c>
      <c r="EE34" s="4">
        <v>0.89749999999999996</v>
      </c>
      <c r="EF34" s="4">
        <v>0.23930000000000001</v>
      </c>
      <c r="EG34" s="5">
        <v>0.68989999999999996</v>
      </c>
      <c r="EH34" s="5">
        <v>0.80959999999999999</v>
      </c>
      <c r="EI34" s="5">
        <v>0.32069999999999999</v>
      </c>
      <c r="EJ34" s="5">
        <v>0.85099999999999998</v>
      </c>
      <c r="EK34" s="5">
        <v>0.22339999999999999</v>
      </c>
      <c r="EL34" s="4">
        <v>0.7389</v>
      </c>
      <c r="EM34" s="4">
        <v>0.92349999999999999</v>
      </c>
      <c r="EN34" s="4">
        <v>0.26719999999999999</v>
      </c>
      <c r="EO34" s="4">
        <v>0.68149999999999999</v>
      </c>
      <c r="EP34" s="4">
        <v>5.8200000000000002E-2</v>
      </c>
      <c r="EQ34" s="5">
        <v>0.65790000000000004</v>
      </c>
      <c r="ER34" s="5">
        <v>0.74209999999999998</v>
      </c>
      <c r="ES34" s="5">
        <v>0.34699999999999998</v>
      </c>
      <c r="ET34" s="5">
        <v>0.93469999999999998</v>
      </c>
      <c r="EU34" s="5">
        <v>0.27139999999999997</v>
      </c>
      <c r="EV34" s="4"/>
      <c r="EW34" s="4"/>
      <c r="EX34" s="4"/>
      <c r="EY34" s="4"/>
      <c r="EZ34" s="4"/>
      <c r="FA34" s="5">
        <v>0.67300000000000004</v>
      </c>
      <c r="FB34" s="5">
        <v>0.77370000000000005</v>
      </c>
      <c r="FC34" s="5">
        <v>0.33989999999999998</v>
      </c>
      <c r="FD34" s="5">
        <v>0.89790000000000003</v>
      </c>
      <c r="FE34" s="5">
        <v>0.32469999999999999</v>
      </c>
      <c r="FF34" s="4"/>
      <c r="FG34" s="4"/>
      <c r="FH34" s="4"/>
      <c r="FI34" s="4"/>
      <c r="FJ34" s="4"/>
      <c r="FK34" s="5"/>
      <c r="FL34" s="5"/>
      <c r="FM34" s="5"/>
      <c r="FN34" s="5"/>
      <c r="FO34" s="5"/>
      <c r="FP34" s="4">
        <f t="shared" si="0"/>
        <v>0.6827741935483872</v>
      </c>
      <c r="FQ34" s="4">
        <f t="shared" si="1"/>
        <v>0.79575806451612896</v>
      </c>
      <c r="FR34" s="4">
        <f t="shared" si="2"/>
        <v>0.32734838709677422</v>
      </c>
      <c r="FS34" s="4">
        <f t="shared" si="3"/>
        <v>0.86383870967741916</v>
      </c>
      <c r="FT34" s="4">
        <f t="shared" si="4"/>
        <v>0.30951290322580643</v>
      </c>
      <c r="FU34" s="1" t="str" cm="1">
        <f t="array" aca="1" ref="FU34" ca="1">CONCATENATE(INDIRECT(ADDRESS(1,MATCH(_xlfn.MINIFS(B34:FO34,metrics.est,"MAE"),B34:FO34,0)+1)), ", ", INDIRECT(ADDRESS(2,MATCH(_xlfn.MINIFS(B34:FO34,metrics.est,"MAE"),B34:FO34,0)+1)))</f>
        <v>k=20, r=0.1</v>
      </c>
      <c r="FV34" s="1" t="str" cm="1">
        <f t="array" aca="1" ref="FV34" ca="1">CONCATENATE(INDIRECT(ADDRESS(1,MATCH(_xlfn.MINIFS(B34:FO34,metrics.est,"MSE"),B34:FO34,0)+1)), ", ", INDIRECT(ADDRESS(2,MATCH(_xlfn.MINIFS(B34:FO34,metrics.est,"MSE"),B34:FO34,0)+1)))</f>
        <v>k=20, r=0.1</v>
      </c>
      <c r="FW34" s="1" t="str" cm="1">
        <f t="array" aca="1" ref="FW34" ca="1">CONCATENATE(INDIRECT(ADDRESS(1,MATCH(_xlfn.MAXIFS(B34:FO34,metrics.est,"R"),B34:FO34,0)+1)), ", ", INDIRECT(ADDRESS(2,MATCH(_xlfn.MAXIFS(B34:FO34,metrics.est,"R"),B34:FO34,0)+1)))</f>
        <v>k=20, r=0.1</v>
      </c>
      <c r="FX34" s="1" t="str" cm="1">
        <f t="array" aca="1" ref="FX34" ca="1">CONCATENATE(INDIRECT(ADDRESS(1,MATCH(_xlfn.MAXIFS(B34:FO34,metrics.est,"Coverage"),B34:FO34,0)+1)), ", ", INDIRECT(ADDRESS(2,MATCH(_xlfn.MAXIFS(B34:FO34,metrics.est,"Coverage"),B34:FO34,0)+1)))</f>
        <v>k=5, r=0.1</v>
      </c>
      <c r="FY34" s="1" t="str" cm="1">
        <f t="array" aca="1" ref="FY34" ca="1">CONCATENATE(INDIRECT(ADDRESS(1,MATCH(_xlfn.MINIFS(B34:FO34,metrics.est,"Time"),B34:FO34,0)+1)), ", ", INDIRECT(ADDRESS(2,MATCH(_xlfn.MINIFS(B34:FO34,metrics.est,"Time"),B34:FO34,0)+1)))</f>
        <v>k=20, r=0.9</v>
      </c>
    </row>
    <row r="35" spans="1:181" x14ac:dyDescent="0.2">
      <c r="A35" s="1" t="s">
        <v>32</v>
      </c>
      <c r="B35" s="4">
        <v>0.66559999999999997</v>
      </c>
      <c r="C35" s="4">
        <v>0.75780000000000003</v>
      </c>
      <c r="D35" s="4">
        <v>0.3347</v>
      </c>
      <c r="E35" s="4">
        <v>0.96419999999999995</v>
      </c>
      <c r="F35" s="4">
        <v>0.18659999999999999</v>
      </c>
      <c r="G35" s="5">
        <v>0.66890000000000005</v>
      </c>
      <c r="H35" s="5">
        <v>0.76659999999999995</v>
      </c>
      <c r="I35" s="5">
        <v>0.3508</v>
      </c>
      <c r="J35" s="5">
        <v>0.95879999999999999</v>
      </c>
      <c r="K35" s="5">
        <v>0.25430000000000003</v>
      </c>
      <c r="L35" s="4">
        <v>0.67500000000000004</v>
      </c>
      <c r="M35" s="4">
        <v>0.77980000000000005</v>
      </c>
      <c r="N35" s="4">
        <v>0.34379999999999999</v>
      </c>
      <c r="O35" s="4">
        <v>0.95540000000000003</v>
      </c>
      <c r="P35" s="4">
        <v>0.40710000000000002</v>
      </c>
      <c r="Q35" s="5">
        <v>0.67889999999999995</v>
      </c>
      <c r="R35" s="5">
        <v>0.78749999999999998</v>
      </c>
      <c r="S35" s="5">
        <v>0.3412</v>
      </c>
      <c r="T35" s="5">
        <v>0.9496</v>
      </c>
      <c r="U35" s="5">
        <v>0.27960000000000002</v>
      </c>
      <c r="V35" s="4">
        <v>0.68410000000000004</v>
      </c>
      <c r="W35" s="4">
        <v>0.79959999999999998</v>
      </c>
      <c r="X35" s="4">
        <v>0.33760000000000001</v>
      </c>
      <c r="Y35" s="4">
        <v>0.94110000000000005</v>
      </c>
      <c r="Z35" s="4">
        <v>0.2737</v>
      </c>
      <c r="AA35" s="5">
        <v>0.69550000000000001</v>
      </c>
      <c r="AB35" s="5">
        <v>0.82350000000000001</v>
      </c>
      <c r="AC35" s="5">
        <v>0.32579999999999998</v>
      </c>
      <c r="AD35" s="5">
        <v>0.9304</v>
      </c>
      <c r="AE35" s="5">
        <v>0.19420000000000001</v>
      </c>
      <c r="AF35" s="4">
        <v>0.70679999999999998</v>
      </c>
      <c r="AG35" s="4">
        <v>0.85289999999999999</v>
      </c>
      <c r="AH35" s="4">
        <v>0.30499999999999999</v>
      </c>
      <c r="AI35" s="4">
        <v>0.91</v>
      </c>
      <c r="AJ35" s="4">
        <v>0.18709999999999999</v>
      </c>
      <c r="AK35" s="5">
        <v>0.73240000000000005</v>
      </c>
      <c r="AL35" s="5">
        <v>0.91810000000000003</v>
      </c>
      <c r="AM35" s="5">
        <v>0.27950000000000003</v>
      </c>
      <c r="AN35" s="5">
        <v>0.86550000000000005</v>
      </c>
      <c r="AO35" s="5">
        <v>7.9500000000000001E-2</v>
      </c>
      <c r="AP35" s="4">
        <v>0.7923</v>
      </c>
      <c r="AQ35" s="4">
        <v>1.0722</v>
      </c>
      <c r="AR35" s="4">
        <v>0.23230000000000001</v>
      </c>
      <c r="AS35" s="4">
        <v>0.68110000000000004</v>
      </c>
      <c r="AT35" s="4">
        <v>7.9799999999999996E-2</v>
      </c>
      <c r="AU35" s="5">
        <v>0.66590000000000005</v>
      </c>
      <c r="AV35" s="5">
        <v>0.75839999999999996</v>
      </c>
      <c r="AW35" s="5">
        <v>0.35339999999999999</v>
      </c>
      <c r="AX35" s="5">
        <v>0.96299999999999997</v>
      </c>
      <c r="AY35" s="5">
        <v>0.16919999999999999</v>
      </c>
      <c r="AZ35" s="4">
        <v>0.67359999999999998</v>
      </c>
      <c r="BA35" s="4">
        <v>0.77429999999999999</v>
      </c>
      <c r="BB35" s="4">
        <v>0.34989999999999999</v>
      </c>
      <c r="BC35" s="4">
        <v>0.95469999999999999</v>
      </c>
      <c r="BD35" s="4">
        <v>0.2238</v>
      </c>
      <c r="BE35" s="5">
        <v>0.68469999999999998</v>
      </c>
      <c r="BF35" s="5">
        <v>0.8014</v>
      </c>
      <c r="BG35" s="5">
        <v>0.33350000000000002</v>
      </c>
      <c r="BH35" s="5">
        <v>0.9415</v>
      </c>
      <c r="BI35" s="5">
        <v>0.22209999999999999</v>
      </c>
      <c r="BJ35" s="4">
        <v>0.70720000000000005</v>
      </c>
      <c r="BK35" s="4">
        <v>0.85309999999999997</v>
      </c>
      <c r="BL35" s="4">
        <v>0.30830000000000002</v>
      </c>
      <c r="BM35" s="4">
        <v>0.91020000000000001</v>
      </c>
      <c r="BN35" s="4">
        <v>0.14000000000000001</v>
      </c>
      <c r="BO35" s="5">
        <v>0.79359999999999997</v>
      </c>
      <c r="BP35" s="5">
        <v>1.0732999999999999</v>
      </c>
      <c r="BQ35" s="5">
        <v>0.22600000000000001</v>
      </c>
      <c r="BR35" s="5">
        <v>0.68010000000000004</v>
      </c>
      <c r="BS35" s="5">
        <v>5.4100000000000002E-2</v>
      </c>
      <c r="BT35" s="4">
        <v>0.66620000000000001</v>
      </c>
      <c r="BU35" s="4">
        <v>0.75780000000000003</v>
      </c>
      <c r="BV35" s="4">
        <v>0.3463</v>
      </c>
      <c r="BW35" s="4">
        <v>0.96279999999999999</v>
      </c>
      <c r="BX35" s="4">
        <v>0.14580000000000001</v>
      </c>
      <c r="BY35" s="5">
        <v>0.67379999999999995</v>
      </c>
      <c r="BZ35" s="5">
        <v>0.77700000000000002</v>
      </c>
      <c r="CA35" s="5">
        <v>0.34620000000000001</v>
      </c>
      <c r="CB35" s="5">
        <v>0.95550000000000002</v>
      </c>
      <c r="CC35" s="5">
        <v>0.216</v>
      </c>
      <c r="CD35" s="4">
        <v>0.68659999999999999</v>
      </c>
      <c r="CE35" s="4">
        <v>0.80510000000000004</v>
      </c>
      <c r="CF35" s="4">
        <v>0.33289999999999997</v>
      </c>
      <c r="CG35" s="4">
        <v>0.94169999999999998</v>
      </c>
      <c r="CH35" s="4">
        <v>0.221</v>
      </c>
      <c r="CI35" s="5">
        <v>0.70820000000000005</v>
      </c>
      <c r="CJ35" s="5">
        <v>0.85729999999999995</v>
      </c>
      <c r="CK35" s="5">
        <v>0.30790000000000001</v>
      </c>
      <c r="CL35" s="5">
        <v>0.91</v>
      </c>
      <c r="CM35" s="5">
        <v>0.1361</v>
      </c>
      <c r="CN35" s="4">
        <v>0.79269999999999996</v>
      </c>
      <c r="CO35" s="4">
        <v>1.0739000000000001</v>
      </c>
      <c r="CP35" s="4">
        <v>0.23089999999999999</v>
      </c>
      <c r="CQ35" s="4">
        <v>0.68020000000000003</v>
      </c>
      <c r="CR35" s="4">
        <v>6.0499999999999998E-2</v>
      </c>
      <c r="CS35" s="5">
        <v>0.66420000000000001</v>
      </c>
      <c r="CT35" s="5">
        <v>0.75570000000000004</v>
      </c>
      <c r="CU35" s="5">
        <v>0.35949999999999999</v>
      </c>
      <c r="CV35" s="5">
        <v>0.96289999999999998</v>
      </c>
      <c r="CW35" s="5">
        <v>9.3600000000000003E-2</v>
      </c>
      <c r="CX35" s="4">
        <v>0.67349999999999999</v>
      </c>
      <c r="CY35" s="4">
        <v>0.77700000000000002</v>
      </c>
      <c r="CZ35" s="4">
        <v>0.34689999999999999</v>
      </c>
      <c r="DA35" s="4">
        <v>0.95520000000000005</v>
      </c>
      <c r="DB35" s="4">
        <v>0.13189999999999999</v>
      </c>
      <c r="DC35" s="5">
        <v>0.6855</v>
      </c>
      <c r="DD35" s="5">
        <v>0.80289999999999995</v>
      </c>
      <c r="DE35" s="5">
        <v>0.33300000000000002</v>
      </c>
      <c r="DF35" s="5">
        <v>0.94199999999999995</v>
      </c>
      <c r="DG35" s="5">
        <v>0.14000000000000001</v>
      </c>
      <c r="DH35" s="4">
        <v>0.70779999999999998</v>
      </c>
      <c r="DI35" s="4">
        <v>0.85609999999999997</v>
      </c>
      <c r="DJ35" s="4">
        <v>0.30940000000000001</v>
      </c>
      <c r="DK35" s="4">
        <v>0.9103</v>
      </c>
      <c r="DL35" s="4">
        <v>8.2500000000000004E-2</v>
      </c>
      <c r="DM35" s="5">
        <v>0.79320000000000002</v>
      </c>
      <c r="DN35" s="5">
        <v>1.0740000000000001</v>
      </c>
      <c r="DO35" s="5">
        <v>0.22969999999999999</v>
      </c>
      <c r="DP35" s="5">
        <v>0.67959999999999998</v>
      </c>
      <c r="DQ35" s="5">
        <v>3.6700000000000003E-2</v>
      </c>
      <c r="DR35" s="4">
        <v>0.66620000000000001</v>
      </c>
      <c r="DS35" s="4">
        <v>0.7601</v>
      </c>
      <c r="DT35" s="4">
        <v>0.35199999999999998</v>
      </c>
      <c r="DU35" s="4">
        <v>0.96240000000000003</v>
      </c>
      <c r="DV35" s="4">
        <v>0.13070000000000001</v>
      </c>
      <c r="DW35" s="5">
        <v>0.67259999999999998</v>
      </c>
      <c r="DX35" s="5">
        <v>0.77400000000000002</v>
      </c>
      <c r="DY35" s="5">
        <v>0.34789999999999999</v>
      </c>
      <c r="DZ35" s="5">
        <v>0.95489999999999997</v>
      </c>
      <c r="EA35" s="5">
        <v>0.16300000000000001</v>
      </c>
      <c r="EB35" s="4">
        <v>0.68489999999999995</v>
      </c>
      <c r="EC35" s="4">
        <v>0.80169999999999997</v>
      </c>
      <c r="ED35" s="4">
        <v>0.33639999999999998</v>
      </c>
      <c r="EE35" s="4">
        <v>0.94120000000000004</v>
      </c>
      <c r="EF35" s="4">
        <v>0.1129</v>
      </c>
      <c r="EG35" s="5">
        <v>0.70809999999999995</v>
      </c>
      <c r="EH35" s="5">
        <v>0.85640000000000005</v>
      </c>
      <c r="EI35" s="5">
        <v>0.30830000000000002</v>
      </c>
      <c r="EJ35" s="5">
        <v>0.91049999999999998</v>
      </c>
      <c r="EK35" s="5">
        <v>0.107</v>
      </c>
      <c r="EL35" s="4">
        <v>0.79220000000000002</v>
      </c>
      <c r="EM35" s="4">
        <v>1.0727</v>
      </c>
      <c r="EN35" s="4">
        <v>0.23100000000000001</v>
      </c>
      <c r="EO35" s="4">
        <v>0.6794</v>
      </c>
      <c r="EP35" s="4">
        <v>3.9E-2</v>
      </c>
      <c r="EQ35" s="5">
        <v>0.66549999999999998</v>
      </c>
      <c r="ER35" s="5">
        <v>0.75870000000000004</v>
      </c>
      <c r="ES35" s="5">
        <v>0.34639999999999999</v>
      </c>
      <c r="ET35" s="5">
        <v>0.96279999999999999</v>
      </c>
      <c r="EU35" s="5">
        <v>0.1275</v>
      </c>
      <c r="EV35" s="4"/>
      <c r="EW35" s="4"/>
      <c r="EX35" s="4"/>
      <c r="EY35" s="4"/>
      <c r="EZ35" s="4"/>
      <c r="FA35" s="5">
        <v>0.68489999999999995</v>
      </c>
      <c r="FB35" s="5">
        <v>0.80210000000000004</v>
      </c>
      <c r="FC35" s="5">
        <v>0.33489999999999998</v>
      </c>
      <c r="FD35" s="5">
        <v>0.94140000000000001</v>
      </c>
      <c r="FE35" s="5">
        <v>0.159</v>
      </c>
      <c r="FF35" s="4"/>
      <c r="FG35" s="4"/>
      <c r="FH35" s="4"/>
      <c r="FI35" s="4"/>
      <c r="FJ35" s="4"/>
      <c r="FK35" s="5"/>
      <c r="FL35" s="5"/>
      <c r="FM35" s="5"/>
      <c r="FN35" s="5"/>
      <c r="FO35" s="5"/>
      <c r="FP35" s="4">
        <f t="shared" si="0"/>
        <v>0.70163225806451612</v>
      </c>
      <c r="FQ35" s="4">
        <f t="shared" si="1"/>
        <v>0.84454838709677449</v>
      </c>
      <c r="FR35" s="4">
        <f t="shared" si="2"/>
        <v>0.3168193548387096</v>
      </c>
      <c r="FS35" s="4">
        <f t="shared" si="3"/>
        <v>0.89865806451612906</v>
      </c>
      <c r="FT35" s="4">
        <f t="shared" si="4"/>
        <v>0.1565903225806452</v>
      </c>
      <c r="FU35" s="1" t="str" cm="1">
        <f t="array" aca="1" ref="FU35" ca="1">CONCATENATE(INDIRECT(ADDRESS(1,MATCH(_xlfn.MINIFS(B35:FO35,metrics.est,"MAE"),B35:FO35,0)+1)), ", ", INDIRECT(ADDRESS(2,MATCH(_xlfn.MINIFS(B35:FO35,metrics.est,"MAE"),B35:FO35,0)+1)))</f>
        <v>k=20, r=0.1</v>
      </c>
      <c r="FV35" s="1" t="str" cm="1">
        <f t="array" aca="1" ref="FV35" ca="1">CONCATENATE(INDIRECT(ADDRESS(1,MATCH(_xlfn.MINIFS(B35:FO35,metrics.est,"MSE"),B35:FO35,0)+1)), ", ", INDIRECT(ADDRESS(2,MATCH(_xlfn.MINIFS(B35:FO35,metrics.est,"MSE"),B35:FO35,0)+1)))</f>
        <v>k=20, r=0.1</v>
      </c>
      <c r="FW35" s="1" t="str" cm="1">
        <f t="array" aca="1" ref="FW35" ca="1">CONCATENATE(INDIRECT(ADDRESS(1,MATCH(_xlfn.MAXIFS(B35:FO35,metrics.est,"R"),B35:FO35,0)+1)), ", ", INDIRECT(ADDRESS(2,MATCH(_xlfn.MAXIFS(B35:FO35,metrics.est,"R"),B35:FO35,0)+1)))</f>
        <v>k=20, r=0.1</v>
      </c>
      <c r="FX35" s="1" t="str" cm="1">
        <f t="array" aca="1" ref="FX35" ca="1">CONCATENATE(INDIRECT(ADDRESS(1,MATCH(_xlfn.MAXIFS(B35:FO35,metrics.est,"Coverage"),B35:FO35,0)+1)), ", ", INDIRECT(ADDRESS(2,MATCH(_xlfn.MAXIFS(B35:FO35,metrics.est,"Coverage"),B35:FO35,0)+1)))</f>
        <v>k=5, r=0.1</v>
      </c>
      <c r="FY35" s="1" t="str" cm="1">
        <f t="array" aca="1" ref="FY35" ca="1">CONCATENATE(INDIRECT(ADDRESS(1,MATCH(_xlfn.MINIFS(B35:FO35,metrics.est,"Time"),B35:FO35,0)+1)), ", ", INDIRECT(ADDRESS(2,MATCH(_xlfn.MINIFS(B35:FO35,metrics.est,"Time"),B35:FO35,0)+1)))</f>
        <v>k=20, r=0.9</v>
      </c>
    </row>
    <row r="36" spans="1:181" x14ac:dyDescent="0.2">
      <c r="A36" s="1" t="s">
        <v>221</v>
      </c>
      <c r="B36" s="4">
        <v>0.66900000000000004</v>
      </c>
      <c r="C36" s="4">
        <v>0.76500000000000001</v>
      </c>
      <c r="D36" s="4">
        <v>0.33500000000000002</v>
      </c>
      <c r="E36" s="4">
        <v>0.96419999999999995</v>
      </c>
      <c r="F36" s="4">
        <v>0.1789</v>
      </c>
      <c r="G36" s="5">
        <v>0.67220000000000002</v>
      </c>
      <c r="H36" s="5">
        <v>0.77359999999999995</v>
      </c>
      <c r="I36" s="5">
        <v>0.35549999999999998</v>
      </c>
      <c r="J36" s="5">
        <v>0.95879999999999999</v>
      </c>
      <c r="K36" s="5">
        <v>0.29149999999999998</v>
      </c>
      <c r="L36" s="4">
        <v>0.67689999999999995</v>
      </c>
      <c r="M36" s="4">
        <v>0.78449999999999998</v>
      </c>
      <c r="N36" s="4">
        <v>0.34960000000000002</v>
      </c>
      <c r="O36" s="4">
        <v>0.95540000000000003</v>
      </c>
      <c r="P36" s="4">
        <v>0.2296</v>
      </c>
      <c r="Q36" s="5">
        <v>0.68059999999999998</v>
      </c>
      <c r="R36" s="5">
        <v>0.79110000000000003</v>
      </c>
      <c r="S36" s="5">
        <v>0.34570000000000001</v>
      </c>
      <c r="T36" s="5">
        <v>0.9496</v>
      </c>
      <c r="U36" s="5">
        <v>0.314</v>
      </c>
      <c r="V36" s="4">
        <v>0.68569999999999998</v>
      </c>
      <c r="W36" s="4">
        <v>0.80330000000000001</v>
      </c>
      <c r="X36" s="4">
        <v>0.34050000000000002</v>
      </c>
      <c r="Y36" s="4">
        <v>0.94110000000000005</v>
      </c>
      <c r="Z36" s="4">
        <v>0.20399999999999999</v>
      </c>
      <c r="AA36" s="5">
        <v>0.69699999999999995</v>
      </c>
      <c r="AB36" s="5">
        <v>0.82779999999999998</v>
      </c>
      <c r="AC36" s="5">
        <v>0.32850000000000001</v>
      </c>
      <c r="AD36" s="5">
        <v>0.9304</v>
      </c>
      <c r="AE36" s="5">
        <v>0.24390000000000001</v>
      </c>
      <c r="AF36" s="4">
        <v>0.7087</v>
      </c>
      <c r="AG36" s="4">
        <v>0.85799999999999998</v>
      </c>
      <c r="AH36" s="4">
        <v>0.30740000000000001</v>
      </c>
      <c r="AI36" s="4">
        <v>0.91</v>
      </c>
      <c r="AJ36" s="4">
        <v>0.14929999999999999</v>
      </c>
      <c r="AK36" s="5">
        <v>0.73529999999999995</v>
      </c>
      <c r="AL36" s="5">
        <v>0.92579999999999996</v>
      </c>
      <c r="AM36" s="5">
        <v>0.27950000000000003</v>
      </c>
      <c r="AN36" s="5">
        <v>0.86550000000000005</v>
      </c>
      <c r="AO36" s="5">
        <v>7.7100000000000002E-2</v>
      </c>
      <c r="AP36" s="4">
        <v>0.79579999999999995</v>
      </c>
      <c r="AQ36" s="4">
        <v>1.0817000000000001</v>
      </c>
      <c r="AR36" s="4">
        <v>0.23280000000000001</v>
      </c>
      <c r="AS36" s="4">
        <v>0.68110000000000004</v>
      </c>
      <c r="AT36" s="4">
        <v>4.0099999999999997E-2</v>
      </c>
      <c r="AU36" s="5">
        <v>0.6694</v>
      </c>
      <c r="AV36" s="5">
        <v>0.76529999999999998</v>
      </c>
      <c r="AW36" s="5">
        <v>0.35909999999999997</v>
      </c>
      <c r="AX36" s="5">
        <v>0.96299999999999997</v>
      </c>
      <c r="AY36" s="5">
        <v>0.2109</v>
      </c>
      <c r="AZ36" s="4">
        <v>0.67610000000000003</v>
      </c>
      <c r="BA36" s="4">
        <v>0.77980000000000005</v>
      </c>
      <c r="BB36" s="4">
        <v>0.35589999999999999</v>
      </c>
      <c r="BC36" s="4">
        <v>0.95469999999999999</v>
      </c>
      <c r="BD36" s="4">
        <v>0.26860000000000001</v>
      </c>
      <c r="BE36" s="5">
        <v>0.68630000000000002</v>
      </c>
      <c r="BF36" s="5">
        <v>0.8054</v>
      </c>
      <c r="BG36" s="5">
        <v>0.33689999999999998</v>
      </c>
      <c r="BH36" s="5">
        <v>0.9415</v>
      </c>
      <c r="BI36" s="5">
        <v>0.2576</v>
      </c>
      <c r="BJ36" s="4">
        <v>0.70920000000000005</v>
      </c>
      <c r="BK36" s="4">
        <v>0.85819999999999996</v>
      </c>
      <c r="BL36" s="4">
        <v>0.30959999999999999</v>
      </c>
      <c r="BM36" s="4">
        <v>0.91020000000000001</v>
      </c>
      <c r="BN36" s="4">
        <v>0.16880000000000001</v>
      </c>
      <c r="BO36" s="5">
        <v>0.79720000000000002</v>
      </c>
      <c r="BP36" s="5">
        <v>1.0826</v>
      </c>
      <c r="BQ36" s="5">
        <v>0.22559999999999999</v>
      </c>
      <c r="BR36" s="5">
        <v>0.68010000000000004</v>
      </c>
      <c r="BS36" s="5">
        <v>5.5E-2</v>
      </c>
      <c r="BT36" s="4">
        <v>0.66949999999999998</v>
      </c>
      <c r="BU36" s="4">
        <v>0.76500000000000001</v>
      </c>
      <c r="BV36" s="4">
        <v>0.3503</v>
      </c>
      <c r="BW36" s="4">
        <v>0.96279999999999999</v>
      </c>
      <c r="BX36" s="4">
        <v>0.17910000000000001</v>
      </c>
      <c r="BY36" s="5">
        <v>0.67630000000000001</v>
      </c>
      <c r="BZ36" s="5">
        <v>0.78249999999999997</v>
      </c>
      <c r="CA36" s="5">
        <v>0.3508</v>
      </c>
      <c r="CB36" s="5">
        <v>0.95550000000000002</v>
      </c>
      <c r="CC36" s="5">
        <v>0.25009999999999999</v>
      </c>
      <c r="CD36" s="4">
        <v>0.68769999999999998</v>
      </c>
      <c r="CE36" s="4">
        <v>0.80789999999999995</v>
      </c>
      <c r="CF36" s="4">
        <v>0.33750000000000002</v>
      </c>
      <c r="CG36" s="4">
        <v>0.94169999999999998</v>
      </c>
      <c r="CH36" s="4">
        <v>0.24510000000000001</v>
      </c>
      <c r="CI36" s="5">
        <v>0.71009999999999995</v>
      </c>
      <c r="CJ36" s="5">
        <v>0.86240000000000006</v>
      </c>
      <c r="CK36" s="5">
        <v>0.30959999999999999</v>
      </c>
      <c r="CL36" s="5">
        <v>0.91</v>
      </c>
      <c r="CM36" s="5">
        <v>0.15570000000000001</v>
      </c>
      <c r="CN36" s="4">
        <v>0.79620000000000002</v>
      </c>
      <c r="CO36" s="4">
        <v>1.083</v>
      </c>
      <c r="CP36" s="4">
        <v>0.23119999999999999</v>
      </c>
      <c r="CQ36" s="4">
        <v>0.68020000000000003</v>
      </c>
      <c r="CR36" s="4">
        <v>5.8599999999999999E-2</v>
      </c>
      <c r="CS36" s="5">
        <v>0.66710000000000003</v>
      </c>
      <c r="CT36" s="5">
        <v>0.76129999999999998</v>
      </c>
      <c r="CU36" s="5">
        <v>0.36270000000000002</v>
      </c>
      <c r="CV36" s="5">
        <v>0.96289999999999998</v>
      </c>
      <c r="CW36" s="5">
        <v>0.13150000000000001</v>
      </c>
      <c r="CX36" s="4">
        <v>0.67610000000000003</v>
      </c>
      <c r="CY36" s="4">
        <v>0.78239999999999998</v>
      </c>
      <c r="CZ36" s="4">
        <v>0.35139999999999999</v>
      </c>
      <c r="DA36" s="4">
        <v>0.95520000000000005</v>
      </c>
      <c r="DB36" s="4">
        <v>0.16889999999999999</v>
      </c>
      <c r="DC36" s="5">
        <v>0.68730000000000002</v>
      </c>
      <c r="DD36" s="5">
        <v>0.80700000000000005</v>
      </c>
      <c r="DE36" s="5">
        <v>0.3367</v>
      </c>
      <c r="DF36" s="5">
        <v>0.94199999999999995</v>
      </c>
      <c r="DG36" s="5">
        <v>0.1658</v>
      </c>
      <c r="DH36" s="4">
        <v>0.7097</v>
      </c>
      <c r="DI36" s="4">
        <v>0.86109999999999998</v>
      </c>
      <c r="DJ36" s="4">
        <v>0.31140000000000001</v>
      </c>
      <c r="DK36" s="4">
        <v>0.9103</v>
      </c>
      <c r="DL36" s="4">
        <v>9.4899999999999998E-2</v>
      </c>
      <c r="DM36" s="5">
        <v>0.79669999999999996</v>
      </c>
      <c r="DN36" s="5">
        <v>1.0831999999999999</v>
      </c>
      <c r="DO36" s="5">
        <v>0.22939999999999999</v>
      </c>
      <c r="DP36" s="5">
        <v>0.67959999999999998</v>
      </c>
      <c r="DQ36" s="5">
        <v>3.6700000000000003E-2</v>
      </c>
      <c r="DR36" s="4">
        <v>0.66979999999999995</v>
      </c>
      <c r="DS36" s="4">
        <v>0.76680000000000004</v>
      </c>
      <c r="DT36" s="4">
        <v>0.35730000000000001</v>
      </c>
      <c r="DU36" s="4">
        <v>0.96240000000000003</v>
      </c>
      <c r="DV36" s="4">
        <v>0.1714</v>
      </c>
      <c r="DW36" s="5">
        <v>0.67520000000000002</v>
      </c>
      <c r="DX36" s="5">
        <v>0.7792</v>
      </c>
      <c r="DY36" s="5">
        <v>0.35249999999999998</v>
      </c>
      <c r="DZ36" s="5">
        <v>0.95489999999999997</v>
      </c>
      <c r="EA36" s="5">
        <v>0.19020000000000001</v>
      </c>
      <c r="EB36" s="4">
        <v>0.6865</v>
      </c>
      <c r="EC36" s="4">
        <v>0.80559999999999998</v>
      </c>
      <c r="ED36" s="4">
        <v>0.34010000000000001</v>
      </c>
      <c r="EE36" s="4">
        <v>0.94120000000000004</v>
      </c>
      <c r="EF36" s="4">
        <v>0.1527</v>
      </c>
      <c r="EG36" s="5">
        <v>0.70989999999999998</v>
      </c>
      <c r="EH36" s="5">
        <v>0.86140000000000005</v>
      </c>
      <c r="EI36" s="5">
        <v>0.30990000000000001</v>
      </c>
      <c r="EJ36" s="5">
        <v>0.91049999999999998</v>
      </c>
      <c r="EK36" s="5">
        <v>0.125</v>
      </c>
      <c r="EL36" s="4">
        <v>0.79569999999999996</v>
      </c>
      <c r="EM36" s="4">
        <v>1.0818000000000001</v>
      </c>
      <c r="EN36" s="4">
        <v>0.23069999999999999</v>
      </c>
      <c r="EO36" s="4">
        <v>0.6794</v>
      </c>
      <c r="EP36" s="4">
        <v>3.8600000000000002E-2</v>
      </c>
      <c r="EQ36" s="5">
        <v>0.66890000000000005</v>
      </c>
      <c r="ER36" s="5">
        <v>0.76539999999999997</v>
      </c>
      <c r="ES36" s="5">
        <v>0.35160000000000002</v>
      </c>
      <c r="ET36" s="5">
        <v>0.96279999999999999</v>
      </c>
      <c r="EU36" s="5">
        <v>0.16650000000000001</v>
      </c>
      <c r="EV36" s="4"/>
      <c r="EW36" s="4"/>
      <c r="EX36" s="4"/>
      <c r="EY36" s="4"/>
      <c r="EZ36" s="4"/>
      <c r="FA36" s="5">
        <v>0.68669999999999998</v>
      </c>
      <c r="FB36" s="5">
        <v>0.80630000000000002</v>
      </c>
      <c r="FC36" s="5">
        <v>0.3387</v>
      </c>
      <c r="FD36" s="5">
        <v>0.94140000000000001</v>
      </c>
      <c r="FE36" s="5">
        <v>0.2114</v>
      </c>
      <c r="FF36" s="4"/>
      <c r="FG36" s="4"/>
      <c r="FH36" s="4"/>
      <c r="FI36" s="4"/>
      <c r="FJ36" s="4"/>
      <c r="FK36" s="5"/>
      <c r="FL36" s="5"/>
      <c r="FM36" s="5"/>
      <c r="FN36" s="5"/>
      <c r="FO36" s="5"/>
      <c r="FP36" s="4">
        <f t="shared" si="0"/>
        <v>0.70415483870967743</v>
      </c>
      <c r="FQ36" s="4">
        <f t="shared" si="1"/>
        <v>0.85046451612903218</v>
      </c>
      <c r="FR36" s="4">
        <f t="shared" si="2"/>
        <v>0.31978709677419354</v>
      </c>
      <c r="FS36" s="4">
        <f t="shared" si="3"/>
        <v>0.89865806451612906</v>
      </c>
      <c r="FT36" s="4">
        <f t="shared" si="4"/>
        <v>0.16875806451612904</v>
      </c>
      <c r="FU36" s="1" t="str" cm="1">
        <f t="array" aca="1" ref="FU36" ca="1">CONCATENATE(INDIRECT(ADDRESS(1,MATCH(_xlfn.MINIFS(B36:FO36,metrics.est,"MAE"),B36:FO36,0)+1)), ", ", INDIRECT(ADDRESS(2,MATCH(_xlfn.MINIFS(B36:FO36,metrics.est,"MAE"),B36:FO36,0)+1)))</f>
        <v>k=20, r=0.1</v>
      </c>
      <c r="FV36" s="1" t="str" cm="1">
        <f t="array" aca="1" ref="FV36" ca="1">CONCATENATE(INDIRECT(ADDRESS(1,MATCH(_xlfn.MINIFS(B36:FO36,metrics.est,"MSE"),B36:FO36,0)+1)), ", ", INDIRECT(ADDRESS(2,MATCH(_xlfn.MINIFS(B36:FO36,metrics.est,"MSE"),B36:FO36,0)+1)))</f>
        <v>k=20, r=0.1</v>
      </c>
      <c r="FW36" s="1" t="str" cm="1">
        <f t="array" aca="1" ref="FW36" ca="1">CONCATENATE(INDIRECT(ADDRESS(1,MATCH(_xlfn.MAXIFS(B36:FO36,metrics.est,"R"),B36:FO36,0)+1)), ", ", INDIRECT(ADDRESS(2,MATCH(_xlfn.MAXIFS(B36:FO36,metrics.est,"R"),B36:FO36,0)+1)))</f>
        <v>k=20, r=0.1</v>
      </c>
      <c r="FX36" s="1" t="str" cm="1">
        <f t="array" aca="1" ref="FX36" ca="1">CONCATENATE(INDIRECT(ADDRESS(1,MATCH(_xlfn.MAXIFS(B36:FO36,metrics.est,"Coverage"),B36:FO36,0)+1)), ", ", INDIRECT(ADDRESS(2,MATCH(_xlfn.MAXIFS(B36:FO36,metrics.est,"Coverage"),B36:FO36,0)+1)))</f>
        <v>k=5, r=0.1</v>
      </c>
      <c r="FY36" s="1" t="str" cm="1">
        <f t="array" aca="1" ref="FY36" ca="1">CONCATENATE(INDIRECT(ADDRESS(1,MATCH(_xlfn.MINIFS(B36:FO36,metrics.est,"Time"),B36:FO36,0)+1)), ", ", INDIRECT(ADDRESS(2,MATCH(_xlfn.MINIFS(B36:FO36,metrics.est,"Time"),B36:FO36,0)+1)))</f>
        <v>k=20, r=0.9</v>
      </c>
    </row>
    <row r="37" spans="1:181" x14ac:dyDescent="0.2">
      <c r="A37" s="1" t="s">
        <v>33</v>
      </c>
      <c r="B37" s="4">
        <v>0.67510000000000003</v>
      </c>
      <c r="C37" s="4">
        <v>0.77780000000000005</v>
      </c>
      <c r="D37" s="4">
        <v>0.3019</v>
      </c>
      <c r="E37" s="4">
        <v>0.94110000000000005</v>
      </c>
      <c r="F37" s="4">
        <v>3.27E-2</v>
      </c>
      <c r="G37" s="5">
        <v>0.68</v>
      </c>
      <c r="H37" s="5">
        <v>0.79269999999999996</v>
      </c>
      <c r="I37" s="5">
        <v>0.30149999999999999</v>
      </c>
      <c r="J37" s="5">
        <v>0.93510000000000004</v>
      </c>
      <c r="K37" s="5">
        <v>1.9800000000000002E-2</v>
      </c>
      <c r="L37" s="4">
        <v>0.6855</v>
      </c>
      <c r="M37" s="4">
        <v>0.80379999999999996</v>
      </c>
      <c r="N37" s="4">
        <v>0.29799999999999999</v>
      </c>
      <c r="O37" s="4">
        <v>0.92779999999999996</v>
      </c>
      <c r="P37" s="4">
        <v>3.4599999999999999E-2</v>
      </c>
      <c r="Q37" s="5">
        <v>0.69089999999999996</v>
      </c>
      <c r="R37" s="5">
        <v>0.81679999999999997</v>
      </c>
      <c r="S37" s="5">
        <v>0.28370000000000001</v>
      </c>
      <c r="T37" s="5">
        <v>0.91700000000000004</v>
      </c>
      <c r="U37" s="5">
        <v>1.44E-2</v>
      </c>
      <c r="V37" s="4">
        <v>0.69789999999999996</v>
      </c>
      <c r="W37" s="4">
        <v>0.83330000000000004</v>
      </c>
      <c r="X37" s="4">
        <v>0.27989999999999998</v>
      </c>
      <c r="Y37" s="4">
        <v>0.90259999999999996</v>
      </c>
      <c r="Z37" s="4">
        <v>2.64E-2</v>
      </c>
      <c r="AA37" s="5">
        <v>0.71</v>
      </c>
      <c r="AB37" s="5">
        <v>0.85929999999999995</v>
      </c>
      <c r="AC37" s="5">
        <v>0.26140000000000002</v>
      </c>
      <c r="AD37" s="5">
        <v>0.8831</v>
      </c>
      <c r="AE37" s="5">
        <v>1.1900000000000001E-2</v>
      </c>
      <c r="AF37" s="4">
        <v>0.72719999999999996</v>
      </c>
      <c r="AG37" s="4">
        <v>0.89939999999999998</v>
      </c>
      <c r="AH37" s="4">
        <v>0.23549999999999999</v>
      </c>
      <c r="AI37" s="4">
        <v>0.85029999999999994</v>
      </c>
      <c r="AJ37" s="4">
        <v>1.7299999999999999E-2</v>
      </c>
      <c r="AK37" s="5">
        <v>0.75609999999999999</v>
      </c>
      <c r="AL37" s="5">
        <v>0.97309999999999997</v>
      </c>
      <c r="AM37" s="5">
        <v>0.21579999999999999</v>
      </c>
      <c r="AN37" s="5">
        <v>0.78390000000000004</v>
      </c>
      <c r="AO37" s="5">
        <v>4.4000000000000003E-3</v>
      </c>
      <c r="AP37" s="4">
        <v>0.81259999999999999</v>
      </c>
      <c r="AQ37" s="4">
        <v>1.1183000000000001</v>
      </c>
      <c r="AR37" s="4">
        <v>0.15759999999999999</v>
      </c>
      <c r="AS37" s="4">
        <v>0.62590000000000001</v>
      </c>
      <c r="AT37" s="4">
        <v>5.8999999999999999E-3</v>
      </c>
      <c r="AU37" s="5">
        <v>0.67490000000000006</v>
      </c>
      <c r="AV37" s="5">
        <v>0.78149999999999997</v>
      </c>
      <c r="AW37" s="5">
        <v>0.3231</v>
      </c>
      <c r="AX37" s="5">
        <v>0.94140000000000001</v>
      </c>
      <c r="AY37" s="5">
        <v>2.9100000000000001E-2</v>
      </c>
      <c r="AZ37" s="4">
        <v>0.68520000000000003</v>
      </c>
      <c r="BA37" s="4">
        <v>0.80400000000000005</v>
      </c>
      <c r="BB37" s="4">
        <v>0.30249999999999999</v>
      </c>
      <c r="BC37" s="4">
        <v>0.92730000000000001</v>
      </c>
      <c r="BD37" s="4">
        <v>1.44E-2</v>
      </c>
      <c r="BE37" s="5">
        <v>0.69830000000000003</v>
      </c>
      <c r="BF37" s="5">
        <v>0.83450000000000002</v>
      </c>
      <c r="BG37" s="5">
        <v>0.2767</v>
      </c>
      <c r="BH37" s="5">
        <v>0.90310000000000001</v>
      </c>
      <c r="BI37" s="5">
        <v>1.23E-2</v>
      </c>
      <c r="BJ37" s="4">
        <v>0.72609999999999997</v>
      </c>
      <c r="BK37" s="4">
        <v>0.89880000000000004</v>
      </c>
      <c r="BL37" s="4">
        <v>0.24010000000000001</v>
      </c>
      <c r="BM37" s="4">
        <v>0.8488</v>
      </c>
      <c r="BN37" s="4">
        <v>1.32E-2</v>
      </c>
      <c r="BO37" s="5">
        <v>0.81299999999999994</v>
      </c>
      <c r="BP37" s="5">
        <v>1.1197999999999999</v>
      </c>
      <c r="BQ37" s="5">
        <v>0.15820000000000001</v>
      </c>
      <c r="BR37" s="5">
        <v>0.62360000000000004</v>
      </c>
      <c r="BS37" s="5">
        <v>4.4000000000000003E-3</v>
      </c>
      <c r="BT37" s="4">
        <v>0.6774</v>
      </c>
      <c r="BU37" s="4">
        <v>0.78739999999999999</v>
      </c>
      <c r="BV37" s="4">
        <v>0.30449999999999999</v>
      </c>
      <c r="BW37" s="4">
        <v>0.94110000000000005</v>
      </c>
      <c r="BX37" s="4">
        <v>3.2899999999999999E-2</v>
      </c>
      <c r="BY37" s="5">
        <v>0.68430000000000002</v>
      </c>
      <c r="BZ37" s="5">
        <v>0.80320000000000003</v>
      </c>
      <c r="CA37" s="5">
        <v>0.29670000000000002</v>
      </c>
      <c r="CB37" s="5">
        <v>0.92820000000000003</v>
      </c>
      <c r="CC37" s="5">
        <v>1.7000000000000001E-2</v>
      </c>
      <c r="CD37" s="4">
        <v>0.69869999999999999</v>
      </c>
      <c r="CE37" s="4">
        <v>0.83540000000000003</v>
      </c>
      <c r="CF37" s="4">
        <v>0.27679999999999999</v>
      </c>
      <c r="CG37" s="4">
        <v>0.90359999999999996</v>
      </c>
      <c r="CH37" s="4">
        <v>1.4999999999999999E-2</v>
      </c>
      <c r="CI37" s="5">
        <v>0.72719999999999996</v>
      </c>
      <c r="CJ37" s="5">
        <v>0.90259999999999996</v>
      </c>
      <c r="CK37" s="5">
        <v>0.24299999999999999</v>
      </c>
      <c r="CL37" s="5">
        <v>0.8488</v>
      </c>
      <c r="CM37" s="5">
        <v>1.12E-2</v>
      </c>
      <c r="CN37" s="4">
        <v>0.81179999999999997</v>
      </c>
      <c r="CO37" s="4">
        <v>1.1176999999999999</v>
      </c>
      <c r="CP37" s="4">
        <v>0.16370000000000001</v>
      </c>
      <c r="CQ37" s="4">
        <v>0.62270000000000003</v>
      </c>
      <c r="CR37" s="4">
        <v>5.5999999999999999E-3</v>
      </c>
      <c r="CS37" s="5">
        <v>0.67400000000000004</v>
      </c>
      <c r="CT37" s="5">
        <v>0.78</v>
      </c>
      <c r="CU37" s="5">
        <v>0.32090000000000002</v>
      </c>
      <c r="CV37" s="5">
        <v>0.9415</v>
      </c>
      <c r="CW37" s="5">
        <v>1.5299999999999999E-2</v>
      </c>
      <c r="CX37" s="4">
        <v>0.68469999999999998</v>
      </c>
      <c r="CY37" s="4">
        <v>0.80320000000000003</v>
      </c>
      <c r="CZ37" s="4">
        <v>0.30149999999999999</v>
      </c>
      <c r="DA37" s="4">
        <v>0.92749999999999999</v>
      </c>
      <c r="DB37" s="4">
        <v>1.15E-2</v>
      </c>
      <c r="DC37" s="5">
        <v>0.69889999999999997</v>
      </c>
      <c r="DD37" s="5">
        <v>0.83599999999999997</v>
      </c>
      <c r="DE37" s="5">
        <v>0.27539999999999998</v>
      </c>
      <c r="DF37" s="5">
        <v>0.90369999999999995</v>
      </c>
      <c r="DG37" s="5">
        <v>9.9000000000000008E-3</v>
      </c>
      <c r="DH37" s="4">
        <v>0.72740000000000005</v>
      </c>
      <c r="DI37" s="4">
        <v>0.90239999999999998</v>
      </c>
      <c r="DJ37" s="4">
        <v>0.24210000000000001</v>
      </c>
      <c r="DK37" s="4">
        <v>0.84919999999999995</v>
      </c>
      <c r="DL37" s="4">
        <v>5.7000000000000002E-3</v>
      </c>
      <c r="DM37" s="5">
        <v>0.81210000000000004</v>
      </c>
      <c r="DN37" s="5">
        <v>1.1173</v>
      </c>
      <c r="DO37" s="5">
        <v>0.16039999999999999</v>
      </c>
      <c r="DP37" s="5">
        <v>0.62250000000000005</v>
      </c>
      <c r="DQ37" s="5">
        <v>2.3999999999999998E-3</v>
      </c>
      <c r="DR37" s="4">
        <v>0.67730000000000001</v>
      </c>
      <c r="DS37" s="4">
        <v>0.78649999999999998</v>
      </c>
      <c r="DT37" s="4">
        <v>0.31430000000000002</v>
      </c>
      <c r="DU37" s="4">
        <v>0.9405</v>
      </c>
      <c r="DV37" s="4">
        <v>1.7399999999999999E-2</v>
      </c>
      <c r="DW37" s="5">
        <v>0.68410000000000004</v>
      </c>
      <c r="DX37" s="5">
        <v>0.80189999999999995</v>
      </c>
      <c r="DY37" s="5">
        <v>0.2999</v>
      </c>
      <c r="DZ37" s="5">
        <v>0.9274</v>
      </c>
      <c r="EA37" s="5">
        <v>1.24E-2</v>
      </c>
      <c r="EB37" s="4">
        <v>0.69840000000000002</v>
      </c>
      <c r="EC37" s="4">
        <v>0.8347</v>
      </c>
      <c r="ED37" s="4">
        <v>0.27829999999999999</v>
      </c>
      <c r="EE37" s="4">
        <v>0.90290000000000004</v>
      </c>
      <c r="EF37" s="4">
        <v>8.3000000000000001E-3</v>
      </c>
      <c r="EG37" s="5">
        <v>0.7268</v>
      </c>
      <c r="EH37" s="5">
        <v>0.9012</v>
      </c>
      <c r="EI37" s="5">
        <v>0.24</v>
      </c>
      <c r="EJ37" s="5">
        <v>0.84989999999999999</v>
      </c>
      <c r="EK37" s="5">
        <v>6.0000000000000001E-3</v>
      </c>
      <c r="EL37" s="4">
        <v>0.81189999999999996</v>
      </c>
      <c r="EM37" s="4">
        <v>1.1186</v>
      </c>
      <c r="EN37" s="4">
        <v>0.16059999999999999</v>
      </c>
      <c r="EO37" s="4">
        <v>0.62370000000000003</v>
      </c>
      <c r="EP37" s="4">
        <v>2.7000000000000001E-3</v>
      </c>
      <c r="EQ37" s="5">
        <v>0.67600000000000005</v>
      </c>
      <c r="ER37" s="5">
        <v>0.7843</v>
      </c>
      <c r="ES37" s="5">
        <v>0.31269999999999998</v>
      </c>
      <c r="ET37" s="5">
        <v>0.94110000000000005</v>
      </c>
      <c r="EU37" s="5">
        <v>1.7399999999999999E-2</v>
      </c>
      <c r="EV37" s="4"/>
      <c r="EW37" s="4"/>
      <c r="EX37" s="4"/>
      <c r="EY37" s="4"/>
      <c r="EZ37" s="4"/>
      <c r="FA37" s="5">
        <v>0.69830000000000003</v>
      </c>
      <c r="FB37" s="5">
        <v>0.83430000000000004</v>
      </c>
      <c r="FC37" s="5">
        <v>0.27750000000000002</v>
      </c>
      <c r="FD37" s="5">
        <v>0.9032</v>
      </c>
      <c r="FE37" s="5">
        <v>1.06E-2</v>
      </c>
      <c r="FF37" s="4"/>
      <c r="FG37" s="4"/>
      <c r="FH37" s="4"/>
      <c r="FI37" s="4"/>
      <c r="FJ37" s="4"/>
      <c r="FK37" s="5"/>
      <c r="FL37" s="5"/>
      <c r="FM37" s="5"/>
      <c r="FN37" s="5"/>
      <c r="FO37" s="5"/>
      <c r="FP37" s="4">
        <f t="shared" si="0"/>
        <v>0.71619677419354844</v>
      </c>
      <c r="FQ37" s="4">
        <f t="shared" si="1"/>
        <v>0.8793483870967741</v>
      </c>
      <c r="FR37" s="4">
        <f t="shared" si="2"/>
        <v>0.2614258064516129</v>
      </c>
      <c r="FS37" s="4">
        <f t="shared" si="3"/>
        <v>0.85769354838709666</v>
      </c>
      <c r="FT37" s="4">
        <f t="shared" si="4"/>
        <v>1.4261290322580646E-2</v>
      </c>
      <c r="FU37" s="1" t="str" cm="1">
        <f t="array" aca="1" ref="FU37" ca="1">CONCATENATE(INDIRECT(ADDRESS(1,MATCH(_xlfn.MINIFS(B37:FO37,metrics.est,"MAE"),B37:FO37,0)+1)), ", ", INDIRECT(ADDRESS(2,MATCH(_xlfn.MINIFS(B37:FO37,metrics.est,"MAE"),B37:FO37,0)+1)))</f>
        <v>k=20, r=0.1</v>
      </c>
      <c r="FV37" s="1" t="str" cm="1">
        <f t="array" aca="1" ref="FV37" ca="1">CONCATENATE(INDIRECT(ADDRESS(1,MATCH(_xlfn.MINIFS(B37:FO37,metrics.est,"MSE"),B37:FO37,0)+1)), ", ", INDIRECT(ADDRESS(2,MATCH(_xlfn.MINIFS(B37:FO37,metrics.est,"MSE"),B37:FO37,0)+1)))</f>
        <v>k=5, r=0.1</v>
      </c>
      <c r="FW37" s="1" t="str" cm="1">
        <f t="array" aca="1" ref="FW37" ca="1">CONCATENATE(INDIRECT(ADDRESS(1,MATCH(_xlfn.MAXIFS(B37:FO37,metrics.est,"R"),B37:FO37,0)+1)), ", ", INDIRECT(ADDRESS(2,MATCH(_xlfn.MAXIFS(B37:FO37,metrics.est,"R"),B37:FO37,0)+1)))</f>
        <v>k=10, r=0.1</v>
      </c>
      <c r="FX37" s="1" t="str" cm="1">
        <f t="array" aca="1" ref="FX37" ca="1">CONCATENATE(INDIRECT(ADDRESS(1,MATCH(_xlfn.MAXIFS(B37:FO37,metrics.est,"Coverage"),B37:FO37,0)+1)), ", ", INDIRECT(ADDRESS(2,MATCH(_xlfn.MAXIFS(B37:FO37,metrics.est,"Coverage"),B37:FO37,0)+1)))</f>
        <v>k=20, r=0.1</v>
      </c>
      <c r="FY37" s="1" t="str" cm="1">
        <f t="array" aca="1" ref="FY37" ca="1">CONCATENATE(INDIRECT(ADDRESS(1,MATCH(_xlfn.MINIFS(B37:FO37,metrics.est,"Time"),B37:FO37,0)+1)), ", ", INDIRECT(ADDRESS(2,MATCH(_xlfn.MINIFS(B37:FO37,metrics.est,"Time"),B37:FO37,0)+1)))</f>
        <v>k=20, r=0.9</v>
      </c>
    </row>
    <row r="38" spans="1:181" x14ac:dyDescent="0.2">
      <c r="A38" s="1" t="s">
        <v>34</v>
      </c>
      <c r="B38" s="4">
        <v>0.75880000000000003</v>
      </c>
      <c r="C38" s="4">
        <v>0.9698</v>
      </c>
      <c r="D38" s="4">
        <v>0.18609999999999999</v>
      </c>
      <c r="E38" s="4">
        <v>0.61380000000000001</v>
      </c>
      <c r="F38" s="4">
        <v>3.4500000000000003E-2</v>
      </c>
      <c r="G38" s="5">
        <v>0.78779999999999994</v>
      </c>
      <c r="H38" s="5">
        <v>1.0422</v>
      </c>
      <c r="I38" s="5">
        <v>0.16589999999999999</v>
      </c>
      <c r="J38" s="5">
        <v>0.58050000000000002</v>
      </c>
      <c r="K38" s="5">
        <v>1.95E-2</v>
      </c>
      <c r="L38" s="4">
        <v>0.80289999999999995</v>
      </c>
      <c r="M38" s="4">
        <v>1.0823</v>
      </c>
      <c r="N38" s="4">
        <v>0.1678</v>
      </c>
      <c r="O38" s="4">
        <v>0.5474</v>
      </c>
      <c r="P38" s="4">
        <v>4.1200000000000001E-2</v>
      </c>
      <c r="Q38" s="5">
        <v>0.82030000000000003</v>
      </c>
      <c r="R38" s="5">
        <v>1.1240000000000001</v>
      </c>
      <c r="S38" s="5">
        <v>0.1638</v>
      </c>
      <c r="T38" s="5">
        <v>0.51719999999999999</v>
      </c>
      <c r="U38" s="5">
        <v>1.23E-2</v>
      </c>
      <c r="V38" s="4">
        <v>0.83189999999999997</v>
      </c>
      <c r="W38" s="4">
        <v>1.1597</v>
      </c>
      <c r="X38" s="4">
        <v>0.16839999999999999</v>
      </c>
      <c r="Y38" s="4">
        <v>0.49120000000000003</v>
      </c>
      <c r="Z38" s="4">
        <v>1.9099999999999999E-2</v>
      </c>
      <c r="AA38" s="5">
        <v>0.83789999999999998</v>
      </c>
      <c r="AB38" s="5">
        <v>1.1796</v>
      </c>
      <c r="AC38" s="5">
        <v>0.17319999999999999</v>
      </c>
      <c r="AD38" s="5">
        <v>0.48080000000000001</v>
      </c>
      <c r="AE38" s="5">
        <v>1.18E-2</v>
      </c>
      <c r="AF38" s="4">
        <v>0.83150000000000002</v>
      </c>
      <c r="AG38" s="4">
        <v>1.1631</v>
      </c>
      <c r="AH38" s="4">
        <v>0.18759999999999999</v>
      </c>
      <c r="AI38" s="4">
        <v>0.49509999999999998</v>
      </c>
      <c r="AJ38" s="4">
        <v>1.41E-2</v>
      </c>
      <c r="AK38" s="5">
        <v>0.82279999999999998</v>
      </c>
      <c r="AL38" s="5">
        <v>1.1480999999999999</v>
      </c>
      <c r="AM38" s="5">
        <v>0.20019999999999999</v>
      </c>
      <c r="AN38" s="5">
        <v>0.53200000000000003</v>
      </c>
      <c r="AO38" s="5">
        <v>4.4000000000000003E-3</v>
      </c>
      <c r="AP38" s="4">
        <v>0.82779999999999998</v>
      </c>
      <c r="AQ38" s="4">
        <v>1.1597999999999999</v>
      </c>
      <c r="AR38" s="4">
        <v>0.1769</v>
      </c>
      <c r="AS38" s="4">
        <v>0.52049999999999996</v>
      </c>
      <c r="AT38" s="4">
        <v>1.0500000000000001E-2</v>
      </c>
      <c r="AU38" s="5">
        <v>0.76900000000000002</v>
      </c>
      <c r="AV38" s="5">
        <v>0.99809999999999999</v>
      </c>
      <c r="AW38" s="5">
        <v>0.18179999999999999</v>
      </c>
      <c r="AX38" s="5">
        <v>0.61109999999999998</v>
      </c>
      <c r="AY38" s="5">
        <v>2.8299999999999999E-2</v>
      </c>
      <c r="AZ38" s="4">
        <v>0.80449999999999999</v>
      </c>
      <c r="BA38" s="4">
        <v>1.085</v>
      </c>
      <c r="BB38" s="4">
        <v>0.1754</v>
      </c>
      <c r="BC38" s="4">
        <v>0.54959999999999998</v>
      </c>
      <c r="BD38" s="4">
        <v>1.9400000000000001E-2</v>
      </c>
      <c r="BE38" s="5">
        <v>0.82799999999999996</v>
      </c>
      <c r="BF38" s="5">
        <v>1.1472</v>
      </c>
      <c r="BG38" s="5">
        <v>0.16980000000000001</v>
      </c>
      <c r="BH38" s="5">
        <v>0.49220000000000003</v>
      </c>
      <c r="BI38" s="5">
        <v>1.5100000000000001E-2</v>
      </c>
      <c r="BJ38" s="4">
        <v>0.82799999999999996</v>
      </c>
      <c r="BK38" s="4">
        <v>1.1580999999999999</v>
      </c>
      <c r="BL38" s="4">
        <v>0.1885</v>
      </c>
      <c r="BM38" s="4">
        <v>0.49530000000000002</v>
      </c>
      <c r="BN38" s="4">
        <v>1.21E-2</v>
      </c>
      <c r="BO38" s="5">
        <v>0.82779999999999998</v>
      </c>
      <c r="BP38" s="5">
        <v>1.1603000000000001</v>
      </c>
      <c r="BQ38" s="5">
        <v>0.17680000000000001</v>
      </c>
      <c r="BR38" s="5">
        <v>0.52300000000000002</v>
      </c>
      <c r="BS38" s="5">
        <v>3.2000000000000002E-3</v>
      </c>
      <c r="BT38" s="4">
        <v>0.77210000000000001</v>
      </c>
      <c r="BU38" s="4">
        <v>1.0035000000000001</v>
      </c>
      <c r="BV38" s="4">
        <v>0.17730000000000001</v>
      </c>
      <c r="BW38" s="4">
        <v>0.61339999999999995</v>
      </c>
      <c r="BX38" s="4">
        <v>3.0099999999999998E-2</v>
      </c>
      <c r="BY38" s="5">
        <v>0.80469999999999997</v>
      </c>
      <c r="BZ38" s="5">
        <v>1.0857000000000001</v>
      </c>
      <c r="CA38" s="5">
        <v>0.1676</v>
      </c>
      <c r="CB38" s="5">
        <v>0.54800000000000004</v>
      </c>
      <c r="CC38" s="5">
        <v>1.6899999999999998E-2</v>
      </c>
      <c r="CD38" s="4">
        <v>0.83230000000000004</v>
      </c>
      <c r="CE38" s="4">
        <v>1.1623000000000001</v>
      </c>
      <c r="CF38" s="4">
        <v>0.16700000000000001</v>
      </c>
      <c r="CG38" s="4">
        <v>0.49249999999999999</v>
      </c>
      <c r="CH38" s="4">
        <v>1.44E-2</v>
      </c>
      <c r="CI38" s="5">
        <v>0.82789999999999997</v>
      </c>
      <c r="CJ38" s="5">
        <v>1.1593</v>
      </c>
      <c r="CK38" s="5">
        <v>0.1918</v>
      </c>
      <c r="CL38" s="5">
        <v>0.49459999999999998</v>
      </c>
      <c r="CM38" s="5">
        <v>1.1299999999999999E-2</v>
      </c>
      <c r="CN38" s="4">
        <v>0.82650000000000001</v>
      </c>
      <c r="CO38" s="4">
        <v>1.1571</v>
      </c>
      <c r="CP38" s="4">
        <v>0.185</v>
      </c>
      <c r="CQ38" s="4">
        <v>0.52129999999999999</v>
      </c>
      <c r="CR38" s="4">
        <v>5.4000000000000003E-3</v>
      </c>
      <c r="CS38" s="5">
        <v>0.76759999999999995</v>
      </c>
      <c r="CT38" s="5">
        <v>0.99229999999999996</v>
      </c>
      <c r="CU38" s="5">
        <v>0.1784</v>
      </c>
      <c r="CV38" s="5">
        <v>0.61140000000000005</v>
      </c>
      <c r="CW38" s="5">
        <v>1.5699999999999999E-2</v>
      </c>
      <c r="CX38" s="4">
        <v>0.80430000000000001</v>
      </c>
      <c r="CY38" s="4">
        <v>1.0861000000000001</v>
      </c>
      <c r="CZ38" s="4">
        <v>0.1643</v>
      </c>
      <c r="DA38" s="4">
        <v>0.54830000000000001</v>
      </c>
      <c r="DB38" s="4">
        <v>1.1599999999999999E-2</v>
      </c>
      <c r="DC38" s="5">
        <v>0.83150000000000002</v>
      </c>
      <c r="DD38" s="5">
        <v>1.1586000000000001</v>
      </c>
      <c r="DE38" s="5">
        <v>0.16819999999999999</v>
      </c>
      <c r="DF38" s="5">
        <v>0.49220000000000003</v>
      </c>
      <c r="DG38" s="5">
        <v>9.7999999999999997E-3</v>
      </c>
      <c r="DH38" s="4">
        <v>0.82920000000000005</v>
      </c>
      <c r="DI38" s="4">
        <v>1.1604000000000001</v>
      </c>
      <c r="DJ38" s="4">
        <v>0.19</v>
      </c>
      <c r="DK38" s="4">
        <v>0.496</v>
      </c>
      <c r="DL38" s="4">
        <v>5.4000000000000003E-3</v>
      </c>
      <c r="DM38" s="5">
        <v>0.82540000000000002</v>
      </c>
      <c r="DN38" s="5">
        <v>1.1548</v>
      </c>
      <c r="DO38" s="5">
        <v>0.17810000000000001</v>
      </c>
      <c r="DP38" s="5">
        <v>0.52100000000000002</v>
      </c>
      <c r="DQ38" s="5">
        <v>2.2000000000000001E-3</v>
      </c>
      <c r="DR38" s="4">
        <v>0.77129999999999999</v>
      </c>
      <c r="DS38" s="4">
        <v>1.0005999999999999</v>
      </c>
      <c r="DT38" s="4">
        <v>0.17460000000000001</v>
      </c>
      <c r="DU38" s="4">
        <v>0.61099999999999999</v>
      </c>
      <c r="DV38" s="4">
        <v>1.77E-2</v>
      </c>
      <c r="DW38" s="5">
        <v>0.8024</v>
      </c>
      <c r="DX38" s="5">
        <v>1.0789</v>
      </c>
      <c r="DY38" s="5">
        <v>0.16700000000000001</v>
      </c>
      <c r="DZ38" s="5">
        <v>0.54759999999999998</v>
      </c>
      <c r="EA38" s="5">
        <v>1.2500000000000001E-2</v>
      </c>
      <c r="EB38" s="4">
        <v>0.83160000000000001</v>
      </c>
      <c r="EC38" s="4">
        <v>1.1591</v>
      </c>
      <c r="ED38" s="4">
        <v>0.17050000000000001</v>
      </c>
      <c r="EE38" s="4">
        <v>0.49170000000000003</v>
      </c>
      <c r="EF38" s="4">
        <v>8.3000000000000001E-3</v>
      </c>
      <c r="EG38" s="5">
        <v>0.8296</v>
      </c>
      <c r="EH38" s="5">
        <v>1.161</v>
      </c>
      <c r="EI38" s="5">
        <v>0.1898</v>
      </c>
      <c r="EJ38" s="5">
        <v>0.49519999999999997</v>
      </c>
      <c r="EK38" s="5">
        <v>5.8999999999999999E-3</v>
      </c>
      <c r="EL38" s="4">
        <v>0.82599999999999996</v>
      </c>
      <c r="EM38" s="4">
        <v>1.1568000000000001</v>
      </c>
      <c r="EN38" s="4">
        <v>0.17860000000000001</v>
      </c>
      <c r="EO38" s="4">
        <v>0.52139999999999997</v>
      </c>
      <c r="EP38" s="4">
        <v>2.5000000000000001E-3</v>
      </c>
      <c r="EQ38" s="5">
        <v>0.76929999999999998</v>
      </c>
      <c r="ER38" s="5">
        <v>0.99739999999999995</v>
      </c>
      <c r="ES38" s="5">
        <v>0.17879999999999999</v>
      </c>
      <c r="ET38" s="5">
        <v>0.6119</v>
      </c>
      <c r="EU38" s="5">
        <v>1.7999999999999999E-2</v>
      </c>
      <c r="EV38" s="4"/>
      <c r="EW38" s="4"/>
      <c r="EX38" s="4"/>
      <c r="EY38" s="4"/>
      <c r="EZ38" s="4"/>
      <c r="FA38" s="5">
        <v>0.83179999999999998</v>
      </c>
      <c r="FB38" s="5">
        <v>1.1596</v>
      </c>
      <c r="FC38" s="5">
        <v>0.1686</v>
      </c>
      <c r="FD38" s="5">
        <v>0.49220000000000003</v>
      </c>
      <c r="FE38" s="5">
        <v>1.03E-2</v>
      </c>
      <c r="FF38" s="4"/>
      <c r="FG38" s="4"/>
      <c r="FH38" s="4"/>
      <c r="FI38" s="4"/>
      <c r="FJ38" s="4"/>
      <c r="FK38" s="5"/>
      <c r="FL38" s="5"/>
      <c r="FM38" s="5"/>
      <c r="FN38" s="5"/>
      <c r="FO38" s="5"/>
      <c r="FP38" s="4">
        <f t="shared" si="0"/>
        <v>0.81169354838709673</v>
      </c>
      <c r="FQ38" s="4">
        <f t="shared" si="1"/>
        <v>1.1100258064516129</v>
      </c>
      <c r="FR38" s="4">
        <f t="shared" si="2"/>
        <v>0.17670322580645156</v>
      </c>
      <c r="FS38" s="4">
        <f t="shared" si="3"/>
        <v>0.53417419354838713</v>
      </c>
      <c r="FT38" s="4">
        <f t="shared" si="4"/>
        <v>1.4306451612903224E-2</v>
      </c>
      <c r="FU38" s="1" t="str" cm="1">
        <f t="array" aca="1" ref="FU38" ca="1">CONCATENATE(INDIRECT(ADDRESS(1,MATCH(_xlfn.MINIFS(B38:FO38,metrics.est,"MAE"),B38:FO38,0)+1)), ", ", INDIRECT(ADDRESS(2,MATCH(_xlfn.MINIFS(B38:FO38,metrics.est,"MAE"),B38:FO38,0)+1)))</f>
        <v>k=5, r=0.1</v>
      </c>
      <c r="FV38" s="1" t="str" cm="1">
        <f t="array" aca="1" ref="FV38" ca="1">CONCATENATE(INDIRECT(ADDRESS(1,MATCH(_xlfn.MINIFS(B38:FO38,metrics.est,"MSE"),B38:FO38,0)+1)), ", ", INDIRECT(ADDRESS(2,MATCH(_xlfn.MINIFS(B38:FO38,metrics.est,"MSE"),B38:FO38,0)+1)))</f>
        <v>k=5, r=0.1</v>
      </c>
      <c r="FW38" s="1" t="str" cm="1">
        <f t="array" aca="1" ref="FW38" ca="1">CONCATENATE(INDIRECT(ADDRESS(1,MATCH(_xlfn.MAXIFS(B38:FO38,metrics.est,"R"),B38:FO38,0)+1)), ", ", INDIRECT(ADDRESS(2,MATCH(_xlfn.MAXIFS(B38:FO38,metrics.est,"R"),B38:FO38,0)+1)))</f>
        <v>k=5, r=0.8</v>
      </c>
      <c r="FX38" s="1" t="str" cm="1">
        <f t="array" aca="1" ref="FX38" ca="1">CONCATENATE(INDIRECT(ADDRESS(1,MATCH(_xlfn.MAXIFS(B38:FO38,metrics.est,"Coverage"),B38:FO38,0)+1)), ", ", INDIRECT(ADDRESS(2,MATCH(_xlfn.MAXIFS(B38:FO38,metrics.est,"Coverage"),B38:FO38,0)+1)))</f>
        <v>k=5, r=0.1</v>
      </c>
      <c r="FY38" s="1" t="str" cm="1">
        <f t="array" aca="1" ref="FY38" ca="1">CONCATENATE(INDIRECT(ADDRESS(1,MATCH(_xlfn.MINIFS(B38:FO38,metrics.est,"Time"),B38:FO38,0)+1)), ", ", INDIRECT(ADDRESS(2,MATCH(_xlfn.MINIFS(B38:FO38,metrics.est,"Time"),B38:FO38,0)+1)))</f>
        <v>k=20, r=0.9</v>
      </c>
    </row>
    <row r="39" spans="1:181" x14ac:dyDescent="0.2">
      <c r="A39" s="1" t="s">
        <v>35</v>
      </c>
      <c r="B39" s="4">
        <v>0.7218</v>
      </c>
      <c r="C39" s="4">
        <v>0.89239999999999997</v>
      </c>
      <c r="D39" s="4">
        <v>0.25</v>
      </c>
      <c r="E39" s="4">
        <v>0.72840000000000005</v>
      </c>
      <c r="F39" s="4">
        <v>5.5899999999999998E-2</v>
      </c>
      <c r="G39" s="5">
        <v>0.74429999999999996</v>
      </c>
      <c r="H39" s="5">
        <v>0.94630000000000003</v>
      </c>
      <c r="I39" s="5">
        <v>0.23019999999999999</v>
      </c>
      <c r="J39" s="5">
        <v>0.69630000000000003</v>
      </c>
      <c r="K39" s="5">
        <v>3.6400000000000002E-2</v>
      </c>
      <c r="L39" s="4">
        <v>0.76339999999999997</v>
      </c>
      <c r="M39" s="4">
        <v>0.99160000000000004</v>
      </c>
      <c r="N39" s="4">
        <v>0.22600000000000001</v>
      </c>
      <c r="O39" s="4">
        <v>0.66090000000000004</v>
      </c>
      <c r="P39" s="4">
        <v>4.87E-2</v>
      </c>
      <c r="Q39" s="5">
        <v>0.78149999999999997</v>
      </c>
      <c r="R39" s="5">
        <v>1.0373000000000001</v>
      </c>
      <c r="S39" s="5">
        <v>0.20960000000000001</v>
      </c>
      <c r="T39" s="5">
        <v>0.61729999999999996</v>
      </c>
      <c r="U39" s="5">
        <v>2.0500000000000001E-2</v>
      </c>
      <c r="V39" s="4">
        <v>0.79930000000000001</v>
      </c>
      <c r="W39" s="4">
        <v>1.0847</v>
      </c>
      <c r="X39" s="4">
        <v>0.2084</v>
      </c>
      <c r="Y39" s="4">
        <v>0.58020000000000005</v>
      </c>
      <c r="Z39" s="4">
        <v>3.4299999999999997E-2</v>
      </c>
      <c r="AA39" s="5">
        <v>0.81330000000000002</v>
      </c>
      <c r="AB39" s="5">
        <v>1.1173</v>
      </c>
      <c r="AC39" s="5">
        <v>0.19869999999999999</v>
      </c>
      <c r="AD39" s="5">
        <v>0.55249999999999999</v>
      </c>
      <c r="AE39" s="5">
        <v>2.0500000000000001E-2</v>
      </c>
      <c r="AF39" s="4">
        <v>0.81679999999999997</v>
      </c>
      <c r="AG39" s="4">
        <v>1.1296999999999999</v>
      </c>
      <c r="AH39" s="4">
        <v>0.18679999999999999</v>
      </c>
      <c r="AI39" s="4">
        <v>0.54310000000000003</v>
      </c>
      <c r="AJ39" s="4">
        <v>2.47E-2</v>
      </c>
      <c r="AK39" s="5">
        <v>0.81699999999999995</v>
      </c>
      <c r="AL39" s="5">
        <v>1.1334</v>
      </c>
      <c r="AM39" s="5">
        <v>0.1638</v>
      </c>
      <c r="AN39" s="5">
        <v>0.56520000000000004</v>
      </c>
      <c r="AO39" s="5">
        <v>6.3E-3</v>
      </c>
      <c r="AP39" s="4">
        <v>0.8427</v>
      </c>
      <c r="AQ39" s="4">
        <v>1.1890000000000001</v>
      </c>
      <c r="AR39" s="4">
        <v>7.4099999999999999E-2</v>
      </c>
      <c r="AS39" s="4">
        <v>0.56879999999999997</v>
      </c>
      <c r="AT39" s="4">
        <v>1.2E-2</v>
      </c>
      <c r="AU39" s="5">
        <v>0.72699999999999998</v>
      </c>
      <c r="AV39" s="5">
        <v>0.9093</v>
      </c>
      <c r="AW39" s="5">
        <v>0.251</v>
      </c>
      <c r="AX39" s="5">
        <v>0.72750000000000004</v>
      </c>
      <c r="AY39" s="5">
        <v>4.8300000000000003E-2</v>
      </c>
      <c r="AZ39" s="4">
        <v>0.76060000000000005</v>
      </c>
      <c r="BA39" s="4">
        <v>0.9839</v>
      </c>
      <c r="BB39" s="4">
        <v>0.22770000000000001</v>
      </c>
      <c r="BC39" s="4">
        <v>0.65990000000000004</v>
      </c>
      <c r="BD39" s="4">
        <v>2.6800000000000001E-2</v>
      </c>
      <c r="BE39" s="5">
        <v>0.79500000000000004</v>
      </c>
      <c r="BF39" s="5">
        <v>1.0702</v>
      </c>
      <c r="BG39" s="5">
        <v>0.21249999999999999</v>
      </c>
      <c r="BH39" s="5">
        <v>0.58109999999999995</v>
      </c>
      <c r="BI39" s="5">
        <v>2.23E-2</v>
      </c>
      <c r="BJ39" s="4">
        <v>0.81599999999999995</v>
      </c>
      <c r="BK39" s="4">
        <v>1.1279999999999999</v>
      </c>
      <c r="BL39" s="4">
        <v>0.18609999999999999</v>
      </c>
      <c r="BM39" s="4">
        <v>0.54300000000000004</v>
      </c>
      <c r="BN39" s="4">
        <v>1.7999999999999999E-2</v>
      </c>
      <c r="BO39" s="5">
        <v>0.84250000000000003</v>
      </c>
      <c r="BP39" s="5">
        <v>1.1869000000000001</v>
      </c>
      <c r="BQ39" s="5">
        <v>8.14E-2</v>
      </c>
      <c r="BR39" s="5">
        <v>0.56759999999999999</v>
      </c>
      <c r="BS39" s="5">
        <v>5.5999999999999999E-3</v>
      </c>
      <c r="BT39" s="4">
        <v>0.73070000000000002</v>
      </c>
      <c r="BU39" s="4">
        <v>0.91200000000000003</v>
      </c>
      <c r="BV39" s="4">
        <v>0.24990000000000001</v>
      </c>
      <c r="BW39" s="4">
        <v>0.7288</v>
      </c>
      <c r="BX39" s="4">
        <v>4.6100000000000002E-2</v>
      </c>
      <c r="BY39" s="5">
        <v>0.75990000000000002</v>
      </c>
      <c r="BZ39" s="5">
        <v>0.98280000000000001</v>
      </c>
      <c r="CA39" s="5">
        <v>0.23139999999999999</v>
      </c>
      <c r="CB39" s="5">
        <v>0.66210000000000002</v>
      </c>
      <c r="CC39" s="5">
        <v>3.0700000000000002E-2</v>
      </c>
      <c r="CD39" s="4">
        <v>0.79930000000000001</v>
      </c>
      <c r="CE39" s="4">
        <v>1.0805</v>
      </c>
      <c r="CF39" s="4">
        <v>0.20480000000000001</v>
      </c>
      <c r="CG39" s="4">
        <v>0.58109999999999995</v>
      </c>
      <c r="CH39" s="4">
        <v>2.5600000000000001E-2</v>
      </c>
      <c r="CI39" s="5">
        <v>0.81640000000000001</v>
      </c>
      <c r="CJ39" s="5">
        <v>1.1308</v>
      </c>
      <c r="CK39" s="5">
        <v>0.19270000000000001</v>
      </c>
      <c r="CL39" s="5">
        <v>0.54290000000000005</v>
      </c>
      <c r="CM39" s="5">
        <v>1.7600000000000001E-2</v>
      </c>
      <c r="CN39" s="4">
        <v>0.84350000000000003</v>
      </c>
      <c r="CO39" s="4">
        <v>1.19</v>
      </c>
      <c r="CP39" s="4">
        <v>8.0500000000000002E-2</v>
      </c>
      <c r="CQ39" s="4">
        <v>0.56950000000000001</v>
      </c>
      <c r="CR39" s="4">
        <v>8.3999999999999995E-3</v>
      </c>
      <c r="CS39" s="5">
        <v>0.72729999999999995</v>
      </c>
      <c r="CT39" s="5">
        <v>0.90469999999999995</v>
      </c>
      <c r="CU39" s="5">
        <v>0.25309999999999999</v>
      </c>
      <c r="CV39" s="5">
        <v>0.72870000000000001</v>
      </c>
      <c r="CW39" s="5">
        <v>2.5399999999999999E-2</v>
      </c>
      <c r="CX39" s="4">
        <v>0.76060000000000005</v>
      </c>
      <c r="CY39" s="4">
        <v>0.98399999999999999</v>
      </c>
      <c r="CZ39" s="4">
        <v>0.2273</v>
      </c>
      <c r="DA39" s="4">
        <v>0.66159999999999997</v>
      </c>
      <c r="DB39" s="4">
        <v>1.8800000000000001E-2</v>
      </c>
      <c r="DC39" s="5">
        <v>0.79820000000000002</v>
      </c>
      <c r="DD39" s="5">
        <v>1.0804</v>
      </c>
      <c r="DE39" s="5">
        <v>0.20699999999999999</v>
      </c>
      <c r="DF39" s="5">
        <v>0.58209999999999995</v>
      </c>
      <c r="DG39" s="5">
        <v>1.4800000000000001E-2</v>
      </c>
      <c r="DH39" s="4">
        <v>0.81679999999999997</v>
      </c>
      <c r="DI39" s="4">
        <v>1.1297999999999999</v>
      </c>
      <c r="DJ39" s="4">
        <v>0.19009999999999999</v>
      </c>
      <c r="DK39" s="4">
        <v>0.54179999999999995</v>
      </c>
      <c r="DL39" s="4">
        <v>8.3000000000000001E-3</v>
      </c>
      <c r="DM39" s="5">
        <v>0.84130000000000005</v>
      </c>
      <c r="DN39" s="5">
        <v>1.1826000000000001</v>
      </c>
      <c r="DO39" s="5">
        <v>8.2000000000000003E-2</v>
      </c>
      <c r="DP39" s="5">
        <v>0.56910000000000005</v>
      </c>
      <c r="DQ39" s="5">
        <v>3.2000000000000002E-3</v>
      </c>
      <c r="DR39" s="4">
        <v>0.72889999999999999</v>
      </c>
      <c r="DS39" s="4">
        <v>0.90839999999999999</v>
      </c>
      <c r="DT39" s="4">
        <v>0.24890000000000001</v>
      </c>
      <c r="DU39" s="4">
        <v>0.7278</v>
      </c>
      <c r="DV39" s="4">
        <v>2.9100000000000001E-2</v>
      </c>
      <c r="DW39" s="5">
        <v>0.76</v>
      </c>
      <c r="DX39" s="5">
        <v>0.98229999999999995</v>
      </c>
      <c r="DY39" s="5">
        <v>0.2283</v>
      </c>
      <c r="DZ39" s="5">
        <v>0.66069999999999995</v>
      </c>
      <c r="EA39" s="5">
        <v>0.02</v>
      </c>
      <c r="EB39" s="4">
        <v>0.79710000000000003</v>
      </c>
      <c r="EC39" s="4">
        <v>1.0761000000000001</v>
      </c>
      <c r="ED39" s="4">
        <v>0.2102</v>
      </c>
      <c r="EE39" s="4">
        <v>0.57920000000000005</v>
      </c>
      <c r="EF39" s="4">
        <v>1.3299999999999999E-2</v>
      </c>
      <c r="EG39" s="5">
        <v>0.81679999999999997</v>
      </c>
      <c r="EH39" s="5">
        <v>1.1292</v>
      </c>
      <c r="EI39" s="5">
        <v>0.189</v>
      </c>
      <c r="EJ39" s="5">
        <v>0.5423</v>
      </c>
      <c r="EK39" s="5">
        <v>9.1000000000000004E-3</v>
      </c>
      <c r="EL39" s="4">
        <v>0.84109999999999996</v>
      </c>
      <c r="EM39" s="4">
        <v>1.1828000000000001</v>
      </c>
      <c r="EN39" s="4">
        <v>8.3099999999999993E-2</v>
      </c>
      <c r="EO39" s="4">
        <v>0.56979999999999997</v>
      </c>
      <c r="EP39" s="4">
        <v>3.3999999999999998E-3</v>
      </c>
      <c r="EQ39" s="5">
        <v>0.7288</v>
      </c>
      <c r="ER39" s="5">
        <v>0.90939999999999999</v>
      </c>
      <c r="ES39" s="5">
        <v>0.24779999999999999</v>
      </c>
      <c r="ET39" s="5">
        <v>0.72789999999999999</v>
      </c>
      <c r="EU39" s="5">
        <v>2.9899999999999999E-2</v>
      </c>
      <c r="EV39" s="4"/>
      <c r="EW39" s="4"/>
      <c r="EX39" s="4"/>
      <c r="EY39" s="4"/>
      <c r="EZ39" s="4"/>
      <c r="FA39" s="5">
        <v>0.79790000000000005</v>
      </c>
      <c r="FB39" s="5">
        <v>1.0782</v>
      </c>
      <c r="FC39" s="5">
        <v>0.20880000000000001</v>
      </c>
      <c r="FD39" s="5">
        <v>0.58079999999999998</v>
      </c>
      <c r="FE39" s="5">
        <v>1.6500000000000001E-2</v>
      </c>
      <c r="FF39" s="4"/>
      <c r="FG39" s="4"/>
      <c r="FH39" s="4"/>
      <c r="FI39" s="4"/>
      <c r="FJ39" s="4"/>
      <c r="FK39" s="5"/>
      <c r="FL39" s="5"/>
      <c r="FM39" s="5"/>
      <c r="FN39" s="5"/>
      <c r="FO39" s="5"/>
      <c r="FP39" s="4">
        <f t="shared" ref="FP39:FP70" si="5">AVERAGEIFS(B39:FO39,metrics.est,"MAE")</f>
        <v>0.78728387096774199</v>
      </c>
      <c r="FQ39" s="4">
        <f t="shared" si="1"/>
        <v>1.0530322580645164</v>
      </c>
      <c r="FR39" s="4">
        <f t="shared" si="2"/>
        <v>0.19487741935483868</v>
      </c>
      <c r="FS39" s="4">
        <f t="shared" si="3"/>
        <v>0.61767741935483866</v>
      </c>
      <c r="FT39" s="4">
        <f t="shared" si="4"/>
        <v>2.2596774193548382E-2</v>
      </c>
      <c r="FU39" s="1" t="str" cm="1">
        <f t="array" aca="1" ref="FU39" ca="1">CONCATENATE(INDIRECT(ADDRESS(1,MATCH(_xlfn.MINIFS(B39:FO39,metrics.est,"MAE"),B39:FO39,0)+1)), ", ", INDIRECT(ADDRESS(2,MATCH(_xlfn.MINIFS(B39:FO39,metrics.est,"MAE"),B39:FO39,0)+1)))</f>
        <v>k=5, r=0.1</v>
      </c>
      <c r="FV39" s="1" t="str" cm="1">
        <f t="array" aca="1" ref="FV39" ca="1">CONCATENATE(INDIRECT(ADDRESS(1,MATCH(_xlfn.MINIFS(B39:FO39,metrics.est,"MSE"),B39:FO39,0)+1)), ", ", INDIRECT(ADDRESS(2,MATCH(_xlfn.MINIFS(B39:FO39,metrics.est,"MSE"),B39:FO39,0)+1)))</f>
        <v>k=5, r=0.1</v>
      </c>
      <c r="FW39" s="1" t="str" cm="1">
        <f t="array" aca="1" ref="FW39" ca="1">CONCATENATE(INDIRECT(ADDRESS(1,MATCH(_xlfn.MAXIFS(B39:FO39,metrics.est,"R"),B39:FO39,0)+1)), ", ", INDIRECT(ADDRESS(2,MATCH(_xlfn.MAXIFS(B39:FO39,metrics.est,"R"),B39:FO39,0)+1)))</f>
        <v>k=20, r=0.1</v>
      </c>
      <c r="FX39" s="1" t="str" cm="1">
        <f t="array" aca="1" ref="FX39" ca="1">CONCATENATE(INDIRECT(ADDRESS(1,MATCH(_xlfn.MAXIFS(B39:FO39,metrics.est,"Coverage"),B39:FO39,0)+1)), ", ", INDIRECT(ADDRESS(2,MATCH(_xlfn.MAXIFS(B39:FO39,metrics.est,"Coverage"),B39:FO39,0)+1)))</f>
        <v>k=15, r=0.1</v>
      </c>
      <c r="FY39" s="1" t="str" cm="1">
        <f t="array" aca="1" ref="FY39" ca="1">CONCATENATE(INDIRECT(ADDRESS(1,MATCH(_xlfn.MINIFS(B39:FO39,metrics.est,"Time"),B39:FO39,0)+1)), ", ", INDIRECT(ADDRESS(2,MATCH(_xlfn.MINIFS(B39:FO39,metrics.est,"Time"),B39:FO39,0)+1)))</f>
        <v>k=20, r=0.9</v>
      </c>
    </row>
    <row r="40" spans="1:181" x14ac:dyDescent="0.2">
      <c r="A40" s="1" t="s">
        <v>36</v>
      </c>
      <c r="B40" s="4">
        <v>0.71250000000000002</v>
      </c>
      <c r="C40" s="4">
        <v>0.86140000000000005</v>
      </c>
      <c r="D40" s="4">
        <v>0.251</v>
      </c>
      <c r="E40" s="4">
        <v>0.75490000000000002</v>
      </c>
      <c r="F40" s="4">
        <v>3.6799999999999999E-2</v>
      </c>
      <c r="G40" s="5">
        <v>0.72650000000000003</v>
      </c>
      <c r="H40" s="5">
        <v>0.89339999999999997</v>
      </c>
      <c r="I40" s="5">
        <v>0.24740000000000001</v>
      </c>
      <c r="J40" s="5">
        <v>0.72619999999999996</v>
      </c>
      <c r="K40" s="5">
        <v>2.0899999999999998E-2</v>
      </c>
      <c r="L40" s="4">
        <v>0.73609999999999998</v>
      </c>
      <c r="M40" s="4">
        <v>0.91869999999999996</v>
      </c>
      <c r="N40" s="4">
        <v>0.24079999999999999</v>
      </c>
      <c r="O40" s="4">
        <v>0.69510000000000005</v>
      </c>
      <c r="P40" s="4">
        <v>2.87E-2</v>
      </c>
      <c r="Q40" s="5">
        <v>0.75270000000000004</v>
      </c>
      <c r="R40" s="5">
        <v>0.95850000000000002</v>
      </c>
      <c r="S40" s="5">
        <v>0.2319</v>
      </c>
      <c r="T40" s="5">
        <v>0.66320000000000001</v>
      </c>
      <c r="U40" s="5">
        <v>1.26E-2</v>
      </c>
      <c r="V40" s="4">
        <v>0.76649999999999996</v>
      </c>
      <c r="W40" s="4">
        <v>0.99339999999999995</v>
      </c>
      <c r="X40" s="4">
        <v>0.2336</v>
      </c>
      <c r="Y40" s="4">
        <v>0.63160000000000005</v>
      </c>
      <c r="Z40" s="4">
        <v>3.1300000000000001E-2</v>
      </c>
      <c r="AA40" s="5">
        <v>0.78380000000000005</v>
      </c>
      <c r="AB40" s="5">
        <v>1.0361</v>
      </c>
      <c r="AC40" s="5">
        <v>0.2301</v>
      </c>
      <c r="AD40" s="5">
        <v>0.60489999999999999</v>
      </c>
      <c r="AE40" s="5">
        <v>1.2699999999999999E-2</v>
      </c>
      <c r="AF40" s="4">
        <v>0.78849999999999998</v>
      </c>
      <c r="AG40" s="4">
        <v>1.0525</v>
      </c>
      <c r="AH40" s="4">
        <v>0.2293</v>
      </c>
      <c r="AI40" s="4">
        <v>0.60040000000000004</v>
      </c>
      <c r="AJ40" s="4">
        <v>1.2800000000000001E-2</v>
      </c>
      <c r="AK40" s="5">
        <v>0.78779999999999994</v>
      </c>
      <c r="AL40" s="5">
        <v>1.0591999999999999</v>
      </c>
      <c r="AM40" s="5">
        <v>0.2298</v>
      </c>
      <c r="AN40" s="5">
        <v>0.61560000000000004</v>
      </c>
      <c r="AO40" s="5">
        <v>4.3E-3</v>
      </c>
      <c r="AP40" s="4">
        <v>0.80600000000000005</v>
      </c>
      <c r="AQ40" s="4">
        <v>1.1029</v>
      </c>
      <c r="AR40" s="4">
        <v>0.18490000000000001</v>
      </c>
      <c r="AS40" s="4">
        <v>0.58160000000000001</v>
      </c>
      <c r="AT40" s="4">
        <v>1.24E-2</v>
      </c>
      <c r="AU40" s="5">
        <v>0.71160000000000001</v>
      </c>
      <c r="AV40" s="5">
        <v>0.86250000000000004</v>
      </c>
      <c r="AW40" s="5">
        <v>0.26090000000000002</v>
      </c>
      <c r="AX40" s="5">
        <v>0.753</v>
      </c>
      <c r="AY40" s="5">
        <v>3.0200000000000001E-2</v>
      </c>
      <c r="AZ40" s="4">
        <v>0.73660000000000003</v>
      </c>
      <c r="BA40" s="4">
        <v>0.91930000000000001</v>
      </c>
      <c r="BB40" s="4">
        <v>0.24390000000000001</v>
      </c>
      <c r="BC40" s="4">
        <v>0.6976</v>
      </c>
      <c r="BD40" s="4">
        <v>1.5800000000000002E-2</v>
      </c>
      <c r="BE40" s="5">
        <v>0.76390000000000002</v>
      </c>
      <c r="BF40" s="5">
        <v>0.98799999999999999</v>
      </c>
      <c r="BG40" s="5">
        <v>0.23319999999999999</v>
      </c>
      <c r="BH40" s="5">
        <v>0.63100000000000001</v>
      </c>
      <c r="BI40" s="5">
        <v>1.5299999999999999E-2</v>
      </c>
      <c r="BJ40" s="4">
        <v>0.78559999999999997</v>
      </c>
      <c r="BK40" s="4">
        <v>1.0468</v>
      </c>
      <c r="BL40" s="4">
        <v>0.2286</v>
      </c>
      <c r="BM40" s="4">
        <v>0.59960000000000002</v>
      </c>
      <c r="BN40" s="4">
        <v>1.15E-2</v>
      </c>
      <c r="BO40" s="5">
        <v>0.80730000000000002</v>
      </c>
      <c r="BP40" s="5">
        <v>1.1080000000000001</v>
      </c>
      <c r="BQ40" s="5">
        <v>0.185</v>
      </c>
      <c r="BR40" s="5">
        <v>0.58130000000000004</v>
      </c>
      <c r="BS40" s="5">
        <v>3.7000000000000002E-3</v>
      </c>
      <c r="BT40" s="4">
        <v>0.71489999999999998</v>
      </c>
      <c r="BU40" s="4">
        <v>0.86760000000000004</v>
      </c>
      <c r="BV40" s="4">
        <v>0.25819999999999999</v>
      </c>
      <c r="BW40" s="4">
        <v>0.75109999999999999</v>
      </c>
      <c r="BX40" s="4">
        <v>2.6200000000000001E-2</v>
      </c>
      <c r="BY40" s="5">
        <v>0.73909999999999998</v>
      </c>
      <c r="BZ40" s="5">
        <v>0.92420000000000002</v>
      </c>
      <c r="CA40" s="5">
        <v>0.24110000000000001</v>
      </c>
      <c r="CB40" s="5">
        <v>0.6956</v>
      </c>
      <c r="CC40" s="5">
        <v>2.1999999999999999E-2</v>
      </c>
      <c r="CD40" s="4">
        <v>0.76470000000000005</v>
      </c>
      <c r="CE40" s="4">
        <v>0.98850000000000005</v>
      </c>
      <c r="CF40" s="4">
        <v>0.2331</v>
      </c>
      <c r="CG40" s="4">
        <v>0.6341</v>
      </c>
      <c r="CH40" s="4">
        <v>1.67E-2</v>
      </c>
      <c r="CI40" s="5">
        <v>0.78639999999999999</v>
      </c>
      <c r="CJ40" s="5">
        <v>1.05</v>
      </c>
      <c r="CK40" s="5">
        <v>0.23169999999999999</v>
      </c>
      <c r="CL40" s="5">
        <v>0.60019999999999996</v>
      </c>
      <c r="CM40" s="5">
        <v>1.34E-2</v>
      </c>
      <c r="CN40" s="4">
        <v>0.80530000000000002</v>
      </c>
      <c r="CO40" s="4">
        <v>1.1019000000000001</v>
      </c>
      <c r="CP40" s="4">
        <v>0.193</v>
      </c>
      <c r="CQ40" s="4">
        <v>0.58120000000000005</v>
      </c>
      <c r="CR40" s="4">
        <v>6.4999999999999997E-3</v>
      </c>
      <c r="CS40" s="5">
        <v>0.71399999999999997</v>
      </c>
      <c r="CT40" s="5">
        <v>0.86480000000000001</v>
      </c>
      <c r="CU40" s="5">
        <v>0.2535</v>
      </c>
      <c r="CV40" s="5">
        <v>0.75260000000000005</v>
      </c>
      <c r="CW40" s="5">
        <v>1.61E-2</v>
      </c>
      <c r="CX40" s="4">
        <v>0.73729999999999996</v>
      </c>
      <c r="CY40" s="4">
        <v>0.91930000000000001</v>
      </c>
      <c r="CZ40" s="4">
        <v>0.24379999999999999</v>
      </c>
      <c r="DA40" s="4">
        <v>0.69730000000000003</v>
      </c>
      <c r="DB40" s="4">
        <v>1.18E-2</v>
      </c>
      <c r="DC40" s="5">
        <v>0.7661</v>
      </c>
      <c r="DD40" s="5">
        <v>0.99339999999999995</v>
      </c>
      <c r="DE40" s="5">
        <v>0.2291</v>
      </c>
      <c r="DF40" s="5">
        <v>0.63260000000000005</v>
      </c>
      <c r="DG40" s="5">
        <v>1.0500000000000001E-2</v>
      </c>
      <c r="DH40" s="4">
        <v>0.78869999999999996</v>
      </c>
      <c r="DI40" s="4">
        <v>1.0546</v>
      </c>
      <c r="DJ40" s="4">
        <v>0.23150000000000001</v>
      </c>
      <c r="DK40" s="4">
        <v>0.59960000000000002</v>
      </c>
      <c r="DL40" s="4">
        <v>5.5999999999999999E-3</v>
      </c>
      <c r="DM40" s="5">
        <v>0.80459999999999998</v>
      </c>
      <c r="DN40" s="5">
        <v>1.0991</v>
      </c>
      <c r="DO40" s="5">
        <v>0.18640000000000001</v>
      </c>
      <c r="DP40" s="5">
        <v>0.58240000000000003</v>
      </c>
      <c r="DQ40" s="5">
        <v>2.2000000000000001E-3</v>
      </c>
      <c r="DR40" s="4">
        <v>0.71530000000000005</v>
      </c>
      <c r="DS40" s="4">
        <v>0.86699999999999999</v>
      </c>
      <c r="DT40" s="4">
        <v>0.25230000000000002</v>
      </c>
      <c r="DU40" s="4">
        <v>0.75090000000000001</v>
      </c>
      <c r="DV40" s="4">
        <v>1.8200000000000001E-2</v>
      </c>
      <c r="DW40" s="5">
        <v>0.73650000000000004</v>
      </c>
      <c r="DX40" s="5">
        <v>0.91710000000000003</v>
      </c>
      <c r="DY40" s="5">
        <v>0.24510000000000001</v>
      </c>
      <c r="DZ40" s="5">
        <v>0.69769999999999999</v>
      </c>
      <c r="EA40" s="5">
        <v>1.26E-2</v>
      </c>
      <c r="EB40" s="4">
        <v>0.76519999999999999</v>
      </c>
      <c r="EC40" s="4">
        <v>0.99050000000000005</v>
      </c>
      <c r="ED40" s="4">
        <v>0.23549999999999999</v>
      </c>
      <c r="EE40" s="4">
        <v>0.63170000000000004</v>
      </c>
      <c r="EF40" s="4">
        <v>8.3999999999999995E-3</v>
      </c>
      <c r="EG40" s="5">
        <v>0.78769999999999996</v>
      </c>
      <c r="EH40" s="5">
        <v>1.0522</v>
      </c>
      <c r="EI40" s="5">
        <v>0.23080000000000001</v>
      </c>
      <c r="EJ40" s="5">
        <v>0.60009999999999997</v>
      </c>
      <c r="EK40" s="5">
        <v>5.8999999999999999E-3</v>
      </c>
      <c r="EL40" s="4">
        <v>0.80430000000000001</v>
      </c>
      <c r="EM40" s="4">
        <v>1.1000000000000001</v>
      </c>
      <c r="EN40" s="4">
        <v>0.18779999999999999</v>
      </c>
      <c r="EO40" s="4">
        <v>0.58179999999999998</v>
      </c>
      <c r="EP40" s="4">
        <v>2.5999999999999999E-3</v>
      </c>
      <c r="EQ40" s="5">
        <v>0.71389999999999998</v>
      </c>
      <c r="ER40" s="5">
        <v>0.86419999999999997</v>
      </c>
      <c r="ES40" s="5">
        <v>0.254</v>
      </c>
      <c r="ET40" s="5">
        <v>0.75239999999999996</v>
      </c>
      <c r="EU40" s="5">
        <v>1.78E-2</v>
      </c>
      <c r="EV40" s="4"/>
      <c r="EW40" s="4"/>
      <c r="EX40" s="4"/>
      <c r="EY40" s="4"/>
      <c r="EZ40" s="4"/>
      <c r="FA40" s="5">
        <v>0.76529999999999998</v>
      </c>
      <c r="FB40" s="5">
        <v>0.99150000000000005</v>
      </c>
      <c r="FC40" s="5">
        <v>0.23300000000000001</v>
      </c>
      <c r="FD40" s="5">
        <v>0.63170000000000004</v>
      </c>
      <c r="FE40" s="5">
        <v>1.1299999999999999E-2</v>
      </c>
      <c r="FF40" s="4"/>
      <c r="FG40" s="4"/>
      <c r="FH40" s="4"/>
      <c r="FI40" s="4"/>
      <c r="FJ40" s="4"/>
      <c r="FK40" s="5"/>
      <c r="FL40" s="5"/>
      <c r="FM40" s="5"/>
      <c r="FN40" s="5"/>
      <c r="FO40" s="5"/>
      <c r="FP40" s="4">
        <f t="shared" si="5"/>
        <v>0.76047419354838708</v>
      </c>
      <c r="FQ40" s="4">
        <f t="shared" si="1"/>
        <v>0.98214838709677432</v>
      </c>
      <c r="FR40" s="4">
        <f t="shared" si="2"/>
        <v>0.23129999999999995</v>
      </c>
      <c r="FS40" s="4">
        <f t="shared" si="3"/>
        <v>0.65512903225806463</v>
      </c>
      <c r="FT40" s="4">
        <f t="shared" si="4"/>
        <v>1.4735483870967741E-2</v>
      </c>
      <c r="FU40" s="1" t="str" cm="1">
        <f t="array" aca="1" ref="FU40" ca="1">CONCATENATE(INDIRECT(ADDRESS(1,MATCH(_xlfn.MINIFS(B40:FO40,metrics.est,"MAE"),B40:FO40,0)+1)), ", ", INDIRECT(ADDRESS(2,MATCH(_xlfn.MINIFS(B40:FO40,metrics.est,"MAE"),B40:FO40,0)+1)))</f>
        <v>k=10, r=0.1</v>
      </c>
      <c r="FV40" s="1" t="str" cm="1">
        <f t="array" aca="1" ref="FV40" ca="1">CONCATENATE(INDIRECT(ADDRESS(1,MATCH(_xlfn.MINIFS(B40:FO40,metrics.est,"MSE"),B40:FO40,0)+1)), ", ", INDIRECT(ADDRESS(2,MATCH(_xlfn.MINIFS(B40:FO40,metrics.est,"MSE"),B40:FO40,0)+1)))</f>
        <v>k=5, r=0.1</v>
      </c>
      <c r="FW40" s="1" t="str" cm="1">
        <f t="array" aca="1" ref="FW40" ca="1">CONCATENATE(INDIRECT(ADDRESS(1,MATCH(_xlfn.MAXIFS(B40:FO40,metrics.est,"R"),B40:FO40,0)+1)), ", ", INDIRECT(ADDRESS(2,MATCH(_xlfn.MAXIFS(B40:FO40,metrics.est,"R"),B40:FO40,0)+1)))</f>
        <v>k=10, r=0.1</v>
      </c>
      <c r="FX40" s="1" t="str" cm="1">
        <f t="array" aca="1" ref="FX40" ca="1">CONCATENATE(INDIRECT(ADDRESS(1,MATCH(_xlfn.MAXIFS(B40:FO40,metrics.est,"Coverage"),B40:FO40,0)+1)), ", ", INDIRECT(ADDRESS(2,MATCH(_xlfn.MAXIFS(B40:FO40,metrics.est,"Coverage"),B40:FO40,0)+1)))</f>
        <v>k=5, r=0.1</v>
      </c>
      <c r="FY40" s="1" t="str" cm="1">
        <f t="array" aca="1" ref="FY40" ca="1">CONCATENATE(INDIRECT(ADDRESS(1,MATCH(_xlfn.MINIFS(B40:FO40,metrics.est,"Time"),B40:FO40,0)+1)), ", ", INDIRECT(ADDRESS(2,MATCH(_xlfn.MINIFS(B40:FO40,metrics.est,"Time"),B40:FO40,0)+1)))</f>
        <v>k=20, r=0.9</v>
      </c>
    </row>
    <row r="41" spans="1:181" x14ac:dyDescent="0.2">
      <c r="A41" s="1" t="s">
        <v>37</v>
      </c>
      <c r="B41" s="4">
        <v>0.67500000000000004</v>
      </c>
      <c r="C41" s="4">
        <v>0.78439999999999999</v>
      </c>
      <c r="D41" s="4">
        <v>0.32950000000000002</v>
      </c>
      <c r="E41" s="4">
        <v>0.95599999999999996</v>
      </c>
      <c r="F41" s="4">
        <v>3.1800000000000002E-2</v>
      </c>
      <c r="G41" s="5">
        <v>0.67789999999999995</v>
      </c>
      <c r="H41" s="5">
        <v>0.79479999999999995</v>
      </c>
      <c r="I41" s="5">
        <v>0.3417</v>
      </c>
      <c r="J41" s="5">
        <v>0.95089999999999997</v>
      </c>
      <c r="K41" s="5">
        <v>2.1600000000000001E-2</v>
      </c>
      <c r="L41" s="4">
        <v>0.68230000000000002</v>
      </c>
      <c r="M41" s="4">
        <v>0.80330000000000001</v>
      </c>
      <c r="N41" s="4">
        <v>0.33339999999999997</v>
      </c>
      <c r="O41" s="4">
        <v>0.94540000000000002</v>
      </c>
      <c r="P41" s="4">
        <v>3.15E-2</v>
      </c>
      <c r="Q41" s="5">
        <v>0.68589999999999995</v>
      </c>
      <c r="R41" s="5">
        <v>0.81100000000000005</v>
      </c>
      <c r="S41" s="5">
        <v>0.31630000000000003</v>
      </c>
      <c r="T41" s="5">
        <v>0.9375</v>
      </c>
      <c r="U41" s="5">
        <v>1.77E-2</v>
      </c>
      <c r="V41" s="4">
        <v>0.69169999999999998</v>
      </c>
      <c r="W41" s="4">
        <v>0.82450000000000001</v>
      </c>
      <c r="X41" s="4">
        <v>0.28820000000000001</v>
      </c>
      <c r="Y41" s="4">
        <v>0.92579999999999996</v>
      </c>
      <c r="Z41" s="4">
        <v>2.47E-2</v>
      </c>
      <c r="AA41" s="5">
        <v>0.70269999999999999</v>
      </c>
      <c r="AB41" s="5">
        <v>0.84770000000000001</v>
      </c>
      <c r="AC41" s="5">
        <v>0.2437</v>
      </c>
      <c r="AD41" s="5">
        <v>0.91049999999999998</v>
      </c>
      <c r="AE41" s="5">
        <v>1.3899999999999999E-2</v>
      </c>
      <c r="AF41" s="4">
        <v>0.7198</v>
      </c>
      <c r="AG41" s="4">
        <v>0.88490000000000002</v>
      </c>
      <c r="AH41" s="4">
        <v>0.16739999999999999</v>
      </c>
      <c r="AI41" s="4">
        <v>0.8841</v>
      </c>
      <c r="AJ41" s="4">
        <v>1.38E-2</v>
      </c>
      <c r="AK41" s="5">
        <v>0.75570000000000004</v>
      </c>
      <c r="AL41" s="5">
        <v>0.96940000000000004</v>
      </c>
      <c r="AM41" s="5">
        <v>6.0199999999999997E-2</v>
      </c>
      <c r="AN41" s="5">
        <v>0.8256</v>
      </c>
      <c r="AO41" s="5">
        <v>4.4000000000000003E-3</v>
      </c>
      <c r="AP41" s="4">
        <v>0.88429999999999997</v>
      </c>
      <c r="AQ41" s="4">
        <v>1.2882</v>
      </c>
      <c r="AR41" s="4">
        <v>-1.43E-2</v>
      </c>
      <c r="AS41" s="4">
        <v>0.61429999999999996</v>
      </c>
      <c r="AT41" s="4">
        <v>9.1999999999999998E-3</v>
      </c>
      <c r="AU41" s="5">
        <v>0.67449999999999999</v>
      </c>
      <c r="AV41" s="5">
        <v>0.78790000000000004</v>
      </c>
      <c r="AW41" s="5">
        <v>0.34770000000000001</v>
      </c>
      <c r="AX41" s="5">
        <v>0.9556</v>
      </c>
      <c r="AY41" s="5">
        <v>3.4000000000000002E-2</v>
      </c>
      <c r="AZ41" s="4">
        <v>0.68240000000000001</v>
      </c>
      <c r="BA41" s="4">
        <v>0.80269999999999997</v>
      </c>
      <c r="BB41" s="4">
        <v>0.33729999999999999</v>
      </c>
      <c r="BC41" s="4">
        <v>0.94440000000000002</v>
      </c>
      <c r="BD41" s="4">
        <v>2.0400000000000001E-2</v>
      </c>
      <c r="BE41" s="5">
        <v>0.69230000000000003</v>
      </c>
      <c r="BF41" s="5">
        <v>0.82650000000000001</v>
      </c>
      <c r="BG41" s="5">
        <v>0.2923</v>
      </c>
      <c r="BH41" s="5">
        <v>0.92600000000000005</v>
      </c>
      <c r="BI41" s="5">
        <v>1.4E-2</v>
      </c>
      <c r="BJ41" s="4">
        <v>0.71960000000000002</v>
      </c>
      <c r="BK41" s="4">
        <v>0.88660000000000005</v>
      </c>
      <c r="BL41" s="4">
        <v>0.16930000000000001</v>
      </c>
      <c r="BM41" s="4">
        <v>0.88329999999999997</v>
      </c>
      <c r="BN41" s="4">
        <v>1.3100000000000001E-2</v>
      </c>
      <c r="BO41" s="5">
        <v>0.87980000000000003</v>
      </c>
      <c r="BP41" s="5">
        <v>1.2741</v>
      </c>
      <c r="BQ41" s="5">
        <v>-1.8599999999999998E-2</v>
      </c>
      <c r="BR41" s="5">
        <v>0.61270000000000002</v>
      </c>
      <c r="BS41" s="5">
        <v>4.5999999999999999E-3</v>
      </c>
      <c r="BT41" s="4">
        <v>0.67569999999999997</v>
      </c>
      <c r="BU41" s="4">
        <v>0.78800000000000003</v>
      </c>
      <c r="BV41" s="4">
        <v>0.34960000000000002</v>
      </c>
      <c r="BW41" s="4">
        <v>0.95499999999999996</v>
      </c>
      <c r="BX41" s="4">
        <v>2.6700000000000002E-2</v>
      </c>
      <c r="BY41" s="5">
        <v>0.68169999999999997</v>
      </c>
      <c r="BZ41" s="5">
        <v>0.8034</v>
      </c>
      <c r="CA41" s="5">
        <v>0.32879999999999998</v>
      </c>
      <c r="CB41" s="5">
        <v>0.9456</v>
      </c>
      <c r="CC41" s="5">
        <v>2.4299999999999999E-2</v>
      </c>
      <c r="CD41" s="4">
        <v>0.69299999999999995</v>
      </c>
      <c r="CE41" s="4">
        <v>0.82809999999999995</v>
      </c>
      <c r="CF41" s="4">
        <v>0.2878</v>
      </c>
      <c r="CG41" s="4">
        <v>0.92659999999999998</v>
      </c>
      <c r="CH41" s="4">
        <v>1.5699999999999999E-2</v>
      </c>
      <c r="CI41" s="5">
        <v>0.72130000000000005</v>
      </c>
      <c r="CJ41" s="5">
        <v>0.89100000000000001</v>
      </c>
      <c r="CK41" s="5">
        <v>0.16059999999999999</v>
      </c>
      <c r="CL41" s="5">
        <v>0.88290000000000002</v>
      </c>
      <c r="CM41" s="5">
        <v>1.32E-2</v>
      </c>
      <c r="CN41" s="4">
        <v>0.88500000000000001</v>
      </c>
      <c r="CO41" s="4">
        <v>1.2883</v>
      </c>
      <c r="CP41" s="4">
        <v>-2.4799999999999999E-2</v>
      </c>
      <c r="CQ41" s="4">
        <v>0.61309999999999998</v>
      </c>
      <c r="CR41" s="4">
        <v>6.1000000000000004E-3</v>
      </c>
      <c r="CS41" s="5">
        <v>0.67279999999999995</v>
      </c>
      <c r="CT41" s="5">
        <v>0.78449999999999998</v>
      </c>
      <c r="CU41" s="5">
        <v>0.34820000000000001</v>
      </c>
      <c r="CV41" s="5">
        <v>0.95530000000000004</v>
      </c>
      <c r="CW41" s="5">
        <v>1.7399999999999999E-2</v>
      </c>
      <c r="CX41" s="4">
        <v>0.68200000000000005</v>
      </c>
      <c r="CY41" s="4">
        <v>0.80359999999999998</v>
      </c>
      <c r="CZ41" s="4">
        <v>0.33040000000000003</v>
      </c>
      <c r="DA41" s="4">
        <v>0.94499999999999995</v>
      </c>
      <c r="DB41" s="4">
        <v>1.2699999999999999E-2</v>
      </c>
      <c r="DC41" s="5">
        <v>0.69279999999999997</v>
      </c>
      <c r="DD41" s="5">
        <v>0.82779999999999998</v>
      </c>
      <c r="DE41" s="5">
        <v>0.28810000000000002</v>
      </c>
      <c r="DF41" s="5">
        <v>0.92689999999999995</v>
      </c>
      <c r="DG41" s="5">
        <v>1.14E-2</v>
      </c>
      <c r="DH41" s="4">
        <v>0.72150000000000003</v>
      </c>
      <c r="DI41" s="4">
        <v>0.89100000000000001</v>
      </c>
      <c r="DJ41" s="4">
        <v>0.1628</v>
      </c>
      <c r="DK41" s="4">
        <v>0.88339999999999996</v>
      </c>
      <c r="DL41" s="4">
        <v>5.8999999999999999E-3</v>
      </c>
      <c r="DM41" s="5">
        <v>0.88370000000000004</v>
      </c>
      <c r="DN41" s="5">
        <v>1.2851999999999999</v>
      </c>
      <c r="DO41" s="5">
        <v>-2.4400000000000002E-2</v>
      </c>
      <c r="DP41" s="5">
        <v>0.61209999999999998</v>
      </c>
      <c r="DQ41" s="5">
        <v>2.3E-3</v>
      </c>
      <c r="DR41" s="4">
        <v>0.67569999999999997</v>
      </c>
      <c r="DS41" s="4">
        <v>0.78949999999999998</v>
      </c>
      <c r="DT41" s="4">
        <v>0.34649999999999997</v>
      </c>
      <c r="DU41" s="4">
        <v>0.95450000000000002</v>
      </c>
      <c r="DV41" s="4">
        <v>1.9900000000000001E-2</v>
      </c>
      <c r="DW41" s="5">
        <v>0.68120000000000003</v>
      </c>
      <c r="DX41" s="5">
        <v>0.80149999999999999</v>
      </c>
      <c r="DY41" s="5">
        <v>0.32869999999999999</v>
      </c>
      <c r="DZ41" s="5">
        <v>0.94489999999999996</v>
      </c>
      <c r="EA41" s="5">
        <v>1.35E-2</v>
      </c>
      <c r="EB41" s="4">
        <v>0.69230000000000003</v>
      </c>
      <c r="EC41" s="4">
        <v>0.82679999999999998</v>
      </c>
      <c r="ED41" s="4">
        <v>0.28999999999999998</v>
      </c>
      <c r="EE41" s="4">
        <v>0.92620000000000002</v>
      </c>
      <c r="EF41" s="4">
        <v>9.1000000000000004E-3</v>
      </c>
      <c r="EG41" s="5">
        <v>0.72060000000000002</v>
      </c>
      <c r="EH41" s="5">
        <v>0.88900000000000001</v>
      </c>
      <c r="EI41" s="5">
        <v>0.16339999999999999</v>
      </c>
      <c r="EJ41" s="5">
        <v>0.88370000000000004</v>
      </c>
      <c r="EK41" s="5">
        <v>6.3E-3</v>
      </c>
      <c r="EL41" s="4">
        <v>0.88219999999999998</v>
      </c>
      <c r="EM41" s="4">
        <v>1.2796000000000001</v>
      </c>
      <c r="EN41" s="4">
        <v>-1.72E-2</v>
      </c>
      <c r="EO41" s="4">
        <v>0.61219999999999997</v>
      </c>
      <c r="EP41" s="4">
        <v>2.3999999999999998E-3</v>
      </c>
      <c r="EQ41" s="5">
        <v>0.67479999999999996</v>
      </c>
      <c r="ER41" s="5">
        <v>0.78769999999999996</v>
      </c>
      <c r="ES41" s="5">
        <v>0.34129999999999999</v>
      </c>
      <c r="ET41" s="5">
        <v>0.95530000000000004</v>
      </c>
      <c r="EU41" s="5">
        <v>1.8499999999999999E-2</v>
      </c>
      <c r="EV41" s="4"/>
      <c r="EW41" s="4"/>
      <c r="EX41" s="4"/>
      <c r="EY41" s="4"/>
      <c r="EZ41" s="4"/>
      <c r="FA41" s="5">
        <v>0.69240000000000002</v>
      </c>
      <c r="FB41" s="5">
        <v>0.82679999999999998</v>
      </c>
      <c r="FC41" s="5">
        <v>0.28599999999999998</v>
      </c>
      <c r="FD41" s="5">
        <v>0.92649999999999999</v>
      </c>
      <c r="FE41" s="5">
        <v>1.15E-2</v>
      </c>
      <c r="FF41" s="4"/>
      <c r="FG41" s="4"/>
      <c r="FH41" s="4"/>
      <c r="FI41" s="4"/>
      <c r="FJ41" s="4"/>
      <c r="FK41" s="5"/>
      <c r="FL41" s="5"/>
      <c r="FM41" s="5"/>
      <c r="FN41" s="5"/>
      <c r="FO41" s="5"/>
      <c r="FP41" s="4">
        <f t="shared" si="5"/>
        <v>0.72427741935483869</v>
      </c>
      <c r="FQ41" s="4">
        <f t="shared" si="1"/>
        <v>0.90250967741935484</v>
      </c>
      <c r="FR41" s="4">
        <f t="shared" si="2"/>
        <v>0.23031935483870966</v>
      </c>
      <c r="FS41" s="4">
        <f t="shared" si="3"/>
        <v>0.8748806451612906</v>
      </c>
      <c r="FT41" s="4">
        <f t="shared" si="4"/>
        <v>1.5212903225806453E-2</v>
      </c>
      <c r="FU41" s="1" t="str" cm="1">
        <f t="array" aca="1" ref="FU41" ca="1">CONCATENATE(INDIRECT(ADDRESS(1,MATCH(_xlfn.MINIFS(B41:FO41,metrics.est,"MAE"),B41:FO41,0)+1)), ", ", INDIRECT(ADDRESS(2,MATCH(_xlfn.MINIFS(B41:FO41,metrics.est,"MAE"),B41:FO41,0)+1)))</f>
        <v>k=20, r=0.1</v>
      </c>
      <c r="FV41" s="1" t="str" cm="1">
        <f t="array" aca="1" ref="FV41" ca="1">CONCATENATE(INDIRECT(ADDRESS(1,MATCH(_xlfn.MINIFS(B41:FO41,metrics.est,"MSE"),B41:FO41,0)+1)), ", ", INDIRECT(ADDRESS(2,MATCH(_xlfn.MINIFS(B41:FO41,metrics.est,"MSE"),B41:FO41,0)+1)))</f>
        <v>k=5, r=0.1</v>
      </c>
      <c r="FW41" s="1" t="str" cm="1">
        <f t="array" aca="1" ref="FW41" ca="1">CONCATENATE(INDIRECT(ADDRESS(1,MATCH(_xlfn.MAXIFS(B41:FO41,metrics.est,"R"),B41:FO41,0)+1)), ", ", INDIRECT(ADDRESS(2,MATCH(_xlfn.MAXIFS(B41:FO41,metrics.est,"R"),B41:FO41,0)+1)))</f>
        <v>k=15, r=0.1</v>
      </c>
      <c r="FX41" s="1" t="str" cm="1">
        <f t="array" aca="1" ref="FX41" ca="1">CONCATENATE(INDIRECT(ADDRESS(1,MATCH(_xlfn.MAXIFS(B41:FO41,metrics.est,"Coverage"),B41:FO41,0)+1)), ", ", INDIRECT(ADDRESS(2,MATCH(_xlfn.MAXIFS(B41:FO41,metrics.est,"Coverage"),B41:FO41,0)+1)))</f>
        <v>k=5, r=0.1</v>
      </c>
      <c r="FY41" s="1" t="str" cm="1">
        <f t="array" aca="1" ref="FY41" ca="1">CONCATENATE(INDIRECT(ADDRESS(1,MATCH(_xlfn.MINIFS(B41:FO41,metrics.est,"Time"),B41:FO41,0)+1)), ", ", INDIRECT(ADDRESS(2,MATCH(_xlfn.MINIFS(B41:FO41,metrics.est,"Time"),B41:FO41,0)+1)))</f>
        <v>k=20, r=0.9</v>
      </c>
    </row>
    <row r="42" spans="1:181" x14ac:dyDescent="0.2">
      <c r="A42" s="1" t="s">
        <v>38</v>
      </c>
      <c r="B42" s="4">
        <v>0.67279999999999995</v>
      </c>
      <c r="C42" s="4">
        <v>0.78290000000000004</v>
      </c>
      <c r="D42" s="4">
        <v>0.33560000000000001</v>
      </c>
      <c r="E42" s="4">
        <v>0.9556</v>
      </c>
      <c r="F42" s="4">
        <v>3.1E-2</v>
      </c>
      <c r="G42" s="5">
        <v>0.67600000000000005</v>
      </c>
      <c r="H42" s="5">
        <v>0.79359999999999997</v>
      </c>
      <c r="I42" s="5">
        <v>0.35610000000000003</v>
      </c>
      <c r="J42" s="5">
        <v>0.95050000000000001</v>
      </c>
      <c r="K42" s="5">
        <v>1.84E-2</v>
      </c>
      <c r="L42" s="4">
        <v>0.68200000000000005</v>
      </c>
      <c r="M42" s="4">
        <v>0.80579999999999996</v>
      </c>
      <c r="N42" s="4">
        <v>0.34710000000000002</v>
      </c>
      <c r="O42" s="4">
        <v>0.94540000000000002</v>
      </c>
      <c r="P42" s="4">
        <v>2.6599999999999999E-2</v>
      </c>
      <c r="Q42" s="5">
        <v>0.68610000000000004</v>
      </c>
      <c r="R42" s="5">
        <v>0.81499999999999995</v>
      </c>
      <c r="S42" s="5">
        <v>0.33829999999999999</v>
      </c>
      <c r="T42" s="5">
        <v>0.93730000000000002</v>
      </c>
      <c r="U42" s="5">
        <v>1.2500000000000001E-2</v>
      </c>
      <c r="V42" s="4">
        <v>0.69269999999999998</v>
      </c>
      <c r="W42" s="4">
        <v>0.8306</v>
      </c>
      <c r="X42" s="4">
        <v>0.3342</v>
      </c>
      <c r="Y42" s="4">
        <v>0.92579999999999996</v>
      </c>
      <c r="Z42" s="4">
        <v>2.0899999999999998E-2</v>
      </c>
      <c r="AA42" s="5">
        <v>0.70520000000000005</v>
      </c>
      <c r="AB42" s="5">
        <v>0.85729999999999995</v>
      </c>
      <c r="AC42" s="5">
        <v>0.31290000000000001</v>
      </c>
      <c r="AD42" s="5">
        <v>0.91049999999999998</v>
      </c>
      <c r="AE42" s="5">
        <v>1.3299999999999999E-2</v>
      </c>
      <c r="AF42" s="4">
        <v>0.72109999999999996</v>
      </c>
      <c r="AG42" s="4">
        <v>0.89439999999999997</v>
      </c>
      <c r="AH42" s="4">
        <v>0.28000000000000003</v>
      </c>
      <c r="AI42" s="4">
        <v>0.88249999999999995</v>
      </c>
      <c r="AJ42" s="4">
        <v>1.2500000000000001E-2</v>
      </c>
      <c r="AK42" s="5">
        <v>0.74829999999999997</v>
      </c>
      <c r="AL42" s="5">
        <v>0.96160000000000001</v>
      </c>
      <c r="AM42" s="5">
        <v>0.25009999999999999</v>
      </c>
      <c r="AN42" s="5">
        <v>0.82130000000000003</v>
      </c>
      <c r="AO42" s="5">
        <v>4.4999999999999997E-3</v>
      </c>
      <c r="AP42" s="4">
        <v>0.80679999999999996</v>
      </c>
      <c r="AQ42" s="4">
        <v>1.1053999999999999</v>
      </c>
      <c r="AR42" s="4">
        <v>0.18279999999999999</v>
      </c>
      <c r="AS42" s="4">
        <v>0.63229999999999997</v>
      </c>
      <c r="AT42" s="4">
        <v>9.7999999999999997E-3</v>
      </c>
      <c r="AU42" s="5">
        <v>0.6724</v>
      </c>
      <c r="AV42" s="5">
        <v>0.78690000000000004</v>
      </c>
      <c r="AW42" s="5">
        <v>0.36230000000000001</v>
      </c>
      <c r="AX42" s="5">
        <v>0.95530000000000004</v>
      </c>
      <c r="AY42" s="5">
        <v>3.2399999999999998E-2</v>
      </c>
      <c r="AZ42" s="4">
        <v>0.68100000000000005</v>
      </c>
      <c r="BA42" s="4">
        <v>0.80259999999999998</v>
      </c>
      <c r="BB42" s="4">
        <v>0.35489999999999999</v>
      </c>
      <c r="BC42" s="4">
        <v>0.94430000000000003</v>
      </c>
      <c r="BD42" s="4">
        <v>1.83E-2</v>
      </c>
      <c r="BE42" s="5">
        <v>0.69389999999999996</v>
      </c>
      <c r="BF42" s="5">
        <v>0.83389999999999997</v>
      </c>
      <c r="BG42" s="5">
        <v>0.32569999999999999</v>
      </c>
      <c r="BH42" s="5">
        <v>0.92610000000000003</v>
      </c>
      <c r="BI42" s="5">
        <v>1.5299999999999999E-2</v>
      </c>
      <c r="BJ42" s="4">
        <v>0.72009999999999996</v>
      </c>
      <c r="BK42" s="4">
        <v>0.89359999999999995</v>
      </c>
      <c r="BL42" s="4">
        <v>0.28139999999999998</v>
      </c>
      <c r="BM42" s="4">
        <v>0.88200000000000001</v>
      </c>
      <c r="BN42" s="4">
        <v>1.09E-2</v>
      </c>
      <c r="BO42" s="5">
        <v>0.80610000000000004</v>
      </c>
      <c r="BP42" s="5">
        <v>1.1056999999999999</v>
      </c>
      <c r="BQ42" s="5">
        <v>0.18340000000000001</v>
      </c>
      <c r="BR42" s="5">
        <v>0.63060000000000005</v>
      </c>
      <c r="BS42" s="5">
        <v>4.0000000000000001E-3</v>
      </c>
      <c r="BT42" s="4">
        <v>0.67369999999999997</v>
      </c>
      <c r="BU42" s="4">
        <v>0.78700000000000003</v>
      </c>
      <c r="BV42" s="4">
        <v>0.35239999999999999</v>
      </c>
      <c r="BW42" s="4">
        <v>0.95479999999999998</v>
      </c>
      <c r="BX42" s="4">
        <v>2.87E-2</v>
      </c>
      <c r="BY42" s="5">
        <v>0.68069999999999997</v>
      </c>
      <c r="BZ42" s="5">
        <v>0.80420000000000003</v>
      </c>
      <c r="CA42" s="5">
        <v>0.34749999999999998</v>
      </c>
      <c r="CB42" s="5">
        <v>0.94550000000000001</v>
      </c>
      <c r="CC42" s="5">
        <v>2.06E-2</v>
      </c>
      <c r="CD42" s="4">
        <v>0.6946</v>
      </c>
      <c r="CE42" s="4">
        <v>0.83520000000000005</v>
      </c>
      <c r="CF42" s="4">
        <v>0.32590000000000002</v>
      </c>
      <c r="CG42" s="4">
        <v>0.92669999999999997</v>
      </c>
      <c r="CH42" s="4">
        <v>1.4E-2</v>
      </c>
      <c r="CI42" s="5">
        <v>0.72109999999999996</v>
      </c>
      <c r="CJ42" s="5">
        <v>0.89680000000000004</v>
      </c>
      <c r="CK42" s="5">
        <v>0.2833</v>
      </c>
      <c r="CL42" s="5">
        <v>0.88160000000000005</v>
      </c>
      <c r="CM42" s="5">
        <v>1.2E-2</v>
      </c>
      <c r="CN42" s="4">
        <v>0.80559999999999998</v>
      </c>
      <c r="CO42" s="4">
        <v>1.1036999999999999</v>
      </c>
      <c r="CP42" s="4">
        <v>0.1908</v>
      </c>
      <c r="CQ42" s="4">
        <v>0.63</v>
      </c>
      <c r="CR42" s="4">
        <v>6.1999999999999998E-3</v>
      </c>
      <c r="CS42" s="5">
        <v>0.67110000000000003</v>
      </c>
      <c r="CT42" s="5">
        <v>0.78369999999999995</v>
      </c>
      <c r="CU42" s="5">
        <v>0.3609</v>
      </c>
      <c r="CV42" s="5">
        <v>0.95540000000000003</v>
      </c>
      <c r="CW42" s="5">
        <v>1.6500000000000001E-2</v>
      </c>
      <c r="CX42" s="4">
        <v>0.68120000000000003</v>
      </c>
      <c r="CY42" s="4">
        <v>0.80489999999999995</v>
      </c>
      <c r="CZ42" s="4">
        <v>0.34970000000000001</v>
      </c>
      <c r="DA42" s="4">
        <v>0.94479999999999997</v>
      </c>
      <c r="DB42" s="4">
        <v>1.23E-2</v>
      </c>
      <c r="DC42" s="5">
        <v>0.69420000000000004</v>
      </c>
      <c r="DD42" s="5">
        <v>0.83489999999999998</v>
      </c>
      <c r="DE42" s="5">
        <v>0.32569999999999999</v>
      </c>
      <c r="DF42" s="5">
        <v>0.92679999999999996</v>
      </c>
      <c r="DG42" s="5">
        <v>1.0800000000000001E-2</v>
      </c>
      <c r="DH42" s="4">
        <v>0.72160000000000002</v>
      </c>
      <c r="DI42" s="4">
        <v>0.89759999999999995</v>
      </c>
      <c r="DJ42" s="4">
        <v>0.28349999999999997</v>
      </c>
      <c r="DK42" s="4">
        <v>0.8821</v>
      </c>
      <c r="DL42" s="4">
        <v>5.8999999999999999E-3</v>
      </c>
      <c r="DM42" s="5">
        <v>0.80500000000000005</v>
      </c>
      <c r="DN42" s="5">
        <v>1.1012</v>
      </c>
      <c r="DO42" s="5">
        <v>0.18440000000000001</v>
      </c>
      <c r="DP42" s="5">
        <v>0.629</v>
      </c>
      <c r="DQ42" s="5">
        <v>2.3999999999999998E-3</v>
      </c>
      <c r="DR42" s="4">
        <v>0.67379999999999995</v>
      </c>
      <c r="DS42" s="4">
        <v>0.78869999999999996</v>
      </c>
      <c r="DT42" s="4">
        <v>0.3574</v>
      </c>
      <c r="DU42" s="4">
        <v>0.95430000000000004</v>
      </c>
      <c r="DV42" s="4">
        <v>1.89E-2</v>
      </c>
      <c r="DW42" s="5">
        <v>0.68030000000000002</v>
      </c>
      <c r="DX42" s="5">
        <v>0.80249999999999999</v>
      </c>
      <c r="DY42" s="5">
        <v>0.34870000000000001</v>
      </c>
      <c r="DZ42" s="5">
        <v>0.94469999999999998</v>
      </c>
      <c r="EA42" s="5">
        <v>1.34E-2</v>
      </c>
      <c r="EB42" s="4">
        <v>0.69350000000000001</v>
      </c>
      <c r="EC42" s="4">
        <v>0.83289999999999997</v>
      </c>
      <c r="ED42" s="4">
        <v>0.3296</v>
      </c>
      <c r="EE42" s="4">
        <v>0.92620000000000002</v>
      </c>
      <c r="EF42" s="4">
        <v>8.8999999999999999E-3</v>
      </c>
      <c r="EG42" s="5">
        <v>0.72099999999999997</v>
      </c>
      <c r="EH42" s="5">
        <v>0.89600000000000002</v>
      </c>
      <c r="EI42" s="5">
        <v>0.28360000000000002</v>
      </c>
      <c r="EJ42" s="5">
        <v>0.88239999999999996</v>
      </c>
      <c r="EK42" s="5">
        <v>6.3E-3</v>
      </c>
      <c r="EL42" s="4">
        <v>0.80510000000000004</v>
      </c>
      <c r="EM42" s="4">
        <v>1.1027</v>
      </c>
      <c r="EN42" s="4">
        <v>0.185</v>
      </c>
      <c r="EO42" s="4">
        <v>0.62980000000000003</v>
      </c>
      <c r="EP42" s="4">
        <v>2.5000000000000001E-3</v>
      </c>
      <c r="EQ42" s="5">
        <v>0.67300000000000004</v>
      </c>
      <c r="ER42" s="5">
        <v>0.78659999999999997</v>
      </c>
      <c r="ES42" s="5">
        <v>0.3518</v>
      </c>
      <c r="ET42" s="5">
        <v>0.95499999999999996</v>
      </c>
      <c r="EU42" s="5">
        <v>1.77E-2</v>
      </c>
      <c r="EV42" s="4"/>
      <c r="EW42" s="4"/>
      <c r="EX42" s="4"/>
      <c r="EY42" s="4"/>
      <c r="EZ42" s="4"/>
      <c r="FA42" s="5">
        <v>0.69340000000000002</v>
      </c>
      <c r="FB42" s="5">
        <v>0.83250000000000002</v>
      </c>
      <c r="FC42" s="5">
        <v>0.3276</v>
      </c>
      <c r="FD42" s="5">
        <v>0.92649999999999999</v>
      </c>
      <c r="FE42" s="5">
        <v>1.15E-2</v>
      </c>
      <c r="FF42" s="4"/>
      <c r="FG42" s="4"/>
      <c r="FH42" s="4"/>
      <c r="FI42" s="4"/>
      <c r="FJ42" s="4"/>
      <c r="FK42" s="5"/>
      <c r="FL42" s="5"/>
      <c r="FM42" s="5"/>
      <c r="FN42" s="5"/>
      <c r="FO42" s="5"/>
      <c r="FP42" s="4">
        <f t="shared" si="5"/>
        <v>0.71140000000000003</v>
      </c>
      <c r="FQ42" s="4">
        <f t="shared" si="1"/>
        <v>0.87614193548387076</v>
      </c>
      <c r="FR42" s="4">
        <f t="shared" si="2"/>
        <v>0.30427741935483871</v>
      </c>
      <c r="FS42" s="4">
        <f t="shared" si="3"/>
        <v>0.87726129032258071</v>
      </c>
      <c r="FT42" s="4">
        <f t="shared" si="4"/>
        <v>1.4161290322580648E-2</v>
      </c>
      <c r="FU42" s="1" t="str" cm="1">
        <f t="array" aca="1" ref="FU42" ca="1">CONCATENATE(INDIRECT(ADDRESS(1,MATCH(_xlfn.MINIFS(B42:FO42,metrics.est,"MAE"),B42:FO42,0)+1)), ", ", INDIRECT(ADDRESS(2,MATCH(_xlfn.MINIFS(B42:FO42,metrics.est,"MAE"),B42:FO42,0)+1)))</f>
        <v>k=20, r=0.1</v>
      </c>
      <c r="FV42" s="1" t="str" cm="1">
        <f t="array" aca="1" ref="FV42" ca="1">CONCATENATE(INDIRECT(ADDRESS(1,MATCH(_xlfn.MINIFS(B42:FO42,metrics.est,"MSE"),B42:FO42,0)+1)), ", ", INDIRECT(ADDRESS(2,MATCH(_xlfn.MINIFS(B42:FO42,metrics.est,"MSE"),B42:FO42,0)+1)))</f>
        <v>k=5, r=0.1</v>
      </c>
      <c r="FW42" s="1" t="str" cm="1">
        <f t="array" aca="1" ref="FW42" ca="1">CONCATENATE(INDIRECT(ADDRESS(1,MATCH(_xlfn.MAXIFS(B42:FO42,metrics.est,"R"),B42:FO42,0)+1)), ", ", INDIRECT(ADDRESS(2,MATCH(_xlfn.MAXIFS(B42:FO42,metrics.est,"R"),B42:FO42,0)+1)))</f>
        <v>k=10, r=0.1</v>
      </c>
      <c r="FX42" s="1" t="str" cm="1">
        <f t="array" aca="1" ref="FX42" ca="1">CONCATENATE(INDIRECT(ADDRESS(1,MATCH(_xlfn.MAXIFS(B42:FO42,metrics.est,"Coverage"),B42:FO42,0)+1)), ", ", INDIRECT(ADDRESS(2,MATCH(_xlfn.MAXIFS(B42:FO42,metrics.est,"Coverage"),B42:FO42,0)+1)))</f>
        <v>k=5, r=0.1</v>
      </c>
      <c r="FY42" s="1" t="str" cm="1">
        <f t="array" aca="1" ref="FY42" ca="1">CONCATENATE(INDIRECT(ADDRESS(1,MATCH(_xlfn.MINIFS(B42:FO42,metrics.est,"Time"),B42:FO42,0)+1)), ", ", INDIRECT(ADDRESS(2,MATCH(_xlfn.MINIFS(B42:FO42,metrics.est,"Time"),B42:FO42,0)+1)))</f>
        <v>k=20, r=0.9</v>
      </c>
    </row>
    <row r="43" spans="1:181" x14ac:dyDescent="0.2">
      <c r="A43" s="1" t="s">
        <v>39</v>
      </c>
      <c r="B43" s="4">
        <v>0.67420000000000002</v>
      </c>
      <c r="C43" s="4">
        <v>0.78590000000000004</v>
      </c>
      <c r="D43" s="4">
        <v>0.33079999999999998</v>
      </c>
      <c r="E43" s="4">
        <v>0.95640000000000003</v>
      </c>
      <c r="F43" s="4">
        <v>3.1300000000000001E-2</v>
      </c>
      <c r="G43" s="5">
        <v>0.67710000000000004</v>
      </c>
      <c r="H43" s="5">
        <v>0.79679999999999995</v>
      </c>
      <c r="I43" s="5">
        <v>0.35320000000000001</v>
      </c>
      <c r="J43" s="5">
        <v>0.95130000000000003</v>
      </c>
      <c r="K43" s="5">
        <v>2.0400000000000001E-2</v>
      </c>
      <c r="L43" s="4">
        <v>0.68240000000000001</v>
      </c>
      <c r="M43" s="4">
        <v>0.80710000000000004</v>
      </c>
      <c r="N43" s="4">
        <v>0.34339999999999998</v>
      </c>
      <c r="O43" s="4">
        <v>0.94620000000000004</v>
      </c>
      <c r="P43" s="4">
        <v>2.8799999999999999E-2</v>
      </c>
      <c r="Q43" s="5">
        <v>0.68630000000000002</v>
      </c>
      <c r="R43" s="5">
        <v>0.81540000000000001</v>
      </c>
      <c r="S43" s="5">
        <v>0.33639999999999998</v>
      </c>
      <c r="T43" s="5">
        <v>0.93869999999999998</v>
      </c>
      <c r="U43" s="5">
        <v>1.24E-2</v>
      </c>
      <c r="V43" s="4">
        <v>0.69169999999999998</v>
      </c>
      <c r="W43" s="4">
        <v>0.82809999999999995</v>
      </c>
      <c r="X43" s="4">
        <v>0.33389999999999997</v>
      </c>
      <c r="Y43" s="4">
        <v>0.9274</v>
      </c>
      <c r="Z43" s="4">
        <v>2.3599999999999999E-2</v>
      </c>
      <c r="AA43" s="5">
        <v>0.70230000000000004</v>
      </c>
      <c r="AB43" s="5">
        <v>0.85070000000000001</v>
      </c>
      <c r="AC43" s="5">
        <v>0.31680000000000003</v>
      </c>
      <c r="AD43" s="5">
        <v>0.91300000000000003</v>
      </c>
      <c r="AE43" s="5">
        <v>1.38E-2</v>
      </c>
      <c r="AF43" s="4">
        <v>0.71619999999999995</v>
      </c>
      <c r="AG43" s="4">
        <v>0.88219999999999998</v>
      </c>
      <c r="AH43" s="4">
        <v>0.28910000000000002</v>
      </c>
      <c r="AI43" s="4">
        <v>0.88719999999999999</v>
      </c>
      <c r="AJ43" s="4">
        <v>1.2500000000000001E-2</v>
      </c>
      <c r="AK43" s="5">
        <v>0.7409</v>
      </c>
      <c r="AL43" s="5">
        <v>0.94289999999999996</v>
      </c>
      <c r="AM43" s="5">
        <v>0.25979999999999998</v>
      </c>
      <c r="AN43" s="5">
        <v>0.83050000000000002</v>
      </c>
      <c r="AO43" s="5">
        <v>4.8999999999999998E-3</v>
      </c>
      <c r="AP43" s="4">
        <v>0.79749999999999999</v>
      </c>
      <c r="AQ43" s="4">
        <v>1.0819000000000001</v>
      </c>
      <c r="AR43" s="4">
        <v>0.18779999999999999</v>
      </c>
      <c r="AS43" s="4">
        <v>0.64070000000000005</v>
      </c>
      <c r="AT43" s="4">
        <v>7.7999999999999996E-3</v>
      </c>
      <c r="AU43" s="5">
        <v>0.67379999999999995</v>
      </c>
      <c r="AV43" s="5">
        <v>0.79010000000000002</v>
      </c>
      <c r="AW43" s="5">
        <v>0.35630000000000001</v>
      </c>
      <c r="AX43" s="5">
        <v>0.95579999999999998</v>
      </c>
      <c r="AY43" s="5">
        <v>3.1600000000000003E-2</v>
      </c>
      <c r="AZ43" s="4">
        <v>0.68189999999999995</v>
      </c>
      <c r="BA43" s="4">
        <v>0.80469999999999997</v>
      </c>
      <c r="BB43" s="4">
        <v>0.35110000000000002</v>
      </c>
      <c r="BC43" s="4">
        <v>0.94510000000000005</v>
      </c>
      <c r="BD43" s="4">
        <v>1.89E-2</v>
      </c>
      <c r="BE43" s="5">
        <v>0.69269999999999998</v>
      </c>
      <c r="BF43" s="5">
        <v>0.83150000000000002</v>
      </c>
      <c r="BG43" s="5">
        <v>0.3276</v>
      </c>
      <c r="BH43" s="5">
        <v>0.92769999999999997</v>
      </c>
      <c r="BI43" s="5">
        <v>1.5699999999999999E-2</v>
      </c>
      <c r="BJ43" s="4">
        <v>0.71589999999999998</v>
      </c>
      <c r="BK43" s="4">
        <v>0.88360000000000005</v>
      </c>
      <c r="BL43" s="4">
        <v>0.28789999999999999</v>
      </c>
      <c r="BM43" s="4">
        <v>0.88660000000000005</v>
      </c>
      <c r="BN43" s="4">
        <v>1.2699999999999999E-2</v>
      </c>
      <c r="BO43" s="5">
        <v>0.79759999999999998</v>
      </c>
      <c r="BP43" s="5">
        <v>1.0826</v>
      </c>
      <c r="BQ43" s="5">
        <v>0.18820000000000001</v>
      </c>
      <c r="BR43" s="5">
        <v>0.63900000000000001</v>
      </c>
      <c r="BS43" s="5">
        <v>4.1000000000000003E-3</v>
      </c>
      <c r="BT43" s="4">
        <v>0.67479999999999996</v>
      </c>
      <c r="BU43" s="4">
        <v>0.78959999999999997</v>
      </c>
      <c r="BV43" s="4">
        <v>0.34939999999999999</v>
      </c>
      <c r="BW43" s="4">
        <v>0.95520000000000005</v>
      </c>
      <c r="BX43" s="4">
        <v>3.1099999999999999E-2</v>
      </c>
      <c r="BY43" s="5">
        <v>0.68120000000000003</v>
      </c>
      <c r="BZ43" s="5">
        <v>0.80549999999999999</v>
      </c>
      <c r="CA43" s="5">
        <v>0.34370000000000001</v>
      </c>
      <c r="CB43" s="5">
        <v>0.94620000000000004</v>
      </c>
      <c r="CC43" s="5">
        <v>2.18E-2</v>
      </c>
      <c r="CD43" s="4">
        <v>0.69330000000000003</v>
      </c>
      <c r="CE43" s="4">
        <v>0.83189999999999997</v>
      </c>
      <c r="CF43" s="4">
        <v>0.32840000000000003</v>
      </c>
      <c r="CG43" s="4">
        <v>0.92820000000000003</v>
      </c>
      <c r="CH43" s="4">
        <v>1.2699999999999999E-2</v>
      </c>
      <c r="CI43" s="5">
        <v>0.71699999999999997</v>
      </c>
      <c r="CJ43" s="5">
        <v>0.88680000000000003</v>
      </c>
      <c r="CK43" s="5">
        <v>0.28899999999999998</v>
      </c>
      <c r="CL43" s="5">
        <v>0.88619999999999999</v>
      </c>
      <c r="CM43" s="5">
        <v>1.1299999999999999E-2</v>
      </c>
      <c r="CN43" s="4">
        <v>0.79659999999999997</v>
      </c>
      <c r="CO43" s="4">
        <v>1.08</v>
      </c>
      <c r="CP43" s="4">
        <v>0.19600000000000001</v>
      </c>
      <c r="CQ43" s="4">
        <v>0.63880000000000003</v>
      </c>
      <c r="CR43" s="4">
        <v>5.8999999999999999E-3</v>
      </c>
      <c r="CS43" s="5">
        <v>0.67220000000000002</v>
      </c>
      <c r="CT43" s="5">
        <v>0.78610000000000002</v>
      </c>
      <c r="CU43" s="5">
        <v>0.3548</v>
      </c>
      <c r="CV43" s="5">
        <v>0.95569999999999999</v>
      </c>
      <c r="CW43" s="5">
        <v>1.72E-2</v>
      </c>
      <c r="CX43" s="4">
        <v>0.68149999999999999</v>
      </c>
      <c r="CY43" s="4">
        <v>0.80530000000000002</v>
      </c>
      <c r="CZ43" s="4">
        <v>0.3463</v>
      </c>
      <c r="DA43" s="4">
        <v>0.9456</v>
      </c>
      <c r="DB43" s="4">
        <v>1.23E-2</v>
      </c>
      <c r="DC43" s="5">
        <v>0.69310000000000005</v>
      </c>
      <c r="DD43" s="5">
        <v>0.83220000000000005</v>
      </c>
      <c r="DE43" s="5">
        <v>0.3261</v>
      </c>
      <c r="DF43" s="5">
        <v>0.92859999999999998</v>
      </c>
      <c r="DG43" s="5">
        <v>1.03E-2</v>
      </c>
      <c r="DH43" s="4">
        <v>0.71750000000000003</v>
      </c>
      <c r="DI43" s="4">
        <v>0.88719999999999999</v>
      </c>
      <c r="DJ43" s="4">
        <v>0.2908</v>
      </c>
      <c r="DK43" s="4">
        <v>0.88690000000000002</v>
      </c>
      <c r="DL43" s="4">
        <v>6.0000000000000001E-3</v>
      </c>
      <c r="DM43" s="5">
        <v>0.79690000000000005</v>
      </c>
      <c r="DN43" s="5">
        <v>1.0792999999999999</v>
      </c>
      <c r="DO43" s="5">
        <v>0.18820000000000001</v>
      </c>
      <c r="DP43" s="5">
        <v>0.63800000000000001</v>
      </c>
      <c r="DQ43" s="5">
        <v>2.3999999999999998E-3</v>
      </c>
      <c r="DR43" s="4">
        <v>0.67490000000000006</v>
      </c>
      <c r="DS43" s="4">
        <v>0.79120000000000001</v>
      </c>
      <c r="DT43" s="4">
        <v>0.35249999999999998</v>
      </c>
      <c r="DU43" s="4">
        <v>0.95479999999999998</v>
      </c>
      <c r="DV43" s="4">
        <v>1.89E-2</v>
      </c>
      <c r="DW43" s="5">
        <v>0.68069999999999997</v>
      </c>
      <c r="DX43" s="5">
        <v>0.8034</v>
      </c>
      <c r="DY43" s="5">
        <v>0.34489999999999998</v>
      </c>
      <c r="DZ43" s="5">
        <v>0.94540000000000002</v>
      </c>
      <c r="EA43" s="5">
        <v>1.34E-2</v>
      </c>
      <c r="EB43" s="4">
        <v>0.69259999999999999</v>
      </c>
      <c r="EC43" s="4">
        <v>0.83069999999999999</v>
      </c>
      <c r="ED43" s="4">
        <v>0.32979999999999998</v>
      </c>
      <c r="EE43" s="4">
        <v>0.92769999999999997</v>
      </c>
      <c r="EF43" s="4">
        <v>8.8000000000000005E-3</v>
      </c>
      <c r="EG43" s="5">
        <v>0.7167</v>
      </c>
      <c r="EH43" s="5">
        <v>0.88570000000000004</v>
      </c>
      <c r="EI43" s="5">
        <v>0.29020000000000001</v>
      </c>
      <c r="EJ43" s="5">
        <v>0.88719999999999999</v>
      </c>
      <c r="EK43" s="5">
        <v>6.4999999999999997E-3</v>
      </c>
      <c r="EL43" s="4">
        <v>0.7964</v>
      </c>
      <c r="EM43" s="4">
        <v>1.0794999999999999</v>
      </c>
      <c r="EN43" s="4">
        <v>0.1895</v>
      </c>
      <c r="EO43" s="4">
        <v>0.63839999999999997</v>
      </c>
      <c r="EP43" s="4">
        <v>2.5999999999999999E-3</v>
      </c>
      <c r="EQ43" s="5">
        <v>0.67410000000000003</v>
      </c>
      <c r="ER43" s="5">
        <v>0.78939999999999999</v>
      </c>
      <c r="ES43" s="5">
        <v>0.34689999999999999</v>
      </c>
      <c r="ET43" s="5">
        <v>0.95550000000000002</v>
      </c>
      <c r="EU43" s="5">
        <v>1.77E-2</v>
      </c>
      <c r="EV43" s="4"/>
      <c r="EW43" s="4"/>
      <c r="EX43" s="4"/>
      <c r="EY43" s="4"/>
      <c r="EZ43" s="4"/>
      <c r="FA43" s="5">
        <v>0.69240000000000002</v>
      </c>
      <c r="FB43" s="5">
        <v>0.83009999999999995</v>
      </c>
      <c r="FC43" s="5">
        <v>0.32879999999999998</v>
      </c>
      <c r="FD43" s="5">
        <v>0.92820000000000003</v>
      </c>
      <c r="FE43" s="5">
        <v>1.1599999999999999E-2</v>
      </c>
      <c r="FF43" s="4"/>
      <c r="FG43" s="4"/>
      <c r="FH43" s="4"/>
      <c r="FI43" s="4"/>
      <c r="FJ43" s="4"/>
      <c r="FK43" s="5"/>
      <c r="FL43" s="5"/>
      <c r="FM43" s="5"/>
      <c r="FN43" s="5"/>
      <c r="FO43" s="5"/>
      <c r="FP43" s="4">
        <f t="shared" si="5"/>
        <v>0.70910967741935482</v>
      </c>
      <c r="FQ43" s="4">
        <f t="shared" si="1"/>
        <v>0.87023870967741945</v>
      </c>
      <c r="FR43" s="4">
        <f t="shared" si="2"/>
        <v>0.30508387096774198</v>
      </c>
      <c r="FS43" s="4">
        <f t="shared" si="3"/>
        <v>0.88039354838709682</v>
      </c>
      <c r="FT43" s="4">
        <f t="shared" si="4"/>
        <v>1.4483870967741931E-2</v>
      </c>
      <c r="FU43" s="1" t="str" cm="1">
        <f t="array" aca="1" ref="FU43" ca="1">CONCATENATE(INDIRECT(ADDRESS(1,MATCH(_xlfn.MINIFS(B43:FO43,metrics.est,"MAE"),B43:FO43,0)+1)), ", ", INDIRECT(ADDRESS(2,MATCH(_xlfn.MINIFS(B43:FO43,metrics.est,"MAE"),B43:FO43,0)+1)))</f>
        <v>k=20, r=0.1</v>
      </c>
      <c r="FV43" s="1" t="str" cm="1">
        <f t="array" aca="1" ref="FV43" ca="1">CONCATENATE(INDIRECT(ADDRESS(1,MATCH(_xlfn.MINIFS(B43:FO43,metrics.est,"MSE"),B43:FO43,0)+1)), ", ", INDIRECT(ADDRESS(2,MATCH(_xlfn.MINIFS(B43:FO43,metrics.est,"MSE"),B43:FO43,0)+1)))</f>
        <v>k=5, r=0.1</v>
      </c>
      <c r="FW43" s="1" t="str" cm="1">
        <f t="array" aca="1" ref="FW43" ca="1">CONCATENATE(INDIRECT(ADDRESS(1,MATCH(_xlfn.MAXIFS(B43:FO43,metrics.est,"R"),B43:FO43,0)+1)), ", ", INDIRECT(ADDRESS(2,MATCH(_xlfn.MAXIFS(B43:FO43,metrics.est,"R"),B43:FO43,0)+1)))</f>
        <v>k=10, r=0.1</v>
      </c>
      <c r="FX43" s="1" t="str" cm="1">
        <f t="array" aca="1" ref="FX43" ca="1">CONCATENATE(INDIRECT(ADDRESS(1,MATCH(_xlfn.MAXIFS(B43:FO43,metrics.est,"Coverage"),B43:FO43,0)+1)), ", ", INDIRECT(ADDRESS(2,MATCH(_xlfn.MAXIFS(B43:FO43,metrics.est,"Coverage"),B43:FO43,0)+1)))</f>
        <v>k=5, r=0.1</v>
      </c>
      <c r="FY43" s="1" t="str" cm="1">
        <f t="array" aca="1" ref="FY43" ca="1">CONCATENATE(INDIRECT(ADDRESS(1,MATCH(_xlfn.MINIFS(B43:FO43,metrics.est,"Time"),B43:FO43,0)+1)), ", ", INDIRECT(ADDRESS(2,MATCH(_xlfn.MINIFS(B43:FO43,metrics.est,"Time"),B43:FO43,0)+1)))</f>
        <v>k=20, r=0.9</v>
      </c>
    </row>
    <row r="44" spans="1:181" x14ac:dyDescent="0.2">
      <c r="A44" s="1" t="s">
        <v>40</v>
      </c>
      <c r="B44" s="4">
        <v>0.70140000000000002</v>
      </c>
      <c r="C44" s="4">
        <v>0.84489999999999998</v>
      </c>
      <c r="D44" s="4">
        <v>0.2848</v>
      </c>
      <c r="E44" s="4">
        <v>0.94210000000000005</v>
      </c>
      <c r="F44" s="4">
        <v>7.2058</v>
      </c>
      <c r="G44" s="5">
        <v>0.70320000000000005</v>
      </c>
      <c r="H44" s="5">
        <v>0.85329999999999995</v>
      </c>
      <c r="I44" s="5">
        <v>0.30080000000000001</v>
      </c>
      <c r="J44" s="5">
        <v>0.9355</v>
      </c>
      <c r="K44" s="5">
        <v>5.8102</v>
      </c>
      <c r="L44" s="4">
        <v>0.70940000000000003</v>
      </c>
      <c r="M44" s="4">
        <v>0.86780000000000002</v>
      </c>
      <c r="N44" s="4">
        <v>0.29849999999999999</v>
      </c>
      <c r="O44" s="4">
        <v>0.92910000000000004</v>
      </c>
      <c r="P44" s="4">
        <v>4.4599000000000002</v>
      </c>
      <c r="Q44" s="5">
        <v>0.71199999999999997</v>
      </c>
      <c r="R44" s="5">
        <v>0.873</v>
      </c>
      <c r="S44" s="5">
        <v>0.29330000000000001</v>
      </c>
      <c r="T44" s="5">
        <v>0.92149999999999999</v>
      </c>
      <c r="U44" s="5">
        <v>3.2902</v>
      </c>
      <c r="V44" s="4">
        <v>0.71730000000000005</v>
      </c>
      <c r="W44" s="4">
        <v>0.88519999999999999</v>
      </c>
      <c r="X44" s="4">
        <v>0.29220000000000002</v>
      </c>
      <c r="Y44" s="4">
        <v>0.90949999999999998</v>
      </c>
      <c r="Z44" s="4">
        <v>2.2121</v>
      </c>
      <c r="AA44" s="5">
        <v>0.72950000000000004</v>
      </c>
      <c r="AB44" s="5">
        <v>0.91490000000000005</v>
      </c>
      <c r="AC44" s="5">
        <v>0.27860000000000001</v>
      </c>
      <c r="AD44" s="5">
        <v>0.89500000000000002</v>
      </c>
      <c r="AE44" s="5">
        <v>1.4721</v>
      </c>
      <c r="AF44" s="4">
        <v>0.73740000000000006</v>
      </c>
      <c r="AG44" s="4">
        <v>0.93420000000000003</v>
      </c>
      <c r="AH44" s="4">
        <v>0.26950000000000002</v>
      </c>
      <c r="AI44" s="4">
        <v>0.87050000000000005</v>
      </c>
      <c r="AJ44" s="4">
        <v>0.83250000000000002</v>
      </c>
      <c r="AK44" s="5">
        <v>0.75719999999999998</v>
      </c>
      <c r="AL44" s="5">
        <v>0.98570000000000002</v>
      </c>
      <c r="AM44" s="5">
        <v>0.24579999999999999</v>
      </c>
      <c r="AN44" s="5">
        <v>0.82479999999999998</v>
      </c>
      <c r="AO44" s="5">
        <v>0.2712</v>
      </c>
      <c r="AP44" s="4">
        <v>0.7984</v>
      </c>
      <c r="AQ44" s="4">
        <v>1.0908</v>
      </c>
      <c r="AR44" s="4">
        <v>0.20760000000000001</v>
      </c>
      <c r="AS44" s="4">
        <v>0.71870000000000001</v>
      </c>
      <c r="AT44" s="4">
        <v>0.127</v>
      </c>
      <c r="AU44" s="5">
        <v>0.7016</v>
      </c>
      <c r="AV44" s="5">
        <v>0.85140000000000005</v>
      </c>
      <c r="AW44" s="5">
        <v>0.3095</v>
      </c>
      <c r="AX44" s="5">
        <v>0.94079999999999997</v>
      </c>
      <c r="AY44" s="5">
        <v>5.6131000000000002</v>
      </c>
      <c r="AZ44" s="4">
        <v>0.71189999999999998</v>
      </c>
      <c r="BA44" s="4">
        <v>0.87490000000000001</v>
      </c>
      <c r="BB44" s="4">
        <v>0.30199999999999999</v>
      </c>
      <c r="BC44" s="4">
        <v>0.92859999999999998</v>
      </c>
      <c r="BD44" s="4">
        <v>3.8628</v>
      </c>
      <c r="BE44" s="5">
        <v>0.71909999999999996</v>
      </c>
      <c r="BF44" s="5">
        <v>0.8911</v>
      </c>
      <c r="BG44" s="5">
        <v>0.28910000000000002</v>
      </c>
      <c r="BH44" s="5">
        <v>0.90910000000000002</v>
      </c>
      <c r="BI44" s="5">
        <v>1.8568</v>
      </c>
      <c r="BJ44" s="4">
        <v>0.73829999999999996</v>
      </c>
      <c r="BK44" s="4">
        <v>0.93659999999999999</v>
      </c>
      <c r="BL44" s="4">
        <v>0.26640000000000003</v>
      </c>
      <c r="BM44" s="4">
        <v>0.86960000000000004</v>
      </c>
      <c r="BN44" s="4">
        <v>0.69989999999999997</v>
      </c>
      <c r="BO44" s="5">
        <v>0.79690000000000005</v>
      </c>
      <c r="BP44" s="5">
        <v>1.0865</v>
      </c>
      <c r="BQ44" s="5">
        <v>0.2084</v>
      </c>
      <c r="BR44" s="5">
        <v>0.71589999999999998</v>
      </c>
      <c r="BS44" s="5">
        <v>0.1081</v>
      </c>
      <c r="BT44" s="4">
        <v>0.70250000000000001</v>
      </c>
      <c r="BU44" s="4">
        <v>0.85109999999999997</v>
      </c>
      <c r="BV44" s="4">
        <v>0.2999</v>
      </c>
      <c r="BW44" s="4">
        <v>0.94089999999999996</v>
      </c>
      <c r="BX44" s="4">
        <v>5.6394000000000002</v>
      </c>
      <c r="BY44" s="5">
        <v>0.70860000000000001</v>
      </c>
      <c r="BZ44" s="5">
        <v>0.86660000000000004</v>
      </c>
      <c r="CA44" s="5">
        <v>0.29720000000000002</v>
      </c>
      <c r="CB44" s="5">
        <v>0.93</v>
      </c>
      <c r="CC44" s="5">
        <v>3.4260999999999999</v>
      </c>
      <c r="CD44" s="4">
        <v>0.72030000000000005</v>
      </c>
      <c r="CE44" s="4">
        <v>0.89400000000000002</v>
      </c>
      <c r="CF44" s="4">
        <v>0.28610000000000002</v>
      </c>
      <c r="CG44" s="4">
        <v>0.90969999999999995</v>
      </c>
      <c r="CH44" s="4">
        <v>1.8427</v>
      </c>
      <c r="CI44" s="5">
        <v>0.74129999999999996</v>
      </c>
      <c r="CJ44" s="5">
        <v>0.94520000000000004</v>
      </c>
      <c r="CK44" s="5">
        <v>0.25969999999999999</v>
      </c>
      <c r="CL44" s="5">
        <v>0.86860000000000004</v>
      </c>
      <c r="CM44" s="5">
        <v>0.6845</v>
      </c>
      <c r="CN44" s="4">
        <v>0.79530000000000001</v>
      </c>
      <c r="CO44" s="4">
        <v>1.0831999999999999</v>
      </c>
      <c r="CP44" s="4">
        <v>0.21099999999999999</v>
      </c>
      <c r="CQ44" s="4">
        <v>0.71509999999999996</v>
      </c>
      <c r="CR44" s="4">
        <v>0.1065</v>
      </c>
      <c r="CS44" s="5">
        <v>0.69910000000000005</v>
      </c>
      <c r="CT44" s="5">
        <v>0.84440000000000004</v>
      </c>
      <c r="CU44" s="5">
        <v>0.31040000000000001</v>
      </c>
      <c r="CV44" s="5">
        <v>0.94040000000000001</v>
      </c>
      <c r="CW44" s="5">
        <v>4.0872000000000002</v>
      </c>
      <c r="CX44" s="4">
        <v>0.70930000000000004</v>
      </c>
      <c r="CY44" s="4">
        <v>0.8679</v>
      </c>
      <c r="CZ44" s="4">
        <v>0.29570000000000002</v>
      </c>
      <c r="DA44" s="4">
        <v>0.92949999999999999</v>
      </c>
      <c r="DB44" s="4">
        <v>2.4478</v>
      </c>
      <c r="DC44" s="5">
        <v>0.71989999999999998</v>
      </c>
      <c r="DD44" s="5">
        <v>0.89359999999999995</v>
      </c>
      <c r="DE44" s="5">
        <v>0.28539999999999999</v>
      </c>
      <c r="DF44" s="5">
        <v>0.91020000000000001</v>
      </c>
      <c r="DG44" s="5">
        <v>1.3392999999999999</v>
      </c>
      <c r="DH44" s="4">
        <v>0.73970000000000002</v>
      </c>
      <c r="DI44" s="4">
        <v>0.94079999999999997</v>
      </c>
      <c r="DJ44" s="4">
        <v>0.26750000000000002</v>
      </c>
      <c r="DK44" s="4">
        <v>0.86890000000000001</v>
      </c>
      <c r="DL44" s="4">
        <v>0.4965</v>
      </c>
      <c r="DM44" s="5">
        <v>0.79500000000000004</v>
      </c>
      <c r="DN44" s="5">
        <v>1.0834999999999999</v>
      </c>
      <c r="DO44" s="5">
        <v>0.21379999999999999</v>
      </c>
      <c r="DP44" s="5">
        <v>0.71550000000000002</v>
      </c>
      <c r="DQ44" s="5">
        <v>6.4399999999999999E-2</v>
      </c>
      <c r="DR44" s="4">
        <v>0.7016</v>
      </c>
      <c r="DS44" s="4">
        <v>0.84930000000000005</v>
      </c>
      <c r="DT44" s="4">
        <v>0.30909999999999999</v>
      </c>
      <c r="DU44" s="4">
        <v>0.93979999999999997</v>
      </c>
      <c r="DV44" s="4">
        <v>5.0308999999999999</v>
      </c>
      <c r="DW44" s="5">
        <v>0.70760000000000001</v>
      </c>
      <c r="DX44" s="5">
        <v>0.86399999999999999</v>
      </c>
      <c r="DY44" s="5">
        <v>0.29880000000000001</v>
      </c>
      <c r="DZ44" s="5">
        <v>0.92869999999999997</v>
      </c>
      <c r="EA44" s="5">
        <v>2.5274000000000001</v>
      </c>
      <c r="EB44" s="4">
        <v>0.71940000000000004</v>
      </c>
      <c r="EC44" s="4">
        <v>0.89229999999999998</v>
      </c>
      <c r="ED44" s="4">
        <v>0.28710000000000002</v>
      </c>
      <c r="EE44" s="4">
        <v>0.90939999999999999</v>
      </c>
      <c r="EF44" s="4">
        <v>1.2242999999999999</v>
      </c>
      <c r="EG44" s="5">
        <v>0.73960000000000004</v>
      </c>
      <c r="EH44" s="5">
        <v>0.94059999999999999</v>
      </c>
      <c r="EI44" s="5">
        <v>0.26390000000000002</v>
      </c>
      <c r="EJ44" s="5">
        <v>0.86990000000000001</v>
      </c>
      <c r="EK44" s="5">
        <v>0.55640000000000001</v>
      </c>
      <c r="EL44" s="4">
        <v>0.79500000000000004</v>
      </c>
      <c r="EM44" s="4">
        <v>1.0819000000000001</v>
      </c>
      <c r="EN44" s="4">
        <v>0.2117</v>
      </c>
      <c r="EO44" s="4">
        <v>0.71679999999999999</v>
      </c>
      <c r="EP44" s="4">
        <v>6.93E-2</v>
      </c>
      <c r="EQ44" s="5">
        <v>0.70109999999999995</v>
      </c>
      <c r="ER44" s="5">
        <v>0.84809999999999997</v>
      </c>
      <c r="ES44" s="5">
        <v>0.30299999999999999</v>
      </c>
      <c r="ET44" s="5">
        <v>0.94030000000000002</v>
      </c>
      <c r="EU44" s="5">
        <v>5.4961000000000002</v>
      </c>
      <c r="EV44" s="4"/>
      <c r="EW44" s="4"/>
      <c r="EX44" s="4"/>
      <c r="EY44" s="4"/>
      <c r="EZ44" s="4"/>
      <c r="FA44" s="5">
        <v>0.71909999999999996</v>
      </c>
      <c r="FB44" s="5">
        <v>0.89149999999999996</v>
      </c>
      <c r="FC44" s="5">
        <v>0.28599999999999998</v>
      </c>
      <c r="FD44" s="5">
        <v>0.90969999999999995</v>
      </c>
      <c r="FE44" s="5">
        <v>1.8581000000000001</v>
      </c>
      <c r="FF44" s="4"/>
      <c r="FG44" s="4"/>
      <c r="FH44" s="4"/>
      <c r="FI44" s="4"/>
      <c r="FJ44" s="4"/>
      <c r="FK44" s="5"/>
      <c r="FL44" s="5"/>
      <c r="FM44" s="5"/>
      <c r="FN44" s="5"/>
      <c r="FO44" s="5"/>
      <c r="FP44" s="4">
        <f t="shared" si="5"/>
        <v>0.7305806451612904</v>
      </c>
      <c r="FQ44" s="4">
        <f t="shared" si="1"/>
        <v>0.92026774193548389</v>
      </c>
      <c r="FR44" s="4">
        <f t="shared" si="2"/>
        <v>0.27525161290322581</v>
      </c>
      <c r="FS44" s="4">
        <f t="shared" si="3"/>
        <v>0.87916451612903213</v>
      </c>
      <c r="FT44" s="4">
        <f t="shared" si="4"/>
        <v>2.4102774193548382</v>
      </c>
      <c r="FU44" s="1" t="str" cm="1">
        <f t="array" aca="1" ref="FU44" ca="1">CONCATENATE(INDIRECT(ADDRESS(1,MATCH(_xlfn.MINIFS(B44:FO44,metrics.est,"MAE"),B44:FO44,0)+1)), ", ", INDIRECT(ADDRESS(2,MATCH(_xlfn.MINIFS(B44:FO44,metrics.est,"MAE"),B44:FO44,0)+1)))</f>
        <v>k=20, r=0.1</v>
      </c>
      <c r="FV44" s="1" t="str" cm="1">
        <f t="array" aca="1" ref="FV44" ca="1">CONCATENATE(INDIRECT(ADDRESS(1,MATCH(_xlfn.MINIFS(B44:FO44,metrics.est,"MSE"),B44:FO44,0)+1)), ", ", INDIRECT(ADDRESS(2,MATCH(_xlfn.MINIFS(B44:FO44,metrics.est,"MSE"),B44:FO44,0)+1)))</f>
        <v>k=20, r=0.1</v>
      </c>
      <c r="FW44" s="1" t="str" cm="1">
        <f t="array" aca="1" ref="FW44" ca="1">CONCATENATE(INDIRECT(ADDRESS(1,MATCH(_xlfn.MAXIFS(B44:FO44,metrics.est,"R"),B44:FO44,0)+1)), ", ", INDIRECT(ADDRESS(2,MATCH(_xlfn.MAXIFS(B44:FO44,metrics.est,"R"),B44:FO44,0)+1)))</f>
        <v>k=20, r=0.1</v>
      </c>
      <c r="FX44" s="1" t="str" cm="1">
        <f t="array" aca="1" ref="FX44" ca="1">CONCATENATE(INDIRECT(ADDRESS(1,MATCH(_xlfn.MAXIFS(B44:FO44,metrics.est,"Coverage"),B44:FO44,0)+1)), ", ", INDIRECT(ADDRESS(2,MATCH(_xlfn.MAXIFS(B44:FO44,metrics.est,"Coverage"),B44:FO44,0)+1)))</f>
        <v>k=5, r=0.1</v>
      </c>
      <c r="FY44" s="1" t="str" cm="1">
        <f t="array" aca="1" ref="FY44" ca="1">CONCATENATE(INDIRECT(ADDRESS(1,MATCH(_xlfn.MINIFS(B44:FO44,metrics.est,"Time"),B44:FO44,0)+1)), ", ", INDIRECT(ADDRESS(2,MATCH(_xlfn.MINIFS(B44:FO44,metrics.est,"Time"),B44:FO44,0)+1)))</f>
        <v>k=20, r=0.9</v>
      </c>
    </row>
    <row r="45" spans="1:181" x14ac:dyDescent="0.2">
      <c r="A45" s="1" t="s">
        <v>41</v>
      </c>
      <c r="B45" s="4">
        <v>0.77700000000000002</v>
      </c>
      <c r="C45" s="4">
        <v>1.0016</v>
      </c>
      <c r="D45" s="4">
        <v>0.1502</v>
      </c>
      <c r="E45" s="4">
        <v>0.69920000000000004</v>
      </c>
      <c r="F45" s="4">
        <v>5.7500000000000002E-2</v>
      </c>
      <c r="G45" s="5">
        <v>0.78190000000000004</v>
      </c>
      <c r="H45" s="5">
        <v>1.0161</v>
      </c>
      <c r="I45" s="5">
        <v>0.158</v>
      </c>
      <c r="J45" s="5">
        <v>0.68659999999999999</v>
      </c>
      <c r="K45" s="5">
        <v>3.4500000000000003E-2</v>
      </c>
      <c r="L45" s="4">
        <v>0.78500000000000003</v>
      </c>
      <c r="M45" s="4">
        <v>1.0223</v>
      </c>
      <c r="N45" s="4">
        <v>0.154</v>
      </c>
      <c r="O45" s="4">
        <v>0.67820000000000003</v>
      </c>
      <c r="P45" s="4">
        <v>4.4999999999999998E-2</v>
      </c>
      <c r="Q45" s="5">
        <v>0.78759999999999997</v>
      </c>
      <c r="R45" s="5">
        <v>1.0334000000000001</v>
      </c>
      <c r="S45" s="5">
        <v>0.1409</v>
      </c>
      <c r="T45" s="5">
        <v>0.67549999999999999</v>
      </c>
      <c r="U45" s="5">
        <v>2.6499999999999999E-2</v>
      </c>
      <c r="V45" s="4">
        <v>0.79710000000000003</v>
      </c>
      <c r="W45" s="4">
        <v>1.0578000000000001</v>
      </c>
      <c r="X45" s="4">
        <v>0.13370000000000001</v>
      </c>
      <c r="Y45" s="4">
        <v>0.64829999999999999</v>
      </c>
      <c r="Z45" s="4">
        <v>2.8500000000000001E-2</v>
      </c>
      <c r="AA45" s="5">
        <v>0.80600000000000005</v>
      </c>
      <c r="AB45" s="5">
        <v>1.0805</v>
      </c>
      <c r="AC45" s="5">
        <v>0.1099</v>
      </c>
      <c r="AD45" s="5">
        <v>0.63219999999999998</v>
      </c>
      <c r="AE45" s="5">
        <v>1.5299999999999999E-2</v>
      </c>
      <c r="AF45" s="4">
        <v>0.82269999999999999</v>
      </c>
      <c r="AG45" s="4">
        <v>1.1289</v>
      </c>
      <c r="AH45" s="4">
        <v>8.6599999999999996E-2</v>
      </c>
      <c r="AI45" s="4">
        <v>0.60350000000000004</v>
      </c>
      <c r="AJ45" s="4">
        <v>1.78E-2</v>
      </c>
      <c r="AK45" s="5">
        <v>0.84409999999999996</v>
      </c>
      <c r="AL45" s="5">
        <v>1.1842999999999999</v>
      </c>
      <c r="AM45" s="5">
        <v>5.28E-2</v>
      </c>
      <c r="AN45" s="5">
        <v>0.57279999999999998</v>
      </c>
      <c r="AO45" s="5">
        <v>6.7000000000000002E-3</v>
      </c>
      <c r="AP45" s="4">
        <v>0.877</v>
      </c>
      <c r="AQ45" s="4">
        <v>1.2786999999999999</v>
      </c>
      <c r="AR45" s="4">
        <v>3.3599999999999998E-2</v>
      </c>
      <c r="AS45" s="4">
        <v>0.43459999999999999</v>
      </c>
      <c r="AT45" s="4">
        <v>1.2E-2</v>
      </c>
      <c r="AU45" s="5">
        <v>0.77629999999999999</v>
      </c>
      <c r="AV45" s="5">
        <v>1.0009999999999999</v>
      </c>
      <c r="AW45" s="5">
        <v>0.16750000000000001</v>
      </c>
      <c r="AX45" s="5">
        <v>0.69879999999999998</v>
      </c>
      <c r="AY45" s="5">
        <v>4.6899999999999997E-2</v>
      </c>
      <c r="AZ45" s="4">
        <v>0.78510000000000002</v>
      </c>
      <c r="BA45" s="4">
        <v>1.0255000000000001</v>
      </c>
      <c r="BB45" s="4">
        <v>0.15459999999999999</v>
      </c>
      <c r="BC45" s="4">
        <v>0.67400000000000004</v>
      </c>
      <c r="BD45" s="4">
        <v>3.5900000000000001E-2</v>
      </c>
      <c r="BE45" s="5">
        <v>0.79510000000000003</v>
      </c>
      <c r="BF45" s="5">
        <v>1.0533999999999999</v>
      </c>
      <c r="BG45" s="5">
        <v>0.1303</v>
      </c>
      <c r="BH45" s="5">
        <v>0.65580000000000005</v>
      </c>
      <c r="BI45" s="5">
        <v>1.9400000000000001E-2</v>
      </c>
      <c r="BJ45" s="4">
        <v>0.81879999999999997</v>
      </c>
      <c r="BK45" s="4">
        <v>1.1169</v>
      </c>
      <c r="BL45" s="4">
        <v>8.2900000000000001E-2</v>
      </c>
      <c r="BM45" s="4">
        <v>0.61539999999999995</v>
      </c>
      <c r="BN45" s="4">
        <v>1.6799999999999999E-2</v>
      </c>
      <c r="BO45" s="5">
        <v>0.88449999999999995</v>
      </c>
      <c r="BP45" s="5">
        <v>1.2964</v>
      </c>
      <c r="BQ45" s="5">
        <v>2.4799999999999999E-2</v>
      </c>
      <c r="BR45" s="5">
        <v>0.42909999999999998</v>
      </c>
      <c r="BS45" s="5">
        <v>6.1000000000000004E-3</v>
      </c>
      <c r="BT45" s="4">
        <v>0.77849999999999997</v>
      </c>
      <c r="BU45" s="4">
        <v>1.0071000000000001</v>
      </c>
      <c r="BV45" s="4">
        <v>0.14990000000000001</v>
      </c>
      <c r="BW45" s="4">
        <v>0.69520000000000004</v>
      </c>
      <c r="BX45" s="4">
        <v>4.8099999999999997E-2</v>
      </c>
      <c r="BY45" s="5">
        <v>0.78339999999999999</v>
      </c>
      <c r="BZ45" s="5">
        <v>1.0212000000000001</v>
      </c>
      <c r="CA45" s="5">
        <v>0.15060000000000001</v>
      </c>
      <c r="CB45" s="5">
        <v>0.67520000000000002</v>
      </c>
      <c r="CC45" s="5">
        <v>3.15E-2</v>
      </c>
      <c r="CD45" s="4">
        <v>0.7964</v>
      </c>
      <c r="CE45" s="4">
        <v>1.0576000000000001</v>
      </c>
      <c r="CF45" s="4">
        <v>0.12640000000000001</v>
      </c>
      <c r="CG45" s="4">
        <v>0.64659999999999995</v>
      </c>
      <c r="CH45" s="4">
        <v>2.7400000000000001E-2</v>
      </c>
      <c r="CI45" s="5">
        <v>0.81879999999999997</v>
      </c>
      <c r="CJ45" s="5">
        <v>1.1163000000000001</v>
      </c>
      <c r="CK45" s="5">
        <v>8.9800000000000005E-2</v>
      </c>
      <c r="CL45" s="5">
        <v>0.61299999999999999</v>
      </c>
      <c r="CM45" s="5">
        <v>1.5599999999999999E-2</v>
      </c>
      <c r="CN45" s="4">
        <v>0.88660000000000005</v>
      </c>
      <c r="CO45" s="4">
        <v>1.3028</v>
      </c>
      <c r="CP45" s="4">
        <v>1.15E-2</v>
      </c>
      <c r="CQ45" s="4">
        <v>0.43070000000000003</v>
      </c>
      <c r="CR45" s="4">
        <v>7.7000000000000002E-3</v>
      </c>
      <c r="CS45" s="5">
        <v>0.77569999999999995</v>
      </c>
      <c r="CT45" s="5">
        <v>0.99750000000000005</v>
      </c>
      <c r="CU45" s="5">
        <v>0.16209999999999999</v>
      </c>
      <c r="CV45" s="5">
        <v>0.69610000000000005</v>
      </c>
      <c r="CW45" s="5">
        <v>2.86E-2</v>
      </c>
      <c r="CX45" s="4">
        <v>0.78469999999999995</v>
      </c>
      <c r="CY45" s="4">
        <v>1.0248999999999999</v>
      </c>
      <c r="CZ45" s="4">
        <v>0.1497</v>
      </c>
      <c r="DA45" s="4">
        <v>0.6734</v>
      </c>
      <c r="DB45" s="4">
        <v>2.12E-2</v>
      </c>
      <c r="DC45" s="5">
        <v>0.79379999999999995</v>
      </c>
      <c r="DD45" s="5">
        <v>1.0495000000000001</v>
      </c>
      <c r="DE45" s="5">
        <v>0.13120000000000001</v>
      </c>
      <c r="DF45" s="5">
        <v>0.65110000000000001</v>
      </c>
      <c r="DG45" s="5">
        <v>1.7000000000000001E-2</v>
      </c>
      <c r="DH45" s="4">
        <v>0.82130000000000003</v>
      </c>
      <c r="DI45" s="4">
        <v>1.1235999999999999</v>
      </c>
      <c r="DJ45" s="4">
        <v>8.2699999999999996E-2</v>
      </c>
      <c r="DK45" s="4">
        <v>0.61750000000000005</v>
      </c>
      <c r="DL45" s="4">
        <v>9.4000000000000004E-3</v>
      </c>
      <c r="DM45" s="5">
        <v>0.88339999999999996</v>
      </c>
      <c r="DN45" s="5">
        <v>1.2932999999999999</v>
      </c>
      <c r="DO45" s="5">
        <v>1.77E-2</v>
      </c>
      <c r="DP45" s="5">
        <v>0.43049999999999999</v>
      </c>
      <c r="DQ45" s="5">
        <v>3.7000000000000002E-3</v>
      </c>
      <c r="DR45" s="4">
        <v>0.77939999999999998</v>
      </c>
      <c r="DS45" s="4">
        <v>1.0095000000000001</v>
      </c>
      <c r="DT45" s="4">
        <v>0.16170000000000001</v>
      </c>
      <c r="DU45" s="4">
        <v>0.69499999999999995</v>
      </c>
      <c r="DV45" s="4">
        <v>3.2199999999999999E-2</v>
      </c>
      <c r="DW45" s="5">
        <v>0.78390000000000004</v>
      </c>
      <c r="DX45" s="5">
        <v>1.0225</v>
      </c>
      <c r="DY45" s="5">
        <v>0.14710000000000001</v>
      </c>
      <c r="DZ45" s="5">
        <v>0.67589999999999995</v>
      </c>
      <c r="EA45" s="5">
        <v>2.2100000000000002E-2</v>
      </c>
      <c r="EB45" s="4">
        <v>0.7954</v>
      </c>
      <c r="EC45" s="4">
        <v>1.0547</v>
      </c>
      <c r="ED45" s="4">
        <v>0.12889999999999999</v>
      </c>
      <c r="EE45" s="4">
        <v>0.65149999999999997</v>
      </c>
      <c r="EF45" s="4">
        <v>1.49E-2</v>
      </c>
      <c r="EG45" s="5">
        <v>0.81969999999999998</v>
      </c>
      <c r="EH45" s="5">
        <v>1.1195999999999999</v>
      </c>
      <c r="EI45" s="5">
        <v>8.3900000000000002E-2</v>
      </c>
      <c r="EJ45" s="5">
        <v>0.61429999999999996</v>
      </c>
      <c r="EK45" s="5">
        <v>9.9000000000000008E-3</v>
      </c>
      <c r="EL45" s="4">
        <v>0.88249999999999995</v>
      </c>
      <c r="EM45" s="4">
        <v>1.2910999999999999</v>
      </c>
      <c r="EN45" s="4">
        <v>2.1299999999999999E-2</v>
      </c>
      <c r="EO45" s="4">
        <v>0.43209999999999998</v>
      </c>
      <c r="EP45" s="4">
        <v>4.0000000000000001E-3</v>
      </c>
      <c r="EQ45" s="5">
        <v>0.77800000000000002</v>
      </c>
      <c r="ER45" s="5">
        <v>1.0062</v>
      </c>
      <c r="ES45" s="5">
        <v>0.1565</v>
      </c>
      <c r="ET45" s="5">
        <v>0.69569999999999999</v>
      </c>
      <c r="EU45" s="5">
        <v>3.0800000000000001E-2</v>
      </c>
      <c r="EV45" s="4"/>
      <c r="EW45" s="4"/>
      <c r="EX45" s="4"/>
      <c r="EY45" s="4"/>
      <c r="EZ45" s="4"/>
      <c r="FA45" s="5">
        <v>0.79459999999999997</v>
      </c>
      <c r="FB45" s="5">
        <v>1.0528999999999999</v>
      </c>
      <c r="FC45" s="5">
        <v>0.12720000000000001</v>
      </c>
      <c r="FD45" s="5">
        <v>0.65139999999999998</v>
      </c>
      <c r="FE45" s="5">
        <v>2.3599999999999999E-2</v>
      </c>
      <c r="FF45" s="4"/>
      <c r="FG45" s="4"/>
      <c r="FH45" s="4"/>
      <c r="FI45" s="4"/>
      <c r="FJ45" s="4"/>
      <c r="FK45" s="5"/>
      <c r="FL45" s="5"/>
      <c r="FM45" s="5"/>
      <c r="FN45" s="5"/>
      <c r="FO45" s="5"/>
      <c r="FP45" s="4">
        <f t="shared" si="5"/>
        <v>0.80949354838709664</v>
      </c>
      <c r="FQ45" s="4">
        <f t="shared" si="1"/>
        <v>1.0918419354838709</v>
      </c>
      <c r="FR45" s="4">
        <f t="shared" si="2"/>
        <v>0.11219354838709678</v>
      </c>
      <c r="FS45" s="4">
        <f t="shared" si="3"/>
        <v>0.62094193548387078</v>
      </c>
      <c r="FT45" s="4">
        <f t="shared" si="4"/>
        <v>2.3116129032258063E-2</v>
      </c>
      <c r="FU45" s="1" t="str" cm="1">
        <f t="array" aca="1" ref="FU45" ca="1">CONCATENATE(INDIRECT(ADDRESS(1,MATCH(_xlfn.MINIFS(B45:FO45,metrics.est,"MAE"),B45:FO45,0)+1)), ", ", INDIRECT(ADDRESS(2,MATCH(_xlfn.MINIFS(B45:FO45,metrics.est,"MAE"),B45:FO45,0)+1)))</f>
        <v>k=20, r=0.1</v>
      </c>
      <c r="FV45" s="1" t="str" cm="1">
        <f t="array" aca="1" ref="FV45" ca="1">CONCATENATE(INDIRECT(ADDRESS(1,MATCH(_xlfn.MINIFS(B45:FO45,metrics.est,"MSE"),B45:FO45,0)+1)), ", ", INDIRECT(ADDRESS(2,MATCH(_xlfn.MINIFS(B45:FO45,metrics.est,"MSE"),B45:FO45,0)+1)))</f>
        <v>k=20, r=0.1</v>
      </c>
      <c r="FW45" s="1" t="str" cm="1">
        <f t="array" aca="1" ref="FW45" ca="1">CONCATENATE(INDIRECT(ADDRESS(1,MATCH(_xlfn.MAXIFS(B45:FO45,metrics.est,"R"),B45:FO45,0)+1)), ", ", INDIRECT(ADDRESS(2,MATCH(_xlfn.MAXIFS(B45:FO45,metrics.est,"R"),B45:FO45,0)+1)))</f>
        <v>k=10, r=0.1</v>
      </c>
      <c r="FX45" s="1" t="str" cm="1">
        <f t="array" aca="1" ref="FX45" ca="1">CONCATENATE(INDIRECT(ADDRESS(1,MATCH(_xlfn.MAXIFS(B45:FO45,metrics.est,"Coverage"),B45:FO45,0)+1)), ", ", INDIRECT(ADDRESS(2,MATCH(_xlfn.MAXIFS(B45:FO45,metrics.est,"Coverage"),B45:FO45,0)+1)))</f>
        <v>k=5, r=0.1</v>
      </c>
      <c r="FY45" s="1" t="str" cm="1">
        <f t="array" aca="1" ref="FY45" ca="1">CONCATENATE(INDIRECT(ADDRESS(1,MATCH(_xlfn.MINIFS(B45:FO45,metrics.est,"Time"),B45:FO45,0)+1)), ", ", INDIRECT(ADDRESS(2,MATCH(_xlfn.MINIFS(B45:FO45,metrics.est,"Time"),B45:FO45,0)+1)))</f>
        <v>k=20, r=0.9</v>
      </c>
    </row>
    <row r="46" spans="1:181" x14ac:dyDescent="0.2">
      <c r="A46" s="1" t="s">
        <v>42</v>
      </c>
      <c r="B46" s="4">
        <v>0.79610000000000003</v>
      </c>
      <c r="C46" s="4">
        <v>1.0694999999999999</v>
      </c>
      <c r="D46" s="4">
        <v>0.17599999999999999</v>
      </c>
      <c r="E46" s="4">
        <v>0.53649999999999998</v>
      </c>
      <c r="F46" s="4">
        <v>5.8999999999999997E-2</v>
      </c>
      <c r="G46" s="5">
        <v>0.80969999999999998</v>
      </c>
      <c r="H46" s="5">
        <v>1.1015999999999999</v>
      </c>
      <c r="I46" s="5">
        <v>0.19570000000000001</v>
      </c>
      <c r="J46" s="5">
        <v>0.52659999999999996</v>
      </c>
      <c r="K46" s="5">
        <v>3.4799999999999998E-2</v>
      </c>
      <c r="L46" s="4">
        <v>0.80579999999999996</v>
      </c>
      <c r="M46" s="4">
        <v>1.0954999999999999</v>
      </c>
      <c r="N46" s="4">
        <v>0.2016</v>
      </c>
      <c r="O46" s="4">
        <v>0.52749999999999997</v>
      </c>
      <c r="P46" s="4">
        <v>4.7899999999999998E-2</v>
      </c>
      <c r="Q46" s="5">
        <v>0.80859999999999999</v>
      </c>
      <c r="R46" s="5">
        <v>1.1031</v>
      </c>
      <c r="S46" s="5">
        <v>0.19769999999999999</v>
      </c>
      <c r="T46" s="5">
        <v>0.52580000000000005</v>
      </c>
      <c r="U46" s="5">
        <v>2.5399999999999999E-2</v>
      </c>
      <c r="V46" s="4">
        <v>0.80720000000000003</v>
      </c>
      <c r="W46" s="4">
        <v>1.1015999999999999</v>
      </c>
      <c r="X46" s="4">
        <v>0.21490000000000001</v>
      </c>
      <c r="Y46" s="4">
        <v>0.52729999999999999</v>
      </c>
      <c r="Z46" s="4">
        <v>3.1300000000000001E-2</v>
      </c>
      <c r="AA46" s="5">
        <v>0.80730000000000002</v>
      </c>
      <c r="AB46" s="5">
        <v>1.1027</v>
      </c>
      <c r="AC46" s="5">
        <v>0.21540000000000001</v>
      </c>
      <c r="AD46" s="5">
        <v>0.54059999999999997</v>
      </c>
      <c r="AE46" s="5">
        <v>1.43E-2</v>
      </c>
      <c r="AF46" s="4">
        <v>0.80030000000000001</v>
      </c>
      <c r="AG46" s="4">
        <v>1.0859000000000001</v>
      </c>
      <c r="AH46" s="4">
        <v>0.22670000000000001</v>
      </c>
      <c r="AI46" s="4">
        <v>0.56769999999999998</v>
      </c>
      <c r="AJ46" s="4">
        <v>2.23E-2</v>
      </c>
      <c r="AK46" s="5">
        <v>0.79410000000000003</v>
      </c>
      <c r="AL46" s="5">
        <v>1.0758000000000001</v>
      </c>
      <c r="AM46" s="5">
        <v>0.2303</v>
      </c>
      <c r="AN46" s="5">
        <v>0.60519999999999996</v>
      </c>
      <c r="AO46" s="5">
        <v>5.5999999999999999E-3</v>
      </c>
      <c r="AP46" s="4">
        <v>0.80679999999999996</v>
      </c>
      <c r="AQ46" s="4">
        <v>1.1052</v>
      </c>
      <c r="AR46" s="4">
        <v>0.18609999999999999</v>
      </c>
      <c r="AS46" s="4">
        <v>0.58440000000000003</v>
      </c>
      <c r="AT46" s="4">
        <v>7.9000000000000008E-3</v>
      </c>
      <c r="AU46" s="5">
        <v>0.80069999999999997</v>
      </c>
      <c r="AV46" s="5">
        <v>1.0821000000000001</v>
      </c>
      <c r="AW46" s="5">
        <v>0.19370000000000001</v>
      </c>
      <c r="AX46" s="5">
        <v>0.53669999999999995</v>
      </c>
      <c r="AY46" s="5">
        <v>4.1200000000000001E-2</v>
      </c>
      <c r="AZ46" s="4">
        <v>0.80730000000000002</v>
      </c>
      <c r="BA46" s="4">
        <v>1.0953999999999999</v>
      </c>
      <c r="BB46" s="4">
        <v>0.2041</v>
      </c>
      <c r="BC46" s="4">
        <v>0.52659999999999996</v>
      </c>
      <c r="BD46" s="4">
        <v>3.7600000000000001E-2</v>
      </c>
      <c r="BE46" s="5">
        <v>0.80359999999999998</v>
      </c>
      <c r="BF46" s="5">
        <v>1.093</v>
      </c>
      <c r="BG46" s="5">
        <v>0.2157</v>
      </c>
      <c r="BH46" s="5">
        <v>0.52849999999999997</v>
      </c>
      <c r="BI46" s="5">
        <v>2.1399999999999999E-2</v>
      </c>
      <c r="BJ46" s="4">
        <v>0.79859999999999998</v>
      </c>
      <c r="BK46" s="4">
        <v>1.0841000000000001</v>
      </c>
      <c r="BL46" s="4">
        <v>0.22320000000000001</v>
      </c>
      <c r="BM46" s="4">
        <v>0.56620000000000004</v>
      </c>
      <c r="BN46" s="4">
        <v>1.5100000000000001E-2</v>
      </c>
      <c r="BO46" s="5">
        <v>0.80840000000000001</v>
      </c>
      <c r="BP46" s="5">
        <v>1.111</v>
      </c>
      <c r="BQ46" s="5">
        <v>0.185</v>
      </c>
      <c r="BR46" s="5">
        <v>0.5827</v>
      </c>
      <c r="BS46" s="5">
        <v>4.8999999999999998E-3</v>
      </c>
      <c r="BT46" s="4">
        <v>0.80459999999999998</v>
      </c>
      <c r="BU46" s="4">
        <v>1.0891</v>
      </c>
      <c r="BV46" s="4">
        <v>0.19639999999999999</v>
      </c>
      <c r="BW46" s="4">
        <v>0.53539999999999999</v>
      </c>
      <c r="BX46" s="4">
        <v>4.6100000000000002E-2</v>
      </c>
      <c r="BY46" s="5">
        <v>0.80779999999999996</v>
      </c>
      <c r="BZ46" s="5">
        <v>1.0991</v>
      </c>
      <c r="CA46" s="5">
        <v>0.20399999999999999</v>
      </c>
      <c r="CB46" s="5">
        <v>0.52680000000000005</v>
      </c>
      <c r="CC46" s="5">
        <v>3.2800000000000003E-2</v>
      </c>
      <c r="CD46" s="4">
        <v>0.80659999999999998</v>
      </c>
      <c r="CE46" s="4">
        <v>1.0995999999999999</v>
      </c>
      <c r="CF46" s="4">
        <v>0.21160000000000001</v>
      </c>
      <c r="CG46" s="4">
        <v>0.52900000000000003</v>
      </c>
      <c r="CH46" s="4">
        <v>2.3900000000000001E-2</v>
      </c>
      <c r="CI46" s="5">
        <v>0.7994</v>
      </c>
      <c r="CJ46" s="5">
        <v>1.0871</v>
      </c>
      <c r="CK46" s="5">
        <v>0.22620000000000001</v>
      </c>
      <c r="CL46" s="5">
        <v>0.56510000000000005</v>
      </c>
      <c r="CM46" s="5">
        <v>1.2800000000000001E-2</v>
      </c>
      <c r="CN46" s="4">
        <v>0.80579999999999996</v>
      </c>
      <c r="CO46" s="4">
        <v>1.1040000000000001</v>
      </c>
      <c r="CP46" s="4">
        <v>0.1938</v>
      </c>
      <c r="CQ46" s="4">
        <v>0.58399999999999996</v>
      </c>
      <c r="CR46" s="4">
        <v>6.1999999999999998E-3</v>
      </c>
      <c r="CS46" s="5">
        <v>0.8034</v>
      </c>
      <c r="CT46" s="5">
        <v>1.0846</v>
      </c>
      <c r="CU46" s="5">
        <v>0.18210000000000001</v>
      </c>
      <c r="CV46" s="5">
        <v>0.53300000000000003</v>
      </c>
      <c r="CW46" s="5">
        <v>2.93E-2</v>
      </c>
      <c r="CX46" s="4">
        <v>0.80669999999999997</v>
      </c>
      <c r="CY46" s="4">
        <v>1.097</v>
      </c>
      <c r="CZ46" s="4">
        <v>0.2011</v>
      </c>
      <c r="DA46" s="4">
        <v>0.52610000000000001</v>
      </c>
      <c r="DB46" s="4">
        <v>2.1399999999999999E-2</v>
      </c>
      <c r="DC46" s="5">
        <v>0.80730000000000002</v>
      </c>
      <c r="DD46" s="5">
        <v>1.1008</v>
      </c>
      <c r="DE46" s="5">
        <v>0.2092</v>
      </c>
      <c r="DF46" s="5">
        <v>0.52969999999999995</v>
      </c>
      <c r="DG46" s="5">
        <v>1.6299999999999999E-2</v>
      </c>
      <c r="DH46" s="4">
        <v>0.80049999999999999</v>
      </c>
      <c r="DI46" s="4">
        <v>1.0875999999999999</v>
      </c>
      <c r="DJ46" s="4">
        <v>0.2271</v>
      </c>
      <c r="DK46" s="4">
        <v>0.56640000000000001</v>
      </c>
      <c r="DL46" s="4">
        <v>8.3999999999999995E-3</v>
      </c>
      <c r="DM46" s="5">
        <v>0.80520000000000003</v>
      </c>
      <c r="DN46" s="5">
        <v>1.1012999999999999</v>
      </c>
      <c r="DO46" s="5">
        <v>0.18709999999999999</v>
      </c>
      <c r="DP46" s="5">
        <v>0.58479999999999999</v>
      </c>
      <c r="DQ46" s="5">
        <v>2.5999999999999999E-3</v>
      </c>
      <c r="DR46" s="4">
        <v>0.80530000000000002</v>
      </c>
      <c r="DS46" s="4">
        <v>1.0884</v>
      </c>
      <c r="DT46" s="4">
        <v>0.19109999999999999</v>
      </c>
      <c r="DU46" s="4">
        <v>0.53459999999999996</v>
      </c>
      <c r="DV46" s="4">
        <v>3.15E-2</v>
      </c>
      <c r="DW46" s="5">
        <v>0.80730000000000002</v>
      </c>
      <c r="DX46" s="5">
        <v>1.0969</v>
      </c>
      <c r="DY46" s="5">
        <v>0.20300000000000001</v>
      </c>
      <c r="DZ46" s="5">
        <v>0.52600000000000002</v>
      </c>
      <c r="EA46" s="5">
        <v>2.24E-2</v>
      </c>
      <c r="EB46" s="4">
        <v>0.80579999999999996</v>
      </c>
      <c r="EC46" s="4">
        <v>1.0968</v>
      </c>
      <c r="ED46" s="4">
        <v>0.21390000000000001</v>
      </c>
      <c r="EE46" s="4">
        <v>0.52839999999999998</v>
      </c>
      <c r="EF46" s="4">
        <v>1.44E-2</v>
      </c>
      <c r="EG46" s="5">
        <v>0.80020000000000002</v>
      </c>
      <c r="EH46" s="5">
        <v>1.0875999999999999</v>
      </c>
      <c r="EI46" s="5">
        <v>0.22600000000000001</v>
      </c>
      <c r="EJ46" s="5">
        <v>0.56599999999999995</v>
      </c>
      <c r="EK46" s="5">
        <v>8.9999999999999993E-3</v>
      </c>
      <c r="EL46" s="4">
        <v>0.80500000000000005</v>
      </c>
      <c r="EM46" s="4">
        <v>1.1021000000000001</v>
      </c>
      <c r="EN46" s="4">
        <v>0.1875</v>
      </c>
      <c r="EO46" s="4">
        <v>0.58379999999999999</v>
      </c>
      <c r="EP46" s="4">
        <v>3.0999999999999999E-3</v>
      </c>
      <c r="EQ46" s="5">
        <v>0.80320000000000003</v>
      </c>
      <c r="ER46" s="5">
        <v>1.085</v>
      </c>
      <c r="ES46" s="5">
        <v>0.19420000000000001</v>
      </c>
      <c r="ET46" s="5">
        <v>0.5343</v>
      </c>
      <c r="EU46" s="5">
        <v>3.1099999999999999E-2</v>
      </c>
      <c r="EV46" s="4"/>
      <c r="EW46" s="4"/>
      <c r="EX46" s="4"/>
      <c r="EY46" s="4"/>
      <c r="EZ46" s="4"/>
      <c r="FA46" s="5">
        <v>0.80659999999999998</v>
      </c>
      <c r="FB46" s="5">
        <v>1.0992999999999999</v>
      </c>
      <c r="FC46" s="5">
        <v>0.21149999999999999</v>
      </c>
      <c r="FD46" s="5">
        <v>0.52829999999999999</v>
      </c>
      <c r="FE46" s="5">
        <v>2.2599999999999999E-2</v>
      </c>
      <c r="FF46" s="4"/>
      <c r="FG46" s="4"/>
      <c r="FH46" s="4"/>
      <c r="FI46" s="4"/>
      <c r="FJ46" s="4"/>
      <c r="FK46" s="5"/>
      <c r="FL46" s="5"/>
      <c r="FM46" s="5"/>
      <c r="FN46" s="5"/>
      <c r="FO46" s="5"/>
      <c r="FP46" s="4">
        <f t="shared" si="5"/>
        <v>0.80436129032258075</v>
      </c>
      <c r="FQ46" s="4">
        <f t="shared" si="1"/>
        <v>1.0939612903225804</v>
      </c>
      <c r="FR46" s="4">
        <f t="shared" si="2"/>
        <v>0.20425483870967745</v>
      </c>
      <c r="FS46" s="4">
        <f t="shared" si="3"/>
        <v>0.5472258064516129</v>
      </c>
      <c r="FT46" s="4">
        <f t="shared" si="4"/>
        <v>2.2664516129032249E-2</v>
      </c>
      <c r="FU46" s="1" t="str" cm="1">
        <f t="array" aca="1" ref="FU46" ca="1">CONCATENATE(INDIRECT(ADDRESS(1,MATCH(_xlfn.MINIFS(B46:FO46,metrics.est,"MAE"),B46:FO46,0)+1)), ", ", INDIRECT(ADDRESS(2,MATCH(_xlfn.MINIFS(B46:FO46,metrics.est,"MAE"),B46:FO46,0)+1)))</f>
        <v>k=5, r=0.8</v>
      </c>
      <c r="FV46" s="1" t="str" cm="1">
        <f t="array" aca="1" ref="FV46" ca="1">CONCATENATE(INDIRECT(ADDRESS(1,MATCH(_xlfn.MINIFS(B46:FO46,metrics.est,"MSE"),B46:FO46,0)+1)), ", ", INDIRECT(ADDRESS(2,MATCH(_xlfn.MINIFS(B46:FO46,metrics.est,"MSE"),B46:FO46,0)+1)))</f>
        <v>k=5, r=0.1</v>
      </c>
      <c r="FW46" s="1" t="str" cm="1">
        <f t="array" aca="1" ref="FW46" ca="1">CONCATENATE(INDIRECT(ADDRESS(1,MATCH(_xlfn.MAXIFS(B46:FO46,metrics.est,"R"),B46:FO46,0)+1)), ", ", INDIRECT(ADDRESS(2,MATCH(_xlfn.MAXIFS(B46:FO46,metrics.est,"R"),B46:FO46,0)+1)))</f>
        <v>k=5, r=0.8</v>
      </c>
      <c r="FX46" s="1" t="str" cm="1">
        <f t="array" aca="1" ref="FX46" ca="1">CONCATENATE(INDIRECT(ADDRESS(1,MATCH(_xlfn.MAXIFS(B46:FO46,metrics.est,"Coverage"),B46:FO46,0)+1)), ", ", INDIRECT(ADDRESS(2,MATCH(_xlfn.MAXIFS(B46:FO46,metrics.est,"Coverage"),B46:FO46,0)+1)))</f>
        <v>k=5, r=0.8</v>
      </c>
      <c r="FY46" s="1" t="str" cm="1">
        <f t="array" aca="1" ref="FY46" ca="1">CONCATENATE(INDIRECT(ADDRESS(1,MATCH(_xlfn.MINIFS(B46:FO46,metrics.est,"Time"),B46:FO46,0)+1)), ", ", INDIRECT(ADDRESS(2,MATCH(_xlfn.MINIFS(B46:FO46,metrics.est,"Time"),B46:FO46,0)+1)))</f>
        <v>k=20, r=0.9</v>
      </c>
    </row>
    <row r="47" spans="1:181" x14ac:dyDescent="0.2">
      <c r="A47" s="1" t="s">
        <v>43</v>
      </c>
      <c r="B47" s="4">
        <v>0.66869999999999996</v>
      </c>
      <c r="C47" s="4">
        <v>0.76910000000000001</v>
      </c>
      <c r="D47" s="4">
        <v>0.32340000000000002</v>
      </c>
      <c r="E47" s="4">
        <v>0.94969999999999999</v>
      </c>
      <c r="F47" s="4">
        <v>0.1226</v>
      </c>
      <c r="G47" s="5">
        <v>0.6724</v>
      </c>
      <c r="H47" s="5">
        <v>0.78129999999999999</v>
      </c>
      <c r="I47" s="5">
        <v>0.34279999999999999</v>
      </c>
      <c r="J47" s="5">
        <v>0.94330000000000003</v>
      </c>
      <c r="K47" s="5">
        <v>8.1199999999999994E-2</v>
      </c>
      <c r="L47" s="4">
        <v>0.67889999999999995</v>
      </c>
      <c r="M47" s="4">
        <v>0.79530000000000001</v>
      </c>
      <c r="N47" s="4">
        <v>0.3296</v>
      </c>
      <c r="O47" s="4">
        <v>0.93720000000000003</v>
      </c>
      <c r="P47" s="4">
        <v>0.10349999999999999</v>
      </c>
      <c r="Q47" s="5">
        <v>0.68400000000000005</v>
      </c>
      <c r="R47" s="5">
        <v>0.80549999999999999</v>
      </c>
      <c r="S47" s="5">
        <v>0.31719999999999998</v>
      </c>
      <c r="T47" s="5">
        <v>0.92730000000000001</v>
      </c>
      <c r="U47" s="5">
        <v>5.3999999999999999E-2</v>
      </c>
      <c r="V47" s="4">
        <v>0.69130000000000003</v>
      </c>
      <c r="W47" s="4">
        <v>0.82240000000000002</v>
      </c>
      <c r="X47" s="4">
        <v>0.31269999999999998</v>
      </c>
      <c r="Y47" s="4">
        <v>0.91279999999999994</v>
      </c>
      <c r="Z47" s="4">
        <v>6.0900000000000003E-2</v>
      </c>
      <c r="AA47" s="5">
        <v>0.70420000000000005</v>
      </c>
      <c r="AB47" s="5">
        <v>0.85129999999999995</v>
      </c>
      <c r="AC47" s="5">
        <v>0.28839999999999999</v>
      </c>
      <c r="AD47" s="5">
        <v>0.89259999999999995</v>
      </c>
      <c r="AE47" s="5">
        <v>3.9899999999999998E-2</v>
      </c>
      <c r="AF47" s="4">
        <v>0.72319999999999995</v>
      </c>
      <c r="AG47" s="4">
        <v>0.89370000000000005</v>
      </c>
      <c r="AH47" s="4">
        <v>0.2581</v>
      </c>
      <c r="AI47" s="4">
        <v>0.8548</v>
      </c>
      <c r="AJ47" s="4">
        <v>3.9699999999999999E-2</v>
      </c>
      <c r="AK47" s="5">
        <v>0.75600000000000001</v>
      </c>
      <c r="AL47" s="5">
        <v>0.9768</v>
      </c>
      <c r="AM47" s="5">
        <v>0.2311</v>
      </c>
      <c r="AN47" s="5">
        <v>0.77590000000000003</v>
      </c>
      <c r="AO47" s="5">
        <v>1.7399999999999999E-2</v>
      </c>
      <c r="AP47" s="4">
        <v>0.81410000000000005</v>
      </c>
      <c r="AQ47" s="4">
        <v>1.1254</v>
      </c>
      <c r="AR47" s="4">
        <v>0.1615</v>
      </c>
      <c r="AS47" s="4">
        <v>0.61070000000000002</v>
      </c>
      <c r="AT47" s="4">
        <v>2.1600000000000001E-2</v>
      </c>
      <c r="AU47" s="5">
        <v>0.67090000000000005</v>
      </c>
      <c r="AV47" s="5">
        <v>0.78139999999999998</v>
      </c>
      <c r="AW47" s="5">
        <v>0.35070000000000001</v>
      </c>
      <c r="AX47" s="5">
        <v>0.94869999999999999</v>
      </c>
      <c r="AY47" s="5">
        <v>9.7799999999999998E-2</v>
      </c>
      <c r="AZ47" s="4">
        <v>0.67769999999999997</v>
      </c>
      <c r="BA47" s="4">
        <v>0.79200000000000004</v>
      </c>
      <c r="BB47" s="4">
        <v>0.33860000000000001</v>
      </c>
      <c r="BC47" s="4">
        <v>0.93640000000000001</v>
      </c>
      <c r="BD47" s="4">
        <v>8.4900000000000003E-2</v>
      </c>
      <c r="BE47" s="5">
        <v>0.69299999999999995</v>
      </c>
      <c r="BF47" s="5">
        <v>0.82699999999999996</v>
      </c>
      <c r="BG47" s="5">
        <v>0.30509999999999998</v>
      </c>
      <c r="BH47" s="5">
        <v>0.91290000000000004</v>
      </c>
      <c r="BI47" s="5">
        <v>5.1700000000000003E-2</v>
      </c>
      <c r="BJ47" s="4">
        <v>0.72160000000000002</v>
      </c>
      <c r="BK47" s="4">
        <v>0.89339999999999997</v>
      </c>
      <c r="BL47" s="4">
        <v>0.25990000000000002</v>
      </c>
      <c r="BM47" s="4">
        <v>0.8538</v>
      </c>
      <c r="BN47" s="4">
        <v>3.39E-2</v>
      </c>
      <c r="BO47" s="5">
        <v>0.81479999999999997</v>
      </c>
      <c r="BP47" s="5">
        <v>1.1281000000000001</v>
      </c>
      <c r="BQ47" s="5">
        <v>0.16350000000000001</v>
      </c>
      <c r="BR47" s="5">
        <v>0.60840000000000005</v>
      </c>
      <c r="BS47" s="5">
        <v>1.3100000000000001E-2</v>
      </c>
      <c r="BT47" s="4">
        <v>0.67010000000000003</v>
      </c>
      <c r="BU47" s="4">
        <v>0.77629999999999999</v>
      </c>
      <c r="BV47" s="4">
        <v>0.33450000000000002</v>
      </c>
      <c r="BW47" s="4">
        <v>0.94840000000000002</v>
      </c>
      <c r="BX47" s="4">
        <v>9.5100000000000004E-2</v>
      </c>
      <c r="BY47" s="5">
        <v>0.67749999999999999</v>
      </c>
      <c r="BZ47" s="5">
        <v>0.79249999999999998</v>
      </c>
      <c r="CA47" s="5">
        <v>0.3306</v>
      </c>
      <c r="CB47" s="5">
        <v>0.93740000000000001</v>
      </c>
      <c r="CC47" s="5">
        <v>6.7599999999999993E-2</v>
      </c>
      <c r="CD47" s="4">
        <v>0.69189999999999996</v>
      </c>
      <c r="CE47" s="4">
        <v>0.82520000000000004</v>
      </c>
      <c r="CF47" s="4">
        <v>0.30580000000000002</v>
      </c>
      <c r="CG47" s="4">
        <v>0.9133</v>
      </c>
      <c r="CH47" s="4">
        <v>6.13E-2</v>
      </c>
      <c r="CI47" s="5">
        <v>0.72270000000000001</v>
      </c>
      <c r="CJ47" s="5">
        <v>0.89570000000000005</v>
      </c>
      <c r="CK47" s="5">
        <v>0.2621</v>
      </c>
      <c r="CL47" s="5">
        <v>0.85309999999999997</v>
      </c>
      <c r="CM47" s="5">
        <v>2.8199999999999999E-2</v>
      </c>
      <c r="CN47" s="4">
        <v>0.81479999999999997</v>
      </c>
      <c r="CO47" s="4">
        <v>1.1288</v>
      </c>
      <c r="CP47" s="4">
        <v>0.16769999999999999</v>
      </c>
      <c r="CQ47" s="4">
        <v>0.60589999999999999</v>
      </c>
      <c r="CR47" s="4">
        <v>1.41E-2</v>
      </c>
      <c r="CS47" s="5">
        <v>0.66759999999999997</v>
      </c>
      <c r="CT47" s="5">
        <v>0.77139999999999997</v>
      </c>
      <c r="CU47" s="5">
        <v>0.34839999999999999</v>
      </c>
      <c r="CV47" s="5">
        <v>0.94920000000000004</v>
      </c>
      <c r="CW47" s="5">
        <v>6.5600000000000006E-2</v>
      </c>
      <c r="CX47" s="4">
        <v>0.67800000000000005</v>
      </c>
      <c r="CY47" s="4">
        <v>0.79330000000000001</v>
      </c>
      <c r="CZ47" s="4">
        <v>0.33360000000000001</v>
      </c>
      <c r="DA47" s="4">
        <v>0.93659999999999999</v>
      </c>
      <c r="DB47" s="4">
        <v>4.8599999999999997E-2</v>
      </c>
      <c r="DC47" s="5">
        <v>0.69199999999999995</v>
      </c>
      <c r="DD47" s="5">
        <v>0.82530000000000003</v>
      </c>
      <c r="DE47" s="5">
        <v>0.30520000000000003</v>
      </c>
      <c r="DF47" s="5">
        <v>0.91359999999999997</v>
      </c>
      <c r="DG47" s="5">
        <v>3.6299999999999999E-2</v>
      </c>
      <c r="DH47" s="4">
        <v>0.72360000000000002</v>
      </c>
      <c r="DI47" s="4">
        <v>0.89749999999999996</v>
      </c>
      <c r="DJ47" s="4">
        <v>0.26219999999999999</v>
      </c>
      <c r="DK47" s="4">
        <v>0.85440000000000005</v>
      </c>
      <c r="DL47" s="4">
        <v>2.07E-2</v>
      </c>
      <c r="DM47" s="5">
        <v>0.81440000000000001</v>
      </c>
      <c r="DN47" s="5">
        <v>1.127</v>
      </c>
      <c r="DO47" s="5">
        <v>0.16439999999999999</v>
      </c>
      <c r="DP47" s="5">
        <v>0.60589999999999999</v>
      </c>
      <c r="DQ47" s="5">
        <v>7.3000000000000001E-3</v>
      </c>
      <c r="DR47" s="4">
        <v>0.6704</v>
      </c>
      <c r="DS47" s="4">
        <v>0.77710000000000001</v>
      </c>
      <c r="DT47" s="4">
        <v>0.34560000000000002</v>
      </c>
      <c r="DU47" s="4">
        <v>0.9486</v>
      </c>
      <c r="DV47" s="4">
        <v>6.9500000000000006E-2</v>
      </c>
      <c r="DW47" s="5">
        <v>0.67710000000000004</v>
      </c>
      <c r="DX47" s="5">
        <v>0.79149999999999998</v>
      </c>
      <c r="DY47" s="5">
        <v>0.33250000000000002</v>
      </c>
      <c r="DZ47" s="5">
        <v>0.9365</v>
      </c>
      <c r="EA47" s="5">
        <v>5.0599999999999999E-2</v>
      </c>
      <c r="EB47" s="4">
        <v>0.69159999999999999</v>
      </c>
      <c r="EC47" s="4">
        <v>0.82430000000000003</v>
      </c>
      <c r="ED47" s="4">
        <v>0.30759999999999998</v>
      </c>
      <c r="EE47" s="4">
        <v>0.91310000000000002</v>
      </c>
      <c r="EF47" s="4">
        <v>3.4099999999999998E-2</v>
      </c>
      <c r="EG47" s="5">
        <v>0.72270000000000001</v>
      </c>
      <c r="EH47" s="5">
        <v>0.89549999999999996</v>
      </c>
      <c r="EI47" s="5">
        <v>0.26029999999999998</v>
      </c>
      <c r="EJ47" s="5">
        <v>0.85440000000000005</v>
      </c>
      <c r="EK47" s="5">
        <v>2.2100000000000002E-2</v>
      </c>
      <c r="EL47" s="4">
        <v>0.81399999999999995</v>
      </c>
      <c r="EM47" s="4">
        <v>1.1274</v>
      </c>
      <c r="EN47" s="4">
        <v>0.16500000000000001</v>
      </c>
      <c r="EO47" s="4">
        <v>0.60819999999999996</v>
      </c>
      <c r="EP47" s="4">
        <v>7.3000000000000001E-3</v>
      </c>
      <c r="EQ47" s="5">
        <v>0.66949999999999998</v>
      </c>
      <c r="ER47" s="5">
        <v>0.77539999999999998</v>
      </c>
      <c r="ES47" s="5">
        <v>0.34079999999999999</v>
      </c>
      <c r="ET47" s="5">
        <v>0.94910000000000005</v>
      </c>
      <c r="EU47" s="5">
        <v>6.83E-2</v>
      </c>
      <c r="EV47" s="4"/>
      <c r="EW47" s="4"/>
      <c r="EX47" s="4"/>
      <c r="EY47" s="4"/>
      <c r="EZ47" s="4"/>
      <c r="FA47" s="5">
        <v>0.69140000000000001</v>
      </c>
      <c r="FB47" s="5">
        <v>0.82350000000000001</v>
      </c>
      <c r="FC47" s="5">
        <v>0.30730000000000002</v>
      </c>
      <c r="FD47" s="5">
        <v>0.9133</v>
      </c>
      <c r="FE47" s="5">
        <v>4.9299999999999997E-2</v>
      </c>
      <c r="FF47" s="4"/>
      <c r="FG47" s="4"/>
      <c r="FH47" s="4"/>
      <c r="FI47" s="4"/>
      <c r="FJ47" s="4"/>
      <c r="FK47" s="5"/>
      <c r="FL47" s="5"/>
      <c r="FM47" s="5"/>
      <c r="FN47" s="5"/>
      <c r="FO47" s="5"/>
      <c r="FP47" s="4">
        <f t="shared" si="5"/>
        <v>0.71161612903225813</v>
      </c>
      <c r="FQ47" s="4">
        <f t="shared" si="1"/>
        <v>0.87388387096774189</v>
      </c>
      <c r="FR47" s="4">
        <f t="shared" si="2"/>
        <v>0.28568387096774184</v>
      </c>
      <c r="FS47" s="4">
        <f t="shared" si="3"/>
        <v>0.86146774193548381</v>
      </c>
      <c r="FT47" s="4">
        <f t="shared" si="4"/>
        <v>5.0587096774193548E-2</v>
      </c>
      <c r="FU47" s="1" t="str" cm="1">
        <f t="array" aca="1" ref="FU47" ca="1">CONCATENATE(INDIRECT(ADDRESS(1,MATCH(_xlfn.MINIFS(B47:FO47,metrics.est,"MAE"),B47:FO47,0)+1)), ", ", INDIRECT(ADDRESS(2,MATCH(_xlfn.MINIFS(B47:FO47,metrics.est,"MAE"),B47:FO47,0)+1)))</f>
        <v>k=20, r=0.1</v>
      </c>
      <c r="FV47" s="1" t="str" cm="1">
        <f t="array" aca="1" ref="FV47" ca="1">CONCATENATE(INDIRECT(ADDRESS(1,MATCH(_xlfn.MINIFS(B47:FO47,metrics.est,"MSE"),B47:FO47,0)+1)), ", ", INDIRECT(ADDRESS(2,MATCH(_xlfn.MINIFS(B47:FO47,metrics.est,"MSE"),B47:FO47,0)+1)))</f>
        <v>k=5, r=0.1</v>
      </c>
      <c r="FW47" s="1" t="str" cm="1">
        <f t="array" aca="1" ref="FW47" ca="1">CONCATENATE(INDIRECT(ADDRESS(1,MATCH(_xlfn.MAXIFS(B47:FO47,metrics.est,"R"),B47:FO47,0)+1)), ", ", INDIRECT(ADDRESS(2,MATCH(_xlfn.MAXIFS(B47:FO47,metrics.est,"R"),B47:FO47,0)+1)))</f>
        <v>k=10, r=0.1</v>
      </c>
      <c r="FX47" s="1" t="str" cm="1">
        <f t="array" aca="1" ref="FX47" ca="1">CONCATENATE(INDIRECT(ADDRESS(1,MATCH(_xlfn.MAXIFS(B47:FO47,metrics.est,"Coverage"),B47:FO47,0)+1)), ", ", INDIRECT(ADDRESS(2,MATCH(_xlfn.MAXIFS(B47:FO47,metrics.est,"Coverage"),B47:FO47,0)+1)))</f>
        <v>k=5, r=0.1</v>
      </c>
      <c r="FY47" s="1" t="str" cm="1">
        <f t="array" aca="1" ref="FY47" ca="1">CONCATENATE(INDIRECT(ADDRESS(1,MATCH(_xlfn.MINIFS(B47:FO47,metrics.est,"Time"),B47:FO47,0)+1)), ", ", INDIRECT(ADDRESS(2,MATCH(_xlfn.MINIFS(B47:FO47,metrics.est,"Time"),B47:FO47,0)+1)))</f>
        <v>k=20, r=0.9</v>
      </c>
    </row>
    <row r="48" spans="1:181" x14ac:dyDescent="0.2">
      <c r="A48" s="1" t="s">
        <v>44</v>
      </c>
      <c r="B48" s="4">
        <v>0.69930000000000003</v>
      </c>
      <c r="C48" s="4">
        <v>0.83720000000000006</v>
      </c>
      <c r="D48" s="4">
        <v>0.27339999999999998</v>
      </c>
      <c r="E48" s="4">
        <v>0.82769999999999999</v>
      </c>
      <c r="F48" s="4">
        <v>0.1119</v>
      </c>
      <c r="G48" s="5">
        <v>0.71460000000000001</v>
      </c>
      <c r="H48" s="5">
        <v>0.87339999999999995</v>
      </c>
      <c r="I48" s="5">
        <v>0.25459999999999999</v>
      </c>
      <c r="J48" s="5">
        <v>0.79530000000000001</v>
      </c>
      <c r="K48" s="5">
        <v>8.2299999999999998E-2</v>
      </c>
      <c r="L48" s="4">
        <v>0.73009999999999997</v>
      </c>
      <c r="M48" s="4">
        <v>0.91010000000000002</v>
      </c>
      <c r="N48" s="4">
        <v>0.2399</v>
      </c>
      <c r="O48" s="4">
        <v>0.75290000000000001</v>
      </c>
      <c r="P48" s="4">
        <v>0.1076</v>
      </c>
      <c r="Q48" s="5">
        <v>0.74960000000000004</v>
      </c>
      <c r="R48" s="5">
        <v>0.9556</v>
      </c>
      <c r="S48" s="5">
        <v>0.23330000000000001</v>
      </c>
      <c r="T48" s="5">
        <v>0.70450000000000002</v>
      </c>
      <c r="U48" s="5">
        <v>5.16E-2</v>
      </c>
      <c r="V48" s="4">
        <v>0.77490000000000003</v>
      </c>
      <c r="W48" s="4">
        <v>1.0179</v>
      </c>
      <c r="X48" s="4">
        <v>0.2278</v>
      </c>
      <c r="Y48" s="4">
        <v>0.64239999999999997</v>
      </c>
      <c r="Z48" s="4">
        <v>6.3799999999999996E-2</v>
      </c>
      <c r="AA48" s="5">
        <v>0.79510000000000003</v>
      </c>
      <c r="AB48" s="5">
        <v>1.0662</v>
      </c>
      <c r="AC48" s="5">
        <v>0.21959999999999999</v>
      </c>
      <c r="AD48" s="5">
        <v>0.59809999999999997</v>
      </c>
      <c r="AE48" s="5">
        <v>3.6700000000000003E-2</v>
      </c>
      <c r="AF48" s="4">
        <v>0.8034</v>
      </c>
      <c r="AG48" s="4">
        <v>1.0905</v>
      </c>
      <c r="AH48" s="4">
        <v>0.2069</v>
      </c>
      <c r="AI48" s="4">
        <v>0.57420000000000004</v>
      </c>
      <c r="AJ48" s="4">
        <v>4.5100000000000001E-2</v>
      </c>
      <c r="AK48" s="5">
        <v>0.80349999999999999</v>
      </c>
      <c r="AL48" s="5">
        <v>1.0976999999999999</v>
      </c>
      <c r="AM48" s="5">
        <v>0.19289999999999999</v>
      </c>
      <c r="AN48" s="5">
        <v>0.5917</v>
      </c>
      <c r="AO48" s="5">
        <v>1.7000000000000001E-2</v>
      </c>
      <c r="AP48" s="4">
        <v>0.83089999999999997</v>
      </c>
      <c r="AQ48" s="4">
        <v>1.1638999999999999</v>
      </c>
      <c r="AR48" s="4">
        <v>0.1045</v>
      </c>
      <c r="AS48" s="4">
        <v>0.57030000000000003</v>
      </c>
      <c r="AT48" s="4">
        <v>1.5100000000000001E-2</v>
      </c>
      <c r="AU48" s="5">
        <v>0.6976</v>
      </c>
      <c r="AV48" s="5">
        <v>0.83599999999999997</v>
      </c>
      <c r="AW48" s="5">
        <v>0.26910000000000001</v>
      </c>
      <c r="AX48" s="5">
        <v>0.8266</v>
      </c>
      <c r="AY48" s="5">
        <v>0.104</v>
      </c>
      <c r="AZ48" s="4">
        <v>0.7288</v>
      </c>
      <c r="BA48" s="4">
        <v>0.90610000000000002</v>
      </c>
      <c r="BB48" s="4">
        <v>0.24929999999999999</v>
      </c>
      <c r="BC48" s="4">
        <v>0.75539999999999996</v>
      </c>
      <c r="BD48" s="4">
        <v>7.6899999999999996E-2</v>
      </c>
      <c r="BE48" s="5">
        <v>0.76939999999999997</v>
      </c>
      <c r="BF48" s="5">
        <v>1.004</v>
      </c>
      <c r="BG48" s="5">
        <v>0.2273</v>
      </c>
      <c r="BH48" s="5">
        <v>0.64680000000000004</v>
      </c>
      <c r="BI48" s="5">
        <v>5.2699999999999997E-2</v>
      </c>
      <c r="BJ48" s="4">
        <v>0.80379999999999996</v>
      </c>
      <c r="BK48" s="4">
        <v>1.0958000000000001</v>
      </c>
      <c r="BL48" s="4">
        <v>0.20630000000000001</v>
      </c>
      <c r="BM48" s="4">
        <v>0.57310000000000005</v>
      </c>
      <c r="BN48" s="4">
        <v>3.5099999999999999E-2</v>
      </c>
      <c r="BO48" s="5">
        <v>0.83160000000000001</v>
      </c>
      <c r="BP48" s="5">
        <v>1.1647000000000001</v>
      </c>
      <c r="BQ48" s="5">
        <v>0.11210000000000001</v>
      </c>
      <c r="BR48" s="5">
        <v>0.56859999999999999</v>
      </c>
      <c r="BS48" s="5">
        <v>1.26E-2</v>
      </c>
      <c r="BT48" s="4">
        <v>0.7006</v>
      </c>
      <c r="BU48" s="4">
        <v>0.84250000000000003</v>
      </c>
      <c r="BV48" s="4">
        <v>0.26700000000000002</v>
      </c>
      <c r="BW48" s="4">
        <v>0.82609999999999995</v>
      </c>
      <c r="BX48" s="4">
        <v>9.0200000000000002E-2</v>
      </c>
      <c r="BY48" s="5">
        <v>0.72870000000000001</v>
      </c>
      <c r="BZ48" s="5">
        <v>0.90780000000000005</v>
      </c>
      <c r="CA48" s="5">
        <v>0.24829999999999999</v>
      </c>
      <c r="CB48" s="5">
        <v>0.75470000000000004</v>
      </c>
      <c r="CC48" s="5">
        <v>6.5000000000000002E-2</v>
      </c>
      <c r="CD48" s="4">
        <v>0.77339999999999998</v>
      </c>
      <c r="CE48" s="4">
        <v>1.0126999999999999</v>
      </c>
      <c r="CF48" s="4">
        <v>0.22459999999999999</v>
      </c>
      <c r="CG48" s="4">
        <v>0.64600000000000002</v>
      </c>
      <c r="CH48" s="4">
        <v>5.4399999999999997E-2</v>
      </c>
      <c r="CI48" s="5">
        <v>0.80330000000000001</v>
      </c>
      <c r="CJ48" s="5">
        <v>1.0932999999999999</v>
      </c>
      <c r="CK48" s="5">
        <v>0.21279999999999999</v>
      </c>
      <c r="CL48" s="5">
        <v>0.57479999999999998</v>
      </c>
      <c r="CM48" s="5">
        <v>3.1699999999999999E-2</v>
      </c>
      <c r="CN48" s="4">
        <v>0.83260000000000001</v>
      </c>
      <c r="CO48" s="4">
        <v>1.1671</v>
      </c>
      <c r="CP48" s="4">
        <v>0.1119</v>
      </c>
      <c r="CQ48" s="4">
        <v>0.56999999999999995</v>
      </c>
      <c r="CR48" s="4">
        <v>1.3599999999999999E-2</v>
      </c>
      <c r="CS48" s="5">
        <v>0.69850000000000001</v>
      </c>
      <c r="CT48" s="5">
        <v>0.83620000000000005</v>
      </c>
      <c r="CU48" s="5">
        <v>0.2737</v>
      </c>
      <c r="CV48" s="5">
        <v>0.82650000000000001</v>
      </c>
      <c r="CW48" s="5">
        <v>6.6900000000000001E-2</v>
      </c>
      <c r="CX48" s="4">
        <v>0.72840000000000005</v>
      </c>
      <c r="CY48" s="4">
        <v>0.90539999999999998</v>
      </c>
      <c r="CZ48" s="4">
        <v>0.2492</v>
      </c>
      <c r="DA48" s="4">
        <v>0.75449999999999995</v>
      </c>
      <c r="DB48" s="4">
        <v>4.8099999999999997E-2</v>
      </c>
      <c r="DC48" s="5">
        <v>0.77310000000000001</v>
      </c>
      <c r="DD48" s="5">
        <v>1.0148999999999999</v>
      </c>
      <c r="DE48" s="5">
        <v>0.22489999999999999</v>
      </c>
      <c r="DF48" s="5">
        <v>0.64600000000000002</v>
      </c>
      <c r="DG48" s="5">
        <v>3.4599999999999999E-2</v>
      </c>
      <c r="DH48" s="4">
        <v>0.80369999999999997</v>
      </c>
      <c r="DI48" s="4">
        <v>1.095</v>
      </c>
      <c r="DJ48" s="4">
        <v>0.21</v>
      </c>
      <c r="DK48" s="4">
        <v>0.57479999999999998</v>
      </c>
      <c r="DL48" s="4">
        <v>0.02</v>
      </c>
      <c r="DM48" s="5">
        <v>0.8306</v>
      </c>
      <c r="DN48" s="5">
        <v>1.1609</v>
      </c>
      <c r="DO48" s="5">
        <v>0.112</v>
      </c>
      <c r="DP48" s="5">
        <v>0.57020000000000004</v>
      </c>
      <c r="DQ48" s="5">
        <v>7.0000000000000001E-3</v>
      </c>
      <c r="DR48" s="4">
        <v>0.69989999999999997</v>
      </c>
      <c r="DS48" s="4">
        <v>0.8397</v>
      </c>
      <c r="DT48" s="4">
        <v>0.27300000000000002</v>
      </c>
      <c r="DU48" s="4">
        <v>0.82569999999999999</v>
      </c>
      <c r="DV48" s="4">
        <v>7.1999999999999995E-2</v>
      </c>
      <c r="DW48" s="5">
        <v>0.7278</v>
      </c>
      <c r="DX48" s="5">
        <v>0.90359999999999996</v>
      </c>
      <c r="DY48" s="5">
        <v>0.24879999999999999</v>
      </c>
      <c r="DZ48" s="5">
        <v>0.75390000000000001</v>
      </c>
      <c r="EA48" s="5">
        <v>4.8399999999999999E-2</v>
      </c>
      <c r="EB48" s="4">
        <v>0.77239999999999998</v>
      </c>
      <c r="EC48" s="4">
        <v>1.0118</v>
      </c>
      <c r="ED48" s="4">
        <v>0.22800000000000001</v>
      </c>
      <c r="EE48" s="4">
        <v>0.64500000000000002</v>
      </c>
      <c r="EF48" s="4">
        <v>3.39E-2</v>
      </c>
      <c r="EG48" s="5">
        <v>0.80410000000000004</v>
      </c>
      <c r="EH48" s="5">
        <v>1.0943000000000001</v>
      </c>
      <c r="EI48" s="5">
        <v>0.20979999999999999</v>
      </c>
      <c r="EJ48" s="5">
        <v>0.57489999999999997</v>
      </c>
      <c r="EK48" s="5">
        <v>2.1100000000000001E-2</v>
      </c>
      <c r="EL48" s="4">
        <v>0.83040000000000003</v>
      </c>
      <c r="EM48" s="4">
        <v>1.1613</v>
      </c>
      <c r="EN48" s="4">
        <v>0.1124</v>
      </c>
      <c r="EO48" s="4">
        <v>0.57089999999999996</v>
      </c>
      <c r="EP48" s="4">
        <v>7.4000000000000003E-3</v>
      </c>
      <c r="EQ48" s="5">
        <v>0.69940000000000002</v>
      </c>
      <c r="ER48" s="5">
        <v>0.84019999999999995</v>
      </c>
      <c r="ES48" s="5">
        <v>0.27050000000000002</v>
      </c>
      <c r="ET48" s="5">
        <v>0.82589999999999997</v>
      </c>
      <c r="EU48" s="5">
        <v>6.7599999999999993E-2</v>
      </c>
      <c r="EV48" s="4"/>
      <c r="EW48" s="4"/>
      <c r="EX48" s="4"/>
      <c r="EY48" s="4"/>
      <c r="EZ48" s="4"/>
      <c r="FA48" s="5">
        <v>0.77280000000000004</v>
      </c>
      <c r="FB48" s="5">
        <v>1.0124</v>
      </c>
      <c r="FC48" s="5">
        <v>0.2266</v>
      </c>
      <c r="FD48" s="5">
        <v>0.64659999999999995</v>
      </c>
      <c r="FE48" s="5">
        <v>4.2000000000000003E-2</v>
      </c>
      <c r="FF48" s="4"/>
      <c r="FG48" s="4"/>
      <c r="FH48" s="4"/>
      <c r="FI48" s="4"/>
      <c r="FJ48" s="4"/>
      <c r="FK48" s="5"/>
      <c r="FL48" s="5"/>
      <c r="FM48" s="5"/>
      <c r="FN48" s="5"/>
      <c r="FO48" s="5"/>
      <c r="FP48" s="4">
        <f t="shared" si="5"/>
        <v>0.76491290322580652</v>
      </c>
      <c r="FQ48" s="4">
        <f t="shared" si="1"/>
        <v>0.99736129032258081</v>
      </c>
      <c r="FR48" s="4">
        <f t="shared" si="2"/>
        <v>0.21679032258064521</v>
      </c>
      <c r="FS48" s="4">
        <f t="shared" si="3"/>
        <v>0.67787419354838718</v>
      </c>
      <c r="FT48" s="4">
        <f t="shared" si="4"/>
        <v>4.9558064516129034E-2</v>
      </c>
      <c r="FU48" s="1" t="str" cm="1">
        <f t="array" aca="1" ref="FU48" ca="1">CONCATENATE(INDIRECT(ADDRESS(1,MATCH(_xlfn.MINIFS(B48:FO48,metrics.est,"MAE"),B48:FO48,0)+1)), ", ", INDIRECT(ADDRESS(2,MATCH(_xlfn.MINIFS(B48:FO48,metrics.est,"MAE"),B48:FO48,0)+1)))</f>
        <v>k=10, r=0.1</v>
      </c>
      <c r="FV48" s="1" t="str" cm="1">
        <f t="array" aca="1" ref="FV48" ca="1">CONCATENATE(INDIRECT(ADDRESS(1,MATCH(_xlfn.MINIFS(B48:FO48,metrics.est,"MSE"),B48:FO48,0)+1)), ", ", INDIRECT(ADDRESS(2,MATCH(_xlfn.MINIFS(B48:FO48,metrics.est,"MSE"),B48:FO48,0)+1)))</f>
        <v>k=10, r=0.1</v>
      </c>
      <c r="FW48" s="1" t="str" cm="1">
        <f t="array" aca="1" ref="FW48" ca="1">CONCATENATE(INDIRECT(ADDRESS(1,MATCH(_xlfn.MAXIFS(B48:FO48,metrics.est,"R"),B48:FO48,0)+1)), ", ", INDIRECT(ADDRESS(2,MATCH(_xlfn.MAXIFS(B48:FO48,metrics.est,"R"),B48:FO48,0)+1)))</f>
        <v>k=20, r=0.1</v>
      </c>
      <c r="FX48" s="1" t="str" cm="1">
        <f t="array" aca="1" ref="FX48" ca="1">CONCATENATE(INDIRECT(ADDRESS(1,MATCH(_xlfn.MAXIFS(B48:FO48,metrics.est,"Coverage"),B48:FO48,0)+1)), ", ", INDIRECT(ADDRESS(2,MATCH(_xlfn.MAXIFS(B48:FO48,metrics.est,"Coverage"),B48:FO48,0)+1)))</f>
        <v>k=5, r=0.1</v>
      </c>
      <c r="FY48" s="1" t="str" cm="1">
        <f t="array" aca="1" ref="FY48" ca="1">CONCATENATE(INDIRECT(ADDRESS(1,MATCH(_xlfn.MINIFS(B48:FO48,metrics.est,"Time"),B48:FO48,0)+1)), ", ", INDIRECT(ADDRESS(2,MATCH(_xlfn.MINIFS(B48:FO48,metrics.est,"Time"),B48:FO48,0)+1)))</f>
        <v>k=20, r=0.9</v>
      </c>
    </row>
    <row r="49" spans="1:181" x14ac:dyDescent="0.2">
      <c r="A49" s="1" t="s">
        <v>45</v>
      </c>
      <c r="B49" s="4">
        <v>0.71750000000000003</v>
      </c>
      <c r="C49" s="4">
        <v>0.87309999999999999</v>
      </c>
      <c r="D49" s="4">
        <v>0.25319999999999998</v>
      </c>
      <c r="E49" s="4">
        <v>0.75890000000000002</v>
      </c>
      <c r="F49" s="4">
        <v>2.3900000000000001E-2</v>
      </c>
      <c r="G49" s="5">
        <v>0.72819999999999996</v>
      </c>
      <c r="H49" s="5">
        <v>0.90239999999999998</v>
      </c>
      <c r="I49" s="5">
        <v>0.25390000000000001</v>
      </c>
      <c r="J49" s="5">
        <v>0.73719999999999997</v>
      </c>
      <c r="K49" s="5">
        <v>2.1299999999999999E-2</v>
      </c>
      <c r="L49" s="4">
        <v>0.73760000000000003</v>
      </c>
      <c r="M49" s="4">
        <v>0.92330000000000001</v>
      </c>
      <c r="N49" s="4">
        <v>0.25009999999999999</v>
      </c>
      <c r="O49" s="4">
        <v>0.71299999999999997</v>
      </c>
      <c r="P49" s="4">
        <v>2.41E-2</v>
      </c>
      <c r="Q49" s="5">
        <v>0.75109999999999999</v>
      </c>
      <c r="R49" s="5">
        <v>0.9577</v>
      </c>
      <c r="S49" s="5">
        <v>0.2447</v>
      </c>
      <c r="T49" s="5">
        <v>0.6825</v>
      </c>
      <c r="U49" s="5">
        <v>1.14E-2</v>
      </c>
      <c r="V49" s="4">
        <v>0.76259999999999994</v>
      </c>
      <c r="W49" s="4">
        <v>0.98680000000000001</v>
      </c>
      <c r="X49" s="4">
        <v>0.24540000000000001</v>
      </c>
      <c r="Y49" s="4">
        <v>0.66180000000000005</v>
      </c>
      <c r="Z49" s="4">
        <v>1.9900000000000001E-2</v>
      </c>
      <c r="AA49" s="5">
        <v>0.77659999999999996</v>
      </c>
      <c r="AB49" s="5">
        <v>1.0207999999999999</v>
      </c>
      <c r="AC49" s="5">
        <v>0.23810000000000001</v>
      </c>
      <c r="AD49" s="5">
        <v>0.63649999999999995</v>
      </c>
      <c r="AE49" s="5">
        <v>8.2000000000000007E-3</v>
      </c>
      <c r="AF49" s="4">
        <v>0.78069999999999995</v>
      </c>
      <c r="AG49" s="4">
        <v>1.0345</v>
      </c>
      <c r="AH49" s="4">
        <v>0.23719999999999999</v>
      </c>
      <c r="AI49" s="4">
        <v>0.63319999999999999</v>
      </c>
      <c r="AJ49" s="4">
        <v>1.12E-2</v>
      </c>
      <c r="AK49" s="5">
        <v>0.78420000000000001</v>
      </c>
      <c r="AL49" s="5">
        <v>1.0491999999999999</v>
      </c>
      <c r="AM49" s="5">
        <v>0.2349</v>
      </c>
      <c r="AN49" s="5">
        <v>0.64300000000000002</v>
      </c>
      <c r="AO49" s="5">
        <v>5.1000000000000004E-3</v>
      </c>
      <c r="AP49" s="4">
        <v>0.80630000000000002</v>
      </c>
      <c r="AQ49" s="4">
        <v>1.1026</v>
      </c>
      <c r="AR49" s="4">
        <v>0.18609999999999999</v>
      </c>
      <c r="AS49" s="4">
        <v>0.58760000000000001</v>
      </c>
      <c r="AT49" s="4">
        <v>4.5999999999999999E-3</v>
      </c>
      <c r="AU49" s="5">
        <v>0.7147</v>
      </c>
      <c r="AV49" s="5">
        <v>0.87470000000000003</v>
      </c>
      <c r="AW49" s="5">
        <v>0.27539999999999998</v>
      </c>
      <c r="AX49" s="5">
        <v>0.75829999999999997</v>
      </c>
      <c r="AY49" s="5">
        <v>2.53E-2</v>
      </c>
      <c r="AZ49" s="4">
        <v>0.73670000000000002</v>
      </c>
      <c r="BA49" s="4">
        <v>0.92200000000000004</v>
      </c>
      <c r="BB49" s="4">
        <v>0.2601</v>
      </c>
      <c r="BC49" s="4">
        <v>0.7117</v>
      </c>
      <c r="BD49" s="4">
        <v>2.0299999999999999E-2</v>
      </c>
      <c r="BE49" s="5">
        <v>0.76160000000000005</v>
      </c>
      <c r="BF49" s="5">
        <v>0.98580000000000001</v>
      </c>
      <c r="BG49" s="5">
        <v>0.24479999999999999</v>
      </c>
      <c r="BH49" s="5">
        <v>0.6573</v>
      </c>
      <c r="BI49" s="5">
        <v>1.52E-2</v>
      </c>
      <c r="BJ49" s="4">
        <v>0.77959999999999996</v>
      </c>
      <c r="BK49" s="4">
        <v>1.0339</v>
      </c>
      <c r="BL49" s="4">
        <v>0.2351</v>
      </c>
      <c r="BM49" s="4">
        <v>0.63119999999999998</v>
      </c>
      <c r="BN49" s="4">
        <v>1.04E-2</v>
      </c>
      <c r="BO49" s="5">
        <v>0.80730000000000002</v>
      </c>
      <c r="BP49" s="5">
        <v>1.1081000000000001</v>
      </c>
      <c r="BQ49" s="5">
        <v>0.18609999999999999</v>
      </c>
      <c r="BR49" s="5">
        <v>0.58809999999999996</v>
      </c>
      <c r="BS49" s="5">
        <v>3.7000000000000002E-3</v>
      </c>
      <c r="BT49" s="4">
        <v>0.71799999999999997</v>
      </c>
      <c r="BU49" s="4">
        <v>0.87709999999999999</v>
      </c>
      <c r="BV49" s="4">
        <v>0.26740000000000003</v>
      </c>
      <c r="BW49" s="4">
        <v>0.75700000000000001</v>
      </c>
      <c r="BX49" s="4">
        <v>2.5700000000000001E-2</v>
      </c>
      <c r="BY49" s="5">
        <v>0.73819999999999997</v>
      </c>
      <c r="BZ49" s="5">
        <v>0.92679999999999996</v>
      </c>
      <c r="CA49" s="5">
        <v>0.25719999999999998</v>
      </c>
      <c r="CB49" s="5">
        <v>0.7117</v>
      </c>
      <c r="CC49" s="5">
        <v>1.7299999999999999E-2</v>
      </c>
      <c r="CD49" s="4">
        <v>0.76229999999999998</v>
      </c>
      <c r="CE49" s="4">
        <v>0.98550000000000004</v>
      </c>
      <c r="CF49" s="4">
        <v>0.24249999999999999</v>
      </c>
      <c r="CG49" s="4">
        <v>0.66010000000000002</v>
      </c>
      <c r="CH49" s="4">
        <v>1.2999999999999999E-2</v>
      </c>
      <c r="CI49" s="5">
        <v>0.7802</v>
      </c>
      <c r="CJ49" s="5">
        <v>1.0368999999999999</v>
      </c>
      <c r="CK49" s="5">
        <v>0.2384</v>
      </c>
      <c r="CL49" s="5">
        <v>0.63129999999999997</v>
      </c>
      <c r="CM49" s="5">
        <v>1.0200000000000001E-2</v>
      </c>
      <c r="CN49" s="4">
        <v>0.80600000000000005</v>
      </c>
      <c r="CO49" s="4">
        <v>1.1044</v>
      </c>
      <c r="CP49" s="4">
        <v>0.19259999999999999</v>
      </c>
      <c r="CQ49" s="4">
        <v>0.58689999999999998</v>
      </c>
      <c r="CR49" s="4">
        <v>4.5999999999999999E-3</v>
      </c>
      <c r="CS49" s="5">
        <v>0.71730000000000005</v>
      </c>
      <c r="CT49" s="5">
        <v>0.87970000000000004</v>
      </c>
      <c r="CU49" s="5">
        <v>0.26950000000000002</v>
      </c>
      <c r="CV49" s="5">
        <v>0.75760000000000005</v>
      </c>
      <c r="CW49" s="5">
        <v>1.41E-2</v>
      </c>
      <c r="CX49" s="4">
        <v>0.73899999999999999</v>
      </c>
      <c r="CY49" s="4">
        <v>0.92679999999999996</v>
      </c>
      <c r="CZ49" s="4">
        <v>0.25469999999999998</v>
      </c>
      <c r="DA49" s="4">
        <v>0.7127</v>
      </c>
      <c r="DB49" s="4">
        <v>1.0500000000000001E-2</v>
      </c>
      <c r="DC49" s="5">
        <v>0.76259999999999994</v>
      </c>
      <c r="DD49" s="5">
        <v>0.98750000000000004</v>
      </c>
      <c r="DE49" s="5">
        <v>0.2412</v>
      </c>
      <c r="DF49" s="5">
        <v>0.66020000000000001</v>
      </c>
      <c r="DG49" s="5">
        <v>8.6999999999999994E-3</v>
      </c>
      <c r="DH49" s="4">
        <v>0.7823</v>
      </c>
      <c r="DI49" s="4">
        <v>1.0406</v>
      </c>
      <c r="DJ49" s="4">
        <v>0.2384</v>
      </c>
      <c r="DK49" s="4">
        <v>0.63200000000000001</v>
      </c>
      <c r="DL49" s="4">
        <v>5.0000000000000001E-3</v>
      </c>
      <c r="DM49" s="5">
        <v>0.80520000000000003</v>
      </c>
      <c r="DN49" s="5">
        <v>1.1004</v>
      </c>
      <c r="DO49" s="5">
        <v>0.18690000000000001</v>
      </c>
      <c r="DP49" s="5">
        <v>0.58740000000000003</v>
      </c>
      <c r="DQ49" s="5">
        <v>2.0999999999999999E-3</v>
      </c>
      <c r="DR49" s="4">
        <v>0.7198</v>
      </c>
      <c r="DS49" s="4">
        <v>0.88160000000000005</v>
      </c>
      <c r="DT49" s="4">
        <v>0.2661</v>
      </c>
      <c r="DU49" s="4">
        <v>0.75660000000000005</v>
      </c>
      <c r="DV49" s="4">
        <v>1.3899999999999999E-2</v>
      </c>
      <c r="DW49" s="5">
        <v>0.73750000000000004</v>
      </c>
      <c r="DX49" s="5">
        <v>0.92290000000000005</v>
      </c>
      <c r="DY49" s="5">
        <v>0.25590000000000002</v>
      </c>
      <c r="DZ49" s="5">
        <v>0.71240000000000003</v>
      </c>
      <c r="EA49" s="5">
        <v>1.11E-2</v>
      </c>
      <c r="EB49" s="4">
        <v>0.76239999999999997</v>
      </c>
      <c r="EC49" s="4">
        <v>0.98680000000000001</v>
      </c>
      <c r="ED49" s="4">
        <v>0.245</v>
      </c>
      <c r="EE49" s="4">
        <v>0.65839999999999999</v>
      </c>
      <c r="EF49" s="4">
        <v>6.8999999999999999E-3</v>
      </c>
      <c r="EG49" s="5">
        <v>0.78139999999999998</v>
      </c>
      <c r="EH49" s="5">
        <v>1.0375000000000001</v>
      </c>
      <c r="EI49" s="5">
        <v>0.23760000000000001</v>
      </c>
      <c r="EJ49" s="5">
        <v>0.6331</v>
      </c>
      <c r="EK49" s="5">
        <v>5.3E-3</v>
      </c>
      <c r="EL49" s="4">
        <v>0.80510000000000004</v>
      </c>
      <c r="EM49" s="4">
        <v>1.1019000000000001</v>
      </c>
      <c r="EN49" s="4">
        <v>0.18729999999999999</v>
      </c>
      <c r="EO49" s="4">
        <v>0.58830000000000005</v>
      </c>
      <c r="EP49" s="4">
        <v>2.3E-3</v>
      </c>
      <c r="EQ49" s="5">
        <v>0.71850000000000003</v>
      </c>
      <c r="ER49" s="5">
        <v>0.87870000000000004</v>
      </c>
      <c r="ES49" s="5">
        <v>0.2641</v>
      </c>
      <c r="ET49" s="5">
        <v>0.7581</v>
      </c>
      <c r="EU49" s="5">
        <v>1.43E-2</v>
      </c>
      <c r="EV49" s="4"/>
      <c r="EW49" s="4"/>
      <c r="EX49" s="4"/>
      <c r="EY49" s="4"/>
      <c r="EZ49" s="4"/>
      <c r="FA49" s="5">
        <v>0.76190000000000002</v>
      </c>
      <c r="FB49" s="5">
        <v>0.98560000000000003</v>
      </c>
      <c r="FC49" s="5">
        <v>0.24390000000000001</v>
      </c>
      <c r="FD49" s="5">
        <v>0.65910000000000002</v>
      </c>
      <c r="FE49" s="5">
        <v>9.7000000000000003E-3</v>
      </c>
      <c r="FF49" s="4"/>
      <c r="FG49" s="4"/>
      <c r="FH49" s="4"/>
      <c r="FI49" s="4"/>
      <c r="FJ49" s="4"/>
      <c r="FK49" s="5"/>
      <c r="FL49" s="5"/>
      <c r="FM49" s="5"/>
      <c r="FN49" s="5"/>
      <c r="FO49" s="5"/>
      <c r="FP49" s="4">
        <f t="shared" si="5"/>
        <v>0.7594322580645162</v>
      </c>
      <c r="FQ49" s="4">
        <f t="shared" si="1"/>
        <v>0.98179354838709665</v>
      </c>
      <c r="FR49" s="4">
        <f t="shared" si="2"/>
        <v>0.23979999999999999</v>
      </c>
      <c r="FS49" s="4">
        <f t="shared" si="3"/>
        <v>0.67300645161290296</v>
      </c>
      <c r="FT49" s="4">
        <f t="shared" si="4"/>
        <v>1.2235483870967741E-2</v>
      </c>
      <c r="FU49" s="1" t="str" cm="1">
        <f t="array" aca="1" ref="FU49" ca="1">CONCATENATE(INDIRECT(ADDRESS(1,MATCH(_xlfn.MINIFS(B49:FO49,metrics.est,"MAE"),B49:FO49,0)+1)), ", ", INDIRECT(ADDRESS(2,MATCH(_xlfn.MINIFS(B49:FO49,metrics.est,"MAE"),B49:FO49,0)+1)))</f>
        <v>k=10, r=0.1</v>
      </c>
      <c r="FV49" s="1" t="str" cm="1">
        <f t="array" aca="1" ref="FV49" ca="1">CONCATENATE(INDIRECT(ADDRESS(1,MATCH(_xlfn.MINIFS(B49:FO49,metrics.est,"MSE"),B49:FO49,0)+1)), ", ", INDIRECT(ADDRESS(2,MATCH(_xlfn.MINIFS(B49:FO49,metrics.est,"MSE"),B49:FO49,0)+1)))</f>
        <v>k=5, r=0.1</v>
      </c>
      <c r="FW49" s="1" t="str" cm="1">
        <f t="array" aca="1" ref="FW49" ca="1">CONCATENATE(INDIRECT(ADDRESS(1,MATCH(_xlfn.MAXIFS(B49:FO49,metrics.est,"R"),B49:FO49,0)+1)), ", ", INDIRECT(ADDRESS(2,MATCH(_xlfn.MAXIFS(B49:FO49,metrics.est,"R"),B49:FO49,0)+1)))</f>
        <v>k=10, r=0.1</v>
      </c>
      <c r="FX49" s="1" t="str" cm="1">
        <f t="array" aca="1" ref="FX49" ca="1">CONCATENATE(INDIRECT(ADDRESS(1,MATCH(_xlfn.MAXIFS(B49:FO49,metrics.est,"Coverage"),B49:FO49,0)+1)), ", ", INDIRECT(ADDRESS(2,MATCH(_xlfn.MAXIFS(B49:FO49,metrics.est,"Coverage"),B49:FO49,0)+1)))</f>
        <v>k=5, r=0.1</v>
      </c>
      <c r="FY49" s="1" t="str" cm="1">
        <f t="array" aca="1" ref="FY49" ca="1">CONCATENATE(INDIRECT(ADDRESS(1,MATCH(_xlfn.MINIFS(B49:FO49,metrics.est,"Time"),B49:FO49,0)+1)), ", ", INDIRECT(ADDRESS(2,MATCH(_xlfn.MINIFS(B49:FO49,metrics.est,"Time"),B49:FO49,0)+1)))</f>
        <v>k=20, r=0.9</v>
      </c>
    </row>
    <row r="50" spans="1:181" x14ac:dyDescent="0.2">
      <c r="A50" s="1" t="s">
        <v>46</v>
      </c>
      <c r="B50" s="4">
        <v>0.67510000000000003</v>
      </c>
      <c r="C50" s="4">
        <v>0.77769999999999995</v>
      </c>
      <c r="D50" s="4">
        <v>0.3029</v>
      </c>
      <c r="E50" s="4">
        <v>0.94110000000000005</v>
      </c>
      <c r="F50" s="4">
        <v>4.8500000000000001E-2</v>
      </c>
      <c r="G50" s="5">
        <v>0.68</v>
      </c>
      <c r="H50" s="5">
        <v>0.79269999999999996</v>
      </c>
      <c r="I50" s="5">
        <v>0.30130000000000001</v>
      </c>
      <c r="J50" s="5">
        <v>0.93510000000000004</v>
      </c>
      <c r="K50" s="5">
        <v>3.0200000000000001E-2</v>
      </c>
      <c r="L50" s="4">
        <v>0.68540000000000001</v>
      </c>
      <c r="M50" s="4">
        <v>0.80369999999999997</v>
      </c>
      <c r="N50" s="4">
        <v>0.29820000000000002</v>
      </c>
      <c r="O50" s="4">
        <v>0.92779999999999996</v>
      </c>
      <c r="P50" s="4">
        <v>3.1699999999999999E-2</v>
      </c>
      <c r="Q50" s="5">
        <v>0.69089999999999996</v>
      </c>
      <c r="R50" s="5">
        <v>0.81669999999999998</v>
      </c>
      <c r="S50" s="5">
        <v>0.28370000000000001</v>
      </c>
      <c r="T50" s="5">
        <v>0.91700000000000004</v>
      </c>
      <c r="U50" s="5">
        <v>1.77E-2</v>
      </c>
      <c r="V50" s="4">
        <v>0.69789999999999996</v>
      </c>
      <c r="W50" s="4">
        <v>0.83320000000000005</v>
      </c>
      <c r="X50" s="4">
        <v>0.28000000000000003</v>
      </c>
      <c r="Y50" s="4">
        <v>0.90259999999999996</v>
      </c>
      <c r="Z50" s="4">
        <v>2.5600000000000001E-2</v>
      </c>
      <c r="AA50" s="5">
        <v>0.70989999999999998</v>
      </c>
      <c r="AB50" s="5">
        <v>0.85899999999999999</v>
      </c>
      <c r="AC50" s="5">
        <v>0.26150000000000001</v>
      </c>
      <c r="AD50" s="5">
        <v>0.8831</v>
      </c>
      <c r="AE50" s="5">
        <v>1.5100000000000001E-2</v>
      </c>
      <c r="AF50" s="4">
        <v>0.72709999999999997</v>
      </c>
      <c r="AG50" s="4">
        <v>0.89910000000000001</v>
      </c>
      <c r="AH50" s="4">
        <v>0.2359</v>
      </c>
      <c r="AI50" s="4">
        <v>0.85029999999999994</v>
      </c>
      <c r="AJ50" s="4">
        <v>1.67E-2</v>
      </c>
      <c r="AK50" s="5">
        <v>0.75590000000000002</v>
      </c>
      <c r="AL50" s="5">
        <v>0.97270000000000001</v>
      </c>
      <c r="AM50" s="5">
        <v>0.2162</v>
      </c>
      <c r="AN50" s="5">
        <v>0.78390000000000004</v>
      </c>
      <c r="AO50" s="5">
        <v>6.1000000000000004E-3</v>
      </c>
      <c r="AP50" s="4">
        <v>0.81240000000000001</v>
      </c>
      <c r="AQ50" s="4">
        <v>1.1178999999999999</v>
      </c>
      <c r="AR50" s="4">
        <v>0.15770000000000001</v>
      </c>
      <c r="AS50" s="4">
        <v>0.62590000000000001</v>
      </c>
      <c r="AT50" s="4">
        <v>9.4000000000000004E-3</v>
      </c>
      <c r="AU50" s="5">
        <v>0.67490000000000006</v>
      </c>
      <c r="AV50" s="5">
        <v>0.78149999999999997</v>
      </c>
      <c r="AW50" s="5">
        <v>0.3231</v>
      </c>
      <c r="AX50" s="5">
        <v>0.94140000000000001</v>
      </c>
      <c r="AY50" s="5">
        <v>4.0599999999999997E-2</v>
      </c>
      <c r="AZ50" s="4">
        <v>0.68510000000000004</v>
      </c>
      <c r="BA50" s="4">
        <v>0.80389999999999995</v>
      </c>
      <c r="BB50" s="4">
        <v>0.30249999999999999</v>
      </c>
      <c r="BC50" s="4">
        <v>0.92730000000000001</v>
      </c>
      <c r="BD50" s="4">
        <v>3.15E-2</v>
      </c>
      <c r="BE50" s="5">
        <v>0.69820000000000004</v>
      </c>
      <c r="BF50" s="5">
        <v>0.83430000000000004</v>
      </c>
      <c r="BG50" s="5">
        <v>0.27700000000000002</v>
      </c>
      <c r="BH50" s="5">
        <v>0.90310000000000001</v>
      </c>
      <c r="BI50" s="5">
        <v>2.1100000000000001E-2</v>
      </c>
      <c r="BJ50" s="4">
        <v>0.72599999999999998</v>
      </c>
      <c r="BK50" s="4">
        <v>0.89859999999999995</v>
      </c>
      <c r="BL50" s="4">
        <v>0.24030000000000001</v>
      </c>
      <c r="BM50" s="4">
        <v>0.84889999999999999</v>
      </c>
      <c r="BN50" s="4">
        <v>1.5299999999999999E-2</v>
      </c>
      <c r="BO50" s="5">
        <v>0.81289999999999996</v>
      </c>
      <c r="BP50" s="5">
        <v>1.1194</v>
      </c>
      <c r="BQ50" s="5">
        <v>0.15840000000000001</v>
      </c>
      <c r="BR50" s="5">
        <v>0.62360000000000004</v>
      </c>
      <c r="BS50" s="5">
        <v>6.4999999999999997E-3</v>
      </c>
      <c r="BT50" s="4">
        <v>0.6774</v>
      </c>
      <c r="BU50" s="4">
        <v>0.78739999999999999</v>
      </c>
      <c r="BV50" s="4">
        <v>0.30480000000000002</v>
      </c>
      <c r="BW50" s="4">
        <v>0.94110000000000005</v>
      </c>
      <c r="BX50" s="4">
        <v>3.6499999999999998E-2</v>
      </c>
      <c r="BY50" s="5">
        <v>0.68430000000000002</v>
      </c>
      <c r="BZ50" s="5">
        <v>0.80310000000000004</v>
      </c>
      <c r="CA50" s="5">
        <v>0.29680000000000001</v>
      </c>
      <c r="CB50" s="5">
        <v>0.92820000000000003</v>
      </c>
      <c r="CC50" s="5">
        <v>2.5700000000000001E-2</v>
      </c>
      <c r="CD50" s="4">
        <v>0.69869999999999999</v>
      </c>
      <c r="CE50" s="4">
        <v>0.83530000000000004</v>
      </c>
      <c r="CF50" s="4">
        <v>0.27689999999999998</v>
      </c>
      <c r="CG50" s="4">
        <v>0.90359999999999996</v>
      </c>
      <c r="CH50" s="4">
        <v>1.84E-2</v>
      </c>
      <c r="CI50" s="5">
        <v>0.72709999999999997</v>
      </c>
      <c r="CJ50" s="5">
        <v>0.90229999999999999</v>
      </c>
      <c r="CK50" s="5">
        <v>0.24329999999999999</v>
      </c>
      <c r="CL50" s="5">
        <v>0.8488</v>
      </c>
      <c r="CM50" s="5">
        <v>1.5699999999999999E-2</v>
      </c>
      <c r="CN50" s="4">
        <v>0.81369999999999998</v>
      </c>
      <c r="CO50" s="4">
        <v>1.1234</v>
      </c>
      <c r="CP50" s="4">
        <v>0.16089999999999999</v>
      </c>
      <c r="CQ50" s="4">
        <v>0.62329999999999997</v>
      </c>
      <c r="CR50" s="4">
        <v>8.2000000000000007E-3</v>
      </c>
      <c r="CS50" s="5">
        <v>0.67400000000000004</v>
      </c>
      <c r="CT50" s="5">
        <v>0.78</v>
      </c>
      <c r="CU50" s="5">
        <v>0.32069999999999999</v>
      </c>
      <c r="CV50" s="5">
        <v>0.9415</v>
      </c>
      <c r="CW50" s="5">
        <v>2.24E-2</v>
      </c>
      <c r="CX50" s="4">
        <v>0.68469999999999998</v>
      </c>
      <c r="CY50" s="4">
        <v>0.80310000000000004</v>
      </c>
      <c r="CZ50" s="4">
        <v>0.30149999999999999</v>
      </c>
      <c r="DA50" s="4">
        <v>0.92749999999999999</v>
      </c>
      <c r="DB50" s="4">
        <v>1.7100000000000001E-2</v>
      </c>
      <c r="DC50" s="5">
        <v>0.69889999999999997</v>
      </c>
      <c r="DD50" s="5">
        <v>0.83579999999999999</v>
      </c>
      <c r="DE50" s="5">
        <v>0.27560000000000001</v>
      </c>
      <c r="DF50" s="5">
        <v>0.90369999999999995</v>
      </c>
      <c r="DG50" s="5">
        <v>1.3599999999999999E-2</v>
      </c>
      <c r="DH50" s="4">
        <v>0.72729999999999995</v>
      </c>
      <c r="DI50" s="4">
        <v>0.9022</v>
      </c>
      <c r="DJ50" s="4">
        <v>0.24229999999999999</v>
      </c>
      <c r="DK50" s="4">
        <v>0.84930000000000005</v>
      </c>
      <c r="DL50" s="4">
        <v>8.0999999999999996E-3</v>
      </c>
      <c r="DM50" s="5">
        <v>0.81189999999999996</v>
      </c>
      <c r="DN50" s="5">
        <v>1.1169</v>
      </c>
      <c r="DO50" s="5">
        <v>0.16059999999999999</v>
      </c>
      <c r="DP50" s="5">
        <v>0.62250000000000005</v>
      </c>
      <c r="DQ50" s="5">
        <v>3.3E-3</v>
      </c>
      <c r="DR50" s="4">
        <v>0.67730000000000001</v>
      </c>
      <c r="DS50" s="4">
        <v>0.78649999999999998</v>
      </c>
      <c r="DT50" s="4">
        <v>0.31419999999999998</v>
      </c>
      <c r="DU50" s="4">
        <v>0.9405</v>
      </c>
      <c r="DV50" s="4">
        <v>2.4E-2</v>
      </c>
      <c r="DW50" s="5">
        <v>0.68400000000000005</v>
      </c>
      <c r="DX50" s="5">
        <v>0.80179999999999996</v>
      </c>
      <c r="DY50" s="5">
        <v>0.30009999999999998</v>
      </c>
      <c r="DZ50" s="5">
        <v>0.9274</v>
      </c>
      <c r="EA50" s="5">
        <v>1.7999999999999999E-2</v>
      </c>
      <c r="EB50" s="4">
        <v>0.69840000000000002</v>
      </c>
      <c r="EC50" s="4">
        <v>0.83450000000000002</v>
      </c>
      <c r="ED50" s="4">
        <v>0.27850000000000003</v>
      </c>
      <c r="EE50" s="4">
        <v>0.90290000000000004</v>
      </c>
      <c r="EF50" s="4">
        <v>1.2E-2</v>
      </c>
      <c r="EG50" s="5">
        <v>0.72670000000000001</v>
      </c>
      <c r="EH50" s="5">
        <v>0.90090000000000003</v>
      </c>
      <c r="EI50" s="5">
        <v>0.2402</v>
      </c>
      <c r="EJ50" s="5">
        <v>0.84989999999999999</v>
      </c>
      <c r="EK50" s="5">
        <v>8.5000000000000006E-3</v>
      </c>
      <c r="EL50" s="4">
        <v>0.81179999999999997</v>
      </c>
      <c r="EM50" s="4">
        <v>1.1182000000000001</v>
      </c>
      <c r="EN50" s="4">
        <v>0.1608</v>
      </c>
      <c r="EO50" s="4">
        <v>0.62370000000000003</v>
      </c>
      <c r="EP50" s="4">
        <v>3.3999999999999998E-3</v>
      </c>
      <c r="EQ50" s="5">
        <v>0.67600000000000005</v>
      </c>
      <c r="ER50" s="5">
        <v>0.78420000000000001</v>
      </c>
      <c r="ES50" s="5">
        <v>0.31259999999999999</v>
      </c>
      <c r="ET50" s="5">
        <v>0.94110000000000005</v>
      </c>
      <c r="EU50" s="5">
        <v>2.3199999999999998E-2</v>
      </c>
      <c r="EV50" s="4"/>
      <c r="EW50" s="4"/>
      <c r="EX50" s="4"/>
      <c r="EY50" s="4"/>
      <c r="EZ50" s="4"/>
      <c r="FA50" s="5">
        <v>0.69820000000000004</v>
      </c>
      <c r="FB50" s="5">
        <v>0.83420000000000005</v>
      </c>
      <c r="FC50" s="5">
        <v>0.2777</v>
      </c>
      <c r="FD50" s="5">
        <v>0.9032</v>
      </c>
      <c r="FE50" s="5">
        <v>1.5900000000000001E-2</v>
      </c>
      <c r="FF50" s="4"/>
      <c r="FG50" s="4"/>
      <c r="FH50" s="4"/>
      <c r="FI50" s="4"/>
      <c r="FJ50" s="4"/>
      <c r="FK50" s="5"/>
      <c r="FL50" s="5"/>
      <c r="FM50" s="5"/>
      <c r="FN50" s="5"/>
      <c r="FO50" s="5"/>
      <c r="FP50" s="4">
        <f t="shared" si="5"/>
        <v>0.71619677419354855</v>
      </c>
      <c r="FQ50" s="4">
        <f t="shared" si="1"/>
        <v>0.8793612903225807</v>
      </c>
      <c r="FR50" s="4">
        <f t="shared" si="2"/>
        <v>0.26149032258064514</v>
      </c>
      <c r="FS50" s="4">
        <f t="shared" si="3"/>
        <v>0.85771935483870976</v>
      </c>
      <c r="FT50" s="4">
        <f t="shared" si="4"/>
        <v>1.9032258064516125E-2</v>
      </c>
      <c r="FU50" s="1" t="str" cm="1">
        <f t="array" aca="1" ref="FU50" ca="1">CONCATENATE(INDIRECT(ADDRESS(1,MATCH(_xlfn.MINIFS(B50:FO50,metrics.est,"MAE"),B50:FO50,0)+1)), ", ", INDIRECT(ADDRESS(2,MATCH(_xlfn.MINIFS(B50:FO50,metrics.est,"MAE"),B50:FO50,0)+1)))</f>
        <v>k=20, r=0.1</v>
      </c>
      <c r="FV50" s="1" t="str" cm="1">
        <f t="array" aca="1" ref="FV50" ca="1">CONCATENATE(INDIRECT(ADDRESS(1,MATCH(_xlfn.MINIFS(B50:FO50,metrics.est,"MSE"),B50:FO50,0)+1)), ", ", INDIRECT(ADDRESS(2,MATCH(_xlfn.MINIFS(B50:FO50,metrics.est,"MSE"),B50:FO50,0)+1)))</f>
        <v>k=5, r=0.1</v>
      </c>
      <c r="FW50" s="1" t="str" cm="1">
        <f t="array" aca="1" ref="FW50" ca="1">CONCATENATE(INDIRECT(ADDRESS(1,MATCH(_xlfn.MAXIFS(B50:FO50,metrics.est,"R"),B50:FO50,0)+1)), ", ", INDIRECT(ADDRESS(2,MATCH(_xlfn.MAXIFS(B50:FO50,metrics.est,"R"),B50:FO50,0)+1)))</f>
        <v>k=10, r=0.1</v>
      </c>
      <c r="FX50" s="1" t="str" cm="1">
        <f t="array" aca="1" ref="FX50" ca="1">CONCATENATE(INDIRECT(ADDRESS(1,MATCH(_xlfn.MAXIFS(B50:FO50,metrics.est,"Coverage"),B50:FO50,0)+1)), ", ", INDIRECT(ADDRESS(2,MATCH(_xlfn.MAXIFS(B50:FO50,metrics.est,"Coverage"),B50:FO50,0)+1)))</f>
        <v>k=20, r=0.1</v>
      </c>
      <c r="FY50" s="1" t="str" cm="1">
        <f t="array" aca="1" ref="FY50" ca="1">CONCATENATE(INDIRECT(ADDRESS(1,MATCH(_xlfn.MINIFS(B50:FO50,metrics.est,"Time"),B50:FO50,0)+1)), ", ", INDIRECT(ADDRESS(2,MATCH(_xlfn.MINIFS(B50:FO50,metrics.est,"Time"),B50:FO50,0)+1)))</f>
        <v>k=20, r=0.9</v>
      </c>
    </row>
    <row r="51" spans="1:181" x14ac:dyDescent="0.2">
      <c r="A51" s="1" t="s">
        <v>47</v>
      </c>
      <c r="B51" s="4">
        <v>0.67769999999999997</v>
      </c>
      <c r="C51" s="4">
        <v>0.78490000000000004</v>
      </c>
      <c r="D51" s="4">
        <v>0.30059999999999998</v>
      </c>
      <c r="E51" s="4">
        <v>0.93810000000000004</v>
      </c>
      <c r="F51" s="4">
        <v>5.33E-2</v>
      </c>
      <c r="G51" s="5">
        <v>0.68259999999999998</v>
      </c>
      <c r="H51" s="5">
        <v>0.79920000000000002</v>
      </c>
      <c r="I51" s="5">
        <v>0.29680000000000001</v>
      </c>
      <c r="J51" s="5">
        <v>0.93110000000000004</v>
      </c>
      <c r="K51" s="5">
        <v>3.9E-2</v>
      </c>
      <c r="L51" s="4">
        <v>0.68889999999999996</v>
      </c>
      <c r="M51" s="4">
        <v>0.81140000000000001</v>
      </c>
      <c r="N51" s="4">
        <v>0.2928</v>
      </c>
      <c r="O51" s="4">
        <v>0.92330000000000001</v>
      </c>
      <c r="P51" s="4">
        <v>4.65E-2</v>
      </c>
      <c r="Q51" s="5">
        <v>0.69399999999999995</v>
      </c>
      <c r="R51" s="5">
        <v>0.82420000000000004</v>
      </c>
      <c r="S51" s="5">
        <v>0.2772</v>
      </c>
      <c r="T51" s="5">
        <v>0.91220000000000001</v>
      </c>
      <c r="U51" s="5">
        <v>2.2499999999999999E-2</v>
      </c>
      <c r="V51" s="4">
        <v>0.70240000000000002</v>
      </c>
      <c r="W51" s="4">
        <v>0.84379999999999999</v>
      </c>
      <c r="X51" s="4">
        <v>0.2697</v>
      </c>
      <c r="Y51" s="4">
        <v>0.8982</v>
      </c>
      <c r="Z51" s="4">
        <v>2.9899999999999999E-2</v>
      </c>
      <c r="AA51" s="5">
        <v>0.71430000000000005</v>
      </c>
      <c r="AB51" s="5">
        <v>0.86960000000000004</v>
      </c>
      <c r="AC51" s="5">
        <v>0.25369999999999998</v>
      </c>
      <c r="AD51" s="5">
        <v>0.87839999999999996</v>
      </c>
      <c r="AE51" s="5">
        <v>1.5599999999999999E-2</v>
      </c>
      <c r="AF51" s="4">
        <v>0.73329999999999995</v>
      </c>
      <c r="AG51" s="4">
        <v>0.91369999999999996</v>
      </c>
      <c r="AH51" s="4">
        <v>0.224</v>
      </c>
      <c r="AI51" s="4">
        <v>0.84609999999999996</v>
      </c>
      <c r="AJ51" s="4">
        <v>1.8599999999999998E-2</v>
      </c>
      <c r="AK51" s="5">
        <v>0.76219999999999999</v>
      </c>
      <c r="AL51" s="5">
        <v>0.98719999999999997</v>
      </c>
      <c r="AM51" s="5">
        <v>0.2094</v>
      </c>
      <c r="AN51" s="5">
        <v>0.78110000000000002</v>
      </c>
      <c r="AO51" s="5">
        <v>6.6E-3</v>
      </c>
      <c r="AP51" s="4">
        <v>0.81869999999999998</v>
      </c>
      <c r="AQ51" s="4">
        <v>1.1323000000000001</v>
      </c>
      <c r="AR51" s="4">
        <v>0.16700000000000001</v>
      </c>
      <c r="AS51" s="4">
        <v>0.60619999999999996</v>
      </c>
      <c r="AT51" s="4">
        <v>6.1999999999999998E-3</v>
      </c>
      <c r="AU51" s="5">
        <v>0.67769999999999997</v>
      </c>
      <c r="AV51" s="5">
        <v>0.78810000000000002</v>
      </c>
      <c r="AW51" s="5">
        <v>0.31640000000000001</v>
      </c>
      <c r="AX51" s="5">
        <v>0.93820000000000003</v>
      </c>
      <c r="AY51" s="5">
        <v>5.2699999999999997E-2</v>
      </c>
      <c r="AZ51" s="4">
        <v>0.68799999999999994</v>
      </c>
      <c r="BA51" s="4">
        <v>0.81130000000000002</v>
      </c>
      <c r="BB51" s="4">
        <v>0.29420000000000002</v>
      </c>
      <c r="BC51" s="4">
        <v>0.92310000000000003</v>
      </c>
      <c r="BD51" s="4">
        <v>3.78E-2</v>
      </c>
      <c r="BE51" s="5">
        <v>0.7016</v>
      </c>
      <c r="BF51" s="5">
        <v>0.84209999999999996</v>
      </c>
      <c r="BG51" s="5">
        <v>0.26919999999999999</v>
      </c>
      <c r="BH51" s="5">
        <v>0.89859999999999995</v>
      </c>
      <c r="BI51" s="5">
        <v>0.03</v>
      </c>
      <c r="BJ51" s="4">
        <v>0.73170000000000002</v>
      </c>
      <c r="BK51" s="4">
        <v>0.91259999999999997</v>
      </c>
      <c r="BL51" s="4">
        <v>0.2298</v>
      </c>
      <c r="BM51" s="4">
        <v>0.84489999999999998</v>
      </c>
      <c r="BN51" s="4">
        <v>1.7999999999999999E-2</v>
      </c>
      <c r="BO51" s="5">
        <v>0.8196</v>
      </c>
      <c r="BP51" s="5">
        <v>1.1345000000000001</v>
      </c>
      <c r="BQ51" s="5">
        <v>0.1648</v>
      </c>
      <c r="BR51" s="5">
        <v>0.60409999999999997</v>
      </c>
      <c r="BS51" s="5">
        <v>4.7000000000000002E-3</v>
      </c>
      <c r="BT51" s="4">
        <v>0.67949999999999999</v>
      </c>
      <c r="BU51" s="4">
        <v>0.79310000000000003</v>
      </c>
      <c r="BV51" s="4">
        <v>0.3029</v>
      </c>
      <c r="BW51" s="4">
        <v>0.9375</v>
      </c>
      <c r="BX51" s="4">
        <v>4.41E-2</v>
      </c>
      <c r="BY51" s="5">
        <v>0.68710000000000004</v>
      </c>
      <c r="BZ51" s="5">
        <v>0.80969999999999998</v>
      </c>
      <c r="CA51" s="5">
        <v>0.29249999999999998</v>
      </c>
      <c r="CB51" s="5">
        <v>0.92410000000000003</v>
      </c>
      <c r="CC51" s="5">
        <v>3.1699999999999999E-2</v>
      </c>
      <c r="CD51" s="4">
        <v>0.7026</v>
      </c>
      <c r="CE51" s="4">
        <v>0.84450000000000003</v>
      </c>
      <c r="CF51" s="4">
        <v>0.26819999999999999</v>
      </c>
      <c r="CG51" s="4">
        <v>0.89910000000000001</v>
      </c>
      <c r="CH51" s="4">
        <v>2.3300000000000001E-2</v>
      </c>
      <c r="CI51" s="5">
        <v>0.7329</v>
      </c>
      <c r="CJ51" s="5">
        <v>0.91639999999999999</v>
      </c>
      <c r="CK51" s="5">
        <v>0.23180000000000001</v>
      </c>
      <c r="CL51" s="5">
        <v>0.84499999999999997</v>
      </c>
      <c r="CM51" s="5">
        <v>1.8700000000000001E-2</v>
      </c>
      <c r="CN51" s="4">
        <v>0.81820000000000004</v>
      </c>
      <c r="CO51" s="4">
        <v>1.1315999999999999</v>
      </c>
      <c r="CP51" s="4">
        <v>0.17230000000000001</v>
      </c>
      <c r="CQ51" s="4">
        <v>0.60370000000000001</v>
      </c>
      <c r="CR51" s="4">
        <v>7.0000000000000001E-3</v>
      </c>
      <c r="CS51" s="5">
        <v>0.6764</v>
      </c>
      <c r="CT51" s="5">
        <v>0.78539999999999999</v>
      </c>
      <c r="CU51" s="5">
        <v>0.3165</v>
      </c>
      <c r="CV51" s="5">
        <v>0.93779999999999997</v>
      </c>
      <c r="CW51" s="5">
        <v>2.86E-2</v>
      </c>
      <c r="CX51" s="4">
        <v>0.68789999999999996</v>
      </c>
      <c r="CY51" s="4">
        <v>0.81089999999999995</v>
      </c>
      <c r="CZ51" s="4">
        <v>0.29360000000000003</v>
      </c>
      <c r="DA51" s="4">
        <v>0.9234</v>
      </c>
      <c r="DB51" s="4">
        <v>2.1100000000000001E-2</v>
      </c>
      <c r="DC51" s="5">
        <v>0.70269999999999999</v>
      </c>
      <c r="DD51" s="5">
        <v>0.84509999999999996</v>
      </c>
      <c r="DE51" s="5">
        <v>0.26669999999999999</v>
      </c>
      <c r="DF51" s="5">
        <v>0.89910000000000001</v>
      </c>
      <c r="DG51" s="5">
        <v>1.61E-2</v>
      </c>
      <c r="DH51" s="4">
        <v>0.73329999999999995</v>
      </c>
      <c r="DI51" s="4">
        <v>0.91690000000000005</v>
      </c>
      <c r="DJ51" s="4">
        <v>0.23080000000000001</v>
      </c>
      <c r="DK51" s="4">
        <v>0.84550000000000003</v>
      </c>
      <c r="DL51" s="4">
        <v>8.6E-3</v>
      </c>
      <c r="DM51" s="5">
        <v>0.81840000000000002</v>
      </c>
      <c r="DN51" s="5">
        <v>1.1308</v>
      </c>
      <c r="DO51" s="5">
        <v>0.16669999999999999</v>
      </c>
      <c r="DP51" s="5">
        <v>0.60209999999999997</v>
      </c>
      <c r="DQ51" s="5">
        <v>2.5999999999999999E-3</v>
      </c>
      <c r="DR51" s="4">
        <v>0.67959999999999998</v>
      </c>
      <c r="DS51" s="4">
        <v>0.79149999999999998</v>
      </c>
      <c r="DT51" s="4">
        <v>0.31169999999999998</v>
      </c>
      <c r="DU51" s="4">
        <v>0.93700000000000006</v>
      </c>
      <c r="DV51" s="4">
        <v>3.2599999999999997E-2</v>
      </c>
      <c r="DW51" s="5">
        <v>0.68689999999999996</v>
      </c>
      <c r="DX51" s="5">
        <v>0.80879999999999996</v>
      </c>
      <c r="DY51" s="5">
        <v>0.29389999999999999</v>
      </c>
      <c r="DZ51" s="5">
        <v>0.92330000000000001</v>
      </c>
      <c r="EA51" s="5">
        <v>2.2499999999999999E-2</v>
      </c>
      <c r="EB51" s="4">
        <v>0.70240000000000002</v>
      </c>
      <c r="EC51" s="4">
        <v>0.84399999999999997</v>
      </c>
      <c r="ED51" s="4">
        <v>0.27050000000000002</v>
      </c>
      <c r="EE51" s="4">
        <v>0.89839999999999998</v>
      </c>
      <c r="EF51" s="4">
        <v>1.46E-2</v>
      </c>
      <c r="EG51" s="5">
        <v>0.73260000000000003</v>
      </c>
      <c r="EH51" s="5">
        <v>0.91539999999999999</v>
      </c>
      <c r="EI51" s="5">
        <v>0.22939999999999999</v>
      </c>
      <c r="EJ51" s="5">
        <v>0.84599999999999997</v>
      </c>
      <c r="EK51" s="5">
        <v>9.4000000000000004E-3</v>
      </c>
      <c r="EL51" s="4">
        <v>0.81769999999999998</v>
      </c>
      <c r="EM51" s="4">
        <v>1.1307</v>
      </c>
      <c r="EN51" s="4">
        <v>0.16830000000000001</v>
      </c>
      <c r="EO51" s="4">
        <v>0.60350000000000004</v>
      </c>
      <c r="EP51" s="4">
        <v>3.0000000000000001E-3</v>
      </c>
      <c r="EQ51" s="5">
        <v>0.67849999999999999</v>
      </c>
      <c r="ER51" s="5">
        <v>0.79039999999999999</v>
      </c>
      <c r="ES51" s="5">
        <v>0.30890000000000001</v>
      </c>
      <c r="ET51" s="5">
        <v>0.93769999999999998</v>
      </c>
      <c r="EU51" s="5">
        <v>2.98E-2</v>
      </c>
      <c r="EV51" s="4"/>
      <c r="EW51" s="4"/>
      <c r="EX51" s="4"/>
      <c r="EY51" s="4"/>
      <c r="EZ51" s="4"/>
      <c r="FA51" s="5">
        <v>0.70220000000000005</v>
      </c>
      <c r="FB51" s="5">
        <v>0.84360000000000002</v>
      </c>
      <c r="FC51" s="5">
        <v>0.26950000000000002</v>
      </c>
      <c r="FD51" s="5">
        <v>0.89859999999999995</v>
      </c>
      <c r="FE51" s="5">
        <v>1.8800000000000001E-2</v>
      </c>
      <c r="FF51" s="4"/>
      <c r="FG51" s="4"/>
      <c r="FH51" s="4"/>
      <c r="FI51" s="4"/>
      <c r="FJ51" s="4"/>
      <c r="FK51" s="5"/>
      <c r="FL51" s="5"/>
      <c r="FM51" s="5"/>
      <c r="FN51" s="5"/>
      <c r="FO51" s="5"/>
      <c r="FP51" s="4">
        <f t="shared" si="5"/>
        <v>0.72037419354838728</v>
      </c>
      <c r="FQ51" s="4">
        <f t="shared" si="1"/>
        <v>0.88915161290322586</v>
      </c>
      <c r="FR51" s="4">
        <f t="shared" si="2"/>
        <v>0.25676774193548385</v>
      </c>
      <c r="FS51" s="4">
        <f t="shared" si="3"/>
        <v>0.85114193548387107</v>
      </c>
      <c r="FT51" s="4">
        <f t="shared" si="4"/>
        <v>2.3029032258064516E-2</v>
      </c>
      <c r="FU51" s="1" t="str" cm="1">
        <f t="array" aca="1" ref="FU51" ca="1">CONCATENATE(INDIRECT(ADDRESS(1,MATCH(_xlfn.MINIFS(B51:FO51,metrics.est,"MAE"),B51:FO51,0)+1)), ", ", INDIRECT(ADDRESS(2,MATCH(_xlfn.MINIFS(B51:FO51,metrics.est,"MAE"),B51:FO51,0)+1)))</f>
        <v>k=20, r=0.1</v>
      </c>
      <c r="FV51" s="1" t="str" cm="1">
        <f t="array" aca="1" ref="FV51" ca="1">CONCATENATE(INDIRECT(ADDRESS(1,MATCH(_xlfn.MINIFS(B51:FO51,metrics.est,"MSE"),B51:FO51,0)+1)), ", ", INDIRECT(ADDRESS(2,MATCH(_xlfn.MINIFS(B51:FO51,metrics.est,"MSE"),B51:FO51,0)+1)))</f>
        <v>k=5, r=0.1</v>
      </c>
      <c r="FW51" s="1" t="str" cm="1">
        <f t="array" aca="1" ref="FW51" ca="1">CONCATENATE(INDIRECT(ADDRESS(1,MATCH(_xlfn.MAXIFS(B51:FO51,metrics.est,"R"),B51:FO51,0)+1)), ", ", INDIRECT(ADDRESS(2,MATCH(_xlfn.MAXIFS(B51:FO51,metrics.est,"R"),B51:FO51,0)+1)))</f>
        <v>k=20, r=0.1</v>
      </c>
      <c r="FX51" s="1" t="str" cm="1">
        <f t="array" aca="1" ref="FX51" ca="1">CONCATENATE(INDIRECT(ADDRESS(1,MATCH(_xlfn.MAXIFS(B51:FO51,metrics.est,"Coverage"),B51:FO51,0)+1)), ", ", INDIRECT(ADDRESS(2,MATCH(_xlfn.MAXIFS(B51:FO51,metrics.est,"Coverage"),B51:FO51,0)+1)))</f>
        <v>k=10, r=0.1</v>
      </c>
      <c r="FY51" s="1" t="str" cm="1">
        <f t="array" aca="1" ref="FY51" ca="1">CONCATENATE(INDIRECT(ADDRESS(1,MATCH(_xlfn.MINIFS(B51:FO51,metrics.est,"Time"),B51:FO51,0)+1)), ", ", INDIRECT(ADDRESS(2,MATCH(_xlfn.MINIFS(B51:FO51,metrics.est,"Time"),B51:FO51,0)+1)))</f>
        <v>k=20, r=0.9</v>
      </c>
    </row>
    <row r="52" spans="1:181" x14ac:dyDescent="0.2">
      <c r="A52" s="1" t="s">
        <v>48</v>
      </c>
      <c r="B52" s="4">
        <v>0.70509999999999995</v>
      </c>
      <c r="C52" s="4">
        <v>0.84419999999999995</v>
      </c>
      <c r="D52" s="4">
        <v>0.28449999999999998</v>
      </c>
      <c r="E52" s="4">
        <v>0.83640000000000003</v>
      </c>
      <c r="F52" s="4">
        <v>3.1699999999999999E-2</v>
      </c>
      <c r="G52" s="5">
        <v>0.7147</v>
      </c>
      <c r="H52" s="5">
        <v>0.86719999999999997</v>
      </c>
      <c r="I52" s="5">
        <v>0.28939999999999999</v>
      </c>
      <c r="J52" s="5">
        <v>0.81569999999999998</v>
      </c>
      <c r="K52" s="5">
        <v>2.3300000000000001E-2</v>
      </c>
      <c r="L52" s="4">
        <v>0.72089999999999999</v>
      </c>
      <c r="M52" s="4">
        <v>0.88380000000000003</v>
      </c>
      <c r="N52" s="4">
        <v>0.27800000000000002</v>
      </c>
      <c r="O52" s="4">
        <v>0.80049999999999999</v>
      </c>
      <c r="P52" s="4">
        <v>3.1199999999999999E-2</v>
      </c>
      <c r="Q52" s="5">
        <v>0.72760000000000002</v>
      </c>
      <c r="R52" s="5">
        <v>0.89800000000000002</v>
      </c>
      <c r="S52" s="5">
        <v>0.2707</v>
      </c>
      <c r="T52" s="5">
        <v>0.78180000000000005</v>
      </c>
      <c r="U52" s="5">
        <v>1.37E-2</v>
      </c>
      <c r="V52" s="4">
        <v>0.73640000000000005</v>
      </c>
      <c r="W52" s="4">
        <v>0.91969999999999996</v>
      </c>
      <c r="X52" s="4">
        <v>0.27129999999999999</v>
      </c>
      <c r="Y52" s="4">
        <v>0.76070000000000004</v>
      </c>
      <c r="Z52" s="4">
        <v>2.0299999999999999E-2</v>
      </c>
      <c r="AA52" s="5">
        <v>0.74760000000000004</v>
      </c>
      <c r="AB52" s="5">
        <v>0.94799999999999995</v>
      </c>
      <c r="AC52" s="5">
        <v>0.25900000000000001</v>
      </c>
      <c r="AD52" s="5">
        <v>0.7389</v>
      </c>
      <c r="AE52" s="5">
        <v>9.1999999999999998E-3</v>
      </c>
      <c r="AF52" s="4">
        <v>0.75829999999999997</v>
      </c>
      <c r="AG52" s="4">
        <v>0.97519999999999996</v>
      </c>
      <c r="AH52" s="4">
        <v>0.251</v>
      </c>
      <c r="AI52" s="4">
        <v>0.71889999999999998</v>
      </c>
      <c r="AJ52" s="4">
        <v>1.12E-2</v>
      </c>
      <c r="AK52" s="5">
        <v>0.76959999999999995</v>
      </c>
      <c r="AL52" s="5">
        <v>1.0096000000000001</v>
      </c>
      <c r="AM52" s="5">
        <v>0.23960000000000001</v>
      </c>
      <c r="AN52" s="5">
        <v>0.69850000000000001</v>
      </c>
      <c r="AO52" s="5">
        <v>4.4999999999999997E-3</v>
      </c>
      <c r="AP52" s="4">
        <v>0.8024</v>
      </c>
      <c r="AQ52" s="4">
        <v>1.0935999999999999</v>
      </c>
      <c r="AR52" s="4">
        <v>0.18679999999999999</v>
      </c>
      <c r="AS52" s="4">
        <v>0.5958</v>
      </c>
      <c r="AT52" s="4">
        <v>5.4000000000000003E-3</v>
      </c>
      <c r="AU52" s="5">
        <v>0.70469999999999999</v>
      </c>
      <c r="AV52" s="5">
        <v>0.8448</v>
      </c>
      <c r="AW52" s="5">
        <v>0.29759999999999998</v>
      </c>
      <c r="AX52" s="5">
        <v>0.83479999999999999</v>
      </c>
      <c r="AY52" s="5">
        <v>3.49E-2</v>
      </c>
      <c r="AZ52" s="4">
        <v>0.71970000000000001</v>
      </c>
      <c r="BA52" s="4">
        <v>0.87980000000000003</v>
      </c>
      <c r="BB52" s="4">
        <v>0.28610000000000002</v>
      </c>
      <c r="BC52" s="4">
        <v>0.79949999999999999</v>
      </c>
      <c r="BD52" s="4">
        <v>2.01E-2</v>
      </c>
      <c r="BE52" s="5">
        <v>0.73709999999999998</v>
      </c>
      <c r="BF52" s="5">
        <v>0.92290000000000005</v>
      </c>
      <c r="BG52" s="5">
        <v>0.26769999999999999</v>
      </c>
      <c r="BH52" s="5">
        <v>0.75700000000000001</v>
      </c>
      <c r="BI52" s="5">
        <v>1.66E-2</v>
      </c>
      <c r="BJ52" s="4">
        <v>0.75629999999999997</v>
      </c>
      <c r="BK52" s="4">
        <v>0.97350000000000003</v>
      </c>
      <c r="BL52" s="4">
        <v>0.24940000000000001</v>
      </c>
      <c r="BM52" s="4">
        <v>0.71970000000000001</v>
      </c>
      <c r="BN52" s="4">
        <v>1.06E-2</v>
      </c>
      <c r="BO52" s="5">
        <v>0.80359999999999998</v>
      </c>
      <c r="BP52" s="5">
        <v>1.0983000000000001</v>
      </c>
      <c r="BQ52" s="5">
        <v>0.18640000000000001</v>
      </c>
      <c r="BR52" s="5">
        <v>0.59540000000000004</v>
      </c>
      <c r="BS52" s="5">
        <v>3.8E-3</v>
      </c>
      <c r="BT52" s="4">
        <v>0.70799999999999996</v>
      </c>
      <c r="BU52" s="4">
        <v>0.8548</v>
      </c>
      <c r="BV52" s="4">
        <v>0.29239999999999999</v>
      </c>
      <c r="BW52" s="4">
        <v>0.83299999999999996</v>
      </c>
      <c r="BX52" s="4">
        <v>2.9100000000000001E-2</v>
      </c>
      <c r="BY52" s="5">
        <v>0.71940000000000004</v>
      </c>
      <c r="BZ52" s="5">
        <v>0.88</v>
      </c>
      <c r="CA52" s="5">
        <v>0.28120000000000001</v>
      </c>
      <c r="CB52" s="5">
        <v>0.8004</v>
      </c>
      <c r="CC52" s="5">
        <v>1.89E-2</v>
      </c>
      <c r="CD52" s="4">
        <v>0.73770000000000002</v>
      </c>
      <c r="CE52" s="4">
        <v>0.92410000000000003</v>
      </c>
      <c r="CF52" s="4">
        <v>0.26650000000000001</v>
      </c>
      <c r="CG52" s="4">
        <v>0.75980000000000003</v>
      </c>
      <c r="CH52" s="4">
        <v>1.37E-2</v>
      </c>
      <c r="CI52" s="5">
        <v>0.75760000000000005</v>
      </c>
      <c r="CJ52" s="5">
        <v>0.97809999999999997</v>
      </c>
      <c r="CK52" s="5">
        <v>0.25219999999999998</v>
      </c>
      <c r="CL52" s="5">
        <v>0.71730000000000005</v>
      </c>
      <c r="CM52" s="5">
        <v>1.1299999999999999E-2</v>
      </c>
      <c r="CN52" s="4">
        <v>0.80320000000000003</v>
      </c>
      <c r="CO52" s="4">
        <v>1.0958000000000001</v>
      </c>
      <c r="CP52" s="4">
        <v>0.1943</v>
      </c>
      <c r="CQ52" s="4">
        <v>0.59489999999999998</v>
      </c>
      <c r="CR52" s="4">
        <v>5.0000000000000001E-3</v>
      </c>
      <c r="CS52" s="5">
        <v>0.70579999999999998</v>
      </c>
      <c r="CT52" s="5">
        <v>0.84660000000000002</v>
      </c>
      <c r="CU52" s="5">
        <v>0.29780000000000001</v>
      </c>
      <c r="CV52" s="5">
        <v>0.83350000000000002</v>
      </c>
      <c r="CW52" s="5">
        <v>1.5900000000000001E-2</v>
      </c>
      <c r="CX52" s="4">
        <v>0.72089999999999999</v>
      </c>
      <c r="CY52" s="4">
        <v>0.88129999999999997</v>
      </c>
      <c r="CZ52" s="4">
        <v>0.28170000000000001</v>
      </c>
      <c r="DA52" s="4">
        <v>0.80089999999999995</v>
      </c>
      <c r="DB52" s="4">
        <v>1.2E-2</v>
      </c>
      <c r="DC52" s="5">
        <v>0.73740000000000006</v>
      </c>
      <c r="DD52" s="5">
        <v>0.92410000000000003</v>
      </c>
      <c r="DE52" s="5">
        <v>0.26569999999999999</v>
      </c>
      <c r="DF52" s="5">
        <v>0.75939999999999996</v>
      </c>
      <c r="DG52" s="5">
        <v>1.0800000000000001E-2</v>
      </c>
      <c r="DH52" s="4">
        <v>0.75980000000000003</v>
      </c>
      <c r="DI52" s="4">
        <v>0.98199999999999998</v>
      </c>
      <c r="DJ52" s="4">
        <v>0.25159999999999999</v>
      </c>
      <c r="DK52" s="4">
        <v>0.71750000000000003</v>
      </c>
      <c r="DL52" s="4">
        <v>5.5999999999999999E-3</v>
      </c>
      <c r="DM52" s="5">
        <v>0.80230000000000001</v>
      </c>
      <c r="DN52" s="5">
        <v>1.0924</v>
      </c>
      <c r="DO52" s="5">
        <v>0.18729999999999999</v>
      </c>
      <c r="DP52" s="5">
        <v>0.59540000000000004</v>
      </c>
      <c r="DQ52" s="5">
        <v>2.3E-3</v>
      </c>
      <c r="DR52" s="4">
        <v>0.70720000000000005</v>
      </c>
      <c r="DS52" s="4">
        <v>0.85029999999999994</v>
      </c>
      <c r="DT52" s="4">
        <v>0.29339999999999999</v>
      </c>
      <c r="DU52" s="4">
        <v>0.83260000000000001</v>
      </c>
      <c r="DV52" s="4">
        <v>1.6299999999999999E-2</v>
      </c>
      <c r="DW52" s="5">
        <v>0.71940000000000004</v>
      </c>
      <c r="DX52" s="5">
        <v>0.87809999999999999</v>
      </c>
      <c r="DY52" s="5">
        <v>0.2828</v>
      </c>
      <c r="DZ52" s="5">
        <v>0.80069999999999997</v>
      </c>
      <c r="EA52" s="5">
        <v>1.21E-2</v>
      </c>
      <c r="EB52" s="4">
        <v>0.7369</v>
      </c>
      <c r="EC52" s="4">
        <v>0.9224</v>
      </c>
      <c r="ED52" s="4">
        <v>0.26939999999999997</v>
      </c>
      <c r="EE52" s="4">
        <v>0.75849999999999995</v>
      </c>
      <c r="EF52" s="4">
        <v>8.3999999999999995E-3</v>
      </c>
      <c r="EG52" s="5">
        <v>0.75839999999999996</v>
      </c>
      <c r="EH52" s="5">
        <v>0.97840000000000005</v>
      </c>
      <c r="EI52" s="5">
        <v>0.2515</v>
      </c>
      <c r="EJ52" s="5">
        <v>0.71879999999999999</v>
      </c>
      <c r="EK52" s="5">
        <v>6.7000000000000002E-3</v>
      </c>
      <c r="EL52" s="4">
        <v>0.80169999999999997</v>
      </c>
      <c r="EM52" s="4">
        <v>1.0923</v>
      </c>
      <c r="EN52" s="4">
        <v>0.1885</v>
      </c>
      <c r="EO52" s="4">
        <v>0.59540000000000004</v>
      </c>
      <c r="EP52" s="4">
        <v>2.3999999999999998E-3</v>
      </c>
      <c r="EQ52" s="5">
        <v>0.70740000000000003</v>
      </c>
      <c r="ER52" s="5">
        <v>0.85</v>
      </c>
      <c r="ES52" s="5">
        <v>0.29160000000000003</v>
      </c>
      <c r="ET52" s="5">
        <v>0.83379999999999999</v>
      </c>
      <c r="EU52" s="5">
        <v>1.66E-2</v>
      </c>
      <c r="EV52" s="4"/>
      <c r="EW52" s="4"/>
      <c r="EX52" s="4"/>
      <c r="EY52" s="4"/>
      <c r="EZ52" s="4"/>
      <c r="FA52" s="5">
        <v>0.73699999999999999</v>
      </c>
      <c r="FB52" s="5">
        <v>0.92249999999999999</v>
      </c>
      <c r="FC52" s="5">
        <v>0.26800000000000002</v>
      </c>
      <c r="FD52" s="5">
        <v>0.75900000000000001</v>
      </c>
      <c r="FE52" s="5">
        <v>1.1900000000000001E-2</v>
      </c>
      <c r="FF52" s="4"/>
      <c r="FG52" s="4"/>
      <c r="FH52" s="4"/>
      <c r="FI52" s="4"/>
      <c r="FJ52" s="4"/>
      <c r="FK52" s="5"/>
      <c r="FL52" s="5"/>
      <c r="FM52" s="5"/>
      <c r="FN52" s="5"/>
      <c r="FO52" s="5"/>
      <c r="FP52" s="4">
        <f t="shared" si="5"/>
        <v>0.74271290322580641</v>
      </c>
      <c r="FQ52" s="4">
        <f t="shared" si="1"/>
        <v>0.93909032258064518</v>
      </c>
      <c r="FR52" s="4">
        <f t="shared" si="2"/>
        <v>0.25914193548387093</v>
      </c>
      <c r="FS52" s="4">
        <f t="shared" si="3"/>
        <v>0.74724193548387119</v>
      </c>
      <c r="FT52" s="4">
        <f t="shared" si="4"/>
        <v>1.4048387096774194E-2</v>
      </c>
      <c r="FU52" s="1" t="str" cm="1">
        <f t="array" aca="1" ref="FU52" ca="1">CONCATENATE(INDIRECT(ADDRESS(1,MATCH(_xlfn.MINIFS(B52:FO52,metrics.est,"MAE"),B52:FO52,0)+1)), ", ", INDIRECT(ADDRESS(2,MATCH(_xlfn.MINIFS(B52:FO52,metrics.est,"MAE"),B52:FO52,0)+1)))</f>
        <v>k=10, r=0.1</v>
      </c>
      <c r="FV52" s="1" t="str" cm="1">
        <f t="array" aca="1" ref="FV52" ca="1">CONCATENATE(INDIRECT(ADDRESS(1,MATCH(_xlfn.MINIFS(B52:FO52,metrics.est,"MSE"),B52:FO52,0)+1)), ", ", INDIRECT(ADDRESS(2,MATCH(_xlfn.MINIFS(B52:FO52,metrics.est,"MSE"),B52:FO52,0)+1)))</f>
        <v>k=5, r=0.1</v>
      </c>
      <c r="FW52" s="1" t="str" cm="1">
        <f t="array" aca="1" ref="FW52" ca="1">CONCATENATE(INDIRECT(ADDRESS(1,MATCH(_xlfn.MAXIFS(B52:FO52,metrics.est,"R"),B52:FO52,0)+1)), ", ", INDIRECT(ADDRESS(2,MATCH(_xlfn.MAXIFS(B52:FO52,metrics.est,"R"),B52:FO52,0)+1)))</f>
        <v>k=20, r=0.1</v>
      </c>
      <c r="FX52" s="1" t="str" cm="1">
        <f t="array" aca="1" ref="FX52" ca="1">CONCATENATE(INDIRECT(ADDRESS(1,MATCH(_xlfn.MAXIFS(B52:FO52,metrics.est,"Coverage"),B52:FO52,0)+1)), ", ", INDIRECT(ADDRESS(2,MATCH(_xlfn.MAXIFS(B52:FO52,metrics.est,"Coverage"),B52:FO52,0)+1)))</f>
        <v>k=5, r=0.1</v>
      </c>
      <c r="FY52" s="1" t="str" cm="1">
        <f t="array" aca="1" ref="FY52" ca="1">CONCATENATE(INDIRECT(ADDRESS(1,MATCH(_xlfn.MINIFS(B52:FO52,metrics.est,"Time"),B52:FO52,0)+1)), ", ", INDIRECT(ADDRESS(2,MATCH(_xlfn.MINIFS(B52:FO52,metrics.est,"Time"),B52:FO52,0)+1)))</f>
        <v>k=20, r=0.9</v>
      </c>
    </row>
    <row r="53" spans="1:181" x14ac:dyDescent="0.2">
      <c r="A53" s="1" t="s">
        <v>49</v>
      </c>
      <c r="B53" s="4">
        <v>0.67859999999999998</v>
      </c>
      <c r="C53" s="4">
        <v>0.79610000000000003</v>
      </c>
      <c r="D53" s="4">
        <v>0.31380000000000002</v>
      </c>
      <c r="E53" s="4">
        <v>0.95630000000000004</v>
      </c>
      <c r="F53" s="4">
        <v>3.1899999999999998E-2</v>
      </c>
      <c r="G53" s="5">
        <v>0.68300000000000005</v>
      </c>
      <c r="H53" s="5">
        <v>0.80840000000000001</v>
      </c>
      <c r="I53" s="5">
        <v>0.33029999999999998</v>
      </c>
      <c r="J53" s="5">
        <v>0.9496</v>
      </c>
      <c r="K53" s="5">
        <v>2.2700000000000001E-2</v>
      </c>
      <c r="L53" s="4">
        <v>0.6905</v>
      </c>
      <c r="M53" s="4">
        <v>0.82509999999999994</v>
      </c>
      <c r="N53" s="4">
        <v>0.31830000000000003</v>
      </c>
      <c r="O53" s="4">
        <v>0.94389999999999996</v>
      </c>
      <c r="P53" s="4">
        <v>4.1000000000000002E-2</v>
      </c>
      <c r="Q53" s="5">
        <v>0.69499999999999995</v>
      </c>
      <c r="R53" s="5">
        <v>0.83489999999999998</v>
      </c>
      <c r="S53" s="5">
        <v>0.3115</v>
      </c>
      <c r="T53" s="5">
        <v>0.93440000000000001</v>
      </c>
      <c r="U53" s="5">
        <v>1.17E-2</v>
      </c>
      <c r="V53" s="4">
        <v>0.70509999999999995</v>
      </c>
      <c r="W53" s="4">
        <v>0.85729999999999995</v>
      </c>
      <c r="X53" s="4">
        <v>0.30640000000000001</v>
      </c>
      <c r="Y53" s="4">
        <v>0.91990000000000005</v>
      </c>
      <c r="Z53" s="4">
        <v>2.0400000000000001E-2</v>
      </c>
      <c r="AA53" s="5">
        <v>0.71909999999999996</v>
      </c>
      <c r="AB53" s="5">
        <v>0.88890000000000002</v>
      </c>
      <c r="AC53" s="5">
        <v>0.28510000000000002</v>
      </c>
      <c r="AD53" s="5">
        <v>0.90129999999999999</v>
      </c>
      <c r="AE53" s="5">
        <v>8.6999999999999994E-3</v>
      </c>
      <c r="AF53" s="4">
        <v>0.73529999999999995</v>
      </c>
      <c r="AG53" s="4">
        <v>0.92730000000000001</v>
      </c>
      <c r="AH53" s="4">
        <v>0.26379999999999998</v>
      </c>
      <c r="AI53" s="4">
        <v>0.86919999999999997</v>
      </c>
      <c r="AJ53" s="4">
        <v>1.3299999999999999E-2</v>
      </c>
      <c r="AK53" s="5">
        <v>0.76190000000000002</v>
      </c>
      <c r="AL53" s="5">
        <v>0.99270000000000003</v>
      </c>
      <c r="AM53" s="5">
        <v>0.24440000000000001</v>
      </c>
      <c r="AN53" s="5">
        <v>0.80610000000000004</v>
      </c>
      <c r="AO53" s="5">
        <v>5.1000000000000004E-3</v>
      </c>
      <c r="AP53" s="4">
        <v>0.80610000000000004</v>
      </c>
      <c r="AQ53" s="4">
        <v>1.1055999999999999</v>
      </c>
      <c r="AR53" s="4">
        <v>0.18529999999999999</v>
      </c>
      <c r="AS53" s="4">
        <v>0.63439999999999996</v>
      </c>
      <c r="AT53" s="4">
        <v>6.0000000000000001E-3</v>
      </c>
      <c r="AU53" s="5">
        <v>0.67749999999999999</v>
      </c>
      <c r="AV53" s="5">
        <v>0.79849999999999999</v>
      </c>
      <c r="AW53" s="5">
        <v>0.34139999999999998</v>
      </c>
      <c r="AX53" s="5">
        <v>0.95569999999999999</v>
      </c>
      <c r="AY53" s="5">
        <v>2.9899999999999999E-2</v>
      </c>
      <c r="AZ53" s="4">
        <v>0.68830000000000002</v>
      </c>
      <c r="BA53" s="4">
        <v>0.81869999999999998</v>
      </c>
      <c r="BB53" s="4">
        <v>0.32629999999999998</v>
      </c>
      <c r="BC53" s="4">
        <v>0.94259999999999999</v>
      </c>
      <c r="BD53" s="4">
        <v>2.3400000000000001E-2</v>
      </c>
      <c r="BE53" s="5">
        <v>0.70579999999999998</v>
      </c>
      <c r="BF53" s="5">
        <v>0.86019999999999996</v>
      </c>
      <c r="BG53" s="5">
        <v>0.29970000000000002</v>
      </c>
      <c r="BH53" s="5">
        <v>0.92100000000000004</v>
      </c>
      <c r="BI53" s="5">
        <v>1.5900000000000001E-2</v>
      </c>
      <c r="BJ53" s="4">
        <v>0.73519999999999996</v>
      </c>
      <c r="BK53" s="4">
        <v>0.92610000000000003</v>
      </c>
      <c r="BL53" s="4">
        <v>0.26619999999999999</v>
      </c>
      <c r="BM53" s="4">
        <v>0.86829999999999996</v>
      </c>
      <c r="BN53" s="4">
        <v>9.2999999999999992E-3</v>
      </c>
      <c r="BO53" s="5">
        <v>0.80610000000000004</v>
      </c>
      <c r="BP53" s="5">
        <v>1.1049</v>
      </c>
      <c r="BQ53" s="5">
        <v>0.18429999999999999</v>
      </c>
      <c r="BR53" s="5">
        <v>0.63539999999999996</v>
      </c>
      <c r="BS53" s="5">
        <v>4.4999999999999997E-3</v>
      </c>
      <c r="BT53" s="4">
        <v>0.67889999999999995</v>
      </c>
      <c r="BU53" s="4">
        <v>0.8</v>
      </c>
      <c r="BV53" s="4">
        <v>0.32769999999999999</v>
      </c>
      <c r="BW53" s="4">
        <v>0.95499999999999996</v>
      </c>
      <c r="BX53" s="4">
        <v>2.7300000000000001E-2</v>
      </c>
      <c r="BY53" s="5">
        <v>0.68889999999999996</v>
      </c>
      <c r="BZ53" s="5">
        <v>0.82210000000000005</v>
      </c>
      <c r="CA53" s="5">
        <v>0.32169999999999999</v>
      </c>
      <c r="CB53" s="5">
        <v>0.94369999999999998</v>
      </c>
      <c r="CC53" s="5">
        <v>1.8700000000000001E-2</v>
      </c>
      <c r="CD53" s="4">
        <v>0.70630000000000004</v>
      </c>
      <c r="CE53" s="4">
        <v>0.86070000000000002</v>
      </c>
      <c r="CF53" s="4">
        <v>0.30080000000000001</v>
      </c>
      <c r="CG53" s="4">
        <v>0.92090000000000005</v>
      </c>
      <c r="CH53" s="4">
        <v>1.3899999999999999E-2</v>
      </c>
      <c r="CI53" s="5">
        <v>0.73770000000000002</v>
      </c>
      <c r="CJ53" s="5">
        <v>0.93469999999999998</v>
      </c>
      <c r="CK53" s="5">
        <v>0.26700000000000002</v>
      </c>
      <c r="CL53" s="5">
        <v>0.86829999999999996</v>
      </c>
      <c r="CM53" s="5">
        <v>1.1299999999999999E-2</v>
      </c>
      <c r="CN53" s="4">
        <v>0.80449999999999999</v>
      </c>
      <c r="CO53" s="4">
        <v>1.1002000000000001</v>
      </c>
      <c r="CP53" s="4">
        <v>0.19309999999999999</v>
      </c>
      <c r="CQ53" s="4">
        <v>0.63529999999999998</v>
      </c>
      <c r="CR53" s="4">
        <v>5.5999999999999999E-3</v>
      </c>
      <c r="CS53" s="5">
        <v>0.67710000000000004</v>
      </c>
      <c r="CT53" s="5">
        <v>0.79690000000000005</v>
      </c>
      <c r="CU53" s="5">
        <v>0.33579999999999999</v>
      </c>
      <c r="CV53" s="5">
        <v>0.95520000000000005</v>
      </c>
      <c r="CW53" s="5">
        <v>1.6899999999999998E-2</v>
      </c>
      <c r="CX53" s="4">
        <v>0.68920000000000003</v>
      </c>
      <c r="CY53" s="4">
        <v>0.82279999999999998</v>
      </c>
      <c r="CZ53" s="4">
        <v>0.32269999999999999</v>
      </c>
      <c r="DA53" s="4">
        <v>0.94320000000000004</v>
      </c>
      <c r="DB53" s="4">
        <v>1.24E-2</v>
      </c>
      <c r="DC53" s="5">
        <v>0.70589999999999997</v>
      </c>
      <c r="DD53" s="5">
        <v>0.85950000000000004</v>
      </c>
      <c r="DE53" s="5">
        <v>0.29920000000000002</v>
      </c>
      <c r="DF53" s="5">
        <v>0.92149999999999999</v>
      </c>
      <c r="DG53" s="5">
        <v>1.12E-2</v>
      </c>
      <c r="DH53" s="4">
        <v>0.73619999999999997</v>
      </c>
      <c r="DI53" s="4">
        <v>0.93079999999999996</v>
      </c>
      <c r="DJ53" s="4">
        <v>0.26860000000000001</v>
      </c>
      <c r="DK53" s="4">
        <v>0.86819999999999997</v>
      </c>
      <c r="DL53" s="4">
        <v>5.7999999999999996E-3</v>
      </c>
      <c r="DM53" s="5">
        <v>0.80410000000000004</v>
      </c>
      <c r="DN53" s="5">
        <v>1.099</v>
      </c>
      <c r="DO53" s="5">
        <v>0.18679999999999999</v>
      </c>
      <c r="DP53" s="5">
        <v>0.63549999999999995</v>
      </c>
      <c r="DQ53" s="5">
        <v>2.3999999999999998E-3</v>
      </c>
      <c r="DR53" s="4">
        <v>0.67979999999999996</v>
      </c>
      <c r="DS53" s="4">
        <v>0.80200000000000005</v>
      </c>
      <c r="DT53" s="4">
        <v>0.3347</v>
      </c>
      <c r="DU53" s="4">
        <v>0.9546</v>
      </c>
      <c r="DV53" s="4">
        <v>1.9300000000000001E-2</v>
      </c>
      <c r="DW53" s="5">
        <v>0.68840000000000001</v>
      </c>
      <c r="DX53" s="5">
        <v>0.82040000000000002</v>
      </c>
      <c r="DY53" s="5">
        <v>0.3201</v>
      </c>
      <c r="DZ53" s="5">
        <v>0.94330000000000003</v>
      </c>
      <c r="EA53" s="5">
        <v>1.26E-2</v>
      </c>
      <c r="EB53" s="4">
        <v>0.70489999999999997</v>
      </c>
      <c r="EC53" s="4">
        <v>0.85740000000000005</v>
      </c>
      <c r="ED53" s="4">
        <v>0.30380000000000001</v>
      </c>
      <c r="EE53" s="4">
        <v>0.92059999999999997</v>
      </c>
      <c r="EF53" s="4">
        <v>8.6999999999999994E-3</v>
      </c>
      <c r="EG53" s="5">
        <v>0.73629999999999995</v>
      </c>
      <c r="EH53" s="5">
        <v>0.93069999999999997</v>
      </c>
      <c r="EI53" s="5">
        <v>0.26729999999999998</v>
      </c>
      <c r="EJ53" s="5">
        <v>0.86870000000000003</v>
      </c>
      <c r="EK53" s="5">
        <v>7.1999999999999998E-3</v>
      </c>
      <c r="EL53" s="4">
        <v>0.80389999999999995</v>
      </c>
      <c r="EM53" s="4">
        <v>1.0993999999999999</v>
      </c>
      <c r="EN53" s="4">
        <v>0.18659999999999999</v>
      </c>
      <c r="EO53" s="4">
        <v>0.63570000000000004</v>
      </c>
      <c r="EP53" s="4">
        <v>2.5999999999999999E-3</v>
      </c>
      <c r="EQ53" s="5">
        <v>0.67879999999999996</v>
      </c>
      <c r="ER53" s="5">
        <v>0.8004</v>
      </c>
      <c r="ES53" s="5">
        <v>0.3286</v>
      </c>
      <c r="ET53" s="5">
        <v>0.95509999999999995</v>
      </c>
      <c r="EU53" s="5">
        <v>1.7399999999999999E-2</v>
      </c>
      <c r="EV53" s="4"/>
      <c r="EW53" s="4"/>
      <c r="EX53" s="4"/>
      <c r="EY53" s="4"/>
      <c r="EZ53" s="4"/>
      <c r="FA53" s="5">
        <v>0.70499999999999996</v>
      </c>
      <c r="FB53" s="5">
        <v>0.8579</v>
      </c>
      <c r="FC53" s="5">
        <v>0.30220000000000002</v>
      </c>
      <c r="FD53" s="5">
        <v>0.92100000000000004</v>
      </c>
      <c r="FE53" s="5">
        <v>1.17E-2</v>
      </c>
      <c r="FF53" s="4"/>
      <c r="FG53" s="4"/>
      <c r="FH53" s="4"/>
      <c r="FI53" s="4"/>
      <c r="FJ53" s="4"/>
      <c r="FK53" s="5"/>
      <c r="FL53" s="5"/>
      <c r="FM53" s="5"/>
      <c r="FN53" s="5"/>
      <c r="FO53" s="5"/>
      <c r="FP53" s="4">
        <f t="shared" si="5"/>
        <v>0.71978709677419339</v>
      </c>
      <c r="FQ53" s="4">
        <f t="shared" si="1"/>
        <v>0.89482580645161314</v>
      </c>
      <c r="FR53" s="4">
        <f t="shared" si="2"/>
        <v>0.28527419354838707</v>
      </c>
      <c r="FS53" s="4">
        <f t="shared" si="3"/>
        <v>0.87367419354838716</v>
      </c>
      <c r="FT53" s="4">
        <f t="shared" si="4"/>
        <v>1.4477419354838707E-2</v>
      </c>
      <c r="FU53" s="1" t="str" cm="1">
        <f t="array" aca="1" ref="FU53" ca="1">CONCATENATE(INDIRECT(ADDRESS(1,MATCH(_xlfn.MINIFS(B53:FO53,metrics.est,"MAE"),B53:FO53,0)+1)), ", ", INDIRECT(ADDRESS(2,MATCH(_xlfn.MINIFS(B53:FO53,metrics.est,"MAE"),B53:FO53,0)+1)))</f>
        <v>k=20, r=0.1</v>
      </c>
      <c r="FV53" s="1" t="str" cm="1">
        <f t="array" aca="1" ref="FV53" ca="1">CONCATENATE(INDIRECT(ADDRESS(1,MATCH(_xlfn.MINIFS(B53:FO53,metrics.est,"MSE"),B53:FO53,0)+1)), ", ", INDIRECT(ADDRESS(2,MATCH(_xlfn.MINIFS(B53:FO53,metrics.est,"MSE"),B53:FO53,0)+1)))</f>
        <v>k=5, r=0.1</v>
      </c>
      <c r="FW53" s="1" t="str" cm="1">
        <f t="array" aca="1" ref="FW53" ca="1">CONCATENATE(INDIRECT(ADDRESS(1,MATCH(_xlfn.MAXIFS(B53:FO53,metrics.est,"R"),B53:FO53,0)+1)), ", ", INDIRECT(ADDRESS(2,MATCH(_xlfn.MAXIFS(B53:FO53,metrics.est,"R"),B53:FO53,0)+1)))</f>
        <v>k=10, r=0.1</v>
      </c>
      <c r="FX53" s="1" t="str" cm="1">
        <f t="array" aca="1" ref="FX53" ca="1">CONCATENATE(INDIRECT(ADDRESS(1,MATCH(_xlfn.MAXIFS(B53:FO53,metrics.est,"Coverage"),B53:FO53,0)+1)), ", ", INDIRECT(ADDRESS(2,MATCH(_xlfn.MAXIFS(B53:FO53,metrics.est,"Coverage"),B53:FO53,0)+1)))</f>
        <v>k=5, r=0.1</v>
      </c>
      <c r="FY53" s="1" t="str" cm="1">
        <f t="array" aca="1" ref="FY53" ca="1">CONCATENATE(INDIRECT(ADDRESS(1,MATCH(_xlfn.MINIFS(B53:FO53,metrics.est,"Time"),B53:FO53,0)+1)), ", ", INDIRECT(ADDRESS(2,MATCH(_xlfn.MINIFS(B53:FO53,metrics.est,"Time"),B53:FO53,0)+1)))</f>
        <v>k=20, r=0.9</v>
      </c>
    </row>
    <row r="54" spans="1:181" x14ac:dyDescent="0.2">
      <c r="A54" s="1" t="s">
        <v>50</v>
      </c>
      <c r="B54" s="4">
        <v>0.78390000000000004</v>
      </c>
      <c r="C54" s="4">
        <v>1.0470999999999999</v>
      </c>
      <c r="D54" s="4">
        <v>0.19589999999999999</v>
      </c>
      <c r="E54" s="4">
        <v>0.45029999999999998</v>
      </c>
      <c r="F54" s="4">
        <v>3.9E-2</v>
      </c>
      <c r="G54" s="5">
        <v>0.79810000000000003</v>
      </c>
      <c r="H54" s="5">
        <v>1.0878000000000001</v>
      </c>
      <c r="I54" s="5">
        <v>0.20519999999999999</v>
      </c>
      <c r="J54" s="5">
        <v>0.45290000000000002</v>
      </c>
      <c r="K54" s="5">
        <v>2.5899999999999999E-2</v>
      </c>
      <c r="L54" s="4">
        <v>0.7994</v>
      </c>
      <c r="M54" s="4">
        <v>1.0882000000000001</v>
      </c>
      <c r="N54" s="4">
        <v>0.20569999999999999</v>
      </c>
      <c r="O54" s="4">
        <v>0.46100000000000002</v>
      </c>
      <c r="P54" s="4">
        <v>3.2000000000000001E-2</v>
      </c>
      <c r="Q54" s="5">
        <v>0.80630000000000002</v>
      </c>
      <c r="R54" s="5">
        <v>1.1074999999999999</v>
      </c>
      <c r="S54" s="5">
        <v>0.20649999999999999</v>
      </c>
      <c r="T54" s="5">
        <v>0.4642</v>
      </c>
      <c r="U54" s="5">
        <v>1.7899999999999999E-2</v>
      </c>
      <c r="V54" s="4">
        <v>0.80910000000000004</v>
      </c>
      <c r="W54" s="4">
        <v>1.1142000000000001</v>
      </c>
      <c r="X54" s="4">
        <v>0.21329999999999999</v>
      </c>
      <c r="Y54" s="4">
        <v>0.46970000000000001</v>
      </c>
      <c r="Z54" s="4">
        <v>2.2499999999999999E-2</v>
      </c>
      <c r="AA54" s="5">
        <v>0.80779999999999996</v>
      </c>
      <c r="AB54" s="5">
        <v>1.1096999999999999</v>
      </c>
      <c r="AC54" s="5">
        <v>0.215</v>
      </c>
      <c r="AD54" s="5">
        <v>0.49590000000000001</v>
      </c>
      <c r="AE54" s="5">
        <v>1.78E-2</v>
      </c>
      <c r="AF54" s="4">
        <v>0.81110000000000004</v>
      </c>
      <c r="AG54" s="4">
        <v>1.1206</v>
      </c>
      <c r="AH54" s="4">
        <v>0.20830000000000001</v>
      </c>
      <c r="AI54" s="4">
        <v>0.52490000000000003</v>
      </c>
      <c r="AJ54" s="4">
        <v>1.49E-2</v>
      </c>
      <c r="AK54" s="5">
        <v>0.80779999999999996</v>
      </c>
      <c r="AL54" s="5">
        <v>1.1138999999999999</v>
      </c>
      <c r="AM54" s="5">
        <v>0.21790000000000001</v>
      </c>
      <c r="AN54" s="5">
        <v>0.56069999999999998</v>
      </c>
      <c r="AO54" s="5">
        <v>5.4999999999999997E-3</v>
      </c>
      <c r="AP54" s="4">
        <v>0.82199999999999995</v>
      </c>
      <c r="AQ54" s="4">
        <v>1.1466000000000001</v>
      </c>
      <c r="AR54" s="4">
        <v>0.17910000000000001</v>
      </c>
      <c r="AS54" s="4">
        <v>0.54630000000000001</v>
      </c>
      <c r="AT54" s="4">
        <v>8.9999999999999993E-3</v>
      </c>
      <c r="AU54" s="5">
        <v>0.78839999999999999</v>
      </c>
      <c r="AV54" s="5">
        <v>1.0642</v>
      </c>
      <c r="AW54" s="5">
        <v>0.2321</v>
      </c>
      <c r="AX54" s="5">
        <v>0.45050000000000001</v>
      </c>
      <c r="AY54" s="5">
        <v>3.9300000000000002E-2</v>
      </c>
      <c r="AZ54" s="4">
        <v>0.79890000000000005</v>
      </c>
      <c r="BA54" s="4">
        <v>1.0831</v>
      </c>
      <c r="BB54" s="4">
        <v>0.217</v>
      </c>
      <c r="BC54" s="4">
        <v>0.45679999999999998</v>
      </c>
      <c r="BD54" s="4">
        <v>2.7400000000000001E-2</v>
      </c>
      <c r="BE54" s="5">
        <v>0.80830000000000002</v>
      </c>
      <c r="BF54" s="5">
        <v>1.1115999999999999</v>
      </c>
      <c r="BG54" s="5">
        <v>0.2097</v>
      </c>
      <c r="BH54" s="5">
        <v>0.47389999999999999</v>
      </c>
      <c r="BI54" s="5">
        <v>2.1899999999999999E-2</v>
      </c>
      <c r="BJ54" s="4">
        <v>0.81079999999999997</v>
      </c>
      <c r="BK54" s="4">
        <v>1.1204000000000001</v>
      </c>
      <c r="BL54" s="4">
        <v>0.21079999999999999</v>
      </c>
      <c r="BM54" s="4">
        <v>0.51910000000000001</v>
      </c>
      <c r="BN54" s="4">
        <v>1.21E-2</v>
      </c>
      <c r="BO54" s="5">
        <v>0.82310000000000005</v>
      </c>
      <c r="BP54" s="5">
        <v>1.1498999999999999</v>
      </c>
      <c r="BQ54" s="5">
        <v>0.1792</v>
      </c>
      <c r="BR54" s="5">
        <v>0.54710000000000003</v>
      </c>
      <c r="BS54" s="5">
        <v>5.0000000000000001E-3</v>
      </c>
      <c r="BT54" s="4">
        <v>0.78949999999999998</v>
      </c>
      <c r="BU54" s="4">
        <v>1.0629</v>
      </c>
      <c r="BV54" s="4">
        <v>0.2213</v>
      </c>
      <c r="BW54" s="4">
        <v>0.45040000000000002</v>
      </c>
      <c r="BX54" s="4">
        <v>3.1699999999999999E-2</v>
      </c>
      <c r="BY54" s="5">
        <v>0.80030000000000001</v>
      </c>
      <c r="BZ54" s="5">
        <v>1.0874999999999999</v>
      </c>
      <c r="CA54" s="5">
        <v>0.21290000000000001</v>
      </c>
      <c r="CB54" s="5">
        <v>0.45639999999999997</v>
      </c>
      <c r="CC54" s="5">
        <v>2.23E-2</v>
      </c>
      <c r="CD54" s="4">
        <v>0.80769999999999997</v>
      </c>
      <c r="CE54" s="4">
        <v>1.1114999999999999</v>
      </c>
      <c r="CF54" s="4">
        <v>0.2092</v>
      </c>
      <c r="CG54" s="4">
        <v>0.47439999999999999</v>
      </c>
      <c r="CH54" s="4">
        <v>1.5800000000000002E-2</v>
      </c>
      <c r="CI54" s="5">
        <v>0.80969999999999998</v>
      </c>
      <c r="CJ54" s="5">
        <v>1.1183000000000001</v>
      </c>
      <c r="CK54" s="5">
        <v>0.21490000000000001</v>
      </c>
      <c r="CL54" s="5">
        <v>0.52010000000000001</v>
      </c>
      <c r="CM54" s="5">
        <v>1.17E-2</v>
      </c>
      <c r="CN54" s="4">
        <v>0.8206</v>
      </c>
      <c r="CO54" s="4">
        <v>1.1436999999999999</v>
      </c>
      <c r="CP54" s="4">
        <v>0.1862</v>
      </c>
      <c r="CQ54" s="4">
        <v>0.54449999999999998</v>
      </c>
      <c r="CR54" s="4">
        <v>6.1000000000000004E-3</v>
      </c>
      <c r="CS54" s="5">
        <v>0.78790000000000004</v>
      </c>
      <c r="CT54" s="5">
        <v>1.0617000000000001</v>
      </c>
      <c r="CU54" s="5">
        <v>0.2213</v>
      </c>
      <c r="CV54" s="5">
        <v>0.4501</v>
      </c>
      <c r="CW54" s="5">
        <v>1.9800000000000002E-2</v>
      </c>
      <c r="CX54" s="4">
        <v>0.80030000000000001</v>
      </c>
      <c r="CY54" s="4">
        <v>1.0906</v>
      </c>
      <c r="CZ54" s="4">
        <v>0.20960000000000001</v>
      </c>
      <c r="DA54" s="4">
        <v>0.4592</v>
      </c>
      <c r="DB54" s="4">
        <v>1.47E-2</v>
      </c>
      <c r="DC54" s="5">
        <v>0.80830000000000002</v>
      </c>
      <c r="DD54" s="5">
        <v>1.1153999999999999</v>
      </c>
      <c r="DE54" s="5">
        <v>0.20569999999999999</v>
      </c>
      <c r="DF54" s="5">
        <v>0.47070000000000001</v>
      </c>
      <c r="DG54" s="5">
        <v>1.26E-2</v>
      </c>
      <c r="DH54" s="4">
        <v>0.80989999999999995</v>
      </c>
      <c r="DI54" s="4">
        <v>1.1178999999999999</v>
      </c>
      <c r="DJ54" s="4">
        <v>0.2142</v>
      </c>
      <c r="DK54" s="4">
        <v>0.52090000000000003</v>
      </c>
      <c r="DL54" s="4">
        <v>7.1000000000000004E-3</v>
      </c>
      <c r="DM54" s="5">
        <v>0.81930000000000003</v>
      </c>
      <c r="DN54" s="5">
        <v>1.1389</v>
      </c>
      <c r="DO54" s="5">
        <v>0.18099999999999999</v>
      </c>
      <c r="DP54" s="5">
        <v>0.54659999999999997</v>
      </c>
      <c r="DQ54" s="5">
        <v>3.0000000000000001E-3</v>
      </c>
      <c r="DR54" s="4">
        <v>0.79139999999999999</v>
      </c>
      <c r="DS54" s="4">
        <v>1.0682</v>
      </c>
      <c r="DT54" s="4">
        <v>0.21659999999999999</v>
      </c>
      <c r="DU54" s="4">
        <v>0.45319999999999999</v>
      </c>
      <c r="DV54" s="4">
        <v>2.2200000000000001E-2</v>
      </c>
      <c r="DW54" s="5">
        <v>0.79979999999999996</v>
      </c>
      <c r="DX54" s="5">
        <v>1.0891999999999999</v>
      </c>
      <c r="DY54" s="5">
        <v>0.21110000000000001</v>
      </c>
      <c r="DZ54" s="5">
        <v>0.45760000000000001</v>
      </c>
      <c r="EA54" s="5">
        <v>1.5100000000000001E-2</v>
      </c>
      <c r="EB54" s="4">
        <v>0.8075</v>
      </c>
      <c r="EC54" s="4">
        <v>1.1094999999999999</v>
      </c>
      <c r="ED54" s="4">
        <v>0.2122</v>
      </c>
      <c r="EE54" s="4">
        <v>0.47510000000000002</v>
      </c>
      <c r="EF54" s="4">
        <v>1.03E-2</v>
      </c>
      <c r="EG54" s="5">
        <v>0.81030000000000002</v>
      </c>
      <c r="EH54" s="5">
        <v>1.1193</v>
      </c>
      <c r="EI54" s="5">
        <v>0.2137</v>
      </c>
      <c r="EJ54" s="5">
        <v>0.52090000000000003</v>
      </c>
      <c r="EK54" s="5">
        <v>8.5000000000000006E-3</v>
      </c>
      <c r="EL54" s="4">
        <v>0.81979999999999997</v>
      </c>
      <c r="EM54" s="4">
        <v>1.1416999999999999</v>
      </c>
      <c r="EN54" s="4">
        <v>0.18160000000000001</v>
      </c>
      <c r="EO54" s="4">
        <v>0.54759999999999998</v>
      </c>
      <c r="EP54" s="4">
        <v>3.0999999999999999E-3</v>
      </c>
      <c r="EQ54" s="5">
        <v>0.79</v>
      </c>
      <c r="ER54" s="5">
        <v>1.0639000000000001</v>
      </c>
      <c r="ES54" s="5">
        <v>0.2175</v>
      </c>
      <c r="ET54" s="5">
        <v>0.45179999999999998</v>
      </c>
      <c r="EU54" s="5">
        <v>2.12E-2</v>
      </c>
      <c r="EV54" s="4"/>
      <c r="EW54" s="4"/>
      <c r="EX54" s="4"/>
      <c r="EY54" s="4"/>
      <c r="EZ54" s="4"/>
      <c r="FA54" s="5">
        <v>0.80659999999999998</v>
      </c>
      <c r="FB54" s="5">
        <v>1.1076999999999999</v>
      </c>
      <c r="FC54" s="5">
        <v>0.20910000000000001</v>
      </c>
      <c r="FD54" s="5">
        <v>0.47539999999999999</v>
      </c>
      <c r="FE54" s="5">
        <v>1.3599999999999999E-2</v>
      </c>
      <c r="FF54" s="4"/>
      <c r="FG54" s="4"/>
      <c r="FH54" s="4"/>
      <c r="FI54" s="4"/>
      <c r="FJ54" s="4"/>
      <c r="FK54" s="5"/>
      <c r="FL54" s="5"/>
      <c r="FM54" s="5"/>
      <c r="FN54" s="5"/>
      <c r="FO54" s="5"/>
      <c r="FP54" s="4">
        <f t="shared" si="5"/>
        <v>0.8049645161290323</v>
      </c>
      <c r="FQ54" s="4">
        <f t="shared" si="1"/>
        <v>1.1036354838709674</v>
      </c>
      <c r="FR54" s="4">
        <f t="shared" si="2"/>
        <v>0.20754193548387098</v>
      </c>
      <c r="FS54" s="4">
        <f t="shared" si="3"/>
        <v>0.48865161290322573</v>
      </c>
      <c r="FT54" s="4">
        <f t="shared" si="4"/>
        <v>1.7064516129032255E-2</v>
      </c>
      <c r="FU54" s="1" t="str" cm="1">
        <f t="array" aca="1" ref="FU54" ca="1">CONCATENATE(INDIRECT(ADDRESS(1,MATCH(_xlfn.MINIFS(B54:FO54,metrics.est,"MAE"),B54:FO54,0)+1)), ", ", INDIRECT(ADDRESS(2,MATCH(_xlfn.MINIFS(B54:FO54,metrics.est,"MAE"),B54:FO54,0)+1)))</f>
        <v>k=5, r=0.1</v>
      </c>
      <c r="FV54" s="1" t="str" cm="1">
        <f t="array" aca="1" ref="FV54" ca="1">CONCATENATE(INDIRECT(ADDRESS(1,MATCH(_xlfn.MINIFS(B54:FO54,metrics.est,"MSE"),B54:FO54,0)+1)), ", ", INDIRECT(ADDRESS(2,MATCH(_xlfn.MINIFS(B54:FO54,metrics.est,"MSE"),B54:FO54,0)+1)))</f>
        <v>k=5, r=0.1</v>
      </c>
      <c r="FW54" s="1" t="str" cm="1">
        <f t="array" aca="1" ref="FW54" ca="1">CONCATENATE(INDIRECT(ADDRESS(1,MATCH(_xlfn.MAXIFS(B54:FO54,metrics.est,"R"),B54:FO54,0)+1)), ", ", INDIRECT(ADDRESS(2,MATCH(_xlfn.MAXIFS(B54:FO54,metrics.est,"R"),B54:FO54,0)+1)))</f>
        <v>k=10, r=0.1</v>
      </c>
      <c r="FX54" s="1" t="str" cm="1">
        <f t="array" aca="1" ref="FX54" ca="1">CONCATENATE(INDIRECT(ADDRESS(1,MATCH(_xlfn.MAXIFS(B54:FO54,metrics.est,"Coverage"),B54:FO54,0)+1)), ", ", INDIRECT(ADDRESS(2,MATCH(_xlfn.MAXIFS(B54:FO54,metrics.est,"Coverage"),B54:FO54,0)+1)))</f>
        <v>k=5, r=0.8</v>
      </c>
      <c r="FY54" s="1" t="str" cm="1">
        <f t="array" aca="1" ref="FY54" ca="1">CONCATENATE(INDIRECT(ADDRESS(1,MATCH(_xlfn.MINIFS(B54:FO54,metrics.est,"Time"),B54:FO54,0)+1)), ", ", INDIRECT(ADDRESS(2,MATCH(_xlfn.MINIFS(B54:FO54,metrics.est,"Time"),B54:FO54,0)+1)))</f>
        <v>k=20, r=0.9</v>
      </c>
    </row>
    <row r="55" spans="1:181" x14ac:dyDescent="0.2">
      <c r="A55" s="1" t="s">
        <v>51</v>
      </c>
      <c r="B55" s="4">
        <v>0.69330000000000003</v>
      </c>
      <c r="C55" s="4">
        <v>0.81640000000000001</v>
      </c>
      <c r="D55" s="4">
        <v>0.22309999999999999</v>
      </c>
      <c r="E55" s="4">
        <v>0.91669999999999996</v>
      </c>
      <c r="F55" s="4">
        <v>4.8753000000000002</v>
      </c>
      <c r="G55" s="5">
        <v>0.69569999999999999</v>
      </c>
      <c r="H55" s="5">
        <v>0.82630000000000003</v>
      </c>
      <c r="I55" s="5">
        <v>0.18990000000000001</v>
      </c>
      <c r="J55" s="5">
        <v>0.91</v>
      </c>
      <c r="K55" s="5">
        <v>3.7749999999999999</v>
      </c>
      <c r="L55" s="4">
        <v>0.70089999999999997</v>
      </c>
      <c r="M55" s="4">
        <v>0.83660000000000001</v>
      </c>
      <c r="N55" s="4">
        <v>0.15920000000000001</v>
      </c>
      <c r="O55" s="4">
        <v>0.90259999999999996</v>
      </c>
      <c r="P55" s="4">
        <v>5.9071999999999996</v>
      </c>
      <c r="Q55" s="5">
        <v>0.70589999999999997</v>
      </c>
      <c r="R55" s="5">
        <v>0.84770000000000001</v>
      </c>
      <c r="S55" s="5">
        <v>0.14360000000000001</v>
      </c>
      <c r="T55" s="5">
        <v>0.89059999999999995</v>
      </c>
      <c r="U55" s="5">
        <v>2.8138000000000001</v>
      </c>
      <c r="V55" s="4">
        <v>0.71199999999999997</v>
      </c>
      <c r="W55" s="4">
        <v>0.86070000000000002</v>
      </c>
      <c r="X55" s="4">
        <v>0.12720000000000001</v>
      </c>
      <c r="Y55" s="4">
        <v>0.87390000000000001</v>
      </c>
      <c r="Z55" s="4">
        <v>2.9447000000000001</v>
      </c>
      <c r="AA55" s="5">
        <v>0.71879999999999999</v>
      </c>
      <c r="AB55" s="5">
        <v>0.87849999999999995</v>
      </c>
      <c r="AC55" s="5">
        <v>0.114</v>
      </c>
      <c r="AD55" s="5">
        <v>0.85699999999999998</v>
      </c>
      <c r="AE55" s="5">
        <v>2.5669</v>
      </c>
      <c r="AF55" s="4">
        <v>0.72699999999999998</v>
      </c>
      <c r="AG55" s="4">
        <v>0.89600000000000002</v>
      </c>
      <c r="AH55" s="4">
        <v>0.10009999999999999</v>
      </c>
      <c r="AI55" s="4">
        <v>0.82820000000000005</v>
      </c>
      <c r="AJ55" s="4">
        <v>2.6802000000000001</v>
      </c>
      <c r="AK55" s="5">
        <v>0.74250000000000005</v>
      </c>
      <c r="AL55" s="5">
        <v>0.93689999999999996</v>
      </c>
      <c r="AM55" s="5">
        <v>8.0399999999999999E-2</v>
      </c>
      <c r="AN55" s="5">
        <v>0.77559999999999996</v>
      </c>
      <c r="AO55" s="5">
        <v>1.2886</v>
      </c>
      <c r="AP55" s="4">
        <v>0.7712</v>
      </c>
      <c r="AQ55" s="4">
        <v>1.0105999999999999</v>
      </c>
      <c r="AR55" s="4">
        <v>5.2400000000000002E-2</v>
      </c>
      <c r="AS55" s="4">
        <v>0.65449999999999997</v>
      </c>
      <c r="AT55" s="4">
        <v>1.5726</v>
      </c>
      <c r="AU55" s="5">
        <v>0.69210000000000005</v>
      </c>
      <c r="AV55" s="5">
        <v>0.81659999999999999</v>
      </c>
      <c r="AW55" s="5">
        <v>0.23150000000000001</v>
      </c>
      <c r="AX55" s="5">
        <v>0.91720000000000002</v>
      </c>
      <c r="AY55" s="5">
        <v>5.3638000000000003</v>
      </c>
      <c r="AZ55" s="4">
        <v>0.7</v>
      </c>
      <c r="BA55" s="4">
        <v>0.83540000000000003</v>
      </c>
      <c r="BB55" s="4">
        <v>0.1633</v>
      </c>
      <c r="BC55" s="4">
        <v>0.90090000000000003</v>
      </c>
      <c r="BD55" s="4">
        <v>2.7867999999999999</v>
      </c>
      <c r="BE55" s="5">
        <v>0.71030000000000004</v>
      </c>
      <c r="BF55" s="5">
        <v>0.8599</v>
      </c>
      <c r="BG55" s="5">
        <v>0.13020000000000001</v>
      </c>
      <c r="BH55" s="5">
        <v>0.876</v>
      </c>
      <c r="BI55" s="5">
        <v>2.2593000000000001</v>
      </c>
      <c r="BJ55" s="4">
        <v>0.72799999999999998</v>
      </c>
      <c r="BK55" s="4">
        <v>0.89959999999999996</v>
      </c>
      <c r="BL55" s="4">
        <v>9.4700000000000006E-2</v>
      </c>
      <c r="BM55" s="4">
        <v>0.82709999999999995</v>
      </c>
      <c r="BN55" s="4">
        <v>1.7916000000000001</v>
      </c>
      <c r="BO55" s="5">
        <v>0.77249999999999996</v>
      </c>
      <c r="BP55" s="5">
        <v>1.0145</v>
      </c>
      <c r="BQ55" s="5">
        <v>4.65E-2</v>
      </c>
      <c r="BR55" s="5">
        <v>0.64659999999999995</v>
      </c>
      <c r="BS55" s="5">
        <v>0.94450000000000001</v>
      </c>
      <c r="BT55" s="4">
        <v>0.69379999999999997</v>
      </c>
      <c r="BU55" s="4">
        <v>0.82299999999999995</v>
      </c>
      <c r="BV55" s="4">
        <v>0.22270000000000001</v>
      </c>
      <c r="BW55" s="4">
        <v>0.91679999999999995</v>
      </c>
      <c r="BX55" s="4">
        <v>4.2769000000000004</v>
      </c>
      <c r="BY55" s="5">
        <v>0.69979999999999998</v>
      </c>
      <c r="BZ55" s="5">
        <v>0.83520000000000005</v>
      </c>
      <c r="CA55" s="5">
        <v>0.1641</v>
      </c>
      <c r="CB55" s="5">
        <v>0.90129999999999999</v>
      </c>
      <c r="CC55" s="5">
        <v>2.8380999999999998</v>
      </c>
      <c r="CD55" s="4">
        <v>0.71189999999999998</v>
      </c>
      <c r="CE55" s="4">
        <v>0.86350000000000005</v>
      </c>
      <c r="CF55" s="4">
        <v>0.12959999999999999</v>
      </c>
      <c r="CG55" s="4">
        <v>0.87609999999999999</v>
      </c>
      <c r="CH55" s="4">
        <v>2.1703999999999999</v>
      </c>
      <c r="CI55" s="5">
        <v>0.7298</v>
      </c>
      <c r="CJ55" s="5">
        <v>0.90459999999999996</v>
      </c>
      <c r="CK55" s="5">
        <v>9.6199999999999994E-2</v>
      </c>
      <c r="CL55" s="5">
        <v>0.82789999999999997</v>
      </c>
      <c r="CM55" s="5">
        <v>2.0611000000000002</v>
      </c>
      <c r="CN55" s="4">
        <v>0.77070000000000005</v>
      </c>
      <c r="CO55" s="4">
        <v>1.0095000000000001</v>
      </c>
      <c r="CP55" s="4">
        <v>5.1200000000000002E-2</v>
      </c>
      <c r="CQ55" s="4">
        <v>0.65480000000000005</v>
      </c>
      <c r="CR55" s="4">
        <v>1.0166999999999999</v>
      </c>
      <c r="CS55" s="5">
        <v>0.69140000000000001</v>
      </c>
      <c r="CT55" s="5">
        <v>0.81810000000000005</v>
      </c>
      <c r="CU55" s="5">
        <v>0.23269999999999999</v>
      </c>
      <c r="CV55" s="5">
        <v>0.91710000000000003</v>
      </c>
      <c r="CW55" s="5">
        <v>2.3654000000000002</v>
      </c>
      <c r="CX55" s="4">
        <v>0.70240000000000002</v>
      </c>
      <c r="CY55" s="4">
        <v>0.84279999999999999</v>
      </c>
      <c r="CZ55" s="4">
        <v>0.1666</v>
      </c>
      <c r="DA55" s="4">
        <v>0.90159999999999996</v>
      </c>
      <c r="DB55" s="4">
        <v>2.0992999999999999</v>
      </c>
      <c r="DC55" s="5">
        <v>0.71109999999999995</v>
      </c>
      <c r="DD55" s="5">
        <v>0.86080000000000001</v>
      </c>
      <c r="DE55" s="5">
        <v>0.12809999999999999</v>
      </c>
      <c r="DF55" s="5">
        <v>0.87860000000000005</v>
      </c>
      <c r="DG55" s="5">
        <v>1.8879999999999999</v>
      </c>
      <c r="DH55" s="4">
        <v>0.72909999999999997</v>
      </c>
      <c r="DI55" s="4">
        <v>0.90349999999999997</v>
      </c>
      <c r="DJ55" s="4">
        <v>9.8699999999999996E-2</v>
      </c>
      <c r="DK55" s="4">
        <v>0.82820000000000005</v>
      </c>
      <c r="DL55" s="4">
        <v>1.6052999999999999</v>
      </c>
      <c r="DM55" s="5">
        <v>0.77100000000000002</v>
      </c>
      <c r="DN55" s="5">
        <v>1.0125</v>
      </c>
      <c r="DO55" s="5">
        <v>4.6899999999999997E-2</v>
      </c>
      <c r="DP55" s="5">
        <v>0.64759999999999995</v>
      </c>
      <c r="DQ55" s="5">
        <v>0.78469999999999995</v>
      </c>
      <c r="DR55" s="4">
        <v>0.69399999999999995</v>
      </c>
      <c r="DS55" s="4">
        <v>0.8216</v>
      </c>
      <c r="DT55" s="4">
        <v>0.22919999999999999</v>
      </c>
      <c r="DU55" s="4">
        <v>0.91600000000000004</v>
      </c>
      <c r="DV55" s="4">
        <v>2.5274000000000001</v>
      </c>
      <c r="DW55" s="5">
        <v>0.69950000000000001</v>
      </c>
      <c r="DX55" s="5">
        <v>0.83420000000000005</v>
      </c>
      <c r="DY55" s="5">
        <v>0.16719999999999999</v>
      </c>
      <c r="DZ55" s="5">
        <v>0.90100000000000002</v>
      </c>
      <c r="EA55" s="5">
        <v>1.9831000000000001</v>
      </c>
      <c r="EB55" s="4">
        <v>0.71060000000000001</v>
      </c>
      <c r="EC55" s="4">
        <v>0.86</v>
      </c>
      <c r="ED55" s="4">
        <v>0.1308</v>
      </c>
      <c r="EE55" s="4">
        <v>0.87619999999999998</v>
      </c>
      <c r="EF55" s="4">
        <v>1.7778</v>
      </c>
      <c r="EG55" s="5">
        <v>0.72919999999999996</v>
      </c>
      <c r="EH55" s="5">
        <v>0.90329999999999999</v>
      </c>
      <c r="EI55" s="5">
        <v>9.7100000000000006E-2</v>
      </c>
      <c r="EJ55" s="5">
        <v>0.82840000000000003</v>
      </c>
      <c r="EK55" s="5">
        <v>1.5536000000000001</v>
      </c>
      <c r="EL55" s="4">
        <v>0.77129999999999999</v>
      </c>
      <c r="EM55" s="4">
        <v>1.0129999999999999</v>
      </c>
      <c r="EN55" s="4">
        <v>0.05</v>
      </c>
      <c r="EO55" s="4">
        <v>0.65380000000000005</v>
      </c>
      <c r="EP55" s="4">
        <v>0.76839999999999997</v>
      </c>
      <c r="EQ55" s="5">
        <v>0.69289999999999996</v>
      </c>
      <c r="ER55" s="5">
        <v>0.82079999999999997</v>
      </c>
      <c r="ES55" s="5">
        <v>0.22750000000000001</v>
      </c>
      <c r="ET55" s="5">
        <v>0.91659999999999997</v>
      </c>
      <c r="EU55" s="5">
        <v>2.6160000000000001</v>
      </c>
      <c r="EV55" s="4"/>
      <c r="EW55" s="4"/>
      <c r="EX55" s="4"/>
      <c r="EY55" s="4"/>
      <c r="EZ55" s="4"/>
      <c r="FA55" s="5">
        <v>0.71079999999999999</v>
      </c>
      <c r="FB55" s="5">
        <v>0.86019999999999996</v>
      </c>
      <c r="FC55" s="5">
        <v>0.12989999999999999</v>
      </c>
      <c r="FD55" s="5">
        <v>0.87660000000000005</v>
      </c>
      <c r="FE55" s="5">
        <v>2.2385000000000002</v>
      </c>
      <c r="FF55" s="4"/>
      <c r="FG55" s="4"/>
      <c r="FH55" s="4"/>
      <c r="FI55" s="4"/>
      <c r="FJ55" s="4"/>
      <c r="FK55" s="5"/>
      <c r="FL55" s="5"/>
      <c r="FM55" s="5"/>
      <c r="FN55" s="5"/>
      <c r="FO55" s="5"/>
      <c r="FP55" s="4">
        <f t="shared" si="5"/>
        <v>0.71901612903225809</v>
      </c>
      <c r="FQ55" s="4">
        <f t="shared" si="1"/>
        <v>0.88136451612903222</v>
      </c>
      <c r="FR55" s="4">
        <f t="shared" si="2"/>
        <v>0.1362774193548387</v>
      </c>
      <c r="FS55" s="4">
        <f t="shared" si="3"/>
        <v>0.84179032258064501</v>
      </c>
      <c r="FT55" s="4">
        <f t="shared" si="4"/>
        <v>2.4561612903225805</v>
      </c>
      <c r="FU55" s="1" t="str" cm="1">
        <f t="array" aca="1" ref="FU55" ca="1">CONCATENATE(INDIRECT(ADDRESS(1,MATCH(_xlfn.MINIFS(B55:FO55,metrics.est,"MAE"),B55:FO55,0)+1)), ", ", INDIRECT(ADDRESS(2,MATCH(_xlfn.MINIFS(B55:FO55,metrics.est,"MAE"),B55:FO55,0)+1)))</f>
        <v>k=20, r=0.1</v>
      </c>
      <c r="FV55" s="1" t="str" cm="1">
        <f t="array" aca="1" ref="FV55" ca="1">CONCATENATE(INDIRECT(ADDRESS(1,MATCH(_xlfn.MINIFS(B55:FO55,metrics.est,"MSE"),B55:FO55,0)+1)), ", ", INDIRECT(ADDRESS(2,MATCH(_xlfn.MINIFS(B55:FO55,metrics.est,"MSE"),B55:FO55,0)+1)))</f>
        <v>k=5, r=0.1</v>
      </c>
      <c r="FW55" s="1" t="str" cm="1">
        <f t="array" aca="1" ref="FW55" ca="1">CONCATENATE(INDIRECT(ADDRESS(1,MATCH(_xlfn.MAXIFS(B55:FO55,metrics.est,"R"),B55:FO55,0)+1)), ", ", INDIRECT(ADDRESS(2,MATCH(_xlfn.MAXIFS(B55:FO55,metrics.est,"R"),B55:FO55,0)+1)))</f>
        <v>k=20, r=0.1</v>
      </c>
      <c r="FX55" s="1" t="str" cm="1">
        <f t="array" aca="1" ref="FX55" ca="1">CONCATENATE(INDIRECT(ADDRESS(1,MATCH(_xlfn.MAXIFS(B55:FO55,metrics.est,"Coverage"),B55:FO55,0)+1)), ", ", INDIRECT(ADDRESS(2,MATCH(_xlfn.MAXIFS(B55:FO55,metrics.est,"Coverage"),B55:FO55,0)+1)))</f>
        <v>k=10, r=0.1</v>
      </c>
      <c r="FY55" s="1" t="str" cm="1">
        <f t="array" aca="1" ref="FY55" ca="1">CONCATENATE(INDIRECT(ADDRESS(1,MATCH(_xlfn.MINIFS(B55:FO55,metrics.est,"Time"),B55:FO55,0)+1)), ", ", INDIRECT(ADDRESS(2,MATCH(_xlfn.MINIFS(B55:FO55,metrics.est,"Time"),B55:FO55,0)+1)))</f>
        <v>k=50, r=0.9</v>
      </c>
    </row>
    <row r="56" spans="1:181" x14ac:dyDescent="0.2">
      <c r="A56" s="1" t="s">
        <v>52</v>
      </c>
      <c r="B56" s="4">
        <v>0.67069999999999996</v>
      </c>
      <c r="C56" s="4">
        <v>0.77139999999999997</v>
      </c>
      <c r="D56" s="4">
        <v>0.31390000000000001</v>
      </c>
      <c r="E56" s="4">
        <v>0.9224</v>
      </c>
      <c r="F56" s="4">
        <v>5.0099999999999999E-2</v>
      </c>
      <c r="G56" s="5">
        <v>0.67569999999999997</v>
      </c>
      <c r="H56" s="5">
        <v>0.78520000000000001</v>
      </c>
      <c r="I56" s="5">
        <v>0.30819999999999997</v>
      </c>
      <c r="J56" s="5">
        <v>0.90800000000000003</v>
      </c>
      <c r="K56" s="5">
        <v>3.7600000000000001E-2</v>
      </c>
      <c r="L56" s="4">
        <v>0.68489999999999995</v>
      </c>
      <c r="M56" s="4">
        <v>0.80479999999999996</v>
      </c>
      <c r="N56" s="4">
        <v>0.2979</v>
      </c>
      <c r="O56" s="4">
        <v>0.89119999999999999</v>
      </c>
      <c r="P56" s="4">
        <v>4.9599999999999998E-2</v>
      </c>
      <c r="Q56" s="5">
        <v>0.69479999999999997</v>
      </c>
      <c r="R56" s="5">
        <v>0.82740000000000002</v>
      </c>
      <c r="S56" s="5">
        <v>0.28399999999999997</v>
      </c>
      <c r="T56" s="5">
        <v>0.86799999999999999</v>
      </c>
      <c r="U56" s="5">
        <v>2.7400000000000001E-2</v>
      </c>
      <c r="V56" s="4">
        <v>0.70760000000000001</v>
      </c>
      <c r="W56" s="4">
        <v>0.85550000000000004</v>
      </c>
      <c r="X56" s="4">
        <v>0.27629999999999999</v>
      </c>
      <c r="Y56" s="4">
        <v>0.83420000000000005</v>
      </c>
      <c r="Z56" s="4">
        <v>3.2099999999999997E-2</v>
      </c>
      <c r="AA56" s="5">
        <v>0.72609999999999997</v>
      </c>
      <c r="AB56" s="5">
        <v>0.89810000000000001</v>
      </c>
      <c r="AC56" s="5">
        <v>0.26529999999999998</v>
      </c>
      <c r="AD56" s="5">
        <v>0.78890000000000005</v>
      </c>
      <c r="AE56" s="5">
        <v>2.23E-2</v>
      </c>
      <c r="AF56" s="4">
        <v>0.75070000000000003</v>
      </c>
      <c r="AG56" s="4">
        <v>0.95830000000000004</v>
      </c>
      <c r="AH56" s="4">
        <v>0.24740000000000001</v>
      </c>
      <c r="AI56" s="4">
        <v>0.72860000000000003</v>
      </c>
      <c r="AJ56" s="4">
        <v>2.29E-2</v>
      </c>
      <c r="AK56" s="5">
        <v>0.77139999999999997</v>
      </c>
      <c r="AL56" s="5">
        <v>1.0153000000000001</v>
      </c>
      <c r="AM56" s="5">
        <v>0.2359</v>
      </c>
      <c r="AN56" s="5">
        <v>0.68089999999999995</v>
      </c>
      <c r="AO56" s="5">
        <v>8.0000000000000002E-3</v>
      </c>
      <c r="AP56" s="4">
        <v>0.80449999999999999</v>
      </c>
      <c r="AQ56" s="4">
        <v>1.0987</v>
      </c>
      <c r="AR56" s="4">
        <v>0.18579999999999999</v>
      </c>
      <c r="AS56" s="4">
        <v>0.59060000000000001</v>
      </c>
      <c r="AT56" s="4">
        <v>1.03E-2</v>
      </c>
      <c r="AU56" s="5">
        <v>0.67049999999999998</v>
      </c>
      <c r="AV56" s="5">
        <v>0.77339999999999998</v>
      </c>
      <c r="AW56" s="5">
        <v>0.32840000000000003</v>
      </c>
      <c r="AX56" s="5">
        <v>0.92090000000000005</v>
      </c>
      <c r="AY56" s="5">
        <v>4.5900000000000003E-2</v>
      </c>
      <c r="AZ56" s="4">
        <v>0.68430000000000002</v>
      </c>
      <c r="BA56" s="4">
        <v>0.80259999999999998</v>
      </c>
      <c r="BB56" s="4">
        <v>0.30480000000000002</v>
      </c>
      <c r="BC56" s="4">
        <v>0.89059999999999995</v>
      </c>
      <c r="BD56" s="4">
        <v>3.4599999999999999E-2</v>
      </c>
      <c r="BE56" s="5">
        <v>0.70599999999999996</v>
      </c>
      <c r="BF56" s="5">
        <v>0.8538</v>
      </c>
      <c r="BG56" s="5">
        <v>0.27600000000000002</v>
      </c>
      <c r="BH56" s="5">
        <v>0.8327</v>
      </c>
      <c r="BI56" s="5">
        <v>2.7099999999999999E-2</v>
      </c>
      <c r="BJ56" s="4">
        <v>0.74739999999999995</v>
      </c>
      <c r="BK56" s="4">
        <v>0.95279999999999998</v>
      </c>
      <c r="BL56" s="4">
        <v>0.2462</v>
      </c>
      <c r="BM56" s="4">
        <v>0.72889999999999999</v>
      </c>
      <c r="BN56" s="4">
        <v>1.0800000000000001E-2</v>
      </c>
      <c r="BO56" s="5">
        <v>0.80520000000000003</v>
      </c>
      <c r="BP56" s="5">
        <v>1.1016999999999999</v>
      </c>
      <c r="BQ56" s="5">
        <v>0.186</v>
      </c>
      <c r="BR56" s="5">
        <v>0.58979999999999999</v>
      </c>
      <c r="BS56" s="5">
        <v>6.7000000000000002E-3</v>
      </c>
      <c r="BT56" s="4">
        <v>0.67269999999999996</v>
      </c>
      <c r="BU56" s="4">
        <v>0.77759999999999996</v>
      </c>
      <c r="BV56" s="4">
        <v>0.31979999999999997</v>
      </c>
      <c r="BW56" s="4">
        <v>0.92</v>
      </c>
      <c r="BX56" s="4">
        <v>4.36E-2</v>
      </c>
      <c r="BY56" s="5">
        <v>0.6835</v>
      </c>
      <c r="BZ56" s="5">
        <v>0.80259999999999998</v>
      </c>
      <c r="CA56" s="5">
        <v>0.30470000000000003</v>
      </c>
      <c r="CB56" s="5">
        <v>0.89139999999999997</v>
      </c>
      <c r="CC56" s="5">
        <v>3.1399999999999997E-2</v>
      </c>
      <c r="CD56" s="4">
        <v>0.70750000000000002</v>
      </c>
      <c r="CE56" s="4">
        <v>0.85680000000000001</v>
      </c>
      <c r="CF56" s="4">
        <v>0.27400000000000002</v>
      </c>
      <c r="CG56" s="4">
        <v>0.83379999999999999</v>
      </c>
      <c r="CH56" s="4">
        <v>2.0199999999999999E-2</v>
      </c>
      <c r="CI56" s="5">
        <v>0.74870000000000003</v>
      </c>
      <c r="CJ56" s="5">
        <v>0.95669999999999999</v>
      </c>
      <c r="CK56" s="5">
        <v>0.24970000000000001</v>
      </c>
      <c r="CL56" s="5">
        <v>0.72799999999999998</v>
      </c>
      <c r="CM56" s="5">
        <v>1.3299999999999999E-2</v>
      </c>
      <c r="CN56" s="4">
        <v>0.80369999999999997</v>
      </c>
      <c r="CO56" s="4">
        <v>1.0975999999999999</v>
      </c>
      <c r="CP56" s="4">
        <v>0.1938</v>
      </c>
      <c r="CQ56" s="4">
        <v>0.58889999999999998</v>
      </c>
      <c r="CR56" s="4">
        <v>5.7999999999999996E-3</v>
      </c>
      <c r="CS56" s="5">
        <v>0.67069999999999996</v>
      </c>
      <c r="CT56" s="5">
        <v>0.77400000000000002</v>
      </c>
      <c r="CU56" s="5">
        <v>0.32729999999999998</v>
      </c>
      <c r="CV56" s="5">
        <v>0.92149999999999999</v>
      </c>
      <c r="CW56" s="5">
        <v>2.7699999999999999E-2</v>
      </c>
      <c r="CX56" s="4">
        <v>0.68459999999999999</v>
      </c>
      <c r="CY56" s="4">
        <v>0.80400000000000005</v>
      </c>
      <c r="CZ56" s="4">
        <v>0.30199999999999999</v>
      </c>
      <c r="DA56" s="4">
        <v>0.89139999999999997</v>
      </c>
      <c r="DB56" s="4">
        <v>2.0400000000000001E-2</v>
      </c>
      <c r="DC56" s="5">
        <v>0.70860000000000001</v>
      </c>
      <c r="DD56" s="5">
        <v>0.85960000000000003</v>
      </c>
      <c r="DE56" s="5">
        <v>0.27189999999999998</v>
      </c>
      <c r="DF56" s="5">
        <v>0.83399999999999996</v>
      </c>
      <c r="DG56" s="5">
        <v>1.5900000000000001E-2</v>
      </c>
      <c r="DH56" s="4">
        <v>0.75049999999999994</v>
      </c>
      <c r="DI56" s="4">
        <v>0.96079999999999999</v>
      </c>
      <c r="DJ56" s="4">
        <v>0.2495</v>
      </c>
      <c r="DK56" s="4">
        <v>0.72870000000000001</v>
      </c>
      <c r="DL56" s="4">
        <v>8.8000000000000005E-3</v>
      </c>
      <c r="DM56" s="5">
        <v>0.80300000000000005</v>
      </c>
      <c r="DN56" s="5">
        <v>1.0942000000000001</v>
      </c>
      <c r="DO56" s="5">
        <v>0.187</v>
      </c>
      <c r="DP56" s="5">
        <v>0.58950000000000002</v>
      </c>
      <c r="DQ56" s="5">
        <v>3.2000000000000002E-3</v>
      </c>
      <c r="DR56" s="4">
        <v>0.67279999999999995</v>
      </c>
      <c r="DS56" s="4">
        <v>0.77790000000000004</v>
      </c>
      <c r="DT56" s="4">
        <v>0.32450000000000001</v>
      </c>
      <c r="DU56" s="4">
        <v>0.92</v>
      </c>
      <c r="DV56" s="4">
        <v>3.1800000000000002E-2</v>
      </c>
      <c r="DW56" s="5">
        <v>0.68310000000000004</v>
      </c>
      <c r="DX56" s="5">
        <v>0.8004</v>
      </c>
      <c r="DY56" s="5">
        <v>0.30320000000000003</v>
      </c>
      <c r="DZ56" s="5">
        <v>0.89129999999999998</v>
      </c>
      <c r="EA56" s="5">
        <v>2.18E-2</v>
      </c>
      <c r="EB56" s="4">
        <v>0.70709999999999995</v>
      </c>
      <c r="EC56" s="4">
        <v>0.85570000000000002</v>
      </c>
      <c r="ED56" s="4">
        <v>0.2777</v>
      </c>
      <c r="EE56" s="4">
        <v>0.83350000000000002</v>
      </c>
      <c r="EF56" s="4">
        <v>1.4200000000000001E-2</v>
      </c>
      <c r="EG56" s="5">
        <v>0.74939999999999996</v>
      </c>
      <c r="EH56" s="5">
        <v>0.95799999999999996</v>
      </c>
      <c r="EI56" s="5">
        <v>0.24879999999999999</v>
      </c>
      <c r="EJ56" s="5">
        <v>0.72950000000000004</v>
      </c>
      <c r="EK56" s="5">
        <v>9.5999999999999992E-3</v>
      </c>
      <c r="EL56" s="4">
        <v>0.80259999999999998</v>
      </c>
      <c r="EM56" s="4">
        <v>1.0952999999999999</v>
      </c>
      <c r="EN56" s="4">
        <v>0.18790000000000001</v>
      </c>
      <c r="EO56" s="4">
        <v>0.5897</v>
      </c>
      <c r="EP56" s="4">
        <v>3.5999999999999999E-3</v>
      </c>
      <c r="EQ56" s="5">
        <v>0.67169999999999996</v>
      </c>
      <c r="ER56" s="5">
        <v>0.77600000000000002</v>
      </c>
      <c r="ES56" s="5">
        <v>0.32050000000000001</v>
      </c>
      <c r="ET56" s="5">
        <v>0.92090000000000005</v>
      </c>
      <c r="EU56" s="5">
        <v>2.8299999999999999E-2</v>
      </c>
      <c r="EV56" s="4"/>
      <c r="EW56" s="4"/>
      <c r="EX56" s="4"/>
      <c r="EY56" s="4"/>
      <c r="EZ56" s="4"/>
      <c r="FA56" s="5">
        <v>0.70709999999999995</v>
      </c>
      <c r="FB56" s="5">
        <v>0.85560000000000003</v>
      </c>
      <c r="FC56" s="5">
        <v>0.27639999999999998</v>
      </c>
      <c r="FD56" s="5">
        <v>0.83320000000000005</v>
      </c>
      <c r="FE56" s="5">
        <v>1.5900000000000001E-2</v>
      </c>
      <c r="FF56" s="4"/>
      <c r="FG56" s="4"/>
      <c r="FH56" s="4"/>
      <c r="FI56" s="4"/>
      <c r="FJ56" s="4"/>
      <c r="FK56" s="5"/>
      <c r="FL56" s="5"/>
      <c r="FM56" s="5"/>
      <c r="FN56" s="5"/>
      <c r="FO56" s="5"/>
      <c r="FP56" s="4">
        <f t="shared" si="5"/>
        <v>0.72022903225806467</v>
      </c>
      <c r="FQ56" s="4">
        <f t="shared" si="1"/>
        <v>0.89038064516129001</v>
      </c>
      <c r="FR56" s="4">
        <f t="shared" si="2"/>
        <v>0.27015483870967749</v>
      </c>
      <c r="FS56" s="4">
        <f t="shared" si="3"/>
        <v>0.80067741935483894</v>
      </c>
      <c r="FT56" s="4">
        <f t="shared" si="4"/>
        <v>2.2609677419354841E-2</v>
      </c>
      <c r="FU56" s="1" t="str" cm="1">
        <f t="array" aca="1" ref="FU56" ca="1">CONCATENATE(INDIRECT(ADDRESS(1,MATCH(_xlfn.MINIFS(B56:FO56,metrics.est,"MAE"),B56:FO56,0)+1)), ", ", INDIRECT(ADDRESS(2,MATCH(_xlfn.MINIFS(B56:FO56,metrics.est,"MAE"),B56:FO56,0)+1)))</f>
        <v>k=10, r=0.1</v>
      </c>
      <c r="FV56" s="1" t="str" cm="1">
        <f t="array" aca="1" ref="FV56" ca="1">CONCATENATE(INDIRECT(ADDRESS(1,MATCH(_xlfn.MINIFS(B56:FO56,metrics.est,"MSE"),B56:FO56,0)+1)), ", ", INDIRECT(ADDRESS(2,MATCH(_xlfn.MINIFS(B56:FO56,metrics.est,"MSE"),B56:FO56,0)+1)))</f>
        <v>k=5, r=0.1</v>
      </c>
      <c r="FW56" s="1" t="str" cm="1">
        <f t="array" aca="1" ref="FW56" ca="1">CONCATENATE(INDIRECT(ADDRESS(1,MATCH(_xlfn.MAXIFS(B56:FO56,metrics.est,"R"),B56:FO56,0)+1)), ", ", INDIRECT(ADDRESS(2,MATCH(_xlfn.MAXIFS(B56:FO56,metrics.est,"R"),B56:FO56,0)+1)))</f>
        <v>k=10, r=0.1</v>
      </c>
      <c r="FX56" s="1" t="str" cm="1">
        <f t="array" aca="1" ref="FX56" ca="1">CONCATENATE(INDIRECT(ADDRESS(1,MATCH(_xlfn.MAXIFS(B56:FO56,metrics.est,"Coverage"),B56:FO56,0)+1)), ", ", INDIRECT(ADDRESS(2,MATCH(_xlfn.MAXIFS(B56:FO56,metrics.est,"Coverage"),B56:FO56,0)+1)))</f>
        <v>k=5, r=0.1</v>
      </c>
      <c r="FY56" s="1" t="str" cm="1">
        <f t="array" aca="1" ref="FY56" ca="1">CONCATENATE(INDIRECT(ADDRESS(1,MATCH(_xlfn.MINIFS(B56:FO56,metrics.est,"Time"),B56:FO56,0)+1)), ", ", INDIRECT(ADDRESS(2,MATCH(_xlfn.MINIFS(B56:FO56,metrics.est,"Time"),B56:FO56,0)+1)))</f>
        <v>k=20, r=0.9</v>
      </c>
    </row>
    <row r="57" spans="1:181" x14ac:dyDescent="0.2">
      <c r="A57" s="1" t="s">
        <v>53</v>
      </c>
      <c r="B57" s="4">
        <v>0.67179999999999995</v>
      </c>
      <c r="C57" s="4">
        <v>0.77100000000000002</v>
      </c>
      <c r="D57" s="4">
        <v>0.31540000000000001</v>
      </c>
      <c r="E57" s="4">
        <v>0.94059999999999999</v>
      </c>
      <c r="F57" s="4">
        <v>3.2199999999999999E-2</v>
      </c>
      <c r="G57" s="5">
        <v>0.67530000000000001</v>
      </c>
      <c r="H57" s="5">
        <v>0.78210000000000002</v>
      </c>
      <c r="I57" s="5">
        <v>0.3175</v>
      </c>
      <c r="J57" s="5">
        <v>0.93320000000000003</v>
      </c>
      <c r="K57" s="5">
        <v>2.2700000000000001E-2</v>
      </c>
      <c r="L57" s="4">
        <v>0.68169999999999997</v>
      </c>
      <c r="M57" s="4">
        <v>0.79530000000000001</v>
      </c>
      <c r="N57" s="4">
        <v>0.31209999999999999</v>
      </c>
      <c r="O57" s="4">
        <v>0.9254</v>
      </c>
      <c r="P57" s="4">
        <v>3.2300000000000002E-2</v>
      </c>
      <c r="Q57" s="5">
        <v>0.68730000000000002</v>
      </c>
      <c r="R57" s="5">
        <v>0.80869999999999997</v>
      </c>
      <c r="S57" s="5">
        <v>0.29349999999999998</v>
      </c>
      <c r="T57" s="5">
        <v>0.9143</v>
      </c>
      <c r="U57" s="5">
        <v>1.7100000000000001E-2</v>
      </c>
      <c r="V57" s="4">
        <v>0.69530000000000003</v>
      </c>
      <c r="W57" s="4">
        <v>0.82689999999999997</v>
      </c>
      <c r="X57" s="4">
        <v>0.28589999999999999</v>
      </c>
      <c r="Y57" s="4">
        <v>0.89880000000000004</v>
      </c>
      <c r="Z57" s="4">
        <v>0.02</v>
      </c>
      <c r="AA57" s="5">
        <v>0.70720000000000005</v>
      </c>
      <c r="AB57" s="5">
        <v>0.85309999999999997</v>
      </c>
      <c r="AC57" s="5">
        <v>0.26900000000000002</v>
      </c>
      <c r="AD57" s="5">
        <v>0.87849999999999995</v>
      </c>
      <c r="AE57" s="5">
        <v>1.41E-2</v>
      </c>
      <c r="AF57" s="4">
        <v>0.72570000000000001</v>
      </c>
      <c r="AG57" s="4">
        <v>0.89539999999999997</v>
      </c>
      <c r="AH57" s="4">
        <v>0.23849999999999999</v>
      </c>
      <c r="AI57" s="4">
        <v>0.84340000000000004</v>
      </c>
      <c r="AJ57" s="4">
        <v>1.1599999999999999E-2</v>
      </c>
      <c r="AK57" s="5">
        <v>0.755</v>
      </c>
      <c r="AL57" s="5">
        <v>0.96989999999999998</v>
      </c>
      <c r="AM57" s="5">
        <v>0.21879999999999999</v>
      </c>
      <c r="AN57" s="5">
        <v>0.77549999999999997</v>
      </c>
      <c r="AO57" s="5">
        <v>4.4999999999999997E-3</v>
      </c>
      <c r="AP57" s="4">
        <v>0.81259999999999999</v>
      </c>
      <c r="AQ57" s="4">
        <v>1.1166</v>
      </c>
      <c r="AR57" s="4">
        <v>0.15049999999999999</v>
      </c>
      <c r="AS57" s="4">
        <v>0.61070000000000002</v>
      </c>
      <c r="AT57" s="4">
        <v>1.0699999999999999E-2</v>
      </c>
      <c r="AU57" s="5">
        <v>0.67110000000000003</v>
      </c>
      <c r="AV57" s="5">
        <v>0.77359999999999995</v>
      </c>
      <c r="AW57" s="5">
        <v>0.33079999999999998</v>
      </c>
      <c r="AX57" s="5">
        <v>0.93989999999999996</v>
      </c>
      <c r="AY57" s="5">
        <v>3.09E-2</v>
      </c>
      <c r="AZ57" s="4">
        <v>0.68110000000000004</v>
      </c>
      <c r="BA57" s="4">
        <v>0.79410000000000003</v>
      </c>
      <c r="BB57" s="4">
        <v>0.31</v>
      </c>
      <c r="BC57" s="4">
        <v>0.92500000000000004</v>
      </c>
      <c r="BD57" s="4">
        <v>2.3699999999999999E-2</v>
      </c>
      <c r="BE57" s="5">
        <v>0.69510000000000005</v>
      </c>
      <c r="BF57" s="5">
        <v>0.82689999999999997</v>
      </c>
      <c r="BG57" s="5">
        <v>0.28449999999999998</v>
      </c>
      <c r="BH57" s="5">
        <v>0.89910000000000001</v>
      </c>
      <c r="BI57" s="5">
        <v>1.6899999999999998E-2</v>
      </c>
      <c r="BJ57" s="4">
        <v>0.72450000000000003</v>
      </c>
      <c r="BK57" s="4">
        <v>0.8952</v>
      </c>
      <c r="BL57" s="4">
        <v>0.24490000000000001</v>
      </c>
      <c r="BM57" s="4">
        <v>0.84199999999999997</v>
      </c>
      <c r="BN57" s="4">
        <v>8.3000000000000001E-3</v>
      </c>
      <c r="BO57" s="5">
        <v>0.81179999999999997</v>
      </c>
      <c r="BP57" s="5">
        <v>1.1169</v>
      </c>
      <c r="BQ57" s="5">
        <v>0.153</v>
      </c>
      <c r="BR57" s="5">
        <v>0.60950000000000004</v>
      </c>
      <c r="BS57" s="5">
        <v>5.1999999999999998E-3</v>
      </c>
      <c r="BT57" s="4">
        <v>0.67359999999999998</v>
      </c>
      <c r="BU57" s="4">
        <v>0.77800000000000002</v>
      </c>
      <c r="BV57" s="4">
        <v>0.31519999999999998</v>
      </c>
      <c r="BW57" s="4">
        <v>0.93959999999999999</v>
      </c>
      <c r="BX57" s="4">
        <v>2.6599999999999999E-2</v>
      </c>
      <c r="BY57" s="5">
        <v>0.68069999999999997</v>
      </c>
      <c r="BZ57" s="5">
        <v>0.79400000000000004</v>
      </c>
      <c r="CA57" s="5">
        <v>0.31209999999999999</v>
      </c>
      <c r="CB57" s="5">
        <v>0.92569999999999997</v>
      </c>
      <c r="CC57" s="5">
        <v>1.9400000000000001E-2</v>
      </c>
      <c r="CD57" s="4">
        <v>0.69579999999999997</v>
      </c>
      <c r="CE57" s="4">
        <v>0.82869999999999999</v>
      </c>
      <c r="CF57" s="4">
        <v>0.28299999999999997</v>
      </c>
      <c r="CG57" s="4">
        <v>0.89959999999999996</v>
      </c>
      <c r="CH57" s="4">
        <v>1.3299999999999999E-2</v>
      </c>
      <c r="CI57" s="5">
        <v>0.72529999999999994</v>
      </c>
      <c r="CJ57" s="5">
        <v>0.89780000000000004</v>
      </c>
      <c r="CK57" s="5">
        <v>0.2455</v>
      </c>
      <c r="CL57" s="5">
        <v>0.84160000000000001</v>
      </c>
      <c r="CM57" s="5">
        <v>9.1000000000000004E-3</v>
      </c>
      <c r="CN57" s="4">
        <v>0.81120000000000003</v>
      </c>
      <c r="CO57" s="4">
        <v>1.1154999999999999</v>
      </c>
      <c r="CP57" s="4">
        <v>0.15809999999999999</v>
      </c>
      <c r="CQ57" s="4">
        <v>0.60829999999999995</v>
      </c>
      <c r="CR57" s="4">
        <v>4.1000000000000003E-3</v>
      </c>
      <c r="CS57" s="5">
        <v>0.67010000000000003</v>
      </c>
      <c r="CT57" s="5">
        <v>0.77100000000000002</v>
      </c>
      <c r="CU57" s="5">
        <v>0.3342</v>
      </c>
      <c r="CV57" s="5">
        <v>0.94</v>
      </c>
      <c r="CW57" s="5">
        <v>1.5900000000000001E-2</v>
      </c>
      <c r="CX57" s="4">
        <v>0.68110000000000004</v>
      </c>
      <c r="CY57" s="4">
        <v>0.79510000000000003</v>
      </c>
      <c r="CZ57" s="4">
        <v>0.31040000000000001</v>
      </c>
      <c r="DA57" s="4">
        <v>0.92510000000000003</v>
      </c>
      <c r="DB57" s="4">
        <v>1.18E-2</v>
      </c>
      <c r="DC57" s="5">
        <v>0.69550000000000001</v>
      </c>
      <c r="DD57" s="5">
        <v>0.82809999999999995</v>
      </c>
      <c r="DE57" s="5">
        <v>0.28370000000000001</v>
      </c>
      <c r="DF57" s="5">
        <v>0.9</v>
      </c>
      <c r="DG57" s="5">
        <v>1.01E-2</v>
      </c>
      <c r="DH57" s="4">
        <v>0.72640000000000005</v>
      </c>
      <c r="DI57" s="4">
        <v>0.90029999999999999</v>
      </c>
      <c r="DJ57" s="4">
        <v>0.24379999999999999</v>
      </c>
      <c r="DK57" s="4">
        <v>0.84230000000000005</v>
      </c>
      <c r="DL57" s="4">
        <v>5.7000000000000002E-3</v>
      </c>
      <c r="DM57" s="5">
        <v>0.81079999999999997</v>
      </c>
      <c r="DN57" s="5">
        <v>1.1140000000000001</v>
      </c>
      <c r="DO57" s="5">
        <v>0.15490000000000001</v>
      </c>
      <c r="DP57" s="5">
        <v>0.60870000000000002</v>
      </c>
      <c r="DQ57" s="5">
        <v>2.3999999999999998E-3</v>
      </c>
      <c r="DR57" s="4">
        <v>0.67330000000000001</v>
      </c>
      <c r="DS57" s="4">
        <v>0.77700000000000002</v>
      </c>
      <c r="DT57" s="4">
        <v>0.32740000000000002</v>
      </c>
      <c r="DU57" s="4">
        <v>0.93920000000000003</v>
      </c>
      <c r="DV57" s="4">
        <v>1.7600000000000001E-2</v>
      </c>
      <c r="DW57" s="5">
        <v>0.68010000000000004</v>
      </c>
      <c r="DX57" s="5">
        <v>0.79259999999999997</v>
      </c>
      <c r="DY57" s="5">
        <v>0.311</v>
      </c>
      <c r="DZ57" s="5">
        <v>0.92500000000000004</v>
      </c>
      <c r="EA57" s="5">
        <v>1.2999999999999999E-2</v>
      </c>
      <c r="EB57" s="4">
        <v>0.69530000000000003</v>
      </c>
      <c r="EC57" s="4">
        <v>0.82740000000000002</v>
      </c>
      <c r="ED57" s="4">
        <v>0.28670000000000001</v>
      </c>
      <c r="EE57" s="4">
        <v>0.89929999999999999</v>
      </c>
      <c r="EF57" s="4">
        <v>8.3000000000000001E-3</v>
      </c>
      <c r="EG57" s="5">
        <v>0.72570000000000001</v>
      </c>
      <c r="EH57" s="5">
        <v>0.89849999999999997</v>
      </c>
      <c r="EI57" s="5">
        <v>0.24340000000000001</v>
      </c>
      <c r="EJ57" s="5">
        <v>0.84250000000000003</v>
      </c>
      <c r="EK57" s="5">
        <v>6.1999999999999998E-3</v>
      </c>
      <c r="EL57" s="4">
        <v>0.81089999999999995</v>
      </c>
      <c r="EM57" s="4">
        <v>1.1154999999999999</v>
      </c>
      <c r="EN57" s="4">
        <v>0.154</v>
      </c>
      <c r="EO57" s="4">
        <v>0.61029999999999995</v>
      </c>
      <c r="EP57" s="4">
        <v>2.5000000000000001E-3</v>
      </c>
      <c r="EQ57" s="5">
        <v>0.67230000000000001</v>
      </c>
      <c r="ER57" s="5">
        <v>0.77600000000000002</v>
      </c>
      <c r="ES57" s="5">
        <v>0.32369999999999999</v>
      </c>
      <c r="ET57" s="5">
        <v>0.93959999999999999</v>
      </c>
      <c r="EU57" s="5">
        <v>1.6199999999999999E-2</v>
      </c>
      <c r="EV57" s="4"/>
      <c r="EW57" s="4"/>
      <c r="EX57" s="4"/>
      <c r="EY57" s="4"/>
      <c r="EZ57" s="4"/>
      <c r="FA57" s="5">
        <v>0.69479999999999997</v>
      </c>
      <c r="FB57" s="5">
        <v>0.82620000000000005</v>
      </c>
      <c r="FC57" s="5">
        <v>0.28689999999999999</v>
      </c>
      <c r="FD57" s="5">
        <v>0.89939999999999998</v>
      </c>
      <c r="FE57" s="5">
        <v>9.9000000000000008E-3</v>
      </c>
      <c r="FF57" s="4"/>
      <c r="FG57" s="4"/>
      <c r="FH57" s="4"/>
      <c r="FI57" s="4"/>
      <c r="FJ57" s="4"/>
      <c r="FK57" s="5"/>
      <c r="FL57" s="5"/>
      <c r="FM57" s="5"/>
      <c r="FN57" s="5"/>
      <c r="FO57" s="5"/>
      <c r="FP57" s="4">
        <f t="shared" si="5"/>
        <v>0.71349677419354851</v>
      </c>
      <c r="FQ57" s="4">
        <f t="shared" si="1"/>
        <v>0.87294838709677425</v>
      </c>
      <c r="FR57" s="4">
        <f t="shared" si="2"/>
        <v>0.26769032258064512</v>
      </c>
      <c r="FS57" s="4">
        <f t="shared" si="3"/>
        <v>0.85232580645161293</v>
      </c>
      <c r="FT57" s="4">
        <f t="shared" si="4"/>
        <v>1.426774193548387E-2</v>
      </c>
      <c r="FU57" s="1" t="str" cm="1">
        <f t="array" aca="1" ref="FU57" ca="1">CONCATENATE(INDIRECT(ADDRESS(1,MATCH(_xlfn.MINIFS(B57:FO57,metrics.est,"MAE"),B57:FO57,0)+1)), ", ", INDIRECT(ADDRESS(2,MATCH(_xlfn.MINIFS(B57:FO57,metrics.est,"MAE"),B57:FO57,0)+1)))</f>
        <v>k=20, r=0.1</v>
      </c>
      <c r="FV57" s="1" t="str" cm="1">
        <f t="array" aca="1" ref="FV57" ca="1">CONCATENATE(INDIRECT(ADDRESS(1,MATCH(_xlfn.MINIFS(B57:FO57,metrics.est,"MSE"),B57:FO57,0)+1)), ", ", INDIRECT(ADDRESS(2,MATCH(_xlfn.MINIFS(B57:FO57,metrics.est,"MSE"),B57:FO57,0)+1)))</f>
        <v>k=5, r=0.1</v>
      </c>
      <c r="FW57" s="1" t="str" cm="1">
        <f t="array" aca="1" ref="FW57" ca="1">CONCATENATE(INDIRECT(ADDRESS(1,MATCH(_xlfn.MAXIFS(B57:FO57,metrics.est,"R"),B57:FO57,0)+1)), ", ", INDIRECT(ADDRESS(2,MATCH(_xlfn.MAXIFS(B57:FO57,metrics.est,"R"),B57:FO57,0)+1)))</f>
        <v>k=20, r=0.1</v>
      </c>
      <c r="FX57" s="1" t="str" cm="1">
        <f t="array" aca="1" ref="FX57" ca="1">CONCATENATE(INDIRECT(ADDRESS(1,MATCH(_xlfn.MAXIFS(B57:FO57,metrics.est,"Coverage"),B57:FO57,0)+1)), ", ", INDIRECT(ADDRESS(2,MATCH(_xlfn.MAXIFS(B57:FO57,metrics.est,"Coverage"),B57:FO57,0)+1)))</f>
        <v>k=5, r=0.1</v>
      </c>
      <c r="FY57" s="1" t="str" cm="1">
        <f t="array" aca="1" ref="FY57" ca="1">CONCATENATE(INDIRECT(ADDRESS(1,MATCH(_xlfn.MINIFS(B57:FO57,metrics.est,"Time"),B57:FO57,0)+1)), ", ", INDIRECT(ADDRESS(2,MATCH(_xlfn.MINIFS(B57:FO57,metrics.est,"Time"),B57:FO57,0)+1)))</f>
        <v>k=20, r=0.9</v>
      </c>
    </row>
    <row r="58" spans="1:181" x14ac:dyDescent="0.2">
      <c r="A58" s="1" t="s">
        <v>54</v>
      </c>
      <c r="B58" s="4">
        <v>0.67330000000000001</v>
      </c>
      <c r="C58" s="4">
        <v>0.77490000000000003</v>
      </c>
      <c r="D58" s="4">
        <v>0.3095</v>
      </c>
      <c r="E58" s="4">
        <v>0.94110000000000005</v>
      </c>
      <c r="F58" s="4">
        <v>4.5699999999999998E-2</v>
      </c>
      <c r="G58" s="5">
        <v>0.67849999999999999</v>
      </c>
      <c r="H58" s="5">
        <v>0.79110000000000003</v>
      </c>
      <c r="I58" s="5">
        <v>0.31430000000000002</v>
      </c>
      <c r="J58" s="5">
        <v>0.93430000000000002</v>
      </c>
      <c r="K58" s="5">
        <v>3.4700000000000002E-2</v>
      </c>
      <c r="L58" s="4">
        <v>0.68420000000000003</v>
      </c>
      <c r="M58" s="4">
        <v>0.80130000000000001</v>
      </c>
      <c r="N58" s="4">
        <v>0.30590000000000001</v>
      </c>
      <c r="O58" s="4">
        <v>0.92679999999999996</v>
      </c>
      <c r="P58" s="4">
        <v>4.9599999999999998E-2</v>
      </c>
      <c r="Q58" s="5">
        <v>0.68930000000000002</v>
      </c>
      <c r="R58" s="5">
        <v>0.81340000000000001</v>
      </c>
      <c r="S58" s="5">
        <v>0.28899999999999998</v>
      </c>
      <c r="T58" s="5">
        <v>0.91600000000000004</v>
      </c>
      <c r="U58" s="5">
        <v>2.53E-2</v>
      </c>
      <c r="V58" s="4">
        <v>0.69720000000000004</v>
      </c>
      <c r="W58" s="4">
        <v>0.83409999999999995</v>
      </c>
      <c r="X58" s="4">
        <v>0.28310000000000002</v>
      </c>
      <c r="Y58" s="4">
        <v>0.90139999999999998</v>
      </c>
      <c r="Z58" s="4">
        <v>0.03</v>
      </c>
      <c r="AA58" s="5">
        <v>0.70889999999999997</v>
      </c>
      <c r="AB58" s="5">
        <v>0.85770000000000002</v>
      </c>
      <c r="AC58" s="5">
        <v>0.2661</v>
      </c>
      <c r="AD58" s="5">
        <v>0.88100000000000001</v>
      </c>
      <c r="AE58" s="5">
        <v>2.46E-2</v>
      </c>
      <c r="AF58" s="4">
        <v>0.72689999999999999</v>
      </c>
      <c r="AG58" s="4">
        <v>0.89880000000000004</v>
      </c>
      <c r="AH58" s="4">
        <v>0.23960000000000001</v>
      </c>
      <c r="AI58" s="4">
        <v>0.84699999999999998</v>
      </c>
      <c r="AJ58" s="4">
        <v>2.18E-2</v>
      </c>
      <c r="AK58" s="5">
        <v>0.75580000000000003</v>
      </c>
      <c r="AL58" s="5">
        <v>0.97270000000000001</v>
      </c>
      <c r="AM58" s="5">
        <v>0.22059999999999999</v>
      </c>
      <c r="AN58" s="5">
        <v>0.77980000000000005</v>
      </c>
      <c r="AO58" s="5">
        <v>6.4000000000000003E-3</v>
      </c>
      <c r="AP58" s="4">
        <v>0.81330000000000002</v>
      </c>
      <c r="AQ58" s="4">
        <v>1.1201000000000001</v>
      </c>
      <c r="AR58" s="4">
        <v>0.1578</v>
      </c>
      <c r="AS58" s="4">
        <v>0.62790000000000001</v>
      </c>
      <c r="AT58" s="4">
        <v>7.3000000000000001E-3</v>
      </c>
      <c r="AU58" s="5">
        <v>0.67359999999999998</v>
      </c>
      <c r="AV58" s="5">
        <v>0.77980000000000005</v>
      </c>
      <c r="AW58" s="5">
        <v>0.32719999999999999</v>
      </c>
      <c r="AX58" s="5">
        <v>0.94110000000000005</v>
      </c>
      <c r="AY58" s="5">
        <v>4.5199999999999997E-2</v>
      </c>
      <c r="AZ58" s="4">
        <v>0.6835</v>
      </c>
      <c r="BA58" s="4">
        <v>0.80130000000000001</v>
      </c>
      <c r="BB58" s="4">
        <v>0.30769999999999997</v>
      </c>
      <c r="BC58" s="4">
        <v>0.9264</v>
      </c>
      <c r="BD58" s="4">
        <v>3.4200000000000001E-2</v>
      </c>
      <c r="BE58" s="5">
        <v>0.69650000000000001</v>
      </c>
      <c r="BF58" s="5">
        <v>0.83099999999999996</v>
      </c>
      <c r="BG58" s="5">
        <v>0.28349999999999997</v>
      </c>
      <c r="BH58" s="5">
        <v>0.90139999999999998</v>
      </c>
      <c r="BI58" s="5">
        <v>2.6499999999999999E-2</v>
      </c>
      <c r="BJ58" s="4">
        <v>0.72540000000000004</v>
      </c>
      <c r="BK58" s="4">
        <v>0.89780000000000004</v>
      </c>
      <c r="BL58" s="4">
        <v>0.24349999999999999</v>
      </c>
      <c r="BM58" s="4">
        <v>0.84530000000000005</v>
      </c>
      <c r="BN58" s="4">
        <v>1.18E-2</v>
      </c>
      <c r="BO58" s="5">
        <v>0.81399999999999995</v>
      </c>
      <c r="BP58" s="5">
        <v>1.1225000000000001</v>
      </c>
      <c r="BQ58" s="5">
        <v>0.15909999999999999</v>
      </c>
      <c r="BR58" s="5">
        <v>0.62519999999999998</v>
      </c>
      <c r="BS58" s="5">
        <v>5.8999999999999999E-3</v>
      </c>
      <c r="BT58" s="4">
        <v>0.67579999999999996</v>
      </c>
      <c r="BU58" s="4">
        <v>0.78410000000000002</v>
      </c>
      <c r="BV58" s="4">
        <v>0.31640000000000001</v>
      </c>
      <c r="BW58" s="4">
        <v>0.94059999999999999</v>
      </c>
      <c r="BX58" s="4">
        <v>3.7199999999999997E-2</v>
      </c>
      <c r="BY58" s="5">
        <v>0.68259999999999998</v>
      </c>
      <c r="BZ58" s="5">
        <v>0.79949999999999999</v>
      </c>
      <c r="CA58" s="5">
        <v>0.30690000000000001</v>
      </c>
      <c r="CB58" s="5">
        <v>0.9274</v>
      </c>
      <c r="CC58" s="5">
        <v>2.6100000000000002E-2</v>
      </c>
      <c r="CD58" s="4">
        <v>0.69720000000000004</v>
      </c>
      <c r="CE58" s="4">
        <v>0.83230000000000004</v>
      </c>
      <c r="CF58" s="4">
        <v>0.28220000000000001</v>
      </c>
      <c r="CG58" s="4">
        <v>0.90200000000000002</v>
      </c>
      <c r="CH58" s="4">
        <v>1.95E-2</v>
      </c>
      <c r="CI58" s="5">
        <v>0.72660000000000002</v>
      </c>
      <c r="CJ58" s="5">
        <v>0.90110000000000001</v>
      </c>
      <c r="CK58" s="5">
        <v>0.24590000000000001</v>
      </c>
      <c r="CL58" s="5">
        <v>0.84540000000000004</v>
      </c>
      <c r="CM58" s="5">
        <v>1.2699999999999999E-2</v>
      </c>
      <c r="CN58" s="4">
        <v>0.81330000000000002</v>
      </c>
      <c r="CO58" s="4">
        <v>1.1214999999999999</v>
      </c>
      <c r="CP58" s="4">
        <v>0.16389999999999999</v>
      </c>
      <c r="CQ58" s="4">
        <v>0.62350000000000005</v>
      </c>
      <c r="CR58" s="4">
        <v>5.1000000000000004E-3</v>
      </c>
      <c r="CS58" s="5">
        <v>0.67220000000000002</v>
      </c>
      <c r="CT58" s="5">
        <v>0.77680000000000005</v>
      </c>
      <c r="CU58" s="5">
        <v>0.33160000000000001</v>
      </c>
      <c r="CV58" s="5">
        <v>0.94130000000000003</v>
      </c>
      <c r="CW58" s="5">
        <v>2.2800000000000001E-2</v>
      </c>
      <c r="CX58" s="4">
        <v>0.68330000000000002</v>
      </c>
      <c r="CY58" s="4">
        <v>0.80059999999999998</v>
      </c>
      <c r="CZ58" s="4">
        <v>0.30680000000000002</v>
      </c>
      <c r="DA58" s="4">
        <v>0.92669999999999997</v>
      </c>
      <c r="DB58" s="4">
        <v>1.7399999999999999E-2</v>
      </c>
      <c r="DC58" s="5">
        <v>0.6976</v>
      </c>
      <c r="DD58" s="5">
        <v>0.83389999999999997</v>
      </c>
      <c r="DE58" s="5">
        <v>0.28050000000000003</v>
      </c>
      <c r="DF58" s="5">
        <v>0.90229999999999999</v>
      </c>
      <c r="DG58" s="5">
        <v>1.43E-2</v>
      </c>
      <c r="DH58" s="4">
        <v>0.72719999999999996</v>
      </c>
      <c r="DI58" s="4">
        <v>0.90259999999999996</v>
      </c>
      <c r="DJ58" s="4">
        <v>0.2445</v>
      </c>
      <c r="DK58" s="4">
        <v>0.84619999999999995</v>
      </c>
      <c r="DL58" s="4">
        <v>8.2000000000000007E-3</v>
      </c>
      <c r="DM58" s="5">
        <v>0.8135</v>
      </c>
      <c r="DN58" s="5">
        <v>1.1214</v>
      </c>
      <c r="DO58" s="5">
        <v>0.16070000000000001</v>
      </c>
      <c r="DP58" s="5">
        <v>0.62280000000000002</v>
      </c>
      <c r="DQ58" s="5">
        <v>3.3999999999999998E-3</v>
      </c>
      <c r="DR58" s="4">
        <v>0.67579999999999996</v>
      </c>
      <c r="DS58" s="4">
        <v>0.78359999999999996</v>
      </c>
      <c r="DT58" s="4">
        <v>0.3216</v>
      </c>
      <c r="DU58" s="4">
        <v>0.94040000000000001</v>
      </c>
      <c r="DV58" s="4">
        <v>2.6800000000000001E-2</v>
      </c>
      <c r="DW58" s="5">
        <v>0.68259999999999998</v>
      </c>
      <c r="DX58" s="5">
        <v>0.79910000000000003</v>
      </c>
      <c r="DY58" s="5">
        <v>0.3075</v>
      </c>
      <c r="DZ58" s="5">
        <v>0.92659999999999998</v>
      </c>
      <c r="EA58" s="5">
        <v>1.83E-2</v>
      </c>
      <c r="EB58" s="4">
        <v>0.69710000000000005</v>
      </c>
      <c r="EC58" s="4">
        <v>0.83220000000000005</v>
      </c>
      <c r="ED58" s="4">
        <v>0.28410000000000002</v>
      </c>
      <c r="EE58" s="4">
        <v>0.90139999999999998</v>
      </c>
      <c r="EF58" s="4">
        <v>1.23E-2</v>
      </c>
      <c r="EG58" s="5">
        <v>0.72650000000000003</v>
      </c>
      <c r="EH58" s="5">
        <v>0.90100000000000002</v>
      </c>
      <c r="EI58" s="5">
        <v>0.24310000000000001</v>
      </c>
      <c r="EJ58" s="5">
        <v>0.84660000000000002</v>
      </c>
      <c r="EK58" s="5">
        <v>8.8000000000000005E-3</v>
      </c>
      <c r="EL58" s="4">
        <v>0.81299999999999994</v>
      </c>
      <c r="EM58" s="4">
        <v>1.1214999999999999</v>
      </c>
      <c r="EN58" s="4">
        <v>0.16120000000000001</v>
      </c>
      <c r="EO58" s="4">
        <v>0.625</v>
      </c>
      <c r="EP58" s="4">
        <v>3.5999999999999999E-3</v>
      </c>
      <c r="EQ58" s="5">
        <v>0.67449999999999999</v>
      </c>
      <c r="ER58" s="5">
        <v>0.78149999999999997</v>
      </c>
      <c r="ES58" s="5">
        <v>0.32029999999999997</v>
      </c>
      <c r="ET58" s="5">
        <v>0.94079999999999997</v>
      </c>
      <c r="EU58" s="5">
        <v>2.4400000000000002E-2</v>
      </c>
      <c r="EV58" s="4"/>
      <c r="EW58" s="4"/>
      <c r="EX58" s="4"/>
      <c r="EY58" s="4"/>
      <c r="EZ58" s="4"/>
      <c r="FA58" s="5">
        <v>0.69679999999999997</v>
      </c>
      <c r="FB58" s="5">
        <v>0.83160000000000001</v>
      </c>
      <c r="FC58" s="5">
        <v>0.2833</v>
      </c>
      <c r="FD58" s="5">
        <v>0.90159999999999996</v>
      </c>
      <c r="FE58" s="5">
        <v>1.44E-2</v>
      </c>
      <c r="FF58" s="4"/>
      <c r="FG58" s="4"/>
      <c r="FH58" s="4"/>
      <c r="FI58" s="4"/>
      <c r="FJ58" s="4"/>
      <c r="FK58" s="5"/>
      <c r="FL58" s="5"/>
      <c r="FM58" s="5"/>
      <c r="FN58" s="5"/>
      <c r="FO58" s="5"/>
      <c r="FP58" s="4">
        <f t="shared" si="5"/>
        <v>0.71535483870967753</v>
      </c>
      <c r="FQ58" s="4">
        <f t="shared" si="1"/>
        <v>0.87809032258064534</v>
      </c>
      <c r="FR58" s="4">
        <f t="shared" si="2"/>
        <v>0.26669032258064512</v>
      </c>
      <c r="FS58" s="4">
        <f t="shared" si="3"/>
        <v>0.85662258064516128</v>
      </c>
      <c r="FT58" s="4">
        <f t="shared" si="4"/>
        <v>2.0783870967741935E-2</v>
      </c>
      <c r="FU58" s="1" t="str" cm="1">
        <f t="array" aca="1" ref="FU58" ca="1">CONCATENATE(INDIRECT(ADDRESS(1,MATCH(_xlfn.MINIFS(B58:FO58,metrics.est,"MAE"),B58:FO58,0)+1)), ", ", INDIRECT(ADDRESS(2,MATCH(_xlfn.MINIFS(B58:FO58,metrics.est,"MAE"),B58:FO58,0)+1)))</f>
        <v>k=20, r=0.1</v>
      </c>
      <c r="FV58" s="1" t="str" cm="1">
        <f t="array" aca="1" ref="FV58" ca="1">CONCATENATE(INDIRECT(ADDRESS(1,MATCH(_xlfn.MINIFS(B58:FO58,metrics.est,"MSE"),B58:FO58,0)+1)), ", ", INDIRECT(ADDRESS(2,MATCH(_xlfn.MINIFS(B58:FO58,metrics.est,"MSE"),B58:FO58,0)+1)))</f>
        <v>k=5, r=0.1</v>
      </c>
      <c r="FW58" s="1" t="str" cm="1">
        <f t="array" aca="1" ref="FW58" ca="1">CONCATENATE(INDIRECT(ADDRESS(1,MATCH(_xlfn.MAXIFS(B58:FO58,metrics.est,"R"),B58:FO58,0)+1)), ", ", INDIRECT(ADDRESS(2,MATCH(_xlfn.MAXIFS(B58:FO58,metrics.est,"R"),B58:FO58,0)+1)))</f>
        <v>k=20, r=0.1</v>
      </c>
      <c r="FX58" s="1" t="str" cm="1">
        <f t="array" aca="1" ref="FX58" ca="1">CONCATENATE(INDIRECT(ADDRESS(1,MATCH(_xlfn.MAXIFS(B58:FO58,metrics.est,"Coverage"),B58:FO58,0)+1)), ", ", INDIRECT(ADDRESS(2,MATCH(_xlfn.MAXIFS(B58:FO58,metrics.est,"Coverage"),B58:FO58,0)+1)))</f>
        <v>k=20, r=0.1</v>
      </c>
      <c r="FY58" s="1" t="str" cm="1">
        <f t="array" aca="1" ref="FY58" ca="1">CONCATENATE(INDIRECT(ADDRESS(1,MATCH(_xlfn.MINIFS(B58:FO58,metrics.est,"Time"),B58:FO58,0)+1)), ", ", INDIRECT(ADDRESS(2,MATCH(_xlfn.MINIFS(B58:FO58,metrics.est,"Time"),B58:FO58,0)+1)))</f>
        <v>k=20, r=0.9</v>
      </c>
    </row>
    <row r="59" spans="1:181" x14ac:dyDescent="0.2">
      <c r="A59" s="1" t="s">
        <v>55</v>
      </c>
      <c r="B59" s="4">
        <v>0.67420000000000002</v>
      </c>
      <c r="C59" s="4">
        <v>0.78290000000000004</v>
      </c>
      <c r="D59" s="4">
        <v>0.32750000000000001</v>
      </c>
      <c r="E59" s="4">
        <v>0.95640000000000003</v>
      </c>
      <c r="F59" s="4">
        <v>0.20399999999999999</v>
      </c>
      <c r="G59" s="5">
        <v>0.67720000000000002</v>
      </c>
      <c r="H59" s="5">
        <v>0.79310000000000003</v>
      </c>
      <c r="I59" s="5">
        <v>0.35299999999999998</v>
      </c>
      <c r="J59" s="5">
        <v>0.95130000000000003</v>
      </c>
      <c r="K59" s="5">
        <v>0.12570000000000001</v>
      </c>
      <c r="L59" s="4">
        <v>0.68279999999999996</v>
      </c>
      <c r="M59" s="4">
        <v>0.80459999999999998</v>
      </c>
      <c r="N59" s="4">
        <v>0.34260000000000002</v>
      </c>
      <c r="O59" s="4">
        <v>0.94610000000000005</v>
      </c>
      <c r="P59" s="4">
        <v>0.1164</v>
      </c>
      <c r="Q59" s="5">
        <v>0.68620000000000003</v>
      </c>
      <c r="R59" s="5">
        <v>0.81230000000000002</v>
      </c>
      <c r="S59" s="5">
        <v>0.33510000000000001</v>
      </c>
      <c r="T59" s="5">
        <v>0.93830000000000002</v>
      </c>
      <c r="U59" s="5">
        <v>5.7799999999999997E-2</v>
      </c>
      <c r="V59" s="4">
        <v>0.69169999999999998</v>
      </c>
      <c r="W59" s="4">
        <v>0.82540000000000002</v>
      </c>
      <c r="X59" s="4">
        <v>0.3332</v>
      </c>
      <c r="Y59" s="4">
        <v>0.92700000000000005</v>
      </c>
      <c r="Z59" s="4">
        <v>4.8399999999999999E-2</v>
      </c>
      <c r="AA59" s="5">
        <v>0.70220000000000005</v>
      </c>
      <c r="AB59" s="5">
        <v>0.84830000000000005</v>
      </c>
      <c r="AC59" s="5">
        <v>0.313</v>
      </c>
      <c r="AD59" s="5">
        <v>0.91220000000000001</v>
      </c>
      <c r="AE59" s="5">
        <v>3.15E-2</v>
      </c>
      <c r="AF59" s="4">
        <v>0.71630000000000005</v>
      </c>
      <c r="AG59" s="4">
        <v>0.88090000000000002</v>
      </c>
      <c r="AH59" s="4">
        <v>0.28670000000000001</v>
      </c>
      <c r="AI59" s="4">
        <v>0.88539999999999996</v>
      </c>
      <c r="AJ59" s="4">
        <v>1.9900000000000001E-2</v>
      </c>
      <c r="AK59" s="5">
        <v>0.74109999999999998</v>
      </c>
      <c r="AL59" s="5">
        <v>0.94359999999999999</v>
      </c>
      <c r="AM59" s="5">
        <v>0.25629999999999997</v>
      </c>
      <c r="AN59" s="5">
        <v>0.82669999999999999</v>
      </c>
      <c r="AO59" s="5">
        <v>8.2000000000000007E-3</v>
      </c>
      <c r="AP59" s="4">
        <v>0.79720000000000002</v>
      </c>
      <c r="AQ59" s="4">
        <v>1.0820000000000001</v>
      </c>
      <c r="AR59" s="4">
        <v>0.18629999999999999</v>
      </c>
      <c r="AS59" s="4">
        <v>0.63639999999999997</v>
      </c>
      <c r="AT59" s="4">
        <v>1.38E-2</v>
      </c>
      <c r="AU59" s="5">
        <v>0.67390000000000005</v>
      </c>
      <c r="AV59" s="5">
        <v>0.78720000000000001</v>
      </c>
      <c r="AW59" s="5">
        <v>0.35670000000000002</v>
      </c>
      <c r="AX59" s="5">
        <v>0.95589999999999997</v>
      </c>
      <c r="AY59" s="5">
        <v>0.15190000000000001</v>
      </c>
      <c r="AZ59" s="4">
        <v>0.68179999999999996</v>
      </c>
      <c r="BA59" s="4">
        <v>0.80169999999999997</v>
      </c>
      <c r="BB59" s="4">
        <v>0.3483</v>
      </c>
      <c r="BC59" s="4">
        <v>0.94499999999999995</v>
      </c>
      <c r="BD59" s="4">
        <v>8.1799999999999998E-2</v>
      </c>
      <c r="BE59" s="5">
        <v>0.69289999999999996</v>
      </c>
      <c r="BF59" s="5">
        <v>0.82920000000000005</v>
      </c>
      <c r="BG59" s="5">
        <v>0.32569999999999999</v>
      </c>
      <c r="BH59" s="5">
        <v>0.9274</v>
      </c>
      <c r="BI59" s="5">
        <v>4.4699999999999997E-2</v>
      </c>
      <c r="BJ59" s="4">
        <v>0.7157</v>
      </c>
      <c r="BK59" s="4">
        <v>0.88119999999999998</v>
      </c>
      <c r="BL59" s="4">
        <v>0.2868</v>
      </c>
      <c r="BM59" s="4">
        <v>0.88480000000000003</v>
      </c>
      <c r="BN59" s="4">
        <v>1.38E-2</v>
      </c>
      <c r="BO59" s="5">
        <v>0.79810000000000003</v>
      </c>
      <c r="BP59" s="5">
        <v>1.0847</v>
      </c>
      <c r="BQ59" s="5">
        <v>0.1867</v>
      </c>
      <c r="BR59" s="5">
        <v>0.63560000000000005</v>
      </c>
      <c r="BS59" s="5">
        <v>5.1000000000000004E-3</v>
      </c>
      <c r="BT59" s="4">
        <v>0.67490000000000006</v>
      </c>
      <c r="BU59" s="4">
        <v>0.78690000000000004</v>
      </c>
      <c r="BV59" s="4">
        <v>0.34839999999999999</v>
      </c>
      <c r="BW59" s="4">
        <v>0.9556</v>
      </c>
      <c r="BX59" s="4">
        <v>0.13320000000000001</v>
      </c>
      <c r="BY59" s="5">
        <v>0.68140000000000001</v>
      </c>
      <c r="BZ59" s="5">
        <v>0.80300000000000005</v>
      </c>
      <c r="CA59" s="5">
        <v>0.34320000000000001</v>
      </c>
      <c r="CB59" s="5">
        <v>0.94610000000000005</v>
      </c>
      <c r="CC59" s="5">
        <v>7.1800000000000003E-2</v>
      </c>
      <c r="CD59" s="4">
        <v>0.69359999999999999</v>
      </c>
      <c r="CE59" s="4">
        <v>0.83</v>
      </c>
      <c r="CF59" s="4">
        <v>0.3261</v>
      </c>
      <c r="CG59" s="4">
        <v>0.92800000000000005</v>
      </c>
      <c r="CH59" s="4">
        <v>3.7499999999999999E-2</v>
      </c>
      <c r="CI59" s="5">
        <v>0.71699999999999997</v>
      </c>
      <c r="CJ59" s="5">
        <v>0.88460000000000005</v>
      </c>
      <c r="CK59" s="5">
        <v>0.28799999999999998</v>
      </c>
      <c r="CL59" s="5">
        <v>0.88449999999999995</v>
      </c>
      <c r="CM59" s="5">
        <v>1.5900000000000001E-2</v>
      </c>
      <c r="CN59" s="4">
        <v>0.7974</v>
      </c>
      <c r="CO59" s="4">
        <v>1.0825</v>
      </c>
      <c r="CP59" s="4">
        <v>0.1946</v>
      </c>
      <c r="CQ59" s="4">
        <v>0.63449999999999995</v>
      </c>
      <c r="CR59" s="4">
        <v>4.7999999999999996E-3</v>
      </c>
      <c r="CS59" s="5">
        <v>0.67249999999999999</v>
      </c>
      <c r="CT59" s="5">
        <v>0.78390000000000004</v>
      </c>
      <c r="CU59" s="5">
        <v>0.35720000000000002</v>
      </c>
      <c r="CV59" s="5">
        <v>0.95589999999999997</v>
      </c>
      <c r="CW59" s="5">
        <v>9.7699999999999995E-2</v>
      </c>
      <c r="CX59" s="4">
        <v>0.68159999999999998</v>
      </c>
      <c r="CY59" s="4">
        <v>0.80320000000000003</v>
      </c>
      <c r="CZ59" s="4">
        <v>0.3453</v>
      </c>
      <c r="DA59" s="4">
        <v>0.94569999999999999</v>
      </c>
      <c r="DB59" s="4">
        <v>5.0599999999999999E-2</v>
      </c>
      <c r="DC59" s="5">
        <v>0.69320000000000004</v>
      </c>
      <c r="DD59" s="5">
        <v>0.8296</v>
      </c>
      <c r="DE59" s="5">
        <v>0.32400000000000001</v>
      </c>
      <c r="DF59" s="5">
        <v>0.92820000000000003</v>
      </c>
      <c r="DG59" s="5">
        <v>2.86E-2</v>
      </c>
      <c r="DH59" s="4">
        <v>0.71760000000000002</v>
      </c>
      <c r="DI59" s="4">
        <v>0.88580000000000003</v>
      </c>
      <c r="DJ59" s="4">
        <v>0.28760000000000002</v>
      </c>
      <c r="DK59" s="4">
        <v>0.88500000000000001</v>
      </c>
      <c r="DL59" s="4">
        <v>1.06E-2</v>
      </c>
      <c r="DM59" s="5">
        <v>0.79669999999999996</v>
      </c>
      <c r="DN59" s="5">
        <v>1.0795999999999999</v>
      </c>
      <c r="DO59" s="5">
        <v>0.18729999999999999</v>
      </c>
      <c r="DP59" s="5">
        <v>0.63439999999999996</v>
      </c>
      <c r="DQ59" s="5">
        <v>2.7000000000000001E-3</v>
      </c>
      <c r="DR59" s="4">
        <v>0.67530000000000001</v>
      </c>
      <c r="DS59" s="4">
        <v>0.78900000000000003</v>
      </c>
      <c r="DT59" s="4">
        <v>0.35049999999999998</v>
      </c>
      <c r="DU59" s="4">
        <v>0.95489999999999997</v>
      </c>
      <c r="DV59" s="4">
        <v>0.1174</v>
      </c>
      <c r="DW59" s="5">
        <v>0.68079999999999996</v>
      </c>
      <c r="DX59" s="5">
        <v>0.80089999999999995</v>
      </c>
      <c r="DY59" s="5">
        <v>0.34370000000000001</v>
      </c>
      <c r="DZ59" s="5">
        <v>0.94540000000000002</v>
      </c>
      <c r="EA59" s="5">
        <v>5.6000000000000001E-2</v>
      </c>
      <c r="EB59" s="4">
        <v>0.6925</v>
      </c>
      <c r="EC59" s="4">
        <v>0.82809999999999995</v>
      </c>
      <c r="ED59" s="4">
        <v>0.3286</v>
      </c>
      <c r="EE59" s="4">
        <v>0.9274</v>
      </c>
      <c r="EF59" s="4">
        <v>2.4299999999999999E-2</v>
      </c>
      <c r="EG59" s="5">
        <v>0.71650000000000003</v>
      </c>
      <c r="EH59" s="5">
        <v>0.88329999999999997</v>
      </c>
      <c r="EI59" s="5">
        <v>0.28860000000000002</v>
      </c>
      <c r="EJ59" s="5">
        <v>0.88519999999999999</v>
      </c>
      <c r="EK59" s="5">
        <v>1.1599999999999999E-2</v>
      </c>
      <c r="EL59" s="4">
        <v>0.79659999999999997</v>
      </c>
      <c r="EM59" s="4">
        <v>1.0807</v>
      </c>
      <c r="EN59" s="4">
        <v>0.18820000000000001</v>
      </c>
      <c r="EO59" s="4">
        <v>0.63480000000000003</v>
      </c>
      <c r="EP59" s="4">
        <v>2.8999999999999998E-3</v>
      </c>
      <c r="EQ59" s="5">
        <v>0.67420000000000002</v>
      </c>
      <c r="ER59" s="5">
        <v>0.78690000000000004</v>
      </c>
      <c r="ES59" s="5">
        <v>0.34589999999999999</v>
      </c>
      <c r="ET59" s="5">
        <v>0.9556</v>
      </c>
      <c r="EU59" s="5">
        <v>0.1069</v>
      </c>
      <c r="EV59" s="4"/>
      <c r="EW59" s="4"/>
      <c r="EX59" s="4"/>
      <c r="EY59" s="4"/>
      <c r="EZ59" s="4"/>
      <c r="FA59" s="5">
        <v>0.69240000000000002</v>
      </c>
      <c r="FB59" s="5">
        <v>0.82750000000000001</v>
      </c>
      <c r="FC59" s="5">
        <v>0.32700000000000001</v>
      </c>
      <c r="FD59" s="5">
        <v>0.92769999999999997</v>
      </c>
      <c r="FE59" s="5">
        <v>2.7400000000000001E-2</v>
      </c>
      <c r="FF59" s="4"/>
      <c r="FG59" s="4"/>
      <c r="FH59" s="4"/>
      <c r="FI59" s="4"/>
      <c r="FJ59" s="4"/>
      <c r="FK59" s="5"/>
      <c r="FL59" s="5"/>
      <c r="FM59" s="5"/>
      <c r="FN59" s="5"/>
      <c r="FO59" s="5"/>
      <c r="FP59" s="4">
        <f t="shared" si="5"/>
        <v>0.70920967741935492</v>
      </c>
      <c r="FQ59" s="4">
        <f t="shared" si="1"/>
        <v>0.86847096774193533</v>
      </c>
      <c r="FR59" s="4">
        <f t="shared" si="2"/>
        <v>0.30361612903225815</v>
      </c>
      <c r="FS59" s="4">
        <f t="shared" si="3"/>
        <v>0.87927096774193547</v>
      </c>
      <c r="FT59" s="4">
        <f t="shared" si="4"/>
        <v>5.5577419354838703E-2</v>
      </c>
      <c r="FU59" s="1" t="str" cm="1">
        <f t="array" aca="1" ref="FU59" ca="1">CONCATENATE(INDIRECT(ADDRESS(1,MATCH(_xlfn.MINIFS(B59:FO59,metrics.est,"MAE"),B59:FO59,0)+1)), ", ", INDIRECT(ADDRESS(2,MATCH(_xlfn.MINIFS(B59:FO59,metrics.est,"MAE"),B59:FO59,0)+1)))</f>
        <v>k=20, r=0.1</v>
      </c>
      <c r="FV59" s="1" t="str" cm="1">
        <f t="array" aca="1" ref="FV59" ca="1">CONCATENATE(INDIRECT(ADDRESS(1,MATCH(_xlfn.MINIFS(B59:FO59,metrics.est,"MSE"),B59:FO59,0)+1)), ", ", INDIRECT(ADDRESS(2,MATCH(_xlfn.MINIFS(B59:FO59,metrics.est,"MSE"),B59:FO59,0)+1)))</f>
        <v>k=5, r=0.1</v>
      </c>
      <c r="FW59" s="1" t="str" cm="1">
        <f t="array" aca="1" ref="FW59" ca="1">CONCATENATE(INDIRECT(ADDRESS(1,MATCH(_xlfn.MAXIFS(B59:FO59,metrics.est,"R"),B59:FO59,0)+1)), ", ", INDIRECT(ADDRESS(2,MATCH(_xlfn.MAXIFS(B59:FO59,metrics.est,"R"),B59:FO59,0)+1)))</f>
        <v>k=20, r=0.1</v>
      </c>
      <c r="FX59" s="1" t="str" cm="1">
        <f t="array" aca="1" ref="FX59" ca="1">CONCATENATE(INDIRECT(ADDRESS(1,MATCH(_xlfn.MAXIFS(B59:FO59,metrics.est,"Coverage"),B59:FO59,0)+1)), ", ", INDIRECT(ADDRESS(2,MATCH(_xlfn.MAXIFS(B59:FO59,metrics.est,"Coverage"),B59:FO59,0)+1)))</f>
        <v>k=5, r=0.1</v>
      </c>
      <c r="FY59" s="1" t="str" cm="1">
        <f t="array" aca="1" ref="FY59" ca="1">CONCATENATE(INDIRECT(ADDRESS(1,MATCH(_xlfn.MINIFS(B59:FO59,metrics.est,"Time"),B59:FO59,0)+1)), ", ", INDIRECT(ADDRESS(2,MATCH(_xlfn.MINIFS(B59:FO59,metrics.est,"Time"),B59:FO59,0)+1)))</f>
        <v>k=20, r=0.9</v>
      </c>
    </row>
    <row r="60" spans="1:181" x14ac:dyDescent="0.2">
      <c r="A60" s="1" t="s">
        <v>56</v>
      </c>
      <c r="B60" s="4">
        <v>0.68340000000000001</v>
      </c>
      <c r="C60" s="4">
        <v>0.80310000000000004</v>
      </c>
      <c r="D60" s="4">
        <v>0.3145</v>
      </c>
      <c r="E60" s="4">
        <v>0.90749999999999997</v>
      </c>
      <c r="F60" s="4">
        <v>3.9899999999999998E-2</v>
      </c>
      <c r="G60" s="5">
        <v>0.69020000000000004</v>
      </c>
      <c r="H60" s="5">
        <v>0.82169999999999999</v>
      </c>
      <c r="I60" s="5">
        <v>0.33400000000000002</v>
      </c>
      <c r="J60" s="5">
        <v>0.8962</v>
      </c>
      <c r="K60" s="5">
        <v>3.2899999999999999E-2</v>
      </c>
      <c r="L60" s="4">
        <v>0.69489999999999996</v>
      </c>
      <c r="M60" s="4">
        <v>0.83160000000000001</v>
      </c>
      <c r="N60" s="4">
        <v>0.32540000000000002</v>
      </c>
      <c r="O60" s="4">
        <v>0.89059999999999995</v>
      </c>
      <c r="P60" s="4">
        <v>4.2200000000000001E-2</v>
      </c>
      <c r="Q60" s="5">
        <v>0.6986</v>
      </c>
      <c r="R60" s="5">
        <v>0.84030000000000005</v>
      </c>
      <c r="S60" s="5">
        <v>0.32400000000000001</v>
      </c>
      <c r="T60" s="5">
        <v>0.88490000000000002</v>
      </c>
      <c r="U60" s="5">
        <v>2.23E-2</v>
      </c>
      <c r="V60" s="4">
        <v>0.70420000000000005</v>
      </c>
      <c r="W60" s="4">
        <v>0.85309999999999997</v>
      </c>
      <c r="X60" s="4">
        <v>0.31950000000000001</v>
      </c>
      <c r="Y60" s="4">
        <v>0.88029999999999997</v>
      </c>
      <c r="Z60" s="4">
        <v>2.5399999999999999E-2</v>
      </c>
      <c r="AA60" s="5">
        <v>0.71209999999999996</v>
      </c>
      <c r="AB60" s="5">
        <v>0.87119999999999997</v>
      </c>
      <c r="AC60" s="5">
        <v>0.30680000000000002</v>
      </c>
      <c r="AD60" s="5">
        <v>0.87739999999999996</v>
      </c>
      <c r="AE60" s="5">
        <v>1.67E-2</v>
      </c>
      <c r="AF60" s="4">
        <v>0.72450000000000003</v>
      </c>
      <c r="AG60" s="4">
        <v>0.9</v>
      </c>
      <c r="AH60" s="4">
        <v>0.27979999999999999</v>
      </c>
      <c r="AI60" s="4">
        <v>0.86629999999999996</v>
      </c>
      <c r="AJ60" s="4">
        <v>1.8100000000000002E-2</v>
      </c>
      <c r="AK60" s="5">
        <v>0.74629999999999996</v>
      </c>
      <c r="AL60" s="5">
        <v>0.95650000000000002</v>
      </c>
      <c r="AM60" s="5">
        <v>0.25590000000000002</v>
      </c>
      <c r="AN60" s="5">
        <v>0.82040000000000002</v>
      </c>
      <c r="AO60" s="5">
        <v>6.1000000000000004E-3</v>
      </c>
      <c r="AP60" s="4">
        <v>0.79630000000000001</v>
      </c>
      <c r="AQ60" s="4">
        <v>1.0780000000000001</v>
      </c>
      <c r="AR60" s="4">
        <v>0.18809999999999999</v>
      </c>
      <c r="AS60" s="4">
        <v>0.63759999999999994</v>
      </c>
      <c r="AT60" s="4">
        <v>6.7999999999999996E-3</v>
      </c>
      <c r="AU60" s="5">
        <v>0.68430000000000002</v>
      </c>
      <c r="AV60" s="5">
        <v>0.80869999999999997</v>
      </c>
      <c r="AW60" s="5">
        <v>0.33239999999999997</v>
      </c>
      <c r="AX60" s="5">
        <v>0.90500000000000003</v>
      </c>
      <c r="AY60" s="5">
        <v>3.9899999999999998E-2</v>
      </c>
      <c r="AZ60" s="4">
        <v>0.69430000000000003</v>
      </c>
      <c r="BA60" s="4">
        <v>0.82979999999999998</v>
      </c>
      <c r="BB60" s="4">
        <v>0.33329999999999999</v>
      </c>
      <c r="BC60" s="4">
        <v>0.88980000000000004</v>
      </c>
      <c r="BD60" s="4">
        <v>2.8000000000000001E-2</v>
      </c>
      <c r="BE60" s="5">
        <v>0.70530000000000004</v>
      </c>
      <c r="BF60" s="5">
        <v>0.85670000000000002</v>
      </c>
      <c r="BG60" s="5">
        <v>0.31569999999999998</v>
      </c>
      <c r="BH60" s="5">
        <v>0.87970000000000004</v>
      </c>
      <c r="BI60" s="5">
        <v>2.1899999999999999E-2</v>
      </c>
      <c r="BJ60" s="4">
        <v>0.72419999999999995</v>
      </c>
      <c r="BK60" s="4">
        <v>0.90010000000000001</v>
      </c>
      <c r="BL60" s="4">
        <v>0.28220000000000001</v>
      </c>
      <c r="BM60" s="4">
        <v>0.86450000000000005</v>
      </c>
      <c r="BN60" s="4">
        <v>1.11E-2</v>
      </c>
      <c r="BO60" s="5">
        <v>0.79690000000000005</v>
      </c>
      <c r="BP60" s="5">
        <v>1.0801000000000001</v>
      </c>
      <c r="BQ60" s="5">
        <v>0.18940000000000001</v>
      </c>
      <c r="BR60" s="5">
        <v>0.63539999999999996</v>
      </c>
      <c r="BS60" s="5">
        <v>4.5999999999999999E-3</v>
      </c>
      <c r="BT60" s="4">
        <v>0.68589999999999995</v>
      </c>
      <c r="BU60" s="4">
        <v>0.81140000000000001</v>
      </c>
      <c r="BV60" s="4">
        <v>0.33090000000000003</v>
      </c>
      <c r="BW60" s="4">
        <v>0.90569999999999995</v>
      </c>
      <c r="BX60" s="4">
        <v>3.2099999999999997E-2</v>
      </c>
      <c r="BY60" s="5">
        <v>0.69520000000000004</v>
      </c>
      <c r="BZ60" s="5">
        <v>0.83279999999999998</v>
      </c>
      <c r="CA60" s="5">
        <v>0.32769999999999999</v>
      </c>
      <c r="CB60" s="5">
        <v>0.89139999999999997</v>
      </c>
      <c r="CC60" s="5">
        <v>2.3800000000000002E-2</v>
      </c>
      <c r="CD60" s="4">
        <v>0.70569999999999999</v>
      </c>
      <c r="CE60" s="4">
        <v>0.85780000000000001</v>
      </c>
      <c r="CF60" s="4">
        <v>0.3155</v>
      </c>
      <c r="CG60" s="4">
        <v>0.88139999999999996</v>
      </c>
      <c r="CH60" s="4">
        <v>1.7600000000000001E-2</v>
      </c>
      <c r="CI60" s="5">
        <v>0.72589999999999999</v>
      </c>
      <c r="CJ60" s="5">
        <v>0.90480000000000005</v>
      </c>
      <c r="CK60" s="5">
        <v>0.28270000000000001</v>
      </c>
      <c r="CL60" s="5">
        <v>0.86519999999999997</v>
      </c>
      <c r="CM60" s="5">
        <v>1.12E-2</v>
      </c>
      <c r="CN60" s="4">
        <v>0.79559999999999997</v>
      </c>
      <c r="CO60" s="4">
        <v>1.0763</v>
      </c>
      <c r="CP60" s="4">
        <v>0.19689999999999999</v>
      </c>
      <c r="CQ60" s="4">
        <v>0.63570000000000004</v>
      </c>
      <c r="CR60" s="4">
        <v>5.7000000000000002E-3</v>
      </c>
      <c r="CS60" s="5">
        <v>0.6825</v>
      </c>
      <c r="CT60" s="5">
        <v>0.80469999999999997</v>
      </c>
      <c r="CU60" s="5">
        <v>0.33739999999999998</v>
      </c>
      <c r="CV60" s="5">
        <v>0.9052</v>
      </c>
      <c r="CW60" s="5">
        <v>2.0400000000000001E-2</v>
      </c>
      <c r="CX60" s="4">
        <v>0.69440000000000002</v>
      </c>
      <c r="CY60" s="4">
        <v>0.83089999999999997</v>
      </c>
      <c r="CZ60" s="4">
        <v>0.33100000000000002</v>
      </c>
      <c r="DA60" s="4">
        <v>0.89059999999999995</v>
      </c>
      <c r="DB60" s="4">
        <v>1.55E-2</v>
      </c>
      <c r="DC60" s="5">
        <v>0.70530000000000004</v>
      </c>
      <c r="DD60" s="5">
        <v>0.85670000000000002</v>
      </c>
      <c r="DE60" s="5">
        <v>0.31569999999999998</v>
      </c>
      <c r="DF60" s="5">
        <v>0.88080000000000003</v>
      </c>
      <c r="DG60" s="5">
        <v>1.29E-2</v>
      </c>
      <c r="DH60" s="4">
        <v>0.72609999999999997</v>
      </c>
      <c r="DI60" s="4">
        <v>0.90549999999999997</v>
      </c>
      <c r="DJ60" s="4">
        <v>0.28360000000000002</v>
      </c>
      <c r="DK60" s="4">
        <v>0.86509999999999998</v>
      </c>
      <c r="DL60" s="4">
        <v>7.4999999999999997E-3</v>
      </c>
      <c r="DM60" s="5">
        <v>0.79579999999999995</v>
      </c>
      <c r="DN60" s="5">
        <v>1.0760000000000001</v>
      </c>
      <c r="DO60" s="5">
        <v>0.1898</v>
      </c>
      <c r="DP60" s="5">
        <v>0.63460000000000005</v>
      </c>
      <c r="DQ60" s="5">
        <v>2.8999999999999998E-3</v>
      </c>
      <c r="DR60" s="4">
        <v>0.68610000000000004</v>
      </c>
      <c r="DS60" s="4">
        <v>0.81110000000000004</v>
      </c>
      <c r="DT60" s="4">
        <v>0.33810000000000001</v>
      </c>
      <c r="DU60" s="4">
        <v>0.90480000000000005</v>
      </c>
      <c r="DV60" s="4">
        <v>2.4199999999999999E-2</v>
      </c>
      <c r="DW60" s="5">
        <v>0.69379999999999997</v>
      </c>
      <c r="DX60" s="5">
        <v>0.82940000000000003</v>
      </c>
      <c r="DY60" s="5">
        <v>0.33029999999999998</v>
      </c>
      <c r="DZ60" s="5">
        <v>0.89090000000000003</v>
      </c>
      <c r="EA60" s="5">
        <v>1.6400000000000001E-2</v>
      </c>
      <c r="EB60" s="4">
        <v>0.70509999999999995</v>
      </c>
      <c r="EC60" s="4">
        <v>0.85680000000000001</v>
      </c>
      <c r="ED60" s="4">
        <v>0.31690000000000002</v>
      </c>
      <c r="EE60" s="4">
        <v>0.88029999999999997</v>
      </c>
      <c r="EF60" s="4">
        <v>1.24E-2</v>
      </c>
      <c r="EG60" s="5">
        <v>0.72489999999999999</v>
      </c>
      <c r="EH60" s="5">
        <v>0.90249999999999997</v>
      </c>
      <c r="EI60" s="5">
        <v>0.28349999999999997</v>
      </c>
      <c r="EJ60" s="5">
        <v>0.86539999999999995</v>
      </c>
      <c r="EK60" s="5">
        <v>8.8999999999999999E-3</v>
      </c>
      <c r="EL60" s="4">
        <v>0.79530000000000001</v>
      </c>
      <c r="EM60" s="4">
        <v>1.0759000000000001</v>
      </c>
      <c r="EN60" s="4">
        <v>0.19120000000000001</v>
      </c>
      <c r="EO60" s="4">
        <v>0.63549999999999995</v>
      </c>
      <c r="EP60" s="4">
        <v>3.2000000000000002E-3</v>
      </c>
      <c r="EQ60" s="5">
        <v>0.68520000000000003</v>
      </c>
      <c r="ER60" s="5">
        <v>0.80969999999999998</v>
      </c>
      <c r="ES60" s="5">
        <v>0.33110000000000001</v>
      </c>
      <c r="ET60" s="5">
        <v>0.90500000000000003</v>
      </c>
      <c r="EU60" s="5">
        <v>2.1600000000000001E-2</v>
      </c>
      <c r="EV60" s="4"/>
      <c r="EW60" s="4"/>
      <c r="EX60" s="4"/>
      <c r="EY60" s="4"/>
      <c r="EZ60" s="4"/>
      <c r="FA60" s="5">
        <v>0.70469999999999999</v>
      </c>
      <c r="FB60" s="5">
        <v>0.85529999999999995</v>
      </c>
      <c r="FC60" s="5">
        <v>0.31619999999999998</v>
      </c>
      <c r="FD60" s="5">
        <v>0.88060000000000005</v>
      </c>
      <c r="FE60" s="5">
        <v>1.26E-2</v>
      </c>
      <c r="FF60" s="4"/>
      <c r="FG60" s="4"/>
      <c r="FH60" s="4"/>
      <c r="FI60" s="4"/>
      <c r="FJ60" s="4"/>
      <c r="FK60" s="5"/>
      <c r="FL60" s="5"/>
      <c r="FM60" s="5"/>
      <c r="FN60" s="5"/>
      <c r="FO60" s="5"/>
      <c r="FP60" s="4">
        <f t="shared" si="5"/>
        <v>0.71816129032258069</v>
      </c>
      <c r="FQ60" s="4">
        <f t="shared" si="1"/>
        <v>0.88801612903225813</v>
      </c>
      <c r="FR60" s="4">
        <f t="shared" si="2"/>
        <v>0.29417741935483865</v>
      </c>
      <c r="FS60" s="4">
        <f t="shared" si="3"/>
        <v>0.84367096774193551</v>
      </c>
      <c r="FT60" s="4">
        <f t="shared" si="4"/>
        <v>1.8219354838709675E-2</v>
      </c>
      <c r="FU60" s="1" t="str" cm="1">
        <f t="array" aca="1" ref="FU60" ca="1">CONCATENATE(INDIRECT(ADDRESS(1,MATCH(_xlfn.MINIFS(B60:FO60,metrics.est,"MAE"),B60:FO60,0)+1)), ", ", INDIRECT(ADDRESS(2,MATCH(_xlfn.MINIFS(B60:FO60,metrics.est,"MAE"),B60:FO60,0)+1)))</f>
        <v>k=20, r=0.1</v>
      </c>
      <c r="FV60" s="1" t="str" cm="1">
        <f t="array" aca="1" ref="FV60" ca="1">CONCATENATE(INDIRECT(ADDRESS(1,MATCH(_xlfn.MINIFS(B60:FO60,metrics.est,"MSE"),B60:FO60,0)+1)), ", ", INDIRECT(ADDRESS(2,MATCH(_xlfn.MINIFS(B60:FO60,metrics.est,"MSE"),B60:FO60,0)+1)))</f>
        <v>k=5, r=0.1</v>
      </c>
      <c r="FW60" s="1" t="str" cm="1">
        <f t="array" aca="1" ref="FW60" ca="1">CONCATENATE(INDIRECT(ADDRESS(1,MATCH(_xlfn.MAXIFS(B60:FO60,metrics.est,"R"),B60:FO60,0)+1)), ", ", INDIRECT(ADDRESS(2,MATCH(_xlfn.MAXIFS(B60:FO60,metrics.est,"R"),B60:FO60,0)+1)))</f>
        <v>k=50, r=0.1</v>
      </c>
      <c r="FX60" s="1" t="str" cm="1">
        <f t="array" aca="1" ref="FX60" ca="1">CONCATENATE(INDIRECT(ADDRESS(1,MATCH(_xlfn.MAXIFS(B60:FO60,metrics.est,"Coverage"),B60:FO60,0)+1)), ", ", INDIRECT(ADDRESS(2,MATCH(_xlfn.MAXIFS(B60:FO60,metrics.est,"Coverage"),B60:FO60,0)+1)))</f>
        <v>k=5, r=0.1</v>
      </c>
      <c r="FY60" s="1" t="str" cm="1">
        <f t="array" aca="1" ref="FY60" ca="1">CONCATENATE(INDIRECT(ADDRESS(1,MATCH(_xlfn.MINIFS(B60:FO60,metrics.est,"Time"),B60:FO60,0)+1)), ", ", INDIRECT(ADDRESS(2,MATCH(_xlfn.MINIFS(B60:FO60,metrics.est,"Time"),B60:FO60,0)+1)))</f>
        <v>k=20, r=0.9</v>
      </c>
    </row>
    <row r="61" spans="1:181" x14ac:dyDescent="0.2">
      <c r="A61" s="1" t="s">
        <v>57</v>
      </c>
      <c r="B61" s="4">
        <v>0.68410000000000004</v>
      </c>
      <c r="C61" s="4">
        <v>0.8085</v>
      </c>
      <c r="D61" s="4">
        <v>0.30980000000000002</v>
      </c>
      <c r="E61" s="4">
        <v>0.95669999999999999</v>
      </c>
      <c r="F61" s="4">
        <v>4.6300000000000001E-2</v>
      </c>
      <c r="G61" s="5">
        <v>0.68600000000000005</v>
      </c>
      <c r="H61" s="5">
        <v>0.81679999999999997</v>
      </c>
      <c r="I61" s="5">
        <v>0.3296</v>
      </c>
      <c r="J61" s="5">
        <v>0.95120000000000005</v>
      </c>
      <c r="K61" s="5">
        <v>3.5700000000000003E-2</v>
      </c>
      <c r="L61" s="4">
        <v>0.69210000000000005</v>
      </c>
      <c r="M61" s="4">
        <v>0.82889999999999997</v>
      </c>
      <c r="N61" s="4">
        <v>0.32129999999999997</v>
      </c>
      <c r="O61" s="4">
        <v>0.9466</v>
      </c>
      <c r="P61" s="4">
        <v>4.9299999999999997E-2</v>
      </c>
      <c r="Q61" s="5">
        <v>0.69410000000000005</v>
      </c>
      <c r="R61" s="5">
        <v>0.83350000000000002</v>
      </c>
      <c r="S61" s="5">
        <v>0.31929999999999997</v>
      </c>
      <c r="T61" s="5">
        <v>0.93910000000000005</v>
      </c>
      <c r="U61" s="5">
        <v>2.5499999999999998E-2</v>
      </c>
      <c r="V61" s="4">
        <v>0.7</v>
      </c>
      <c r="W61" s="4">
        <v>0.84709999999999996</v>
      </c>
      <c r="X61" s="4">
        <v>0.31719999999999998</v>
      </c>
      <c r="Y61" s="4">
        <v>0.92830000000000001</v>
      </c>
      <c r="Z61" s="4">
        <v>2.29E-2</v>
      </c>
      <c r="AA61" s="5">
        <v>0.71</v>
      </c>
      <c r="AB61" s="5">
        <v>0.86919999999999997</v>
      </c>
      <c r="AC61" s="5">
        <v>0.30620000000000003</v>
      </c>
      <c r="AD61" s="5">
        <v>0.91520000000000001</v>
      </c>
      <c r="AE61" s="5">
        <v>1.9099999999999999E-2</v>
      </c>
      <c r="AF61" s="4">
        <v>0.72130000000000005</v>
      </c>
      <c r="AG61" s="4">
        <v>0.89590000000000003</v>
      </c>
      <c r="AH61" s="4">
        <v>0.29370000000000002</v>
      </c>
      <c r="AI61" s="4">
        <v>0.89280000000000004</v>
      </c>
      <c r="AJ61" s="4">
        <v>1.8499999999999999E-2</v>
      </c>
      <c r="AK61" s="5">
        <v>0.7419</v>
      </c>
      <c r="AL61" s="5">
        <v>0.94750000000000001</v>
      </c>
      <c r="AM61" s="5">
        <v>0.2712</v>
      </c>
      <c r="AN61" s="5">
        <v>0.8508</v>
      </c>
      <c r="AO61" s="5">
        <v>7.9000000000000008E-3</v>
      </c>
      <c r="AP61" s="4">
        <v>0.78469999999999995</v>
      </c>
      <c r="AQ61" s="4">
        <v>1.0544</v>
      </c>
      <c r="AR61" s="4">
        <v>0.2351</v>
      </c>
      <c r="AS61" s="4">
        <v>0.749</v>
      </c>
      <c r="AT61" s="4">
        <v>1.4E-2</v>
      </c>
      <c r="AU61" s="5">
        <v>0.6835</v>
      </c>
      <c r="AV61" s="5">
        <v>0.81220000000000003</v>
      </c>
      <c r="AW61" s="5">
        <v>0.33150000000000002</v>
      </c>
      <c r="AX61" s="5">
        <v>0.95660000000000001</v>
      </c>
      <c r="AY61" s="5">
        <v>4.4200000000000003E-2</v>
      </c>
      <c r="AZ61" s="4">
        <v>0.69099999999999995</v>
      </c>
      <c r="BA61" s="4">
        <v>0.82530000000000003</v>
      </c>
      <c r="BB61" s="4">
        <v>0.3281</v>
      </c>
      <c r="BC61" s="4">
        <v>0.94550000000000001</v>
      </c>
      <c r="BD61" s="4">
        <v>3.1099999999999999E-2</v>
      </c>
      <c r="BE61" s="5">
        <v>0.70109999999999995</v>
      </c>
      <c r="BF61" s="5">
        <v>0.8508</v>
      </c>
      <c r="BG61" s="5">
        <v>0.313</v>
      </c>
      <c r="BH61" s="5">
        <v>0.92869999999999997</v>
      </c>
      <c r="BI61" s="5">
        <v>2.4E-2</v>
      </c>
      <c r="BJ61" s="4">
        <v>0.72130000000000005</v>
      </c>
      <c r="BK61" s="4">
        <v>0.89680000000000004</v>
      </c>
      <c r="BL61" s="4">
        <v>0.28970000000000001</v>
      </c>
      <c r="BM61" s="4">
        <v>0.8921</v>
      </c>
      <c r="BN61" s="4">
        <v>1.23E-2</v>
      </c>
      <c r="BO61" s="5">
        <v>0.78580000000000005</v>
      </c>
      <c r="BP61" s="5">
        <v>1.0564</v>
      </c>
      <c r="BQ61" s="5">
        <v>0.2271</v>
      </c>
      <c r="BR61" s="5">
        <v>0.749</v>
      </c>
      <c r="BS61" s="5">
        <v>4.4999999999999997E-3</v>
      </c>
      <c r="BT61" s="4">
        <v>0.6845</v>
      </c>
      <c r="BU61" s="4">
        <v>0.81110000000000004</v>
      </c>
      <c r="BV61" s="4">
        <v>0.32350000000000001</v>
      </c>
      <c r="BW61" s="4">
        <v>0.95569999999999999</v>
      </c>
      <c r="BX61" s="4">
        <v>3.7699999999999997E-2</v>
      </c>
      <c r="BY61" s="5">
        <v>0.69059999999999999</v>
      </c>
      <c r="BZ61" s="5">
        <v>0.82689999999999997</v>
      </c>
      <c r="CA61" s="5">
        <v>0.3216</v>
      </c>
      <c r="CB61" s="5">
        <v>0.94669999999999999</v>
      </c>
      <c r="CC61" s="5">
        <v>2.7300000000000001E-2</v>
      </c>
      <c r="CD61" s="4">
        <v>0.70220000000000005</v>
      </c>
      <c r="CE61" s="4">
        <v>0.85219999999999996</v>
      </c>
      <c r="CF61" s="4">
        <v>0.31080000000000002</v>
      </c>
      <c r="CG61" s="4">
        <v>0.92930000000000001</v>
      </c>
      <c r="CH61" s="4">
        <v>1.89E-2</v>
      </c>
      <c r="CI61" s="5">
        <v>0.72289999999999999</v>
      </c>
      <c r="CJ61" s="5">
        <v>0.90129999999999999</v>
      </c>
      <c r="CK61" s="5">
        <v>0.28489999999999999</v>
      </c>
      <c r="CL61" s="5">
        <v>0.89149999999999996</v>
      </c>
      <c r="CM61" s="5">
        <v>1.32E-2</v>
      </c>
      <c r="CN61" s="4">
        <v>0.78420000000000001</v>
      </c>
      <c r="CO61" s="4">
        <v>1.0538000000000001</v>
      </c>
      <c r="CP61" s="4">
        <v>0.23089999999999999</v>
      </c>
      <c r="CQ61" s="4">
        <v>0.74529999999999996</v>
      </c>
      <c r="CR61" s="4">
        <v>8.0999999999999996E-3</v>
      </c>
      <c r="CS61" s="5">
        <v>0.68159999999999998</v>
      </c>
      <c r="CT61" s="5">
        <v>0.80720000000000003</v>
      </c>
      <c r="CU61" s="5">
        <v>0.33100000000000002</v>
      </c>
      <c r="CV61" s="5">
        <v>0.95620000000000005</v>
      </c>
      <c r="CW61" s="5">
        <v>2.29E-2</v>
      </c>
      <c r="CX61" s="4">
        <v>0.69059999999999999</v>
      </c>
      <c r="CY61" s="4">
        <v>0.82630000000000003</v>
      </c>
      <c r="CZ61" s="4">
        <v>0.32319999999999999</v>
      </c>
      <c r="DA61" s="4">
        <v>0.94599999999999995</v>
      </c>
      <c r="DB61" s="4">
        <v>1.72E-2</v>
      </c>
      <c r="DC61" s="5">
        <v>0.70169999999999999</v>
      </c>
      <c r="DD61" s="5">
        <v>0.85199999999999998</v>
      </c>
      <c r="DE61" s="5">
        <v>0.31069999999999998</v>
      </c>
      <c r="DF61" s="5">
        <v>0.92930000000000001</v>
      </c>
      <c r="DG61" s="5">
        <v>1.41E-2</v>
      </c>
      <c r="DH61" s="4">
        <v>0.7228</v>
      </c>
      <c r="DI61" s="4">
        <v>0.90069999999999995</v>
      </c>
      <c r="DJ61" s="4">
        <v>0.29010000000000002</v>
      </c>
      <c r="DK61" s="4">
        <v>0.89229999999999998</v>
      </c>
      <c r="DL61" s="4">
        <v>8.0000000000000002E-3</v>
      </c>
      <c r="DM61" s="5">
        <v>0.78569999999999995</v>
      </c>
      <c r="DN61" s="5">
        <v>1.0589</v>
      </c>
      <c r="DO61" s="5">
        <v>0.23250000000000001</v>
      </c>
      <c r="DP61" s="5">
        <v>0.74829999999999997</v>
      </c>
      <c r="DQ61" s="5">
        <v>3.3999999999999998E-3</v>
      </c>
      <c r="DR61" s="4">
        <v>0.68430000000000002</v>
      </c>
      <c r="DS61" s="4">
        <v>0.81220000000000003</v>
      </c>
      <c r="DT61" s="4">
        <v>0.33</v>
      </c>
      <c r="DU61" s="4">
        <v>0.95509999999999995</v>
      </c>
      <c r="DV61" s="4">
        <v>2.64E-2</v>
      </c>
      <c r="DW61" s="5">
        <v>0.68979999999999997</v>
      </c>
      <c r="DX61" s="5">
        <v>0.82389999999999997</v>
      </c>
      <c r="DY61" s="5">
        <v>0.32290000000000002</v>
      </c>
      <c r="DZ61" s="5">
        <v>0.94569999999999999</v>
      </c>
      <c r="EA61" s="5">
        <v>1.8499999999999999E-2</v>
      </c>
      <c r="EB61" s="4">
        <v>0.70089999999999997</v>
      </c>
      <c r="EC61" s="4">
        <v>0.85</v>
      </c>
      <c r="ED61" s="4">
        <v>0.31340000000000001</v>
      </c>
      <c r="EE61" s="4">
        <v>0.92849999999999999</v>
      </c>
      <c r="EF61" s="4">
        <v>1.2500000000000001E-2</v>
      </c>
      <c r="EG61" s="5">
        <v>0.72209999999999996</v>
      </c>
      <c r="EH61" s="5">
        <v>0.89900000000000002</v>
      </c>
      <c r="EI61" s="5">
        <v>0.28860000000000002</v>
      </c>
      <c r="EJ61" s="5">
        <v>0.89249999999999996</v>
      </c>
      <c r="EK61" s="5">
        <v>8.6999999999999994E-3</v>
      </c>
      <c r="EL61" s="4">
        <v>0.7853</v>
      </c>
      <c r="EM61" s="4">
        <v>1.0557000000000001</v>
      </c>
      <c r="EN61" s="4">
        <v>0.23100000000000001</v>
      </c>
      <c r="EO61" s="4">
        <v>0.74850000000000005</v>
      </c>
      <c r="EP61" s="4">
        <v>3.7000000000000002E-3</v>
      </c>
      <c r="EQ61" s="5">
        <v>0.68340000000000001</v>
      </c>
      <c r="ER61" s="5">
        <v>0.81030000000000002</v>
      </c>
      <c r="ES61" s="5">
        <v>0.32519999999999999</v>
      </c>
      <c r="ET61" s="5">
        <v>0.95579999999999998</v>
      </c>
      <c r="EU61" s="5">
        <v>2.3400000000000001E-2</v>
      </c>
      <c r="EV61" s="4"/>
      <c r="EW61" s="4"/>
      <c r="EX61" s="4"/>
      <c r="EY61" s="4"/>
      <c r="EZ61" s="4"/>
      <c r="FA61" s="5">
        <v>0.70099999999999996</v>
      </c>
      <c r="FB61" s="5">
        <v>0.85</v>
      </c>
      <c r="FC61" s="5">
        <v>0.31140000000000001</v>
      </c>
      <c r="FD61" s="5">
        <v>0.92889999999999995</v>
      </c>
      <c r="FE61" s="5">
        <v>1.35E-2</v>
      </c>
      <c r="FF61" s="4"/>
      <c r="FG61" s="4"/>
      <c r="FH61" s="4"/>
      <c r="FI61" s="4"/>
      <c r="FJ61" s="4"/>
      <c r="FK61" s="5"/>
      <c r="FL61" s="5"/>
      <c r="FM61" s="5"/>
      <c r="FN61" s="5"/>
      <c r="FO61" s="5"/>
      <c r="FP61" s="4">
        <f t="shared" si="5"/>
        <v>0.71388709677419349</v>
      </c>
      <c r="FQ61" s="4">
        <f t="shared" si="1"/>
        <v>0.88176774193548413</v>
      </c>
      <c r="FR61" s="4">
        <f t="shared" si="2"/>
        <v>0.29917741935483882</v>
      </c>
      <c r="FS61" s="4">
        <f t="shared" si="3"/>
        <v>0.89990967741935479</v>
      </c>
      <c r="FT61" s="4">
        <f t="shared" si="4"/>
        <v>2.041290322580645E-2</v>
      </c>
      <c r="FU61" s="1" t="str" cm="1">
        <f t="array" aca="1" ref="FU61" ca="1">CONCATENATE(INDIRECT(ADDRESS(1,MATCH(_xlfn.MINIFS(B61:FO61,metrics.est,"MAE"),B61:FO61,0)+1)), ", ", INDIRECT(ADDRESS(2,MATCH(_xlfn.MINIFS(B61:FO61,metrics.est,"MAE"),B61:FO61,0)+1)))</f>
        <v>k=20, r=0.1</v>
      </c>
      <c r="FV61" s="1" t="str" cm="1">
        <f t="array" aca="1" ref="FV61" ca="1">CONCATENATE(INDIRECT(ADDRESS(1,MATCH(_xlfn.MINIFS(B61:FO61,metrics.est,"MSE"),B61:FO61,0)+1)), ", ", INDIRECT(ADDRESS(2,MATCH(_xlfn.MINIFS(B61:FO61,metrics.est,"MSE"),B61:FO61,0)+1)))</f>
        <v>k=20, r=0.1</v>
      </c>
      <c r="FW61" s="1" t="str" cm="1">
        <f t="array" aca="1" ref="FW61" ca="1">CONCATENATE(INDIRECT(ADDRESS(1,MATCH(_xlfn.MAXIFS(B61:FO61,metrics.est,"R"),B61:FO61,0)+1)), ", ", INDIRECT(ADDRESS(2,MATCH(_xlfn.MAXIFS(B61:FO61,metrics.est,"R"),B61:FO61,0)+1)))</f>
        <v>k=10, r=0.1</v>
      </c>
      <c r="FX61" s="1" t="str" cm="1">
        <f t="array" aca="1" ref="FX61" ca="1">CONCATENATE(INDIRECT(ADDRESS(1,MATCH(_xlfn.MAXIFS(B61:FO61,metrics.est,"Coverage"),B61:FO61,0)+1)), ", ", INDIRECT(ADDRESS(2,MATCH(_xlfn.MAXIFS(B61:FO61,metrics.est,"Coverage"),B61:FO61,0)+1)))</f>
        <v>k=5, r=0.1</v>
      </c>
      <c r="FY61" s="1" t="str" cm="1">
        <f t="array" aca="1" ref="FY61" ca="1">CONCATENATE(INDIRECT(ADDRESS(1,MATCH(_xlfn.MINIFS(B61:FO61,metrics.est,"Time"),B61:FO61,0)+1)), ", ", INDIRECT(ADDRESS(2,MATCH(_xlfn.MINIFS(B61:FO61,metrics.est,"Time"),B61:FO61,0)+1)))</f>
        <v>k=20, r=0.9</v>
      </c>
    </row>
    <row r="62" spans="1:181" x14ac:dyDescent="0.2">
      <c r="A62" s="1" t="s">
        <v>58</v>
      </c>
      <c r="B62" s="4">
        <v>0.71130000000000004</v>
      </c>
      <c r="C62" s="4">
        <v>0.86660000000000004</v>
      </c>
      <c r="D62" s="4">
        <v>0.2465</v>
      </c>
      <c r="E62" s="4">
        <v>0.88080000000000003</v>
      </c>
      <c r="F62" s="4">
        <v>4.9799999999999997E-2</v>
      </c>
      <c r="G62" s="5">
        <v>0.7137</v>
      </c>
      <c r="H62" s="5">
        <v>0.87549999999999994</v>
      </c>
      <c r="I62" s="5">
        <v>0.26569999999999999</v>
      </c>
      <c r="J62" s="5">
        <v>0.86439999999999995</v>
      </c>
      <c r="K62" s="5">
        <v>4.82E-2</v>
      </c>
      <c r="L62" s="4">
        <v>0.72119999999999995</v>
      </c>
      <c r="M62" s="4">
        <v>0.89400000000000002</v>
      </c>
      <c r="N62" s="4">
        <v>0.25819999999999999</v>
      </c>
      <c r="O62" s="4">
        <v>0.8538</v>
      </c>
      <c r="P62" s="4">
        <v>5.7500000000000002E-2</v>
      </c>
      <c r="Q62" s="5">
        <v>0.73</v>
      </c>
      <c r="R62" s="5">
        <v>0.91300000000000003</v>
      </c>
      <c r="S62" s="5">
        <v>0.25169999999999998</v>
      </c>
      <c r="T62" s="5">
        <v>0.83599999999999997</v>
      </c>
      <c r="U62" s="5">
        <v>3.1199999999999999E-2</v>
      </c>
      <c r="V62" s="4">
        <v>0.73650000000000004</v>
      </c>
      <c r="W62" s="4">
        <v>0.93079999999999996</v>
      </c>
      <c r="X62" s="4">
        <v>0.24390000000000001</v>
      </c>
      <c r="Y62" s="4">
        <v>0.81430000000000002</v>
      </c>
      <c r="Z62" s="4">
        <v>2.69E-2</v>
      </c>
      <c r="AA62" s="5">
        <v>0.74609999999999999</v>
      </c>
      <c r="AB62" s="5">
        <v>0.95550000000000002</v>
      </c>
      <c r="AC62" s="5">
        <v>0.2369</v>
      </c>
      <c r="AD62" s="5">
        <v>0.78410000000000002</v>
      </c>
      <c r="AE62" s="5">
        <v>2.6800000000000001E-2</v>
      </c>
      <c r="AF62" s="4">
        <v>0.7611</v>
      </c>
      <c r="AG62" s="4">
        <v>0.99409999999999998</v>
      </c>
      <c r="AH62" s="4">
        <v>0.21690000000000001</v>
      </c>
      <c r="AI62" s="4">
        <v>0.74009999999999998</v>
      </c>
      <c r="AJ62" s="4">
        <v>2.75E-2</v>
      </c>
      <c r="AK62" s="5">
        <v>0.78</v>
      </c>
      <c r="AL62" s="5">
        <v>1.0445</v>
      </c>
      <c r="AM62" s="5">
        <v>0.19570000000000001</v>
      </c>
      <c r="AN62" s="5">
        <v>0.67279999999999995</v>
      </c>
      <c r="AO62" s="5">
        <v>8.0999999999999996E-3</v>
      </c>
      <c r="AP62" s="4">
        <v>0.81289999999999996</v>
      </c>
      <c r="AQ62" s="4">
        <v>1.1329</v>
      </c>
      <c r="AR62" s="4">
        <v>0.16089999999999999</v>
      </c>
      <c r="AS62" s="4">
        <v>0.52869999999999995</v>
      </c>
      <c r="AT62" s="4">
        <v>1.6799999999999999E-2</v>
      </c>
      <c r="AU62" s="5">
        <v>0.70920000000000005</v>
      </c>
      <c r="AV62" s="5">
        <v>0.86699999999999999</v>
      </c>
      <c r="AW62" s="5">
        <v>0.27689999999999998</v>
      </c>
      <c r="AX62" s="5">
        <v>0.87939999999999996</v>
      </c>
      <c r="AY62" s="5">
        <v>5.8799999999999998E-2</v>
      </c>
      <c r="AZ62" s="4">
        <v>0.72099999999999997</v>
      </c>
      <c r="BA62" s="4">
        <v>0.89190000000000003</v>
      </c>
      <c r="BB62" s="4">
        <v>0.2666</v>
      </c>
      <c r="BC62" s="4">
        <v>0.85429999999999995</v>
      </c>
      <c r="BD62" s="4">
        <v>4.4299999999999999E-2</v>
      </c>
      <c r="BE62" s="5">
        <v>0.73529999999999995</v>
      </c>
      <c r="BF62" s="5">
        <v>0.92849999999999999</v>
      </c>
      <c r="BG62" s="5">
        <v>0.24709999999999999</v>
      </c>
      <c r="BH62" s="5">
        <v>0.81459999999999999</v>
      </c>
      <c r="BI62" s="5">
        <v>2.9899999999999999E-2</v>
      </c>
      <c r="BJ62" s="4">
        <v>0.76139999999999997</v>
      </c>
      <c r="BK62" s="4">
        <v>0.99539999999999995</v>
      </c>
      <c r="BL62" s="4">
        <v>0.21729999999999999</v>
      </c>
      <c r="BM62" s="4">
        <v>0.73970000000000002</v>
      </c>
      <c r="BN62" s="4">
        <v>1.5900000000000001E-2</v>
      </c>
      <c r="BO62" s="5">
        <v>0.81310000000000004</v>
      </c>
      <c r="BP62" s="5">
        <v>1.1357999999999999</v>
      </c>
      <c r="BQ62" s="5">
        <v>0.16009999999999999</v>
      </c>
      <c r="BR62" s="5">
        <v>0.52700000000000002</v>
      </c>
      <c r="BS62" s="5">
        <v>5.4999999999999997E-3</v>
      </c>
      <c r="BT62" s="4">
        <v>0.71130000000000004</v>
      </c>
      <c r="BU62" s="4">
        <v>0.86950000000000005</v>
      </c>
      <c r="BV62" s="4">
        <v>0.26490000000000002</v>
      </c>
      <c r="BW62" s="4">
        <v>0.878</v>
      </c>
      <c r="BX62" s="4">
        <v>5.1400000000000001E-2</v>
      </c>
      <c r="BY62" s="5">
        <v>0.72109999999999996</v>
      </c>
      <c r="BZ62" s="5">
        <v>0.89300000000000002</v>
      </c>
      <c r="CA62" s="5">
        <v>0.2596</v>
      </c>
      <c r="CB62" s="5">
        <v>0.85360000000000003</v>
      </c>
      <c r="CC62" s="5">
        <v>3.7199999999999997E-2</v>
      </c>
      <c r="CD62" s="4">
        <v>0.73650000000000004</v>
      </c>
      <c r="CE62" s="4">
        <v>0.93200000000000005</v>
      </c>
      <c r="CF62" s="4">
        <v>0.2407</v>
      </c>
      <c r="CG62" s="4">
        <v>0.81489999999999996</v>
      </c>
      <c r="CH62" s="4">
        <v>2.29E-2</v>
      </c>
      <c r="CI62" s="5">
        <v>0.76200000000000001</v>
      </c>
      <c r="CJ62" s="5">
        <v>0.99790000000000001</v>
      </c>
      <c r="CK62" s="5">
        <v>0.2177</v>
      </c>
      <c r="CL62" s="5">
        <v>0.73909999999999998</v>
      </c>
      <c r="CM62" s="5">
        <v>1.6E-2</v>
      </c>
      <c r="CN62" s="4">
        <v>0.81599999999999995</v>
      </c>
      <c r="CO62" s="4">
        <v>1.1419999999999999</v>
      </c>
      <c r="CP62" s="4">
        <v>0.1651</v>
      </c>
      <c r="CQ62" s="4">
        <v>0.52629999999999999</v>
      </c>
      <c r="CR62" s="4">
        <v>8.0000000000000002E-3</v>
      </c>
      <c r="CS62" s="5">
        <v>0.71050000000000002</v>
      </c>
      <c r="CT62" s="5">
        <v>0.86939999999999995</v>
      </c>
      <c r="CU62" s="5">
        <v>0.2697</v>
      </c>
      <c r="CV62" s="5">
        <v>0.87860000000000005</v>
      </c>
      <c r="CW62" s="5">
        <v>3.1699999999999999E-2</v>
      </c>
      <c r="CX62" s="4">
        <v>0.72070000000000001</v>
      </c>
      <c r="CY62" s="4">
        <v>0.89390000000000003</v>
      </c>
      <c r="CZ62" s="4">
        <v>0.26019999999999999</v>
      </c>
      <c r="DA62" s="4">
        <v>0.85419999999999996</v>
      </c>
      <c r="DB62" s="4">
        <v>2.35E-2</v>
      </c>
      <c r="DC62" s="5">
        <v>0.73599999999999999</v>
      </c>
      <c r="DD62" s="5">
        <v>0.93089999999999995</v>
      </c>
      <c r="DE62" s="5">
        <v>0.24229999999999999</v>
      </c>
      <c r="DF62" s="5">
        <v>0.81620000000000004</v>
      </c>
      <c r="DG62" s="5">
        <v>1.84E-2</v>
      </c>
      <c r="DH62" s="4">
        <v>0.76139999999999997</v>
      </c>
      <c r="DI62" s="4">
        <v>0.99680000000000002</v>
      </c>
      <c r="DJ62" s="4">
        <v>0.2157</v>
      </c>
      <c r="DK62" s="4">
        <v>0.74070000000000003</v>
      </c>
      <c r="DL62" s="4">
        <v>1.04E-2</v>
      </c>
      <c r="DM62" s="5">
        <v>0.81469999999999998</v>
      </c>
      <c r="DN62" s="5">
        <v>1.1395999999999999</v>
      </c>
      <c r="DO62" s="5">
        <v>0.16059999999999999</v>
      </c>
      <c r="DP62" s="5">
        <v>0.52629999999999999</v>
      </c>
      <c r="DQ62" s="5">
        <v>4.1000000000000003E-3</v>
      </c>
      <c r="DR62" s="4">
        <v>0.71160000000000001</v>
      </c>
      <c r="DS62" s="4">
        <v>0.87019999999999997</v>
      </c>
      <c r="DT62" s="4">
        <v>0.27389999999999998</v>
      </c>
      <c r="DU62" s="4">
        <v>0.87770000000000004</v>
      </c>
      <c r="DV62" s="4">
        <v>3.7999999999999999E-2</v>
      </c>
      <c r="DW62" s="5">
        <v>0.72070000000000001</v>
      </c>
      <c r="DX62" s="5">
        <v>0.89249999999999996</v>
      </c>
      <c r="DY62" s="5">
        <v>0.2606</v>
      </c>
      <c r="DZ62" s="5">
        <v>0.85429999999999995</v>
      </c>
      <c r="EA62" s="5">
        <v>2.5100000000000001E-2</v>
      </c>
      <c r="EB62" s="4">
        <v>0.7359</v>
      </c>
      <c r="EC62" s="4">
        <v>0.93110000000000004</v>
      </c>
      <c r="ED62" s="4">
        <v>0.2419</v>
      </c>
      <c r="EE62" s="4">
        <v>0.81420000000000003</v>
      </c>
      <c r="EF62" s="4">
        <v>1.66E-2</v>
      </c>
      <c r="EG62" s="5">
        <v>0.76149999999999995</v>
      </c>
      <c r="EH62" s="5">
        <v>0.99650000000000005</v>
      </c>
      <c r="EI62" s="5">
        <v>0.214</v>
      </c>
      <c r="EJ62" s="5">
        <v>0.74039999999999995</v>
      </c>
      <c r="EK62" s="5">
        <v>1.11E-2</v>
      </c>
      <c r="EL62" s="4">
        <v>0.81520000000000004</v>
      </c>
      <c r="EM62" s="4">
        <v>1.1414</v>
      </c>
      <c r="EN62" s="4">
        <v>0.16089999999999999</v>
      </c>
      <c r="EO62" s="4">
        <v>0.52700000000000002</v>
      </c>
      <c r="EP62" s="4">
        <v>4.4000000000000003E-3</v>
      </c>
      <c r="EQ62" s="5">
        <v>0.71089999999999998</v>
      </c>
      <c r="ER62" s="5">
        <v>0.86870000000000003</v>
      </c>
      <c r="ES62" s="5">
        <v>0.27</v>
      </c>
      <c r="ET62" s="5">
        <v>0.87880000000000003</v>
      </c>
      <c r="EU62" s="5">
        <v>3.32E-2</v>
      </c>
      <c r="EV62" s="4"/>
      <c r="EW62" s="4"/>
      <c r="EX62" s="4"/>
      <c r="EY62" s="4"/>
      <c r="EZ62" s="4"/>
      <c r="FA62" s="5">
        <v>0.73609999999999998</v>
      </c>
      <c r="FB62" s="5">
        <v>0.93089999999999995</v>
      </c>
      <c r="FC62" s="5">
        <v>0.2427</v>
      </c>
      <c r="FD62" s="5">
        <v>0.81499999999999995</v>
      </c>
      <c r="FE62" s="5">
        <v>1.8100000000000002E-2</v>
      </c>
      <c r="FF62" s="4"/>
      <c r="FG62" s="4"/>
      <c r="FH62" s="4"/>
      <c r="FI62" s="4"/>
      <c r="FJ62" s="4"/>
      <c r="FK62" s="5"/>
      <c r="FL62" s="5"/>
      <c r="FM62" s="5"/>
      <c r="FN62" s="5"/>
      <c r="FO62" s="5"/>
      <c r="FP62" s="4">
        <f t="shared" si="5"/>
        <v>0.74628709677419358</v>
      </c>
      <c r="FQ62" s="4">
        <f t="shared" si="1"/>
        <v>0.95876774193548409</v>
      </c>
      <c r="FR62" s="4">
        <f t="shared" si="2"/>
        <v>0.23241612903225811</v>
      </c>
      <c r="FS62" s="4">
        <f t="shared" si="3"/>
        <v>0.77178387096774204</v>
      </c>
      <c r="FT62" s="4">
        <f t="shared" si="4"/>
        <v>2.6364516129032255E-2</v>
      </c>
      <c r="FU62" s="1" t="str" cm="1">
        <f t="array" aca="1" ref="FU62" ca="1">CONCATENATE(INDIRECT(ADDRESS(1,MATCH(_xlfn.MINIFS(B62:FO62,metrics.est,"MAE"),B62:FO62,0)+1)), ", ", INDIRECT(ADDRESS(2,MATCH(_xlfn.MINIFS(B62:FO62,metrics.est,"MAE"),B62:FO62,0)+1)))</f>
        <v>k=10, r=0.1</v>
      </c>
      <c r="FV62" s="1" t="str" cm="1">
        <f t="array" aca="1" ref="FV62" ca="1">CONCATENATE(INDIRECT(ADDRESS(1,MATCH(_xlfn.MINIFS(B62:FO62,metrics.est,"MSE"),B62:FO62,0)+1)), ", ", INDIRECT(ADDRESS(2,MATCH(_xlfn.MINIFS(B62:FO62,metrics.est,"MSE"),B62:FO62,0)+1)))</f>
        <v>k=5, r=0.1</v>
      </c>
      <c r="FW62" s="1" t="str" cm="1">
        <f t="array" aca="1" ref="FW62" ca="1">CONCATENATE(INDIRECT(ADDRESS(1,MATCH(_xlfn.MAXIFS(B62:FO62,metrics.est,"R"),B62:FO62,0)+1)), ", ", INDIRECT(ADDRESS(2,MATCH(_xlfn.MAXIFS(B62:FO62,metrics.est,"R"),B62:FO62,0)+1)))</f>
        <v>k=10, r=0.1</v>
      </c>
      <c r="FX62" s="1" t="str" cm="1">
        <f t="array" aca="1" ref="FX62" ca="1">CONCATENATE(INDIRECT(ADDRESS(1,MATCH(_xlfn.MAXIFS(B62:FO62,metrics.est,"Coverage"),B62:FO62,0)+1)), ", ", INDIRECT(ADDRESS(2,MATCH(_xlfn.MAXIFS(B62:FO62,metrics.est,"Coverage"),B62:FO62,0)+1)))</f>
        <v>k=5, r=0.1</v>
      </c>
      <c r="FY62" s="1" t="str" cm="1">
        <f t="array" aca="1" ref="FY62" ca="1">CONCATENATE(INDIRECT(ADDRESS(1,MATCH(_xlfn.MINIFS(B62:FO62,metrics.est,"Time"),B62:FO62,0)+1)), ", ", INDIRECT(ADDRESS(2,MATCH(_xlfn.MINIFS(B62:FO62,metrics.est,"Time"),B62:FO62,0)+1)))</f>
        <v>k=20, r=0.9</v>
      </c>
    </row>
    <row r="63" spans="1:181" x14ac:dyDescent="0.2">
      <c r="A63" s="1" t="s">
        <v>59</v>
      </c>
      <c r="B63" s="4">
        <v>0.67549999999999999</v>
      </c>
      <c r="C63" s="4">
        <v>0.78859999999999997</v>
      </c>
      <c r="D63" s="4">
        <v>0.32479999999999998</v>
      </c>
      <c r="E63" s="4">
        <v>0.95669999999999999</v>
      </c>
      <c r="F63" s="4">
        <v>4.8000000000000001E-2</v>
      </c>
      <c r="G63" s="5">
        <v>0.67849999999999999</v>
      </c>
      <c r="H63" s="5">
        <v>0.79949999999999999</v>
      </c>
      <c r="I63" s="5">
        <v>0.3498</v>
      </c>
      <c r="J63" s="5">
        <v>0.95150000000000001</v>
      </c>
      <c r="K63" s="5">
        <v>3.5099999999999999E-2</v>
      </c>
      <c r="L63" s="4">
        <v>0.68379999999999996</v>
      </c>
      <c r="M63" s="4">
        <v>0.81</v>
      </c>
      <c r="N63" s="4">
        <v>0.34100000000000003</v>
      </c>
      <c r="O63" s="4">
        <v>0.94640000000000002</v>
      </c>
      <c r="P63" s="4">
        <v>3.9199999999999999E-2</v>
      </c>
      <c r="Q63" s="5">
        <v>0.6875</v>
      </c>
      <c r="R63" s="5">
        <v>0.81820000000000004</v>
      </c>
      <c r="S63" s="5">
        <v>0.33479999999999999</v>
      </c>
      <c r="T63" s="5">
        <v>0.93899999999999995</v>
      </c>
      <c r="U63" s="5">
        <v>2.52E-2</v>
      </c>
      <c r="V63" s="4">
        <v>0.69299999999999995</v>
      </c>
      <c r="W63" s="4">
        <v>0.83099999999999996</v>
      </c>
      <c r="X63" s="4">
        <v>0.3327</v>
      </c>
      <c r="Y63" s="4">
        <v>0.92820000000000003</v>
      </c>
      <c r="Z63" s="4">
        <v>2.3699999999999999E-2</v>
      </c>
      <c r="AA63" s="5">
        <v>0.70369999999999999</v>
      </c>
      <c r="AB63" s="5">
        <v>0.85309999999999997</v>
      </c>
      <c r="AC63" s="5">
        <v>0.31730000000000003</v>
      </c>
      <c r="AD63" s="5">
        <v>0.91410000000000002</v>
      </c>
      <c r="AE63" s="5">
        <v>2.41E-2</v>
      </c>
      <c r="AF63" s="4">
        <v>0.7177</v>
      </c>
      <c r="AG63" s="4">
        <v>0.88560000000000005</v>
      </c>
      <c r="AH63" s="4">
        <v>0.2878</v>
      </c>
      <c r="AI63" s="4">
        <v>0.88919999999999999</v>
      </c>
      <c r="AJ63" s="4">
        <v>2.4E-2</v>
      </c>
      <c r="AK63" s="5">
        <v>0.74339999999999995</v>
      </c>
      <c r="AL63" s="5">
        <v>0.94969999999999999</v>
      </c>
      <c r="AM63" s="5">
        <v>0.25480000000000003</v>
      </c>
      <c r="AN63" s="5">
        <v>0.83609999999999995</v>
      </c>
      <c r="AO63" s="5">
        <v>6.6E-3</v>
      </c>
      <c r="AP63" s="4">
        <v>0.79990000000000006</v>
      </c>
      <c r="AQ63" s="4">
        <v>1.0880000000000001</v>
      </c>
      <c r="AR63" s="4">
        <v>0.1709</v>
      </c>
      <c r="AS63" s="4">
        <v>0.67230000000000001</v>
      </c>
      <c r="AT63" s="4">
        <v>6.8999999999999999E-3</v>
      </c>
      <c r="AU63" s="5">
        <v>0.67530000000000001</v>
      </c>
      <c r="AV63" s="5">
        <v>0.79359999999999997</v>
      </c>
      <c r="AW63" s="5">
        <v>0.35170000000000001</v>
      </c>
      <c r="AX63" s="5">
        <v>0.95609999999999995</v>
      </c>
      <c r="AY63" s="5">
        <v>4.1700000000000001E-2</v>
      </c>
      <c r="AZ63" s="4">
        <v>0.68330000000000002</v>
      </c>
      <c r="BA63" s="4">
        <v>0.80779999999999996</v>
      </c>
      <c r="BB63" s="4">
        <v>0.3478</v>
      </c>
      <c r="BC63" s="4">
        <v>0.9456</v>
      </c>
      <c r="BD63" s="4">
        <v>3.1800000000000002E-2</v>
      </c>
      <c r="BE63" s="5">
        <v>0.69420000000000004</v>
      </c>
      <c r="BF63" s="5">
        <v>0.83460000000000001</v>
      </c>
      <c r="BG63" s="5">
        <v>0.3246</v>
      </c>
      <c r="BH63" s="5">
        <v>0.92849999999999999</v>
      </c>
      <c r="BI63" s="5">
        <v>2.52E-2</v>
      </c>
      <c r="BJ63" s="4">
        <v>0.71730000000000005</v>
      </c>
      <c r="BK63" s="4">
        <v>0.88859999999999995</v>
      </c>
      <c r="BL63" s="4">
        <v>0.2873</v>
      </c>
      <c r="BM63" s="4">
        <v>0.88829999999999998</v>
      </c>
      <c r="BN63" s="4">
        <v>1.66E-2</v>
      </c>
      <c r="BO63" s="5">
        <v>0.79979999999999996</v>
      </c>
      <c r="BP63" s="5">
        <v>1.0889</v>
      </c>
      <c r="BQ63" s="5">
        <v>0.17349999999999999</v>
      </c>
      <c r="BR63" s="5">
        <v>0.66990000000000005</v>
      </c>
      <c r="BS63" s="5">
        <v>4.7999999999999996E-3</v>
      </c>
      <c r="BT63" s="4">
        <v>0.67630000000000001</v>
      </c>
      <c r="BU63" s="4">
        <v>0.79290000000000005</v>
      </c>
      <c r="BV63" s="4">
        <v>0.34589999999999999</v>
      </c>
      <c r="BW63" s="4">
        <v>0.9556</v>
      </c>
      <c r="BX63" s="4">
        <v>3.73E-2</v>
      </c>
      <c r="BY63" s="5">
        <v>0.68269999999999997</v>
      </c>
      <c r="BZ63" s="5">
        <v>0.80879999999999996</v>
      </c>
      <c r="CA63" s="5">
        <v>0.34039999999999998</v>
      </c>
      <c r="CB63" s="5">
        <v>0.9466</v>
      </c>
      <c r="CC63" s="5">
        <v>2.7900000000000001E-2</v>
      </c>
      <c r="CD63" s="4">
        <v>0.69469999999999998</v>
      </c>
      <c r="CE63" s="4">
        <v>0.83509999999999995</v>
      </c>
      <c r="CF63" s="4">
        <v>0.3256</v>
      </c>
      <c r="CG63" s="4">
        <v>0.92910000000000004</v>
      </c>
      <c r="CH63" s="4">
        <v>1.77E-2</v>
      </c>
      <c r="CI63" s="5">
        <v>0.71850000000000003</v>
      </c>
      <c r="CJ63" s="5">
        <v>0.88990000000000002</v>
      </c>
      <c r="CK63" s="5">
        <v>0.28760000000000002</v>
      </c>
      <c r="CL63" s="5">
        <v>0.88819999999999999</v>
      </c>
      <c r="CM63" s="5">
        <v>1.2999999999999999E-2</v>
      </c>
      <c r="CN63" s="4">
        <v>0.79879999999999995</v>
      </c>
      <c r="CO63" s="4">
        <v>1.0869</v>
      </c>
      <c r="CP63" s="4">
        <v>0.17929999999999999</v>
      </c>
      <c r="CQ63" s="4">
        <v>0.66949999999999998</v>
      </c>
      <c r="CR63" s="4">
        <v>7.0000000000000001E-3</v>
      </c>
      <c r="CS63" s="5">
        <v>0.67369999999999997</v>
      </c>
      <c r="CT63" s="5">
        <v>0.7893</v>
      </c>
      <c r="CU63" s="5">
        <v>0.35189999999999999</v>
      </c>
      <c r="CV63" s="5">
        <v>0.95609999999999995</v>
      </c>
      <c r="CW63" s="5">
        <v>2.3599999999999999E-2</v>
      </c>
      <c r="CX63" s="4">
        <v>0.68289999999999995</v>
      </c>
      <c r="CY63" s="4">
        <v>0.80859999999999999</v>
      </c>
      <c r="CZ63" s="4">
        <v>0.34410000000000002</v>
      </c>
      <c r="DA63" s="4">
        <v>0.94589999999999996</v>
      </c>
      <c r="DB63" s="4">
        <v>1.8100000000000002E-2</v>
      </c>
      <c r="DC63" s="5">
        <v>0.69450000000000001</v>
      </c>
      <c r="DD63" s="5">
        <v>0.83550000000000002</v>
      </c>
      <c r="DE63" s="5">
        <v>0.3241</v>
      </c>
      <c r="DF63" s="5">
        <v>0.92920000000000003</v>
      </c>
      <c r="DG63" s="5">
        <v>1.43E-2</v>
      </c>
      <c r="DH63" s="4">
        <v>0.71850000000000003</v>
      </c>
      <c r="DI63" s="4">
        <v>0.88970000000000005</v>
      </c>
      <c r="DJ63" s="4">
        <v>0.29070000000000001</v>
      </c>
      <c r="DK63" s="4">
        <v>0.88900000000000001</v>
      </c>
      <c r="DL63" s="4">
        <v>8.5000000000000006E-3</v>
      </c>
      <c r="DM63" s="5">
        <v>0.79910000000000003</v>
      </c>
      <c r="DN63" s="5">
        <v>1.0868</v>
      </c>
      <c r="DO63" s="5">
        <v>0.17469999999999999</v>
      </c>
      <c r="DP63" s="5">
        <v>0.66979999999999995</v>
      </c>
      <c r="DQ63" s="5">
        <v>3.5000000000000001E-3</v>
      </c>
      <c r="DR63" s="4">
        <v>0.67630000000000001</v>
      </c>
      <c r="DS63" s="4">
        <v>0.79410000000000003</v>
      </c>
      <c r="DT63" s="4">
        <v>0.34899999999999998</v>
      </c>
      <c r="DU63" s="4">
        <v>0.95499999999999996</v>
      </c>
      <c r="DV63" s="4">
        <v>2.6700000000000002E-2</v>
      </c>
      <c r="DW63" s="5">
        <v>0.68210000000000004</v>
      </c>
      <c r="DX63" s="5">
        <v>0.80669999999999997</v>
      </c>
      <c r="DY63" s="5">
        <v>0.34229999999999999</v>
      </c>
      <c r="DZ63" s="5">
        <v>0.94579999999999997</v>
      </c>
      <c r="EA63" s="5">
        <v>1.9199999999999998E-2</v>
      </c>
      <c r="EB63" s="4">
        <v>0.69389999999999996</v>
      </c>
      <c r="EC63" s="4">
        <v>0.83379999999999999</v>
      </c>
      <c r="ED63" s="4">
        <v>0.32800000000000001</v>
      </c>
      <c r="EE63" s="4">
        <v>0.92849999999999999</v>
      </c>
      <c r="EF63" s="4">
        <v>1.2800000000000001E-2</v>
      </c>
      <c r="EG63" s="5">
        <v>0.71789999999999998</v>
      </c>
      <c r="EH63" s="5">
        <v>0.88819999999999999</v>
      </c>
      <c r="EI63" s="5">
        <v>0.28910000000000002</v>
      </c>
      <c r="EJ63" s="5">
        <v>0.88919999999999999</v>
      </c>
      <c r="EK63" s="5">
        <v>9.1000000000000004E-3</v>
      </c>
      <c r="EL63" s="4">
        <v>0.79959999999999998</v>
      </c>
      <c r="EM63" s="4">
        <v>1.0891999999999999</v>
      </c>
      <c r="EN63" s="4">
        <v>0.17419999999999999</v>
      </c>
      <c r="EO63" s="4">
        <v>0.66990000000000005</v>
      </c>
      <c r="EP63" s="4">
        <v>3.7000000000000002E-3</v>
      </c>
      <c r="EQ63" s="5">
        <v>0.67549999999999999</v>
      </c>
      <c r="ER63" s="5">
        <v>0.7923</v>
      </c>
      <c r="ES63" s="5">
        <v>0.34429999999999999</v>
      </c>
      <c r="ET63" s="5">
        <v>0.95579999999999998</v>
      </c>
      <c r="EU63" s="5">
        <v>2.4299999999999999E-2</v>
      </c>
      <c r="EV63" s="4"/>
      <c r="EW63" s="4"/>
      <c r="EX63" s="4"/>
      <c r="EY63" s="4"/>
      <c r="EZ63" s="4"/>
      <c r="FA63" s="5">
        <v>0.69379999999999997</v>
      </c>
      <c r="FB63" s="5">
        <v>0.83330000000000004</v>
      </c>
      <c r="FC63" s="5">
        <v>0.32650000000000001</v>
      </c>
      <c r="FD63" s="5">
        <v>0.92889999999999995</v>
      </c>
      <c r="FE63" s="5">
        <v>1.4500000000000001E-2</v>
      </c>
      <c r="FF63" s="4"/>
      <c r="FG63" s="4"/>
      <c r="FH63" s="4"/>
      <c r="FI63" s="4"/>
      <c r="FJ63" s="4"/>
      <c r="FK63" s="5"/>
      <c r="FL63" s="5"/>
      <c r="FM63" s="5"/>
      <c r="FN63" s="5"/>
      <c r="FO63" s="5"/>
      <c r="FP63" s="4">
        <f t="shared" si="5"/>
        <v>0.71069999999999989</v>
      </c>
      <c r="FQ63" s="4">
        <f t="shared" si="1"/>
        <v>0.87413870967741958</v>
      </c>
      <c r="FR63" s="4">
        <f t="shared" si="2"/>
        <v>0.30053225806451606</v>
      </c>
      <c r="FS63" s="4">
        <f t="shared" si="3"/>
        <v>0.88625806451612865</v>
      </c>
      <c r="FT63" s="4">
        <f t="shared" si="4"/>
        <v>2.045483870967742E-2</v>
      </c>
      <c r="FU63" s="1" t="str" cm="1">
        <f t="array" aca="1" ref="FU63" ca="1">CONCATENATE(INDIRECT(ADDRESS(1,MATCH(_xlfn.MINIFS(B63:FO63,metrics.est,"MAE"),B63:FO63,0)+1)), ", ", INDIRECT(ADDRESS(2,MATCH(_xlfn.MINIFS(B63:FO63,metrics.est,"MAE"),B63:FO63,0)+1)))</f>
        <v>k=20, r=0.1</v>
      </c>
      <c r="FV63" s="1" t="str" cm="1">
        <f t="array" aca="1" ref="FV63" ca="1">CONCATENATE(INDIRECT(ADDRESS(1,MATCH(_xlfn.MINIFS(B63:FO63,metrics.est,"MSE"),B63:FO63,0)+1)), ", ", INDIRECT(ADDRESS(2,MATCH(_xlfn.MINIFS(B63:FO63,metrics.est,"MSE"),B63:FO63,0)+1)))</f>
        <v>k=5, r=0.1</v>
      </c>
      <c r="FW63" s="1" t="str" cm="1">
        <f t="array" aca="1" ref="FW63" ca="1">CONCATENATE(INDIRECT(ADDRESS(1,MATCH(_xlfn.MAXIFS(B63:FO63,metrics.est,"R"),B63:FO63,0)+1)), ", ", INDIRECT(ADDRESS(2,MATCH(_xlfn.MAXIFS(B63:FO63,metrics.est,"R"),B63:FO63,0)+1)))</f>
        <v>k=20, r=0.1</v>
      </c>
      <c r="FX63" s="1" t="str" cm="1">
        <f t="array" aca="1" ref="FX63" ca="1">CONCATENATE(INDIRECT(ADDRESS(1,MATCH(_xlfn.MAXIFS(B63:FO63,metrics.est,"Coverage"),B63:FO63,0)+1)), ", ", INDIRECT(ADDRESS(2,MATCH(_xlfn.MAXIFS(B63:FO63,metrics.est,"Coverage"),B63:FO63,0)+1)))</f>
        <v>k=5, r=0.1</v>
      </c>
      <c r="FY63" s="1" t="str" cm="1">
        <f t="array" aca="1" ref="FY63" ca="1">CONCATENATE(INDIRECT(ADDRESS(1,MATCH(_xlfn.MINIFS(B63:FO63,metrics.est,"Time"),B63:FO63,0)+1)), ", ", INDIRECT(ADDRESS(2,MATCH(_xlfn.MINIFS(B63:FO63,metrics.est,"Time"),B63:FO63,0)+1)))</f>
        <v>k=20, r=0.9</v>
      </c>
    </row>
    <row r="64" spans="1:181" x14ac:dyDescent="0.2">
      <c r="A64" s="1" t="s">
        <v>60</v>
      </c>
      <c r="B64" s="4">
        <v>0.71279999999999999</v>
      </c>
      <c r="C64" s="4">
        <v>0.87050000000000005</v>
      </c>
      <c r="D64" s="4">
        <v>0.25030000000000002</v>
      </c>
      <c r="E64" s="4">
        <v>0.88090000000000002</v>
      </c>
      <c r="F64" s="4">
        <v>8.9099999999999999E-2</v>
      </c>
      <c r="G64" s="5">
        <v>0.71450000000000002</v>
      </c>
      <c r="H64" s="5">
        <v>0.87709999999999999</v>
      </c>
      <c r="I64" s="5">
        <v>0.26569999999999999</v>
      </c>
      <c r="J64" s="5">
        <v>0.86439999999999995</v>
      </c>
      <c r="K64" s="5">
        <v>8.3000000000000004E-2</v>
      </c>
      <c r="L64" s="4">
        <v>0.72199999999999998</v>
      </c>
      <c r="M64" s="4">
        <v>0.89629999999999999</v>
      </c>
      <c r="N64" s="4">
        <v>0.25940000000000002</v>
      </c>
      <c r="O64" s="4">
        <v>0.85360000000000003</v>
      </c>
      <c r="P64" s="4">
        <v>8.2400000000000001E-2</v>
      </c>
      <c r="Q64" s="5">
        <v>0.73019999999999996</v>
      </c>
      <c r="R64" s="5">
        <v>0.91459999999999997</v>
      </c>
      <c r="S64" s="5">
        <v>0.25190000000000001</v>
      </c>
      <c r="T64" s="5">
        <v>0.83650000000000002</v>
      </c>
      <c r="U64" s="5">
        <v>5.0200000000000002E-2</v>
      </c>
      <c r="V64" s="4">
        <v>0.73760000000000003</v>
      </c>
      <c r="W64" s="4">
        <v>0.93410000000000004</v>
      </c>
      <c r="X64" s="4">
        <v>0.24740000000000001</v>
      </c>
      <c r="Y64" s="4">
        <v>0.81379999999999997</v>
      </c>
      <c r="Z64" s="4">
        <v>4.4600000000000001E-2</v>
      </c>
      <c r="AA64" s="5">
        <v>0.74690000000000001</v>
      </c>
      <c r="AB64" s="5">
        <v>0.95909999999999995</v>
      </c>
      <c r="AC64" s="5">
        <v>0.2334</v>
      </c>
      <c r="AD64" s="5">
        <v>0.78469999999999995</v>
      </c>
      <c r="AE64" s="5">
        <v>4.1000000000000002E-2</v>
      </c>
      <c r="AF64" s="4">
        <v>0.76129999999999998</v>
      </c>
      <c r="AG64" s="4">
        <v>0.99619999999999997</v>
      </c>
      <c r="AH64" s="4">
        <v>0.2172</v>
      </c>
      <c r="AI64" s="4">
        <v>0.7409</v>
      </c>
      <c r="AJ64" s="4">
        <v>3.9800000000000002E-2</v>
      </c>
      <c r="AK64" s="5">
        <v>0.78120000000000001</v>
      </c>
      <c r="AL64" s="5">
        <v>1.0487</v>
      </c>
      <c r="AM64" s="5">
        <v>0.1963</v>
      </c>
      <c r="AN64" s="5">
        <v>0.67369999999999997</v>
      </c>
      <c r="AO64" s="5">
        <v>1.2800000000000001E-2</v>
      </c>
      <c r="AP64" s="4">
        <v>0.81220000000000003</v>
      </c>
      <c r="AQ64" s="4">
        <v>1.1322000000000001</v>
      </c>
      <c r="AR64" s="4">
        <v>0.16320000000000001</v>
      </c>
      <c r="AS64" s="4">
        <v>0.53510000000000002</v>
      </c>
      <c r="AT64" s="4">
        <v>1.9800000000000002E-2</v>
      </c>
      <c r="AU64" s="5">
        <v>0.71040000000000003</v>
      </c>
      <c r="AV64" s="5">
        <v>0.86939999999999995</v>
      </c>
      <c r="AW64" s="5">
        <v>0.27939999999999998</v>
      </c>
      <c r="AX64" s="5">
        <v>0.87919999999999998</v>
      </c>
      <c r="AY64" s="5">
        <v>8.3500000000000005E-2</v>
      </c>
      <c r="AZ64" s="4">
        <v>0.72209999999999996</v>
      </c>
      <c r="BA64" s="4">
        <v>0.89510000000000001</v>
      </c>
      <c r="BB64" s="4">
        <v>0.26650000000000001</v>
      </c>
      <c r="BC64" s="4">
        <v>0.85409999999999997</v>
      </c>
      <c r="BD64" s="4">
        <v>6.4199999999999993E-2</v>
      </c>
      <c r="BE64" s="5">
        <v>0.73650000000000004</v>
      </c>
      <c r="BF64" s="5">
        <v>0.93179999999999996</v>
      </c>
      <c r="BG64" s="5">
        <v>0.2465</v>
      </c>
      <c r="BH64" s="5">
        <v>0.81489999999999996</v>
      </c>
      <c r="BI64" s="5">
        <v>5.1799999999999999E-2</v>
      </c>
      <c r="BJ64" s="4">
        <v>0.76080000000000003</v>
      </c>
      <c r="BK64" s="4">
        <v>0.99390000000000001</v>
      </c>
      <c r="BL64" s="4">
        <v>0.21870000000000001</v>
      </c>
      <c r="BM64" s="4">
        <v>0.74119999999999997</v>
      </c>
      <c r="BN64" s="4">
        <v>2.6100000000000002E-2</v>
      </c>
      <c r="BO64" s="5">
        <v>0.81320000000000003</v>
      </c>
      <c r="BP64" s="5">
        <v>1.1352</v>
      </c>
      <c r="BQ64" s="5">
        <v>0.17</v>
      </c>
      <c r="BR64" s="5">
        <v>0.53339999999999999</v>
      </c>
      <c r="BS64" s="5">
        <v>7.0000000000000001E-3</v>
      </c>
      <c r="BT64" s="4">
        <v>0.71260000000000001</v>
      </c>
      <c r="BU64" s="4">
        <v>0.87329999999999997</v>
      </c>
      <c r="BV64" s="4">
        <v>0.2666</v>
      </c>
      <c r="BW64" s="4">
        <v>0.87829999999999997</v>
      </c>
      <c r="BX64" s="4">
        <v>7.9500000000000001E-2</v>
      </c>
      <c r="BY64" s="5">
        <v>0.72250000000000003</v>
      </c>
      <c r="BZ64" s="5">
        <v>0.89659999999999995</v>
      </c>
      <c r="CA64" s="5">
        <v>0.25790000000000002</v>
      </c>
      <c r="CB64" s="5">
        <v>0.85389999999999999</v>
      </c>
      <c r="CC64" s="5">
        <v>5.5399999999999998E-2</v>
      </c>
      <c r="CD64" s="4">
        <v>0.73770000000000002</v>
      </c>
      <c r="CE64" s="4">
        <v>0.93569999999999998</v>
      </c>
      <c r="CF64" s="4">
        <v>0.24030000000000001</v>
      </c>
      <c r="CG64" s="4">
        <v>0.81459999999999999</v>
      </c>
      <c r="CH64" s="4">
        <v>3.6700000000000003E-2</v>
      </c>
      <c r="CI64" s="5">
        <v>0.76239999999999997</v>
      </c>
      <c r="CJ64" s="5">
        <v>1.0006999999999999</v>
      </c>
      <c r="CK64" s="5">
        <v>0.2167</v>
      </c>
      <c r="CL64" s="5">
        <v>0.74060000000000004</v>
      </c>
      <c r="CM64" s="5">
        <v>2.4199999999999999E-2</v>
      </c>
      <c r="CN64" s="4">
        <v>0.81489999999999996</v>
      </c>
      <c r="CO64" s="4">
        <v>1.1393</v>
      </c>
      <c r="CP64" s="4">
        <v>0.1714</v>
      </c>
      <c r="CQ64" s="4">
        <v>0.53190000000000004</v>
      </c>
      <c r="CR64" s="4">
        <v>1.01E-2</v>
      </c>
      <c r="CS64" s="5">
        <v>0.71130000000000004</v>
      </c>
      <c r="CT64" s="5">
        <v>0.87109999999999999</v>
      </c>
      <c r="CU64" s="5">
        <v>0.27010000000000001</v>
      </c>
      <c r="CV64" s="5">
        <v>0.87890000000000001</v>
      </c>
      <c r="CW64" s="5">
        <v>5.0700000000000002E-2</v>
      </c>
      <c r="CX64" s="4">
        <v>0.72150000000000003</v>
      </c>
      <c r="CY64" s="4">
        <v>0.89629999999999999</v>
      </c>
      <c r="CZ64" s="4">
        <v>0.25979999999999998</v>
      </c>
      <c r="DA64" s="4">
        <v>0.85440000000000005</v>
      </c>
      <c r="DB64" s="4">
        <v>3.6700000000000003E-2</v>
      </c>
      <c r="DC64" s="5">
        <v>0.7369</v>
      </c>
      <c r="DD64" s="5">
        <v>0.93379999999999996</v>
      </c>
      <c r="DE64" s="5">
        <v>0.24379999999999999</v>
      </c>
      <c r="DF64" s="5">
        <v>0.81640000000000001</v>
      </c>
      <c r="DG64" s="5">
        <v>2.75E-2</v>
      </c>
      <c r="DH64" s="4">
        <v>0.76229999999999998</v>
      </c>
      <c r="DI64" s="4">
        <v>1</v>
      </c>
      <c r="DJ64" s="4">
        <v>0.21690000000000001</v>
      </c>
      <c r="DK64" s="4">
        <v>0.74170000000000003</v>
      </c>
      <c r="DL64" s="4">
        <v>1.5900000000000001E-2</v>
      </c>
      <c r="DM64" s="5">
        <v>0.81320000000000003</v>
      </c>
      <c r="DN64" s="5">
        <v>1.1365000000000001</v>
      </c>
      <c r="DO64" s="5">
        <v>0.16830000000000001</v>
      </c>
      <c r="DP64" s="5">
        <v>0.53159999999999996</v>
      </c>
      <c r="DQ64" s="5">
        <v>6.0000000000000001E-3</v>
      </c>
      <c r="DR64" s="4">
        <v>0.71230000000000004</v>
      </c>
      <c r="DS64" s="4">
        <v>0.87250000000000005</v>
      </c>
      <c r="DT64" s="4">
        <v>0.27660000000000001</v>
      </c>
      <c r="DU64" s="4">
        <v>0.87770000000000004</v>
      </c>
      <c r="DV64" s="4">
        <v>5.8299999999999998E-2</v>
      </c>
      <c r="DW64" s="5">
        <v>0.72150000000000003</v>
      </c>
      <c r="DX64" s="5">
        <v>0.89539999999999997</v>
      </c>
      <c r="DY64" s="5">
        <v>0.2616</v>
      </c>
      <c r="DZ64" s="5">
        <v>0.85409999999999997</v>
      </c>
      <c r="EA64" s="5">
        <v>3.9600000000000003E-2</v>
      </c>
      <c r="EB64" s="4">
        <v>0.73670000000000002</v>
      </c>
      <c r="EC64" s="4">
        <v>0.93379999999999996</v>
      </c>
      <c r="ED64" s="4">
        <v>0.24310000000000001</v>
      </c>
      <c r="EE64" s="4">
        <v>0.8145</v>
      </c>
      <c r="EF64" s="4">
        <v>2.5700000000000001E-2</v>
      </c>
      <c r="EG64" s="5">
        <v>0.76190000000000002</v>
      </c>
      <c r="EH64" s="5">
        <v>0.99870000000000003</v>
      </c>
      <c r="EI64" s="5">
        <v>0.21590000000000001</v>
      </c>
      <c r="EJ64" s="5">
        <v>0.74160000000000004</v>
      </c>
      <c r="EK64" s="5">
        <v>1.7399999999999999E-2</v>
      </c>
      <c r="EL64" s="4">
        <v>0.81399999999999995</v>
      </c>
      <c r="EM64" s="4">
        <v>1.1386000000000001</v>
      </c>
      <c r="EN64" s="4">
        <v>0.17019999999999999</v>
      </c>
      <c r="EO64" s="4">
        <v>0.53210000000000002</v>
      </c>
      <c r="EP64" s="4">
        <v>6.1999999999999998E-3</v>
      </c>
      <c r="EQ64" s="5">
        <v>0.71179999999999999</v>
      </c>
      <c r="ER64" s="5">
        <v>0.87129999999999996</v>
      </c>
      <c r="ES64" s="5">
        <v>0.2702</v>
      </c>
      <c r="ET64" s="5">
        <v>0.87870000000000004</v>
      </c>
      <c r="EU64" s="5">
        <v>5.1299999999999998E-2</v>
      </c>
      <c r="EV64" s="4"/>
      <c r="EW64" s="4"/>
      <c r="EX64" s="4"/>
      <c r="EY64" s="4"/>
      <c r="EZ64" s="4"/>
      <c r="FA64" s="5">
        <v>0.7369</v>
      </c>
      <c r="FB64" s="5">
        <v>0.93379999999999996</v>
      </c>
      <c r="FC64" s="5">
        <v>0.2427</v>
      </c>
      <c r="FD64" s="5">
        <v>0.81530000000000002</v>
      </c>
      <c r="FE64" s="5">
        <v>2.8799999999999999E-2</v>
      </c>
      <c r="FF64" s="4"/>
      <c r="FG64" s="4"/>
      <c r="FH64" s="4"/>
      <c r="FI64" s="4"/>
      <c r="FJ64" s="4"/>
      <c r="FK64" s="5"/>
      <c r="FL64" s="5"/>
      <c r="FM64" s="5"/>
      <c r="FN64" s="5"/>
      <c r="FO64" s="5"/>
      <c r="FP64" s="4">
        <f t="shared" si="5"/>
        <v>0.74684193548387079</v>
      </c>
      <c r="FQ64" s="4">
        <f t="shared" si="1"/>
        <v>0.96069677419354838</v>
      </c>
      <c r="FR64" s="4">
        <f t="shared" si="2"/>
        <v>0.23412903225806464</v>
      </c>
      <c r="FS64" s="4">
        <f t="shared" si="3"/>
        <v>0.77299032258064526</v>
      </c>
      <c r="FT64" s="4">
        <f t="shared" si="4"/>
        <v>4.0816129032258071E-2</v>
      </c>
      <c r="FU64" s="1" t="str" cm="1">
        <f t="array" aca="1" ref="FU64" ca="1">CONCATENATE(INDIRECT(ADDRESS(1,MATCH(_xlfn.MINIFS(B64:FO64,metrics.est,"MAE"),B64:FO64,0)+1)), ", ", INDIRECT(ADDRESS(2,MATCH(_xlfn.MINIFS(B64:FO64,metrics.est,"MAE"),B64:FO64,0)+1)))</f>
        <v>k=10, r=0.1</v>
      </c>
      <c r="FV64" s="1" t="str" cm="1">
        <f t="array" aca="1" ref="FV64" ca="1">CONCATENATE(INDIRECT(ADDRESS(1,MATCH(_xlfn.MINIFS(B64:FO64,metrics.est,"MSE"),B64:FO64,0)+1)), ", ", INDIRECT(ADDRESS(2,MATCH(_xlfn.MINIFS(B64:FO64,metrics.est,"MSE"),B64:FO64,0)+1)))</f>
        <v>k=10, r=0.1</v>
      </c>
      <c r="FW64" s="1" t="str" cm="1">
        <f t="array" aca="1" ref="FW64" ca="1">CONCATENATE(INDIRECT(ADDRESS(1,MATCH(_xlfn.MAXIFS(B64:FO64,metrics.est,"R"),B64:FO64,0)+1)), ", ", INDIRECT(ADDRESS(2,MATCH(_xlfn.MAXIFS(B64:FO64,metrics.est,"R"),B64:FO64,0)+1)))</f>
        <v>k=10, r=0.1</v>
      </c>
      <c r="FX64" s="1" t="str" cm="1">
        <f t="array" aca="1" ref="FX64" ca="1">CONCATENATE(INDIRECT(ADDRESS(1,MATCH(_xlfn.MAXIFS(B64:FO64,metrics.est,"Coverage"),B64:FO64,0)+1)), ", ", INDIRECT(ADDRESS(2,MATCH(_xlfn.MAXIFS(B64:FO64,metrics.est,"Coverage"),B64:FO64,0)+1)))</f>
        <v>k=5, r=0.1</v>
      </c>
      <c r="FY64" s="1" t="str" cm="1">
        <f t="array" aca="1" ref="FY64" ca="1">CONCATENATE(INDIRECT(ADDRESS(1,MATCH(_xlfn.MINIFS(B64:FO64,metrics.est,"Time"),B64:FO64,0)+1)), ", ", INDIRECT(ADDRESS(2,MATCH(_xlfn.MINIFS(B64:FO64,metrics.est,"Time"),B64:FO64,0)+1)))</f>
        <v>k=20, r=0.9</v>
      </c>
    </row>
    <row r="65" spans="1:181" x14ac:dyDescent="0.2">
      <c r="A65" s="1" t="s">
        <v>61</v>
      </c>
      <c r="B65" s="4">
        <v>0.70840000000000003</v>
      </c>
      <c r="C65" s="4">
        <v>0.84960000000000002</v>
      </c>
      <c r="D65" s="4">
        <v>0.26650000000000001</v>
      </c>
      <c r="E65" s="4">
        <v>0.78339999999999999</v>
      </c>
      <c r="F65" s="4">
        <v>3.2000000000000001E-2</v>
      </c>
      <c r="G65" s="5">
        <v>0.72050000000000003</v>
      </c>
      <c r="H65" s="5">
        <v>0.88219999999999998</v>
      </c>
      <c r="I65" s="5">
        <v>0.2646</v>
      </c>
      <c r="J65" s="5">
        <v>0.75870000000000004</v>
      </c>
      <c r="K65" s="5">
        <v>2.7699999999999999E-2</v>
      </c>
      <c r="L65" s="4">
        <v>0.72829999999999995</v>
      </c>
      <c r="M65" s="4">
        <v>0.9022</v>
      </c>
      <c r="N65" s="4">
        <v>0.25619999999999998</v>
      </c>
      <c r="O65" s="4">
        <v>0.73219999999999996</v>
      </c>
      <c r="P65" s="4">
        <v>3.15E-2</v>
      </c>
      <c r="Q65" s="5">
        <v>0.74170000000000003</v>
      </c>
      <c r="R65" s="5">
        <v>0.93410000000000004</v>
      </c>
      <c r="S65" s="5">
        <v>0.25</v>
      </c>
      <c r="T65" s="5">
        <v>0.70389999999999997</v>
      </c>
      <c r="U65" s="5">
        <v>1.6400000000000001E-2</v>
      </c>
      <c r="V65" s="4">
        <v>0.75529999999999997</v>
      </c>
      <c r="W65" s="4">
        <v>0.96950000000000003</v>
      </c>
      <c r="X65" s="4">
        <v>0.24959999999999999</v>
      </c>
      <c r="Y65" s="4">
        <v>0.67549999999999999</v>
      </c>
      <c r="Z65" s="4">
        <v>1.5900000000000001E-2</v>
      </c>
      <c r="AA65" s="5">
        <v>0.76670000000000005</v>
      </c>
      <c r="AB65" s="5">
        <v>0.99770000000000003</v>
      </c>
      <c r="AC65" s="5">
        <v>0.2462</v>
      </c>
      <c r="AD65" s="5">
        <v>0.65149999999999997</v>
      </c>
      <c r="AE65" s="5">
        <v>1.34E-2</v>
      </c>
      <c r="AF65" s="4">
        <v>0.77249999999999996</v>
      </c>
      <c r="AG65" s="4">
        <v>1.0146999999999999</v>
      </c>
      <c r="AH65" s="4">
        <v>0.2407</v>
      </c>
      <c r="AI65" s="4">
        <v>0.65080000000000005</v>
      </c>
      <c r="AJ65" s="4">
        <v>1.8100000000000002E-2</v>
      </c>
      <c r="AK65" s="5">
        <v>0.77769999999999995</v>
      </c>
      <c r="AL65" s="5">
        <v>1.0328999999999999</v>
      </c>
      <c r="AM65" s="5">
        <v>0.2356</v>
      </c>
      <c r="AN65" s="5">
        <v>0.65620000000000001</v>
      </c>
      <c r="AO65" s="5">
        <v>4.8999999999999998E-3</v>
      </c>
      <c r="AP65" s="4">
        <v>0.80369999999999997</v>
      </c>
      <c r="AQ65" s="4">
        <v>1.0969</v>
      </c>
      <c r="AR65" s="4">
        <v>0.1865</v>
      </c>
      <c r="AS65" s="4">
        <v>0.59299999999999997</v>
      </c>
      <c r="AT65" s="4">
        <v>7.7999999999999996E-3</v>
      </c>
      <c r="AU65" s="5">
        <v>0.70669999999999999</v>
      </c>
      <c r="AV65" s="5">
        <v>0.85470000000000002</v>
      </c>
      <c r="AW65" s="5">
        <v>0.27539999999999998</v>
      </c>
      <c r="AX65" s="5">
        <v>0.78069999999999995</v>
      </c>
      <c r="AY65" s="5">
        <v>3.4799999999999998E-2</v>
      </c>
      <c r="AZ65" s="4">
        <v>0.72860000000000003</v>
      </c>
      <c r="BA65" s="4">
        <v>0.90080000000000005</v>
      </c>
      <c r="BB65" s="4">
        <v>0.26569999999999999</v>
      </c>
      <c r="BC65" s="4">
        <v>0.73280000000000001</v>
      </c>
      <c r="BD65" s="4">
        <v>2.2499999999999999E-2</v>
      </c>
      <c r="BE65" s="5">
        <v>0.75329999999999997</v>
      </c>
      <c r="BF65" s="5">
        <v>0.9647</v>
      </c>
      <c r="BG65" s="5">
        <v>0.25009999999999999</v>
      </c>
      <c r="BH65" s="5">
        <v>0.67290000000000005</v>
      </c>
      <c r="BI65" s="5">
        <v>1.6899999999999998E-2</v>
      </c>
      <c r="BJ65" s="4">
        <v>0.76990000000000003</v>
      </c>
      <c r="BK65" s="4">
        <v>1.0116000000000001</v>
      </c>
      <c r="BL65" s="4">
        <v>0.24</v>
      </c>
      <c r="BM65" s="4">
        <v>0.64980000000000004</v>
      </c>
      <c r="BN65" s="4">
        <v>1.0999999999999999E-2</v>
      </c>
      <c r="BO65" s="5">
        <v>0.80489999999999995</v>
      </c>
      <c r="BP65" s="5">
        <v>1.1011</v>
      </c>
      <c r="BQ65" s="5">
        <v>0.1862</v>
      </c>
      <c r="BR65" s="5">
        <v>0.59279999999999999</v>
      </c>
      <c r="BS65" s="5">
        <v>3.7000000000000002E-3</v>
      </c>
      <c r="BT65" s="4">
        <v>0.71189999999999998</v>
      </c>
      <c r="BU65" s="4">
        <v>0.86229999999999996</v>
      </c>
      <c r="BV65" s="4">
        <v>0.27489999999999998</v>
      </c>
      <c r="BW65" s="4">
        <v>0.78049999999999997</v>
      </c>
      <c r="BX65" s="4">
        <v>2.7199999999999998E-2</v>
      </c>
      <c r="BY65" s="5">
        <v>0.72940000000000005</v>
      </c>
      <c r="BZ65" s="5">
        <v>0.90369999999999995</v>
      </c>
      <c r="CA65" s="5">
        <v>0.26400000000000001</v>
      </c>
      <c r="CB65" s="5">
        <v>0.73180000000000001</v>
      </c>
      <c r="CC65" s="5">
        <v>2.01E-2</v>
      </c>
      <c r="CD65" s="4">
        <v>0.75419999999999998</v>
      </c>
      <c r="CE65" s="4">
        <v>0.96530000000000005</v>
      </c>
      <c r="CF65" s="4">
        <v>0.24840000000000001</v>
      </c>
      <c r="CG65" s="4">
        <v>0.67410000000000003</v>
      </c>
      <c r="CH65" s="4">
        <v>1.3299999999999999E-2</v>
      </c>
      <c r="CI65" s="5">
        <v>0.77039999999999997</v>
      </c>
      <c r="CJ65" s="5">
        <v>1.0125999999999999</v>
      </c>
      <c r="CK65" s="5">
        <v>0.24340000000000001</v>
      </c>
      <c r="CL65" s="5">
        <v>0.64870000000000005</v>
      </c>
      <c r="CM65" s="5">
        <v>9.1000000000000004E-3</v>
      </c>
      <c r="CN65" s="4">
        <v>0.80330000000000001</v>
      </c>
      <c r="CO65" s="4">
        <v>1.0967</v>
      </c>
      <c r="CP65" s="4">
        <v>0.1946</v>
      </c>
      <c r="CQ65" s="4">
        <v>0.59209999999999996</v>
      </c>
      <c r="CR65" s="4">
        <v>5.1999999999999998E-3</v>
      </c>
      <c r="CS65" s="5">
        <v>0.70850000000000002</v>
      </c>
      <c r="CT65" s="5">
        <v>0.85660000000000003</v>
      </c>
      <c r="CU65" s="5">
        <v>0.2747</v>
      </c>
      <c r="CV65" s="5">
        <v>0.78210000000000002</v>
      </c>
      <c r="CW65" s="5">
        <v>1.5900000000000001E-2</v>
      </c>
      <c r="CX65" s="4">
        <v>0.72870000000000001</v>
      </c>
      <c r="CY65" s="4">
        <v>0.90210000000000001</v>
      </c>
      <c r="CZ65" s="4">
        <v>0.26069999999999999</v>
      </c>
      <c r="DA65" s="4">
        <v>0.73299999999999998</v>
      </c>
      <c r="DB65" s="4">
        <v>1.1599999999999999E-2</v>
      </c>
      <c r="DC65" s="5">
        <v>0.75490000000000002</v>
      </c>
      <c r="DD65" s="5">
        <v>0.96809999999999996</v>
      </c>
      <c r="DE65" s="5">
        <v>0.24660000000000001</v>
      </c>
      <c r="DF65" s="5">
        <v>0.67469999999999997</v>
      </c>
      <c r="DG65" s="5">
        <v>0.01</v>
      </c>
      <c r="DH65" s="4">
        <v>0.77290000000000003</v>
      </c>
      <c r="DI65" s="4">
        <v>1.0181</v>
      </c>
      <c r="DJ65" s="4">
        <v>0.2422</v>
      </c>
      <c r="DK65" s="4">
        <v>0.64800000000000002</v>
      </c>
      <c r="DL65" s="4">
        <v>5.4999999999999997E-3</v>
      </c>
      <c r="DM65" s="5">
        <v>0.80249999999999999</v>
      </c>
      <c r="DN65" s="5">
        <v>1.0931999999999999</v>
      </c>
      <c r="DO65" s="5">
        <v>0.1875</v>
      </c>
      <c r="DP65" s="5">
        <v>0.59260000000000002</v>
      </c>
      <c r="DQ65" s="5">
        <v>2.3E-3</v>
      </c>
      <c r="DR65" s="4">
        <v>0.71030000000000004</v>
      </c>
      <c r="DS65" s="4">
        <v>0.85829999999999995</v>
      </c>
      <c r="DT65" s="4">
        <v>0.27379999999999999</v>
      </c>
      <c r="DU65" s="4">
        <v>0.78039999999999998</v>
      </c>
      <c r="DV65" s="4">
        <v>1.9E-2</v>
      </c>
      <c r="DW65" s="5">
        <v>0.72799999999999998</v>
      </c>
      <c r="DX65" s="5">
        <v>0.9</v>
      </c>
      <c r="DY65" s="5">
        <v>0.26300000000000001</v>
      </c>
      <c r="DZ65" s="5">
        <v>0.73280000000000001</v>
      </c>
      <c r="EA65" s="5">
        <v>1.2699999999999999E-2</v>
      </c>
      <c r="EB65" s="4">
        <v>0.75339999999999996</v>
      </c>
      <c r="EC65" s="4">
        <v>0.96440000000000003</v>
      </c>
      <c r="ED65" s="4">
        <v>0.25209999999999999</v>
      </c>
      <c r="EE65" s="4">
        <v>0.67420000000000002</v>
      </c>
      <c r="EF65" s="4">
        <v>8.3999999999999995E-3</v>
      </c>
      <c r="EG65" s="5">
        <v>0.77159999999999995</v>
      </c>
      <c r="EH65" s="5">
        <v>1.0147999999999999</v>
      </c>
      <c r="EI65" s="5">
        <v>0.2427</v>
      </c>
      <c r="EJ65" s="5">
        <v>0.64939999999999998</v>
      </c>
      <c r="EK65" s="5">
        <v>6.0000000000000001E-3</v>
      </c>
      <c r="EL65" s="4">
        <v>0.8024</v>
      </c>
      <c r="EM65" s="4">
        <v>1.0946</v>
      </c>
      <c r="EN65" s="4">
        <v>0.1883</v>
      </c>
      <c r="EO65" s="4">
        <v>0.59260000000000002</v>
      </c>
      <c r="EP65" s="4">
        <v>2.5999999999999999E-3</v>
      </c>
      <c r="EQ65" s="5">
        <v>0.70909999999999995</v>
      </c>
      <c r="ER65" s="5">
        <v>0.85519999999999996</v>
      </c>
      <c r="ES65" s="5">
        <v>0.27289999999999998</v>
      </c>
      <c r="ET65" s="5">
        <v>0.78139999999999998</v>
      </c>
      <c r="EU65" s="5">
        <v>1.6299999999999999E-2</v>
      </c>
      <c r="EV65" s="4"/>
      <c r="EW65" s="4"/>
      <c r="EX65" s="4"/>
      <c r="EY65" s="4"/>
      <c r="EZ65" s="4"/>
      <c r="FA65" s="5">
        <v>0.75329999999999997</v>
      </c>
      <c r="FB65" s="5">
        <v>0.96440000000000003</v>
      </c>
      <c r="FC65" s="5">
        <v>0.25</v>
      </c>
      <c r="FD65" s="5">
        <v>0.67410000000000003</v>
      </c>
      <c r="FE65" s="5">
        <v>9.7000000000000003E-3</v>
      </c>
      <c r="FF65" s="4"/>
      <c r="FG65" s="4"/>
      <c r="FH65" s="4"/>
      <c r="FI65" s="4"/>
      <c r="FJ65" s="4"/>
      <c r="FK65" s="5"/>
      <c r="FL65" s="5"/>
      <c r="FM65" s="5"/>
      <c r="FN65" s="5"/>
      <c r="FO65" s="5"/>
      <c r="FP65" s="4">
        <f t="shared" si="5"/>
        <v>0.75170967741935479</v>
      </c>
      <c r="FQ65" s="4">
        <f t="shared" si="1"/>
        <v>0.96268064516129026</v>
      </c>
      <c r="FR65" s="4">
        <f t="shared" si="2"/>
        <v>0.24493870967741938</v>
      </c>
      <c r="FS65" s="4">
        <f t="shared" si="3"/>
        <v>0.6895709677419356</v>
      </c>
      <c r="FT65" s="4">
        <f t="shared" si="4"/>
        <v>1.4564516129032257E-2</v>
      </c>
      <c r="FU65" s="1" t="str" cm="1">
        <f t="array" aca="1" ref="FU65" ca="1">CONCATENATE(INDIRECT(ADDRESS(1,MATCH(_xlfn.MINIFS(B65:FO65,metrics.est,"MAE"),B65:FO65,0)+1)), ", ", INDIRECT(ADDRESS(2,MATCH(_xlfn.MINIFS(B65:FO65,metrics.est,"MAE"),B65:FO65,0)+1)))</f>
        <v>k=10, r=0.1</v>
      </c>
      <c r="FV65" s="1" t="str" cm="1">
        <f t="array" aca="1" ref="FV65" ca="1">CONCATENATE(INDIRECT(ADDRESS(1,MATCH(_xlfn.MINIFS(B65:FO65,metrics.est,"MSE"),B65:FO65,0)+1)), ", ", INDIRECT(ADDRESS(2,MATCH(_xlfn.MINIFS(B65:FO65,metrics.est,"MSE"),B65:FO65,0)+1)))</f>
        <v>k=5, r=0.1</v>
      </c>
      <c r="FW65" s="1" t="str" cm="1">
        <f t="array" aca="1" ref="FW65" ca="1">CONCATENATE(INDIRECT(ADDRESS(1,MATCH(_xlfn.MAXIFS(B65:FO65,metrics.est,"R"),B65:FO65,0)+1)), ", ", INDIRECT(ADDRESS(2,MATCH(_xlfn.MAXIFS(B65:FO65,metrics.est,"R"),B65:FO65,0)+1)))</f>
        <v>k=10, r=0.1</v>
      </c>
      <c r="FX65" s="1" t="str" cm="1">
        <f t="array" aca="1" ref="FX65" ca="1">CONCATENATE(INDIRECT(ADDRESS(1,MATCH(_xlfn.MAXIFS(B65:FO65,metrics.est,"Coverage"),B65:FO65,0)+1)), ", ", INDIRECT(ADDRESS(2,MATCH(_xlfn.MAXIFS(B65:FO65,metrics.est,"Coverage"),B65:FO65,0)+1)))</f>
        <v>k=5, r=0.1</v>
      </c>
      <c r="FY65" s="1" t="str" cm="1">
        <f t="array" aca="1" ref="FY65" ca="1">CONCATENATE(INDIRECT(ADDRESS(1,MATCH(_xlfn.MINIFS(B65:FO65,metrics.est,"Time"),B65:FO65,0)+1)), ", ", INDIRECT(ADDRESS(2,MATCH(_xlfn.MINIFS(B65:FO65,metrics.est,"Time"),B65:FO65,0)+1)))</f>
        <v>k=20, r=0.9</v>
      </c>
    </row>
    <row r="66" spans="1:181" x14ac:dyDescent="0.2">
      <c r="A66" s="1" t="s">
        <v>222</v>
      </c>
      <c r="B66" s="4">
        <v>0.69910000000000005</v>
      </c>
      <c r="C66" s="4">
        <v>0.83550000000000002</v>
      </c>
      <c r="D66" s="4">
        <v>0.29770000000000002</v>
      </c>
      <c r="E66" s="4">
        <v>0.86699999999999999</v>
      </c>
      <c r="F66" s="4">
        <v>3.1300000000000001E-2</v>
      </c>
      <c r="G66" s="5">
        <v>0.70369999999999999</v>
      </c>
      <c r="H66" s="5">
        <v>0.85260000000000002</v>
      </c>
      <c r="I66" s="5">
        <v>0.3251</v>
      </c>
      <c r="J66" s="5">
        <v>0.85819999999999996</v>
      </c>
      <c r="K66" s="5">
        <v>4.8099999999999997E-2</v>
      </c>
      <c r="L66" s="4">
        <v>0.70389999999999997</v>
      </c>
      <c r="M66" s="4">
        <v>0.85350000000000004</v>
      </c>
      <c r="N66" s="4">
        <v>0.316</v>
      </c>
      <c r="O66" s="4">
        <v>0.86180000000000001</v>
      </c>
      <c r="P66" s="4">
        <v>2.5899999999999999E-2</v>
      </c>
      <c r="Q66" s="5">
        <v>0.70730000000000004</v>
      </c>
      <c r="R66" s="5">
        <v>0.85970000000000002</v>
      </c>
      <c r="S66" s="5">
        <v>0.31669999999999998</v>
      </c>
      <c r="T66" s="5">
        <v>0.86150000000000004</v>
      </c>
      <c r="U66" s="5">
        <v>2.87E-2</v>
      </c>
      <c r="V66" s="4">
        <v>0.71099999999999997</v>
      </c>
      <c r="W66" s="4">
        <v>0.86980000000000002</v>
      </c>
      <c r="X66" s="4">
        <v>0.31430000000000002</v>
      </c>
      <c r="Y66" s="4">
        <v>0.86419999999999997</v>
      </c>
      <c r="Z66" s="4">
        <v>1.77E-2</v>
      </c>
      <c r="AA66" s="5">
        <v>0.71530000000000005</v>
      </c>
      <c r="AB66" s="5">
        <v>0.87839999999999996</v>
      </c>
      <c r="AC66" s="5">
        <v>0.30330000000000001</v>
      </c>
      <c r="AD66" s="5">
        <v>0.86970000000000003</v>
      </c>
      <c r="AE66" s="5">
        <v>1.7000000000000001E-2</v>
      </c>
      <c r="AF66" s="4">
        <v>0.72599999999999998</v>
      </c>
      <c r="AG66" s="4">
        <v>0.90400000000000003</v>
      </c>
      <c r="AH66" s="4">
        <v>0.2762</v>
      </c>
      <c r="AI66" s="4">
        <v>0.86370000000000002</v>
      </c>
      <c r="AJ66" s="4">
        <v>1.15E-2</v>
      </c>
      <c r="AK66" s="5">
        <v>0.747</v>
      </c>
      <c r="AL66" s="5">
        <v>0.95699999999999996</v>
      </c>
      <c r="AM66" s="5">
        <v>0.25359999999999999</v>
      </c>
      <c r="AN66" s="5">
        <v>0.81940000000000002</v>
      </c>
      <c r="AO66" s="5">
        <v>7.4000000000000003E-3</v>
      </c>
      <c r="AP66" s="4">
        <v>0.79749999999999999</v>
      </c>
      <c r="AQ66" s="4">
        <v>1.0815999999999999</v>
      </c>
      <c r="AR66" s="4">
        <v>0.18859999999999999</v>
      </c>
      <c r="AS66" s="4">
        <v>0.6361</v>
      </c>
      <c r="AT66" s="4">
        <v>3.5999999999999999E-3</v>
      </c>
      <c r="AU66" s="5">
        <v>0.69899999999999995</v>
      </c>
      <c r="AV66" s="5">
        <v>0.84189999999999998</v>
      </c>
      <c r="AW66" s="5">
        <v>0.31809999999999999</v>
      </c>
      <c r="AX66" s="5">
        <v>0.86460000000000004</v>
      </c>
      <c r="AY66" s="5">
        <v>5.4199999999999998E-2</v>
      </c>
      <c r="AZ66" s="4">
        <v>0.70450000000000002</v>
      </c>
      <c r="BA66" s="4">
        <v>0.85270000000000001</v>
      </c>
      <c r="BB66" s="4">
        <v>0.3241</v>
      </c>
      <c r="BC66" s="4">
        <v>0.85860000000000003</v>
      </c>
      <c r="BD66" s="4">
        <v>3.8300000000000001E-2</v>
      </c>
      <c r="BE66" s="5">
        <v>0.71250000000000002</v>
      </c>
      <c r="BF66" s="5">
        <v>0.87360000000000004</v>
      </c>
      <c r="BG66" s="5">
        <v>0.30990000000000001</v>
      </c>
      <c r="BH66" s="5">
        <v>0.86429999999999996</v>
      </c>
      <c r="BI66" s="5">
        <v>2.7300000000000001E-2</v>
      </c>
      <c r="BJ66" s="4">
        <v>0.72529999999999994</v>
      </c>
      <c r="BK66" s="4">
        <v>0.90310000000000001</v>
      </c>
      <c r="BL66" s="4">
        <v>0.27929999999999999</v>
      </c>
      <c r="BM66" s="4">
        <v>0.86229999999999996</v>
      </c>
      <c r="BN66" s="4">
        <v>1.6799999999999999E-2</v>
      </c>
      <c r="BO66" s="5">
        <v>0.79790000000000005</v>
      </c>
      <c r="BP66" s="5">
        <v>1.0824</v>
      </c>
      <c r="BQ66" s="5">
        <v>0.18859999999999999</v>
      </c>
      <c r="BR66" s="5">
        <v>0.6341</v>
      </c>
      <c r="BS66" s="5">
        <v>3.5000000000000001E-3</v>
      </c>
      <c r="BT66" s="4">
        <v>0.69889999999999997</v>
      </c>
      <c r="BU66" s="4">
        <v>0.84009999999999996</v>
      </c>
      <c r="BV66" s="4">
        <v>0.316</v>
      </c>
      <c r="BW66" s="4">
        <v>0.86360000000000003</v>
      </c>
      <c r="BX66" s="4">
        <v>4.8099999999999997E-2</v>
      </c>
      <c r="BY66" s="5">
        <v>0.70589999999999997</v>
      </c>
      <c r="BZ66" s="5">
        <v>0.85829999999999995</v>
      </c>
      <c r="CA66" s="5">
        <v>0.31890000000000002</v>
      </c>
      <c r="CB66" s="5">
        <v>0.86029999999999995</v>
      </c>
      <c r="CC66" s="5">
        <v>3.4000000000000002E-2</v>
      </c>
      <c r="CD66" s="4">
        <v>0.71199999999999997</v>
      </c>
      <c r="CE66" s="4">
        <v>0.87229999999999996</v>
      </c>
      <c r="CF66" s="4">
        <v>0.31059999999999999</v>
      </c>
      <c r="CG66" s="4">
        <v>0.86570000000000003</v>
      </c>
      <c r="CH66" s="4">
        <v>2.3E-2</v>
      </c>
      <c r="CI66" s="5">
        <v>0.72699999999999998</v>
      </c>
      <c r="CJ66" s="5">
        <v>0.90739999999999998</v>
      </c>
      <c r="CK66" s="5">
        <v>0.28100000000000003</v>
      </c>
      <c r="CL66" s="5">
        <v>0.86339999999999995</v>
      </c>
      <c r="CM66" s="5">
        <v>1.5599999999999999E-2</v>
      </c>
      <c r="CN66" s="4">
        <v>0.79690000000000005</v>
      </c>
      <c r="CO66" s="4">
        <v>1.0795999999999999</v>
      </c>
      <c r="CP66" s="4">
        <v>0.19639999999999999</v>
      </c>
      <c r="CQ66" s="4">
        <v>0.63390000000000002</v>
      </c>
      <c r="CR66" s="4">
        <v>7.1000000000000004E-3</v>
      </c>
      <c r="CS66" s="5">
        <v>0.69640000000000002</v>
      </c>
      <c r="CT66" s="5">
        <v>0.83550000000000002</v>
      </c>
      <c r="CU66" s="5">
        <v>0.32469999999999999</v>
      </c>
      <c r="CV66" s="5">
        <v>0.8629</v>
      </c>
      <c r="CW66" s="5">
        <v>3.0099999999999998E-2</v>
      </c>
      <c r="CX66" s="4">
        <v>0.70479999999999998</v>
      </c>
      <c r="CY66" s="4">
        <v>0.85460000000000003</v>
      </c>
      <c r="CZ66" s="4">
        <v>0.3221</v>
      </c>
      <c r="DA66" s="4">
        <v>0.86040000000000005</v>
      </c>
      <c r="DB66" s="4">
        <v>2.2200000000000001E-2</v>
      </c>
      <c r="DC66" s="5">
        <v>0.71160000000000001</v>
      </c>
      <c r="DD66" s="5">
        <v>0.87180000000000002</v>
      </c>
      <c r="DE66" s="5">
        <v>0.30919999999999997</v>
      </c>
      <c r="DF66" s="5">
        <v>0.86480000000000001</v>
      </c>
      <c r="DG66" s="5">
        <v>1.7299999999999999E-2</v>
      </c>
      <c r="DH66" s="4">
        <v>0.72740000000000005</v>
      </c>
      <c r="DI66" s="4">
        <v>0.90849999999999997</v>
      </c>
      <c r="DJ66" s="4">
        <v>0.28139999999999998</v>
      </c>
      <c r="DK66" s="4">
        <v>0.86270000000000002</v>
      </c>
      <c r="DL66" s="4">
        <v>9.4000000000000004E-3</v>
      </c>
      <c r="DM66" s="5">
        <v>0.79679999999999995</v>
      </c>
      <c r="DN66" s="5">
        <v>1.0789</v>
      </c>
      <c r="DO66" s="5">
        <v>0.1888</v>
      </c>
      <c r="DP66" s="5">
        <v>0.6331</v>
      </c>
      <c r="DQ66" s="5">
        <v>3.0999999999999999E-3</v>
      </c>
      <c r="DR66" s="4">
        <v>0.69989999999999997</v>
      </c>
      <c r="DS66" s="4">
        <v>0.84179999999999999</v>
      </c>
      <c r="DT66" s="4">
        <v>0.3201</v>
      </c>
      <c r="DU66" s="4">
        <v>0.8639</v>
      </c>
      <c r="DV66" s="4">
        <v>3.4200000000000001E-2</v>
      </c>
      <c r="DW66" s="5">
        <v>0.70399999999999996</v>
      </c>
      <c r="DX66" s="5">
        <v>0.85329999999999995</v>
      </c>
      <c r="DY66" s="5">
        <v>0.32079999999999997</v>
      </c>
      <c r="DZ66" s="5">
        <v>0.86019999999999996</v>
      </c>
      <c r="EA66" s="5">
        <v>2.2800000000000001E-2</v>
      </c>
      <c r="EB66" s="4">
        <v>0.71150000000000002</v>
      </c>
      <c r="EC66" s="4">
        <v>0.87170000000000003</v>
      </c>
      <c r="ED66" s="4">
        <v>0.31059999999999999</v>
      </c>
      <c r="EE66" s="4">
        <v>0.86419999999999997</v>
      </c>
      <c r="EF66" s="4">
        <v>1.67E-2</v>
      </c>
      <c r="EG66" s="5">
        <v>0.72629999999999995</v>
      </c>
      <c r="EH66" s="5">
        <v>0.90580000000000005</v>
      </c>
      <c r="EI66" s="5">
        <v>0.28120000000000001</v>
      </c>
      <c r="EJ66" s="5">
        <v>0.86280000000000001</v>
      </c>
      <c r="EK66" s="5">
        <v>1.1599999999999999E-2</v>
      </c>
      <c r="EL66" s="4">
        <v>0.79669999999999996</v>
      </c>
      <c r="EM66" s="4">
        <v>1.0795999999999999</v>
      </c>
      <c r="EN66" s="4">
        <v>0.18970000000000001</v>
      </c>
      <c r="EO66" s="4">
        <v>0.63390000000000002</v>
      </c>
      <c r="EP66" s="4">
        <v>3.2000000000000002E-3</v>
      </c>
      <c r="EQ66" s="5">
        <v>0.69840000000000002</v>
      </c>
      <c r="ER66" s="5">
        <v>0.83940000000000003</v>
      </c>
      <c r="ES66" s="5">
        <v>0.31559999999999999</v>
      </c>
      <c r="ET66" s="5">
        <v>0.86370000000000002</v>
      </c>
      <c r="EU66" s="5">
        <v>3.1199999999999999E-2</v>
      </c>
      <c r="EV66" s="4"/>
      <c r="EW66" s="4"/>
      <c r="EX66" s="4"/>
      <c r="EY66" s="4"/>
      <c r="EZ66" s="4"/>
      <c r="FA66" s="5">
        <v>0.71089999999999998</v>
      </c>
      <c r="FB66" s="5">
        <v>0.87019999999999997</v>
      </c>
      <c r="FC66" s="5">
        <v>0.311</v>
      </c>
      <c r="FD66" s="5">
        <v>0.86480000000000001</v>
      </c>
      <c r="FE66" s="5">
        <v>1.7899999999999999E-2</v>
      </c>
      <c r="FF66" s="4"/>
      <c r="FG66" s="4"/>
      <c r="FH66" s="4"/>
      <c r="FI66" s="4"/>
      <c r="FJ66" s="4"/>
      <c r="FK66" s="5"/>
      <c r="FL66" s="5"/>
      <c r="FM66" s="5"/>
      <c r="FN66" s="5"/>
      <c r="FO66" s="5"/>
      <c r="FP66" s="4">
        <f t="shared" si="5"/>
        <v>0.72501290322580658</v>
      </c>
      <c r="FQ66" s="4">
        <f t="shared" si="1"/>
        <v>0.90369677419354844</v>
      </c>
      <c r="FR66" s="4">
        <f t="shared" si="2"/>
        <v>0.28740645161290312</v>
      </c>
      <c r="FS66" s="4">
        <f t="shared" si="3"/>
        <v>0.82483225806451599</v>
      </c>
      <c r="FT66" s="4">
        <f t="shared" si="4"/>
        <v>2.189677419354839E-2</v>
      </c>
      <c r="FU66" s="1" t="str" cm="1">
        <f t="array" aca="1" ref="FU66" ca="1">CONCATENATE(INDIRECT(ADDRESS(1,MATCH(_xlfn.MINIFS(B66:FO66,metrics.est,"MAE"),B66:FO66,0)+1)), ", ", INDIRECT(ADDRESS(2,MATCH(_xlfn.MINIFS(B66:FO66,metrics.est,"MAE"),B66:FO66,0)+1)))</f>
        <v>k=20, r=0.1</v>
      </c>
      <c r="FV66" s="1" t="str" cm="1">
        <f t="array" aca="1" ref="FV66" ca="1">CONCATENATE(INDIRECT(ADDRESS(1,MATCH(_xlfn.MINIFS(B66:FO66,metrics.est,"MSE"),B66:FO66,0)+1)), ", ", INDIRECT(ADDRESS(2,MATCH(_xlfn.MINIFS(B66:FO66,metrics.est,"MSE"),B66:FO66,0)+1)))</f>
        <v>k=5, r=0.1</v>
      </c>
      <c r="FW66" s="1" t="str" cm="1">
        <f t="array" aca="1" ref="FW66" ca="1">CONCATENATE(INDIRECT(ADDRESS(1,MATCH(_xlfn.MAXIFS(B66:FO66,metrics.est,"R"),B66:FO66,0)+1)), ", ", INDIRECT(ADDRESS(2,MATCH(_xlfn.MAXIFS(B66:FO66,metrics.est,"R"),B66:FO66,0)+1)))</f>
        <v>k=5, r=0.2</v>
      </c>
      <c r="FX66" s="1" t="str" cm="1">
        <f t="array" aca="1" ref="FX66" ca="1">CONCATENATE(INDIRECT(ADDRESS(1,MATCH(_xlfn.MAXIFS(B66:FO66,metrics.est,"Coverage"),B66:FO66,0)+1)), ", ", INDIRECT(ADDRESS(2,MATCH(_xlfn.MAXIFS(B66:FO66,metrics.est,"Coverage"),B66:FO66,0)+1)))</f>
        <v>k=5, r=0.6</v>
      </c>
      <c r="FY66" s="1" t="str" cm="1">
        <f t="array" aca="1" ref="FY66" ca="1">CONCATENATE(INDIRECT(ADDRESS(1,MATCH(_xlfn.MINIFS(B66:FO66,metrics.est,"Time"),B66:FO66,0)+1)), ", ", INDIRECT(ADDRESS(2,MATCH(_xlfn.MINIFS(B66:FO66,metrics.est,"Time"),B66:FO66,0)+1)))</f>
        <v>k=20, r=0.9</v>
      </c>
    </row>
    <row r="67" spans="1:181" x14ac:dyDescent="0.2">
      <c r="A67" s="1" t="s">
        <v>62</v>
      </c>
      <c r="B67" s="4">
        <v>0.65069999999999995</v>
      </c>
      <c r="C67" s="4">
        <v>0.72570000000000001</v>
      </c>
      <c r="D67" s="4">
        <v>0.3589</v>
      </c>
      <c r="E67" s="4">
        <v>0.96430000000000005</v>
      </c>
      <c r="F67" s="4">
        <v>0.20069999999999999</v>
      </c>
      <c r="G67" s="5">
        <v>0.65610000000000002</v>
      </c>
      <c r="H67" s="5">
        <v>0.74019999999999997</v>
      </c>
      <c r="I67" s="5">
        <v>0.37369999999999998</v>
      </c>
      <c r="J67" s="5">
        <v>0.95889999999999997</v>
      </c>
      <c r="K67" s="5">
        <v>0.24540000000000001</v>
      </c>
      <c r="L67" s="4">
        <v>0.66249999999999998</v>
      </c>
      <c r="M67" s="4">
        <v>0.75460000000000005</v>
      </c>
      <c r="N67" s="4">
        <v>0.3659</v>
      </c>
      <c r="O67" s="4">
        <v>0.95550000000000002</v>
      </c>
      <c r="P67" s="4">
        <v>0.30809999999999998</v>
      </c>
      <c r="Q67" s="5">
        <v>0.66859999999999997</v>
      </c>
      <c r="R67" s="5">
        <v>0.76649999999999996</v>
      </c>
      <c r="S67" s="5">
        <v>0.35820000000000002</v>
      </c>
      <c r="T67" s="5">
        <v>0.94989999999999997</v>
      </c>
      <c r="U67" s="5">
        <v>0.2334</v>
      </c>
      <c r="V67" s="4">
        <v>0.67630000000000001</v>
      </c>
      <c r="W67" s="4">
        <v>0.78310000000000002</v>
      </c>
      <c r="X67" s="4">
        <v>0.3523</v>
      </c>
      <c r="Y67" s="4">
        <v>0.94169999999999998</v>
      </c>
      <c r="Z67" s="4">
        <v>0.25069999999999998</v>
      </c>
      <c r="AA67" s="5">
        <v>0.69</v>
      </c>
      <c r="AB67" s="5">
        <v>0.81330000000000002</v>
      </c>
      <c r="AC67" s="5">
        <v>0.33560000000000001</v>
      </c>
      <c r="AD67" s="5">
        <v>0.93189999999999995</v>
      </c>
      <c r="AE67" s="5">
        <v>0.1971</v>
      </c>
      <c r="AF67" s="4">
        <v>0.70509999999999995</v>
      </c>
      <c r="AG67" s="4">
        <v>0.8518</v>
      </c>
      <c r="AH67" s="4">
        <v>0.31</v>
      </c>
      <c r="AI67" s="4">
        <v>0.91469999999999996</v>
      </c>
      <c r="AJ67" s="4">
        <v>0.1666</v>
      </c>
      <c r="AK67" s="5">
        <v>0.73870000000000002</v>
      </c>
      <c r="AL67" s="5">
        <v>0.93879999999999997</v>
      </c>
      <c r="AM67" s="5">
        <v>0.27579999999999999</v>
      </c>
      <c r="AN67" s="5">
        <v>0.88400000000000001</v>
      </c>
      <c r="AO67" s="5">
        <v>8.7599999999999997E-2</v>
      </c>
      <c r="AP67" s="4">
        <v>0.81779999999999997</v>
      </c>
      <c r="AQ67" s="4">
        <v>1.1437999999999999</v>
      </c>
      <c r="AR67" s="4">
        <v>0.224</v>
      </c>
      <c r="AS67" s="4">
        <v>0.80930000000000002</v>
      </c>
      <c r="AT67" s="4">
        <v>8.2299999999999998E-2</v>
      </c>
      <c r="AU67" s="5">
        <v>0.65090000000000003</v>
      </c>
      <c r="AV67" s="5">
        <v>0.72729999999999995</v>
      </c>
      <c r="AW67" s="5">
        <v>0.38090000000000002</v>
      </c>
      <c r="AX67" s="5">
        <v>0.96309999999999996</v>
      </c>
      <c r="AY67" s="5">
        <v>0.1603</v>
      </c>
      <c r="AZ67" s="4">
        <v>0.66190000000000004</v>
      </c>
      <c r="BA67" s="4">
        <v>0.75009999999999999</v>
      </c>
      <c r="BB67" s="4">
        <v>0.37069999999999997</v>
      </c>
      <c r="BC67" s="4">
        <v>0.95489999999999997</v>
      </c>
      <c r="BD67" s="4">
        <v>0.24740000000000001</v>
      </c>
      <c r="BE67" s="5">
        <v>0.67679999999999996</v>
      </c>
      <c r="BF67" s="5">
        <v>0.78539999999999999</v>
      </c>
      <c r="BG67" s="5">
        <v>0.34760000000000002</v>
      </c>
      <c r="BH67" s="5">
        <v>0.94199999999999995</v>
      </c>
      <c r="BI67" s="5">
        <v>0.23330000000000001</v>
      </c>
      <c r="BJ67" s="4">
        <v>0.70589999999999997</v>
      </c>
      <c r="BK67" s="4">
        <v>0.85299999999999998</v>
      </c>
      <c r="BL67" s="4">
        <v>0.31190000000000001</v>
      </c>
      <c r="BM67" s="4">
        <v>0.91459999999999997</v>
      </c>
      <c r="BN67" s="4">
        <v>0.15590000000000001</v>
      </c>
      <c r="BO67" s="5">
        <v>0.81859999999999999</v>
      </c>
      <c r="BP67" s="5">
        <v>1.1445000000000001</v>
      </c>
      <c r="BQ67" s="5">
        <v>0.2198</v>
      </c>
      <c r="BR67" s="5">
        <v>0.80810000000000004</v>
      </c>
      <c r="BS67" s="5">
        <v>4.1700000000000001E-2</v>
      </c>
      <c r="BT67" s="4">
        <v>0.65190000000000003</v>
      </c>
      <c r="BU67" s="4">
        <v>0.72899999999999998</v>
      </c>
      <c r="BV67" s="4">
        <v>0.3664</v>
      </c>
      <c r="BW67" s="4">
        <v>0.96289999999999998</v>
      </c>
      <c r="BX67" s="4">
        <v>0.13089999999999999</v>
      </c>
      <c r="BY67" s="5">
        <v>0.66239999999999999</v>
      </c>
      <c r="BZ67" s="5">
        <v>0.75329999999999997</v>
      </c>
      <c r="CA67" s="5">
        <v>0.36680000000000001</v>
      </c>
      <c r="CB67" s="5">
        <v>0.95569999999999999</v>
      </c>
      <c r="CC67" s="5">
        <v>0.2072</v>
      </c>
      <c r="CD67" s="4">
        <v>0.67830000000000001</v>
      </c>
      <c r="CE67" s="4">
        <v>0.78820000000000001</v>
      </c>
      <c r="CF67" s="4">
        <v>0.34739999999999999</v>
      </c>
      <c r="CG67" s="4">
        <v>0.94230000000000003</v>
      </c>
      <c r="CH67" s="4">
        <v>0.19089999999999999</v>
      </c>
      <c r="CI67" s="5">
        <v>0.70650000000000002</v>
      </c>
      <c r="CJ67" s="5">
        <v>0.85680000000000001</v>
      </c>
      <c r="CK67" s="5">
        <v>0.311</v>
      </c>
      <c r="CL67" s="5">
        <v>0.91439999999999999</v>
      </c>
      <c r="CM67" s="5">
        <v>0.1326</v>
      </c>
      <c r="CN67" s="4">
        <v>0.81830000000000003</v>
      </c>
      <c r="CO67" s="4">
        <v>1.1467000000000001</v>
      </c>
      <c r="CP67" s="4">
        <v>0.22520000000000001</v>
      </c>
      <c r="CQ67" s="4">
        <v>0.80820000000000003</v>
      </c>
      <c r="CR67" s="4">
        <v>5.6599999999999998E-2</v>
      </c>
      <c r="CS67" s="5">
        <v>0.64929999999999999</v>
      </c>
      <c r="CT67" s="5">
        <v>0.72440000000000004</v>
      </c>
      <c r="CU67" s="5">
        <v>0.38369999999999999</v>
      </c>
      <c r="CV67" s="5">
        <v>0.96299999999999997</v>
      </c>
      <c r="CW67" s="5">
        <v>9.2299999999999993E-2</v>
      </c>
      <c r="CX67" s="4">
        <v>0.66190000000000004</v>
      </c>
      <c r="CY67" s="4">
        <v>0.75270000000000004</v>
      </c>
      <c r="CZ67" s="4">
        <v>0.36780000000000002</v>
      </c>
      <c r="DA67" s="4">
        <v>0.95530000000000004</v>
      </c>
      <c r="DB67" s="4">
        <v>0.1346</v>
      </c>
      <c r="DC67" s="5">
        <v>0.67759999999999998</v>
      </c>
      <c r="DD67" s="5">
        <v>0.78690000000000004</v>
      </c>
      <c r="DE67" s="5">
        <v>0.34699999999999998</v>
      </c>
      <c r="DF67" s="5">
        <v>0.94259999999999999</v>
      </c>
      <c r="DG67" s="5">
        <v>0.13600000000000001</v>
      </c>
      <c r="DH67" s="4">
        <v>0.70579999999999998</v>
      </c>
      <c r="DI67" s="4">
        <v>0.85440000000000005</v>
      </c>
      <c r="DJ67" s="4">
        <v>0.31340000000000001</v>
      </c>
      <c r="DK67" s="4">
        <v>0.91459999999999997</v>
      </c>
      <c r="DL67" s="4">
        <v>8.8300000000000003E-2</v>
      </c>
      <c r="DM67" s="5">
        <v>0.81850000000000001</v>
      </c>
      <c r="DN67" s="5">
        <v>1.1467000000000001</v>
      </c>
      <c r="DO67" s="5">
        <v>0.22389999999999999</v>
      </c>
      <c r="DP67" s="5">
        <v>0.80830000000000002</v>
      </c>
      <c r="DQ67" s="5">
        <v>3.7499999999999999E-2</v>
      </c>
      <c r="DR67" s="4">
        <v>0.65159999999999996</v>
      </c>
      <c r="DS67" s="4">
        <v>0.72919999999999996</v>
      </c>
      <c r="DT67" s="4">
        <v>0.37669999999999998</v>
      </c>
      <c r="DU67" s="4">
        <v>0.96240000000000003</v>
      </c>
      <c r="DV67" s="4">
        <v>0.12039999999999999</v>
      </c>
      <c r="DW67" s="5">
        <v>0.66080000000000005</v>
      </c>
      <c r="DX67" s="5">
        <v>0.74909999999999999</v>
      </c>
      <c r="DY67" s="5">
        <v>0.36890000000000001</v>
      </c>
      <c r="DZ67" s="5">
        <v>0.95509999999999995</v>
      </c>
      <c r="EA67" s="5">
        <v>0.16800000000000001</v>
      </c>
      <c r="EB67" s="4">
        <v>0.67700000000000005</v>
      </c>
      <c r="EC67" s="4">
        <v>0.78559999999999997</v>
      </c>
      <c r="ED67" s="4">
        <v>0.3508</v>
      </c>
      <c r="EE67" s="4">
        <v>0.94179999999999997</v>
      </c>
      <c r="EF67" s="4">
        <v>0.1113</v>
      </c>
      <c r="EG67" s="5">
        <v>0.70630000000000004</v>
      </c>
      <c r="EH67" s="5">
        <v>0.85550000000000004</v>
      </c>
      <c r="EI67" s="5">
        <v>0.31130000000000002</v>
      </c>
      <c r="EJ67" s="5">
        <v>0.91490000000000005</v>
      </c>
      <c r="EK67" s="5">
        <v>0.1085</v>
      </c>
      <c r="EL67" s="4">
        <v>0.81810000000000005</v>
      </c>
      <c r="EM67" s="4">
        <v>1.1458999999999999</v>
      </c>
      <c r="EN67" s="4">
        <v>0.22309999999999999</v>
      </c>
      <c r="EO67" s="4">
        <v>0.80879999999999996</v>
      </c>
      <c r="EP67" s="4">
        <v>3.8899999999999997E-2</v>
      </c>
      <c r="EQ67" s="5">
        <v>0.65100000000000002</v>
      </c>
      <c r="ER67" s="5">
        <v>0.72809999999999997</v>
      </c>
      <c r="ES67" s="5">
        <v>0.37180000000000002</v>
      </c>
      <c r="ET67" s="5">
        <v>0.96279999999999999</v>
      </c>
      <c r="EU67" s="5">
        <v>0.104</v>
      </c>
      <c r="EV67" s="4"/>
      <c r="EW67" s="4"/>
      <c r="EX67" s="4"/>
      <c r="EY67" s="4"/>
      <c r="EZ67" s="4"/>
      <c r="FA67" s="5">
        <v>0.67700000000000005</v>
      </c>
      <c r="FB67" s="5">
        <v>0.78600000000000003</v>
      </c>
      <c r="FC67" s="5">
        <v>0.34899999999999998</v>
      </c>
      <c r="FD67" s="5">
        <v>0.94199999999999995</v>
      </c>
      <c r="FE67" s="5">
        <v>0.14430000000000001</v>
      </c>
      <c r="FF67" s="4"/>
      <c r="FG67" s="4"/>
      <c r="FH67" s="4"/>
      <c r="FI67" s="4"/>
      <c r="FJ67" s="4"/>
      <c r="FK67" s="5"/>
      <c r="FL67" s="5"/>
      <c r="FM67" s="5"/>
      <c r="FN67" s="5"/>
      <c r="FO67" s="5"/>
      <c r="FP67" s="4">
        <f t="shared" si="5"/>
        <v>0.69845806451612891</v>
      </c>
      <c r="FQ67" s="4">
        <f t="shared" si="1"/>
        <v>0.84182580645161276</v>
      </c>
      <c r="FR67" s="4">
        <f t="shared" si="2"/>
        <v>0.3286935483870968</v>
      </c>
      <c r="FS67" s="4">
        <f t="shared" si="3"/>
        <v>0.92090322580645168</v>
      </c>
      <c r="FT67" s="4">
        <f t="shared" si="4"/>
        <v>0.14879999999999999</v>
      </c>
      <c r="FU67" s="1" t="str" cm="1">
        <f t="array" aca="1" ref="FU67" ca="1">CONCATENATE(INDIRECT(ADDRESS(1,MATCH(_xlfn.MINIFS(B67:FO67,metrics.est,"MAE"),B67:FO67,0)+1)), ", ", INDIRECT(ADDRESS(2,MATCH(_xlfn.MINIFS(B67:FO67,metrics.est,"MAE"),B67:FO67,0)+1)))</f>
        <v>k=20, r=0.1</v>
      </c>
      <c r="FV67" s="1" t="str" cm="1">
        <f t="array" aca="1" ref="FV67" ca="1">CONCATENATE(INDIRECT(ADDRESS(1,MATCH(_xlfn.MINIFS(B67:FO67,metrics.est,"MSE"),B67:FO67,0)+1)), ", ", INDIRECT(ADDRESS(2,MATCH(_xlfn.MINIFS(B67:FO67,metrics.est,"MSE"),B67:FO67,0)+1)))</f>
        <v>k=20, r=0.1</v>
      </c>
      <c r="FW67" s="1" t="str" cm="1">
        <f t="array" aca="1" ref="FW67" ca="1">CONCATENATE(INDIRECT(ADDRESS(1,MATCH(_xlfn.MAXIFS(B67:FO67,metrics.est,"R"),B67:FO67,0)+1)), ", ", INDIRECT(ADDRESS(2,MATCH(_xlfn.MAXIFS(B67:FO67,metrics.est,"R"),B67:FO67,0)+1)))</f>
        <v>k=20, r=0.1</v>
      </c>
      <c r="FX67" s="1" t="str" cm="1">
        <f t="array" aca="1" ref="FX67" ca="1">CONCATENATE(INDIRECT(ADDRESS(1,MATCH(_xlfn.MAXIFS(B67:FO67,metrics.est,"Coverage"),B67:FO67,0)+1)), ", ", INDIRECT(ADDRESS(2,MATCH(_xlfn.MAXIFS(B67:FO67,metrics.est,"Coverage"),B67:FO67,0)+1)))</f>
        <v>k=5, r=0.1</v>
      </c>
      <c r="FY67" s="1" t="str" cm="1">
        <f t="array" aca="1" ref="FY67" ca="1">CONCATENATE(INDIRECT(ADDRESS(1,MATCH(_xlfn.MINIFS(B67:FO67,metrics.est,"Time"),B67:FO67,0)+1)), ", ", INDIRECT(ADDRESS(2,MATCH(_xlfn.MINIFS(B67:FO67,metrics.est,"Time"),B67:FO67,0)+1)))</f>
        <v>k=20, r=0.9</v>
      </c>
    </row>
    <row r="68" spans="1:181" x14ac:dyDescent="0.2">
      <c r="A68" s="1" t="s">
        <v>63</v>
      </c>
      <c r="B68" s="4">
        <v>0.65310000000000001</v>
      </c>
      <c r="C68" s="4">
        <v>0.73050000000000004</v>
      </c>
      <c r="D68" s="4">
        <v>0.35439999999999999</v>
      </c>
      <c r="E68" s="4">
        <v>0.96430000000000005</v>
      </c>
      <c r="F68" s="4">
        <v>0.32990000000000003</v>
      </c>
      <c r="G68" s="5">
        <v>0.6583</v>
      </c>
      <c r="H68" s="5">
        <v>0.74439999999999995</v>
      </c>
      <c r="I68" s="5">
        <v>0.36980000000000002</v>
      </c>
      <c r="J68" s="5">
        <v>0.95889999999999997</v>
      </c>
      <c r="K68" s="5">
        <v>0.39489999999999997</v>
      </c>
      <c r="L68" s="4">
        <v>0.66439999999999999</v>
      </c>
      <c r="M68" s="4">
        <v>0.75870000000000004</v>
      </c>
      <c r="N68" s="4">
        <v>0.36220000000000002</v>
      </c>
      <c r="O68" s="4">
        <v>0.95550000000000002</v>
      </c>
      <c r="P68" s="4">
        <v>0.48980000000000001</v>
      </c>
      <c r="Q68" s="5">
        <v>0.67049999999999998</v>
      </c>
      <c r="R68" s="5">
        <v>0.77029999999999998</v>
      </c>
      <c r="S68" s="5">
        <v>0.35499999999999998</v>
      </c>
      <c r="T68" s="5">
        <v>0.94989999999999997</v>
      </c>
      <c r="U68" s="5">
        <v>0.36559999999999998</v>
      </c>
      <c r="V68" s="4">
        <v>0.67789999999999995</v>
      </c>
      <c r="W68" s="4">
        <v>0.78659999999999997</v>
      </c>
      <c r="X68" s="4">
        <v>0.34949999999999998</v>
      </c>
      <c r="Y68" s="4">
        <v>0.94169999999999998</v>
      </c>
      <c r="Z68" s="4">
        <v>0.33129999999999998</v>
      </c>
      <c r="AA68" s="5">
        <v>0.69140000000000001</v>
      </c>
      <c r="AB68" s="5">
        <v>0.81610000000000005</v>
      </c>
      <c r="AC68" s="5">
        <v>0.33389999999999997</v>
      </c>
      <c r="AD68" s="5">
        <v>0.93189999999999995</v>
      </c>
      <c r="AE68" s="5">
        <v>0.30830000000000002</v>
      </c>
      <c r="AF68" s="4">
        <v>0.70589999999999997</v>
      </c>
      <c r="AG68" s="4">
        <v>0.85340000000000005</v>
      </c>
      <c r="AH68" s="4">
        <v>0.30940000000000001</v>
      </c>
      <c r="AI68" s="4">
        <v>0.91469999999999996</v>
      </c>
      <c r="AJ68" s="4">
        <v>0.25640000000000002</v>
      </c>
      <c r="AK68" s="5">
        <v>0.73850000000000005</v>
      </c>
      <c r="AL68" s="5">
        <v>0.93769999999999998</v>
      </c>
      <c r="AM68" s="5">
        <v>0.27629999999999999</v>
      </c>
      <c r="AN68" s="5">
        <v>0.88400000000000001</v>
      </c>
      <c r="AO68" s="5">
        <v>0.12189999999999999</v>
      </c>
      <c r="AP68" s="4">
        <v>0.8165</v>
      </c>
      <c r="AQ68" s="4">
        <v>1.1403000000000001</v>
      </c>
      <c r="AR68" s="4">
        <v>0.22450000000000001</v>
      </c>
      <c r="AS68" s="4">
        <v>0.80930000000000002</v>
      </c>
      <c r="AT68" s="4">
        <v>0.1004</v>
      </c>
      <c r="AU68" s="5">
        <v>0.65310000000000001</v>
      </c>
      <c r="AV68" s="5">
        <v>0.7319</v>
      </c>
      <c r="AW68" s="5">
        <v>0.37569999999999998</v>
      </c>
      <c r="AX68" s="5">
        <v>0.96309999999999996</v>
      </c>
      <c r="AY68" s="5">
        <v>0.28810000000000002</v>
      </c>
      <c r="AZ68" s="4">
        <v>0.66379999999999995</v>
      </c>
      <c r="BA68" s="4">
        <v>0.75419999999999998</v>
      </c>
      <c r="BB68" s="4">
        <v>0.36720000000000003</v>
      </c>
      <c r="BC68" s="4">
        <v>0.95489999999999997</v>
      </c>
      <c r="BD68" s="4">
        <v>0.38929999999999998</v>
      </c>
      <c r="BE68" s="5">
        <v>0.6784</v>
      </c>
      <c r="BF68" s="5">
        <v>0.78869999999999996</v>
      </c>
      <c r="BG68" s="5">
        <v>0.34489999999999998</v>
      </c>
      <c r="BH68" s="5">
        <v>0.94199999999999995</v>
      </c>
      <c r="BI68" s="5">
        <v>0.35809999999999997</v>
      </c>
      <c r="BJ68" s="4">
        <v>0.70679999999999998</v>
      </c>
      <c r="BK68" s="4">
        <v>0.85470000000000002</v>
      </c>
      <c r="BL68" s="4">
        <v>0.31109999999999999</v>
      </c>
      <c r="BM68" s="4">
        <v>0.91459999999999997</v>
      </c>
      <c r="BN68" s="4">
        <v>0.23089999999999999</v>
      </c>
      <c r="BO68" s="5">
        <v>0.81730000000000003</v>
      </c>
      <c r="BP68" s="5">
        <v>1.1411</v>
      </c>
      <c r="BQ68" s="5">
        <v>0.2205</v>
      </c>
      <c r="BR68" s="5">
        <v>0.80810000000000004</v>
      </c>
      <c r="BS68" s="5">
        <v>5.3100000000000001E-2</v>
      </c>
      <c r="BT68" s="4">
        <v>0.65400000000000003</v>
      </c>
      <c r="BU68" s="4">
        <v>0.73319999999999996</v>
      </c>
      <c r="BV68" s="4">
        <v>0.36299999999999999</v>
      </c>
      <c r="BW68" s="4">
        <v>0.96289999999999998</v>
      </c>
      <c r="BX68" s="4">
        <v>0.21440000000000001</v>
      </c>
      <c r="BY68" s="5">
        <v>0.66439999999999999</v>
      </c>
      <c r="BZ68" s="5">
        <v>0.75719999999999998</v>
      </c>
      <c r="CA68" s="5">
        <v>0.36309999999999998</v>
      </c>
      <c r="CB68" s="5">
        <v>0.95569999999999999</v>
      </c>
      <c r="CC68" s="5">
        <v>0.30919999999999997</v>
      </c>
      <c r="CD68" s="4">
        <v>0.67989999999999995</v>
      </c>
      <c r="CE68" s="4">
        <v>0.79149999999999998</v>
      </c>
      <c r="CF68" s="4">
        <v>0.3448</v>
      </c>
      <c r="CG68" s="4">
        <v>0.94230000000000003</v>
      </c>
      <c r="CH68" s="4">
        <v>0.29139999999999999</v>
      </c>
      <c r="CI68" s="5">
        <v>0.70740000000000003</v>
      </c>
      <c r="CJ68" s="5">
        <v>0.85829999999999995</v>
      </c>
      <c r="CK68" s="5">
        <v>0.31040000000000001</v>
      </c>
      <c r="CL68" s="5">
        <v>0.91439999999999999</v>
      </c>
      <c r="CM68" s="5">
        <v>0.19</v>
      </c>
      <c r="CN68" s="4">
        <v>0.81720000000000004</v>
      </c>
      <c r="CO68" s="4">
        <v>1.1434</v>
      </c>
      <c r="CP68" s="4">
        <v>0.2258</v>
      </c>
      <c r="CQ68" s="4">
        <v>0.80820000000000003</v>
      </c>
      <c r="CR68" s="4">
        <v>6.3E-2</v>
      </c>
      <c r="CS68" s="5">
        <v>0.65139999999999998</v>
      </c>
      <c r="CT68" s="5">
        <v>0.72850000000000004</v>
      </c>
      <c r="CU68" s="5">
        <v>0.37980000000000003</v>
      </c>
      <c r="CV68" s="5">
        <v>0.96299999999999997</v>
      </c>
      <c r="CW68" s="5">
        <v>0.18</v>
      </c>
      <c r="CX68" s="4">
        <v>0.66390000000000005</v>
      </c>
      <c r="CY68" s="4">
        <v>0.75670000000000004</v>
      </c>
      <c r="CZ68" s="4">
        <v>0.36409999999999998</v>
      </c>
      <c r="DA68" s="4">
        <v>0.95530000000000004</v>
      </c>
      <c r="DB68" s="4">
        <v>0.24299999999999999</v>
      </c>
      <c r="DC68" s="5">
        <v>0.67920000000000003</v>
      </c>
      <c r="DD68" s="5">
        <v>0.7903</v>
      </c>
      <c r="DE68" s="5">
        <v>0.34429999999999999</v>
      </c>
      <c r="DF68" s="5">
        <v>0.94259999999999999</v>
      </c>
      <c r="DG68" s="5">
        <v>0.2535</v>
      </c>
      <c r="DH68" s="4">
        <v>0.70679999999999998</v>
      </c>
      <c r="DI68" s="4">
        <v>0.85609999999999997</v>
      </c>
      <c r="DJ68" s="4">
        <v>0.31280000000000002</v>
      </c>
      <c r="DK68" s="4">
        <v>0.91459999999999997</v>
      </c>
      <c r="DL68" s="4">
        <v>0.12970000000000001</v>
      </c>
      <c r="DM68" s="5">
        <v>0.81730000000000003</v>
      </c>
      <c r="DN68" s="5">
        <v>1.1435</v>
      </c>
      <c r="DO68" s="5">
        <v>0.22450000000000001</v>
      </c>
      <c r="DP68" s="5">
        <v>0.80830000000000002</v>
      </c>
      <c r="DQ68" s="5">
        <v>4.5600000000000002E-2</v>
      </c>
      <c r="DR68" s="4">
        <v>0.65380000000000005</v>
      </c>
      <c r="DS68" s="4">
        <v>0.73340000000000005</v>
      </c>
      <c r="DT68" s="4">
        <v>0.37240000000000001</v>
      </c>
      <c r="DU68" s="4">
        <v>0.96240000000000003</v>
      </c>
      <c r="DV68" s="4">
        <v>0.20979999999999999</v>
      </c>
      <c r="DW68" s="5">
        <v>0.66290000000000004</v>
      </c>
      <c r="DX68" s="5">
        <v>0.75339999999999996</v>
      </c>
      <c r="DY68" s="5">
        <v>0.36459999999999998</v>
      </c>
      <c r="DZ68" s="5">
        <v>0.95499999999999996</v>
      </c>
      <c r="EA68" s="5">
        <v>0.26140000000000002</v>
      </c>
      <c r="EB68" s="4">
        <v>0.67859999999999998</v>
      </c>
      <c r="EC68" s="4">
        <v>0.78900000000000003</v>
      </c>
      <c r="ED68" s="4">
        <v>0.34810000000000002</v>
      </c>
      <c r="EE68" s="4">
        <v>0.94179999999999997</v>
      </c>
      <c r="EF68" s="4">
        <v>0.20419999999999999</v>
      </c>
      <c r="EG68" s="5">
        <v>0.70720000000000005</v>
      </c>
      <c r="EH68" s="5">
        <v>0.85709999999999997</v>
      </c>
      <c r="EI68" s="5">
        <v>0.31069999999999998</v>
      </c>
      <c r="EJ68" s="5">
        <v>0.91490000000000005</v>
      </c>
      <c r="EK68" s="5">
        <v>0.18049999999999999</v>
      </c>
      <c r="EL68" s="4">
        <v>0.81689999999999996</v>
      </c>
      <c r="EM68" s="4">
        <v>1.1426000000000001</v>
      </c>
      <c r="EN68" s="4">
        <v>0.22370000000000001</v>
      </c>
      <c r="EO68" s="4">
        <v>0.80879999999999996</v>
      </c>
      <c r="EP68" s="4">
        <v>4.8399999999999999E-2</v>
      </c>
      <c r="EQ68" s="5">
        <v>0.6532</v>
      </c>
      <c r="ER68" s="5">
        <v>0.73229999999999995</v>
      </c>
      <c r="ES68" s="5">
        <v>0.36759999999999998</v>
      </c>
      <c r="ET68" s="5">
        <v>0.96279999999999999</v>
      </c>
      <c r="EU68" s="5">
        <v>0.19009999999999999</v>
      </c>
      <c r="EV68" s="4"/>
      <c r="EW68" s="4"/>
      <c r="EX68" s="4"/>
      <c r="EY68" s="4"/>
      <c r="EZ68" s="4"/>
      <c r="FA68" s="5">
        <v>0.67859999999999998</v>
      </c>
      <c r="FB68" s="5">
        <v>0.78939999999999999</v>
      </c>
      <c r="FC68" s="5">
        <v>0.3463</v>
      </c>
      <c r="FD68" s="5">
        <v>0.94199999999999995</v>
      </c>
      <c r="FE68" s="5">
        <v>0.26979999999999998</v>
      </c>
      <c r="FF68" s="4"/>
      <c r="FG68" s="4"/>
      <c r="FH68" s="4"/>
      <c r="FI68" s="4"/>
      <c r="FJ68" s="4"/>
      <c r="FK68" s="5"/>
      <c r="FL68" s="5"/>
      <c r="FM68" s="5"/>
      <c r="FN68" s="5"/>
      <c r="FO68" s="5"/>
      <c r="FP68" s="4">
        <f t="shared" si="5"/>
        <v>0.69963225806451601</v>
      </c>
      <c r="FQ68" s="4">
        <f t="shared" si="1"/>
        <v>0.84401612903225798</v>
      </c>
      <c r="FR68" s="4">
        <f t="shared" si="2"/>
        <v>0.32646451612903227</v>
      </c>
      <c r="FS68" s="4">
        <f t="shared" si="3"/>
        <v>0.92089999999999994</v>
      </c>
      <c r="FT68" s="4">
        <f t="shared" si="4"/>
        <v>0.23554838709677423</v>
      </c>
      <c r="FU68" s="1" t="str" cm="1">
        <f t="array" aca="1" ref="FU68" ca="1">CONCATENATE(INDIRECT(ADDRESS(1,MATCH(_xlfn.MINIFS(B68:FO68,metrics.est,"MAE"),B68:FO68,0)+1)), ", ", INDIRECT(ADDRESS(2,MATCH(_xlfn.MINIFS(B68:FO68,metrics.est,"MAE"),B68:FO68,0)+1)))</f>
        <v>k=20, r=0.1</v>
      </c>
      <c r="FV68" s="1" t="str" cm="1">
        <f t="array" aca="1" ref="FV68" ca="1">CONCATENATE(INDIRECT(ADDRESS(1,MATCH(_xlfn.MINIFS(B68:FO68,metrics.est,"MSE"),B68:FO68,0)+1)), ", ", INDIRECT(ADDRESS(2,MATCH(_xlfn.MINIFS(B68:FO68,metrics.est,"MSE"),B68:FO68,0)+1)))</f>
        <v>k=20, r=0.1</v>
      </c>
      <c r="FW68" s="1" t="str" cm="1">
        <f t="array" aca="1" ref="FW68" ca="1">CONCATENATE(INDIRECT(ADDRESS(1,MATCH(_xlfn.MAXIFS(B68:FO68,metrics.est,"R"),B68:FO68,0)+1)), ", ", INDIRECT(ADDRESS(2,MATCH(_xlfn.MAXIFS(B68:FO68,metrics.est,"R"),B68:FO68,0)+1)))</f>
        <v>k=20, r=0.1</v>
      </c>
      <c r="FX68" s="1" t="str" cm="1">
        <f t="array" aca="1" ref="FX68" ca="1">CONCATENATE(INDIRECT(ADDRESS(1,MATCH(_xlfn.MAXIFS(B68:FO68,metrics.est,"Coverage"),B68:FO68,0)+1)), ", ", INDIRECT(ADDRESS(2,MATCH(_xlfn.MAXIFS(B68:FO68,metrics.est,"Coverage"),B68:FO68,0)+1)))</f>
        <v>k=5, r=0.1</v>
      </c>
      <c r="FY68" s="1" t="str" cm="1">
        <f t="array" aca="1" ref="FY68" ca="1">CONCATENATE(INDIRECT(ADDRESS(1,MATCH(_xlfn.MINIFS(B68:FO68,metrics.est,"Time"),B68:FO68,0)+1)), ", ", INDIRECT(ADDRESS(2,MATCH(_xlfn.MINIFS(B68:FO68,metrics.est,"Time"),B68:FO68,0)+1)))</f>
        <v>k=20, r=0.9</v>
      </c>
    </row>
    <row r="69" spans="1:181" x14ac:dyDescent="0.2">
      <c r="A69" s="1" t="s">
        <v>223</v>
      </c>
      <c r="B69" s="4">
        <v>0.65080000000000005</v>
      </c>
      <c r="C69" s="4">
        <v>0.7258</v>
      </c>
      <c r="D69" s="4">
        <v>0.36430000000000001</v>
      </c>
      <c r="E69" s="4">
        <v>0.96430000000000005</v>
      </c>
      <c r="F69" s="4">
        <v>0.2011</v>
      </c>
      <c r="G69" s="5">
        <v>0.65700000000000003</v>
      </c>
      <c r="H69" s="5">
        <v>0.74229999999999996</v>
      </c>
      <c r="I69" s="5">
        <v>0.38109999999999999</v>
      </c>
      <c r="J69" s="5">
        <v>0.95889999999999997</v>
      </c>
      <c r="K69" s="5">
        <v>0.3659</v>
      </c>
      <c r="L69" s="4">
        <v>0.66410000000000002</v>
      </c>
      <c r="M69" s="4">
        <v>0.75790000000000002</v>
      </c>
      <c r="N69" s="4">
        <v>0.37080000000000002</v>
      </c>
      <c r="O69" s="4">
        <v>0.95550000000000002</v>
      </c>
      <c r="P69" s="4">
        <v>0.25519999999999998</v>
      </c>
      <c r="Q69" s="5">
        <v>0.67130000000000001</v>
      </c>
      <c r="R69" s="5">
        <v>0.77229999999999999</v>
      </c>
      <c r="S69" s="5">
        <v>0.3604</v>
      </c>
      <c r="T69" s="5">
        <v>0.94989999999999997</v>
      </c>
      <c r="U69" s="5">
        <v>0.35089999999999999</v>
      </c>
      <c r="V69" s="4">
        <v>0.6794</v>
      </c>
      <c r="W69" s="4">
        <v>0.79090000000000005</v>
      </c>
      <c r="X69" s="4">
        <v>0.3523</v>
      </c>
      <c r="Y69" s="4">
        <v>0.94169999999999998</v>
      </c>
      <c r="Z69" s="4">
        <v>0.24510000000000001</v>
      </c>
      <c r="AA69" s="5">
        <v>0.69410000000000005</v>
      </c>
      <c r="AB69" s="5">
        <v>0.82350000000000001</v>
      </c>
      <c r="AC69" s="5">
        <v>0.33160000000000001</v>
      </c>
      <c r="AD69" s="5">
        <v>0.93189999999999995</v>
      </c>
      <c r="AE69" s="5">
        <v>0.31090000000000001</v>
      </c>
      <c r="AF69" s="4">
        <v>0.71050000000000002</v>
      </c>
      <c r="AG69" s="4">
        <v>0.86539999999999995</v>
      </c>
      <c r="AH69" s="4">
        <v>0.30470000000000003</v>
      </c>
      <c r="AI69" s="4">
        <v>0.91469999999999996</v>
      </c>
      <c r="AJ69" s="4">
        <v>0.1835</v>
      </c>
      <c r="AK69" s="5">
        <v>0.74619999999999997</v>
      </c>
      <c r="AL69" s="5">
        <v>0.95799999999999996</v>
      </c>
      <c r="AM69" s="5">
        <v>0.26939999999999997</v>
      </c>
      <c r="AN69" s="5">
        <v>0.88400000000000001</v>
      </c>
      <c r="AO69" s="5">
        <v>0.1134</v>
      </c>
      <c r="AP69" s="4">
        <v>0.82599999999999996</v>
      </c>
      <c r="AQ69" s="4">
        <v>1.1647000000000001</v>
      </c>
      <c r="AR69" s="4">
        <v>0.22140000000000001</v>
      </c>
      <c r="AS69" s="4">
        <v>0.80930000000000002</v>
      </c>
      <c r="AT69" s="4">
        <v>4.8800000000000003E-2</v>
      </c>
      <c r="AU69" s="5">
        <v>0.65059999999999996</v>
      </c>
      <c r="AV69" s="5">
        <v>0.72689999999999999</v>
      </c>
      <c r="AW69" s="5">
        <v>0.38629999999999998</v>
      </c>
      <c r="AX69" s="5">
        <v>0.96309999999999996</v>
      </c>
      <c r="AY69" s="5">
        <v>0.2571</v>
      </c>
      <c r="AZ69" s="4">
        <v>0.66369999999999996</v>
      </c>
      <c r="BA69" s="4">
        <v>0.754</v>
      </c>
      <c r="BB69" s="4">
        <v>0.37530000000000002</v>
      </c>
      <c r="BC69" s="4">
        <v>0.95489999999999997</v>
      </c>
      <c r="BD69" s="4">
        <v>0.35239999999999999</v>
      </c>
      <c r="BE69" s="5">
        <v>0.6804</v>
      </c>
      <c r="BF69" s="5">
        <v>0.79390000000000005</v>
      </c>
      <c r="BG69" s="5">
        <v>0.34710000000000002</v>
      </c>
      <c r="BH69" s="5">
        <v>0.94199999999999995</v>
      </c>
      <c r="BI69" s="5">
        <v>0.32969999999999999</v>
      </c>
      <c r="BJ69" s="4">
        <v>0.71120000000000005</v>
      </c>
      <c r="BK69" s="4">
        <v>0.86619999999999997</v>
      </c>
      <c r="BL69" s="4">
        <v>0.30680000000000002</v>
      </c>
      <c r="BM69" s="4">
        <v>0.91459999999999997</v>
      </c>
      <c r="BN69" s="4">
        <v>0.20100000000000001</v>
      </c>
      <c r="BO69" s="5">
        <v>0.82650000000000001</v>
      </c>
      <c r="BP69" s="5">
        <v>1.1653</v>
      </c>
      <c r="BQ69" s="5">
        <v>0.21740000000000001</v>
      </c>
      <c r="BR69" s="5">
        <v>0.80810000000000004</v>
      </c>
      <c r="BS69" s="5">
        <v>5.1499999999999997E-2</v>
      </c>
      <c r="BT69" s="4">
        <v>0.65210000000000001</v>
      </c>
      <c r="BU69" s="4">
        <v>0.72909999999999997</v>
      </c>
      <c r="BV69" s="4">
        <v>0.374</v>
      </c>
      <c r="BW69" s="4">
        <v>0.96289999999999998</v>
      </c>
      <c r="BX69" s="4">
        <v>0.2208</v>
      </c>
      <c r="BY69" s="5">
        <v>0.66439999999999999</v>
      </c>
      <c r="BZ69" s="5">
        <v>0.75739999999999996</v>
      </c>
      <c r="CA69" s="5">
        <v>0.37130000000000002</v>
      </c>
      <c r="CB69" s="5">
        <v>0.95569999999999999</v>
      </c>
      <c r="CC69" s="5">
        <v>0.31580000000000003</v>
      </c>
      <c r="CD69" s="4">
        <v>0.68149999999999999</v>
      </c>
      <c r="CE69" s="4">
        <v>0.79569999999999996</v>
      </c>
      <c r="CF69" s="4">
        <v>0.34660000000000002</v>
      </c>
      <c r="CG69" s="4">
        <v>0.94230000000000003</v>
      </c>
      <c r="CH69" s="4">
        <v>0.28520000000000001</v>
      </c>
      <c r="CI69" s="5">
        <v>0.7117</v>
      </c>
      <c r="CJ69" s="5">
        <v>0.87019999999999997</v>
      </c>
      <c r="CK69" s="5">
        <v>0.30480000000000002</v>
      </c>
      <c r="CL69" s="5">
        <v>0.91439999999999999</v>
      </c>
      <c r="CM69" s="5">
        <v>0.1774</v>
      </c>
      <c r="CN69" s="4">
        <v>0.82620000000000005</v>
      </c>
      <c r="CO69" s="4">
        <v>1.1671</v>
      </c>
      <c r="CP69" s="4">
        <v>0.2228</v>
      </c>
      <c r="CQ69" s="4">
        <v>0.80820000000000003</v>
      </c>
      <c r="CR69" s="4">
        <v>5.8000000000000003E-2</v>
      </c>
      <c r="CS69" s="5">
        <v>0.6492</v>
      </c>
      <c r="CT69" s="5">
        <v>0.72409999999999997</v>
      </c>
      <c r="CU69" s="5">
        <v>0.39400000000000002</v>
      </c>
      <c r="CV69" s="5">
        <v>0.96299999999999997</v>
      </c>
      <c r="CW69" s="5">
        <v>0.16370000000000001</v>
      </c>
      <c r="CX69" s="4">
        <v>0.66349999999999998</v>
      </c>
      <c r="CY69" s="4">
        <v>0.75619999999999998</v>
      </c>
      <c r="CZ69" s="4">
        <v>0.37219999999999998</v>
      </c>
      <c r="DA69" s="4">
        <v>0.95530000000000004</v>
      </c>
      <c r="DB69" s="4">
        <v>0.2203</v>
      </c>
      <c r="DC69" s="5">
        <v>0.68100000000000005</v>
      </c>
      <c r="DD69" s="5">
        <v>0.79500000000000004</v>
      </c>
      <c r="DE69" s="5">
        <v>0.34560000000000002</v>
      </c>
      <c r="DF69" s="5">
        <v>0.94259999999999999</v>
      </c>
      <c r="DG69" s="5">
        <v>0.21379999999999999</v>
      </c>
      <c r="DH69" s="4">
        <v>0.71109999999999995</v>
      </c>
      <c r="DI69" s="4">
        <v>0.86770000000000003</v>
      </c>
      <c r="DJ69" s="4">
        <v>0.308</v>
      </c>
      <c r="DK69" s="4">
        <v>0.91459999999999997</v>
      </c>
      <c r="DL69" s="4">
        <v>0.1235</v>
      </c>
      <c r="DM69" s="5">
        <v>0.82679999999999998</v>
      </c>
      <c r="DN69" s="5">
        <v>1.1678999999999999</v>
      </c>
      <c r="DO69" s="5">
        <v>0.2218</v>
      </c>
      <c r="DP69" s="5">
        <v>0.80830000000000002</v>
      </c>
      <c r="DQ69" s="5">
        <v>4.5600000000000002E-2</v>
      </c>
      <c r="DR69" s="4">
        <v>0.65159999999999996</v>
      </c>
      <c r="DS69" s="4">
        <v>0.7288</v>
      </c>
      <c r="DT69" s="4">
        <v>0.38650000000000001</v>
      </c>
      <c r="DU69" s="4">
        <v>0.96240000000000003</v>
      </c>
      <c r="DV69" s="4">
        <v>0.2031</v>
      </c>
      <c r="DW69" s="5">
        <v>0.66259999999999997</v>
      </c>
      <c r="DX69" s="5">
        <v>0.75329999999999997</v>
      </c>
      <c r="DY69" s="5">
        <v>0.3725</v>
      </c>
      <c r="DZ69" s="5">
        <v>0.95499999999999996</v>
      </c>
      <c r="EA69" s="5">
        <v>0.25509999999999999</v>
      </c>
      <c r="EB69" s="4">
        <v>0.6804</v>
      </c>
      <c r="EC69" s="4">
        <v>0.79349999999999998</v>
      </c>
      <c r="ED69" s="4">
        <v>0.35039999999999999</v>
      </c>
      <c r="EE69" s="4">
        <v>0.94179999999999997</v>
      </c>
      <c r="EF69" s="4">
        <v>0.1825</v>
      </c>
      <c r="EG69" s="5">
        <v>0.71140000000000003</v>
      </c>
      <c r="EH69" s="5">
        <v>0.86860000000000004</v>
      </c>
      <c r="EI69" s="5">
        <v>0.30590000000000001</v>
      </c>
      <c r="EJ69" s="5">
        <v>0.91490000000000005</v>
      </c>
      <c r="EK69" s="5">
        <v>0.153</v>
      </c>
      <c r="EL69" s="4">
        <v>0.82609999999999995</v>
      </c>
      <c r="EM69" s="4">
        <v>1.1669</v>
      </c>
      <c r="EN69" s="4">
        <v>0.2208</v>
      </c>
      <c r="EO69" s="4">
        <v>0.80879999999999996</v>
      </c>
      <c r="EP69" s="4">
        <v>4.5199999999999997E-2</v>
      </c>
      <c r="EQ69" s="5">
        <v>0.65100000000000002</v>
      </c>
      <c r="ER69" s="5">
        <v>0.7278</v>
      </c>
      <c r="ES69" s="5">
        <v>0.38150000000000001</v>
      </c>
      <c r="ET69" s="5">
        <v>0.96279999999999999</v>
      </c>
      <c r="EU69" s="5">
        <v>0.18140000000000001</v>
      </c>
      <c r="EV69" s="4"/>
      <c r="EW69" s="4"/>
      <c r="EX69" s="4"/>
      <c r="EY69" s="4"/>
      <c r="EZ69" s="4"/>
      <c r="FA69" s="5">
        <v>0.68030000000000002</v>
      </c>
      <c r="FB69" s="5">
        <v>0.79390000000000005</v>
      </c>
      <c r="FC69" s="5">
        <v>0.34849999999999998</v>
      </c>
      <c r="FD69" s="5">
        <v>0.94199999999999995</v>
      </c>
      <c r="FE69" s="5">
        <v>0.2185</v>
      </c>
      <c r="FF69" s="4"/>
      <c r="FG69" s="4"/>
      <c r="FH69" s="4"/>
      <c r="FI69" s="4"/>
      <c r="FJ69" s="4"/>
      <c r="FK69" s="5"/>
      <c r="FL69" s="5"/>
      <c r="FM69" s="5"/>
      <c r="FN69" s="5"/>
      <c r="FO69" s="5"/>
      <c r="FP69" s="4">
        <f t="shared" si="5"/>
        <v>0.70202258064516121</v>
      </c>
      <c r="FQ69" s="4">
        <f t="shared" si="1"/>
        <v>0.85065483870967751</v>
      </c>
      <c r="FR69" s="4">
        <f t="shared" si="2"/>
        <v>0.32955161290322588</v>
      </c>
      <c r="FS69" s="4">
        <f t="shared" si="3"/>
        <v>0.92089999999999994</v>
      </c>
      <c r="FT69" s="4">
        <f t="shared" si="4"/>
        <v>0.20417419354838706</v>
      </c>
      <c r="FU69" s="1" t="str" cm="1">
        <f t="array" aca="1" ref="FU69" ca="1">CONCATENATE(INDIRECT(ADDRESS(1,MATCH(_xlfn.MINIFS(B69:FO69,metrics.est,"MAE"),B69:FO69,0)+1)), ", ", INDIRECT(ADDRESS(2,MATCH(_xlfn.MINIFS(B69:FO69,metrics.est,"MAE"),B69:FO69,0)+1)))</f>
        <v>k=20, r=0.1</v>
      </c>
      <c r="FV69" s="1" t="str" cm="1">
        <f t="array" aca="1" ref="FV69" ca="1">CONCATENATE(INDIRECT(ADDRESS(1,MATCH(_xlfn.MINIFS(B69:FO69,metrics.est,"MSE"),B69:FO69,0)+1)), ", ", INDIRECT(ADDRESS(2,MATCH(_xlfn.MINIFS(B69:FO69,metrics.est,"MSE"),B69:FO69,0)+1)))</f>
        <v>k=20, r=0.1</v>
      </c>
      <c r="FW69" s="1" t="str" cm="1">
        <f t="array" aca="1" ref="FW69" ca="1">CONCATENATE(INDIRECT(ADDRESS(1,MATCH(_xlfn.MAXIFS(B69:FO69,metrics.est,"R"),B69:FO69,0)+1)), ", ", INDIRECT(ADDRESS(2,MATCH(_xlfn.MAXIFS(B69:FO69,metrics.est,"R"),B69:FO69,0)+1)))</f>
        <v>k=20, r=0.1</v>
      </c>
      <c r="FX69" s="1" t="str" cm="1">
        <f t="array" aca="1" ref="FX69" ca="1">CONCATENATE(INDIRECT(ADDRESS(1,MATCH(_xlfn.MAXIFS(B69:FO69,metrics.est,"Coverage"),B69:FO69,0)+1)), ", ", INDIRECT(ADDRESS(2,MATCH(_xlfn.MAXIFS(B69:FO69,metrics.est,"Coverage"),B69:FO69,0)+1)))</f>
        <v>k=5, r=0.1</v>
      </c>
      <c r="FY69" s="1" t="str" cm="1">
        <f t="array" aca="1" ref="FY69" ca="1">CONCATENATE(INDIRECT(ADDRESS(1,MATCH(_xlfn.MINIFS(B69:FO69,metrics.est,"Time"),B69:FO69,0)+1)), ", ", INDIRECT(ADDRESS(2,MATCH(_xlfn.MINIFS(B69:FO69,metrics.est,"Time"),B69:FO69,0)+1)))</f>
        <v>k=50, r=0.9</v>
      </c>
    </row>
    <row r="70" spans="1:181" x14ac:dyDescent="0.2">
      <c r="A70" s="1" t="s">
        <v>219</v>
      </c>
      <c r="B70" s="4">
        <v>0.67230000000000001</v>
      </c>
      <c r="C70" s="4">
        <v>0.7752</v>
      </c>
      <c r="D70" s="4">
        <v>0.33650000000000002</v>
      </c>
      <c r="E70" s="4">
        <v>0.96430000000000005</v>
      </c>
      <c r="F70" s="4">
        <v>0.21290000000000001</v>
      </c>
      <c r="G70" s="5">
        <v>0.67859999999999998</v>
      </c>
      <c r="H70" s="5">
        <v>0.79059999999999997</v>
      </c>
      <c r="I70" s="5">
        <v>0.35</v>
      </c>
      <c r="J70" s="5">
        <v>0.95889999999999997</v>
      </c>
      <c r="K70" s="5">
        <v>0.41460000000000002</v>
      </c>
      <c r="L70" s="4">
        <v>0.68530000000000002</v>
      </c>
      <c r="M70" s="4">
        <v>0.80589999999999995</v>
      </c>
      <c r="N70" s="4">
        <v>0.3427</v>
      </c>
      <c r="O70" s="4">
        <v>0.95550000000000002</v>
      </c>
      <c r="P70" s="4">
        <v>0.34139999999999998</v>
      </c>
      <c r="Q70" s="5">
        <v>0.69069999999999998</v>
      </c>
      <c r="R70" s="5">
        <v>0.81589999999999996</v>
      </c>
      <c r="S70" s="5">
        <v>0.3387</v>
      </c>
      <c r="T70" s="5">
        <v>0.94989999999999997</v>
      </c>
      <c r="U70" s="5">
        <v>0.4894</v>
      </c>
      <c r="V70" s="4">
        <v>0.6956</v>
      </c>
      <c r="W70" s="4">
        <v>0.82740000000000002</v>
      </c>
      <c r="X70" s="4">
        <v>0.33639999999999998</v>
      </c>
      <c r="Y70" s="4">
        <v>0.94169999999999998</v>
      </c>
      <c r="Z70" s="4">
        <v>0.35310000000000002</v>
      </c>
      <c r="AA70" s="5">
        <v>0.70620000000000005</v>
      </c>
      <c r="AB70" s="5">
        <v>0.84970000000000001</v>
      </c>
      <c r="AC70" s="5">
        <v>0.32490000000000002</v>
      </c>
      <c r="AD70" s="5">
        <v>0.93189999999999995</v>
      </c>
      <c r="AE70" s="5">
        <v>0.40179999999999999</v>
      </c>
      <c r="AF70" s="4">
        <v>0.71619999999999995</v>
      </c>
      <c r="AG70" s="4">
        <v>0.87309999999999999</v>
      </c>
      <c r="AH70" s="4">
        <v>0.31109999999999999</v>
      </c>
      <c r="AI70" s="4">
        <v>0.91469999999999996</v>
      </c>
      <c r="AJ70" s="4">
        <v>0.31440000000000001</v>
      </c>
      <c r="AK70" s="5">
        <v>0.73750000000000004</v>
      </c>
      <c r="AL70" s="5">
        <v>0.92659999999999998</v>
      </c>
      <c r="AM70" s="5">
        <v>0.2913</v>
      </c>
      <c r="AN70" s="5">
        <v>0.88400000000000001</v>
      </c>
      <c r="AO70" s="5">
        <v>0.2142</v>
      </c>
      <c r="AP70" s="4">
        <v>0.77900000000000003</v>
      </c>
      <c r="AQ70" s="4">
        <v>1.0270999999999999</v>
      </c>
      <c r="AR70" s="4">
        <v>0.25629999999999997</v>
      </c>
      <c r="AS70" s="4">
        <v>0.80930000000000002</v>
      </c>
      <c r="AT70" s="4">
        <v>0.106</v>
      </c>
      <c r="AU70" s="5">
        <v>0.67279999999999995</v>
      </c>
      <c r="AV70" s="5">
        <v>0.77739999999999998</v>
      </c>
      <c r="AW70" s="5">
        <v>0.35610000000000003</v>
      </c>
      <c r="AX70" s="5">
        <v>0.96309999999999996</v>
      </c>
      <c r="AY70" s="5">
        <v>0.2843</v>
      </c>
      <c r="AZ70" s="4">
        <v>0.68459999999999999</v>
      </c>
      <c r="BA70" s="4">
        <v>0.80120000000000002</v>
      </c>
      <c r="BB70" s="4">
        <v>0.34889999999999999</v>
      </c>
      <c r="BC70" s="4">
        <v>0.95489999999999997</v>
      </c>
      <c r="BD70" s="4">
        <v>0.47699999999999998</v>
      </c>
      <c r="BE70" s="5">
        <v>0.69689999999999996</v>
      </c>
      <c r="BF70" s="5">
        <v>0.83099999999999996</v>
      </c>
      <c r="BG70" s="5">
        <v>0.3327</v>
      </c>
      <c r="BH70" s="5">
        <v>0.94199999999999995</v>
      </c>
      <c r="BI70" s="5">
        <v>0.46579999999999999</v>
      </c>
      <c r="BJ70" s="4">
        <v>0.71709999999999996</v>
      </c>
      <c r="BK70" s="4">
        <v>0.87539999999999996</v>
      </c>
      <c r="BL70" s="4">
        <v>0.311</v>
      </c>
      <c r="BM70" s="4">
        <v>0.91459999999999997</v>
      </c>
      <c r="BN70" s="4">
        <v>0.34429999999999999</v>
      </c>
      <c r="BO70" s="5">
        <v>0.77869999999999995</v>
      </c>
      <c r="BP70" s="5">
        <v>1.0264</v>
      </c>
      <c r="BQ70" s="5">
        <v>0.25140000000000001</v>
      </c>
      <c r="BR70" s="5">
        <v>0.80810000000000004</v>
      </c>
      <c r="BS70" s="5">
        <v>0.1125</v>
      </c>
      <c r="BT70" s="4">
        <v>0.67379999999999995</v>
      </c>
      <c r="BU70" s="4">
        <v>0.77859999999999996</v>
      </c>
      <c r="BV70" s="4">
        <v>0.3473</v>
      </c>
      <c r="BW70" s="4">
        <v>0.96289999999999998</v>
      </c>
      <c r="BX70" s="4">
        <v>0.24529999999999999</v>
      </c>
      <c r="BY70" s="5">
        <v>0.68459999999999999</v>
      </c>
      <c r="BZ70" s="5">
        <v>0.80400000000000005</v>
      </c>
      <c r="CA70" s="5">
        <v>0.3448</v>
      </c>
      <c r="CB70" s="5">
        <v>0.95569999999999999</v>
      </c>
      <c r="CC70" s="5">
        <v>0.41170000000000001</v>
      </c>
      <c r="CD70" s="4">
        <v>0.6976</v>
      </c>
      <c r="CE70" s="4">
        <v>0.83169999999999999</v>
      </c>
      <c r="CF70" s="4">
        <v>0.33239999999999997</v>
      </c>
      <c r="CG70" s="4">
        <v>0.94230000000000003</v>
      </c>
      <c r="CH70" s="4">
        <v>0.42749999999999999</v>
      </c>
      <c r="CI70" s="5">
        <v>0.7177</v>
      </c>
      <c r="CJ70" s="5">
        <v>0.87839999999999996</v>
      </c>
      <c r="CK70" s="5">
        <v>0.31180000000000002</v>
      </c>
      <c r="CL70" s="5">
        <v>0.91439999999999999</v>
      </c>
      <c r="CM70" s="5">
        <v>0.33150000000000002</v>
      </c>
      <c r="CN70" s="4">
        <v>0.77959999999999996</v>
      </c>
      <c r="CO70" s="4">
        <v>1.0299</v>
      </c>
      <c r="CP70" s="4">
        <v>0.25440000000000002</v>
      </c>
      <c r="CQ70" s="4">
        <v>0.80820000000000003</v>
      </c>
      <c r="CR70" s="4">
        <v>0.13539999999999999</v>
      </c>
      <c r="CS70" s="5">
        <v>0.67200000000000004</v>
      </c>
      <c r="CT70" s="5">
        <v>0.77500000000000002</v>
      </c>
      <c r="CU70" s="5">
        <v>0.3609</v>
      </c>
      <c r="CV70" s="5">
        <v>0.96299999999999997</v>
      </c>
      <c r="CW70" s="5">
        <v>0.1691</v>
      </c>
      <c r="CX70" s="4">
        <v>0.68400000000000005</v>
      </c>
      <c r="CY70" s="4">
        <v>0.80310000000000004</v>
      </c>
      <c r="CZ70" s="4">
        <v>0.3463</v>
      </c>
      <c r="DA70" s="4">
        <v>0.95530000000000004</v>
      </c>
      <c r="DB70" s="4">
        <v>0.27939999999999998</v>
      </c>
      <c r="DC70" s="5">
        <v>0.69699999999999995</v>
      </c>
      <c r="DD70" s="5">
        <v>0.83050000000000002</v>
      </c>
      <c r="DE70" s="5">
        <v>0.3322</v>
      </c>
      <c r="DF70" s="5">
        <v>0.94259999999999999</v>
      </c>
      <c r="DG70" s="5">
        <v>0.3135</v>
      </c>
      <c r="DH70" s="4">
        <v>0.71740000000000004</v>
      </c>
      <c r="DI70" s="4">
        <v>0.87729999999999997</v>
      </c>
      <c r="DJ70" s="4">
        <v>0.3135</v>
      </c>
      <c r="DK70" s="4">
        <v>0.91459999999999997</v>
      </c>
      <c r="DL70" s="4">
        <v>0.22520000000000001</v>
      </c>
      <c r="DM70" s="5">
        <v>0.78100000000000003</v>
      </c>
      <c r="DN70" s="5">
        <v>1.0342</v>
      </c>
      <c r="DO70" s="5">
        <v>0.25509999999999999</v>
      </c>
      <c r="DP70" s="5">
        <v>0.80830000000000002</v>
      </c>
      <c r="DQ70" s="5">
        <v>9.7299999999999998E-2</v>
      </c>
      <c r="DR70" s="4">
        <v>0.67390000000000005</v>
      </c>
      <c r="DS70" s="4">
        <v>0.7792</v>
      </c>
      <c r="DT70" s="4">
        <v>0.35439999999999999</v>
      </c>
      <c r="DU70" s="4">
        <v>0.96240000000000003</v>
      </c>
      <c r="DV70" s="4">
        <v>0.2177</v>
      </c>
      <c r="DW70" s="5">
        <v>0.68340000000000001</v>
      </c>
      <c r="DX70" s="5">
        <v>0.80049999999999999</v>
      </c>
      <c r="DY70" s="5">
        <v>0.34660000000000002</v>
      </c>
      <c r="DZ70" s="5">
        <v>0.95499999999999996</v>
      </c>
      <c r="EA70" s="5">
        <v>0.31580000000000003</v>
      </c>
      <c r="EB70" s="4">
        <v>0.69640000000000002</v>
      </c>
      <c r="EC70" s="4">
        <v>0.82950000000000002</v>
      </c>
      <c r="ED70" s="4">
        <v>0.33510000000000001</v>
      </c>
      <c r="EE70" s="4">
        <v>0.94179999999999997</v>
      </c>
      <c r="EF70" s="4">
        <v>0.29270000000000002</v>
      </c>
      <c r="EG70" s="5">
        <v>0.71760000000000002</v>
      </c>
      <c r="EH70" s="5">
        <v>0.878</v>
      </c>
      <c r="EI70" s="5">
        <v>0.31190000000000001</v>
      </c>
      <c r="EJ70" s="5">
        <v>0.91490000000000005</v>
      </c>
      <c r="EK70" s="5">
        <v>0.26319999999999999</v>
      </c>
      <c r="EL70" s="4">
        <v>0.77990000000000004</v>
      </c>
      <c r="EM70" s="4">
        <v>1.0308999999999999</v>
      </c>
      <c r="EN70" s="4">
        <v>0.2545</v>
      </c>
      <c r="EO70" s="4">
        <v>0.80879999999999996</v>
      </c>
      <c r="EP70" s="4">
        <v>9.7699999999999995E-2</v>
      </c>
      <c r="EQ70" s="5"/>
      <c r="ER70" s="5"/>
      <c r="ES70" s="5"/>
      <c r="ET70" s="5"/>
      <c r="EU70" s="5"/>
      <c r="EV70" s="4"/>
      <c r="EW70" s="4"/>
      <c r="EX70" s="4"/>
      <c r="EY70" s="4"/>
      <c r="EZ70" s="4"/>
      <c r="FA70" s="5">
        <v>0.69640000000000002</v>
      </c>
      <c r="FB70" s="5">
        <v>0.82969999999999999</v>
      </c>
      <c r="FC70" s="5">
        <v>0.3337</v>
      </c>
      <c r="FD70" s="5">
        <v>0.94199999999999995</v>
      </c>
      <c r="FE70" s="5">
        <v>0.35580000000000001</v>
      </c>
      <c r="FF70" s="4"/>
      <c r="FG70" s="4"/>
      <c r="FH70" s="4"/>
      <c r="FI70" s="4"/>
      <c r="FJ70" s="4"/>
      <c r="FK70" s="5"/>
      <c r="FL70" s="5"/>
      <c r="FM70" s="5"/>
      <c r="FN70" s="5"/>
      <c r="FO70" s="5"/>
      <c r="FP70" s="4">
        <f t="shared" si="5"/>
        <v>0.70879333333333328</v>
      </c>
      <c r="FQ70" s="4">
        <f t="shared" si="1"/>
        <v>0.85977999999999966</v>
      </c>
      <c r="FR70" s="4">
        <f t="shared" si="2"/>
        <v>0.3207633333333334</v>
      </c>
      <c r="FS70" s="4">
        <f t="shared" si="3"/>
        <v>0.91950333333333323</v>
      </c>
      <c r="FT70" s="4">
        <f t="shared" si="4"/>
        <v>0.29035</v>
      </c>
      <c r="FU70" s="1" t="str" cm="1">
        <f t="array" aca="1" ref="FU70" ca="1">CONCATENATE(INDIRECT(ADDRESS(1,MATCH(_xlfn.MINIFS(B70:FO70,metrics.est,"MAE"),B70:FO70,0)+1)), ", ", INDIRECT(ADDRESS(2,MATCH(_xlfn.MINIFS(B70:FO70,metrics.est,"MAE"),B70:FO70,0)+1)))</f>
        <v>k=20, r=0.1</v>
      </c>
      <c r="FV70" s="1" t="str" cm="1">
        <f t="array" aca="1" ref="FV70" ca="1">CONCATENATE(INDIRECT(ADDRESS(1,MATCH(_xlfn.MINIFS(B70:FO70,metrics.est,"MSE"),B70:FO70,0)+1)), ", ", INDIRECT(ADDRESS(2,MATCH(_xlfn.MINIFS(B70:FO70,metrics.est,"MSE"),B70:FO70,0)+1)))</f>
        <v>k=20, r=0.1</v>
      </c>
      <c r="FW70" s="1" t="str" cm="1">
        <f t="array" aca="1" ref="FW70" ca="1">CONCATENATE(INDIRECT(ADDRESS(1,MATCH(_xlfn.MAXIFS(B70:FO70,metrics.est,"R"),B70:FO70,0)+1)), ", ", INDIRECT(ADDRESS(2,MATCH(_xlfn.MAXIFS(B70:FO70,metrics.est,"R"),B70:FO70,0)+1)))</f>
        <v>k=20, r=0.1</v>
      </c>
      <c r="FX70" s="1" t="str" cm="1">
        <f t="array" aca="1" ref="FX70" ca="1">CONCATENATE(INDIRECT(ADDRESS(1,MATCH(_xlfn.MAXIFS(B70:FO70,metrics.est,"Coverage"),B70:FO70,0)+1)), ", ", INDIRECT(ADDRESS(2,MATCH(_xlfn.MAXIFS(B70:FO70,metrics.est,"Coverage"),B70:FO70,0)+1)))</f>
        <v>k=5, r=0.1</v>
      </c>
      <c r="FY70" s="1" t="str" cm="1">
        <f t="array" aca="1" ref="FY70" ca="1">CONCATENATE(INDIRECT(ADDRESS(1,MATCH(_xlfn.MINIFS(B70:FO70,metrics.est,"Time"),B70:FO70,0)+1)), ", ", INDIRECT(ADDRESS(2,MATCH(_xlfn.MINIFS(B70:FO70,metrics.est,"Time"),B70:FO70,0)+1)))</f>
        <v>k=20, r=0.9</v>
      </c>
    </row>
    <row r="71" spans="1:181" x14ac:dyDescent="0.2">
      <c r="A71" s="1" t="s">
        <v>64</v>
      </c>
      <c r="B71" s="4">
        <v>0.64790000000000003</v>
      </c>
      <c r="C71" s="4">
        <v>0.72050000000000003</v>
      </c>
      <c r="D71" s="4">
        <v>0.36720000000000003</v>
      </c>
      <c r="E71" s="4">
        <v>0.96430000000000005</v>
      </c>
      <c r="F71" s="4">
        <v>0.2732</v>
      </c>
      <c r="G71" s="5">
        <v>0.65480000000000005</v>
      </c>
      <c r="H71" s="5">
        <v>0.7389</v>
      </c>
      <c r="I71" s="5">
        <v>0.37290000000000001</v>
      </c>
      <c r="J71" s="5">
        <v>0.95889999999999997</v>
      </c>
      <c r="K71" s="5">
        <v>0.3105</v>
      </c>
      <c r="L71" s="4">
        <v>0.66169999999999995</v>
      </c>
      <c r="M71" s="4">
        <v>0.75360000000000005</v>
      </c>
      <c r="N71" s="4">
        <v>0.36659999999999998</v>
      </c>
      <c r="O71" s="4">
        <v>0.95550000000000002</v>
      </c>
      <c r="P71" s="4">
        <v>0.39629999999999999</v>
      </c>
      <c r="Q71" s="5">
        <v>0.66949999999999998</v>
      </c>
      <c r="R71" s="5">
        <v>0.77159999999999995</v>
      </c>
      <c r="S71" s="5">
        <v>0.35149999999999998</v>
      </c>
      <c r="T71" s="5">
        <v>0.94989999999999997</v>
      </c>
      <c r="U71" s="5">
        <v>0.33960000000000001</v>
      </c>
      <c r="V71" s="4">
        <v>0.67830000000000001</v>
      </c>
      <c r="W71" s="4">
        <v>0.79190000000000005</v>
      </c>
      <c r="X71" s="4">
        <v>0.34370000000000001</v>
      </c>
      <c r="Y71" s="4">
        <v>0.94169999999999998</v>
      </c>
      <c r="Z71" s="4">
        <v>0.25919999999999999</v>
      </c>
      <c r="AA71" s="5">
        <v>0.69550000000000001</v>
      </c>
      <c r="AB71" s="5">
        <v>0.83160000000000001</v>
      </c>
      <c r="AC71" s="5">
        <v>0.3175</v>
      </c>
      <c r="AD71" s="5">
        <v>0.93189999999999995</v>
      </c>
      <c r="AE71" s="5">
        <v>0.26740000000000003</v>
      </c>
      <c r="AF71" s="4">
        <v>0.71779999999999999</v>
      </c>
      <c r="AG71" s="4">
        <v>0.8881</v>
      </c>
      <c r="AH71" s="4">
        <v>0.28970000000000001</v>
      </c>
      <c r="AI71" s="4">
        <v>0.91469999999999996</v>
      </c>
      <c r="AJ71" s="4">
        <v>0.20930000000000001</v>
      </c>
      <c r="AK71" s="5">
        <v>0.76200000000000001</v>
      </c>
      <c r="AL71" s="5">
        <v>1.0008999999999999</v>
      </c>
      <c r="AM71" s="5">
        <v>0.25840000000000002</v>
      </c>
      <c r="AN71" s="5">
        <v>0.88400000000000001</v>
      </c>
      <c r="AO71" s="5">
        <v>0.1003</v>
      </c>
      <c r="AP71" s="4">
        <v>0.83540000000000003</v>
      </c>
      <c r="AQ71" s="4">
        <v>1.1803999999999999</v>
      </c>
      <c r="AR71" s="4">
        <v>0.2238</v>
      </c>
      <c r="AS71" s="4">
        <v>0.80930000000000002</v>
      </c>
      <c r="AT71" s="4">
        <v>8.0100000000000005E-2</v>
      </c>
      <c r="AU71" s="5">
        <v>0.64900000000000002</v>
      </c>
      <c r="AV71" s="5">
        <v>0.72389999999999999</v>
      </c>
      <c r="AW71" s="5">
        <v>0.38879999999999998</v>
      </c>
      <c r="AX71" s="5">
        <v>0.96309999999999996</v>
      </c>
      <c r="AY71" s="5">
        <v>0.214</v>
      </c>
      <c r="AZ71" s="4">
        <v>0.66020000000000001</v>
      </c>
      <c r="BA71" s="4">
        <v>0.749</v>
      </c>
      <c r="BB71" s="4">
        <v>0.374</v>
      </c>
      <c r="BC71" s="4">
        <v>0.95489999999999997</v>
      </c>
      <c r="BD71" s="4">
        <v>0.31319999999999998</v>
      </c>
      <c r="BE71" s="5">
        <v>0.67869999999999997</v>
      </c>
      <c r="BF71" s="5">
        <v>0.79379999999999995</v>
      </c>
      <c r="BG71" s="5">
        <v>0.33979999999999999</v>
      </c>
      <c r="BH71" s="5">
        <v>0.94199999999999995</v>
      </c>
      <c r="BI71" s="5">
        <v>0.29670000000000002</v>
      </c>
      <c r="BJ71" s="4">
        <v>0.71840000000000004</v>
      </c>
      <c r="BK71" s="4">
        <v>0.88949999999999996</v>
      </c>
      <c r="BL71" s="4">
        <v>0.29210000000000003</v>
      </c>
      <c r="BM71" s="4">
        <v>0.91459999999999997</v>
      </c>
      <c r="BN71" s="4">
        <v>0.18</v>
      </c>
      <c r="BO71" s="5">
        <v>0.83599999999999997</v>
      </c>
      <c r="BP71" s="5">
        <v>1.1833</v>
      </c>
      <c r="BQ71" s="5">
        <v>0.21940000000000001</v>
      </c>
      <c r="BR71" s="5">
        <v>0.80810000000000004</v>
      </c>
      <c r="BS71" s="5">
        <v>4.8399999999999999E-2</v>
      </c>
      <c r="BT71" s="4">
        <v>0.6492</v>
      </c>
      <c r="BU71" s="4">
        <v>0.72389999999999999</v>
      </c>
      <c r="BV71" s="4">
        <v>0.37319999999999998</v>
      </c>
      <c r="BW71" s="4">
        <v>0.96289999999999998</v>
      </c>
      <c r="BX71" s="4">
        <v>0.1678</v>
      </c>
      <c r="BY71" s="5">
        <v>0.66090000000000004</v>
      </c>
      <c r="BZ71" s="5">
        <v>0.75239999999999996</v>
      </c>
      <c r="CA71" s="5">
        <v>0.36919999999999997</v>
      </c>
      <c r="CB71" s="5">
        <v>0.95569999999999999</v>
      </c>
      <c r="CC71" s="5">
        <v>0.25380000000000003</v>
      </c>
      <c r="CD71" s="4">
        <v>0.68020000000000003</v>
      </c>
      <c r="CE71" s="4">
        <v>0.79659999999999997</v>
      </c>
      <c r="CF71" s="4">
        <v>0.33829999999999999</v>
      </c>
      <c r="CG71" s="4">
        <v>0.94230000000000003</v>
      </c>
      <c r="CH71" s="4">
        <v>0.2369</v>
      </c>
      <c r="CI71" s="5">
        <v>0.71940000000000004</v>
      </c>
      <c r="CJ71" s="5">
        <v>0.89229999999999998</v>
      </c>
      <c r="CK71" s="5">
        <v>0.29330000000000001</v>
      </c>
      <c r="CL71" s="5">
        <v>0.91439999999999999</v>
      </c>
      <c r="CM71" s="5">
        <v>0.15989999999999999</v>
      </c>
      <c r="CN71" s="4">
        <v>0.83750000000000002</v>
      </c>
      <c r="CO71" s="4">
        <v>1.1886000000000001</v>
      </c>
      <c r="CP71" s="4">
        <v>0.2228</v>
      </c>
      <c r="CQ71" s="4">
        <v>0.80820000000000003</v>
      </c>
      <c r="CR71" s="4">
        <v>5.2299999999999999E-2</v>
      </c>
      <c r="CS71" s="5">
        <v>0.64659999999999995</v>
      </c>
      <c r="CT71" s="5">
        <v>0.71960000000000002</v>
      </c>
      <c r="CU71" s="5">
        <v>0.39040000000000002</v>
      </c>
      <c r="CV71" s="5">
        <v>0.96299999999999997</v>
      </c>
      <c r="CW71" s="5">
        <v>0.13059999999999999</v>
      </c>
      <c r="CX71" s="4">
        <v>0.66049999999999998</v>
      </c>
      <c r="CY71" s="4">
        <v>0.75180000000000002</v>
      </c>
      <c r="CZ71" s="4">
        <v>0.36840000000000001</v>
      </c>
      <c r="DA71" s="4">
        <v>0.95530000000000004</v>
      </c>
      <c r="DB71" s="4">
        <v>0.18240000000000001</v>
      </c>
      <c r="DC71" s="5">
        <v>0.67969999999999997</v>
      </c>
      <c r="DD71" s="5">
        <v>0.79530000000000001</v>
      </c>
      <c r="DE71" s="5">
        <v>0.33779999999999999</v>
      </c>
      <c r="DF71" s="5">
        <v>0.94259999999999999</v>
      </c>
      <c r="DG71" s="5">
        <v>0.18279999999999999</v>
      </c>
      <c r="DH71" s="4">
        <v>0.71950000000000003</v>
      </c>
      <c r="DI71" s="4">
        <v>0.89249999999999996</v>
      </c>
      <c r="DJ71" s="4">
        <v>0.29139999999999999</v>
      </c>
      <c r="DK71" s="4">
        <v>0.91459999999999997</v>
      </c>
      <c r="DL71" s="4">
        <v>0.1091</v>
      </c>
      <c r="DM71" s="5">
        <v>0.83599999999999997</v>
      </c>
      <c r="DN71" s="5">
        <v>1.1850000000000001</v>
      </c>
      <c r="DO71" s="5">
        <v>0.2238</v>
      </c>
      <c r="DP71" s="5">
        <v>0.80830000000000002</v>
      </c>
      <c r="DQ71" s="5">
        <v>4.41E-2</v>
      </c>
      <c r="DR71" s="4">
        <v>0.64910000000000001</v>
      </c>
      <c r="DS71" s="4">
        <v>0.72509999999999997</v>
      </c>
      <c r="DT71" s="4">
        <v>0.3841</v>
      </c>
      <c r="DU71" s="4">
        <v>0.96240000000000003</v>
      </c>
      <c r="DV71" s="4">
        <v>0.16320000000000001</v>
      </c>
      <c r="DW71" s="5">
        <v>0.65980000000000005</v>
      </c>
      <c r="DX71" s="5">
        <v>0.74890000000000001</v>
      </c>
      <c r="DY71" s="5">
        <v>0.36909999999999998</v>
      </c>
      <c r="DZ71" s="5">
        <v>0.95499999999999996</v>
      </c>
      <c r="EA71" s="5">
        <v>0.223</v>
      </c>
      <c r="EB71" s="4">
        <v>0.67900000000000005</v>
      </c>
      <c r="EC71" s="4">
        <v>0.79400000000000004</v>
      </c>
      <c r="ED71" s="4">
        <v>0.34110000000000001</v>
      </c>
      <c r="EE71" s="4">
        <v>0.94179999999999997</v>
      </c>
      <c r="EF71" s="4">
        <v>0.16239999999999999</v>
      </c>
      <c r="EG71" s="5">
        <v>0.71960000000000002</v>
      </c>
      <c r="EH71" s="5">
        <v>0.89270000000000005</v>
      </c>
      <c r="EI71" s="5">
        <v>0.2913</v>
      </c>
      <c r="EJ71" s="5">
        <v>0.91490000000000005</v>
      </c>
      <c r="EK71" s="5">
        <v>0.14380000000000001</v>
      </c>
      <c r="EL71" s="4">
        <v>0.83589999999999998</v>
      </c>
      <c r="EM71" s="4">
        <v>1.1847000000000001</v>
      </c>
      <c r="EN71" s="4">
        <v>0.2228</v>
      </c>
      <c r="EO71" s="4">
        <v>0.80879999999999996</v>
      </c>
      <c r="EP71" s="4">
        <v>4.36E-2</v>
      </c>
      <c r="EQ71" s="5"/>
      <c r="ER71" s="5"/>
      <c r="ES71" s="5"/>
      <c r="ET71" s="5"/>
      <c r="EU71" s="5"/>
      <c r="EV71" s="4"/>
      <c r="EW71" s="4"/>
      <c r="EX71" s="4"/>
      <c r="EY71" s="4"/>
      <c r="EZ71" s="4"/>
      <c r="FA71" s="5">
        <v>0.67920000000000003</v>
      </c>
      <c r="FB71" s="5">
        <v>0.79479999999999995</v>
      </c>
      <c r="FC71" s="5">
        <v>0.33929999999999999</v>
      </c>
      <c r="FD71" s="5">
        <v>0.94199999999999995</v>
      </c>
      <c r="FE71" s="5">
        <v>0.189</v>
      </c>
      <c r="FF71" s="4"/>
      <c r="FG71" s="4"/>
      <c r="FH71" s="4"/>
      <c r="FI71" s="4"/>
      <c r="FJ71" s="4"/>
      <c r="FK71" s="5"/>
      <c r="FL71" s="5"/>
      <c r="FM71" s="5"/>
      <c r="FN71" s="5"/>
      <c r="FO71" s="5"/>
      <c r="FP71" s="4">
        <f t="shared" ref="FP71:FP105" si="6">AVERAGEIFS(B71:FO71,metrics.est,"MAE")</f>
        <v>0.70591000000000004</v>
      </c>
      <c r="FQ71" s="4">
        <f t="shared" ref="FQ71:FQ137" si="7">AVERAGEIFS(B71:FO71,metrics.est,"MSE")</f>
        <v>0.86183999999999983</v>
      </c>
      <c r="FR71" s="4">
        <f t="shared" ref="FR71:FR137" si="8">AVERAGEIFS(B71:FO71,metrics.est,"R")</f>
        <v>0.32205666666666666</v>
      </c>
      <c r="FS71" s="4">
        <f t="shared" ref="FS71:FS137" si="9">AVERAGEIFS(B71:FO71,metrics.est,"Coverage")</f>
        <v>0.91950333333333323</v>
      </c>
      <c r="FT71" s="4">
        <f t="shared" ref="FT71:FT137" si="10">AVERAGEIFS(B71:FO71,metrics.est,"Time")</f>
        <v>0.19109666666666666</v>
      </c>
      <c r="FU71" s="1" t="str" cm="1">
        <f t="array" aca="1" ref="FU71" ca="1">CONCATENATE(INDIRECT(ADDRESS(1,MATCH(_xlfn.MINIFS(B71:FO71,metrics.est,"MAE"),B71:FO71,0)+1)), ", ", INDIRECT(ADDRESS(2,MATCH(_xlfn.MINIFS(B71:FO71,metrics.est,"MAE"),B71:FO71,0)+1)))</f>
        <v>k=20, r=0.1</v>
      </c>
      <c r="FV71" s="1" t="str" cm="1">
        <f t="array" aca="1" ref="FV71" ca="1">CONCATENATE(INDIRECT(ADDRESS(1,MATCH(_xlfn.MINIFS(B71:FO71,metrics.est,"MSE"),B71:FO71,0)+1)), ", ", INDIRECT(ADDRESS(2,MATCH(_xlfn.MINIFS(B71:FO71,metrics.est,"MSE"),B71:FO71,0)+1)))</f>
        <v>k=20, r=0.1</v>
      </c>
      <c r="FW71" s="1" t="str" cm="1">
        <f t="array" aca="1" ref="FW71" ca="1">CONCATENATE(INDIRECT(ADDRESS(1,MATCH(_xlfn.MAXIFS(B71:FO71,metrics.est,"R"),B71:FO71,0)+1)), ", ", INDIRECT(ADDRESS(2,MATCH(_xlfn.MAXIFS(B71:FO71,metrics.est,"R"),B71:FO71,0)+1)))</f>
        <v>k=20, r=0.1</v>
      </c>
      <c r="FX71" s="1" t="str" cm="1">
        <f t="array" aca="1" ref="FX71" ca="1">CONCATENATE(INDIRECT(ADDRESS(1,MATCH(_xlfn.MAXIFS(B71:FO71,metrics.est,"Coverage"),B71:FO71,0)+1)), ", ", INDIRECT(ADDRESS(2,MATCH(_xlfn.MAXIFS(B71:FO71,metrics.est,"Coverage"),B71:FO71,0)+1)))</f>
        <v>k=5, r=0.1</v>
      </c>
      <c r="FY71" s="1" t="str" cm="1">
        <f t="array" aca="1" ref="FY71" ca="1">CONCATENATE(INDIRECT(ADDRESS(1,MATCH(_xlfn.MINIFS(B71:FO71,metrics.est,"Time"),B71:FO71,0)+1)), ", ", INDIRECT(ADDRESS(2,MATCH(_xlfn.MINIFS(B71:FO71,metrics.est,"Time"),B71:FO71,0)+1)))</f>
        <v>k=50, r=0.9</v>
      </c>
    </row>
    <row r="72" spans="1:181" x14ac:dyDescent="0.2">
      <c r="A72" s="1" t="s">
        <v>65</v>
      </c>
      <c r="B72" s="4">
        <v>0.64649999999999996</v>
      </c>
      <c r="C72" s="4">
        <v>0.7167</v>
      </c>
      <c r="D72" s="4">
        <v>0.36399999999999999</v>
      </c>
      <c r="E72" s="4">
        <v>0.96430000000000005</v>
      </c>
      <c r="F72" s="4">
        <v>0.19320000000000001</v>
      </c>
      <c r="G72" s="5">
        <v>0.6522</v>
      </c>
      <c r="H72" s="5">
        <v>0.73129999999999995</v>
      </c>
      <c r="I72" s="5">
        <v>0.37969999999999998</v>
      </c>
      <c r="J72" s="5">
        <v>0.95889999999999997</v>
      </c>
      <c r="K72" s="5">
        <v>0.23860000000000001</v>
      </c>
      <c r="L72" s="4">
        <v>0.65910000000000002</v>
      </c>
      <c r="M72" s="4">
        <v>0.74660000000000004</v>
      </c>
      <c r="N72" s="4">
        <v>0.37109999999999999</v>
      </c>
      <c r="O72" s="4">
        <v>0.95550000000000002</v>
      </c>
      <c r="P72" s="4">
        <v>0.36470000000000002</v>
      </c>
      <c r="Q72" s="5">
        <v>0.6653</v>
      </c>
      <c r="R72" s="5">
        <v>0.75860000000000005</v>
      </c>
      <c r="S72" s="5">
        <v>0.36249999999999999</v>
      </c>
      <c r="T72" s="5">
        <v>0.94989999999999997</v>
      </c>
      <c r="U72" s="5">
        <v>0.25080000000000002</v>
      </c>
      <c r="V72" s="4">
        <v>0.67320000000000002</v>
      </c>
      <c r="W72" s="4">
        <v>0.77580000000000005</v>
      </c>
      <c r="X72" s="4">
        <v>0.35589999999999999</v>
      </c>
      <c r="Y72" s="4">
        <v>0.94169999999999998</v>
      </c>
      <c r="Z72" s="4">
        <v>0.24490000000000001</v>
      </c>
      <c r="AA72" s="5">
        <v>0.68730000000000002</v>
      </c>
      <c r="AB72" s="5">
        <v>0.80679999999999996</v>
      </c>
      <c r="AC72" s="5">
        <v>0.33800000000000002</v>
      </c>
      <c r="AD72" s="5">
        <v>0.93189999999999995</v>
      </c>
      <c r="AE72" s="5">
        <v>0.2225</v>
      </c>
      <c r="AF72" s="4">
        <v>0.70309999999999995</v>
      </c>
      <c r="AG72" s="4">
        <v>0.84670000000000001</v>
      </c>
      <c r="AH72" s="4">
        <v>0.31109999999999999</v>
      </c>
      <c r="AI72" s="4">
        <v>0.91469999999999996</v>
      </c>
      <c r="AJ72" s="4">
        <v>0.18440000000000001</v>
      </c>
      <c r="AK72" s="5">
        <v>0.73709999999999998</v>
      </c>
      <c r="AL72" s="5">
        <v>0.93479999999999996</v>
      </c>
      <c r="AM72" s="5">
        <v>0.2757</v>
      </c>
      <c r="AN72" s="5">
        <v>0.88400000000000001</v>
      </c>
      <c r="AO72" s="5">
        <v>8.3900000000000002E-2</v>
      </c>
      <c r="AP72" s="4">
        <v>0.81740000000000002</v>
      </c>
      <c r="AQ72" s="4">
        <v>1.1427</v>
      </c>
      <c r="AR72" s="4">
        <v>0.22339999999999999</v>
      </c>
      <c r="AS72" s="4">
        <v>0.80930000000000002</v>
      </c>
      <c r="AT72" s="4">
        <v>7.17E-2</v>
      </c>
      <c r="AU72" s="5">
        <v>0.64690000000000003</v>
      </c>
      <c r="AV72" s="5">
        <v>0.71830000000000005</v>
      </c>
      <c r="AW72" s="5">
        <v>0.38729999999999998</v>
      </c>
      <c r="AX72" s="5">
        <v>0.96309999999999996</v>
      </c>
      <c r="AY72" s="5">
        <v>0.1729</v>
      </c>
      <c r="AZ72" s="4">
        <v>0.65810000000000002</v>
      </c>
      <c r="BA72" s="4">
        <v>0.74180000000000001</v>
      </c>
      <c r="BB72" s="4">
        <v>0.37590000000000001</v>
      </c>
      <c r="BC72" s="4">
        <v>0.95489999999999997</v>
      </c>
      <c r="BD72" s="4">
        <v>0.24779999999999999</v>
      </c>
      <c r="BE72" s="5">
        <v>0.67369999999999997</v>
      </c>
      <c r="BF72" s="5">
        <v>0.77810000000000001</v>
      </c>
      <c r="BG72" s="5">
        <v>0.3513</v>
      </c>
      <c r="BH72" s="5">
        <v>0.94199999999999995</v>
      </c>
      <c r="BI72" s="5">
        <v>0.2387</v>
      </c>
      <c r="BJ72" s="4">
        <v>0.70369999999999999</v>
      </c>
      <c r="BK72" s="4">
        <v>0.84760000000000002</v>
      </c>
      <c r="BL72" s="4">
        <v>0.3135</v>
      </c>
      <c r="BM72" s="4">
        <v>0.91459999999999997</v>
      </c>
      <c r="BN72" s="4">
        <v>0.14069999999999999</v>
      </c>
      <c r="BO72" s="5">
        <v>0.81830000000000003</v>
      </c>
      <c r="BP72" s="5">
        <v>1.1437999999999999</v>
      </c>
      <c r="BQ72" s="5">
        <v>0.21909999999999999</v>
      </c>
      <c r="BR72" s="5">
        <v>0.80810000000000004</v>
      </c>
      <c r="BS72" s="5">
        <v>4.1799999999999997E-2</v>
      </c>
      <c r="BT72" s="4">
        <v>0.64780000000000004</v>
      </c>
      <c r="BU72" s="4">
        <v>0.72</v>
      </c>
      <c r="BV72" s="4">
        <v>0.3725</v>
      </c>
      <c r="BW72" s="4">
        <v>0.96289999999999998</v>
      </c>
      <c r="BX72" s="4">
        <v>0.12859999999999999</v>
      </c>
      <c r="BY72" s="5">
        <v>0.65869999999999995</v>
      </c>
      <c r="BZ72" s="5">
        <v>0.745</v>
      </c>
      <c r="CA72" s="5">
        <v>0.372</v>
      </c>
      <c r="CB72" s="5">
        <v>0.95569999999999999</v>
      </c>
      <c r="CC72" s="5">
        <v>0.20169999999999999</v>
      </c>
      <c r="CD72" s="4">
        <v>0.67520000000000002</v>
      </c>
      <c r="CE72" s="4">
        <v>0.78100000000000003</v>
      </c>
      <c r="CF72" s="4">
        <v>0.35070000000000001</v>
      </c>
      <c r="CG72" s="4">
        <v>0.94230000000000003</v>
      </c>
      <c r="CH72" s="4">
        <v>0.21029999999999999</v>
      </c>
      <c r="CI72" s="5">
        <v>0.70440000000000003</v>
      </c>
      <c r="CJ72" s="5">
        <v>0.85140000000000005</v>
      </c>
      <c r="CK72" s="5">
        <v>0.31259999999999999</v>
      </c>
      <c r="CL72" s="5">
        <v>0.91439999999999999</v>
      </c>
      <c r="CM72" s="5">
        <v>0.1288</v>
      </c>
      <c r="CN72" s="4">
        <v>0.81789999999999996</v>
      </c>
      <c r="CO72" s="4">
        <v>1.1454</v>
      </c>
      <c r="CP72" s="4">
        <v>0.22459999999999999</v>
      </c>
      <c r="CQ72" s="4">
        <v>0.80820000000000003</v>
      </c>
      <c r="CR72" s="4">
        <v>4.8300000000000003E-2</v>
      </c>
      <c r="CS72" s="5">
        <v>0.6452</v>
      </c>
      <c r="CT72" s="5">
        <v>0.71540000000000004</v>
      </c>
      <c r="CU72" s="5">
        <v>0.39019999999999999</v>
      </c>
      <c r="CV72" s="5">
        <v>0.96299999999999997</v>
      </c>
      <c r="CW72" s="5">
        <v>9.4200000000000006E-2</v>
      </c>
      <c r="CX72" s="4">
        <v>0.65839999999999999</v>
      </c>
      <c r="CY72" s="4">
        <v>0.74460000000000004</v>
      </c>
      <c r="CZ72" s="4">
        <v>0.37269999999999998</v>
      </c>
      <c r="DA72" s="4">
        <v>0.95530000000000004</v>
      </c>
      <c r="DB72" s="4">
        <v>0.13239999999999999</v>
      </c>
      <c r="DC72" s="5">
        <v>0.67459999999999998</v>
      </c>
      <c r="DD72" s="5">
        <v>0.77980000000000005</v>
      </c>
      <c r="DE72" s="5">
        <v>0.35039999999999999</v>
      </c>
      <c r="DF72" s="5">
        <v>0.94259999999999999</v>
      </c>
      <c r="DG72" s="5">
        <v>0.1404</v>
      </c>
      <c r="DH72" s="4">
        <v>0.70369999999999999</v>
      </c>
      <c r="DI72" s="4">
        <v>0.84909999999999997</v>
      </c>
      <c r="DJ72" s="4">
        <v>0.31440000000000001</v>
      </c>
      <c r="DK72" s="4">
        <v>0.91459999999999997</v>
      </c>
      <c r="DL72" s="4">
        <v>8.8300000000000003E-2</v>
      </c>
      <c r="DM72" s="5">
        <v>0.81820000000000004</v>
      </c>
      <c r="DN72" s="5">
        <v>1.1457999999999999</v>
      </c>
      <c r="DO72" s="5">
        <v>0.22320000000000001</v>
      </c>
      <c r="DP72" s="5">
        <v>0.80830000000000002</v>
      </c>
      <c r="DQ72" s="5">
        <v>3.9399999999999998E-2</v>
      </c>
      <c r="DR72" s="4">
        <v>0.64749999999999996</v>
      </c>
      <c r="DS72" s="4">
        <v>0.71989999999999998</v>
      </c>
      <c r="DT72" s="4">
        <v>0.38340000000000002</v>
      </c>
      <c r="DU72" s="4">
        <v>0.96240000000000003</v>
      </c>
      <c r="DV72" s="4">
        <v>0.12180000000000001</v>
      </c>
      <c r="DW72" s="5">
        <v>0.65720000000000001</v>
      </c>
      <c r="DX72" s="5">
        <v>0.74099999999999999</v>
      </c>
      <c r="DY72" s="5">
        <v>0.37359999999999999</v>
      </c>
      <c r="DZ72" s="5">
        <v>0.95499999999999996</v>
      </c>
      <c r="EA72" s="5">
        <v>0.16850000000000001</v>
      </c>
      <c r="EB72" s="4">
        <v>0.67400000000000004</v>
      </c>
      <c r="EC72" s="4">
        <v>0.77849999999999997</v>
      </c>
      <c r="ED72" s="4">
        <v>0.35420000000000001</v>
      </c>
      <c r="EE72" s="4">
        <v>0.94179999999999997</v>
      </c>
      <c r="EF72" s="4">
        <v>0.11990000000000001</v>
      </c>
      <c r="EG72" s="5">
        <v>0.70420000000000005</v>
      </c>
      <c r="EH72" s="5">
        <v>0.85019999999999996</v>
      </c>
      <c r="EI72" s="5">
        <v>0.31259999999999999</v>
      </c>
      <c r="EJ72" s="5">
        <v>0.91490000000000005</v>
      </c>
      <c r="EK72" s="5">
        <v>0.11020000000000001</v>
      </c>
      <c r="EL72" s="4">
        <v>0.81759999999999999</v>
      </c>
      <c r="EM72" s="4">
        <v>1.1447000000000001</v>
      </c>
      <c r="EN72" s="4">
        <v>0.2225</v>
      </c>
      <c r="EO72" s="4">
        <v>0.80879999999999996</v>
      </c>
      <c r="EP72" s="4">
        <v>3.8300000000000001E-2</v>
      </c>
      <c r="EQ72" s="5"/>
      <c r="ER72" s="5"/>
      <c r="ES72" s="5"/>
      <c r="ET72" s="5"/>
      <c r="EU72" s="5"/>
      <c r="EV72" s="4"/>
      <c r="EW72" s="4"/>
      <c r="EX72" s="4"/>
      <c r="EY72" s="4"/>
      <c r="EZ72" s="4"/>
      <c r="FA72" s="5">
        <v>0.67400000000000004</v>
      </c>
      <c r="FB72" s="5">
        <v>0.77890000000000004</v>
      </c>
      <c r="FC72" s="5">
        <v>0.35249999999999998</v>
      </c>
      <c r="FD72" s="5">
        <v>0.94199999999999995</v>
      </c>
      <c r="FE72" s="5">
        <v>0.1681</v>
      </c>
      <c r="FF72" s="4"/>
      <c r="FG72" s="4"/>
      <c r="FH72" s="4"/>
      <c r="FI72" s="4"/>
      <c r="FJ72" s="4"/>
      <c r="FK72" s="5"/>
      <c r="FL72" s="5"/>
      <c r="FM72" s="5"/>
      <c r="FN72" s="5"/>
      <c r="FO72" s="5"/>
      <c r="FP72" s="4">
        <f t="shared" si="6"/>
        <v>0.69734999999999991</v>
      </c>
      <c r="FQ72" s="4">
        <f t="shared" si="7"/>
        <v>0.83934333333333344</v>
      </c>
      <c r="FR72" s="4">
        <f t="shared" si="8"/>
        <v>0.33035333333333328</v>
      </c>
      <c r="FS72" s="4">
        <f t="shared" si="9"/>
        <v>0.91950333333333323</v>
      </c>
      <c r="FT72" s="4">
        <f t="shared" si="10"/>
        <v>0.15452666666666662</v>
      </c>
      <c r="FU72" s="1" t="str" cm="1">
        <f t="array" aca="1" ref="FU72" ca="1">CONCATENATE(INDIRECT(ADDRESS(1,MATCH(_xlfn.MINIFS(B72:FO72,metrics.est,"MAE"),B72:FO72,0)+1)), ", ", INDIRECT(ADDRESS(2,MATCH(_xlfn.MINIFS(B72:FO72,metrics.est,"MAE"),B72:FO72,0)+1)))</f>
        <v>k=20, r=0.1</v>
      </c>
      <c r="FV72" s="1" t="str" cm="1">
        <f t="array" aca="1" ref="FV72" ca="1">CONCATENATE(INDIRECT(ADDRESS(1,MATCH(_xlfn.MINIFS(B72:FO72,metrics.est,"MSE"),B72:FO72,0)+1)), ", ", INDIRECT(ADDRESS(2,MATCH(_xlfn.MINIFS(B72:FO72,metrics.est,"MSE"),B72:FO72,0)+1)))</f>
        <v>k=20, r=0.1</v>
      </c>
      <c r="FW72" s="1" t="str" cm="1">
        <f t="array" aca="1" ref="FW72" ca="1">CONCATENATE(INDIRECT(ADDRESS(1,MATCH(_xlfn.MAXIFS(B72:FO72,metrics.est,"R"),B72:FO72,0)+1)), ", ", INDIRECT(ADDRESS(2,MATCH(_xlfn.MAXIFS(B72:FO72,metrics.est,"R"),B72:FO72,0)+1)))</f>
        <v>k=20, r=0.1</v>
      </c>
      <c r="FX72" s="1" t="str" cm="1">
        <f t="array" aca="1" ref="FX72" ca="1">CONCATENATE(INDIRECT(ADDRESS(1,MATCH(_xlfn.MAXIFS(B72:FO72,metrics.est,"Coverage"),B72:FO72,0)+1)), ", ", INDIRECT(ADDRESS(2,MATCH(_xlfn.MAXIFS(B72:FO72,metrics.est,"Coverage"),B72:FO72,0)+1)))</f>
        <v>k=5, r=0.1</v>
      </c>
      <c r="FY72" s="1" t="str" cm="1">
        <f t="array" aca="1" ref="FY72" ca="1">CONCATENATE(INDIRECT(ADDRESS(1,MATCH(_xlfn.MINIFS(B72:FO72,metrics.est,"Time"),B72:FO72,0)+1)), ", ", INDIRECT(ADDRESS(2,MATCH(_xlfn.MINIFS(B72:FO72,metrics.est,"Time"),B72:FO72,0)+1)))</f>
        <v>k=50, r=0.9</v>
      </c>
    </row>
    <row r="73" spans="1:181" x14ac:dyDescent="0.2">
      <c r="A73" s="1" t="s">
        <v>66</v>
      </c>
      <c r="B73" s="4">
        <v>0.65539999999999998</v>
      </c>
      <c r="C73" s="4">
        <v>0.73919999999999997</v>
      </c>
      <c r="D73" s="4">
        <v>0.35339999999999999</v>
      </c>
      <c r="E73" s="4">
        <v>0.96430000000000005</v>
      </c>
      <c r="F73" s="4">
        <v>0.22800000000000001</v>
      </c>
      <c r="G73" s="5">
        <v>0.66100000000000003</v>
      </c>
      <c r="H73" s="5">
        <v>0.75290000000000001</v>
      </c>
      <c r="I73" s="5">
        <v>0.36909999999999998</v>
      </c>
      <c r="J73" s="5">
        <v>0.95889999999999997</v>
      </c>
      <c r="K73" s="5">
        <v>0.24110000000000001</v>
      </c>
      <c r="L73" s="4">
        <v>0.66700000000000004</v>
      </c>
      <c r="M73" s="4">
        <v>0.7661</v>
      </c>
      <c r="N73" s="4">
        <v>0.36170000000000002</v>
      </c>
      <c r="O73" s="4">
        <v>0.95550000000000002</v>
      </c>
      <c r="P73" s="4">
        <v>0.35880000000000001</v>
      </c>
      <c r="Q73" s="5">
        <v>0.6724</v>
      </c>
      <c r="R73" s="5">
        <v>0.77649999999999997</v>
      </c>
      <c r="S73" s="5">
        <v>0.3538</v>
      </c>
      <c r="T73" s="5">
        <v>0.94989999999999997</v>
      </c>
      <c r="U73" s="5">
        <v>0.25519999999999998</v>
      </c>
      <c r="V73" s="4">
        <v>0.67889999999999995</v>
      </c>
      <c r="W73" s="4">
        <v>0.79059999999999997</v>
      </c>
      <c r="X73" s="4">
        <v>0.34799999999999998</v>
      </c>
      <c r="Y73" s="4">
        <v>0.94169999999999998</v>
      </c>
      <c r="Z73" s="4">
        <v>0.25869999999999999</v>
      </c>
      <c r="AA73" s="5">
        <v>0.69230000000000003</v>
      </c>
      <c r="AB73" s="5">
        <v>0.8196</v>
      </c>
      <c r="AC73" s="5">
        <v>0.33100000000000002</v>
      </c>
      <c r="AD73" s="5">
        <v>0.93189999999999995</v>
      </c>
      <c r="AE73" s="5">
        <v>0.1943</v>
      </c>
      <c r="AF73" s="4">
        <v>0.70760000000000001</v>
      </c>
      <c r="AG73" s="4">
        <v>0.85860000000000003</v>
      </c>
      <c r="AH73" s="4">
        <v>0.30399999999999999</v>
      </c>
      <c r="AI73" s="4">
        <v>0.91469999999999996</v>
      </c>
      <c r="AJ73" s="4">
        <v>0.18740000000000001</v>
      </c>
      <c r="AK73" s="5">
        <v>0.74170000000000003</v>
      </c>
      <c r="AL73" s="5">
        <v>0.94669999999999999</v>
      </c>
      <c r="AM73" s="5">
        <v>0.27039999999999997</v>
      </c>
      <c r="AN73" s="5">
        <v>0.88400000000000001</v>
      </c>
      <c r="AO73" s="5">
        <v>7.5899999999999995E-2</v>
      </c>
      <c r="AP73" s="4">
        <v>0.82140000000000002</v>
      </c>
      <c r="AQ73" s="4">
        <v>1.1528</v>
      </c>
      <c r="AR73" s="4">
        <v>0.2215</v>
      </c>
      <c r="AS73" s="4">
        <v>0.80930000000000002</v>
      </c>
      <c r="AT73" s="4">
        <v>7.0699999999999999E-2</v>
      </c>
      <c r="AU73" s="5">
        <v>0.65620000000000001</v>
      </c>
      <c r="AV73" s="5">
        <v>0.74150000000000005</v>
      </c>
      <c r="AW73" s="5">
        <v>0.3745</v>
      </c>
      <c r="AX73" s="5">
        <v>0.96309999999999996</v>
      </c>
      <c r="AY73" s="5">
        <v>0.17660000000000001</v>
      </c>
      <c r="AZ73" s="4">
        <v>0.66610000000000003</v>
      </c>
      <c r="BA73" s="4">
        <v>0.76100000000000001</v>
      </c>
      <c r="BB73" s="4">
        <v>0.36620000000000003</v>
      </c>
      <c r="BC73" s="4">
        <v>0.95489999999999997</v>
      </c>
      <c r="BD73" s="4">
        <v>0.24199999999999999</v>
      </c>
      <c r="BE73" s="5">
        <v>0.67989999999999995</v>
      </c>
      <c r="BF73" s="5">
        <v>0.79369999999999996</v>
      </c>
      <c r="BG73" s="5">
        <v>0.34310000000000002</v>
      </c>
      <c r="BH73" s="5">
        <v>0.94199999999999995</v>
      </c>
      <c r="BI73" s="5">
        <v>0.2384</v>
      </c>
      <c r="BJ73" s="4">
        <v>0.70820000000000005</v>
      </c>
      <c r="BK73" s="4">
        <v>0.85940000000000005</v>
      </c>
      <c r="BL73" s="4">
        <v>0.30740000000000001</v>
      </c>
      <c r="BM73" s="4">
        <v>0.91459999999999997</v>
      </c>
      <c r="BN73" s="4">
        <v>0.14030000000000001</v>
      </c>
      <c r="BO73" s="5">
        <v>0.82210000000000005</v>
      </c>
      <c r="BP73" s="5">
        <v>1.1533</v>
      </c>
      <c r="BQ73" s="5">
        <v>0.2175</v>
      </c>
      <c r="BR73" s="5">
        <v>0.80810000000000004</v>
      </c>
      <c r="BS73" s="5">
        <v>4.07E-2</v>
      </c>
      <c r="BT73" s="4">
        <v>0.65739999999999998</v>
      </c>
      <c r="BU73" s="4">
        <v>0.74339999999999995</v>
      </c>
      <c r="BV73" s="4">
        <v>0.36399999999999999</v>
      </c>
      <c r="BW73" s="4">
        <v>0.96289999999999998</v>
      </c>
      <c r="BX73" s="4">
        <v>0.13170000000000001</v>
      </c>
      <c r="BY73" s="5">
        <v>0.66669999999999996</v>
      </c>
      <c r="BZ73" s="5">
        <v>0.76470000000000005</v>
      </c>
      <c r="CA73" s="5">
        <v>0.36199999999999999</v>
      </c>
      <c r="CB73" s="5">
        <v>0.95569999999999999</v>
      </c>
      <c r="CC73" s="5">
        <v>0.21740000000000001</v>
      </c>
      <c r="CD73" s="4">
        <v>0.68089999999999995</v>
      </c>
      <c r="CE73" s="4">
        <v>0.79530000000000001</v>
      </c>
      <c r="CF73" s="4">
        <v>0.34279999999999999</v>
      </c>
      <c r="CG73" s="4">
        <v>0.94230000000000003</v>
      </c>
      <c r="CH73" s="4">
        <v>0.193</v>
      </c>
      <c r="CI73" s="5">
        <v>0.70879999999999999</v>
      </c>
      <c r="CJ73" s="5">
        <v>0.86299999999999999</v>
      </c>
      <c r="CK73" s="5">
        <v>0.30530000000000002</v>
      </c>
      <c r="CL73" s="5">
        <v>0.91439999999999999</v>
      </c>
      <c r="CM73" s="5">
        <v>0.13070000000000001</v>
      </c>
      <c r="CN73" s="4">
        <v>0.82189999999999996</v>
      </c>
      <c r="CO73" s="4">
        <v>1.1556</v>
      </c>
      <c r="CP73" s="4">
        <v>0.22289999999999999</v>
      </c>
      <c r="CQ73" s="4">
        <v>0.80820000000000003</v>
      </c>
      <c r="CR73" s="4">
        <v>4.7399999999999998E-2</v>
      </c>
      <c r="CS73" s="5">
        <v>0.65529999999999999</v>
      </c>
      <c r="CT73" s="5">
        <v>0.73909999999999998</v>
      </c>
      <c r="CU73" s="5">
        <v>0.37919999999999998</v>
      </c>
      <c r="CV73" s="5">
        <v>0.96299999999999997</v>
      </c>
      <c r="CW73" s="5">
        <v>9.3799999999999994E-2</v>
      </c>
      <c r="CX73" s="4">
        <v>0.66590000000000005</v>
      </c>
      <c r="CY73" s="4">
        <v>0.76349999999999996</v>
      </c>
      <c r="CZ73" s="4">
        <v>0.36380000000000001</v>
      </c>
      <c r="DA73" s="4">
        <v>0.95530000000000004</v>
      </c>
      <c r="DB73" s="4">
        <v>0.12790000000000001</v>
      </c>
      <c r="DC73" s="5">
        <v>0.68020000000000003</v>
      </c>
      <c r="DD73" s="5">
        <v>0.79410000000000003</v>
      </c>
      <c r="DE73" s="5">
        <v>0.34289999999999998</v>
      </c>
      <c r="DF73" s="5">
        <v>0.94259999999999999</v>
      </c>
      <c r="DG73" s="5">
        <v>0.1341</v>
      </c>
      <c r="DH73" s="4">
        <v>0.70809999999999995</v>
      </c>
      <c r="DI73" s="4">
        <v>0.86060000000000003</v>
      </c>
      <c r="DJ73" s="4">
        <v>0.30790000000000001</v>
      </c>
      <c r="DK73" s="4">
        <v>0.91459999999999997</v>
      </c>
      <c r="DL73" s="4">
        <v>8.3699999999999997E-2</v>
      </c>
      <c r="DM73" s="5">
        <v>0.82199999999999995</v>
      </c>
      <c r="DN73" s="5">
        <v>1.1552</v>
      </c>
      <c r="DO73" s="5">
        <v>0.22170000000000001</v>
      </c>
      <c r="DP73" s="5">
        <v>0.80830000000000002</v>
      </c>
      <c r="DQ73" s="5">
        <v>3.78E-2</v>
      </c>
      <c r="DR73" s="4">
        <v>0.65720000000000001</v>
      </c>
      <c r="DS73" s="4">
        <v>0.74309999999999998</v>
      </c>
      <c r="DT73" s="4">
        <v>0.372</v>
      </c>
      <c r="DU73" s="4">
        <v>0.96240000000000003</v>
      </c>
      <c r="DV73" s="4">
        <v>0.1212</v>
      </c>
      <c r="DW73" s="5">
        <v>0.66510000000000002</v>
      </c>
      <c r="DX73" s="5">
        <v>0.76049999999999995</v>
      </c>
      <c r="DY73" s="5">
        <v>0.36399999999999999</v>
      </c>
      <c r="DZ73" s="5">
        <v>0.95499999999999996</v>
      </c>
      <c r="EA73" s="5">
        <v>0.16550000000000001</v>
      </c>
      <c r="EB73" s="4">
        <v>0.67979999999999996</v>
      </c>
      <c r="EC73" s="4">
        <v>0.79310000000000003</v>
      </c>
      <c r="ED73" s="4">
        <v>0.3463</v>
      </c>
      <c r="EE73" s="4">
        <v>0.94179999999999997</v>
      </c>
      <c r="EF73" s="4">
        <v>0.1177</v>
      </c>
      <c r="EG73" s="5">
        <v>0.7087</v>
      </c>
      <c r="EH73" s="5">
        <v>0.86199999999999999</v>
      </c>
      <c r="EI73" s="5">
        <v>0.30599999999999999</v>
      </c>
      <c r="EJ73" s="5">
        <v>0.91490000000000005</v>
      </c>
      <c r="EK73" s="5">
        <v>0.1095</v>
      </c>
      <c r="EL73" s="4">
        <v>0.8216</v>
      </c>
      <c r="EM73" s="4">
        <v>1.1547000000000001</v>
      </c>
      <c r="EN73" s="4">
        <v>0.221</v>
      </c>
      <c r="EO73" s="4">
        <v>0.80879999999999996</v>
      </c>
      <c r="EP73" s="4">
        <v>3.78E-2</v>
      </c>
      <c r="EQ73" s="5"/>
      <c r="ER73" s="5"/>
      <c r="ES73" s="5"/>
      <c r="ET73" s="5"/>
      <c r="EU73" s="5"/>
      <c r="EV73" s="4"/>
      <c r="EW73" s="4"/>
      <c r="EX73" s="4"/>
      <c r="EY73" s="4"/>
      <c r="EZ73" s="4"/>
      <c r="FA73" s="5">
        <v>0.67959999999999998</v>
      </c>
      <c r="FB73" s="5">
        <v>0.79330000000000001</v>
      </c>
      <c r="FC73" s="5">
        <v>0.34470000000000001</v>
      </c>
      <c r="FD73" s="5">
        <v>0.94199999999999995</v>
      </c>
      <c r="FE73" s="5">
        <v>0.15679999999999999</v>
      </c>
      <c r="FF73" s="4"/>
      <c r="FG73" s="4"/>
      <c r="FH73" s="4"/>
      <c r="FI73" s="4"/>
      <c r="FJ73" s="4"/>
      <c r="FK73" s="5"/>
      <c r="FL73" s="5"/>
      <c r="FM73" s="5"/>
      <c r="FN73" s="5"/>
      <c r="FO73" s="5"/>
      <c r="FP73" s="4">
        <f t="shared" si="6"/>
        <v>0.70364666666666664</v>
      </c>
      <c r="FQ73" s="4">
        <f t="shared" si="7"/>
        <v>0.85510333333333333</v>
      </c>
      <c r="FR73" s="4">
        <f t="shared" si="8"/>
        <v>0.32293666666666671</v>
      </c>
      <c r="FS73" s="4">
        <f t="shared" si="9"/>
        <v>0.91950333333333323</v>
      </c>
      <c r="FT73" s="4">
        <f t="shared" si="10"/>
        <v>0.15380333333333329</v>
      </c>
      <c r="FU73" s="1" t="str" cm="1">
        <f t="array" aca="1" ref="FU73" ca="1">CONCATENATE(INDIRECT(ADDRESS(1,MATCH(_xlfn.MINIFS(B73:FO73,metrics.est,"MAE"),B73:FO73,0)+1)), ", ", INDIRECT(ADDRESS(2,MATCH(_xlfn.MINIFS(B73:FO73,metrics.est,"MAE"),B73:FO73,0)+1)))</f>
        <v>k=20, r=0.1</v>
      </c>
      <c r="FV73" s="1" t="str" cm="1">
        <f t="array" aca="1" ref="FV73" ca="1">CONCATENATE(INDIRECT(ADDRESS(1,MATCH(_xlfn.MINIFS(B73:FO73,metrics.est,"MSE"),B73:FO73,0)+1)), ", ", INDIRECT(ADDRESS(2,MATCH(_xlfn.MINIFS(B73:FO73,metrics.est,"MSE"),B73:FO73,0)+1)))</f>
        <v>k=20, r=0.1</v>
      </c>
      <c r="FW73" s="1" t="str" cm="1">
        <f t="array" aca="1" ref="FW73" ca="1">CONCATENATE(INDIRECT(ADDRESS(1,MATCH(_xlfn.MAXIFS(B73:FO73,metrics.est,"R"),B73:FO73,0)+1)), ", ", INDIRECT(ADDRESS(2,MATCH(_xlfn.MAXIFS(B73:FO73,metrics.est,"R"),B73:FO73,0)+1)))</f>
        <v>k=20, r=0.1</v>
      </c>
      <c r="FX73" s="1" t="str" cm="1">
        <f t="array" aca="1" ref="FX73" ca="1">CONCATENATE(INDIRECT(ADDRESS(1,MATCH(_xlfn.MAXIFS(B73:FO73,metrics.est,"Coverage"),B73:FO73,0)+1)), ", ", INDIRECT(ADDRESS(2,MATCH(_xlfn.MAXIFS(B73:FO73,metrics.est,"Coverage"),B73:FO73,0)+1)))</f>
        <v>k=5, r=0.1</v>
      </c>
      <c r="FY73" s="1" t="str" cm="1">
        <f t="array" aca="1" ref="FY73" ca="1">CONCATENATE(INDIRECT(ADDRESS(1,MATCH(_xlfn.MINIFS(B73:FO73,metrics.est,"Time"),B73:FO73,0)+1)), ", ", INDIRECT(ADDRESS(2,MATCH(_xlfn.MINIFS(B73:FO73,metrics.est,"Time"),B73:FO73,0)+1)))</f>
        <v>k=20, r=0.9</v>
      </c>
    </row>
    <row r="74" spans="1:181" x14ac:dyDescent="0.2">
      <c r="A74" s="1" t="s">
        <v>67</v>
      </c>
      <c r="B74" s="4">
        <v>0.65620000000000001</v>
      </c>
      <c r="C74" s="4">
        <v>0.73870000000000002</v>
      </c>
      <c r="D74" s="4">
        <v>0.34250000000000003</v>
      </c>
      <c r="E74" s="4">
        <v>0.96430000000000005</v>
      </c>
      <c r="F74" s="4">
        <v>0.16420000000000001</v>
      </c>
      <c r="G74" s="5">
        <v>0.66169999999999995</v>
      </c>
      <c r="H74" s="5">
        <v>0.75339999999999996</v>
      </c>
      <c r="I74" s="5">
        <v>0.35670000000000002</v>
      </c>
      <c r="J74" s="5">
        <v>0.95889999999999997</v>
      </c>
      <c r="K74" s="5">
        <v>0.2387</v>
      </c>
      <c r="L74" s="4">
        <v>0.66830000000000001</v>
      </c>
      <c r="M74" s="4">
        <v>0.7681</v>
      </c>
      <c r="N74" s="4">
        <v>0.34860000000000002</v>
      </c>
      <c r="O74" s="4">
        <v>0.95550000000000002</v>
      </c>
      <c r="P74" s="4">
        <v>0.33200000000000002</v>
      </c>
      <c r="Q74" s="5">
        <v>0.67479999999999996</v>
      </c>
      <c r="R74" s="5">
        <v>0.78039999999999998</v>
      </c>
      <c r="S74" s="5">
        <v>0.34350000000000003</v>
      </c>
      <c r="T74" s="5">
        <v>0.94989999999999997</v>
      </c>
      <c r="U74" s="5">
        <v>0.2477</v>
      </c>
      <c r="V74" s="4">
        <v>0.68200000000000005</v>
      </c>
      <c r="W74" s="4">
        <v>0.79610000000000003</v>
      </c>
      <c r="X74" s="4">
        <v>0.3397</v>
      </c>
      <c r="Y74" s="4">
        <v>0.94169999999999998</v>
      </c>
      <c r="Z74" s="4">
        <v>0.24379999999999999</v>
      </c>
      <c r="AA74" s="5">
        <v>0.69540000000000002</v>
      </c>
      <c r="AB74" s="5">
        <v>0.82410000000000005</v>
      </c>
      <c r="AC74" s="5">
        <v>0.3271</v>
      </c>
      <c r="AD74" s="5">
        <v>0.93189999999999995</v>
      </c>
      <c r="AE74" s="5">
        <v>0.1978</v>
      </c>
      <c r="AF74" s="4">
        <v>0.70720000000000005</v>
      </c>
      <c r="AG74" s="4">
        <v>0.85189999999999999</v>
      </c>
      <c r="AH74" s="4">
        <v>0.31230000000000002</v>
      </c>
      <c r="AI74" s="4">
        <v>0.91469999999999996</v>
      </c>
      <c r="AJ74" s="4">
        <v>0.1726</v>
      </c>
      <c r="AK74" s="5">
        <v>0.73099999999999998</v>
      </c>
      <c r="AL74" s="5">
        <v>0.9113</v>
      </c>
      <c r="AM74" s="5">
        <v>0.29189999999999999</v>
      </c>
      <c r="AN74" s="5">
        <v>0.88400000000000001</v>
      </c>
      <c r="AO74" s="5">
        <v>7.8600000000000003E-2</v>
      </c>
      <c r="AP74" s="4">
        <v>0.77610000000000001</v>
      </c>
      <c r="AQ74" s="4">
        <v>1.0202</v>
      </c>
      <c r="AR74" s="4">
        <v>0.25640000000000002</v>
      </c>
      <c r="AS74" s="4">
        <v>0.80930000000000002</v>
      </c>
      <c r="AT74" s="4">
        <v>8.0500000000000002E-2</v>
      </c>
      <c r="AU74" s="5">
        <v>0.65610000000000002</v>
      </c>
      <c r="AV74" s="5">
        <v>0.74029999999999996</v>
      </c>
      <c r="AW74" s="5">
        <v>0.36359999999999998</v>
      </c>
      <c r="AX74" s="5">
        <v>0.96309999999999996</v>
      </c>
      <c r="AY74" s="5">
        <v>0.16639999999999999</v>
      </c>
      <c r="AZ74" s="4">
        <v>0.66769999999999996</v>
      </c>
      <c r="BA74" s="4">
        <v>0.76380000000000003</v>
      </c>
      <c r="BB74" s="4">
        <v>0.35470000000000002</v>
      </c>
      <c r="BC74" s="4">
        <v>0.95489999999999997</v>
      </c>
      <c r="BD74" s="4">
        <v>0.2447</v>
      </c>
      <c r="BE74" s="5">
        <v>0.68269999999999997</v>
      </c>
      <c r="BF74" s="5">
        <v>0.79810000000000003</v>
      </c>
      <c r="BG74" s="5">
        <v>0.33600000000000002</v>
      </c>
      <c r="BH74" s="5">
        <v>0.94199999999999995</v>
      </c>
      <c r="BI74" s="5">
        <v>0.2384</v>
      </c>
      <c r="BJ74" s="4">
        <v>0.70799999999999996</v>
      </c>
      <c r="BK74" s="4">
        <v>0.8538</v>
      </c>
      <c r="BL74" s="4">
        <v>0.31230000000000002</v>
      </c>
      <c r="BM74" s="4">
        <v>0.91459999999999997</v>
      </c>
      <c r="BN74" s="4">
        <v>0.1439</v>
      </c>
      <c r="BO74" s="5">
        <v>0.77580000000000005</v>
      </c>
      <c r="BP74" s="5">
        <v>1.0193000000000001</v>
      </c>
      <c r="BQ74" s="5">
        <v>0.2515</v>
      </c>
      <c r="BR74" s="5">
        <v>0.80810000000000004</v>
      </c>
      <c r="BS74" s="5">
        <v>4.1799999999999997E-2</v>
      </c>
      <c r="BT74" s="4">
        <v>0.65690000000000004</v>
      </c>
      <c r="BU74" s="4">
        <v>0.74039999999999995</v>
      </c>
      <c r="BV74" s="4">
        <v>0.35489999999999999</v>
      </c>
      <c r="BW74" s="4">
        <v>0.96289999999999998</v>
      </c>
      <c r="BX74" s="4">
        <v>0.13730000000000001</v>
      </c>
      <c r="BY74" s="5">
        <v>0.66810000000000003</v>
      </c>
      <c r="BZ74" s="5">
        <v>0.76649999999999996</v>
      </c>
      <c r="CA74" s="5">
        <v>0.35070000000000001</v>
      </c>
      <c r="CB74" s="5">
        <v>0.95569999999999999</v>
      </c>
      <c r="CC74" s="5">
        <v>0.21079999999999999</v>
      </c>
      <c r="CD74" s="4">
        <v>0.68420000000000003</v>
      </c>
      <c r="CE74" s="4">
        <v>0.80069999999999997</v>
      </c>
      <c r="CF74" s="4">
        <v>0.33560000000000001</v>
      </c>
      <c r="CG74" s="4">
        <v>0.94230000000000003</v>
      </c>
      <c r="CH74" s="4">
        <v>0.1842</v>
      </c>
      <c r="CI74" s="5">
        <v>0.70860000000000001</v>
      </c>
      <c r="CJ74" s="5">
        <v>0.85709999999999997</v>
      </c>
      <c r="CK74" s="5">
        <v>0.31309999999999999</v>
      </c>
      <c r="CL74" s="5">
        <v>0.91439999999999999</v>
      </c>
      <c r="CM74" s="5">
        <v>0.12870000000000001</v>
      </c>
      <c r="CN74" s="4">
        <v>0.77669999999999995</v>
      </c>
      <c r="CO74" s="4">
        <v>1.0227999999999999</v>
      </c>
      <c r="CP74" s="4">
        <v>0.25459999999999999</v>
      </c>
      <c r="CQ74" s="4">
        <v>0.80820000000000003</v>
      </c>
      <c r="CR74" s="4">
        <v>4.9000000000000002E-2</v>
      </c>
      <c r="CS74" s="5">
        <v>0.65459999999999996</v>
      </c>
      <c r="CT74" s="5">
        <v>0.73670000000000002</v>
      </c>
      <c r="CU74" s="5">
        <v>0.36890000000000001</v>
      </c>
      <c r="CV74" s="5">
        <v>0.96299999999999997</v>
      </c>
      <c r="CW74" s="5">
        <v>9.0700000000000003E-2</v>
      </c>
      <c r="CX74" s="4">
        <v>0.66759999999999997</v>
      </c>
      <c r="CY74" s="4">
        <v>0.7661</v>
      </c>
      <c r="CZ74" s="4">
        <v>0.35189999999999999</v>
      </c>
      <c r="DA74" s="4">
        <v>0.95530000000000004</v>
      </c>
      <c r="DB74" s="4">
        <v>0.12740000000000001</v>
      </c>
      <c r="DC74" s="5">
        <v>0.68340000000000001</v>
      </c>
      <c r="DD74" s="5">
        <v>0.79949999999999999</v>
      </c>
      <c r="DE74" s="5">
        <v>0.33539999999999998</v>
      </c>
      <c r="DF74" s="5">
        <v>0.94259999999999999</v>
      </c>
      <c r="DG74" s="5">
        <v>0.13650000000000001</v>
      </c>
      <c r="DH74" s="4">
        <v>0.70820000000000005</v>
      </c>
      <c r="DI74" s="4">
        <v>0.85580000000000001</v>
      </c>
      <c r="DJ74" s="4">
        <v>0.31480000000000002</v>
      </c>
      <c r="DK74" s="4">
        <v>0.91459999999999997</v>
      </c>
      <c r="DL74" s="4">
        <v>8.6999999999999994E-2</v>
      </c>
      <c r="DM74" s="5">
        <v>0.77790000000000004</v>
      </c>
      <c r="DN74" s="5">
        <v>1.0268999999999999</v>
      </c>
      <c r="DO74" s="5">
        <v>0.25530000000000003</v>
      </c>
      <c r="DP74" s="5">
        <v>0.80830000000000002</v>
      </c>
      <c r="DQ74" s="5">
        <v>3.7400000000000003E-2</v>
      </c>
      <c r="DR74" s="4">
        <v>0.65690000000000004</v>
      </c>
      <c r="DS74" s="4">
        <v>0.74209999999999998</v>
      </c>
      <c r="DT74" s="4">
        <v>0.36199999999999999</v>
      </c>
      <c r="DU74" s="4">
        <v>0.96240000000000003</v>
      </c>
      <c r="DV74" s="4">
        <v>0.1187</v>
      </c>
      <c r="DW74" s="5">
        <v>0.66679999999999995</v>
      </c>
      <c r="DX74" s="5">
        <v>0.76339999999999997</v>
      </c>
      <c r="DY74" s="5">
        <v>0.35220000000000001</v>
      </c>
      <c r="DZ74" s="5">
        <v>0.95499999999999996</v>
      </c>
      <c r="EA74" s="5">
        <v>0.1668</v>
      </c>
      <c r="EB74" s="4">
        <v>0.68289999999999995</v>
      </c>
      <c r="EC74" s="4">
        <v>0.79859999999999998</v>
      </c>
      <c r="ED74" s="4">
        <v>0.33839999999999998</v>
      </c>
      <c r="EE74" s="4">
        <v>0.94179999999999997</v>
      </c>
      <c r="EF74" s="4">
        <v>0.1192</v>
      </c>
      <c r="EG74" s="5">
        <v>0.70860000000000001</v>
      </c>
      <c r="EH74" s="5">
        <v>0.85650000000000004</v>
      </c>
      <c r="EI74" s="5">
        <v>0.31309999999999999</v>
      </c>
      <c r="EJ74" s="5">
        <v>0.91490000000000005</v>
      </c>
      <c r="EK74" s="5">
        <v>0.11070000000000001</v>
      </c>
      <c r="EL74" s="4">
        <v>0.77700000000000002</v>
      </c>
      <c r="EM74" s="4">
        <v>1.0238</v>
      </c>
      <c r="EN74" s="4">
        <v>0.25469999999999998</v>
      </c>
      <c r="EO74" s="4">
        <v>0.80879999999999996</v>
      </c>
      <c r="EP74" s="4">
        <v>3.8199999999999998E-2</v>
      </c>
      <c r="EQ74" s="5"/>
      <c r="ER74" s="5"/>
      <c r="ES74" s="5"/>
      <c r="ET74" s="5"/>
      <c r="EU74" s="5"/>
      <c r="EV74" s="4"/>
      <c r="EW74" s="4"/>
      <c r="EX74" s="4"/>
      <c r="EY74" s="4"/>
      <c r="EZ74" s="4"/>
      <c r="FA74" s="5">
        <v>0.68279999999999996</v>
      </c>
      <c r="FB74" s="5">
        <v>0.79869999999999997</v>
      </c>
      <c r="FC74" s="5">
        <v>0.33700000000000002</v>
      </c>
      <c r="FD74" s="5">
        <v>0.94199999999999995</v>
      </c>
      <c r="FE74" s="5">
        <v>0.153</v>
      </c>
      <c r="FF74" s="4"/>
      <c r="FG74" s="4"/>
      <c r="FH74" s="4"/>
      <c r="FI74" s="4"/>
      <c r="FJ74" s="4"/>
      <c r="FK74" s="5"/>
      <c r="FL74" s="5"/>
      <c r="FM74" s="5"/>
      <c r="FN74" s="5"/>
      <c r="FO74" s="5"/>
      <c r="FP74" s="4">
        <f t="shared" si="6"/>
        <v>0.6968066666666668</v>
      </c>
      <c r="FQ74" s="4">
        <f t="shared" si="7"/>
        <v>0.83250333333333337</v>
      </c>
      <c r="FR74" s="4">
        <f t="shared" si="8"/>
        <v>0.32431333333333334</v>
      </c>
      <c r="FS74" s="4">
        <f t="shared" si="9"/>
        <v>0.91950333333333323</v>
      </c>
      <c r="FT74" s="4">
        <f t="shared" si="10"/>
        <v>0.14955666666666664</v>
      </c>
      <c r="FU74" s="1" t="str" cm="1">
        <f t="array" aca="1" ref="FU74" ca="1">CONCATENATE(INDIRECT(ADDRESS(1,MATCH(_xlfn.MINIFS(B74:FO74,metrics.est,"MAE"),B74:FO74,0)+1)), ", ", INDIRECT(ADDRESS(2,MATCH(_xlfn.MINIFS(B74:FO74,metrics.est,"MAE"),B74:FO74,0)+1)))</f>
        <v>k=20, r=0.1</v>
      </c>
      <c r="FV74" s="1" t="str" cm="1">
        <f t="array" aca="1" ref="FV74" ca="1">CONCATENATE(INDIRECT(ADDRESS(1,MATCH(_xlfn.MINIFS(B74:FO74,metrics.est,"MSE"),B74:FO74,0)+1)), ", ", INDIRECT(ADDRESS(2,MATCH(_xlfn.MINIFS(B74:FO74,metrics.est,"MSE"),B74:FO74,0)+1)))</f>
        <v>k=20, r=0.1</v>
      </c>
      <c r="FW74" s="1" t="str" cm="1">
        <f t="array" aca="1" ref="FW74" ca="1">CONCATENATE(INDIRECT(ADDRESS(1,MATCH(_xlfn.MAXIFS(B74:FO74,metrics.est,"R"),B74:FO74,0)+1)), ", ", INDIRECT(ADDRESS(2,MATCH(_xlfn.MAXIFS(B74:FO74,metrics.est,"R"),B74:FO74,0)+1)))</f>
        <v>k=20, r=0.1</v>
      </c>
      <c r="FX74" s="1" t="str" cm="1">
        <f t="array" aca="1" ref="FX74" ca="1">CONCATENATE(INDIRECT(ADDRESS(1,MATCH(_xlfn.MAXIFS(B74:FO74,metrics.est,"Coverage"),B74:FO74,0)+1)), ", ", INDIRECT(ADDRESS(2,MATCH(_xlfn.MAXIFS(B74:FO74,metrics.est,"Coverage"),B74:FO74,0)+1)))</f>
        <v>k=5, r=0.1</v>
      </c>
      <c r="FY74" s="1" t="str" cm="1">
        <f t="array" aca="1" ref="FY74" ca="1">CONCATENATE(INDIRECT(ADDRESS(1,MATCH(_xlfn.MINIFS(B74:FO74,metrics.est,"Time"),B74:FO74,0)+1)), ", ", INDIRECT(ADDRESS(2,MATCH(_xlfn.MINIFS(B74:FO74,metrics.est,"Time"),B74:FO74,0)+1)))</f>
        <v>k=20, r=0.9</v>
      </c>
    </row>
    <row r="75" spans="1:181" x14ac:dyDescent="0.2">
      <c r="A75" s="1" t="s">
        <v>68</v>
      </c>
      <c r="B75" s="4">
        <v>0.64580000000000004</v>
      </c>
      <c r="C75" s="4">
        <v>0.71740000000000004</v>
      </c>
      <c r="D75" s="4">
        <v>0.36670000000000003</v>
      </c>
      <c r="E75" s="4">
        <v>0.96430000000000005</v>
      </c>
      <c r="F75" s="4">
        <v>0.18840000000000001</v>
      </c>
      <c r="G75" s="5">
        <v>0.65210000000000001</v>
      </c>
      <c r="H75" s="5">
        <v>0.73340000000000005</v>
      </c>
      <c r="I75" s="5">
        <v>0.37590000000000001</v>
      </c>
      <c r="J75" s="5">
        <v>0.95889999999999997</v>
      </c>
      <c r="K75" s="5">
        <v>0.26029999999999998</v>
      </c>
      <c r="L75" s="4">
        <v>0.66010000000000002</v>
      </c>
      <c r="M75" s="4">
        <v>0.74980000000000002</v>
      </c>
      <c r="N75" s="4">
        <v>0.36870000000000003</v>
      </c>
      <c r="O75" s="4">
        <v>0.95550000000000002</v>
      </c>
      <c r="P75" s="4">
        <v>0.37759999999999999</v>
      </c>
      <c r="Q75" s="5">
        <v>0.66700000000000004</v>
      </c>
      <c r="R75" s="5">
        <v>0.7651</v>
      </c>
      <c r="S75" s="5">
        <v>0.35499999999999998</v>
      </c>
      <c r="T75" s="5">
        <v>0.94989999999999997</v>
      </c>
      <c r="U75" s="5">
        <v>0.25750000000000001</v>
      </c>
      <c r="V75" s="4">
        <v>0.67649999999999999</v>
      </c>
      <c r="W75" s="4">
        <v>0.78720000000000001</v>
      </c>
      <c r="X75" s="4">
        <v>0.34370000000000001</v>
      </c>
      <c r="Y75" s="4">
        <v>0.94169999999999998</v>
      </c>
      <c r="Z75" s="4">
        <v>0.25750000000000001</v>
      </c>
      <c r="AA75" s="5">
        <v>0.69440000000000002</v>
      </c>
      <c r="AB75" s="5">
        <v>0.82940000000000003</v>
      </c>
      <c r="AC75" s="5">
        <v>0.31819999999999998</v>
      </c>
      <c r="AD75" s="5">
        <v>0.93189999999999995</v>
      </c>
      <c r="AE75" s="5">
        <v>0.2046</v>
      </c>
      <c r="AF75" s="4">
        <v>0.71809999999999996</v>
      </c>
      <c r="AG75" s="4">
        <v>0.88900000000000001</v>
      </c>
      <c r="AH75" s="4">
        <v>0.28789999999999999</v>
      </c>
      <c r="AI75" s="4">
        <v>0.91469999999999996</v>
      </c>
      <c r="AJ75" s="4">
        <v>0.18579999999999999</v>
      </c>
      <c r="AK75" s="5">
        <v>0.76529999999999998</v>
      </c>
      <c r="AL75" s="5">
        <v>1.0123</v>
      </c>
      <c r="AM75" s="5">
        <v>0.2581</v>
      </c>
      <c r="AN75" s="5">
        <v>0.88400000000000001</v>
      </c>
      <c r="AO75" s="5">
        <v>8.0699999999999994E-2</v>
      </c>
      <c r="AP75" s="4">
        <v>0.84219999999999995</v>
      </c>
      <c r="AQ75" s="4">
        <v>1.2013</v>
      </c>
      <c r="AR75" s="4">
        <v>0.22389999999999999</v>
      </c>
      <c r="AS75" s="4">
        <v>0.80930000000000002</v>
      </c>
      <c r="AT75" s="4">
        <v>7.4300000000000005E-2</v>
      </c>
      <c r="AU75" s="5">
        <v>0.64600000000000002</v>
      </c>
      <c r="AV75" s="5">
        <v>0.71809999999999996</v>
      </c>
      <c r="AW75" s="5">
        <v>0.38769999999999999</v>
      </c>
      <c r="AX75" s="5">
        <v>0.96309999999999996</v>
      </c>
      <c r="AY75" s="5">
        <v>0.18820000000000001</v>
      </c>
      <c r="AZ75" s="4">
        <v>0.65880000000000005</v>
      </c>
      <c r="BA75" s="4">
        <v>0.74519999999999997</v>
      </c>
      <c r="BB75" s="4">
        <v>0.3715</v>
      </c>
      <c r="BC75" s="4">
        <v>0.95489999999999997</v>
      </c>
      <c r="BD75" s="4">
        <v>0.2631</v>
      </c>
      <c r="BE75" s="5">
        <v>0.67700000000000005</v>
      </c>
      <c r="BF75" s="5">
        <v>0.78969999999999996</v>
      </c>
      <c r="BG75" s="5">
        <v>0.34110000000000001</v>
      </c>
      <c r="BH75" s="5">
        <v>0.94199999999999995</v>
      </c>
      <c r="BI75" s="5">
        <v>0.25590000000000002</v>
      </c>
      <c r="BJ75" s="4">
        <v>0.7177</v>
      </c>
      <c r="BK75" s="4">
        <v>0.88870000000000005</v>
      </c>
      <c r="BL75" s="4">
        <v>0.29289999999999999</v>
      </c>
      <c r="BM75" s="4">
        <v>0.91459999999999997</v>
      </c>
      <c r="BN75" s="4">
        <v>0.13769999999999999</v>
      </c>
      <c r="BO75" s="5">
        <v>0.84319999999999995</v>
      </c>
      <c r="BP75" s="5">
        <v>1.2049000000000001</v>
      </c>
      <c r="BQ75" s="5">
        <v>0.218</v>
      </c>
      <c r="BR75" s="5">
        <v>0.80810000000000004</v>
      </c>
      <c r="BS75" s="5">
        <v>4.2500000000000003E-2</v>
      </c>
      <c r="BT75" s="4">
        <v>0.64729999999999999</v>
      </c>
      <c r="BU75" s="4">
        <v>0.72</v>
      </c>
      <c r="BV75" s="4">
        <v>0.37619999999999998</v>
      </c>
      <c r="BW75" s="4">
        <v>0.96289999999999998</v>
      </c>
      <c r="BX75" s="4">
        <v>0.15049999999999999</v>
      </c>
      <c r="BY75" s="5">
        <v>0.65920000000000001</v>
      </c>
      <c r="BZ75" s="5">
        <v>0.74850000000000005</v>
      </c>
      <c r="CA75" s="5">
        <v>0.36930000000000002</v>
      </c>
      <c r="CB75" s="5">
        <v>0.95569999999999999</v>
      </c>
      <c r="CC75" s="5">
        <v>0.21970000000000001</v>
      </c>
      <c r="CD75" s="4">
        <v>0.67859999999999998</v>
      </c>
      <c r="CE75" s="4">
        <v>0.79249999999999998</v>
      </c>
      <c r="CF75" s="4">
        <v>0.33989999999999998</v>
      </c>
      <c r="CG75" s="4">
        <v>0.94230000000000003</v>
      </c>
      <c r="CH75" s="4">
        <v>0.19170000000000001</v>
      </c>
      <c r="CI75" s="5">
        <v>0.71830000000000005</v>
      </c>
      <c r="CJ75" s="5">
        <v>0.89190000000000003</v>
      </c>
      <c r="CK75" s="5">
        <v>0.29220000000000002</v>
      </c>
      <c r="CL75" s="5">
        <v>0.91439999999999999</v>
      </c>
      <c r="CM75" s="5">
        <v>0.13439999999999999</v>
      </c>
      <c r="CN75" s="4">
        <v>0.84319999999999995</v>
      </c>
      <c r="CO75" s="4">
        <v>1.206</v>
      </c>
      <c r="CP75" s="4">
        <v>0.22239999999999999</v>
      </c>
      <c r="CQ75" s="4">
        <v>0.80820000000000003</v>
      </c>
      <c r="CR75" s="4">
        <v>4.8000000000000001E-2</v>
      </c>
      <c r="CS75" s="5">
        <v>0.64439999999999997</v>
      </c>
      <c r="CT75" s="5">
        <v>0.71599999999999997</v>
      </c>
      <c r="CU75" s="5">
        <v>0.3906</v>
      </c>
      <c r="CV75" s="5">
        <v>0.96299999999999997</v>
      </c>
      <c r="CW75" s="5">
        <v>0.11070000000000001</v>
      </c>
      <c r="CX75" s="4">
        <v>0.65880000000000005</v>
      </c>
      <c r="CY75" s="4">
        <v>0.74780000000000002</v>
      </c>
      <c r="CZ75" s="4">
        <v>0.36799999999999999</v>
      </c>
      <c r="DA75" s="4">
        <v>0.95530000000000004</v>
      </c>
      <c r="DB75" s="4">
        <v>0.1489</v>
      </c>
      <c r="DC75" s="5">
        <v>0.67789999999999995</v>
      </c>
      <c r="DD75" s="5">
        <v>0.79079999999999995</v>
      </c>
      <c r="DE75" s="5">
        <v>0.33960000000000001</v>
      </c>
      <c r="DF75" s="5">
        <v>0.94259999999999999</v>
      </c>
      <c r="DG75" s="5">
        <v>0.14199999999999999</v>
      </c>
      <c r="DH75" s="4">
        <v>0.71789999999999998</v>
      </c>
      <c r="DI75" s="4">
        <v>0.89059999999999995</v>
      </c>
      <c r="DJ75" s="4">
        <v>0.29199999999999998</v>
      </c>
      <c r="DK75" s="4">
        <v>0.91459999999999997</v>
      </c>
      <c r="DL75" s="4">
        <v>8.6199999999999999E-2</v>
      </c>
      <c r="DM75" s="5">
        <v>0.84289999999999998</v>
      </c>
      <c r="DN75" s="5">
        <v>1.2064999999999999</v>
      </c>
      <c r="DO75" s="5">
        <v>0.2225</v>
      </c>
      <c r="DP75" s="5">
        <v>0.80830000000000002</v>
      </c>
      <c r="DQ75" s="5">
        <v>3.7400000000000003E-2</v>
      </c>
      <c r="DR75" s="4">
        <v>0.64670000000000005</v>
      </c>
      <c r="DS75" s="4">
        <v>0.72</v>
      </c>
      <c r="DT75" s="4">
        <v>0.38550000000000001</v>
      </c>
      <c r="DU75" s="4">
        <v>0.96240000000000003</v>
      </c>
      <c r="DV75" s="4">
        <v>0.14050000000000001</v>
      </c>
      <c r="DW75" s="5">
        <v>0.65849999999999997</v>
      </c>
      <c r="DX75" s="5">
        <v>0.74570000000000003</v>
      </c>
      <c r="DY75" s="5">
        <v>0.3695</v>
      </c>
      <c r="DZ75" s="5">
        <v>0.95509999999999995</v>
      </c>
      <c r="EA75" s="5">
        <v>0.18029999999999999</v>
      </c>
      <c r="EB75" s="4">
        <v>0.67749999999999999</v>
      </c>
      <c r="EC75" s="4">
        <v>0.7903</v>
      </c>
      <c r="ED75" s="4">
        <v>0.34150000000000003</v>
      </c>
      <c r="EE75" s="4">
        <v>0.94179999999999997</v>
      </c>
      <c r="EF75" s="4">
        <v>0.12640000000000001</v>
      </c>
      <c r="EG75" s="5">
        <v>0.71840000000000004</v>
      </c>
      <c r="EH75" s="5">
        <v>0.89119999999999999</v>
      </c>
      <c r="EI75" s="5">
        <v>0.2903</v>
      </c>
      <c r="EJ75" s="5">
        <v>0.91490000000000005</v>
      </c>
      <c r="EK75" s="5">
        <v>0.1119</v>
      </c>
      <c r="EL75" s="4">
        <v>0.84240000000000004</v>
      </c>
      <c r="EM75" s="4">
        <v>1.2043999999999999</v>
      </c>
      <c r="EN75" s="4">
        <v>0.2223</v>
      </c>
      <c r="EO75" s="4">
        <v>0.80879999999999996</v>
      </c>
      <c r="EP75" s="4">
        <v>3.7900000000000003E-2</v>
      </c>
      <c r="EQ75" s="5"/>
      <c r="ER75" s="5"/>
      <c r="ES75" s="5"/>
      <c r="ET75" s="5"/>
      <c r="EU75" s="5"/>
      <c r="EV75" s="4"/>
      <c r="EW75" s="4"/>
      <c r="EX75" s="4"/>
      <c r="EY75" s="4"/>
      <c r="EZ75" s="4"/>
      <c r="FA75" s="5">
        <v>0.67759999999999998</v>
      </c>
      <c r="FB75" s="5">
        <v>0.79079999999999995</v>
      </c>
      <c r="FC75" s="5">
        <v>0.33979999999999999</v>
      </c>
      <c r="FD75" s="5">
        <v>0.94199999999999995</v>
      </c>
      <c r="FE75" s="5">
        <v>0.156</v>
      </c>
      <c r="FF75" s="4"/>
      <c r="FG75" s="4"/>
      <c r="FH75" s="4"/>
      <c r="FI75" s="4"/>
      <c r="FJ75" s="4"/>
      <c r="FK75" s="5"/>
      <c r="FL75" s="5"/>
      <c r="FM75" s="5"/>
      <c r="FN75" s="5"/>
      <c r="FO75" s="5"/>
      <c r="FP75" s="4">
        <f t="shared" si="6"/>
        <v>0.70579333333333305</v>
      </c>
      <c r="FQ75" s="4">
        <f t="shared" si="7"/>
        <v>0.86281666666666679</v>
      </c>
      <c r="FR75" s="4">
        <f t="shared" si="8"/>
        <v>0.32236333333333345</v>
      </c>
      <c r="FS75" s="4">
        <f t="shared" si="9"/>
        <v>0.91950666666666669</v>
      </c>
      <c r="FT75" s="4">
        <f t="shared" si="10"/>
        <v>0.15988666666666665</v>
      </c>
      <c r="FU75" s="1" t="str" cm="1">
        <f t="array" aca="1" ref="FU75" ca="1">CONCATENATE(INDIRECT(ADDRESS(1,MATCH(_xlfn.MINIFS(B75:FO75,metrics.est,"MAE"),B75:FO75,0)+1)), ", ", INDIRECT(ADDRESS(2,MATCH(_xlfn.MINIFS(B75:FO75,metrics.est,"MAE"),B75:FO75,0)+1)))</f>
        <v>k=20, r=0.1</v>
      </c>
      <c r="FV75" s="1" t="str" cm="1">
        <f t="array" aca="1" ref="FV75" ca="1">CONCATENATE(INDIRECT(ADDRESS(1,MATCH(_xlfn.MINIFS(B75:FO75,metrics.est,"MSE"),B75:FO75,0)+1)), ", ", INDIRECT(ADDRESS(2,MATCH(_xlfn.MINIFS(B75:FO75,metrics.est,"MSE"),B75:FO75,0)+1)))</f>
        <v>k=20, r=0.1</v>
      </c>
      <c r="FW75" s="1" t="str" cm="1">
        <f t="array" aca="1" ref="FW75" ca="1">CONCATENATE(INDIRECT(ADDRESS(1,MATCH(_xlfn.MAXIFS(B75:FO75,metrics.est,"R"),B75:FO75,0)+1)), ", ", INDIRECT(ADDRESS(2,MATCH(_xlfn.MAXIFS(B75:FO75,metrics.est,"R"),B75:FO75,0)+1)))</f>
        <v>k=20, r=0.1</v>
      </c>
      <c r="FX75" s="1" t="str" cm="1">
        <f t="array" aca="1" ref="FX75" ca="1">CONCATENATE(INDIRECT(ADDRESS(1,MATCH(_xlfn.MAXIFS(B75:FO75,metrics.est,"Coverage"),B75:FO75,0)+1)), ", ", INDIRECT(ADDRESS(2,MATCH(_xlfn.MAXIFS(B75:FO75,metrics.est,"Coverage"),B75:FO75,0)+1)))</f>
        <v>k=5, r=0.1</v>
      </c>
      <c r="FY75" s="1" t="str" cm="1">
        <f t="array" aca="1" ref="FY75" ca="1">CONCATENATE(INDIRECT(ADDRESS(1,MATCH(_xlfn.MINIFS(B75:FO75,metrics.est,"Time"),B75:FO75,0)+1)), ", ", INDIRECT(ADDRESS(2,MATCH(_xlfn.MINIFS(B75:FO75,metrics.est,"Time"),B75:FO75,0)+1)))</f>
        <v>k=20, r=0.9</v>
      </c>
    </row>
    <row r="76" spans="1:181" x14ac:dyDescent="0.2">
      <c r="A76" s="1" t="s">
        <v>69</v>
      </c>
      <c r="B76" s="4">
        <v>0.67390000000000005</v>
      </c>
      <c r="C76" s="4">
        <v>0.77400000000000002</v>
      </c>
      <c r="D76" s="4">
        <v>0.33429999999999999</v>
      </c>
      <c r="E76" s="4">
        <v>0.96430000000000005</v>
      </c>
      <c r="F76" s="4">
        <v>0.15390000000000001</v>
      </c>
      <c r="G76" s="5">
        <v>0.67510000000000003</v>
      </c>
      <c r="H76" s="5">
        <v>0.77929999999999999</v>
      </c>
      <c r="I76" s="5">
        <v>0.35220000000000001</v>
      </c>
      <c r="J76" s="5">
        <v>0.95889999999999997</v>
      </c>
      <c r="K76" s="5">
        <v>0.23100000000000001</v>
      </c>
      <c r="L76" s="4">
        <v>0.67889999999999995</v>
      </c>
      <c r="M76" s="4">
        <v>0.78890000000000005</v>
      </c>
      <c r="N76" s="4">
        <v>0.34549999999999997</v>
      </c>
      <c r="O76" s="4">
        <v>0.95550000000000002</v>
      </c>
      <c r="P76" s="4">
        <v>0.35930000000000001</v>
      </c>
      <c r="Q76" s="5">
        <v>0.68200000000000005</v>
      </c>
      <c r="R76" s="5">
        <v>0.79420000000000002</v>
      </c>
      <c r="S76" s="5">
        <v>0.34129999999999999</v>
      </c>
      <c r="T76" s="5">
        <v>0.94989999999999997</v>
      </c>
      <c r="U76" s="5">
        <v>0.2404</v>
      </c>
      <c r="V76" s="4">
        <v>0.68700000000000006</v>
      </c>
      <c r="W76" s="4">
        <v>0.80630000000000002</v>
      </c>
      <c r="X76" s="4">
        <v>0.33729999999999999</v>
      </c>
      <c r="Y76" s="4">
        <v>0.94169999999999998</v>
      </c>
      <c r="Z76" s="4">
        <v>0.22919999999999999</v>
      </c>
      <c r="AA76" s="5">
        <v>0.69810000000000005</v>
      </c>
      <c r="AB76" s="5">
        <v>0.8306</v>
      </c>
      <c r="AC76" s="5">
        <v>0.32579999999999998</v>
      </c>
      <c r="AD76" s="5">
        <v>0.93189999999999995</v>
      </c>
      <c r="AE76" s="5">
        <v>0.19689999999999999</v>
      </c>
      <c r="AF76" s="4">
        <v>0.71</v>
      </c>
      <c r="AG76" s="4">
        <v>0.86170000000000002</v>
      </c>
      <c r="AH76" s="4">
        <v>0.30570000000000003</v>
      </c>
      <c r="AI76" s="4">
        <v>0.91469999999999996</v>
      </c>
      <c r="AJ76" s="4">
        <v>0.17929999999999999</v>
      </c>
      <c r="AK76" s="5">
        <v>0.74009999999999998</v>
      </c>
      <c r="AL76" s="5">
        <v>0.9405</v>
      </c>
      <c r="AM76" s="5">
        <v>0.27650000000000002</v>
      </c>
      <c r="AN76" s="5">
        <v>0.88400000000000001</v>
      </c>
      <c r="AO76" s="5">
        <v>8.0600000000000005E-2</v>
      </c>
      <c r="AP76" s="4">
        <v>0.81620000000000004</v>
      </c>
      <c r="AQ76" s="4">
        <v>1.1395</v>
      </c>
      <c r="AR76" s="4">
        <v>0.22509999999999999</v>
      </c>
      <c r="AS76" s="4">
        <v>0.80930000000000002</v>
      </c>
      <c r="AT76" s="4">
        <v>7.8799999999999995E-2</v>
      </c>
      <c r="AU76" s="5">
        <v>0.67430000000000001</v>
      </c>
      <c r="AV76" s="5">
        <v>0.77449999999999997</v>
      </c>
      <c r="AW76" s="5">
        <v>0.35439999999999999</v>
      </c>
      <c r="AX76" s="5">
        <v>0.96309999999999996</v>
      </c>
      <c r="AY76" s="5">
        <v>0.1704</v>
      </c>
      <c r="AZ76" s="4">
        <v>0.67830000000000001</v>
      </c>
      <c r="BA76" s="4">
        <v>0.78449999999999998</v>
      </c>
      <c r="BB76" s="4">
        <v>0.35089999999999999</v>
      </c>
      <c r="BC76" s="4">
        <v>0.95489999999999997</v>
      </c>
      <c r="BD76" s="4">
        <v>0.23680000000000001</v>
      </c>
      <c r="BE76" s="5">
        <v>0.68740000000000001</v>
      </c>
      <c r="BF76" s="5">
        <v>0.80769999999999997</v>
      </c>
      <c r="BG76" s="5">
        <v>0.33410000000000001</v>
      </c>
      <c r="BH76" s="5">
        <v>0.94199999999999995</v>
      </c>
      <c r="BI76" s="5">
        <v>0.2412</v>
      </c>
      <c r="BJ76" s="4">
        <v>0.7107</v>
      </c>
      <c r="BK76" s="4">
        <v>0.86270000000000002</v>
      </c>
      <c r="BL76" s="4">
        <v>0.307</v>
      </c>
      <c r="BM76" s="4">
        <v>0.91459999999999997</v>
      </c>
      <c r="BN76" s="4">
        <v>0.1434</v>
      </c>
      <c r="BO76" s="5">
        <v>0.81740000000000002</v>
      </c>
      <c r="BP76" s="5">
        <v>1.1412</v>
      </c>
      <c r="BQ76" s="5">
        <v>0.22120000000000001</v>
      </c>
      <c r="BR76" s="5">
        <v>0.80810000000000004</v>
      </c>
      <c r="BS76" s="5">
        <v>4.2200000000000001E-2</v>
      </c>
      <c r="BT76" s="4">
        <v>0.67420000000000002</v>
      </c>
      <c r="BU76" s="4">
        <v>0.77380000000000004</v>
      </c>
      <c r="BV76" s="4">
        <v>0.34720000000000001</v>
      </c>
      <c r="BW76" s="4">
        <v>0.96289999999999998</v>
      </c>
      <c r="BX76" s="4">
        <v>0.129</v>
      </c>
      <c r="BY76" s="5">
        <v>0.67849999999999999</v>
      </c>
      <c r="BZ76" s="5">
        <v>0.78649999999999998</v>
      </c>
      <c r="CA76" s="5">
        <v>0.34689999999999999</v>
      </c>
      <c r="CB76" s="5">
        <v>0.95569999999999999</v>
      </c>
      <c r="CC76" s="5">
        <v>0.1953</v>
      </c>
      <c r="CD76" s="4">
        <v>0.68899999999999995</v>
      </c>
      <c r="CE76" s="4">
        <v>0.81059999999999999</v>
      </c>
      <c r="CF76" s="4">
        <v>0.33360000000000001</v>
      </c>
      <c r="CG76" s="4">
        <v>0.94230000000000003</v>
      </c>
      <c r="CH76" s="4">
        <v>0.19950000000000001</v>
      </c>
      <c r="CI76" s="5">
        <v>0.71150000000000002</v>
      </c>
      <c r="CJ76" s="5">
        <v>0.86670000000000003</v>
      </c>
      <c r="CK76" s="5">
        <v>0.30649999999999999</v>
      </c>
      <c r="CL76" s="5">
        <v>0.91439999999999999</v>
      </c>
      <c r="CM76" s="5">
        <v>0.126</v>
      </c>
      <c r="CN76" s="4">
        <v>0.81730000000000003</v>
      </c>
      <c r="CO76" s="4">
        <v>1.1435</v>
      </c>
      <c r="CP76" s="4">
        <v>0.22639999999999999</v>
      </c>
      <c r="CQ76" s="4">
        <v>0.80820000000000003</v>
      </c>
      <c r="CR76" s="4">
        <v>4.48E-2</v>
      </c>
      <c r="CS76" s="5">
        <v>0.67200000000000004</v>
      </c>
      <c r="CT76" s="5">
        <v>0.77039999999999997</v>
      </c>
      <c r="CU76" s="5">
        <v>0.35930000000000001</v>
      </c>
      <c r="CV76" s="5">
        <v>0.96299999999999997</v>
      </c>
      <c r="CW76" s="5">
        <v>9.2200000000000004E-2</v>
      </c>
      <c r="CX76" s="4">
        <v>0.67800000000000005</v>
      </c>
      <c r="CY76" s="4">
        <v>0.78620000000000001</v>
      </c>
      <c r="CZ76" s="4">
        <v>0.34810000000000002</v>
      </c>
      <c r="DA76" s="4">
        <v>0.95530000000000004</v>
      </c>
      <c r="DB76" s="4">
        <v>0.13370000000000001</v>
      </c>
      <c r="DC76" s="5">
        <v>0.68840000000000001</v>
      </c>
      <c r="DD76" s="5">
        <v>0.80969999999999998</v>
      </c>
      <c r="DE76" s="5">
        <v>0.3332</v>
      </c>
      <c r="DF76" s="5">
        <v>0.94259999999999999</v>
      </c>
      <c r="DG76" s="5">
        <v>0.1338</v>
      </c>
      <c r="DH76" s="4">
        <v>0.71109999999999995</v>
      </c>
      <c r="DI76" s="4">
        <v>0.86499999999999999</v>
      </c>
      <c r="DJ76" s="4">
        <v>0.30859999999999999</v>
      </c>
      <c r="DK76" s="4">
        <v>0.91459999999999997</v>
      </c>
      <c r="DL76" s="4">
        <v>8.6699999999999999E-2</v>
      </c>
      <c r="DM76" s="5">
        <v>0.81730000000000003</v>
      </c>
      <c r="DN76" s="5">
        <v>1.1435</v>
      </c>
      <c r="DO76" s="5">
        <v>0.22509999999999999</v>
      </c>
      <c r="DP76" s="5">
        <v>0.80830000000000002</v>
      </c>
      <c r="DQ76" s="5">
        <v>3.9899999999999998E-2</v>
      </c>
      <c r="DR76" s="4">
        <v>0.67479999999999996</v>
      </c>
      <c r="DS76" s="4">
        <v>0.77659999999999996</v>
      </c>
      <c r="DT76" s="4">
        <v>0.35299999999999998</v>
      </c>
      <c r="DU76" s="4">
        <v>0.96240000000000003</v>
      </c>
      <c r="DV76" s="4">
        <v>0.1215</v>
      </c>
      <c r="DW76" s="5">
        <v>0.67720000000000002</v>
      </c>
      <c r="DX76" s="5">
        <v>0.78349999999999997</v>
      </c>
      <c r="DY76" s="5">
        <v>0.34860000000000002</v>
      </c>
      <c r="DZ76" s="5">
        <v>0.95499999999999996</v>
      </c>
      <c r="EA76" s="5">
        <v>0.16600000000000001</v>
      </c>
      <c r="EB76" s="4">
        <v>0.68769999999999998</v>
      </c>
      <c r="EC76" s="4">
        <v>0.80830000000000002</v>
      </c>
      <c r="ED76" s="4">
        <v>0.33660000000000001</v>
      </c>
      <c r="EE76" s="4">
        <v>0.94179999999999997</v>
      </c>
      <c r="EF76" s="4">
        <v>0.1207</v>
      </c>
      <c r="EG76" s="5">
        <v>0.71140000000000003</v>
      </c>
      <c r="EH76" s="5">
        <v>0.86570000000000003</v>
      </c>
      <c r="EI76" s="5">
        <v>0.30649999999999999</v>
      </c>
      <c r="EJ76" s="5">
        <v>0.91490000000000005</v>
      </c>
      <c r="EK76" s="5">
        <v>0.1096</v>
      </c>
      <c r="EL76" s="4">
        <v>0.81689999999999996</v>
      </c>
      <c r="EM76" s="4">
        <v>1.1425000000000001</v>
      </c>
      <c r="EN76" s="4">
        <v>0.22420000000000001</v>
      </c>
      <c r="EO76" s="4">
        <v>0.80879999999999996</v>
      </c>
      <c r="EP76" s="4">
        <v>3.7999999999999999E-2</v>
      </c>
      <c r="EQ76" s="5"/>
      <c r="ER76" s="5"/>
      <c r="ES76" s="5"/>
      <c r="ET76" s="5"/>
      <c r="EU76" s="5"/>
      <c r="EV76" s="4"/>
      <c r="EW76" s="4"/>
      <c r="EX76" s="4"/>
      <c r="EY76" s="4"/>
      <c r="EZ76" s="4"/>
      <c r="FA76" s="5">
        <v>0.68779999999999997</v>
      </c>
      <c r="FB76" s="5">
        <v>0.80900000000000005</v>
      </c>
      <c r="FC76" s="5">
        <v>0.33510000000000001</v>
      </c>
      <c r="FD76" s="5">
        <v>0.94199999999999995</v>
      </c>
      <c r="FE76" s="5">
        <v>0.1431</v>
      </c>
      <c r="FF76" s="4"/>
      <c r="FG76" s="4"/>
      <c r="FH76" s="4"/>
      <c r="FI76" s="4"/>
      <c r="FJ76" s="4"/>
      <c r="FK76" s="5"/>
      <c r="FL76" s="5"/>
      <c r="FM76" s="5"/>
      <c r="FN76" s="5"/>
      <c r="FO76" s="5"/>
      <c r="FP76" s="4">
        <f t="shared" si="6"/>
        <v>0.7107500000000001</v>
      </c>
      <c r="FQ76" s="4">
        <f t="shared" si="7"/>
        <v>0.86757000000000006</v>
      </c>
      <c r="FR76" s="4">
        <f t="shared" si="8"/>
        <v>0.3150066666666666</v>
      </c>
      <c r="FS76" s="4">
        <f t="shared" si="9"/>
        <v>0.91950333333333323</v>
      </c>
      <c r="FT76" s="4">
        <f t="shared" si="10"/>
        <v>0.14877333333333334</v>
      </c>
      <c r="FU76" s="1" t="str" cm="1">
        <f t="array" aca="1" ref="FU76" ca="1">CONCATENATE(INDIRECT(ADDRESS(1,MATCH(_xlfn.MINIFS(B76:FO76,metrics.est,"MAE"),B76:FO76,0)+1)), ", ", INDIRECT(ADDRESS(2,MATCH(_xlfn.MINIFS(B76:FO76,metrics.est,"MAE"),B76:FO76,0)+1)))</f>
        <v>k=20, r=0.1</v>
      </c>
      <c r="FV76" s="1" t="str" cm="1">
        <f t="array" aca="1" ref="FV76" ca="1">CONCATENATE(INDIRECT(ADDRESS(1,MATCH(_xlfn.MINIFS(B76:FO76,metrics.est,"MSE"),B76:FO76,0)+1)), ", ", INDIRECT(ADDRESS(2,MATCH(_xlfn.MINIFS(B76:FO76,metrics.est,"MSE"),B76:FO76,0)+1)))</f>
        <v>k=20, r=0.1</v>
      </c>
      <c r="FW76" s="1" t="str" cm="1">
        <f t="array" aca="1" ref="FW76" ca="1">CONCATENATE(INDIRECT(ADDRESS(1,MATCH(_xlfn.MAXIFS(B76:FO76,metrics.est,"R"),B76:FO76,0)+1)), ", ", INDIRECT(ADDRESS(2,MATCH(_xlfn.MAXIFS(B76:FO76,metrics.est,"R"),B76:FO76,0)+1)))</f>
        <v>k=5, r=0.3</v>
      </c>
      <c r="FX76" s="1" t="str" cm="1">
        <f t="array" aca="1" ref="FX76" ca="1">CONCATENATE(INDIRECT(ADDRESS(1,MATCH(_xlfn.MAXIFS(B76:FO76,metrics.est,"Coverage"),B76:FO76,0)+1)), ", ", INDIRECT(ADDRESS(2,MATCH(_xlfn.MAXIFS(B76:FO76,metrics.est,"Coverage"),B76:FO76,0)+1)))</f>
        <v>k=5, r=0.1</v>
      </c>
      <c r="FY76" s="1" t="str" cm="1">
        <f t="array" aca="1" ref="FY76" ca="1">CONCATENATE(INDIRECT(ADDRESS(1,MATCH(_xlfn.MINIFS(B76:FO76,metrics.est,"Time"),B76:FO76,0)+1)), ", ", INDIRECT(ADDRESS(2,MATCH(_xlfn.MINIFS(B76:FO76,metrics.est,"Time"),B76:FO76,0)+1)))</f>
        <v>k=50, r=0.9</v>
      </c>
    </row>
    <row r="77" spans="1:181" x14ac:dyDescent="0.2">
      <c r="A77" s="1" t="s">
        <v>70</v>
      </c>
      <c r="B77" s="4">
        <v>0.68059999999999998</v>
      </c>
      <c r="C77" s="4">
        <v>0.78749999999999998</v>
      </c>
      <c r="D77" s="4">
        <v>0.34279999999999999</v>
      </c>
      <c r="E77" s="4">
        <v>0.96419999999999995</v>
      </c>
      <c r="F77" s="4">
        <v>0.1666</v>
      </c>
      <c r="G77" s="5">
        <v>0.68769999999999998</v>
      </c>
      <c r="H77" s="5">
        <v>0.80549999999999999</v>
      </c>
      <c r="I77" s="5">
        <v>0.34639999999999999</v>
      </c>
      <c r="J77" s="5">
        <v>0.95879999999999999</v>
      </c>
      <c r="K77" s="5">
        <v>0.24529999999999999</v>
      </c>
      <c r="L77" s="4">
        <v>0.69740000000000002</v>
      </c>
      <c r="M77" s="4">
        <v>0.82689999999999997</v>
      </c>
      <c r="N77" s="4">
        <v>0.33479999999999999</v>
      </c>
      <c r="O77" s="4">
        <v>0.95530000000000004</v>
      </c>
      <c r="P77" s="4">
        <v>0.35849999999999999</v>
      </c>
      <c r="Q77" s="5">
        <v>0.70789999999999997</v>
      </c>
      <c r="R77" s="5">
        <v>0.85050000000000003</v>
      </c>
      <c r="S77" s="5">
        <v>0.33239999999999997</v>
      </c>
      <c r="T77" s="5">
        <v>0.94950000000000001</v>
      </c>
      <c r="U77" s="5">
        <v>0.2545</v>
      </c>
      <c r="V77" s="4">
        <v>0.72489999999999999</v>
      </c>
      <c r="W77" s="4">
        <v>0.88829999999999998</v>
      </c>
      <c r="X77" s="4">
        <v>0.32390000000000002</v>
      </c>
      <c r="Y77" s="4">
        <v>0.94130000000000003</v>
      </c>
      <c r="Z77" s="4">
        <v>0.25729999999999997</v>
      </c>
      <c r="AA77" s="5">
        <v>0.74280000000000002</v>
      </c>
      <c r="AB77" s="5">
        <v>0.92949999999999999</v>
      </c>
      <c r="AC77" s="5">
        <v>0.30309999999999998</v>
      </c>
      <c r="AD77" s="5">
        <v>0.93030000000000002</v>
      </c>
      <c r="AE77" s="5">
        <v>0.1963</v>
      </c>
      <c r="AF77" s="4">
        <v>0.76329999999999998</v>
      </c>
      <c r="AG77" s="4">
        <v>0.98229999999999995</v>
      </c>
      <c r="AH77" s="4">
        <v>0.2757</v>
      </c>
      <c r="AI77" s="4">
        <v>0.90980000000000005</v>
      </c>
      <c r="AJ77" s="4">
        <v>0.1613</v>
      </c>
      <c r="AK77" s="5">
        <v>0.79590000000000005</v>
      </c>
      <c r="AL77" s="5">
        <v>1.0669999999999999</v>
      </c>
      <c r="AM77" s="5">
        <v>0.24940000000000001</v>
      </c>
      <c r="AN77" s="5">
        <v>0.8649</v>
      </c>
      <c r="AO77" s="5">
        <v>7.7399999999999997E-2</v>
      </c>
      <c r="AP77" s="4">
        <v>0.85540000000000005</v>
      </c>
      <c r="AQ77" s="4">
        <v>1.2291000000000001</v>
      </c>
      <c r="AR77" s="4">
        <v>0.19550000000000001</v>
      </c>
      <c r="AS77" s="4">
        <v>0.67889999999999995</v>
      </c>
      <c r="AT77" s="4">
        <v>7.5800000000000006E-2</v>
      </c>
      <c r="AU77" s="5">
        <v>0.68149999999999999</v>
      </c>
      <c r="AV77" s="5">
        <v>0.79139999999999999</v>
      </c>
      <c r="AW77" s="5">
        <v>0.34989999999999999</v>
      </c>
      <c r="AX77" s="5">
        <v>0.96299999999999997</v>
      </c>
      <c r="AY77" s="5">
        <v>0.17519999999999999</v>
      </c>
      <c r="AZ77" s="4">
        <v>0.69720000000000004</v>
      </c>
      <c r="BA77" s="4">
        <v>0.82489999999999997</v>
      </c>
      <c r="BB77" s="4">
        <v>0.3397</v>
      </c>
      <c r="BC77" s="4">
        <v>0.95469999999999999</v>
      </c>
      <c r="BD77" s="4">
        <v>0.2495</v>
      </c>
      <c r="BE77" s="5">
        <v>0.72209999999999996</v>
      </c>
      <c r="BF77" s="5">
        <v>0.88249999999999995</v>
      </c>
      <c r="BG77" s="5">
        <v>0.31850000000000001</v>
      </c>
      <c r="BH77" s="5">
        <v>0.94140000000000001</v>
      </c>
      <c r="BI77" s="5">
        <v>0.2409</v>
      </c>
      <c r="BJ77" s="4">
        <v>0.76459999999999995</v>
      </c>
      <c r="BK77" s="4">
        <v>0.98419999999999996</v>
      </c>
      <c r="BL77" s="4">
        <v>0.28100000000000003</v>
      </c>
      <c r="BM77" s="4">
        <v>0.91</v>
      </c>
      <c r="BN77" s="4">
        <v>0.13350000000000001</v>
      </c>
      <c r="BO77" s="5">
        <v>0.85670000000000002</v>
      </c>
      <c r="BP77" s="5">
        <v>1.2316</v>
      </c>
      <c r="BQ77" s="5">
        <v>0.18940000000000001</v>
      </c>
      <c r="BR77" s="5">
        <v>0.67710000000000004</v>
      </c>
      <c r="BS77" s="5">
        <v>4.0099999999999997E-2</v>
      </c>
      <c r="BT77" s="4">
        <v>0.68269999999999997</v>
      </c>
      <c r="BU77" s="4">
        <v>0.79149999999999998</v>
      </c>
      <c r="BV77" s="4">
        <v>0.34549999999999997</v>
      </c>
      <c r="BW77" s="4">
        <v>0.96279999999999999</v>
      </c>
      <c r="BX77" s="4">
        <v>0.12839999999999999</v>
      </c>
      <c r="BY77" s="5">
        <v>0.6966</v>
      </c>
      <c r="BZ77" s="5">
        <v>0.82599999999999996</v>
      </c>
      <c r="CA77" s="5">
        <v>0.3382</v>
      </c>
      <c r="CB77" s="5">
        <v>0.95550000000000002</v>
      </c>
      <c r="CC77" s="5">
        <v>0.21279999999999999</v>
      </c>
      <c r="CD77" s="4">
        <v>0.7238</v>
      </c>
      <c r="CE77" s="4">
        <v>0.88600000000000001</v>
      </c>
      <c r="CF77" s="4">
        <v>0.31669999999999998</v>
      </c>
      <c r="CG77" s="4">
        <v>0.94169999999999998</v>
      </c>
      <c r="CH77" s="4">
        <v>0.1976</v>
      </c>
      <c r="CI77" s="5">
        <v>0.76519999999999999</v>
      </c>
      <c r="CJ77" s="5">
        <v>0.98660000000000003</v>
      </c>
      <c r="CK77" s="5">
        <v>0.2828</v>
      </c>
      <c r="CL77" s="5">
        <v>0.90980000000000005</v>
      </c>
      <c r="CM77" s="5">
        <v>0.12939999999999999</v>
      </c>
      <c r="CN77" s="4">
        <v>0.8579</v>
      </c>
      <c r="CO77" s="4">
        <v>1.2383999999999999</v>
      </c>
      <c r="CP77" s="4">
        <v>0.19209999999999999</v>
      </c>
      <c r="CQ77" s="4">
        <v>0.67749999999999999</v>
      </c>
      <c r="CR77" s="4">
        <v>4.5400000000000003E-2</v>
      </c>
      <c r="CS77" s="5">
        <v>0.67949999999999999</v>
      </c>
      <c r="CT77" s="5">
        <v>0.78580000000000005</v>
      </c>
      <c r="CU77" s="5">
        <v>0.36099999999999999</v>
      </c>
      <c r="CV77" s="5">
        <v>0.96289999999999998</v>
      </c>
      <c r="CW77" s="5">
        <v>9.6699999999999994E-2</v>
      </c>
      <c r="CX77" s="4">
        <v>0.69610000000000005</v>
      </c>
      <c r="CY77" s="4">
        <v>0.8256</v>
      </c>
      <c r="CZ77" s="4">
        <v>0.34029999999999999</v>
      </c>
      <c r="DA77" s="4">
        <v>0.95509999999999995</v>
      </c>
      <c r="DB77" s="4">
        <v>0.1346</v>
      </c>
      <c r="DC77" s="5">
        <v>0.72260000000000002</v>
      </c>
      <c r="DD77" s="5">
        <v>0.88360000000000005</v>
      </c>
      <c r="DE77" s="5">
        <v>0.31979999999999997</v>
      </c>
      <c r="DF77" s="5">
        <v>0.94189999999999996</v>
      </c>
      <c r="DG77" s="5">
        <v>0.14000000000000001</v>
      </c>
      <c r="DH77" s="4">
        <v>0.76500000000000001</v>
      </c>
      <c r="DI77" s="4">
        <v>0.98599999999999999</v>
      </c>
      <c r="DJ77" s="4">
        <v>0.28029999999999999</v>
      </c>
      <c r="DK77" s="4">
        <v>0.91010000000000002</v>
      </c>
      <c r="DL77" s="4">
        <v>8.3799999999999999E-2</v>
      </c>
      <c r="DM77" s="5">
        <v>0.85729999999999995</v>
      </c>
      <c r="DN77" s="5">
        <v>1.2347999999999999</v>
      </c>
      <c r="DO77" s="5">
        <v>0.19719999999999999</v>
      </c>
      <c r="DP77" s="5">
        <v>0.6764</v>
      </c>
      <c r="DQ77" s="5">
        <v>3.6299999999999999E-2</v>
      </c>
      <c r="DR77" s="4">
        <v>0.68189999999999995</v>
      </c>
      <c r="DS77" s="4">
        <v>0.7923</v>
      </c>
      <c r="DT77" s="4">
        <v>0.34949999999999998</v>
      </c>
      <c r="DU77" s="4">
        <v>0.96230000000000004</v>
      </c>
      <c r="DV77" s="4">
        <v>0.1242</v>
      </c>
      <c r="DW77" s="5">
        <v>0.69540000000000002</v>
      </c>
      <c r="DX77" s="5">
        <v>0.82240000000000002</v>
      </c>
      <c r="DY77" s="5">
        <v>0.34089999999999998</v>
      </c>
      <c r="DZ77" s="5">
        <v>0.95489999999999997</v>
      </c>
      <c r="EA77" s="5">
        <v>0.1686</v>
      </c>
      <c r="EB77" s="4">
        <v>0.72240000000000004</v>
      </c>
      <c r="EC77" s="4">
        <v>0.88349999999999995</v>
      </c>
      <c r="ED77" s="4">
        <v>0.31929999999999997</v>
      </c>
      <c r="EE77" s="4">
        <v>0.94120000000000004</v>
      </c>
      <c r="EF77" s="4">
        <v>0.11890000000000001</v>
      </c>
      <c r="EG77" s="5">
        <v>0.76480000000000004</v>
      </c>
      <c r="EH77" s="5">
        <v>0.98560000000000003</v>
      </c>
      <c r="EI77" s="5">
        <v>0.28149999999999997</v>
      </c>
      <c r="EJ77" s="5">
        <v>0.91020000000000001</v>
      </c>
      <c r="EK77" s="5">
        <v>0.1075</v>
      </c>
      <c r="EL77" s="4">
        <v>0.85629999999999995</v>
      </c>
      <c r="EM77" s="4">
        <v>1.2327999999999999</v>
      </c>
      <c r="EN77" s="4">
        <v>0.19209999999999999</v>
      </c>
      <c r="EO77" s="4">
        <v>0.67689999999999995</v>
      </c>
      <c r="EP77" s="4">
        <v>3.6600000000000001E-2</v>
      </c>
      <c r="EQ77" s="5"/>
      <c r="ER77" s="5"/>
      <c r="ES77" s="5"/>
      <c r="ET77" s="5"/>
      <c r="EU77" s="5"/>
      <c r="EV77" s="4"/>
      <c r="EW77" s="4"/>
      <c r="EX77" s="4"/>
      <c r="EY77" s="4"/>
      <c r="EZ77" s="4"/>
      <c r="FA77" s="5">
        <v>0.72219999999999995</v>
      </c>
      <c r="FB77" s="5">
        <v>0.88339999999999996</v>
      </c>
      <c r="FC77" s="5">
        <v>0.31890000000000002</v>
      </c>
      <c r="FD77" s="5">
        <v>0.94130000000000003</v>
      </c>
      <c r="FE77" s="5">
        <v>0.15359999999999999</v>
      </c>
      <c r="FF77" s="4"/>
      <c r="FG77" s="4"/>
      <c r="FH77" s="4"/>
      <c r="FI77" s="4"/>
      <c r="FJ77" s="4"/>
      <c r="FK77" s="5"/>
      <c r="FL77" s="5"/>
      <c r="FM77" s="5"/>
      <c r="FN77" s="5"/>
      <c r="FO77" s="5"/>
      <c r="FP77" s="4">
        <f t="shared" si="6"/>
        <v>0.74225666666666668</v>
      </c>
      <c r="FQ77" s="4">
        <f t="shared" si="7"/>
        <v>0.937516666666667</v>
      </c>
      <c r="FR77" s="4">
        <f t="shared" si="8"/>
        <v>0.29861999999999994</v>
      </c>
      <c r="FS77" s="4">
        <f t="shared" si="9"/>
        <v>0.89598999999999995</v>
      </c>
      <c r="FT77" s="4">
        <f t="shared" si="10"/>
        <v>0.15155333333333329</v>
      </c>
      <c r="FU77" s="1" t="str" cm="1">
        <f t="array" aca="1" ref="FU77" ca="1">CONCATENATE(INDIRECT(ADDRESS(1,MATCH(_xlfn.MINIFS(B77:FO77,metrics.est,"MAE"),B77:FO77,0)+1)), ", ", INDIRECT(ADDRESS(2,MATCH(_xlfn.MINIFS(B77:FO77,metrics.est,"MAE"),B77:FO77,0)+1)))</f>
        <v>k=20, r=0.1</v>
      </c>
      <c r="FV77" s="1" t="str" cm="1">
        <f t="array" aca="1" ref="FV77" ca="1">CONCATENATE(INDIRECT(ADDRESS(1,MATCH(_xlfn.MINIFS(B77:FO77,metrics.est,"MSE"),B77:FO77,0)+1)), ", ", INDIRECT(ADDRESS(2,MATCH(_xlfn.MINIFS(B77:FO77,metrics.est,"MSE"),B77:FO77,0)+1)))</f>
        <v>k=20, r=0.1</v>
      </c>
      <c r="FW77" s="1" t="str" cm="1">
        <f t="array" aca="1" ref="FW77" ca="1">CONCATENATE(INDIRECT(ADDRESS(1,MATCH(_xlfn.MAXIFS(B77:FO77,metrics.est,"R"),B77:FO77,0)+1)), ", ", INDIRECT(ADDRESS(2,MATCH(_xlfn.MAXIFS(B77:FO77,metrics.est,"R"),B77:FO77,0)+1)))</f>
        <v>k=20, r=0.1</v>
      </c>
      <c r="FX77" s="1" t="str" cm="1">
        <f t="array" aca="1" ref="FX77" ca="1">CONCATENATE(INDIRECT(ADDRESS(1,MATCH(_xlfn.MAXIFS(B77:FO77,metrics.est,"Coverage"),B77:FO77,0)+1)), ", ", INDIRECT(ADDRESS(2,MATCH(_xlfn.MAXIFS(B77:FO77,metrics.est,"Coverage"),B77:FO77,0)+1)))</f>
        <v>k=5, r=0.1</v>
      </c>
      <c r="FY77" s="1" t="str" cm="1">
        <f t="array" aca="1" ref="FY77" ca="1">CONCATENATE(INDIRECT(ADDRESS(1,MATCH(_xlfn.MINIFS(B77:FO77,metrics.est,"Time"),B77:FO77,0)+1)), ", ", INDIRECT(ADDRESS(2,MATCH(_xlfn.MINIFS(B77:FO77,metrics.est,"Time"),B77:FO77,0)+1)))</f>
        <v>k=20, r=0.9</v>
      </c>
    </row>
    <row r="78" spans="1:181" x14ac:dyDescent="0.2">
      <c r="A78" s="1" t="s">
        <v>71</v>
      </c>
      <c r="B78" s="4">
        <v>0.65210000000000001</v>
      </c>
      <c r="C78" s="4">
        <v>0.72740000000000005</v>
      </c>
      <c r="D78" s="4">
        <v>0.35780000000000001</v>
      </c>
      <c r="E78" s="4">
        <v>0.96430000000000005</v>
      </c>
      <c r="F78" s="4">
        <v>0.21729999999999999</v>
      </c>
      <c r="G78" s="5">
        <v>0.65710000000000002</v>
      </c>
      <c r="H78" s="5">
        <v>0.7409</v>
      </c>
      <c r="I78" s="5">
        <v>0.37430000000000002</v>
      </c>
      <c r="J78" s="5">
        <v>0.95889999999999997</v>
      </c>
      <c r="K78" s="5">
        <v>0.29160000000000003</v>
      </c>
      <c r="L78" s="4">
        <v>0.66449999999999998</v>
      </c>
      <c r="M78" s="4">
        <v>0.7571</v>
      </c>
      <c r="N78" s="4">
        <v>0.36620000000000003</v>
      </c>
      <c r="O78" s="4">
        <v>0.95550000000000002</v>
      </c>
      <c r="P78" s="4">
        <v>0.4254</v>
      </c>
      <c r="Q78" s="5">
        <v>0.67069999999999996</v>
      </c>
      <c r="R78" s="5">
        <v>0.76900000000000002</v>
      </c>
      <c r="S78" s="5">
        <v>0.35830000000000001</v>
      </c>
      <c r="T78" s="5">
        <v>0.94989999999999997</v>
      </c>
      <c r="U78" s="5">
        <v>0.307</v>
      </c>
      <c r="V78" s="4">
        <v>0.67900000000000005</v>
      </c>
      <c r="W78" s="4">
        <v>0.78800000000000003</v>
      </c>
      <c r="X78" s="4">
        <v>0.35249999999999998</v>
      </c>
      <c r="Y78" s="4">
        <v>0.94140000000000001</v>
      </c>
      <c r="Z78" s="4">
        <v>0.31380000000000002</v>
      </c>
      <c r="AA78" s="5">
        <v>0.69230000000000003</v>
      </c>
      <c r="AB78" s="5">
        <v>0.81610000000000005</v>
      </c>
      <c r="AC78" s="5">
        <v>0.33560000000000001</v>
      </c>
      <c r="AD78" s="5">
        <v>0.93189999999999995</v>
      </c>
      <c r="AE78" s="5">
        <v>0.23760000000000001</v>
      </c>
      <c r="AF78" s="4">
        <v>0.70750000000000002</v>
      </c>
      <c r="AG78" s="4">
        <v>0.85499999999999998</v>
      </c>
      <c r="AH78" s="4">
        <v>0.31</v>
      </c>
      <c r="AI78" s="4">
        <v>0.91469999999999996</v>
      </c>
      <c r="AJ78" s="4">
        <v>0.192</v>
      </c>
      <c r="AK78" s="5">
        <v>0.74070000000000003</v>
      </c>
      <c r="AL78" s="5">
        <v>0.94079999999999997</v>
      </c>
      <c r="AM78" s="5">
        <v>0.27600000000000002</v>
      </c>
      <c r="AN78" s="5">
        <v>0.88400000000000001</v>
      </c>
      <c r="AO78" s="5">
        <v>9.5799999999999996E-2</v>
      </c>
      <c r="AP78" s="4">
        <v>0.82030000000000003</v>
      </c>
      <c r="AQ78" s="4">
        <v>1.1488</v>
      </c>
      <c r="AR78" s="4">
        <v>0.2228</v>
      </c>
      <c r="AS78" s="4">
        <v>0.80930000000000002</v>
      </c>
      <c r="AT78" s="4">
        <v>8.5699999999999998E-2</v>
      </c>
      <c r="AU78" s="5">
        <v>0.65210000000000001</v>
      </c>
      <c r="AV78" s="5">
        <v>0.72889999999999999</v>
      </c>
      <c r="AW78" s="5">
        <v>0.37869999999999998</v>
      </c>
      <c r="AX78" s="5">
        <v>0.96309999999999996</v>
      </c>
      <c r="AY78" s="5">
        <v>0.21</v>
      </c>
      <c r="AZ78" s="4">
        <v>0.66359999999999997</v>
      </c>
      <c r="BA78" s="4">
        <v>0.75229999999999997</v>
      </c>
      <c r="BB78" s="4">
        <v>0.37069999999999997</v>
      </c>
      <c r="BC78" s="4">
        <v>0.95489999999999997</v>
      </c>
      <c r="BD78" s="4">
        <v>0.29089999999999999</v>
      </c>
      <c r="BE78" s="5">
        <v>0.67869999999999997</v>
      </c>
      <c r="BF78" s="5">
        <v>0.78759999999999997</v>
      </c>
      <c r="BG78" s="5">
        <v>0.3478</v>
      </c>
      <c r="BH78" s="5">
        <v>0.94199999999999995</v>
      </c>
      <c r="BI78" s="5">
        <v>0.28120000000000001</v>
      </c>
      <c r="BJ78" s="4">
        <v>0.70809999999999995</v>
      </c>
      <c r="BK78" s="4">
        <v>0.85580000000000001</v>
      </c>
      <c r="BL78" s="4">
        <v>0.31180000000000002</v>
      </c>
      <c r="BM78" s="4">
        <v>0.91459999999999997</v>
      </c>
      <c r="BN78" s="4">
        <v>0.1905</v>
      </c>
      <c r="BO78" s="5">
        <v>0.82120000000000004</v>
      </c>
      <c r="BP78" s="5">
        <v>1.1496999999999999</v>
      </c>
      <c r="BQ78" s="5">
        <v>0.21859999999999999</v>
      </c>
      <c r="BR78" s="5">
        <v>0.80810000000000004</v>
      </c>
      <c r="BS78" s="5">
        <v>4.4499999999999998E-2</v>
      </c>
      <c r="BT78" s="4">
        <v>0.65310000000000001</v>
      </c>
      <c r="BU78" s="4">
        <v>0.72989999999999999</v>
      </c>
      <c r="BV78" s="4">
        <v>0.36899999999999999</v>
      </c>
      <c r="BW78" s="4">
        <v>0.96289999999999998</v>
      </c>
      <c r="BX78" s="4">
        <v>0.17760000000000001</v>
      </c>
      <c r="BY78" s="5">
        <v>0.66390000000000005</v>
      </c>
      <c r="BZ78" s="5">
        <v>0.755</v>
      </c>
      <c r="CA78" s="5">
        <v>0.36680000000000001</v>
      </c>
      <c r="CB78" s="5">
        <v>0.95569999999999999</v>
      </c>
      <c r="CC78" s="5">
        <v>0.25380000000000003</v>
      </c>
      <c r="CD78" s="4">
        <v>0.68020000000000003</v>
      </c>
      <c r="CE78" s="4">
        <v>0.79059999999999997</v>
      </c>
      <c r="CF78" s="4">
        <v>0.34760000000000002</v>
      </c>
      <c r="CG78" s="4">
        <v>0.94230000000000003</v>
      </c>
      <c r="CH78" s="4">
        <v>0.23749999999999999</v>
      </c>
      <c r="CI78" s="5">
        <v>0.7087</v>
      </c>
      <c r="CJ78" s="5">
        <v>0.85940000000000005</v>
      </c>
      <c r="CK78" s="5">
        <v>0.31130000000000002</v>
      </c>
      <c r="CL78" s="5">
        <v>0.91439999999999999</v>
      </c>
      <c r="CM78" s="5">
        <v>0.15540000000000001</v>
      </c>
      <c r="CN78" s="4">
        <v>0.82089999999999996</v>
      </c>
      <c r="CO78" s="4">
        <v>1.1515</v>
      </c>
      <c r="CP78" s="4">
        <v>0.22409999999999999</v>
      </c>
      <c r="CQ78" s="4">
        <v>0.80820000000000003</v>
      </c>
      <c r="CR78" s="4">
        <v>5.1499999999999997E-2</v>
      </c>
      <c r="CS78" s="5">
        <v>0.65049999999999997</v>
      </c>
      <c r="CT78" s="5">
        <v>0.72570000000000001</v>
      </c>
      <c r="CU78" s="5">
        <v>0.38479999999999998</v>
      </c>
      <c r="CV78" s="5">
        <v>0.96299999999999997</v>
      </c>
      <c r="CW78" s="5">
        <v>0.12740000000000001</v>
      </c>
      <c r="CX78" s="4">
        <v>0.66359999999999997</v>
      </c>
      <c r="CY78" s="4">
        <v>0.75460000000000005</v>
      </c>
      <c r="CZ78" s="4">
        <v>0.36840000000000001</v>
      </c>
      <c r="DA78" s="4">
        <v>0.95530000000000004</v>
      </c>
      <c r="DB78" s="4">
        <v>0.17799999999999999</v>
      </c>
      <c r="DC78" s="5">
        <v>0.67969999999999997</v>
      </c>
      <c r="DD78" s="5">
        <v>0.78959999999999997</v>
      </c>
      <c r="DE78" s="5">
        <v>0.34720000000000001</v>
      </c>
      <c r="DF78" s="5">
        <v>0.94259999999999999</v>
      </c>
      <c r="DG78" s="5">
        <v>0.17269999999999999</v>
      </c>
      <c r="DH78" s="4">
        <v>0.70820000000000005</v>
      </c>
      <c r="DI78" s="4">
        <v>0.85760000000000003</v>
      </c>
      <c r="DJ78" s="4">
        <v>0.31280000000000002</v>
      </c>
      <c r="DK78" s="4">
        <v>0.91459999999999997</v>
      </c>
      <c r="DL78" s="4">
        <v>0.1038</v>
      </c>
      <c r="DM78" s="5">
        <v>0.82110000000000005</v>
      </c>
      <c r="DN78" s="5">
        <v>1.1515</v>
      </c>
      <c r="DO78" s="5">
        <v>0.22270000000000001</v>
      </c>
      <c r="DP78" s="5">
        <v>0.80830000000000002</v>
      </c>
      <c r="DQ78" s="5">
        <v>4.0599999999999997E-2</v>
      </c>
      <c r="DR78" s="4">
        <v>0.65280000000000005</v>
      </c>
      <c r="DS78" s="4">
        <v>0.73040000000000005</v>
      </c>
      <c r="DT78" s="4">
        <v>0.3775</v>
      </c>
      <c r="DU78" s="4">
        <v>0.96240000000000003</v>
      </c>
      <c r="DV78" s="4">
        <v>0.15890000000000001</v>
      </c>
      <c r="DW78" s="5">
        <v>0.66249999999999998</v>
      </c>
      <c r="DX78" s="5">
        <v>0.75139999999999996</v>
      </c>
      <c r="DY78" s="5">
        <v>0.36809999999999998</v>
      </c>
      <c r="DZ78" s="5">
        <v>0.95499999999999996</v>
      </c>
      <c r="EA78" s="5">
        <v>0.20799999999999999</v>
      </c>
      <c r="EB78" s="4">
        <v>0.67900000000000005</v>
      </c>
      <c r="EC78" s="4">
        <v>0.78810000000000002</v>
      </c>
      <c r="ED78" s="4">
        <v>0.35060000000000002</v>
      </c>
      <c r="EE78" s="4">
        <v>0.94179999999999997</v>
      </c>
      <c r="EF78" s="4">
        <v>0.15440000000000001</v>
      </c>
      <c r="EG78" s="5">
        <v>0.70860000000000001</v>
      </c>
      <c r="EH78" s="5">
        <v>0.85850000000000004</v>
      </c>
      <c r="EI78" s="5">
        <v>0.31080000000000002</v>
      </c>
      <c r="EJ78" s="5">
        <v>0.91490000000000005</v>
      </c>
      <c r="EK78" s="5">
        <v>0.13200000000000001</v>
      </c>
      <c r="EL78" s="4">
        <v>0.82069999999999999</v>
      </c>
      <c r="EM78" s="4">
        <v>1.1506000000000001</v>
      </c>
      <c r="EN78" s="4">
        <v>0.222</v>
      </c>
      <c r="EO78" s="4">
        <v>0.80879999999999996</v>
      </c>
      <c r="EP78" s="4">
        <v>4.0599999999999997E-2</v>
      </c>
      <c r="EQ78" s="5"/>
      <c r="ER78" s="5"/>
      <c r="ES78" s="5"/>
      <c r="ET78" s="5"/>
      <c r="EU78" s="5"/>
      <c r="EV78" s="4"/>
      <c r="EW78" s="4"/>
      <c r="EX78" s="4"/>
      <c r="EY78" s="4"/>
      <c r="EZ78" s="4"/>
      <c r="FA78" s="5"/>
      <c r="FB78" s="5"/>
      <c r="FC78" s="5"/>
      <c r="FD78" s="5"/>
      <c r="FE78" s="5"/>
      <c r="FF78" s="4"/>
      <c r="FG78" s="4"/>
      <c r="FH78" s="4"/>
      <c r="FI78" s="4"/>
      <c r="FJ78" s="4"/>
      <c r="FK78" s="5"/>
      <c r="FL78" s="5"/>
      <c r="FM78" s="5"/>
      <c r="FN78" s="5"/>
      <c r="FO78" s="5"/>
      <c r="FP78" s="4">
        <f t="shared" si="6"/>
        <v>0.70280689655172413</v>
      </c>
      <c r="FQ78" s="4">
        <f t="shared" si="7"/>
        <v>0.85040689655172408</v>
      </c>
      <c r="FR78" s="4">
        <f t="shared" si="8"/>
        <v>0.32637241379310344</v>
      </c>
      <c r="FS78" s="4">
        <f t="shared" si="9"/>
        <v>0.91871724137931021</v>
      </c>
      <c r="FT78" s="4">
        <f t="shared" si="10"/>
        <v>0.18536206896551727</v>
      </c>
      <c r="FU78" s="1" t="str" cm="1">
        <f t="array" aca="1" ref="FU78" ca="1">CONCATENATE(INDIRECT(ADDRESS(1,MATCH(_xlfn.MINIFS(B78:FO78,metrics.est,"MAE"),B78:FO78,0)+1)), ", ", INDIRECT(ADDRESS(2,MATCH(_xlfn.MINIFS(B78:FO78,metrics.est,"MAE"),B78:FO78,0)+1)))</f>
        <v>k=20, r=0.1</v>
      </c>
      <c r="FV78" s="1" t="str" cm="1">
        <f t="array" aca="1" ref="FV78" ca="1">CONCATENATE(INDIRECT(ADDRESS(1,MATCH(_xlfn.MINIFS(B78:FO78,metrics.est,"MSE"),B78:FO78,0)+1)), ", ", INDIRECT(ADDRESS(2,MATCH(_xlfn.MINIFS(B78:FO78,metrics.est,"MSE"),B78:FO78,0)+1)))</f>
        <v>k=20, r=0.1</v>
      </c>
      <c r="FW78" s="1" t="str" cm="1">
        <f t="array" aca="1" ref="FW78" ca="1">CONCATENATE(INDIRECT(ADDRESS(1,MATCH(_xlfn.MAXIFS(B78:FO78,metrics.est,"R"),B78:FO78,0)+1)), ", ", INDIRECT(ADDRESS(2,MATCH(_xlfn.MAXIFS(B78:FO78,metrics.est,"R"),B78:FO78,0)+1)))</f>
        <v>k=20, r=0.1</v>
      </c>
      <c r="FX78" s="1" t="str" cm="1">
        <f t="array" aca="1" ref="FX78" ca="1">CONCATENATE(INDIRECT(ADDRESS(1,MATCH(_xlfn.MAXIFS(B78:FO78,metrics.est,"Coverage"),B78:FO78,0)+1)), ", ", INDIRECT(ADDRESS(2,MATCH(_xlfn.MAXIFS(B78:FO78,metrics.est,"Coverage"),B78:FO78,0)+1)))</f>
        <v>k=5, r=0.1</v>
      </c>
      <c r="FY78" s="1" t="str" cm="1">
        <f t="array" aca="1" ref="FY78" ca="1">CONCATENATE(INDIRECT(ADDRESS(1,MATCH(_xlfn.MINIFS(B78:FO78,metrics.est,"Time"),B78:FO78,0)+1)), ", ", INDIRECT(ADDRESS(2,MATCH(_xlfn.MINIFS(B78:FO78,metrics.est,"Time"),B78:FO78,0)+1)))</f>
        <v>k=20, r=0.9</v>
      </c>
    </row>
    <row r="79" spans="1:181" x14ac:dyDescent="0.2">
      <c r="A79" s="1" t="s">
        <v>72</v>
      </c>
      <c r="B79" s="4">
        <v>0.64890000000000003</v>
      </c>
      <c r="C79" s="4">
        <v>0.72189999999999999</v>
      </c>
      <c r="D79" s="4">
        <v>0.36259999999999998</v>
      </c>
      <c r="E79" s="4">
        <v>0.96419999999999995</v>
      </c>
      <c r="F79" s="4">
        <v>0.2636</v>
      </c>
      <c r="G79" s="5">
        <v>0.65459999999999996</v>
      </c>
      <c r="H79" s="5">
        <v>0.7369</v>
      </c>
      <c r="I79" s="5">
        <v>0.37790000000000001</v>
      </c>
      <c r="J79" s="5">
        <v>0.95879999999999999</v>
      </c>
      <c r="K79" s="5">
        <v>0.2777</v>
      </c>
      <c r="L79" s="4">
        <v>0.66120000000000001</v>
      </c>
      <c r="M79" s="4">
        <v>0.75160000000000005</v>
      </c>
      <c r="N79" s="4">
        <v>0.36919999999999997</v>
      </c>
      <c r="O79" s="4">
        <v>0.95540000000000003</v>
      </c>
      <c r="P79" s="4">
        <v>0.47920000000000001</v>
      </c>
      <c r="Q79" s="5">
        <v>0.66739999999999999</v>
      </c>
      <c r="R79" s="5">
        <v>0.76349999999999996</v>
      </c>
      <c r="S79" s="5">
        <v>0.36099999999999999</v>
      </c>
      <c r="T79" s="5">
        <v>0.9496</v>
      </c>
      <c r="U79" s="5">
        <v>0.3206</v>
      </c>
      <c r="V79" s="4">
        <v>0.67490000000000006</v>
      </c>
      <c r="W79" s="4">
        <v>0.77959999999999996</v>
      </c>
      <c r="X79" s="4">
        <v>0.35560000000000003</v>
      </c>
      <c r="Y79" s="4">
        <v>0.94110000000000005</v>
      </c>
      <c r="Z79" s="4">
        <v>0.29220000000000002</v>
      </c>
      <c r="AA79" s="5">
        <v>0.6885</v>
      </c>
      <c r="AB79" s="5">
        <v>0.80940000000000001</v>
      </c>
      <c r="AC79" s="5">
        <v>0.33760000000000001</v>
      </c>
      <c r="AD79" s="5">
        <v>0.9304</v>
      </c>
      <c r="AE79" s="5">
        <v>0.24729999999999999</v>
      </c>
      <c r="AF79" s="4">
        <v>0.70279999999999998</v>
      </c>
      <c r="AG79" s="4">
        <v>0.84560000000000002</v>
      </c>
      <c r="AH79" s="4">
        <v>0.31159999999999999</v>
      </c>
      <c r="AI79" s="4">
        <v>0.91</v>
      </c>
      <c r="AJ79" s="4">
        <v>0.2208</v>
      </c>
      <c r="AK79" s="5">
        <v>0.73229999999999995</v>
      </c>
      <c r="AL79" s="5">
        <v>0.92010000000000003</v>
      </c>
      <c r="AM79" s="5">
        <v>0.27979999999999999</v>
      </c>
      <c r="AN79" s="5">
        <v>0.86550000000000005</v>
      </c>
      <c r="AO79" s="5">
        <v>0.1079</v>
      </c>
      <c r="AP79" s="4">
        <v>0.79579999999999995</v>
      </c>
      <c r="AQ79" s="4">
        <v>1.0814999999999999</v>
      </c>
      <c r="AR79" s="4">
        <v>0.23119999999999999</v>
      </c>
      <c r="AS79" s="4">
        <v>0.68110000000000004</v>
      </c>
      <c r="AT79" s="4">
        <v>0.08</v>
      </c>
      <c r="AU79" s="5">
        <v>0.64929999999999999</v>
      </c>
      <c r="AV79" s="5">
        <v>0.72389999999999999</v>
      </c>
      <c r="AW79" s="5">
        <v>0.38369999999999999</v>
      </c>
      <c r="AX79" s="5">
        <v>0.96299999999999997</v>
      </c>
      <c r="AY79" s="5">
        <v>0.22309999999999999</v>
      </c>
      <c r="AZ79" s="4">
        <v>0.66049999999999998</v>
      </c>
      <c r="BA79" s="4">
        <v>0.74709999999999999</v>
      </c>
      <c r="BB79" s="4">
        <v>0.374</v>
      </c>
      <c r="BC79" s="4">
        <v>0.95469999999999999</v>
      </c>
      <c r="BD79" s="4">
        <v>0.29339999999999999</v>
      </c>
      <c r="BE79" s="5">
        <v>0.67559999999999998</v>
      </c>
      <c r="BF79" s="5">
        <v>0.78259999999999996</v>
      </c>
      <c r="BG79" s="5">
        <v>0.34949999999999998</v>
      </c>
      <c r="BH79" s="5">
        <v>0.9415</v>
      </c>
      <c r="BI79" s="5">
        <v>0.2949</v>
      </c>
      <c r="BJ79" s="4">
        <v>0.70350000000000001</v>
      </c>
      <c r="BK79" s="4">
        <v>0.84630000000000005</v>
      </c>
      <c r="BL79" s="4">
        <v>0.31440000000000001</v>
      </c>
      <c r="BM79" s="4">
        <v>0.91020000000000001</v>
      </c>
      <c r="BN79" s="4">
        <v>0.17169999999999999</v>
      </c>
      <c r="BO79" s="5">
        <v>0.79659999999999997</v>
      </c>
      <c r="BP79" s="5">
        <v>1.0814999999999999</v>
      </c>
      <c r="BQ79" s="5">
        <v>0.22439999999999999</v>
      </c>
      <c r="BR79" s="5">
        <v>0.68010000000000004</v>
      </c>
      <c r="BS79" s="5">
        <v>4.6399999999999997E-2</v>
      </c>
      <c r="BT79" s="4">
        <v>0.65029999999999999</v>
      </c>
      <c r="BU79" s="4">
        <v>0.72560000000000002</v>
      </c>
      <c r="BV79" s="4">
        <v>0.3695</v>
      </c>
      <c r="BW79" s="4">
        <v>0.96279999999999999</v>
      </c>
      <c r="BX79" s="4">
        <v>0.17530000000000001</v>
      </c>
      <c r="BY79" s="5">
        <v>0.66100000000000003</v>
      </c>
      <c r="BZ79" s="5">
        <v>0.75009999999999999</v>
      </c>
      <c r="CA79" s="5">
        <v>0.3705</v>
      </c>
      <c r="CB79" s="5">
        <v>0.95550000000000002</v>
      </c>
      <c r="CC79" s="5">
        <v>0.25530000000000003</v>
      </c>
      <c r="CD79" s="4">
        <v>0.67700000000000005</v>
      </c>
      <c r="CE79" s="4">
        <v>0.78510000000000002</v>
      </c>
      <c r="CF79" s="4">
        <v>0.3498</v>
      </c>
      <c r="CG79" s="4">
        <v>0.94169999999999998</v>
      </c>
      <c r="CH79" s="4">
        <v>0.23860000000000001</v>
      </c>
      <c r="CI79" s="5">
        <v>0.70409999999999995</v>
      </c>
      <c r="CJ79" s="5">
        <v>0.85009999999999997</v>
      </c>
      <c r="CK79" s="5">
        <v>0.31369999999999998</v>
      </c>
      <c r="CL79" s="5">
        <v>0.91</v>
      </c>
      <c r="CM79" s="5">
        <v>0.1593</v>
      </c>
      <c r="CN79" s="4">
        <v>0.79549999999999998</v>
      </c>
      <c r="CO79" s="4">
        <v>1.0819000000000001</v>
      </c>
      <c r="CP79" s="4">
        <v>0.22919999999999999</v>
      </c>
      <c r="CQ79" s="4">
        <v>0.68020000000000003</v>
      </c>
      <c r="CR79" s="4">
        <v>5.1700000000000003E-2</v>
      </c>
      <c r="CS79" s="5">
        <v>0.64759999999999995</v>
      </c>
      <c r="CT79" s="5">
        <v>0.7208</v>
      </c>
      <c r="CU79" s="5">
        <v>0.38819999999999999</v>
      </c>
      <c r="CV79" s="5">
        <v>0.96289999999999998</v>
      </c>
      <c r="CW79" s="5">
        <v>0.13769999999999999</v>
      </c>
      <c r="CX79" s="4">
        <v>0.66059999999999997</v>
      </c>
      <c r="CY79" s="4">
        <v>0.74980000000000002</v>
      </c>
      <c r="CZ79" s="4">
        <v>0.37069999999999997</v>
      </c>
      <c r="DA79" s="4">
        <v>0.95520000000000005</v>
      </c>
      <c r="DB79" s="4">
        <v>0.1857</v>
      </c>
      <c r="DC79" s="5">
        <v>0.67630000000000001</v>
      </c>
      <c r="DD79" s="5">
        <v>0.78390000000000004</v>
      </c>
      <c r="DE79" s="5">
        <v>0.34949999999999998</v>
      </c>
      <c r="DF79" s="5">
        <v>0.94199999999999995</v>
      </c>
      <c r="DG79" s="5">
        <v>0.1837</v>
      </c>
      <c r="DH79" s="4">
        <v>0.7036</v>
      </c>
      <c r="DI79" s="4">
        <v>0.84819999999999995</v>
      </c>
      <c r="DJ79" s="4">
        <v>0.31569999999999998</v>
      </c>
      <c r="DK79" s="4">
        <v>0.9103</v>
      </c>
      <c r="DL79" s="4">
        <v>0.1067</v>
      </c>
      <c r="DM79" s="5">
        <v>0.79600000000000004</v>
      </c>
      <c r="DN79" s="5">
        <v>1.0815999999999999</v>
      </c>
      <c r="DO79" s="5">
        <v>0.22850000000000001</v>
      </c>
      <c r="DP79" s="5">
        <v>0.67959999999999998</v>
      </c>
      <c r="DQ79" s="5">
        <v>4.1799999999999997E-2</v>
      </c>
      <c r="DR79" s="4">
        <v>0.65</v>
      </c>
      <c r="DS79" s="4">
        <v>0.72550000000000003</v>
      </c>
      <c r="DT79" s="4">
        <v>0.38109999999999999</v>
      </c>
      <c r="DU79" s="4">
        <v>0.96240000000000003</v>
      </c>
      <c r="DV79" s="4">
        <v>0.17380000000000001</v>
      </c>
      <c r="DW79" s="5">
        <v>0.65949999999999998</v>
      </c>
      <c r="DX79" s="5">
        <v>0.74619999999999997</v>
      </c>
      <c r="DY79" s="5">
        <v>0.37180000000000002</v>
      </c>
      <c r="DZ79" s="5">
        <v>0.95489999999999997</v>
      </c>
      <c r="EA79" s="5">
        <v>0.22289999999999999</v>
      </c>
      <c r="EB79" s="4">
        <v>0.67579999999999996</v>
      </c>
      <c r="EC79" s="4">
        <v>0.78259999999999996</v>
      </c>
      <c r="ED79" s="4">
        <v>0.35339999999999999</v>
      </c>
      <c r="EE79" s="4">
        <v>0.94120000000000004</v>
      </c>
      <c r="EF79" s="4">
        <v>0.1636</v>
      </c>
      <c r="EG79" s="5">
        <v>0.70399999999999996</v>
      </c>
      <c r="EH79" s="5">
        <v>0.84899999999999998</v>
      </c>
      <c r="EI79" s="5">
        <v>0.3145</v>
      </c>
      <c r="EJ79" s="5">
        <v>0.91049999999999998</v>
      </c>
      <c r="EK79" s="5">
        <v>0.1371</v>
      </c>
      <c r="EL79" s="4">
        <v>0.79520000000000002</v>
      </c>
      <c r="EM79" s="4">
        <v>1.0808</v>
      </c>
      <c r="EN79" s="4">
        <v>0.22950000000000001</v>
      </c>
      <c r="EO79" s="4">
        <v>0.6794</v>
      </c>
      <c r="EP79" s="4">
        <v>4.1200000000000001E-2</v>
      </c>
      <c r="EQ79" s="5"/>
      <c r="ER79" s="5"/>
      <c r="ES79" s="5"/>
      <c r="ET79" s="5"/>
      <c r="EU79" s="5"/>
      <c r="EV79" s="4"/>
      <c r="EW79" s="4"/>
      <c r="EX79" s="4"/>
      <c r="EY79" s="4"/>
      <c r="EZ79" s="4"/>
      <c r="FA79" s="5">
        <v>0.67569999999999997</v>
      </c>
      <c r="FB79" s="5">
        <v>0.78290000000000004</v>
      </c>
      <c r="FC79" s="5">
        <v>0.35160000000000002</v>
      </c>
      <c r="FD79" s="5">
        <v>0.94140000000000001</v>
      </c>
      <c r="FE79" s="5">
        <v>0.20949999999999999</v>
      </c>
      <c r="FF79" s="4"/>
      <c r="FG79" s="4"/>
      <c r="FH79" s="4"/>
      <c r="FI79" s="4"/>
      <c r="FJ79" s="4"/>
      <c r="FK79" s="5"/>
      <c r="FL79" s="5"/>
      <c r="FM79" s="5"/>
      <c r="FN79" s="5"/>
      <c r="FO79" s="5"/>
      <c r="FP79" s="4">
        <f t="shared" si="6"/>
        <v>0.69480333333333333</v>
      </c>
      <c r="FQ79" s="4">
        <f t="shared" si="7"/>
        <v>0.83118666666666641</v>
      </c>
      <c r="FR79" s="4">
        <f t="shared" si="8"/>
        <v>0.33065666666666671</v>
      </c>
      <c r="FS79" s="4">
        <f t="shared" si="9"/>
        <v>0.89651999999999998</v>
      </c>
      <c r="FT79" s="4">
        <f t="shared" si="10"/>
        <v>0.19342333333333336</v>
      </c>
      <c r="FU79" s="1" t="str" cm="1">
        <f t="array" aca="1" ref="FU79" ca="1">CONCATENATE(INDIRECT(ADDRESS(1,MATCH(_xlfn.MINIFS(B79:FO79,metrics.est,"MAE"),B79:FO79,0)+1)), ", ", INDIRECT(ADDRESS(2,MATCH(_xlfn.MINIFS(B79:FO79,metrics.est,"MAE"),B79:FO79,0)+1)))</f>
        <v>k=20, r=0.1</v>
      </c>
      <c r="FV79" s="1" t="str" cm="1">
        <f t="array" aca="1" ref="FV79" ca="1">CONCATENATE(INDIRECT(ADDRESS(1,MATCH(_xlfn.MINIFS(B79:FO79,metrics.est,"MSE"),B79:FO79,0)+1)), ", ", INDIRECT(ADDRESS(2,MATCH(_xlfn.MINIFS(B79:FO79,metrics.est,"MSE"),B79:FO79,0)+1)))</f>
        <v>k=20, r=0.1</v>
      </c>
      <c r="FW79" s="1" t="str" cm="1">
        <f t="array" aca="1" ref="FW79" ca="1">CONCATENATE(INDIRECT(ADDRESS(1,MATCH(_xlfn.MAXIFS(B79:FO79,metrics.est,"R"),B79:FO79,0)+1)), ", ", INDIRECT(ADDRESS(2,MATCH(_xlfn.MAXIFS(B79:FO79,metrics.est,"R"),B79:FO79,0)+1)))</f>
        <v>k=20, r=0.1</v>
      </c>
      <c r="FX79" s="1" t="str" cm="1">
        <f t="array" aca="1" ref="FX79" ca="1">CONCATENATE(INDIRECT(ADDRESS(1,MATCH(_xlfn.MAXIFS(B79:FO79,metrics.est,"Coverage"),B79:FO79,0)+1)), ", ", INDIRECT(ADDRESS(2,MATCH(_xlfn.MAXIFS(B79:FO79,metrics.est,"Coverage"),B79:FO79,0)+1)))</f>
        <v>k=5, r=0.1</v>
      </c>
      <c r="FY79" s="1" t="str" cm="1">
        <f t="array" aca="1" ref="FY79" ca="1">CONCATENATE(INDIRECT(ADDRESS(1,MATCH(_xlfn.MINIFS(B79:FO79,metrics.est,"Time"),B79:FO79,0)+1)), ", ", INDIRECT(ADDRESS(2,MATCH(_xlfn.MINIFS(B79:FO79,metrics.est,"Time"),B79:FO79,0)+1)))</f>
        <v>k=50, r=0.9</v>
      </c>
    </row>
    <row r="80" spans="1:181" x14ac:dyDescent="0.2">
      <c r="A80" s="1" t="s">
        <v>73</v>
      </c>
      <c r="B80" s="4">
        <v>0.67149999999999999</v>
      </c>
      <c r="C80" s="4">
        <v>0.76590000000000003</v>
      </c>
      <c r="D80" s="4">
        <v>0.34029999999999999</v>
      </c>
      <c r="E80" s="4">
        <v>0.95699999999999996</v>
      </c>
      <c r="F80" s="4">
        <v>0.18329999999999999</v>
      </c>
      <c r="G80" s="5">
        <v>0.67589999999999995</v>
      </c>
      <c r="H80" s="5">
        <v>0.77959999999999996</v>
      </c>
      <c r="I80" s="5">
        <v>0.35</v>
      </c>
      <c r="J80" s="5">
        <v>0.95089999999999997</v>
      </c>
      <c r="K80" s="5">
        <v>0.21299999999999999</v>
      </c>
      <c r="L80" s="4">
        <v>0.68330000000000002</v>
      </c>
      <c r="M80" s="4">
        <v>0.79620000000000002</v>
      </c>
      <c r="N80" s="4">
        <v>0.34300000000000003</v>
      </c>
      <c r="O80" s="4">
        <v>0.94610000000000005</v>
      </c>
      <c r="P80" s="4">
        <v>0.35410000000000003</v>
      </c>
      <c r="Q80" s="5">
        <v>0.6915</v>
      </c>
      <c r="R80" s="5">
        <v>0.81399999999999995</v>
      </c>
      <c r="S80" s="5">
        <v>0.33629999999999999</v>
      </c>
      <c r="T80" s="5">
        <v>0.9385</v>
      </c>
      <c r="U80" s="5">
        <v>0.25230000000000002</v>
      </c>
      <c r="V80" s="4">
        <v>0.70120000000000005</v>
      </c>
      <c r="W80" s="4">
        <v>0.83460000000000001</v>
      </c>
      <c r="X80" s="4">
        <v>0.33110000000000001</v>
      </c>
      <c r="Y80" s="4">
        <v>0.92869999999999997</v>
      </c>
      <c r="Z80" s="4">
        <v>0.25659999999999999</v>
      </c>
      <c r="AA80" s="5">
        <v>0.71799999999999997</v>
      </c>
      <c r="AB80" s="5">
        <v>0.87419999999999998</v>
      </c>
      <c r="AC80" s="5">
        <v>0.30890000000000001</v>
      </c>
      <c r="AD80" s="5">
        <v>0.91469999999999996</v>
      </c>
      <c r="AE80" s="5">
        <v>0.1943</v>
      </c>
      <c r="AF80" s="4">
        <v>0.73509999999999998</v>
      </c>
      <c r="AG80" s="4">
        <v>0.91869999999999996</v>
      </c>
      <c r="AH80" s="4">
        <v>0.27979999999999999</v>
      </c>
      <c r="AI80" s="4">
        <v>0.88919999999999999</v>
      </c>
      <c r="AJ80" s="4">
        <v>0.17549999999999999</v>
      </c>
      <c r="AK80" s="5">
        <v>0.76529999999999998</v>
      </c>
      <c r="AL80" s="5">
        <v>0.99880000000000002</v>
      </c>
      <c r="AM80" s="5">
        <v>0.25419999999999998</v>
      </c>
      <c r="AN80" s="5">
        <v>0.83189999999999997</v>
      </c>
      <c r="AO80" s="5">
        <v>8.8599999999999998E-2</v>
      </c>
      <c r="AP80" s="4">
        <v>0.82709999999999995</v>
      </c>
      <c r="AQ80" s="4">
        <v>1.1627000000000001</v>
      </c>
      <c r="AR80" s="4">
        <v>0.20180000000000001</v>
      </c>
      <c r="AS80" s="4">
        <v>0.60619999999999996</v>
      </c>
      <c r="AT80" s="4">
        <v>6.7500000000000004E-2</v>
      </c>
      <c r="AU80" s="5">
        <v>0.67200000000000004</v>
      </c>
      <c r="AV80" s="5">
        <v>0.76890000000000003</v>
      </c>
      <c r="AW80" s="5">
        <v>0.35930000000000001</v>
      </c>
      <c r="AX80" s="5">
        <v>0.95620000000000005</v>
      </c>
      <c r="AY80" s="5">
        <v>0.1666</v>
      </c>
      <c r="AZ80" s="4">
        <v>0.68310000000000004</v>
      </c>
      <c r="BA80" s="4">
        <v>0.79420000000000002</v>
      </c>
      <c r="BB80" s="4">
        <v>0.34599999999999997</v>
      </c>
      <c r="BC80" s="4">
        <v>0.9456</v>
      </c>
      <c r="BD80" s="4">
        <v>0.2344</v>
      </c>
      <c r="BE80" s="5">
        <v>0.70169999999999999</v>
      </c>
      <c r="BF80" s="5">
        <v>0.83720000000000006</v>
      </c>
      <c r="BG80" s="5">
        <v>0.32400000000000001</v>
      </c>
      <c r="BH80" s="5">
        <v>0.92879999999999996</v>
      </c>
      <c r="BI80" s="5">
        <v>0.23810000000000001</v>
      </c>
      <c r="BJ80" s="4">
        <v>0.73499999999999999</v>
      </c>
      <c r="BK80" s="4">
        <v>0.91830000000000001</v>
      </c>
      <c r="BL80" s="4">
        <v>0.2848</v>
      </c>
      <c r="BM80" s="4">
        <v>0.88880000000000003</v>
      </c>
      <c r="BN80" s="4">
        <v>0.14630000000000001</v>
      </c>
      <c r="BO80" s="5">
        <v>0.82840000000000003</v>
      </c>
      <c r="BP80" s="5">
        <v>1.1665000000000001</v>
      </c>
      <c r="BQ80" s="5">
        <v>0.19620000000000001</v>
      </c>
      <c r="BR80" s="5">
        <v>0.60170000000000001</v>
      </c>
      <c r="BS80" s="5">
        <v>4.0800000000000003E-2</v>
      </c>
      <c r="BT80" s="4">
        <v>0.67230000000000001</v>
      </c>
      <c r="BU80" s="4">
        <v>0.76819999999999999</v>
      </c>
      <c r="BV80" s="4">
        <v>0.34920000000000001</v>
      </c>
      <c r="BW80" s="4">
        <v>0.95530000000000004</v>
      </c>
      <c r="BX80" s="4">
        <v>0.12859999999999999</v>
      </c>
      <c r="BY80" s="5">
        <v>0.68269999999999997</v>
      </c>
      <c r="BZ80" s="5">
        <v>0.79530000000000001</v>
      </c>
      <c r="CA80" s="5">
        <v>0.34499999999999997</v>
      </c>
      <c r="CB80" s="5">
        <v>0.94640000000000002</v>
      </c>
      <c r="CC80" s="5">
        <v>0.20610000000000001</v>
      </c>
      <c r="CD80" s="4">
        <v>0.70320000000000005</v>
      </c>
      <c r="CE80" s="4">
        <v>0.84030000000000005</v>
      </c>
      <c r="CF80" s="4">
        <v>0.32300000000000001</v>
      </c>
      <c r="CG80" s="4">
        <v>0.92889999999999995</v>
      </c>
      <c r="CH80" s="4">
        <v>0.19869999999999999</v>
      </c>
      <c r="CI80" s="5">
        <v>0.73640000000000005</v>
      </c>
      <c r="CJ80" s="5">
        <v>0.92230000000000001</v>
      </c>
      <c r="CK80" s="5">
        <v>0.28689999999999999</v>
      </c>
      <c r="CL80" s="5">
        <v>0.88929999999999998</v>
      </c>
      <c r="CM80" s="5">
        <v>0.1295</v>
      </c>
      <c r="CN80" s="4">
        <v>0.82909999999999995</v>
      </c>
      <c r="CO80" s="4">
        <v>1.1701999999999999</v>
      </c>
      <c r="CP80" s="4">
        <v>0.19819999999999999</v>
      </c>
      <c r="CQ80" s="4">
        <v>0.60329999999999995</v>
      </c>
      <c r="CR80" s="4">
        <v>4.65E-2</v>
      </c>
      <c r="CS80" s="5">
        <v>0.66959999999999997</v>
      </c>
      <c r="CT80" s="5">
        <v>0.7641</v>
      </c>
      <c r="CU80" s="5">
        <v>0.36699999999999999</v>
      </c>
      <c r="CV80" s="5">
        <v>0.95550000000000002</v>
      </c>
      <c r="CW80" s="5">
        <v>9.4299999999999995E-2</v>
      </c>
      <c r="CX80" s="4">
        <v>0.68259999999999998</v>
      </c>
      <c r="CY80" s="4">
        <v>0.79549999999999998</v>
      </c>
      <c r="CZ80" s="4">
        <v>0.3453</v>
      </c>
      <c r="DA80" s="4">
        <v>0.94599999999999995</v>
      </c>
      <c r="DB80" s="4">
        <v>0.1303</v>
      </c>
      <c r="DC80" s="5">
        <v>0.70230000000000004</v>
      </c>
      <c r="DD80" s="5">
        <v>0.83830000000000005</v>
      </c>
      <c r="DE80" s="5">
        <v>0.32569999999999999</v>
      </c>
      <c r="DF80" s="5">
        <v>0.92920000000000003</v>
      </c>
      <c r="DG80" s="5">
        <v>0.13350000000000001</v>
      </c>
      <c r="DH80" s="4">
        <v>0.73599999999999999</v>
      </c>
      <c r="DI80" s="4">
        <v>0.92079999999999995</v>
      </c>
      <c r="DJ80" s="4">
        <v>0.28489999999999999</v>
      </c>
      <c r="DK80" s="4">
        <v>0.88939999999999997</v>
      </c>
      <c r="DL80" s="4">
        <v>8.5000000000000006E-2</v>
      </c>
      <c r="DM80" s="5">
        <v>0.82840000000000003</v>
      </c>
      <c r="DN80" s="5">
        <v>1.1660999999999999</v>
      </c>
      <c r="DO80" s="5">
        <v>0.20050000000000001</v>
      </c>
      <c r="DP80" s="5">
        <v>0.60429999999999995</v>
      </c>
      <c r="DQ80" s="5">
        <v>3.6799999999999999E-2</v>
      </c>
      <c r="DR80" s="4">
        <v>0.67200000000000004</v>
      </c>
      <c r="DS80" s="4">
        <v>0.76980000000000004</v>
      </c>
      <c r="DT80" s="4">
        <v>0.35610000000000003</v>
      </c>
      <c r="DU80" s="4">
        <v>0.95520000000000005</v>
      </c>
      <c r="DV80" s="4">
        <v>0.1236</v>
      </c>
      <c r="DW80" s="5">
        <v>0.68189999999999995</v>
      </c>
      <c r="DX80" s="5">
        <v>0.79220000000000002</v>
      </c>
      <c r="DY80" s="5">
        <v>0.3473</v>
      </c>
      <c r="DZ80" s="5">
        <v>0.94579999999999997</v>
      </c>
      <c r="EA80" s="5">
        <v>0.16839999999999999</v>
      </c>
      <c r="EB80" s="4">
        <v>0.70179999999999998</v>
      </c>
      <c r="EC80" s="4">
        <v>0.8377</v>
      </c>
      <c r="ED80" s="4">
        <v>0.3266</v>
      </c>
      <c r="EE80" s="4">
        <v>0.92849999999999999</v>
      </c>
      <c r="EF80" s="4">
        <v>0.1197</v>
      </c>
      <c r="EG80" s="5">
        <v>0.7359</v>
      </c>
      <c r="EH80" s="5">
        <v>0.92069999999999996</v>
      </c>
      <c r="EI80" s="5">
        <v>0.28610000000000002</v>
      </c>
      <c r="EJ80" s="5">
        <v>0.88959999999999995</v>
      </c>
      <c r="EK80" s="5">
        <v>0.107</v>
      </c>
      <c r="EL80" s="4">
        <v>0.82809999999999995</v>
      </c>
      <c r="EM80" s="4">
        <v>1.167</v>
      </c>
      <c r="EN80" s="4">
        <v>0.19589999999999999</v>
      </c>
      <c r="EO80" s="4">
        <v>0.60370000000000001</v>
      </c>
      <c r="EP80" s="4">
        <v>3.6700000000000003E-2</v>
      </c>
      <c r="EQ80" s="5"/>
      <c r="ER80" s="5"/>
      <c r="ES80" s="5"/>
      <c r="ET80" s="5"/>
      <c r="EU80" s="5"/>
      <c r="EV80" s="4"/>
      <c r="EW80" s="4"/>
      <c r="EX80" s="4"/>
      <c r="EY80" s="4"/>
      <c r="EZ80" s="4"/>
      <c r="FA80" s="5"/>
      <c r="FB80" s="5"/>
      <c r="FC80" s="5"/>
      <c r="FD80" s="5"/>
      <c r="FE80" s="5"/>
      <c r="FF80" s="4"/>
      <c r="FG80" s="4"/>
      <c r="FH80" s="4"/>
      <c r="FI80" s="4"/>
      <c r="FJ80" s="4"/>
      <c r="FK80" s="5"/>
      <c r="FL80" s="5"/>
      <c r="FM80" s="5"/>
      <c r="FN80" s="5"/>
      <c r="FO80" s="5"/>
      <c r="FP80" s="4">
        <f t="shared" si="6"/>
        <v>0.72246206896551712</v>
      </c>
      <c r="FQ80" s="4">
        <f t="shared" si="7"/>
        <v>0.89304482758620707</v>
      </c>
      <c r="FR80" s="4">
        <f t="shared" si="8"/>
        <v>0.30322068965517235</v>
      </c>
      <c r="FS80" s="4">
        <f t="shared" si="9"/>
        <v>0.8708517241379311</v>
      </c>
      <c r="FT80" s="4">
        <f t="shared" si="10"/>
        <v>0.15021034482758622</v>
      </c>
      <c r="FU80" s="1" t="str" cm="1">
        <f t="array" aca="1" ref="FU80" ca="1">CONCATENATE(INDIRECT(ADDRESS(1,MATCH(_xlfn.MINIFS(B80:FO80,metrics.est,"MAE"),B80:FO80,0)+1)), ", ", INDIRECT(ADDRESS(2,MATCH(_xlfn.MINIFS(B80:FO80,metrics.est,"MAE"),B80:FO80,0)+1)))</f>
        <v>k=20, r=0.1</v>
      </c>
      <c r="FV80" s="1" t="str" cm="1">
        <f t="array" aca="1" ref="FV80" ca="1">CONCATENATE(INDIRECT(ADDRESS(1,MATCH(_xlfn.MINIFS(B80:FO80,metrics.est,"MSE"),B80:FO80,0)+1)), ", ", INDIRECT(ADDRESS(2,MATCH(_xlfn.MINIFS(B80:FO80,metrics.est,"MSE"),B80:FO80,0)+1)))</f>
        <v>k=20, r=0.1</v>
      </c>
      <c r="FW80" s="1" t="str" cm="1">
        <f t="array" aca="1" ref="FW80" ca="1">CONCATENATE(INDIRECT(ADDRESS(1,MATCH(_xlfn.MAXIFS(B80:FO80,metrics.est,"R"),B80:FO80,0)+1)), ", ", INDIRECT(ADDRESS(2,MATCH(_xlfn.MAXIFS(B80:FO80,metrics.est,"R"),B80:FO80,0)+1)))</f>
        <v>k=20, r=0.1</v>
      </c>
      <c r="FX80" s="1" t="str" cm="1">
        <f t="array" aca="1" ref="FX80" ca="1">CONCATENATE(INDIRECT(ADDRESS(1,MATCH(_xlfn.MAXIFS(B80:FO80,metrics.est,"Coverage"),B80:FO80,0)+1)), ", ", INDIRECT(ADDRESS(2,MATCH(_xlfn.MAXIFS(B80:FO80,metrics.est,"Coverage"),B80:FO80,0)+1)))</f>
        <v>k=5, r=0.1</v>
      </c>
      <c r="FY80" s="1" t="str" cm="1">
        <f t="array" aca="1" ref="FY80" ca="1">CONCATENATE(INDIRECT(ADDRESS(1,MATCH(_xlfn.MINIFS(B80:FO80,metrics.est,"Time"),B80:FO80,0)+1)), ", ", INDIRECT(ADDRESS(2,MATCH(_xlfn.MINIFS(B80:FO80,metrics.est,"Time"),B80:FO80,0)+1)))</f>
        <v>k=50, r=0.9</v>
      </c>
    </row>
    <row r="81" spans="1:181" x14ac:dyDescent="0.2">
      <c r="A81" s="1" t="s">
        <v>74</v>
      </c>
      <c r="B81" s="4">
        <v>0.65300000000000002</v>
      </c>
      <c r="C81" s="4">
        <v>0.73299999999999998</v>
      </c>
      <c r="D81" s="4">
        <v>0.35460000000000003</v>
      </c>
      <c r="E81" s="4">
        <v>0.96430000000000005</v>
      </c>
      <c r="F81" s="4">
        <v>0.2389</v>
      </c>
      <c r="G81" s="5">
        <v>0.65880000000000005</v>
      </c>
      <c r="H81" s="5">
        <v>0.74860000000000004</v>
      </c>
      <c r="I81" s="5">
        <v>0.36349999999999999</v>
      </c>
      <c r="J81" s="5">
        <v>0.95889999999999997</v>
      </c>
      <c r="K81" s="5">
        <v>0.37490000000000001</v>
      </c>
      <c r="L81" s="4">
        <v>0.6663</v>
      </c>
      <c r="M81" s="4">
        <v>0.76629999999999998</v>
      </c>
      <c r="N81" s="4">
        <v>0.35659999999999997</v>
      </c>
      <c r="O81" s="4">
        <v>0.95540000000000003</v>
      </c>
      <c r="P81" s="4">
        <v>0.2923</v>
      </c>
      <c r="Q81" s="5">
        <v>0.67410000000000003</v>
      </c>
      <c r="R81" s="5">
        <v>0.78369999999999995</v>
      </c>
      <c r="S81" s="5">
        <v>0.34839999999999999</v>
      </c>
      <c r="T81" s="5">
        <v>0.94969999999999999</v>
      </c>
      <c r="U81" s="5">
        <v>0.41439999999999999</v>
      </c>
      <c r="V81" s="4">
        <v>0.68420000000000003</v>
      </c>
      <c r="W81" s="4">
        <v>0.8075</v>
      </c>
      <c r="X81" s="4">
        <v>0.3357</v>
      </c>
      <c r="Y81" s="4">
        <v>0.94159999999999999</v>
      </c>
      <c r="Z81" s="4">
        <v>0.2828</v>
      </c>
      <c r="AA81" s="5">
        <v>0.70250000000000001</v>
      </c>
      <c r="AB81" s="5">
        <v>0.85160000000000002</v>
      </c>
      <c r="AC81" s="5">
        <v>0.3155</v>
      </c>
      <c r="AD81" s="5">
        <v>0.93169999999999997</v>
      </c>
      <c r="AE81" s="5">
        <v>0.3518</v>
      </c>
      <c r="AF81" s="4">
        <v>0.72489999999999999</v>
      </c>
      <c r="AG81" s="4">
        <v>0.90869999999999995</v>
      </c>
      <c r="AH81" s="4">
        <v>0.28860000000000002</v>
      </c>
      <c r="AI81" s="4">
        <v>0.9143</v>
      </c>
      <c r="AJ81" s="4">
        <v>0.19339999999999999</v>
      </c>
      <c r="AK81" s="5">
        <v>0.77210000000000001</v>
      </c>
      <c r="AL81" s="5">
        <v>1.0366</v>
      </c>
      <c r="AM81" s="5">
        <v>0.25319999999999998</v>
      </c>
      <c r="AN81" s="5">
        <v>0.88339999999999996</v>
      </c>
      <c r="AO81" s="5">
        <v>0.1449</v>
      </c>
      <c r="AP81" s="4">
        <v>0.86399999999999999</v>
      </c>
      <c r="AQ81" s="4">
        <v>1.2786999999999999</v>
      </c>
      <c r="AR81" s="4">
        <v>0.21210000000000001</v>
      </c>
      <c r="AS81" s="4">
        <v>0.80700000000000005</v>
      </c>
      <c r="AT81" s="4">
        <v>5.3100000000000001E-2</v>
      </c>
      <c r="AU81" s="5">
        <v>0.6532</v>
      </c>
      <c r="AV81" s="5">
        <v>0.73529999999999995</v>
      </c>
      <c r="AW81" s="5">
        <v>0.37619999999999998</v>
      </c>
      <c r="AX81" s="5">
        <v>0.96309999999999996</v>
      </c>
      <c r="AY81" s="5">
        <v>0.317</v>
      </c>
      <c r="AZ81" s="4">
        <v>0.66600000000000004</v>
      </c>
      <c r="BA81" s="4">
        <v>0.76359999999999995</v>
      </c>
      <c r="BB81" s="4">
        <v>0.36030000000000001</v>
      </c>
      <c r="BC81" s="4">
        <v>0.95479999999999998</v>
      </c>
      <c r="BD81" s="4">
        <v>0.40720000000000001</v>
      </c>
      <c r="BE81" s="5">
        <v>0.68479999999999996</v>
      </c>
      <c r="BF81" s="5">
        <v>0.81020000000000003</v>
      </c>
      <c r="BG81" s="5">
        <v>0.33189999999999997</v>
      </c>
      <c r="BH81" s="5">
        <v>0.94199999999999995</v>
      </c>
      <c r="BI81" s="5">
        <v>0.40550000000000003</v>
      </c>
      <c r="BJ81" s="4">
        <v>0.72619999999999996</v>
      </c>
      <c r="BK81" s="4">
        <v>0.91349999999999998</v>
      </c>
      <c r="BL81" s="4">
        <v>0.28599999999999998</v>
      </c>
      <c r="BM81" s="4">
        <v>0.91439999999999999</v>
      </c>
      <c r="BN81" s="4">
        <v>0.24790000000000001</v>
      </c>
      <c r="BO81" s="5">
        <v>0.86509999999999998</v>
      </c>
      <c r="BP81" s="5">
        <v>1.2826</v>
      </c>
      <c r="BQ81" s="5">
        <v>0.2074</v>
      </c>
      <c r="BR81" s="5">
        <v>0.80469999999999997</v>
      </c>
      <c r="BS81" s="5">
        <v>5.5199999999999999E-2</v>
      </c>
      <c r="BT81" s="4">
        <v>0.65400000000000003</v>
      </c>
      <c r="BU81" s="4">
        <v>0.73609999999999998</v>
      </c>
      <c r="BV81" s="4">
        <v>0.3634</v>
      </c>
      <c r="BW81" s="4">
        <v>0.96279999999999999</v>
      </c>
      <c r="BX81" s="4">
        <v>0.21060000000000001</v>
      </c>
      <c r="BY81" s="5">
        <v>0.66590000000000005</v>
      </c>
      <c r="BZ81" s="5">
        <v>0.76539999999999997</v>
      </c>
      <c r="CA81" s="5">
        <v>0.35539999999999999</v>
      </c>
      <c r="CB81" s="5">
        <v>0.95569999999999999</v>
      </c>
      <c r="CC81" s="5">
        <v>0.2888</v>
      </c>
      <c r="CD81" s="4">
        <v>0.68600000000000005</v>
      </c>
      <c r="CE81" s="4">
        <v>0.81289999999999996</v>
      </c>
      <c r="CF81" s="4">
        <v>0.3332</v>
      </c>
      <c r="CG81" s="4">
        <v>0.94220000000000004</v>
      </c>
      <c r="CH81" s="4">
        <v>0.27400000000000002</v>
      </c>
      <c r="CI81" s="5">
        <v>0.72670000000000001</v>
      </c>
      <c r="CJ81" s="5">
        <v>0.91490000000000005</v>
      </c>
      <c r="CK81" s="5">
        <v>0.28970000000000001</v>
      </c>
      <c r="CL81" s="5">
        <v>0.9143</v>
      </c>
      <c r="CM81" s="5">
        <v>0.1726</v>
      </c>
      <c r="CN81" s="4">
        <v>0.86629999999999996</v>
      </c>
      <c r="CO81" s="4">
        <v>1.2871999999999999</v>
      </c>
      <c r="CP81" s="4">
        <v>0.2087</v>
      </c>
      <c r="CQ81" s="4">
        <v>0.80510000000000004</v>
      </c>
      <c r="CR81" s="4">
        <v>4.9700000000000001E-2</v>
      </c>
      <c r="CS81" s="5">
        <v>0.65149999999999997</v>
      </c>
      <c r="CT81" s="5">
        <v>0.73270000000000002</v>
      </c>
      <c r="CU81" s="5">
        <v>0.37680000000000002</v>
      </c>
      <c r="CV81" s="5">
        <v>0.96299999999999997</v>
      </c>
      <c r="CW81" s="5">
        <v>0.19689999999999999</v>
      </c>
      <c r="CX81" s="4">
        <v>0.66549999999999998</v>
      </c>
      <c r="CY81" s="4">
        <v>0.7651</v>
      </c>
      <c r="CZ81" s="4">
        <v>0.35780000000000001</v>
      </c>
      <c r="DA81" s="4">
        <v>0.95530000000000004</v>
      </c>
      <c r="DB81" s="4">
        <v>0.26240000000000002</v>
      </c>
      <c r="DC81" s="5">
        <v>0.68540000000000001</v>
      </c>
      <c r="DD81" s="5">
        <v>0.81120000000000003</v>
      </c>
      <c r="DE81" s="5">
        <v>0.33239999999999997</v>
      </c>
      <c r="DF81" s="5">
        <v>0.9425</v>
      </c>
      <c r="DG81" s="5">
        <v>0.25080000000000002</v>
      </c>
      <c r="DH81" s="4">
        <v>0.72570000000000001</v>
      </c>
      <c r="DI81" s="4">
        <v>0.91169999999999995</v>
      </c>
      <c r="DJ81" s="4">
        <v>0.28889999999999999</v>
      </c>
      <c r="DK81" s="4">
        <v>0.91439999999999999</v>
      </c>
      <c r="DL81" s="4">
        <v>0.1411</v>
      </c>
      <c r="DM81" s="5">
        <v>0.86550000000000005</v>
      </c>
      <c r="DN81" s="5">
        <v>1.2850999999999999</v>
      </c>
      <c r="DO81" s="5">
        <v>0.20899999999999999</v>
      </c>
      <c r="DP81" s="5">
        <v>0.8054</v>
      </c>
      <c r="DQ81" s="5">
        <v>4.8399999999999999E-2</v>
      </c>
      <c r="DR81" s="4">
        <v>0.65390000000000004</v>
      </c>
      <c r="DS81" s="4">
        <v>0.73750000000000004</v>
      </c>
      <c r="DT81" s="4">
        <v>0.37080000000000002</v>
      </c>
      <c r="DU81" s="4">
        <v>0.96240000000000003</v>
      </c>
      <c r="DV81" s="4">
        <v>0.23480000000000001</v>
      </c>
      <c r="DW81" s="5">
        <v>0.66449999999999998</v>
      </c>
      <c r="DX81" s="5">
        <v>0.7621</v>
      </c>
      <c r="DY81" s="5">
        <v>0.35589999999999999</v>
      </c>
      <c r="DZ81" s="5">
        <v>0.95499999999999996</v>
      </c>
      <c r="EA81" s="5">
        <v>0.29070000000000001</v>
      </c>
      <c r="EB81" s="4">
        <v>0.68489999999999995</v>
      </c>
      <c r="EC81" s="4">
        <v>0.81069999999999998</v>
      </c>
      <c r="ED81" s="4">
        <v>0.3342</v>
      </c>
      <c r="EE81" s="4">
        <v>0.94169999999999998</v>
      </c>
      <c r="EF81" s="4">
        <v>0.28560000000000002</v>
      </c>
      <c r="EG81" s="5">
        <v>0.72619999999999996</v>
      </c>
      <c r="EH81" s="5">
        <v>0.91339999999999999</v>
      </c>
      <c r="EI81" s="5">
        <v>0.2883</v>
      </c>
      <c r="EJ81" s="5">
        <v>0.91459999999999997</v>
      </c>
      <c r="EK81" s="5">
        <v>0.20130000000000001</v>
      </c>
      <c r="EL81" s="4">
        <v>0.86560000000000004</v>
      </c>
      <c r="EM81" s="4">
        <v>1.2855000000000001</v>
      </c>
      <c r="EN81" s="4">
        <v>0.2094</v>
      </c>
      <c r="EO81" s="4">
        <v>0.80610000000000004</v>
      </c>
      <c r="EP81" s="4">
        <v>4.8099999999999997E-2</v>
      </c>
      <c r="EQ81" s="5"/>
      <c r="ER81" s="5"/>
      <c r="ES81" s="5"/>
      <c r="ET81" s="5"/>
      <c r="EU81" s="5"/>
      <c r="EV81" s="4"/>
      <c r="EW81" s="4"/>
      <c r="EX81" s="4"/>
      <c r="EY81" s="4"/>
      <c r="EZ81" s="4"/>
      <c r="FA81" s="5"/>
      <c r="FB81" s="5"/>
      <c r="FC81" s="5"/>
      <c r="FD81" s="5"/>
      <c r="FE81" s="5"/>
      <c r="FF81" s="4"/>
      <c r="FG81" s="4"/>
      <c r="FH81" s="4"/>
      <c r="FI81" s="4"/>
      <c r="FJ81" s="4"/>
      <c r="FK81" s="5"/>
      <c r="FL81" s="5"/>
      <c r="FM81" s="5"/>
      <c r="FN81" s="5"/>
      <c r="FO81" s="5"/>
      <c r="FP81" s="4">
        <f t="shared" si="6"/>
        <v>0.71664827586206903</v>
      </c>
      <c r="FQ81" s="4">
        <f t="shared" si="7"/>
        <v>0.89487586206896552</v>
      </c>
      <c r="FR81" s="4">
        <f t="shared" si="8"/>
        <v>0.3125482758620689</v>
      </c>
      <c r="FS81" s="4">
        <f t="shared" si="9"/>
        <v>0.91813103448275868</v>
      </c>
      <c r="FT81" s="4">
        <f t="shared" si="10"/>
        <v>0.23224482758620688</v>
      </c>
      <c r="FU81" s="1" t="str" cm="1">
        <f t="array" aca="1" ref="FU81" ca="1">CONCATENATE(INDIRECT(ADDRESS(1,MATCH(_xlfn.MINIFS(B81:FO81,metrics.est,"MAE"),B81:FO81,0)+1)), ", ", INDIRECT(ADDRESS(2,MATCH(_xlfn.MINIFS(B81:FO81,metrics.est,"MAE"),B81:FO81,0)+1)))</f>
        <v>k=20, r=0.1</v>
      </c>
      <c r="FV81" s="1" t="str" cm="1">
        <f t="array" aca="1" ref="FV81" ca="1">CONCATENATE(INDIRECT(ADDRESS(1,MATCH(_xlfn.MINIFS(B81:FO81,metrics.est,"MSE"),B81:FO81,0)+1)), ", ", INDIRECT(ADDRESS(2,MATCH(_xlfn.MINIFS(B81:FO81,metrics.est,"MSE"),B81:FO81,0)+1)))</f>
        <v>k=20, r=0.1</v>
      </c>
      <c r="FW81" s="1" t="str" cm="1">
        <f t="array" aca="1" ref="FW81" ca="1">CONCATENATE(INDIRECT(ADDRESS(1,MATCH(_xlfn.MAXIFS(B81:FO81,metrics.est,"R"),B81:FO81,0)+1)), ", ", INDIRECT(ADDRESS(2,MATCH(_xlfn.MAXIFS(B81:FO81,metrics.est,"R"),B81:FO81,0)+1)))</f>
        <v>k=20, r=0.1</v>
      </c>
      <c r="FX81" s="1" t="str" cm="1">
        <f t="array" aca="1" ref="FX81" ca="1">CONCATENATE(INDIRECT(ADDRESS(1,MATCH(_xlfn.MAXIFS(B81:FO81,metrics.est,"Coverage"),B81:FO81,0)+1)), ", ", INDIRECT(ADDRESS(2,MATCH(_xlfn.MAXIFS(B81:FO81,metrics.est,"Coverage"),B81:FO81,0)+1)))</f>
        <v>k=5, r=0.1</v>
      </c>
      <c r="FY81" s="1" t="str" cm="1">
        <f t="array" aca="1" ref="FY81" ca="1">CONCATENATE(INDIRECT(ADDRESS(1,MATCH(_xlfn.MINIFS(B81:FO81,metrics.est,"Time"),B81:FO81,0)+1)), ", ", INDIRECT(ADDRESS(2,MATCH(_xlfn.MINIFS(B81:FO81,metrics.est,"Time"),B81:FO81,0)+1)))</f>
        <v>k=50, r=0.9</v>
      </c>
    </row>
    <row r="82" spans="1:181" x14ac:dyDescent="0.2">
      <c r="A82" s="1" t="s">
        <v>75</v>
      </c>
      <c r="B82" s="4">
        <v>0.64800000000000002</v>
      </c>
      <c r="C82" s="4">
        <v>0.71930000000000005</v>
      </c>
      <c r="D82" s="4">
        <v>0.34189999999999998</v>
      </c>
      <c r="E82" s="4">
        <v>0.93710000000000004</v>
      </c>
      <c r="F82" s="4">
        <v>0.42609999999999998</v>
      </c>
      <c r="G82" s="5">
        <v>0.65210000000000001</v>
      </c>
      <c r="H82" s="5">
        <v>0.73040000000000005</v>
      </c>
      <c r="I82" s="5">
        <v>0.3594</v>
      </c>
      <c r="J82" s="5">
        <v>0.92810000000000004</v>
      </c>
      <c r="K82" s="5">
        <v>0.70089999999999997</v>
      </c>
      <c r="L82" s="4">
        <v>0.6583</v>
      </c>
      <c r="M82" s="4">
        <v>0.74280000000000002</v>
      </c>
      <c r="N82" s="4">
        <v>0.35260000000000002</v>
      </c>
      <c r="O82" s="4">
        <v>0.92220000000000002</v>
      </c>
      <c r="P82" s="4">
        <v>0.56830000000000003</v>
      </c>
      <c r="Q82" s="5">
        <v>0.66259999999999997</v>
      </c>
      <c r="R82" s="5">
        <v>0.75070000000000003</v>
      </c>
      <c r="S82" s="5">
        <v>0.34889999999999999</v>
      </c>
      <c r="T82" s="5">
        <v>0.9113</v>
      </c>
      <c r="U82" s="5">
        <v>0.75719999999999998</v>
      </c>
      <c r="V82" s="4">
        <v>0.66830000000000001</v>
      </c>
      <c r="W82" s="4">
        <v>0.76259999999999994</v>
      </c>
      <c r="X82" s="4">
        <v>0.34649999999999997</v>
      </c>
      <c r="Y82" s="4">
        <v>0.89670000000000005</v>
      </c>
      <c r="Z82" s="4">
        <v>0.50470000000000004</v>
      </c>
      <c r="AA82" s="5">
        <v>0.67949999999999999</v>
      </c>
      <c r="AB82" s="5">
        <v>0.78539999999999999</v>
      </c>
      <c r="AC82" s="5">
        <v>0.33439999999999998</v>
      </c>
      <c r="AD82" s="5">
        <v>0.88029999999999997</v>
      </c>
      <c r="AE82" s="5">
        <v>0.58230000000000004</v>
      </c>
      <c r="AF82" s="4">
        <v>0.68789999999999996</v>
      </c>
      <c r="AG82" s="4">
        <v>0.80449999999999999</v>
      </c>
      <c r="AH82" s="4">
        <v>0.32190000000000002</v>
      </c>
      <c r="AI82" s="4">
        <v>0.8508</v>
      </c>
      <c r="AJ82" s="4">
        <v>0.3548</v>
      </c>
      <c r="AK82" s="5">
        <v>0.70469999999999999</v>
      </c>
      <c r="AL82" s="5">
        <v>0.84389999999999998</v>
      </c>
      <c r="AM82" s="5">
        <v>0.30349999999999999</v>
      </c>
      <c r="AN82" s="5">
        <v>0.8</v>
      </c>
      <c r="AO82" s="5">
        <v>0.26429999999999998</v>
      </c>
      <c r="AP82" s="4">
        <v>0.73960000000000004</v>
      </c>
      <c r="AQ82" s="4">
        <v>0.92379999999999995</v>
      </c>
      <c r="AR82" s="4">
        <v>0.2681</v>
      </c>
      <c r="AS82" s="4">
        <v>0.68259999999999998</v>
      </c>
      <c r="AT82" s="4">
        <v>8.8099999999999998E-2</v>
      </c>
      <c r="AU82" s="5">
        <v>0.64829999999999999</v>
      </c>
      <c r="AV82" s="5">
        <v>0.72160000000000002</v>
      </c>
      <c r="AW82" s="5">
        <v>0.36899999999999999</v>
      </c>
      <c r="AX82" s="5">
        <v>0.9355</v>
      </c>
      <c r="AY82" s="5">
        <v>0.52600000000000002</v>
      </c>
      <c r="AZ82" s="4">
        <v>0.65769999999999995</v>
      </c>
      <c r="BA82" s="4">
        <v>0.73970000000000002</v>
      </c>
      <c r="BB82" s="4">
        <v>0.35849999999999999</v>
      </c>
      <c r="BC82" s="4">
        <v>0.92069999999999996</v>
      </c>
      <c r="BD82" s="4">
        <v>0.70520000000000005</v>
      </c>
      <c r="BE82" s="5">
        <v>0.66869999999999996</v>
      </c>
      <c r="BF82" s="5">
        <v>0.76400000000000001</v>
      </c>
      <c r="BG82" s="5">
        <v>0.3427</v>
      </c>
      <c r="BH82" s="5">
        <v>0.8972</v>
      </c>
      <c r="BI82" s="5">
        <v>0.63759999999999994</v>
      </c>
      <c r="BJ82" s="4">
        <v>0.68740000000000001</v>
      </c>
      <c r="BK82" s="4">
        <v>0.80320000000000003</v>
      </c>
      <c r="BL82" s="4">
        <v>0.32229999999999998</v>
      </c>
      <c r="BM82" s="4">
        <v>0.84960000000000002</v>
      </c>
      <c r="BN82" s="4">
        <v>0.39839999999999998</v>
      </c>
      <c r="BO82" s="5">
        <v>0.73780000000000001</v>
      </c>
      <c r="BP82" s="5">
        <v>0.92</v>
      </c>
      <c r="BQ82" s="5">
        <v>0.26419999999999999</v>
      </c>
      <c r="BR82" s="5">
        <v>0.67989999999999995</v>
      </c>
      <c r="BS82" s="5">
        <v>8.6199999999999999E-2</v>
      </c>
      <c r="BT82" s="4">
        <v>0.64849999999999997</v>
      </c>
      <c r="BU82" s="4">
        <v>0.72050000000000003</v>
      </c>
      <c r="BV82" s="4">
        <v>0.3569</v>
      </c>
      <c r="BW82" s="4">
        <v>0.9345</v>
      </c>
      <c r="BX82" s="4">
        <v>0.39879999999999999</v>
      </c>
      <c r="BY82" s="5">
        <v>0.65710000000000002</v>
      </c>
      <c r="BZ82" s="5">
        <v>0.74019999999999997</v>
      </c>
      <c r="CA82" s="5">
        <v>0.35489999999999999</v>
      </c>
      <c r="CB82" s="5">
        <v>0.92090000000000005</v>
      </c>
      <c r="CC82" s="5">
        <v>0.51349999999999996</v>
      </c>
      <c r="CD82" s="4">
        <v>0.6704</v>
      </c>
      <c r="CE82" s="4">
        <v>0.76700000000000002</v>
      </c>
      <c r="CF82" s="4">
        <v>0.34160000000000001</v>
      </c>
      <c r="CG82" s="4">
        <v>0.89780000000000004</v>
      </c>
      <c r="CH82" s="4">
        <v>0.47070000000000001</v>
      </c>
      <c r="CI82" s="5">
        <v>0.68820000000000003</v>
      </c>
      <c r="CJ82" s="5">
        <v>0.80630000000000002</v>
      </c>
      <c r="CK82" s="5">
        <v>0.32240000000000002</v>
      </c>
      <c r="CL82" s="5">
        <v>0.85070000000000001</v>
      </c>
      <c r="CM82" s="5">
        <v>0.29509999999999997</v>
      </c>
      <c r="CN82" s="4">
        <v>0.73819999999999997</v>
      </c>
      <c r="CO82" s="4">
        <v>0.92169999999999996</v>
      </c>
      <c r="CP82" s="4">
        <v>0.2656</v>
      </c>
      <c r="CQ82" s="4">
        <v>0.67949999999999999</v>
      </c>
      <c r="CR82" s="4">
        <v>7.4099999999999999E-2</v>
      </c>
      <c r="CS82" s="5">
        <v>0.64670000000000005</v>
      </c>
      <c r="CT82" s="5">
        <v>0.71830000000000005</v>
      </c>
      <c r="CU82" s="5">
        <v>0.36919999999999997</v>
      </c>
      <c r="CV82" s="5">
        <v>0.93520000000000003</v>
      </c>
      <c r="CW82" s="5">
        <v>0.38350000000000001</v>
      </c>
      <c r="CX82" s="4">
        <v>0.65720000000000001</v>
      </c>
      <c r="CY82" s="4">
        <v>0.74099999999999999</v>
      </c>
      <c r="CZ82" s="4">
        <v>0.35539999999999999</v>
      </c>
      <c r="DA82" s="4">
        <v>0.92069999999999996</v>
      </c>
      <c r="DB82" s="4">
        <v>0.497</v>
      </c>
      <c r="DC82" s="5">
        <v>0.67</v>
      </c>
      <c r="DD82" s="5">
        <v>0.76659999999999995</v>
      </c>
      <c r="DE82" s="5">
        <v>0.34200000000000003</v>
      </c>
      <c r="DF82" s="5">
        <v>0.89790000000000003</v>
      </c>
      <c r="DG82" s="5">
        <v>0.44290000000000002</v>
      </c>
      <c r="DH82" s="4">
        <v>0.68789999999999996</v>
      </c>
      <c r="DI82" s="4">
        <v>0.8054</v>
      </c>
      <c r="DJ82" s="4">
        <v>0.32269999999999999</v>
      </c>
      <c r="DK82" s="4">
        <v>0.85099999999999998</v>
      </c>
      <c r="DL82" s="4">
        <v>0.254</v>
      </c>
      <c r="DM82" s="5">
        <v>0.74070000000000003</v>
      </c>
      <c r="DN82" s="5">
        <v>0.92920000000000003</v>
      </c>
      <c r="DO82" s="5">
        <v>0.2656</v>
      </c>
      <c r="DP82" s="5">
        <v>0.68059999999999998</v>
      </c>
      <c r="DQ82" s="5">
        <v>7.4499999999999997E-2</v>
      </c>
      <c r="DR82" s="4">
        <v>0.64890000000000003</v>
      </c>
      <c r="DS82" s="4">
        <v>0.7228</v>
      </c>
      <c r="DT82" s="4">
        <v>0.3634</v>
      </c>
      <c r="DU82" s="4">
        <v>0.93430000000000002</v>
      </c>
      <c r="DV82" s="4">
        <v>0.46289999999999998</v>
      </c>
      <c r="DW82" s="5">
        <v>0.65659999999999996</v>
      </c>
      <c r="DX82" s="5">
        <v>0.73870000000000002</v>
      </c>
      <c r="DY82" s="5">
        <v>0.35570000000000002</v>
      </c>
      <c r="DZ82" s="5">
        <v>0.92100000000000004</v>
      </c>
      <c r="EA82" s="5">
        <v>0.52980000000000005</v>
      </c>
      <c r="EB82" s="4">
        <v>0.66920000000000002</v>
      </c>
      <c r="EC82" s="4">
        <v>0.7651</v>
      </c>
      <c r="ED82" s="4">
        <v>0.3453</v>
      </c>
      <c r="EE82" s="4">
        <v>0.89749999999999996</v>
      </c>
      <c r="EF82" s="4">
        <v>0.49359999999999998</v>
      </c>
      <c r="EG82" s="5">
        <v>0.68830000000000002</v>
      </c>
      <c r="EH82" s="5">
        <v>0.80640000000000001</v>
      </c>
      <c r="EI82" s="5">
        <v>0.3221</v>
      </c>
      <c r="EJ82" s="5">
        <v>0.85099999999999998</v>
      </c>
      <c r="EK82" s="5">
        <v>0.35189999999999999</v>
      </c>
      <c r="EL82" s="4">
        <v>0.73870000000000002</v>
      </c>
      <c r="EM82" s="4">
        <v>0.92330000000000001</v>
      </c>
      <c r="EN82" s="4">
        <v>0.26740000000000003</v>
      </c>
      <c r="EO82" s="4">
        <v>0.68140000000000001</v>
      </c>
      <c r="EP82" s="4">
        <v>7.5200000000000003E-2</v>
      </c>
      <c r="EQ82" s="5"/>
      <c r="ER82" s="5"/>
      <c r="ES82" s="5"/>
      <c r="ET82" s="5"/>
      <c r="EU82" s="5"/>
      <c r="EV82" s="4"/>
      <c r="EW82" s="4"/>
      <c r="EX82" s="4"/>
      <c r="EY82" s="4"/>
      <c r="EZ82" s="4"/>
      <c r="FA82" s="5"/>
      <c r="FB82" s="5"/>
      <c r="FC82" s="5"/>
      <c r="FD82" s="5"/>
      <c r="FE82" s="5"/>
      <c r="FF82" s="4"/>
      <c r="FG82" s="4"/>
      <c r="FH82" s="4"/>
      <c r="FI82" s="4"/>
      <c r="FJ82" s="4"/>
      <c r="FK82" s="5"/>
      <c r="FL82" s="5"/>
      <c r="FM82" s="5"/>
      <c r="FN82" s="5"/>
      <c r="FO82" s="5"/>
      <c r="FP82" s="4">
        <f t="shared" si="6"/>
        <v>0.67956896551724166</v>
      </c>
      <c r="FQ82" s="4">
        <f t="shared" si="7"/>
        <v>0.78911724137931027</v>
      </c>
      <c r="FR82" s="4">
        <f t="shared" si="8"/>
        <v>0.33048620689655178</v>
      </c>
      <c r="FS82" s="4">
        <f t="shared" si="9"/>
        <v>0.86020689655172411</v>
      </c>
      <c r="FT82" s="4">
        <f t="shared" si="10"/>
        <v>0.41095172413793096</v>
      </c>
      <c r="FU82" s="1" t="str" cm="1">
        <f t="array" aca="1" ref="FU82" ca="1">CONCATENATE(INDIRECT(ADDRESS(1,MATCH(_xlfn.MINIFS(B82:FO82,metrics.est,"MAE"),B82:FO82,0)+1)), ", ", INDIRECT(ADDRESS(2,MATCH(_xlfn.MINIFS(B82:FO82,metrics.est,"MAE"),B82:FO82,0)+1)))</f>
        <v>k=20, r=0.1</v>
      </c>
      <c r="FV82" s="1" t="str" cm="1">
        <f t="array" aca="1" ref="FV82" ca="1">CONCATENATE(INDIRECT(ADDRESS(1,MATCH(_xlfn.MINIFS(B82:FO82,metrics.est,"MSE"),B82:FO82,0)+1)), ", ", INDIRECT(ADDRESS(2,MATCH(_xlfn.MINIFS(B82:FO82,metrics.est,"MSE"),B82:FO82,0)+1)))</f>
        <v>k=20, r=0.1</v>
      </c>
      <c r="FW82" s="1" t="str" cm="1">
        <f t="array" aca="1" ref="FW82" ca="1">CONCATENATE(INDIRECT(ADDRESS(1,MATCH(_xlfn.MAXIFS(B82:FO82,metrics.est,"R"),B82:FO82,0)+1)), ", ", INDIRECT(ADDRESS(2,MATCH(_xlfn.MAXIFS(B82:FO82,metrics.est,"R"),B82:FO82,0)+1)))</f>
        <v>k=20, r=0.1</v>
      </c>
      <c r="FX82" s="1" t="str" cm="1">
        <f t="array" aca="1" ref="FX82" ca="1">CONCATENATE(INDIRECT(ADDRESS(1,MATCH(_xlfn.MAXIFS(B82:FO82,metrics.est,"Coverage"),B82:FO82,0)+1)), ", ", INDIRECT(ADDRESS(2,MATCH(_xlfn.MAXIFS(B82:FO82,metrics.est,"Coverage"),B82:FO82,0)+1)))</f>
        <v>k=5, r=0.1</v>
      </c>
      <c r="FY82" s="1" t="str" cm="1">
        <f t="array" aca="1" ref="FY82" ca="1">CONCATENATE(INDIRECT(ADDRESS(1,MATCH(_xlfn.MINIFS(B82:FO82,metrics.est,"Time"),B82:FO82,0)+1)), ", ", INDIRECT(ADDRESS(2,MATCH(_xlfn.MINIFS(B82:FO82,metrics.est,"Time"),B82:FO82,0)+1)))</f>
        <v>k=15, r=0.9</v>
      </c>
    </row>
    <row r="83" spans="1:181" x14ac:dyDescent="0.2">
      <c r="A83" s="1" t="s">
        <v>76</v>
      </c>
      <c r="B83" s="4">
        <v>0.68049999999999999</v>
      </c>
      <c r="C83" s="4">
        <v>0.79020000000000001</v>
      </c>
      <c r="D83" s="4">
        <v>0.34860000000000002</v>
      </c>
      <c r="E83" s="4">
        <v>0.96399999999999997</v>
      </c>
      <c r="F83" s="4">
        <v>0.3579</v>
      </c>
      <c r="G83" s="5">
        <v>0.68669999999999998</v>
      </c>
      <c r="H83" s="5">
        <v>0.80779999999999996</v>
      </c>
      <c r="I83" s="5">
        <v>0.35720000000000002</v>
      </c>
      <c r="J83" s="5">
        <v>0.95860000000000001</v>
      </c>
      <c r="K83" s="5">
        <v>0.40529999999999999</v>
      </c>
      <c r="L83" s="4">
        <v>0.6976</v>
      </c>
      <c r="M83" s="4">
        <v>0.83130000000000004</v>
      </c>
      <c r="N83" s="4">
        <v>0.34439999999999998</v>
      </c>
      <c r="O83" s="4">
        <v>0.95509999999999995</v>
      </c>
      <c r="P83" s="4">
        <v>0.56110000000000004</v>
      </c>
      <c r="Q83" s="5">
        <v>0.70820000000000005</v>
      </c>
      <c r="R83" s="5">
        <v>0.85509999999999997</v>
      </c>
      <c r="S83" s="5">
        <v>0.34189999999999998</v>
      </c>
      <c r="T83" s="5">
        <v>0.94899999999999995</v>
      </c>
      <c r="U83" s="5">
        <v>0.47870000000000001</v>
      </c>
      <c r="V83" s="4">
        <v>0.72230000000000005</v>
      </c>
      <c r="W83" s="4">
        <v>0.88519999999999999</v>
      </c>
      <c r="X83" s="4">
        <v>0.33019999999999999</v>
      </c>
      <c r="Y83" s="4">
        <v>0.94069999999999998</v>
      </c>
      <c r="Z83" s="4">
        <v>0.45450000000000002</v>
      </c>
      <c r="AA83" s="5">
        <v>0.74339999999999995</v>
      </c>
      <c r="AB83" s="5">
        <v>0.93400000000000005</v>
      </c>
      <c r="AC83" s="5">
        <v>0.30780000000000002</v>
      </c>
      <c r="AD83" s="5">
        <v>0.92949999999999999</v>
      </c>
      <c r="AE83" s="5">
        <v>0.35570000000000002</v>
      </c>
      <c r="AF83" s="4">
        <v>0.76419999999999999</v>
      </c>
      <c r="AG83" s="4">
        <v>0.98619999999999997</v>
      </c>
      <c r="AH83" s="4">
        <v>0.27829999999999999</v>
      </c>
      <c r="AI83" s="4">
        <v>0.9083</v>
      </c>
      <c r="AJ83" s="4">
        <v>0.27839999999999998</v>
      </c>
      <c r="AK83" s="5">
        <v>0.79720000000000002</v>
      </c>
      <c r="AL83" s="5">
        <v>1.0706</v>
      </c>
      <c r="AM83" s="5">
        <v>0.24879999999999999</v>
      </c>
      <c r="AN83" s="5">
        <v>0.86109999999999998</v>
      </c>
      <c r="AO83" s="5">
        <v>0.10780000000000001</v>
      </c>
      <c r="AP83" s="4">
        <v>0.85629999999999995</v>
      </c>
      <c r="AQ83" s="4">
        <v>1.2316</v>
      </c>
      <c r="AR83" s="4">
        <v>0.19520000000000001</v>
      </c>
      <c r="AS83" s="4">
        <v>0.66800000000000004</v>
      </c>
      <c r="AT83" s="4">
        <v>7.3300000000000004E-2</v>
      </c>
      <c r="AU83" s="5">
        <v>0.68110000000000004</v>
      </c>
      <c r="AV83" s="5">
        <v>0.79510000000000003</v>
      </c>
      <c r="AW83" s="5">
        <v>0.36330000000000001</v>
      </c>
      <c r="AX83" s="5">
        <v>0.96279999999999999</v>
      </c>
      <c r="AY83" s="5">
        <v>0.26950000000000002</v>
      </c>
      <c r="AZ83" s="4">
        <v>0.69699999999999995</v>
      </c>
      <c r="BA83" s="4">
        <v>0.82840000000000003</v>
      </c>
      <c r="BB83" s="4">
        <v>0.35239999999999999</v>
      </c>
      <c r="BC83" s="4">
        <v>0.95450000000000002</v>
      </c>
      <c r="BD83" s="4">
        <v>0.45800000000000002</v>
      </c>
      <c r="BE83" s="5">
        <v>0.72250000000000003</v>
      </c>
      <c r="BF83" s="5">
        <v>0.88700000000000001</v>
      </c>
      <c r="BG83" s="5">
        <v>0.32550000000000001</v>
      </c>
      <c r="BH83" s="5">
        <v>0.94110000000000005</v>
      </c>
      <c r="BI83" s="5">
        <v>0.43609999999999999</v>
      </c>
      <c r="BJ83" s="4">
        <v>0.76570000000000005</v>
      </c>
      <c r="BK83" s="4">
        <v>0.98880000000000001</v>
      </c>
      <c r="BL83" s="4">
        <v>0.2823</v>
      </c>
      <c r="BM83" s="4">
        <v>0.90890000000000004</v>
      </c>
      <c r="BN83" s="4">
        <v>0.21360000000000001</v>
      </c>
      <c r="BO83" s="5">
        <v>0.85750000000000004</v>
      </c>
      <c r="BP83" s="5">
        <v>1.234</v>
      </c>
      <c r="BQ83" s="5">
        <v>0.1923</v>
      </c>
      <c r="BR83" s="5">
        <v>0.6663</v>
      </c>
      <c r="BS83" s="5">
        <v>3.7400000000000003E-2</v>
      </c>
      <c r="BT83" s="4">
        <v>0.68159999999999998</v>
      </c>
      <c r="BU83" s="4">
        <v>0.79330000000000001</v>
      </c>
      <c r="BV83" s="4">
        <v>0.35520000000000002</v>
      </c>
      <c r="BW83" s="4">
        <v>0.96250000000000002</v>
      </c>
      <c r="BX83" s="4">
        <v>0.22819999999999999</v>
      </c>
      <c r="BY83" s="5">
        <v>0.69669999999999999</v>
      </c>
      <c r="BZ83" s="5">
        <v>0.83040000000000003</v>
      </c>
      <c r="CA83" s="5">
        <v>0.34749999999999998</v>
      </c>
      <c r="CB83" s="5">
        <v>0.95530000000000004</v>
      </c>
      <c r="CC83" s="5">
        <v>0.39729999999999999</v>
      </c>
      <c r="CD83" s="4">
        <v>0.72450000000000003</v>
      </c>
      <c r="CE83" s="4">
        <v>0.89059999999999995</v>
      </c>
      <c r="CF83" s="4">
        <v>0.32350000000000001</v>
      </c>
      <c r="CG83" s="4">
        <v>0.94130000000000003</v>
      </c>
      <c r="CH83" s="4">
        <v>0.3553</v>
      </c>
      <c r="CI83" s="5">
        <v>0.7661</v>
      </c>
      <c r="CJ83" s="5">
        <v>0.99039999999999995</v>
      </c>
      <c r="CK83" s="5">
        <v>0.28499999999999998</v>
      </c>
      <c r="CL83" s="5">
        <v>0.90859999999999996</v>
      </c>
      <c r="CM83" s="5">
        <v>0.18659999999999999</v>
      </c>
      <c r="CN83" s="4">
        <v>0.8589</v>
      </c>
      <c r="CO83" s="4">
        <v>1.2406999999999999</v>
      </c>
      <c r="CP83" s="4">
        <v>0.1903</v>
      </c>
      <c r="CQ83" s="4">
        <v>0.66739999999999999</v>
      </c>
      <c r="CR83" s="4">
        <v>4.65E-2</v>
      </c>
      <c r="CS83" s="5">
        <v>0.67869999999999997</v>
      </c>
      <c r="CT83" s="5">
        <v>0.78820000000000001</v>
      </c>
      <c r="CU83" s="5">
        <v>0.3695</v>
      </c>
      <c r="CV83" s="5">
        <v>0.9627</v>
      </c>
      <c r="CW83" s="5">
        <v>0.17799999999999999</v>
      </c>
      <c r="CX83" s="4">
        <v>0.69599999999999995</v>
      </c>
      <c r="CY83" s="4">
        <v>0.82930000000000004</v>
      </c>
      <c r="CZ83" s="4">
        <v>0.35070000000000001</v>
      </c>
      <c r="DA83" s="4">
        <v>0.95489999999999997</v>
      </c>
      <c r="DB83" s="4">
        <v>0.28589999999999999</v>
      </c>
      <c r="DC83" s="5">
        <v>0.72309999999999997</v>
      </c>
      <c r="DD83" s="5">
        <v>0.8881</v>
      </c>
      <c r="DE83" s="5">
        <v>0.32640000000000002</v>
      </c>
      <c r="DF83" s="5">
        <v>0.9415</v>
      </c>
      <c r="DG83" s="5">
        <v>0.26240000000000002</v>
      </c>
      <c r="DH83" s="4">
        <v>0.76590000000000003</v>
      </c>
      <c r="DI83" s="4">
        <v>0.99019999999999997</v>
      </c>
      <c r="DJ83" s="4">
        <v>0.28199999999999997</v>
      </c>
      <c r="DK83" s="4">
        <v>0.90890000000000004</v>
      </c>
      <c r="DL83" s="4">
        <v>0.1236</v>
      </c>
      <c r="DM83" s="5">
        <v>0.85840000000000005</v>
      </c>
      <c r="DN83" s="5">
        <v>1.2378</v>
      </c>
      <c r="DO83" s="5">
        <v>0.1953</v>
      </c>
      <c r="DP83" s="5">
        <v>0.66590000000000005</v>
      </c>
      <c r="DQ83" s="5">
        <v>3.6799999999999999E-2</v>
      </c>
      <c r="DR83" s="4">
        <v>0.68120000000000003</v>
      </c>
      <c r="DS83" s="4">
        <v>0.79490000000000005</v>
      </c>
      <c r="DT83" s="4">
        <v>0.3619</v>
      </c>
      <c r="DU83" s="4">
        <v>0.96220000000000006</v>
      </c>
      <c r="DV83" s="4">
        <v>0.22040000000000001</v>
      </c>
      <c r="DW83" s="5">
        <v>0.69540000000000002</v>
      </c>
      <c r="DX83" s="5">
        <v>0.82640000000000002</v>
      </c>
      <c r="DY83" s="5">
        <v>0.35049999999999998</v>
      </c>
      <c r="DZ83" s="5">
        <v>0.9546</v>
      </c>
      <c r="EA83" s="5">
        <v>0.3392</v>
      </c>
      <c r="EB83" s="4">
        <v>0.72289999999999999</v>
      </c>
      <c r="EC83" s="4">
        <v>0.88819999999999999</v>
      </c>
      <c r="ED83" s="4">
        <v>0.32550000000000001</v>
      </c>
      <c r="EE83" s="4">
        <v>0.94089999999999996</v>
      </c>
      <c r="EF83" s="4">
        <v>0.2266</v>
      </c>
      <c r="EG83" s="5">
        <v>0.76580000000000004</v>
      </c>
      <c r="EH83" s="5">
        <v>0.98970000000000002</v>
      </c>
      <c r="EI83" s="5">
        <v>0.28289999999999998</v>
      </c>
      <c r="EJ83" s="5">
        <v>0.90900000000000003</v>
      </c>
      <c r="EK83" s="5">
        <v>0.1547</v>
      </c>
      <c r="EL83" s="4">
        <v>0.85699999999999998</v>
      </c>
      <c r="EM83" s="4">
        <v>1.2345999999999999</v>
      </c>
      <c r="EN83" s="4">
        <v>0.19409999999999999</v>
      </c>
      <c r="EO83" s="4">
        <v>0.66649999999999998</v>
      </c>
      <c r="EP83" s="4">
        <v>3.7100000000000001E-2</v>
      </c>
      <c r="EQ83" s="5"/>
      <c r="ER83" s="5"/>
      <c r="ES83" s="5"/>
      <c r="ET83" s="5"/>
      <c r="EU83" s="5"/>
      <c r="EV83" s="4"/>
      <c r="EW83" s="4"/>
      <c r="EX83" s="4"/>
      <c r="EY83" s="4"/>
      <c r="EZ83" s="4"/>
      <c r="FA83" s="5"/>
      <c r="FB83" s="5"/>
      <c r="FC83" s="5"/>
      <c r="FD83" s="5"/>
      <c r="FE83" s="5"/>
      <c r="FF83" s="4"/>
      <c r="FG83" s="4"/>
      <c r="FH83" s="4"/>
      <c r="FI83" s="4"/>
      <c r="FJ83" s="4"/>
      <c r="FK83" s="5"/>
      <c r="FL83" s="5"/>
      <c r="FM83" s="5"/>
      <c r="FN83" s="5"/>
      <c r="FO83" s="5"/>
      <c r="FP83" s="4">
        <f t="shared" si="6"/>
        <v>0.74318620689655157</v>
      </c>
      <c r="FQ83" s="4">
        <f t="shared" si="7"/>
        <v>0.94269310344827584</v>
      </c>
      <c r="FR83" s="4">
        <f t="shared" si="8"/>
        <v>0.30374137931034484</v>
      </c>
      <c r="FS83" s="4">
        <f t="shared" si="9"/>
        <v>0.89207241379310331</v>
      </c>
      <c r="FT83" s="4">
        <f t="shared" si="10"/>
        <v>0.26089310344827588</v>
      </c>
      <c r="FU83" s="1" t="str" cm="1">
        <f t="array" aca="1" ref="FU83" ca="1">CONCATENATE(INDIRECT(ADDRESS(1,MATCH(_xlfn.MINIFS(B83:FO83,metrics.est,"MAE"),B83:FO83,0)+1)), ", ", INDIRECT(ADDRESS(2,MATCH(_xlfn.MINIFS(B83:FO83,metrics.est,"MAE"),B83:FO83,0)+1)))</f>
        <v>k=20, r=0.1</v>
      </c>
      <c r="FV83" s="1" t="str" cm="1">
        <f t="array" aca="1" ref="FV83" ca="1">CONCATENATE(INDIRECT(ADDRESS(1,MATCH(_xlfn.MINIFS(B83:FO83,metrics.est,"MSE"),B83:FO83,0)+1)), ", ", INDIRECT(ADDRESS(2,MATCH(_xlfn.MINIFS(B83:FO83,metrics.est,"MSE"),B83:FO83,0)+1)))</f>
        <v>k=20, r=0.1</v>
      </c>
      <c r="FW83" s="1" t="str" cm="1">
        <f t="array" aca="1" ref="FW83" ca="1">CONCATENATE(INDIRECT(ADDRESS(1,MATCH(_xlfn.MAXIFS(B83:FO83,metrics.est,"R"),B83:FO83,0)+1)), ", ", INDIRECT(ADDRESS(2,MATCH(_xlfn.MAXIFS(B83:FO83,metrics.est,"R"),B83:FO83,0)+1)))</f>
        <v>k=20, r=0.1</v>
      </c>
      <c r="FX83" s="1" t="str" cm="1">
        <f t="array" aca="1" ref="FX83" ca="1">CONCATENATE(INDIRECT(ADDRESS(1,MATCH(_xlfn.MAXIFS(B83:FO83,metrics.est,"Coverage"),B83:FO83,0)+1)), ", ", INDIRECT(ADDRESS(2,MATCH(_xlfn.MAXIFS(B83:FO83,metrics.est,"Coverage"),B83:FO83,0)+1)))</f>
        <v>k=5, r=0.1</v>
      </c>
      <c r="FY83" s="1" t="str" cm="1">
        <f t="array" aca="1" ref="FY83" ca="1">CONCATENATE(INDIRECT(ADDRESS(1,MATCH(_xlfn.MINIFS(B83:FO83,metrics.est,"Time"),B83:FO83,0)+1)), ", ", INDIRECT(ADDRESS(2,MATCH(_xlfn.MINIFS(B83:FO83,metrics.est,"Time"),B83:FO83,0)+1)))</f>
        <v>k=20, r=0.9</v>
      </c>
    </row>
    <row r="84" spans="1:181" x14ac:dyDescent="0.2">
      <c r="A84" s="1" t="s">
        <v>77</v>
      </c>
      <c r="B84" s="4">
        <v>0.6421</v>
      </c>
      <c r="C84" s="4">
        <v>0.7046</v>
      </c>
      <c r="D84" s="4">
        <v>0.37730000000000002</v>
      </c>
      <c r="E84" s="4">
        <v>0.93059999999999998</v>
      </c>
      <c r="F84" s="4">
        <v>0.3034</v>
      </c>
      <c r="G84" s="5">
        <v>0.64980000000000004</v>
      </c>
      <c r="H84" s="5">
        <v>0.72409999999999997</v>
      </c>
      <c r="I84" s="5">
        <v>0.38819999999999999</v>
      </c>
      <c r="J84" s="5">
        <v>0.92120000000000002</v>
      </c>
      <c r="K84" s="5">
        <v>0.33539999999999998</v>
      </c>
      <c r="L84" s="4">
        <v>0.65990000000000004</v>
      </c>
      <c r="M84" s="4">
        <v>0.74529999999999996</v>
      </c>
      <c r="N84" s="4">
        <v>0.37409999999999999</v>
      </c>
      <c r="O84" s="4">
        <v>0.91339999999999999</v>
      </c>
      <c r="P84" s="4">
        <v>0.42520000000000002</v>
      </c>
      <c r="Q84" s="5">
        <v>0.67049999999999998</v>
      </c>
      <c r="R84" s="5">
        <v>0.76759999999999995</v>
      </c>
      <c r="S84" s="5">
        <v>0.35980000000000001</v>
      </c>
      <c r="T84" s="5">
        <v>0.90239999999999998</v>
      </c>
      <c r="U84" s="5">
        <v>0.3422</v>
      </c>
      <c r="V84" s="4">
        <v>0.68569999999999998</v>
      </c>
      <c r="W84" s="4">
        <v>0.7994</v>
      </c>
      <c r="X84" s="4">
        <v>0.34870000000000001</v>
      </c>
      <c r="Y84" s="4">
        <v>0.88649999999999995</v>
      </c>
      <c r="Z84" s="4">
        <v>0.35520000000000002</v>
      </c>
      <c r="AA84" s="5">
        <v>0.71050000000000002</v>
      </c>
      <c r="AB84" s="5">
        <v>0.85409999999999997</v>
      </c>
      <c r="AC84" s="5">
        <v>0.3226</v>
      </c>
      <c r="AD84" s="5">
        <v>0.86839999999999995</v>
      </c>
      <c r="AE84" s="5">
        <v>0.29920000000000002</v>
      </c>
      <c r="AF84" s="4">
        <v>0.73550000000000004</v>
      </c>
      <c r="AG84" s="4">
        <v>0.91490000000000005</v>
      </c>
      <c r="AH84" s="4">
        <v>0.29249999999999998</v>
      </c>
      <c r="AI84" s="4">
        <v>0.83499999999999996</v>
      </c>
      <c r="AJ84" s="4">
        <v>0.25419999999999998</v>
      </c>
      <c r="AK84" s="5">
        <v>0.7722</v>
      </c>
      <c r="AL84" s="5">
        <v>1.0063</v>
      </c>
      <c r="AM84" s="5">
        <v>0.25380000000000003</v>
      </c>
      <c r="AN84" s="5">
        <v>0.77300000000000002</v>
      </c>
      <c r="AO84" s="5">
        <v>0.13700000000000001</v>
      </c>
      <c r="AP84" s="4">
        <v>0.84019999999999995</v>
      </c>
      <c r="AQ84" s="4">
        <v>1.1883999999999999</v>
      </c>
      <c r="AR84" s="4">
        <v>0.20250000000000001</v>
      </c>
      <c r="AS84" s="4">
        <v>0.57779999999999998</v>
      </c>
      <c r="AT84" s="4">
        <v>9.5899999999999999E-2</v>
      </c>
      <c r="AU84" s="5">
        <v>0.64239999999999997</v>
      </c>
      <c r="AV84" s="5">
        <v>0.70789999999999997</v>
      </c>
      <c r="AW84" s="5">
        <v>0.39660000000000001</v>
      </c>
      <c r="AX84" s="5">
        <v>0.92910000000000004</v>
      </c>
      <c r="AY84" s="5">
        <v>0.26140000000000002</v>
      </c>
      <c r="AZ84" s="4">
        <v>0.65949999999999998</v>
      </c>
      <c r="BA84" s="4">
        <v>0.74329999999999996</v>
      </c>
      <c r="BB84" s="4">
        <v>0.37719999999999998</v>
      </c>
      <c r="BC84" s="4">
        <v>0.91269999999999996</v>
      </c>
      <c r="BD84" s="4">
        <v>0.3629</v>
      </c>
      <c r="BE84" s="5">
        <v>0.6865</v>
      </c>
      <c r="BF84" s="5">
        <v>0.8024</v>
      </c>
      <c r="BG84" s="5">
        <v>0.34350000000000003</v>
      </c>
      <c r="BH84" s="5">
        <v>0.88649999999999995</v>
      </c>
      <c r="BI84" s="5">
        <v>0.31709999999999999</v>
      </c>
      <c r="BJ84" s="4">
        <v>0.73570000000000002</v>
      </c>
      <c r="BK84" s="4">
        <v>0.91410000000000002</v>
      </c>
      <c r="BL84" s="4">
        <v>0.2949</v>
      </c>
      <c r="BM84" s="4">
        <v>0.83360000000000001</v>
      </c>
      <c r="BN84" s="4">
        <v>0.22020000000000001</v>
      </c>
      <c r="BO84" s="5">
        <v>0.84219999999999995</v>
      </c>
      <c r="BP84" s="5">
        <v>1.1948000000000001</v>
      </c>
      <c r="BQ84" s="5">
        <v>0.189</v>
      </c>
      <c r="BR84" s="5">
        <v>0.57530000000000003</v>
      </c>
      <c r="BS84" s="5">
        <v>5.0200000000000002E-2</v>
      </c>
      <c r="BT84" s="4">
        <v>0.64419999999999999</v>
      </c>
      <c r="BU84" s="4">
        <v>0.71</v>
      </c>
      <c r="BV84" s="4">
        <v>0.38429999999999997</v>
      </c>
      <c r="BW84" s="4">
        <v>0.92749999999999999</v>
      </c>
      <c r="BX84" s="4">
        <v>0.21110000000000001</v>
      </c>
      <c r="BY84" s="5">
        <v>0.65890000000000004</v>
      </c>
      <c r="BZ84" s="5">
        <v>0.74390000000000001</v>
      </c>
      <c r="CA84" s="5">
        <v>0.37490000000000001</v>
      </c>
      <c r="CB84" s="5">
        <v>0.91320000000000001</v>
      </c>
      <c r="CC84" s="5">
        <v>0.30599999999999999</v>
      </c>
      <c r="CD84" s="4">
        <v>0.68820000000000003</v>
      </c>
      <c r="CE84" s="4">
        <v>0.8054</v>
      </c>
      <c r="CF84" s="4">
        <v>0.34300000000000003</v>
      </c>
      <c r="CG84" s="4">
        <v>0.88790000000000002</v>
      </c>
      <c r="CH84" s="4">
        <v>0.28370000000000001</v>
      </c>
      <c r="CI84" s="5">
        <v>0.73670000000000002</v>
      </c>
      <c r="CJ84" s="5">
        <v>0.91710000000000003</v>
      </c>
      <c r="CK84" s="5">
        <v>0.29530000000000001</v>
      </c>
      <c r="CL84" s="5">
        <v>0.83489999999999998</v>
      </c>
      <c r="CM84" s="5">
        <v>0.18679999999999999</v>
      </c>
      <c r="CN84" s="4">
        <v>0.84109999999999996</v>
      </c>
      <c r="CO84" s="4">
        <v>1.1921999999999999</v>
      </c>
      <c r="CP84" s="4">
        <v>0.19489999999999999</v>
      </c>
      <c r="CQ84" s="4">
        <v>0.57440000000000002</v>
      </c>
      <c r="CR84" s="4">
        <v>5.7599999999999998E-2</v>
      </c>
      <c r="CS84" s="5">
        <v>0.64129999999999998</v>
      </c>
      <c r="CT84" s="5">
        <v>0.70650000000000002</v>
      </c>
      <c r="CU84" s="5">
        <v>0.4002</v>
      </c>
      <c r="CV84" s="5">
        <v>0.92830000000000001</v>
      </c>
      <c r="CW84" s="5">
        <v>0.17280000000000001</v>
      </c>
      <c r="CX84" s="4">
        <v>0.65849999999999997</v>
      </c>
      <c r="CY84" s="4">
        <v>0.74380000000000002</v>
      </c>
      <c r="CZ84" s="4">
        <v>0.37480000000000002</v>
      </c>
      <c r="DA84" s="4">
        <v>0.91239999999999999</v>
      </c>
      <c r="DB84" s="4">
        <v>0.22789999999999999</v>
      </c>
      <c r="DC84" s="5">
        <v>0.68730000000000002</v>
      </c>
      <c r="DD84" s="5">
        <v>0.80410000000000004</v>
      </c>
      <c r="DE84" s="5">
        <v>0.34439999999999998</v>
      </c>
      <c r="DF84" s="5">
        <v>0.8881</v>
      </c>
      <c r="DG84" s="5">
        <v>0.21929999999999999</v>
      </c>
      <c r="DH84" s="4">
        <v>0.73650000000000004</v>
      </c>
      <c r="DI84" s="4">
        <v>0.91659999999999997</v>
      </c>
      <c r="DJ84" s="4">
        <v>0.29360000000000003</v>
      </c>
      <c r="DK84" s="4">
        <v>0.83499999999999996</v>
      </c>
      <c r="DL84" s="4">
        <v>0.12470000000000001</v>
      </c>
      <c r="DM84" s="5">
        <v>0.8417</v>
      </c>
      <c r="DN84" s="5">
        <v>1.1934</v>
      </c>
      <c r="DO84" s="5">
        <v>0.19470000000000001</v>
      </c>
      <c r="DP84" s="5">
        <v>0.57430000000000003</v>
      </c>
      <c r="DQ84" s="5">
        <v>4.4299999999999999E-2</v>
      </c>
      <c r="DR84" s="4">
        <v>0.64349999999999996</v>
      </c>
      <c r="DS84" s="4">
        <v>0.71030000000000004</v>
      </c>
      <c r="DT84" s="4">
        <v>0.39460000000000001</v>
      </c>
      <c r="DU84" s="4">
        <v>0.92759999999999998</v>
      </c>
      <c r="DV84" s="4">
        <v>0.21579999999999999</v>
      </c>
      <c r="DW84" s="5">
        <v>0.6583</v>
      </c>
      <c r="DX84" s="5">
        <v>0.74150000000000005</v>
      </c>
      <c r="DY84" s="5">
        <v>0.37640000000000001</v>
      </c>
      <c r="DZ84" s="5">
        <v>0.91320000000000001</v>
      </c>
      <c r="EA84" s="5">
        <v>0.26519999999999999</v>
      </c>
      <c r="EB84" s="4">
        <v>0.68700000000000006</v>
      </c>
      <c r="EC84" s="4">
        <v>0.80320000000000003</v>
      </c>
      <c r="ED84" s="4">
        <v>0.34620000000000001</v>
      </c>
      <c r="EE84" s="4">
        <v>0.88719999999999999</v>
      </c>
      <c r="EF84" s="4">
        <v>0.19819999999999999</v>
      </c>
      <c r="EG84" s="5">
        <v>0.73670000000000002</v>
      </c>
      <c r="EH84" s="5">
        <v>0.91700000000000004</v>
      </c>
      <c r="EI84" s="5">
        <v>0.29470000000000002</v>
      </c>
      <c r="EJ84" s="5">
        <v>0.83509999999999995</v>
      </c>
      <c r="EK84" s="5">
        <v>0.1603</v>
      </c>
      <c r="EL84" s="4">
        <v>0.84050000000000002</v>
      </c>
      <c r="EM84" s="4">
        <v>1.1903999999999999</v>
      </c>
      <c r="EN84" s="4">
        <v>0.191</v>
      </c>
      <c r="EO84" s="4">
        <v>0.57469999999999999</v>
      </c>
      <c r="EP84" s="4">
        <v>4.4499999999999998E-2</v>
      </c>
      <c r="EQ84" s="5"/>
      <c r="ER84" s="5"/>
      <c r="ES84" s="5"/>
      <c r="ET84" s="5"/>
      <c r="EU84" s="5"/>
      <c r="EV84" s="4"/>
      <c r="EW84" s="4"/>
      <c r="EX84" s="4"/>
      <c r="EY84" s="4"/>
      <c r="EZ84" s="4"/>
      <c r="FA84" s="5">
        <v>0.68689999999999996</v>
      </c>
      <c r="FB84" s="5">
        <v>0.80310000000000004</v>
      </c>
      <c r="FC84" s="5">
        <v>0.34549999999999997</v>
      </c>
      <c r="FD84" s="5">
        <v>0.88770000000000004</v>
      </c>
      <c r="FE84" s="5">
        <v>0.24959999999999999</v>
      </c>
      <c r="FF84" s="4"/>
      <c r="FG84" s="4"/>
      <c r="FH84" s="4"/>
      <c r="FI84" s="4"/>
      <c r="FJ84" s="4"/>
      <c r="FK84" s="5"/>
      <c r="FL84" s="5"/>
      <c r="FM84" s="5"/>
      <c r="FN84" s="5"/>
      <c r="FO84" s="5"/>
      <c r="FP84" s="4">
        <f t="shared" si="6"/>
        <v>0.71066666666666678</v>
      </c>
      <c r="FQ84" s="4">
        <f t="shared" si="7"/>
        <v>0.86552333333333331</v>
      </c>
      <c r="FR84" s="4">
        <f t="shared" si="8"/>
        <v>0.32230666666666669</v>
      </c>
      <c r="FS84" s="4">
        <f t="shared" si="9"/>
        <v>0.83489999999999998</v>
      </c>
      <c r="FT84" s="4">
        <f t="shared" si="10"/>
        <v>0.22424333333333327</v>
      </c>
      <c r="FU84" s="1" t="str" cm="1">
        <f t="array" aca="1" ref="FU84" ca="1">CONCATENATE(INDIRECT(ADDRESS(1,MATCH(_xlfn.MINIFS(B84:FO84,metrics.est,"MAE"),B84:FO84,0)+1)), ", ", INDIRECT(ADDRESS(2,MATCH(_xlfn.MINIFS(B84:FO84,metrics.est,"MAE"),B84:FO84,0)+1)))</f>
        <v>k=20, r=0.1</v>
      </c>
      <c r="FV84" s="1" t="str" cm="1">
        <f t="array" aca="1" ref="FV84" ca="1">CONCATENATE(INDIRECT(ADDRESS(1,MATCH(_xlfn.MINIFS(B84:FO84,metrics.est,"MSE"),B84:FO84,0)+1)), ", ", INDIRECT(ADDRESS(2,MATCH(_xlfn.MINIFS(B84:FO84,metrics.est,"MSE"),B84:FO84,0)+1)))</f>
        <v>k=5, r=0.1</v>
      </c>
      <c r="FW84" s="1" t="str" cm="1">
        <f t="array" aca="1" ref="FW84" ca="1">CONCATENATE(INDIRECT(ADDRESS(1,MATCH(_xlfn.MAXIFS(B84:FO84,metrics.est,"R"),B84:FO84,0)+1)), ", ", INDIRECT(ADDRESS(2,MATCH(_xlfn.MAXIFS(B84:FO84,metrics.est,"R"),B84:FO84,0)+1)))</f>
        <v>k=20, r=0.1</v>
      </c>
      <c r="FX84" s="1" t="str" cm="1">
        <f t="array" aca="1" ref="FX84" ca="1">CONCATENATE(INDIRECT(ADDRESS(1,MATCH(_xlfn.MAXIFS(B84:FO84,metrics.est,"Coverage"),B84:FO84,0)+1)), ", ", INDIRECT(ADDRESS(2,MATCH(_xlfn.MAXIFS(B84:FO84,metrics.est,"Coverage"),B84:FO84,0)+1)))</f>
        <v>k=5, r=0.1</v>
      </c>
      <c r="FY84" s="1" t="str" cm="1">
        <f t="array" aca="1" ref="FY84" ca="1">CONCATENATE(INDIRECT(ADDRESS(1,MATCH(_xlfn.MINIFS(B84:FO84,metrics.est,"Time"),B84:FO84,0)+1)), ", ", INDIRECT(ADDRESS(2,MATCH(_xlfn.MINIFS(B84:FO84,metrics.est,"Time"),B84:FO84,0)+1)))</f>
        <v>k=20, r=0.9</v>
      </c>
    </row>
    <row r="85" spans="1:181" x14ac:dyDescent="0.2">
      <c r="A85" s="1" t="s">
        <v>78</v>
      </c>
      <c r="B85" s="4">
        <v>0.66369999999999996</v>
      </c>
      <c r="C85" s="4">
        <v>0.74870000000000003</v>
      </c>
      <c r="D85" s="4">
        <v>0.34329999999999999</v>
      </c>
      <c r="E85" s="4">
        <v>0.93059999999999998</v>
      </c>
      <c r="F85" s="4">
        <v>0.27950000000000003</v>
      </c>
      <c r="G85" s="5">
        <v>0.66900000000000004</v>
      </c>
      <c r="H85" s="5">
        <v>0.76249999999999996</v>
      </c>
      <c r="I85" s="5">
        <v>0.36380000000000001</v>
      </c>
      <c r="J85" s="5">
        <v>0.92120000000000002</v>
      </c>
      <c r="K85" s="5">
        <v>0.32379999999999998</v>
      </c>
      <c r="L85" s="4">
        <v>0.67620000000000002</v>
      </c>
      <c r="M85" s="4">
        <v>0.77869999999999995</v>
      </c>
      <c r="N85" s="4">
        <v>0.35249999999999998</v>
      </c>
      <c r="O85" s="4">
        <v>0.91339999999999999</v>
      </c>
      <c r="P85" s="4">
        <v>0.43580000000000002</v>
      </c>
      <c r="Q85" s="5">
        <v>0.68440000000000001</v>
      </c>
      <c r="R85" s="5">
        <v>0.7954</v>
      </c>
      <c r="S85" s="5">
        <v>0.34279999999999999</v>
      </c>
      <c r="T85" s="5">
        <v>0.90239999999999998</v>
      </c>
      <c r="U85" s="5">
        <v>0.3387</v>
      </c>
      <c r="V85" s="4">
        <v>0.69720000000000004</v>
      </c>
      <c r="W85" s="4">
        <v>0.82230000000000003</v>
      </c>
      <c r="X85" s="4">
        <v>0.33529999999999999</v>
      </c>
      <c r="Y85" s="4">
        <v>0.88649999999999995</v>
      </c>
      <c r="Z85" s="4">
        <v>0.37969999999999998</v>
      </c>
      <c r="AA85" s="5">
        <v>0.71840000000000004</v>
      </c>
      <c r="AB85" s="5">
        <v>0.86939999999999995</v>
      </c>
      <c r="AC85" s="5">
        <v>0.3155</v>
      </c>
      <c r="AD85" s="5">
        <v>0.86839999999999995</v>
      </c>
      <c r="AE85" s="5">
        <v>0.3231</v>
      </c>
      <c r="AF85" s="4">
        <v>0.73909999999999998</v>
      </c>
      <c r="AG85" s="4">
        <v>0.92059999999999997</v>
      </c>
      <c r="AH85" s="4">
        <v>0.28989999999999999</v>
      </c>
      <c r="AI85" s="4">
        <v>0.83499999999999996</v>
      </c>
      <c r="AJ85" s="4">
        <v>0.25800000000000001</v>
      </c>
      <c r="AK85" s="5">
        <v>0.77129999999999999</v>
      </c>
      <c r="AL85" s="5">
        <v>1.0012000000000001</v>
      </c>
      <c r="AM85" s="5">
        <v>0.25490000000000002</v>
      </c>
      <c r="AN85" s="5">
        <v>0.77300000000000002</v>
      </c>
      <c r="AO85" s="5">
        <v>0.13550000000000001</v>
      </c>
      <c r="AP85" s="4">
        <v>0.83689999999999998</v>
      </c>
      <c r="AQ85" s="4">
        <v>1.1783999999999999</v>
      </c>
      <c r="AR85" s="4">
        <v>0.20369999999999999</v>
      </c>
      <c r="AS85" s="4">
        <v>0.57779999999999998</v>
      </c>
      <c r="AT85" s="4">
        <v>9.3399999999999997E-2</v>
      </c>
      <c r="AU85" s="5">
        <v>0.66439999999999999</v>
      </c>
      <c r="AV85" s="5">
        <v>0.75249999999999995</v>
      </c>
      <c r="AW85" s="5">
        <v>0.36930000000000002</v>
      </c>
      <c r="AX85" s="5">
        <v>0.92910000000000004</v>
      </c>
      <c r="AY85" s="5">
        <v>0.2571</v>
      </c>
      <c r="AZ85" s="4">
        <v>0.67620000000000002</v>
      </c>
      <c r="BA85" s="4">
        <v>0.77690000000000003</v>
      </c>
      <c r="BB85" s="4">
        <v>0.35499999999999998</v>
      </c>
      <c r="BC85" s="4">
        <v>0.91269999999999996</v>
      </c>
      <c r="BD85" s="4">
        <v>0.3548</v>
      </c>
      <c r="BE85" s="5">
        <v>0.69779999999999998</v>
      </c>
      <c r="BF85" s="5">
        <v>0.82450000000000001</v>
      </c>
      <c r="BG85" s="5">
        <v>0.33090000000000003</v>
      </c>
      <c r="BH85" s="5">
        <v>0.88649999999999995</v>
      </c>
      <c r="BI85" s="5">
        <v>0.33189999999999997</v>
      </c>
      <c r="BJ85" s="4">
        <v>0.73929999999999996</v>
      </c>
      <c r="BK85" s="4">
        <v>0.91979999999999995</v>
      </c>
      <c r="BL85" s="4">
        <v>0.29160000000000003</v>
      </c>
      <c r="BM85" s="4">
        <v>0.83360000000000001</v>
      </c>
      <c r="BN85" s="4">
        <v>0.22159999999999999</v>
      </c>
      <c r="BO85" s="5">
        <v>0.83860000000000001</v>
      </c>
      <c r="BP85" s="5">
        <v>1.1849000000000001</v>
      </c>
      <c r="BQ85" s="5">
        <v>0.19020000000000001</v>
      </c>
      <c r="BR85" s="5">
        <v>0.57530000000000003</v>
      </c>
      <c r="BS85" s="5">
        <v>5.04E-2</v>
      </c>
      <c r="BT85" s="4">
        <v>0.66579999999999995</v>
      </c>
      <c r="BU85" s="4">
        <v>0.75360000000000005</v>
      </c>
      <c r="BV85" s="4">
        <v>0.36009999999999998</v>
      </c>
      <c r="BW85" s="4">
        <v>0.92749999999999999</v>
      </c>
      <c r="BX85" s="4">
        <v>0.20930000000000001</v>
      </c>
      <c r="BY85" s="5">
        <v>0.6754</v>
      </c>
      <c r="BZ85" s="5">
        <v>0.77739999999999998</v>
      </c>
      <c r="CA85" s="5">
        <v>0.35220000000000001</v>
      </c>
      <c r="CB85" s="5">
        <v>0.91320000000000001</v>
      </c>
      <c r="CC85" s="5">
        <v>0.32369999999999999</v>
      </c>
      <c r="CD85" s="4">
        <v>0.6996</v>
      </c>
      <c r="CE85" s="4">
        <v>0.8276</v>
      </c>
      <c r="CF85" s="4">
        <v>0.32990000000000003</v>
      </c>
      <c r="CG85" s="4">
        <v>0.88790000000000002</v>
      </c>
      <c r="CH85" s="4">
        <v>0.28270000000000001</v>
      </c>
      <c r="CI85" s="5">
        <v>0.74060000000000004</v>
      </c>
      <c r="CJ85" s="5">
        <v>0.92320000000000002</v>
      </c>
      <c r="CK85" s="5">
        <v>0.29289999999999999</v>
      </c>
      <c r="CL85" s="5">
        <v>0.83489999999999998</v>
      </c>
      <c r="CM85" s="5">
        <v>0.20300000000000001</v>
      </c>
      <c r="CN85" s="4">
        <v>0.8377</v>
      </c>
      <c r="CO85" s="4">
        <v>1.1822999999999999</v>
      </c>
      <c r="CP85" s="4">
        <v>0.1966</v>
      </c>
      <c r="CQ85" s="4">
        <v>0.57440000000000002</v>
      </c>
      <c r="CR85" s="4">
        <v>5.8299999999999998E-2</v>
      </c>
      <c r="CS85" s="5">
        <v>0.66279999999999994</v>
      </c>
      <c r="CT85" s="5">
        <v>0.75</v>
      </c>
      <c r="CU85" s="5">
        <v>0.3695</v>
      </c>
      <c r="CV85" s="5">
        <v>0.92830000000000001</v>
      </c>
      <c r="CW85" s="5">
        <v>0.17199999999999999</v>
      </c>
      <c r="CX85" s="4">
        <v>0.67510000000000003</v>
      </c>
      <c r="CY85" s="4">
        <v>0.77729999999999999</v>
      </c>
      <c r="CZ85" s="4">
        <v>0.35289999999999999</v>
      </c>
      <c r="DA85" s="4">
        <v>0.91239999999999999</v>
      </c>
      <c r="DB85" s="4">
        <v>0.22919999999999999</v>
      </c>
      <c r="DC85" s="5">
        <v>0.69879999999999998</v>
      </c>
      <c r="DD85" s="5">
        <v>0.8266</v>
      </c>
      <c r="DE85" s="5">
        <v>0.33090000000000003</v>
      </c>
      <c r="DF85" s="5">
        <v>0.8881</v>
      </c>
      <c r="DG85" s="5">
        <v>0.22220000000000001</v>
      </c>
      <c r="DH85" s="4">
        <v>0.74039999999999995</v>
      </c>
      <c r="DI85" s="4">
        <v>0.92249999999999999</v>
      </c>
      <c r="DJ85" s="4">
        <v>0.29070000000000001</v>
      </c>
      <c r="DK85" s="4">
        <v>0.83499999999999996</v>
      </c>
      <c r="DL85" s="4">
        <v>0.126</v>
      </c>
      <c r="DM85" s="5">
        <v>0.83850000000000002</v>
      </c>
      <c r="DN85" s="5">
        <v>1.1839</v>
      </c>
      <c r="DO85" s="5">
        <v>0.19589999999999999</v>
      </c>
      <c r="DP85" s="5">
        <v>0.57430000000000003</v>
      </c>
      <c r="DQ85" s="5">
        <v>4.6300000000000001E-2</v>
      </c>
      <c r="DR85" s="4">
        <v>0.66490000000000005</v>
      </c>
      <c r="DS85" s="4">
        <v>0.75380000000000003</v>
      </c>
      <c r="DT85" s="4">
        <v>0.3629</v>
      </c>
      <c r="DU85" s="4">
        <v>0.92759999999999998</v>
      </c>
      <c r="DV85" s="4">
        <v>0.21529999999999999</v>
      </c>
      <c r="DW85" s="5">
        <v>0.67490000000000006</v>
      </c>
      <c r="DX85" s="5">
        <v>0.7752</v>
      </c>
      <c r="DY85" s="5">
        <v>0.35510000000000003</v>
      </c>
      <c r="DZ85" s="5">
        <v>0.91320000000000001</v>
      </c>
      <c r="EA85" s="5">
        <v>0.26500000000000001</v>
      </c>
      <c r="EB85" s="4">
        <v>0.69830000000000003</v>
      </c>
      <c r="EC85" s="4">
        <v>0.8256</v>
      </c>
      <c r="ED85" s="4">
        <v>0.33360000000000001</v>
      </c>
      <c r="EE85" s="4">
        <v>0.88719999999999999</v>
      </c>
      <c r="EF85" s="4">
        <v>0.19689999999999999</v>
      </c>
      <c r="EG85" s="5">
        <v>0.74050000000000005</v>
      </c>
      <c r="EH85" s="5">
        <v>0.92279999999999995</v>
      </c>
      <c r="EI85" s="5">
        <v>0.29220000000000002</v>
      </c>
      <c r="EJ85" s="5">
        <v>0.83509999999999995</v>
      </c>
      <c r="EK85" s="5">
        <v>0.16120000000000001</v>
      </c>
      <c r="EL85" s="4">
        <v>0.83720000000000006</v>
      </c>
      <c r="EM85" s="4">
        <v>1.1808000000000001</v>
      </c>
      <c r="EN85" s="4">
        <v>0.1923</v>
      </c>
      <c r="EO85" s="4">
        <v>0.57469999999999999</v>
      </c>
      <c r="EP85" s="4">
        <v>4.4600000000000001E-2</v>
      </c>
      <c r="EQ85" s="5"/>
      <c r="ER85" s="5"/>
      <c r="ES85" s="5"/>
      <c r="ET85" s="5"/>
      <c r="EU85" s="5"/>
      <c r="EV85" s="4"/>
      <c r="EW85" s="4"/>
      <c r="EX85" s="4"/>
      <c r="EY85" s="4"/>
      <c r="EZ85" s="4"/>
      <c r="FA85" s="5"/>
      <c r="FB85" s="5"/>
      <c r="FC85" s="5"/>
      <c r="FD85" s="5"/>
      <c r="FE85" s="5"/>
      <c r="FF85" s="4"/>
      <c r="FG85" s="4"/>
      <c r="FH85" s="4"/>
      <c r="FI85" s="4"/>
      <c r="FJ85" s="4"/>
      <c r="FK85" s="5"/>
      <c r="FL85" s="5"/>
      <c r="FM85" s="5"/>
      <c r="FN85" s="5"/>
      <c r="FO85" s="5"/>
      <c r="FP85" s="4">
        <f t="shared" si="6"/>
        <v>0.72148275862068967</v>
      </c>
      <c r="FQ85" s="4">
        <f t="shared" si="7"/>
        <v>0.88684137931034501</v>
      </c>
      <c r="FR85" s="4">
        <f t="shared" si="8"/>
        <v>0.30849655172413792</v>
      </c>
      <c r="FS85" s="4">
        <f t="shared" si="9"/>
        <v>0.83307931034482763</v>
      </c>
      <c r="FT85" s="4">
        <f t="shared" si="10"/>
        <v>0.22548275862068962</v>
      </c>
      <c r="FU85" s="1" t="str" cm="1">
        <f t="array" aca="1" ref="FU85" ca="1">CONCATENATE(INDIRECT(ADDRESS(1,MATCH(_xlfn.MINIFS(B85:FO85,metrics.est,"MAE"),B85:FO85,0)+1)), ", ", INDIRECT(ADDRESS(2,MATCH(_xlfn.MINIFS(B85:FO85,metrics.est,"MAE"),B85:FO85,0)+1)))</f>
        <v>k=20, r=0.1</v>
      </c>
      <c r="FV85" s="1" t="str" cm="1">
        <f t="array" aca="1" ref="FV85" ca="1">CONCATENATE(INDIRECT(ADDRESS(1,MATCH(_xlfn.MINIFS(B85:FO85,metrics.est,"MSE"),B85:FO85,0)+1)), ", ", INDIRECT(ADDRESS(2,MATCH(_xlfn.MINIFS(B85:FO85,metrics.est,"MSE"),B85:FO85,0)+1)))</f>
        <v>k=5, r=0.1</v>
      </c>
      <c r="FW85" s="1" t="str" cm="1">
        <f t="array" aca="1" ref="FW85" ca="1">CONCATENATE(INDIRECT(ADDRESS(1,MATCH(_xlfn.MAXIFS(B85:FO85,metrics.est,"R"),B85:FO85,0)+1)), ", ", INDIRECT(ADDRESS(2,MATCH(_xlfn.MAXIFS(B85:FO85,metrics.est,"R"),B85:FO85,0)+1)))</f>
        <v>k=20, r=0.1</v>
      </c>
      <c r="FX85" s="1" t="str" cm="1">
        <f t="array" aca="1" ref="FX85" ca="1">CONCATENATE(INDIRECT(ADDRESS(1,MATCH(_xlfn.MAXIFS(B85:FO85,metrics.est,"Coverage"),B85:FO85,0)+1)), ", ", INDIRECT(ADDRESS(2,MATCH(_xlfn.MAXIFS(B85:FO85,metrics.est,"Coverage"),B85:FO85,0)+1)))</f>
        <v>k=5, r=0.1</v>
      </c>
      <c r="FY85" s="1" t="str" cm="1">
        <f t="array" aca="1" ref="FY85" ca="1">CONCATENATE(INDIRECT(ADDRESS(1,MATCH(_xlfn.MINIFS(B85:FO85,metrics.est,"Time"),B85:FO85,0)+1)), ", ", INDIRECT(ADDRESS(2,MATCH(_xlfn.MINIFS(B85:FO85,metrics.est,"Time"),B85:FO85,0)+1)))</f>
        <v>k=50, r=0.9</v>
      </c>
    </row>
    <row r="86" spans="1:181" x14ac:dyDescent="0.2">
      <c r="A86" s="1" t="s">
        <v>79</v>
      </c>
      <c r="B86" s="4">
        <v>0.65080000000000005</v>
      </c>
      <c r="C86" s="4">
        <v>0.72089999999999999</v>
      </c>
      <c r="D86" s="4">
        <v>0.36449999999999999</v>
      </c>
      <c r="E86" s="4">
        <v>0.93059999999999998</v>
      </c>
      <c r="F86" s="4">
        <v>0.27960000000000002</v>
      </c>
      <c r="G86" s="5">
        <v>0.65680000000000005</v>
      </c>
      <c r="H86" s="5">
        <v>0.73650000000000004</v>
      </c>
      <c r="I86" s="5">
        <v>0.38169999999999998</v>
      </c>
      <c r="J86" s="5">
        <v>0.92120000000000002</v>
      </c>
      <c r="K86" s="5">
        <v>0.33100000000000002</v>
      </c>
      <c r="L86" s="4">
        <v>0.66479999999999995</v>
      </c>
      <c r="M86" s="4">
        <v>0.75409999999999999</v>
      </c>
      <c r="N86" s="4">
        <v>0.37240000000000001</v>
      </c>
      <c r="O86" s="4">
        <v>0.91339999999999999</v>
      </c>
      <c r="P86" s="4">
        <v>0.55079999999999996</v>
      </c>
      <c r="Q86" s="5">
        <v>0.67379999999999995</v>
      </c>
      <c r="R86" s="5">
        <v>0.77280000000000004</v>
      </c>
      <c r="S86" s="5">
        <v>0.3594</v>
      </c>
      <c r="T86" s="5">
        <v>0.90239999999999998</v>
      </c>
      <c r="U86" s="5">
        <v>0.32540000000000002</v>
      </c>
      <c r="V86" s="4">
        <v>0.68740000000000001</v>
      </c>
      <c r="W86" s="4">
        <v>0.80169999999999997</v>
      </c>
      <c r="X86" s="4">
        <v>0.34799999999999998</v>
      </c>
      <c r="Y86" s="4">
        <v>0.88649999999999995</v>
      </c>
      <c r="Z86" s="4">
        <v>0.37090000000000001</v>
      </c>
      <c r="AA86" s="5">
        <v>0.71040000000000003</v>
      </c>
      <c r="AB86" s="5">
        <v>0.85309999999999997</v>
      </c>
      <c r="AC86" s="5">
        <v>0.32379999999999998</v>
      </c>
      <c r="AD86" s="5">
        <v>0.86839999999999995</v>
      </c>
      <c r="AE86" s="5">
        <v>0.315</v>
      </c>
      <c r="AF86" s="4">
        <v>0.73380000000000001</v>
      </c>
      <c r="AG86" s="4">
        <v>0.90939999999999999</v>
      </c>
      <c r="AH86" s="4">
        <v>0.29649999999999999</v>
      </c>
      <c r="AI86" s="4">
        <v>0.83499999999999996</v>
      </c>
      <c r="AJ86" s="4">
        <v>0.2883</v>
      </c>
      <c r="AK86" s="5">
        <v>0.76870000000000005</v>
      </c>
      <c r="AL86" s="5">
        <v>0.99609999999999999</v>
      </c>
      <c r="AM86" s="5">
        <v>0.2576</v>
      </c>
      <c r="AN86" s="5">
        <v>0.77300000000000002</v>
      </c>
      <c r="AO86" s="5">
        <v>0.13980000000000001</v>
      </c>
      <c r="AP86" s="4">
        <v>0.83650000000000002</v>
      </c>
      <c r="AQ86" s="4">
        <v>1.1778</v>
      </c>
      <c r="AR86" s="4">
        <v>0.2044</v>
      </c>
      <c r="AS86" s="4">
        <v>0.57779999999999998</v>
      </c>
      <c r="AT86" s="4">
        <v>9.5899999999999999E-2</v>
      </c>
      <c r="AU86" s="5">
        <v>0.65200000000000002</v>
      </c>
      <c r="AV86" s="5">
        <v>0.72550000000000003</v>
      </c>
      <c r="AW86" s="5">
        <v>0.3891</v>
      </c>
      <c r="AX86" s="5">
        <v>0.92910000000000004</v>
      </c>
      <c r="AY86" s="5">
        <v>0.25919999999999999</v>
      </c>
      <c r="AZ86" s="4">
        <v>0.66449999999999998</v>
      </c>
      <c r="BA86" s="4">
        <v>0.75219999999999998</v>
      </c>
      <c r="BB86" s="4">
        <v>0.3745</v>
      </c>
      <c r="BC86" s="4">
        <v>0.91269999999999996</v>
      </c>
      <c r="BD86" s="4">
        <v>0.34489999999999998</v>
      </c>
      <c r="BE86" s="5">
        <v>0.68789999999999996</v>
      </c>
      <c r="BF86" s="5">
        <v>0.80410000000000004</v>
      </c>
      <c r="BG86" s="5">
        <v>0.34439999999999998</v>
      </c>
      <c r="BH86" s="5">
        <v>0.88649999999999995</v>
      </c>
      <c r="BI86" s="5">
        <v>0.33160000000000001</v>
      </c>
      <c r="BJ86" s="4">
        <v>0.73360000000000003</v>
      </c>
      <c r="BK86" s="4">
        <v>0.90820000000000001</v>
      </c>
      <c r="BL86" s="4">
        <v>0.29730000000000001</v>
      </c>
      <c r="BM86" s="4">
        <v>0.83360000000000001</v>
      </c>
      <c r="BN86" s="4">
        <v>0.2132</v>
      </c>
      <c r="BO86" s="5">
        <v>0.83830000000000005</v>
      </c>
      <c r="BP86" s="5">
        <v>1.1845000000000001</v>
      </c>
      <c r="BQ86" s="5">
        <v>0.19070000000000001</v>
      </c>
      <c r="BR86" s="5">
        <v>0.57530000000000003</v>
      </c>
      <c r="BS86" s="5">
        <v>4.8500000000000001E-2</v>
      </c>
      <c r="BT86" s="4">
        <v>0.65290000000000004</v>
      </c>
      <c r="BU86" s="4">
        <v>0.72570000000000001</v>
      </c>
      <c r="BV86" s="4">
        <v>0.37740000000000001</v>
      </c>
      <c r="BW86" s="4">
        <v>0.92749999999999999</v>
      </c>
      <c r="BX86" s="4">
        <v>0.20949999999999999</v>
      </c>
      <c r="BY86" s="5">
        <v>0.66390000000000005</v>
      </c>
      <c r="BZ86" s="5">
        <v>0.75249999999999995</v>
      </c>
      <c r="CA86" s="5">
        <v>0.37130000000000002</v>
      </c>
      <c r="CB86" s="5">
        <v>0.91320000000000001</v>
      </c>
      <c r="CC86" s="5">
        <v>0.30890000000000001</v>
      </c>
      <c r="CD86" s="4">
        <v>0.68969999999999998</v>
      </c>
      <c r="CE86" s="4">
        <v>0.80740000000000001</v>
      </c>
      <c r="CF86" s="4">
        <v>0.34350000000000003</v>
      </c>
      <c r="CG86" s="4">
        <v>0.88790000000000002</v>
      </c>
      <c r="CH86" s="4">
        <v>0.2666</v>
      </c>
      <c r="CI86" s="5">
        <v>0.73509999999999998</v>
      </c>
      <c r="CJ86" s="5">
        <v>0.91169999999999995</v>
      </c>
      <c r="CK86" s="5">
        <v>0.29880000000000001</v>
      </c>
      <c r="CL86" s="5">
        <v>0.83489999999999998</v>
      </c>
      <c r="CM86" s="5">
        <v>0.19070000000000001</v>
      </c>
      <c r="CN86" s="4">
        <v>0.83730000000000004</v>
      </c>
      <c r="CO86" s="4">
        <v>1.1819</v>
      </c>
      <c r="CP86" s="4">
        <v>0.19689999999999999</v>
      </c>
      <c r="CQ86" s="4">
        <v>0.57440000000000002</v>
      </c>
      <c r="CR86" s="4">
        <v>5.7500000000000002E-2</v>
      </c>
      <c r="CS86" s="5">
        <v>0.64990000000000003</v>
      </c>
      <c r="CT86" s="5">
        <v>0.72209999999999996</v>
      </c>
      <c r="CU86" s="5">
        <v>0.38829999999999998</v>
      </c>
      <c r="CV86" s="5">
        <v>0.92830000000000001</v>
      </c>
      <c r="CW86" s="5">
        <v>0.17100000000000001</v>
      </c>
      <c r="CX86" s="4">
        <v>0.66359999999999997</v>
      </c>
      <c r="CY86" s="4">
        <v>0.75260000000000005</v>
      </c>
      <c r="CZ86" s="4">
        <v>0.37169999999999997</v>
      </c>
      <c r="DA86" s="4">
        <v>0.91239999999999999</v>
      </c>
      <c r="DB86" s="4">
        <v>0.2291</v>
      </c>
      <c r="DC86" s="5">
        <v>0.68889999999999996</v>
      </c>
      <c r="DD86" s="5">
        <v>0.80620000000000003</v>
      </c>
      <c r="DE86" s="5">
        <v>0.34510000000000002</v>
      </c>
      <c r="DF86" s="5">
        <v>0.8881</v>
      </c>
      <c r="DG86" s="5">
        <v>0.2208</v>
      </c>
      <c r="DH86" s="4">
        <v>0.73470000000000002</v>
      </c>
      <c r="DI86" s="4">
        <v>0.91090000000000004</v>
      </c>
      <c r="DJ86" s="4">
        <v>0.2969</v>
      </c>
      <c r="DK86" s="4">
        <v>0.83499999999999996</v>
      </c>
      <c r="DL86" s="4">
        <v>0.12559999999999999</v>
      </c>
      <c r="DM86" s="5">
        <v>0.83819999999999995</v>
      </c>
      <c r="DN86" s="5">
        <v>1.1836</v>
      </c>
      <c r="DO86" s="5">
        <v>0.1966</v>
      </c>
      <c r="DP86" s="5">
        <v>0.57430000000000003</v>
      </c>
      <c r="DQ86" s="5">
        <v>4.4999999999999998E-2</v>
      </c>
      <c r="DR86" s="4">
        <v>0.65249999999999997</v>
      </c>
      <c r="DS86" s="4">
        <v>0.7268</v>
      </c>
      <c r="DT86" s="4">
        <v>0.38429999999999997</v>
      </c>
      <c r="DU86" s="4">
        <v>0.92759999999999998</v>
      </c>
      <c r="DV86" s="4">
        <v>0.21229999999999999</v>
      </c>
      <c r="DW86" s="5">
        <v>0.66320000000000001</v>
      </c>
      <c r="DX86" s="5">
        <v>0.75039999999999996</v>
      </c>
      <c r="DY86" s="5">
        <v>0.37269999999999998</v>
      </c>
      <c r="DZ86" s="5">
        <v>0.91320000000000001</v>
      </c>
      <c r="EA86" s="5">
        <v>0.2641</v>
      </c>
      <c r="EB86" s="4">
        <v>0.68859999999999999</v>
      </c>
      <c r="EC86" s="4">
        <v>0.80520000000000003</v>
      </c>
      <c r="ED86" s="4">
        <v>0.34689999999999999</v>
      </c>
      <c r="EE86" s="4">
        <v>0.88719999999999999</v>
      </c>
      <c r="EF86" s="4">
        <v>0.19800000000000001</v>
      </c>
      <c r="EG86" s="5">
        <v>0.7349</v>
      </c>
      <c r="EH86" s="5">
        <v>0.91149999999999998</v>
      </c>
      <c r="EI86" s="5">
        <v>0.29799999999999999</v>
      </c>
      <c r="EJ86" s="5">
        <v>0.83509999999999995</v>
      </c>
      <c r="EK86" s="5">
        <v>0.1605</v>
      </c>
      <c r="EL86" s="4">
        <v>0.83689999999999998</v>
      </c>
      <c r="EM86" s="4">
        <v>1.1802999999999999</v>
      </c>
      <c r="EN86" s="4">
        <v>0.19270000000000001</v>
      </c>
      <c r="EO86" s="4">
        <v>0.57469999999999999</v>
      </c>
      <c r="EP86" s="4">
        <v>4.4499999999999998E-2</v>
      </c>
      <c r="EQ86" s="5"/>
      <c r="ER86" s="5"/>
      <c r="ES86" s="5"/>
      <c r="ET86" s="5"/>
      <c r="EU86" s="5"/>
      <c r="EV86" s="4"/>
      <c r="EW86" s="4"/>
      <c r="EX86" s="4"/>
      <c r="EY86" s="4"/>
      <c r="EZ86" s="4"/>
      <c r="FA86" s="5"/>
      <c r="FB86" s="5"/>
      <c r="FC86" s="5"/>
      <c r="FD86" s="5"/>
      <c r="FE86" s="5"/>
      <c r="FF86" s="4"/>
      <c r="FG86" s="4"/>
      <c r="FH86" s="4"/>
      <c r="FI86" s="4"/>
      <c r="FJ86" s="4"/>
      <c r="FK86" s="5"/>
      <c r="FL86" s="5"/>
      <c r="FM86" s="5"/>
      <c r="FN86" s="5"/>
      <c r="FO86" s="5"/>
      <c r="FP86" s="4">
        <f t="shared" si="6"/>
        <v>0.71343448275862076</v>
      </c>
      <c r="FQ86" s="4">
        <f t="shared" si="7"/>
        <v>0.86985172413793099</v>
      </c>
      <c r="FR86" s="4">
        <f t="shared" si="8"/>
        <v>0.32018620689655169</v>
      </c>
      <c r="FS86" s="4">
        <f t="shared" si="9"/>
        <v>0.83307931034482763</v>
      </c>
      <c r="FT86" s="4">
        <f t="shared" si="10"/>
        <v>0.22752413793103451</v>
      </c>
      <c r="FU86" s="1" t="str" cm="1">
        <f t="array" aca="1" ref="FU86" ca="1">CONCATENATE(INDIRECT(ADDRESS(1,MATCH(_xlfn.MINIFS(B86:FO86,metrics.est,"MAE"),B86:FO86,0)+1)), ", ", INDIRECT(ADDRESS(2,MATCH(_xlfn.MINIFS(B86:FO86,metrics.est,"MAE"),B86:FO86,0)+1)))</f>
        <v>k=20, r=0.1</v>
      </c>
      <c r="FV86" s="1" t="str" cm="1">
        <f t="array" aca="1" ref="FV86" ca="1">CONCATENATE(INDIRECT(ADDRESS(1,MATCH(_xlfn.MINIFS(B86:FO86,metrics.est,"MSE"),B86:FO86,0)+1)), ", ", INDIRECT(ADDRESS(2,MATCH(_xlfn.MINIFS(B86:FO86,metrics.est,"MSE"),B86:FO86,0)+1)))</f>
        <v>k=5, r=0.1</v>
      </c>
      <c r="FW86" s="1" t="str" cm="1">
        <f t="array" aca="1" ref="FW86" ca="1">CONCATENATE(INDIRECT(ADDRESS(1,MATCH(_xlfn.MAXIFS(B86:FO86,metrics.est,"R"),B86:FO86,0)+1)), ", ", INDIRECT(ADDRESS(2,MATCH(_xlfn.MAXIFS(B86:FO86,metrics.est,"R"),B86:FO86,0)+1)))</f>
        <v>k=10, r=0.1</v>
      </c>
      <c r="FX86" s="1" t="str" cm="1">
        <f t="array" aca="1" ref="FX86" ca="1">CONCATENATE(INDIRECT(ADDRESS(1,MATCH(_xlfn.MAXIFS(B86:FO86,metrics.est,"Coverage"),B86:FO86,0)+1)), ", ", INDIRECT(ADDRESS(2,MATCH(_xlfn.MAXIFS(B86:FO86,metrics.est,"Coverage"),B86:FO86,0)+1)))</f>
        <v>k=5, r=0.1</v>
      </c>
      <c r="FY86" s="1" t="str" cm="1">
        <f t="array" aca="1" ref="FY86" ca="1">CONCATENATE(INDIRECT(ADDRESS(1,MATCH(_xlfn.MINIFS(B86:FO86,metrics.est,"Time"),B86:FO86,0)+1)), ", ", INDIRECT(ADDRESS(2,MATCH(_xlfn.MINIFS(B86:FO86,metrics.est,"Time"),B86:FO86,0)+1)))</f>
        <v>k=50, r=0.9</v>
      </c>
    </row>
    <row r="87" spans="1:181" x14ac:dyDescent="0.2">
      <c r="A87" s="1" t="s">
        <v>80</v>
      </c>
      <c r="B87" s="4">
        <v>0.64729999999999999</v>
      </c>
      <c r="C87" s="4">
        <v>0.71830000000000005</v>
      </c>
      <c r="D87" s="4">
        <v>0.36199999999999999</v>
      </c>
      <c r="E87" s="4">
        <v>0.96419999999999995</v>
      </c>
      <c r="F87" s="4">
        <v>0.23350000000000001</v>
      </c>
      <c r="G87" s="5">
        <v>0.65290000000000004</v>
      </c>
      <c r="H87" s="5">
        <v>0.73309999999999997</v>
      </c>
      <c r="I87" s="5">
        <v>0.37890000000000001</v>
      </c>
      <c r="J87" s="5">
        <v>0.95879999999999999</v>
      </c>
      <c r="K87" s="5">
        <v>0.26</v>
      </c>
      <c r="L87" s="4">
        <v>0.65949999999999998</v>
      </c>
      <c r="M87" s="4">
        <v>0.74770000000000003</v>
      </c>
      <c r="N87" s="4">
        <v>0.37009999999999998</v>
      </c>
      <c r="O87" s="4">
        <v>0.95540000000000003</v>
      </c>
      <c r="P87" s="4">
        <v>0.37590000000000001</v>
      </c>
      <c r="Q87" s="5">
        <v>0.66559999999999997</v>
      </c>
      <c r="R87" s="5">
        <v>0.75939999999999996</v>
      </c>
      <c r="S87" s="5">
        <v>0.36180000000000001</v>
      </c>
      <c r="T87" s="5">
        <v>0.9496</v>
      </c>
      <c r="U87" s="5">
        <v>0.27529999999999999</v>
      </c>
      <c r="V87" s="4">
        <v>0.67320000000000002</v>
      </c>
      <c r="W87" s="4">
        <v>0.77559999999999996</v>
      </c>
      <c r="X87" s="4">
        <v>0.35649999999999998</v>
      </c>
      <c r="Y87" s="4">
        <v>0.94110000000000005</v>
      </c>
      <c r="Z87" s="4">
        <v>0.31090000000000001</v>
      </c>
      <c r="AA87" s="5">
        <v>0.68679999999999997</v>
      </c>
      <c r="AB87" s="5">
        <v>0.80530000000000002</v>
      </c>
      <c r="AC87" s="5">
        <v>0.33829999999999999</v>
      </c>
      <c r="AD87" s="5">
        <v>0.9304</v>
      </c>
      <c r="AE87" s="5">
        <v>0.26869999999999999</v>
      </c>
      <c r="AF87" s="4">
        <v>0.70130000000000003</v>
      </c>
      <c r="AG87" s="4">
        <v>0.8417</v>
      </c>
      <c r="AH87" s="4">
        <v>0.31190000000000001</v>
      </c>
      <c r="AI87" s="4">
        <v>0.91</v>
      </c>
      <c r="AJ87" s="4">
        <v>0.224</v>
      </c>
      <c r="AK87" s="5">
        <v>0.73070000000000002</v>
      </c>
      <c r="AL87" s="5">
        <v>0.91610000000000003</v>
      </c>
      <c r="AM87" s="5">
        <v>0.28000000000000003</v>
      </c>
      <c r="AN87" s="5">
        <v>0.86550000000000005</v>
      </c>
      <c r="AO87" s="5">
        <v>0.1244</v>
      </c>
      <c r="AP87" s="4">
        <v>0.79449999999999998</v>
      </c>
      <c r="AQ87" s="4">
        <v>1.0784</v>
      </c>
      <c r="AR87" s="4">
        <v>0.2306</v>
      </c>
      <c r="AS87" s="4">
        <v>0.68110000000000004</v>
      </c>
      <c r="AT87" s="4">
        <v>8.1500000000000003E-2</v>
      </c>
      <c r="AU87" s="5">
        <v>0.64749999999999996</v>
      </c>
      <c r="AV87" s="5">
        <v>0.71989999999999998</v>
      </c>
      <c r="AW87" s="5">
        <v>0.38600000000000001</v>
      </c>
      <c r="AX87" s="5">
        <v>0.96299999999999997</v>
      </c>
      <c r="AY87" s="5">
        <v>0.21260000000000001</v>
      </c>
      <c r="AZ87" s="4">
        <v>0.65869999999999995</v>
      </c>
      <c r="BA87" s="4">
        <v>0.74319999999999997</v>
      </c>
      <c r="BB87" s="4">
        <v>0.37490000000000001</v>
      </c>
      <c r="BC87" s="4">
        <v>0.95469999999999999</v>
      </c>
      <c r="BD87" s="4">
        <v>0.28999999999999998</v>
      </c>
      <c r="BE87" s="5">
        <v>0.67390000000000005</v>
      </c>
      <c r="BF87" s="5">
        <v>0.77869999999999995</v>
      </c>
      <c r="BG87" s="5">
        <v>0.35039999999999999</v>
      </c>
      <c r="BH87" s="5">
        <v>0.9415</v>
      </c>
      <c r="BI87" s="5">
        <v>0.28510000000000002</v>
      </c>
      <c r="BJ87" s="4">
        <v>0.70189999999999997</v>
      </c>
      <c r="BK87" s="4">
        <v>0.84230000000000005</v>
      </c>
      <c r="BL87" s="4">
        <v>0.31469999999999998</v>
      </c>
      <c r="BM87" s="4">
        <v>0.91020000000000001</v>
      </c>
      <c r="BN87" s="4">
        <v>0.19550000000000001</v>
      </c>
      <c r="BO87" s="5">
        <v>0.7954</v>
      </c>
      <c r="BP87" s="5">
        <v>1.0785</v>
      </c>
      <c r="BQ87" s="5">
        <v>0.223</v>
      </c>
      <c r="BR87" s="5">
        <v>0.68010000000000004</v>
      </c>
      <c r="BS87" s="5">
        <v>4.4400000000000002E-2</v>
      </c>
      <c r="BT87" s="4">
        <v>0.64849999999999997</v>
      </c>
      <c r="BU87" s="4">
        <v>0.72170000000000001</v>
      </c>
      <c r="BV87" s="4">
        <v>0.371</v>
      </c>
      <c r="BW87" s="4">
        <v>0.96279999999999999</v>
      </c>
      <c r="BX87" s="4">
        <v>0.18970000000000001</v>
      </c>
      <c r="BY87" s="5">
        <v>0.65920000000000001</v>
      </c>
      <c r="BZ87" s="5">
        <v>0.74609999999999999</v>
      </c>
      <c r="CA87" s="5">
        <v>0.37140000000000001</v>
      </c>
      <c r="CB87" s="5">
        <v>0.95550000000000002</v>
      </c>
      <c r="CC87" s="5">
        <v>0.26440000000000002</v>
      </c>
      <c r="CD87" s="4">
        <v>0.67530000000000001</v>
      </c>
      <c r="CE87" s="4">
        <v>0.78120000000000001</v>
      </c>
      <c r="CF87" s="4">
        <v>0.35060000000000002</v>
      </c>
      <c r="CG87" s="4">
        <v>0.94169999999999998</v>
      </c>
      <c r="CH87" s="4">
        <v>0.24099999999999999</v>
      </c>
      <c r="CI87" s="5">
        <v>0.7026</v>
      </c>
      <c r="CJ87" s="5">
        <v>0.84630000000000005</v>
      </c>
      <c r="CK87" s="5">
        <v>0.314</v>
      </c>
      <c r="CL87" s="5">
        <v>0.91</v>
      </c>
      <c r="CM87" s="5">
        <v>0.1575</v>
      </c>
      <c r="CN87" s="4">
        <v>0.7944</v>
      </c>
      <c r="CO87" s="4">
        <v>1.0787</v>
      </c>
      <c r="CP87" s="4">
        <v>0.2286</v>
      </c>
      <c r="CQ87" s="4">
        <v>0.68020000000000003</v>
      </c>
      <c r="CR87" s="4">
        <v>5.2299999999999999E-2</v>
      </c>
      <c r="CS87" s="5">
        <v>0.64580000000000004</v>
      </c>
      <c r="CT87" s="5">
        <v>0.71709999999999996</v>
      </c>
      <c r="CU87" s="5">
        <v>0.3891</v>
      </c>
      <c r="CV87" s="5">
        <v>0.96289999999999998</v>
      </c>
      <c r="CW87" s="5">
        <v>0.1389</v>
      </c>
      <c r="CX87" s="4">
        <v>0.65890000000000004</v>
      </c>
      <c r="CY87" s="4">
        <v>0.746</v>
      </c>
      <c r="CZ87" s="4">
        <v>0.3715</v>
      </c>
      <c r="DA87" s="4">
        <v>0.95520000000000005</v>
      </c>
      <c r="DB87" s="4">
        <v>0.1867</v>
      </c>
      <c r="DC87" s="5">
        <v>0.67459999999999998</v>
      </c>
      <c r="DD87" s="5">
        <v>0.78</v>
      </c>
      <c r="DE87" s="5">
        <v>0.3503</v>
      </c>
      <c r="DF87" s="5">
        <v>0.94199999999999995</v>
      </c>
      <c r="DG87" s="5">
        <v>0.18390000000000001</v>
      </c>
      <c r="DH87" s="4">
        <v>0.70199999999999996</v>
      </c>
      <c r="DI87" s="4">
        <v>0.84440000000000004</v>
      </c>
      <c r="DJ87" s="4">
        <v>0.31590000000000001</v>
      </c>
      <c r="DK87" s="4">
        <v>0.9103</v>
      </c>
      <c r="DL87" s="4">
        <v>0.10580000000000001</v>
      </c>
      <c r="DM87" s="5">
        <v>0.79490000000000005</v>
      </c>
      <c r="DN87" s="5">
        <v>1.0789</v>
      </c>
      <c r="DO87" s="5">
        <v>0.22739999999999999</v>
      </c>
      <c r="DP87" s="5">
        <v>0.67959999999999998</v>
      </c>
      <c r="DQ87" s="5">
        <v>4.0300000000000002E-2</v>
      </c>
      <c r="DR87" s="4">
        <v>0.6482</v>
      </c>
      <c r="DS87" s="4">
        <v>0.72170000000000001</v>
      </c>
      <c r="DT87" s="4">
        <v>0.38250000000000001</v>
      </c>
      <c r="DU87" s="4">
        <v>0.96240000000000003</v>
      </c>
      <c r="DV87" s="4">
        <v>0.1757</v>
      </c>
      <c r="DW87" s="5">
        <v>0.65780000000000005</v>
      </c>
      <c r="DX87" s="5">
        <v>0.74229999999999996</v>
      </c>
      <c r="DY87" s="5">
        <v>0.37290000000000001</v>
      </c>
      <c r="DZ87" s="5">
        <v>0.95489999999999997</v>
      </c>
      <c r="EA87" s="5">
        <v>0.22040000000000001</v>
      </c>
      <c r="EB87" s="4">
        <v>0.67410000000000003</v>
      </c>
      <c r="EC87" s="4">
        <v>0.77869999999999995</v>
      </c>
      <c r="ED87" s="4">
        <v>0.35410000000000003</v>
      </c>
      <c r="EE87" s="4">
        <v>0.94120000000000004</v>
      </c>
      <c r="EF87" s="4">
        <v>0.1623</v>
      </c>
      <c r="EG87" s="5">
        <v>0.70240000000000002</v>
      </c>
      <c r="EH87" s="5">
        <v>0.84509999999999996</v>
      </c>
      <c r="EI87" s="5">
        <v>0.31490000000000001</v>
      </c>
      <c r="EJ87" s="5">
        <v>0.91049999999999998</v>
      </c>
      <c r="EK87" s="5">
        <v>0.13619999999999999</v>
      </c>
      <c r="EL87" s="4">
        <v>0.79400000000000004</v>
      </c>
      <c r="EM87" s="4">
        <v>1.0775999999999999</v>
      </c>
      <c r="EN87" s="4">
        <v>0.22869999999999999</v>
      </c>
      <c r="EO87" s="4">
        <v>0.6794</v>
      </c>
      <c r="EP87" s="4">
        <v>4.07E-2</v>
      </c>
      <c r="EQ87" s="5"/>
      <c r="ER87" s="5"/>
      <c r="ES87" s="5"/>
      <c r="ET87" s="5"/>
      <c r="EU87" s="5"/>
      <c r="EV87" s="4"/>
      <c r="EW87" s="4"/>
      <c r="EX87" s="4"/>
      <c r="EY87" s="4"/>
      <c r="EZ87" s="4"/>
      <c r="FA87" s="5"/>
      <c r="FB87" s="5"/>
      <c r="FC87" s="5"/>
      <c r="FD87" s="5"/>
      <c r="FE87" s="5"/>
      <c r="FF87" s="4"/>
      <c r="FG87" s="4"/>
      <c r="FH87" s="4"/>
      <c r="FI87" s="4"/>
      <c r="FJ87" s="4"/>
      <c r="FK87" s="5"/>
      <c r="FL87" s="5"/>
      <c r="FM87" s="5"/>
      <c r="FN87" s="5"/>
      <c r="FO87" s="5"/>
      <c r="FP87" s="4">
        <f t="shared" si="6"/>
        <v>0.6938586206896552</v>
      </c>
      <c r="FQ87" s="4">
        <f t="shared" si="7"/>
        <v>0.82910344827586213</v>
      </c>
      <c r="FR87" s="4">
        <f t="shared" si="8"/>
        <v>0.33041379310344832</v>
      </c>
      <c r="FS87" s="4">
        <f t="shared" si="9"/>
        <v>0.89497241379310333</v>
      </c>
      <c r="FT87" s="4">
        <f t="shared" si="10"/>
        <v>0.18888275862068968</v>
      </c>
      <c r="FU87" s="1" t="str" cm="1">
        <f t="array" aca="1" ref="FU87" ca="1">CONCATENATE(INDIRECT(ADDRESS(1,MATCH(_xlfn.MINIFS(B87:FO87,metrics.est,"MAE"),B87:FO87,0)+1)), ", ", INDIRECT(ADDRESS(2,MATCH(_xlfn.MINIFS(B87:FO87,metrics.est,"MAE"),B87:FO87,0)+1)))</f>
        <v>k=20, r=0.1</v>
      </c>
      <c r="FV87" s="1" t="str" cm="1">
        <f t="array" aca="1" ref="FV87" ca="1">CONCATENATE(INDIRECT(ADDRESS(1,MATCH(_xlfn.MINIFS(B87:FO87,metrics.est,"MSE"),B87:FO87,0)+1)), ", ", INDIRECT(ADDRESS(2,MATCH(_xlfn.MINIFS(B87:FO87,metrics.est,"MSE"),B87:FO87,0)+1)))</f>
        <v>k=20, r=0.1</v>
      </c>
      <c r="FW87" s="1" t="str" cm="1">
        <f t="array" aca="1" ref="FW87" ca="1">CONCATENATE(INDIRECT(ADDRESS(1,MATCH(_xlfn.MAXIFS(B87:FO87,metrics.est,"R"),B87:FO87,0)+1)), ", ", INDIRECT(ADDRESS(2,MATCH(_xlfn.MAXIFS(B87:FO87,metrics.est,"R"),B87:FO87,0)+1)))</f>
        <v>k=20, r=0.1</v>
      </c>
      <c r="FX87" s="1" t="str" cm="1">
        <f t="array" aca="1" ref="FX87" ca="1">CONCATENATE(INDIRECT(ADDRESS(1,MATCH(_xlfn.MAXIFS(B87:FO87,metrics.est,"Coverage"),B87:FO87,0)+1)), ", ", INDIRECT(ADDRESS(2,MATCH(_xlfn.MAXIFS(B87:FO87,metrics.est,"Coverage"),B87:FO87,0)+1)))</f>
        <v>k=5, r=0.1</v>
      </c>
      <c r="FY87" s="1" t="str" cm="1">
        <f t="array" aca="1" ref="FY87" ca="1">CONCATENATE(INDIRECT(ADDRESS(1,MATCH(_xlfn.MINIFS(B87:FO87,metrics.est,"Time"),B87:FO87,0)+1)), ", ", INDIRECT(ADDRESS(2,MATCH(_xlfn.MINIFS(B87:FO87,metrics.est,"Time"),B87:FO87,0)+1)))</f>
        <v>k=20, r=0.9</v>
      </c>
    </row>
    <row r="88" spans="1:181" x14ac:dyDescent="0.2">
      <c r="A88" s="1" t="s">
        <v>81</v>
      </c>
      <c r="B88" s="4">
        <v>0.65980000000000005</v>
      </c>
      <c r="C88" s="4">
        <v>0.74270000000000003</v>
      </c>
      <c r="D88" s="4">
        <v>0.35859999999999997</v>
      </c>
      <c r="E88" s="4">
        <v>0.96419999999999995</v>
      </c>
      <c r="F88" s="4">
        <v>0.16850000000000001</v>
      </c>
      <c r="G88" s="5">
        <v>0.66300000000000003</v>
      </c>
      <c r="H88" s="5">
        <v>0.75170000000000003</v>
      </c>
      <c r="I88" s="5">
        <v>0.3745</v>
      </c>
      <c r="J88" s="5">
        <v>0.95879999999999999</v>
      </c>
      <c r="K88" s="5">
        <v>0.2082</v>
      </c>
      <c r="L88" s="4">
        <v>0.66779999999999995</v>
      </c>
      <c r="M88" s="4">
        <v>0.76349999999999996</v>
      </c>
      <c r="N88" s="4">
        <v>0.36730000000000002</v>
      </c>
      <c r="O88" s="4">
        <v>0.95540000000000003</v>
      </c>
      <c r="P88" s="4">
        <v>0.29880000000000001</v>
      </c>
      <c r="Q88" s="5">
        <v>0.67220000000000002</v>
      </c>
      <c r="R88" s="5">
        <v>0.77190000000000003</v>
      </c>
      <c r="S88" s="5">
        <v>0.36030000000000001</v>
      </c>
      <c r="T88" s="5">
        <v>0.9496</v>
      </c>
      <c r="U88" s="5">
        <v>0.21310000000000001</v>
      </c>
      <c r="V88" s="4">
        <v>0.6774</v>
      </c>
      <c r="W88" s="4">
        <v>0.7843</v>
      </c>
      <c r="X88" s="4">
        <v>0.35549999999999998</v>
      </c>
      <c r="Y88" s="4">
        <v>0.94110000000000005</v>
      </c>
      <c r="Z88" s="4">
        <v>0.2571</v>
      </c>
      <c r="AA88" s="5">
        <v>0.69030000000000002</v>
      </c>
      <c r="AB88" s="5">
        <v>0.81200000000000006</v>
      </c>
      <c r="AC88" s="5">
        <v>0.33650000000000002</v>
      </c>
      <c r="AD88" s="5">
        <v>0.9304</v>
      </c>
      <c r="AE88" s="5">
        <v>0.2152</v>
      </c>
      <c r="AF88" s="4">
        <v>0.70340000000000003</v>
      </c>
      <c r="AG88" s="4">
        <v>0.84640000000000004</v>
      </c>
      <c r="AH88" s="4">
        <v>0.31069999999999998</v>
      </c>
      <c r="AI88" s="4">
        <v>0.91</v>
      </c>
      <c r="AJ88" s="4">
        <v>0.18129999999999999</v>
      </c>
      <c r="AK88" s="5">
        <v>0.73329999999999995</v>
      </c>
      <c r="AL88" s="5">
        <v>0.92390000000000005</v>
      </c>
      <c r="AM88" s="5">
        <v>0.27689999999999998</v>
      </c>
      <c r="AN88" s="5">
        <v>0.86550000000000005</v>
      </c>
      <c r="AO88" s="5">
        <v>9.5000000000000001E-2</v>
      </c>
      <c r="AP88" s="4">
        <v>0.80189999999999995</v>
      </c>
      <c r="AQ88" s="4">
        <v>1.1000000000000001</v>
      </c>
      <c r="AR88" s="4">
        <v>0.2266</v>
      </c>
      <c r="AS88" s="4">
        <v>0.68110000000000004</v>
      </c>
      <c r="AT88" s="4">
        <v>7.6600000000000001E-2</v>
      </c>
      <c r="AU88" s="5">
        <v>0.66010000000000002</v>
      </c>
      <c r="AV88" s="5">
        <v>0.74390000000000001</v>
      </c>
      <c r="AW88" s="5">
        <v>0.3805</v>
      </c>
      <c r="AX88" s="5">
        <v>0.96299999999999997</v>
      </c>
      <c r="AY88" s="5">
        <v>0.1749</v>
      </c>
      <c r="AZ88" s="4">
        <v>0.66679999999999995</v>
      </c>
      <c r="BA88" s="4">
        <v>0.75839999999999996</v>
      </c>
      <c r="BB88" s="4">
        <v>0.37409999999999999</v>
      </c>
      <c r="BC88" s="4">
        <v>0.95469999999999999</v>
      </c>
      <c r="BD88" s="4">
        <v>0.2291</v>
      </c>
      <c r="BE88" s="5">
        <v>0.67800000000000005</v>
      </c>
      <c r="BF88" s="5">
        <v>0.78639999999999999</v>
      </c>
      <c r="BG88" s="5">
        <v>0.35070000000000001</v>
      </c>
      <c r="BH88" s="5">
        <v>0.9415</v>
      </c>
      <c r="BI88" s="5">
        <v>0.2359</v>
      </c>
      <c r="BJ88" s="4">
        <v>0.70409999999999995</v>
      </c>
      <c r="BK88" s="4">
        <v>0.84689999999999999</v>
      </c>
      <c r="BL88" s="4">
        <v>0.31359999999999999</v>
      </c>
      <c r="BM88" s="4">
        <v>0.91020000000000001</v>
      </c>
      <c r="BN88" s="4">
        <v>0.1525</v>
      </c>
      <c r="BO88" s="5">
        <v>0.80359999999999998</v>
      </c>
      <c r="BP88" s="5">
        <v>1.1027</v>
      </c>
      <c r="BQ88" s="5">
        <v>0.2195</v>
      </c>
      <c r="BR88" s="5">
        <v>0.68010000000000004</v>
      </c>
      <c r="BS88" s="5">
        <v>4.2200000000000001E-2</v>
      </c>
      <c r="BT88" s="4">
        <v>0.65990000000000004</v>
      </c>
      <c r="BU88" s="4">
        <v>0.74239999999999995</v>
      </c>
      <c r="BV88" s="4">
        <v>0.37169999999999997</v>
      </c>
      <c r="BW88" s="4">
        <v>0.96279999999999999</v>
      </c>
      <c r="BX88" s="4">
        <v>0.13519999999999999</v>
      </c>
      <c r="BY88" s="5">
        <v>0.66710000000000003</v>
      </c>
      <c r="BZ88" s="5">
        <v>0.76070000000000004</v>
      </c>
      <c r="CA88" s="5">
        <v>0.37019999999999997</v>
      </c>
      <c r="CB88" s="5">
        <v>0.95550000000000002</v>
      </c>
      <c r="CC88" s="5">
        <v>0.20730000000000001</v>
      </c>
      <c r="CD88" s="4">
        <v>0.67959999999999998</v>
      </c>
      <c r="CE88" s="4">
        <v>0.78949999999999998</v>
      </c>
      <c r="CF88" s="4">
        <v>0.35020000000000001</v>
      </c>
      <c r="CG88" s="4">
        <v>0.94169999999999998</v>
      </c>
      <c r="CH88" s="4">
        <v>0.20030000000000001</v>
      </c>
      <c r="CI88" s="5">
        <v>0.70489999999999997</v>
      </c>
      <c r="CJ88" s="5">
        <v>0.8508</v>
      </c>
      <c r="CK88" s="5">
        <v>0.31369999999999998</v>
      </c>
      <c r="CL88" s="5">
        <v>0.91</v>
      </c>
      <c r="CM88" s="5">
        <v>0.1263</v>
      </c>
      <c r="CN88" s="4">
        <v>0.80300000000000005</v>
      </c>
      <c r="CO88" s="4">
        <v>1.1036999999999999</v>
      </c>
      <c r="CP88" s="4">
        <v>0.22420000000000001</v>
      </c>
      <c r="CQ88" s="4">
        <v>0.68020000000000003</v>
      </c>
      <c r="CR88" s="4">
        <v>4.8800000000000003E-2</v>
      </c>
      <c r="CS88" s="5">
        <v>0.65780000000000005</v>
      </c>
      <c r="CT88" s="5">
        <v>0.73950000000000005</v>
      </c>
      <c r="CU88" s="5">
        <v>0.38579999999999998</v>
      </c>
      <c r="CV88" s="5">
        <v>0.96289999999999998</v>
      </c>
      <c r="CW88" s="5">
        <v>9.7900000000000001E-2</v>
      </c>
      <c r="CX88" s="4">
        <v>0.66700000000000004</v>
      </c>
      <c r="CY88" s="4">
        <v>0.76139999999999997</v>
      </c>
      <c r="CZ88" s="4">
        <v>0.37040000000000001</v>
      </c>
      <c r="DA88" s="4">
        <v>0.95520000000000005</v>
      </c>
      <c r="DB88" s="4">
        <v>0.1346</v>
      </c>
      <c r="DC88" s="5">
        <v>0.67910000000000004</v>
      </c>
      <c r="DD88" s="5">
        <v>0.78839999999999999</v>
      </c>
      <c r="DE88" s="5">
        <v>0.35089999999999999</v>
      </c>
      <c r="DF88" s="5">
        <v>0.94199999999999995</v>
      </c>
      <c r="DG88" s="5">
        <v>0.1391</v>
      </c>
      <c r="DH88" s="4">
        <v>0.70479999999999998</v>
      </c>
      <c r="DI88" s="4">
        <v>0.85040000000000004</v>
      </c>
      <c r="DJ88" s="4">
        <v>0.314</v>
      </c>
      <c r="DK88" s="4">
        <v>0.9103</v>
      </c>
      <c r="DL88" s="4">
        <v>8.5800000000000001E-2</v>
      </c>
      <c r="DM88" s="5">
        <v>0.80330000000000001</v>
      </c>
      <c r="DN88" s="5">
        <v>1.1031</v>
      </c>
      <c r="DO88" s="5">
        <v>0.2225</v>
      </c>
      <c r="DP88" s="5">
        <v>0.67959999999999998</v>
      </c>
      <c r="DQ88" s="5">
        <v>3.6200000000000003E-2</v>
      </c>
      <c r="DR88" s="4">
        <v>0.66039999999999999</v>
      </c>
      <c r="DS88" s="4">
        <v>0.74509999999999998</v>
      </c>
      <c r="DT88" s="4">
        <v>0.37969999999999998</v>
      </c>
      <c r="DU88" s="4">
        <v>0.96240000000000003</v>
      </c>
      <c r="DV88" s="4">
        <v>0.1229</v>
      </c>
      <c r="DW88" s="5">
        <v>0.66579999999999995</v>
      </c>
      <c r="DX88" s="5">
        <v>0.75770000000000004</v>
      </c>
      <c r="DY88" s="5">
        <v>0.37109999999999999</v>
      </c>
      <c r="DZ88" s="5">
        <v>0.95489999999999997</v>
      </c>
      <c r="EA88" s="5">
        <v>0.1694</v>
      </c>
      <c r="EB88" s="4">
        <v>0.6784</v>
      </c>
      <c r="EC88" s="4">
        <v>0.78690000000000004</v>
      </c>
      <c r="ED88" s="4">
        <v>0.35360000000000003</v>
      </c>
      <c r="EE88" s="4">
        <v>0.94120000000000004</v>
      </c>
      <c r="EF88" s="4">
        <v>0.1208</v>
      </c>
      <c r="EG88" s="5">
        <v>0.70479999999999998</v>
      </c>
      <c r="EH88" s="5">
        <v>0.85009999999999997</v>
      </c>
      <c r="EI88" s="5">
        <v>0.31369999999999998</v>
      </c>
      <c r="EJ88" s="5">
        <v>0.91049999999999998</v>
      </c>
      <c r="EK88" s="5">
        <v>0.10780000000000001</v>
      </c>
      <c r="EL88" s="4">
        <v>0.80220000000000002</v>
      </c>
      <c r="EM88" s="4">
        <v>1.1015999999999999</v>
      </c>
      <c r="EN88" s="4">
        <v>0.22450000000000001</v>
      </c>
      <c r="EO88" s="4">
        <v>0.6794</v>
      </c>
      <c r="EP88" s="4">
        <v>3.6900000000000002E-2</v>
      </c>
      <c r="EQ88" s="5"/>
      <c r="ER88" s="5"/>
      <c r="ES88" s="5"/>
      <c r="ET88" s="5"/>
      <c r="EU88" s="5"/>
      <c r="EV88" s="4"/>
      <c r="EW88" s="4"/>
      <c r="EX88" s="4"/>
      <c r="EY88" s="4"/>
      <c r="EZ88" s="4"/>
      <c r="FA88" s="5"/>
      <c r="FB88" s="5"/>
      <c r="FC88" s="5"/>
      <c r="FD88" s="5"/>
      <c r="FE88" s="5"/>
      <c r="FF88" s="4"/>
      <c r="FG88" s="4"/>
      <c r="FH88" s="4"/>
      <c r="FI88" s="4"/>
      <c r="FJ88" s="4"/>
      <c r="FK88" s="5"/>
      <c r="FL88" s="5"/>
      <c r="FM88" s="5"/>
      <c r="FN88" s="5"/>
      <c r="FO88" s="5"/>
      <c r="FP88" s="4">
        <f t="shared" si="6"/>
        <v>0.70068275862068963</v>
      </c>
      <c r="FQ88" s="4">
        <f t="shared" si="7"/>
        <v>0.84365517241379318</v>
      </c>
      <c r="FR88" s="4">
        <f t="shared" si="8"/>
        <v>0.32832758620689662</v>
      </c>
      <c r="FS88" s="4">
        <f t="shared" si="9"/>
        <v>0.89497241379310333</v>
      </c>
      <c r="FT88" s="4">
        <f t="shared" si="10"/>
        <v>0.14888620689655174</v>
      </c>
      <c r="FU88" s="1" t="str" cm="1">
        <f t="array" aca="1" ref="FU88" ca="1">CONCATENATE(INDIRECT(ADDRESS(1,MATCH(_xlfn.MINIFS(B88:FO88,metrics.est,"MAE"),B88:FO88,0)+1)), ", ", INDIRECT(ADDRESS(2,MATCH(_xlfn.MINIFS(B88:FO88,metrics.est,"MAE"),B88:FO88,0)+1)))</f>
        <v>k=20, r=0.1</v>
      </c>
      <c r="FV88" s="1" t="str" cm="1">
        <f t="array" aca="1" ref="FV88" ca="1">CONCATENATE(INDIRECT(ADDRESS(1,MATCH(_xlfn.MINIFS(B88:FO88,metrics.est,"MSE"),B88:FO88,0)+1)), ", ", INDIRECT(ADDRESS(2,MATCH(_xlfn.MINIFS(B88:FO88,metrics.est,"MSE"),B88:FO88,0)+1)))</f>
        <v>k=20, r=0.1</v>
      </c>
      <c r="FW88" s="1" t="str" cm="1">
        <f t="array" aca="1" ref="FW88" ca="1">CONCATENATE(INDIRECT(ADDRESS(1,MATCH(_xlfn.MAXIFS(B88:FO88,metrics.est,"R"),B88:FO88,0)+1)), ", ", INDIRECT(ADDRESS(2,MATCH(_xlfn.MAXIFS(B88:FO88,metrics.est,"R"),B88:FO88,0)+1)))</f>
        <v>k=20, r=0.1</v>
      </c>
      <c r="FX88" s="1" t="str" cm="1">
        <f t="array" aca="1" ref="FX88" ca="1">CONCATENATE(INDIRECT(ADDRESS(1,MATCH(_xlfn.MAXIFS(B88:FO88,metrics.est,"Coverage"),B88:FO88,0)+1)), ", ", INDIRECT(ADDRESS(2,MATCH(_xlfn.MAXIFS(B88:FO88,metrics.est,"Coverage"),B88:FO88,0)+1)))</f>
        <v>k=5, r=0.1</v>
      </c>
      <c r="FY88" s="1" t="str" cm="1">
        <f t="array" aca="1" ref="FY88" ca="1">CONCATENATE(INDIRECT(ADDRESS(1,MATCH(_xlfn.MINIFS(B88:FO88,metrics.est,"Time"),B88:FO88,0)+1)), ", ", INDIRECT(ADDRESS(2,MATCH(_xlfn.MINIFS(B88:FO88,metrics.est,"Time"),B88:FO88,0)+1)))</f>
        <v>k=20, r=0.9</v>
      </c>
    </row>
    <row r="89" spans="1:181" x14ac:dyDescent="0.2">
      <c r="A89" s="1" t="s">
        <v>82</v>
      </c>
      <c r="B89" s="4">
        <v>0.64290000000000003</v>
      </c>
      <c r="C89" s="4">
        <v>0.71020000000000005</v>
      </c>
      <c r="D89" s="4">
        <v>0.37109999999999999</v>
      </c>
      <c r="E89" s="4">
        <v>0.96419999999999995</v>
      </c>
      <c r="F89" s="4">
        <v>0.3785</v>
      </c>
      <c r="G89" s="5">
        <v>0.64810000000000001</v>
      </c>
      <c r="H89" s="5">
        <v>0.72389999999999999</v>
      </c>
      <c r="I89" s="5">
        <v>0.3881</v>
      </c>
      <c r="J89" s="5">
        <v>0.95879999999999999</v>
      </c>
      <c r="K89" s="5">
        <v>0.42249999999999999</v>
      </c>
      <c r="L89" s="4">
        <v>0.6552</v>
      </c>
      <c r="M89" s="4">
        <v>0.73960000000000004</v>
      </c>
      <c r="N89" s="4">
        <v>0.37869999999999998</v>
      </c>
      <c r="O89" s="4">
        <v>0.95540000000000003</v>
      </c>
      <c r="P89" s="4">
        <v>0.66400000000000003</v>
      </c>
      <c r="Q89" s="5">
        <v>0.66120000000000001</v>
      </c>
      <c r="R89" s="5">
        <v>0.75149999999999995</v>
      </c>
      <c r="S89" s="5">
        <v>0.36820000000000003</v>
      </c>
      <c r="T89" s="5">
        <v>0.9496</v>
      </c>
      <c r="U89" s="5">
        <v>0.42309999999999998</v>
      </c>
      <c r="V89" s="4">
        <v>0.66930000000000001</v>
      </c>
      <c r="W89" s="4">
        <v>0.76929999999999998</v>
      </c>
      <c r="X89" s="4">
        <v>0.36130000000000001</v>
      </c>
      <c r="Y89" s="4">
        <v>0.94110000000000005</v>
      </c>
      <c r="Z89" s="4">
        <v>0.46829999999999999</v>
      </c>
      <c r="AA89" s="5">
        <v>0.68430000000000002</v>
      </c>
      <c r="AB89" s="5">
        <v>0.80220000000000002</v>
      </c>
      <c r="AC89" s="5">
        <v>0.33889999999999998</v>
      </c>
      <c r="AD89" s="5">
        <v>0.9304</v>
      </c>
      <c r="AE89" s="5">
        <v>0.40060000000000001</v>
      </c>
      <c r="AF89" s="4">
        <v>0.70089999999999997</v>
      </c>
      <c r="AG89" s="4">
        <v>0.84399999999999997</v>
      </c>
      <c r="AH89" s="4">
        <v>0.30980000000000002</v>
      </c>
      <c r="AI89" s="4">
        <v>0.91</v>
      </c>
      <c r="AJ89" s="4">
        <v>0.32990000000000003</v>
      </c>
      <c r="AK89" s="5">
        <v>0.73419999999999996</v>
      </c>
      <c r="AL89" s="5">
        <v>0.92859999999999998</v>
      </c>
      <c r="AM89" s="5">
        <v>0.27250000000000002</v>
      </c>
      <c r="AN89" s="5">
        <v>0.86550000000000005</v>
      </c>
      <c r="AO89" s="5">
        <v>0.18260000000000001</v>
      </c>
      <c r="AP89" s="4">
        <v>0.80089999999999995</v>
      </c>
      <c r="AQ89" s="4">
        <v>1.0978000000000001</v>
      </c>
      <c r="AR89" s="4">
        <v>0.22600000000000001</v>
      </c>
      <c r="AS89" s="4">
        <v>0.68110000000000004</v>
      </c>
      <c r="AT89" s="4">
        <v>0.11600000000000001</v>
      </c>
      <c r="AU89" s="5">
        <v>0.64290000000000003</v>
      </c>
      <c r="AV89" s="5">
        <v>0.71099999999999997</v>
      </c>
      <c r="AW89" s="5">
        <v>0.39779999999999999</v>
      </c>
      <c r="AX89" s="5">
        <v>0.96299999999999997</v>
      </c>
      <c r="AY89" s="5">
        <v>0.3387</v>
      </c>
      <c r="AZ89" s="4">
        <v>0.65410000000000001</v>
      </c>
      <c r="BA89" s="4">
        <v>0.73480000000000001</v>
      </c>
      <c r="BB89" s="4">
        <v>0.38519999999999999</v>
      </c>
      <c r="BC89" s="4">
        <v>0.95469999999999999</v>
      </c>
      <c r="BD89" s="4">
        <v>0.45090000000000002</v>
      </c>
      <c r="BE89" s="5">
        <v>0.67</v>
      </c>
      <c r="BF89" s="5">
        <v>0.77210000000000001</v>
      </c>
      <c r="BG89" s="5">
        <v>0.35560000000000003</v>
      </c>
      <c r="BH89" s="5">
        <v>0.9415</v>
      </c>
      <c r="BI89" s="5">
        <v>0.40589999999999998</v>
      </c>
      <c r="BJ89" s="4">
        <v>0.70140000000000002</v>
      </c>
      <c r="BK89" s="4">
        <v>0.8448</v>
      </c>
      <c r="BL89" s="4">
        <v>0.31169999999999998</v>
      </c>
      <c r="BM89" s="4">
        <v>0.91020000000000001</v>
      </c>
      <c r="BN89" s="4">
        <v>0.27110000000000001</v>
      </c>
      <c r="BO89" s="5">
        <v>0.8024</v>
      </c>
      <c r="BP89" s="5">
        <v>1.0992</v>
      </c>
      <c r="BQ89" s="5">
        <v>0.21870000000000001</v>
      </c>
      <c r="BR89" s="5">
        <v>0.68010000000000004</v>
      </c>
      <c r="BS89" s="5">
        <v>6.8000000000000005E-2</v>
      </c>
      <c r="BT89" s="4">
        <v>0.64380000000000004</v>
      </c>
      <c r="BU89" s="4">
        <v>0.71240000000000003</v>
      </c>
      <c r="BV89" s="4">
        <v>0.38300000000000001</v>
      </c>
      <c r="BW89" s="4">
        <v>0.96279999999999999</v>
      </c>
      <c r="BX89" s="4">
        <v>0.2838</v>
      </c>
      <c r="BY89" s="5">
        <v>0.65459999999999996</v>
      </c>
      <c r="BZ89" s="5">
        <v>0.73750000000000004</v>
      </c>
      <c r="CA89" s="5">
        <v>0.38129999999999997</v>
      </c>
      <c r="CB89" s="5">
        <v>0.95550000000000002</v>
      </c>
      <c r="CC89" s="5">
        <v>0.4042</v>
      </c>
      <c r="CD89" s="4">
        <v>0.6714</v>
      </c>
      <c r="CE89" s="4">
        <v>0.77480000000000004</v>
      </c>
      <c r="CF89" s="4">
        <v>0.35580000000000001</v>
      </c>
      <c r="CG89" s="4">
        <v>0.94169999999999998</v>
      </c>
      <c r="CH89" s="4">
        <v>0.35439999999999999</v>
      </c>
      <c r="CI89" s="5">
        <v>0.70220000000000005</v>
      </c>
      <c r="CJ89" s="5">
        <v>0.84870000000000001</v>
      </c>
      <c r="CK89" s="5">
        <v>0.31119999999999998</v>
      </c>
      <c r="CL89" s="5">
        <v>0.91</v>
      </c>
      <c r="CM89" s="5">
        <v>0.2404</v>
      </c>
      <c r="CN89" s="4">
        <v>0.80079999999999996</v>
      </c>
      <c r="CO89" s="4">
        <v>1.0979000000000001</v>
      </c>
      <c r="CP89" s="4">
        <v>0.22439999999999999</v>
      </c>
      <c r="CQ89" s="4">
        <v>0.68020000000000003</v>
      </c>
      <c r="CR89" s="4">
        <v>7.0400000000000004E-2</v>
      </c>
      <c r="CS89" s="5">
        <v>0.64119999999999999</v>
      </c>
      <c r="CT89" s="5">
        <v>0.70820000000000005</v>
      </c>
      <c r="CU89" s="5">
        <v>0.39939999999999998</v>
      </c>
      <c r="CV89" s="5">
        <v>0.96289999999999998</v>
      </c>
      <c r="CW89" s="5">
        <v>0.23649999999999999</v>
      </c>
      <c r="CX89" s="4">
        <v>0.65429999999999999</v>
      </c>
      <c r="CY89" s="4">
        <v>0.73719999999999997</v>
      </c>
      <c r="CZ89" s="4">
        <v>0.38159999999999999</v>
      </c>
      <c r="DA89" s="4">
        <v>0.95520000000000005</v>
      </c>
      <c r="DB89" s="4">
        <v>0.3115</v>
      </c>
      <c r="DC89" s="5">
        <v>0.67079999999999995</v>
      </c>
      <c r="DD89" s="5">
        <v>0.77339999999999998</v>
      </c>
      <c r="DE89" s="5">
        <v>0.35580000000000001</v>
      </c>
      <c r="DF89" s="5">
        <v>0.94199999999999995</v>
      </c>
      <c r="DG89" s="5">
        <v>0.2848</v>
      </c>
      <c r="DH89" s="4">
        <v>0.7016</v>
      </c>
      <c r="DI89" s="4">
        <v>0.84689999999999999</v>
      </c>
      <c r="DJ89" s="4">
        <v>0.3125</v>
      </c>
      <c r="DK89" s="4">
        <v>0.9103</v>
      </c>
      <c r="DL89" s="4">
        <v>0.1593</v>
      </c>
      <c r="DM89" s="5">
        <v>0.80130000000000001</v>
      </c>
      <c r="DN89" s="5">
        <v>1.0984</v>
      </c>
      <c r="DO89" s="5">
        <v>0.22270000000000001</v>
      </c>
      <c r="DP89" s="5">
        <v>0.67959999999999998</v>
      </c>
      <c r="DQ89" s="5">
        <v>5.2400000000000002E-2</v>
      </c>
      <c r="DR89" s="4">
        <v>0.64359999999999995</v>
      </c>
      <c r="DS89" s="4">
        <v>0.71279999999999999</v>
      </c>
      <c r="DT89" s="4">
        <v>0.39400000000000002</v>
      </c>
      <c r="DU89" s="4">
        <v>0.96240000000000003</v>
      </c>
      <c r="DV89" s="4">
        <v>0.29459999999999997</v>
      </c>
      <c r="DW89" s="5">
        <v>0.65310000000000001</v>
      </c>
      <c r="DX89" s="5">
        <v>0.73370000000000002</v>
      </c>
      <c r="DY89" s="5">
        <v>0.38200000000000001</v>
      </c>
      <c r="DZ89" s="5">
        <v>0.95489999999999997</v>
      </c>
      <c r="EA89" s="5">
        <v>0.34079999999999999</v>
      </c>
      <c r="EB89" s="4">
        <v>0.67030000000000001</v>
      </c>
      <c r="EC89" s="4">
        <v>0.77239999999999998</v>
      </c>
      <c r="ED89" s="4">
        <v>0.35880000000000001</v>
      </c>
      <c r="EE89" s="4">
        <v>0.94120000000000004</v>
      </c>
      <c r="EF89" s="4">
        <v>0.2596</v>
      </c>
      <c r="EG89" s="5">
        <v>0.70199999999999996</v>
      </c>
      <c r="EH89" s="5">
        <v>0.84750000000000003</v>
      </c>
      <c r="EI89" s="5">
        <v>0.31169999999999998</v>
      </c>
      <c r="EJ89" s="5">
        <v>0.91049999999999998</v>
      </c>
      <c r="EK89" s="5">
        <v>0.19869999999999999</v>
      </c>
      <c r="EL89" s="4">
        <v>0.80020000000000002</v>
      </c>
      <c r="EM89" s="4">
        <v>1.0967</v>
      </c>
      <c r="EN89" s="4">
        <v>0.22459999999999999</v>
      </c>
      <c r="EO89" s="4">
        <v>0.6794</v>
      </c>
      <c r="EP89" s="4">
        <v>5.3900000000000003E-2</v>
      </c>
      <c r="EQ89" s="5"/>
      <c r="ER89" s="5"/>
      <c r="ES89" s="5"/>
      <c r="ET89" s="5"/>
      <c r="EU89" s="5"/>
      <c r="EV89" s="4"/>
      <c r="EW89" s="4"/>
      <c r="EX89" s="4"/>
      <c r="EY89" s="4"/>
      <c r="EZ89" s="4"/>
      <c r="FA89" s="5"/>
      <c r="FB89" s="5"/>
      <c r="FC89" s="5"/>
      <c r="FD89" s="5"/>
      <c r="FE89" s="5"/>
      <c r="FF89" s="4"/>
      <c r="FG89" s="4"/>
      <c r="FH89" s="4"/>
      <c r="FI89" s="4"/>
      <c r="FJ89" s="4"/>
      <c r="FK89" s="5"/>
      <c r="FL89" s="5"/>
      <c r="FM89" s="5"/>
      <c r="FN89" s="5"/>
      <c r="FO89" s="5"/>
      <c r="FP89" s="4">
        <f t="shared" si="6"/>
        <v>0.69237931034482769</v>
      </c>
      <c r="FQ89" s="4">
        <f t="shared" si="7"/>
        <v>0.82853448275862096</v>
      </c>
      <c r="FR89" s="4">
        <f t="shared" si="8"/>
        <v>0.33387586206896563</v>
      </c>
      <c r="FS89" s="4">
        <f t="shared" si="9"/>
        <v>0.89497241379310333</v>
      </c>
      <c r="FT89" s="4">
        <f t="shared" si="10"/>
        <v>0.29191034482758621</v>
      </c>
      <c r="FU89" s="1" t="str" cm="1">
        <f t="array" aca="1" ref="FU89" ca="1">CONCATENATE(INDIRECT(ADDRESS(1,MATCH(_xlfn.MINIFS(B89:FO89,metrics.est,"MAE"),B89:FO89,0)+1)), ", ", INDIRECT(ADDRESS(2,MATCH(_xlfn.MINIFS(B89:FO89,metrics.est,"MAE"),B89:FO89,0)+1)))</f>
        <v>k=20, r=0.1</v>
      </c>
      <c r="FV89" s="1" t="str" cm="1">
        <f t="array" aca="1" ref="FV89" ca="1">CONCATENATE(INDIRECT(ADDRESS(1,MATCH(_xlfn.MINIFS(B89:FO89,metrics.est,"MSE"),B89:FO89,0)+1)), ", ", INDIRECT(ADDRESS(2,MATCH(_xlfn.MINIFS(B89:FO89,metrics.est,"MSE"),B89:FO89,0)+1)))</f>
        <v>k=20, r=0.1</v>
      </c>
      <c r="FW89" s="1" t="str" cm="1">
        <f t="array" aca="1" ref="FW89" ca="1">CONCATENATE(INDIRECT(ADDRESS(1,MATCH(_xlfn.MAXIFS(B89:FO89,metrics.est,"R"),B89:FO89,0)+1)), ", ", INDIRECT(ADDRESS(2,MATCH(_xlfn.MAXIFS(B89:FO89,metrics.est,"R"),B89:FO89,0)+1)))</f>
        <v>k=20, r=0.1</v>
      </c>
      <c r="FX89" s="1" t="str" cm="1">
        <f t="array" aca="1" ref="FX89" ca="1">CONCATENATE(INDIRECT(ADDRESS(1,MATCH(_xlfn.MAXIFS(B89:FO89,metrics.est,"Coverage"),B89:FO89,0)+1)), ", ", INDIRECT(ADDRESS(2,MATCH(_xlfn.MAXIFS(B89:FO89,metrics.est,"Coverage"),B89:FO89,0)+1)))</f>
        <v>k=5, r=0.1</v>
      </c>
      <c r="FY89" s="1" t="str" cm="1">
        <f t="array" aca="1" ref="FY89" ca="1">CONCATENATE(INDIRECT(ADDRESS(1,MATCH(_xlfn.MINIFS(B89:FO89,metrics.est,"Time"),B89:FO89,0)+1)), ", ", INDIRECT(ADDRESS(2,MATCH(_xlfn.MINIFS(B89:FO89,metrics.est,"Time"),B89:FO89,0)+1)))</f>
        <v>k=20, r=0.9</v>
      </c>
    </row>
    <row r="90" spans="1:181" x14ac:dyDescent="0.2">
      <c r="A90" s="1" t="s">
        <v>238</v>
      </c>
      <c r="B90" s="4">
        <v>0.64600000000000002</v>
      </c>
      <c r="C90" s="4">
        <v>0.71519999999999995</v>
      </c>
      <c r="D90" s="4">
        <v>0.37209999999999999</v>
      </c>
      <c r="E90" s="4">
        <v>0.96419999999999995</v>
      </c>
      <c r="F90" s="4">
        <v>0.29699999999999999</v>
      </c>
      <c r="G90" s="5">
        <v>0.65080000000000005</v>
      </c>
      <c r="H90" s="5">
        <v>0.72819999999999996</v>
      </c>
      <c r="I90" s="5">
        <v>0.39050000000000001</v>
      </c>
      <c r="J90" s="5">
        <v>0.95879999999999999</v>
      </c>
      <c r="K90" s="5">
        <v>0.4556</v>
      </c>
      <c r="L90" s="4">
        <v>0.65720000000000001</v>
      </c>
      <c r="M90" s="4">
        <v>0.74260000000000004</v>
      </c>
      <c r="N90" s="4">
        <v>0.3805</v>
      </c>
      <c r="O90" s="4">
        <v>0.95540000000000003</v>
      </c>
      <c r="P90" s="4">
        <v>0.39510000000000001</v>
      </c>
      <c r="Q90" s="5">
        <v>0.66290000000000004</v>
      </c>
      <c r="R90" s="5">
        <v>0.75390000000000001</v>
      </c>
      <c r="S90" s="5">
        <v>0.36940000000000001</v>
      </c>
      <c r="T90" s="5">
        <v>0.9496</v>
      </c>
      <c r="U90" s="5">
        <v>0.47589999999999999</v>
      </c>
      <c r="V90" s="4">
        <v>0.67030000000000001</v>
      </c>
      <c r="W90" s="4">
        <v>0.77080000000000004</v>
      </c>
      <c r="X90" s="4">
        <v>0.36299999999999999</v>
      </c>
      <c r="Y90" s="4">
        <v>0.94110000000000005</v>
      </c>
      <c r="Z90" s="4">
        <v>0.34710000000000002</v>
      </c>
      <c r="AA90" s="5">
        <v>0.68520000000000003</v>
      </c>
      <c r="AB90" s="5">
        <v>0.80349999999999999</v>
      </c>
      <c r="AC90" s="5">
        <v>0.33950000000000002</v>
      </c>
      <c r="AD90" s="5">
        <v>0.9304</v>
      </c>
      <c r="AE90" s="5">
        <v>0.4375</v>
      </c>
      <c r="AF90" s="4">
        <v>0.70140000000000002</v>
      </c>
      <c r="AG90" s="4">
        <v>0.84489999999999998</v>
      </c>
      <c r="AH90" s="4">
        <v>0.31109999999999999</v>
      </c>
      <c r="AI90" s="4">
        <v>0.91</v>
      </c>
      <c r="AJ90" s="4">
        <v>0.25840000000000002</v>
      </c>
      <c r="AK90" s="5">
        <v>0.73470000000000002</v>
      </c>
      <c r="AL90" s="5">
        <v>0.93049999999999999</v>
      </c>
      <c r="AM90" s="5">
        <v>0.27439999999999998</v>
      </c>
      <c r="AN90" s="5">
        <v>0.86550000000000005</v>
      </c>
      <c r="AO90" s="5">
        <v>0.19089999999999999</v>
      </c>
      <c r="AP90" s="4">
        <v>0.80179999999999996</v>
      </c>
      <c r="AQ90" s="4">
        <v>1.1012</v>
      </c>
      <c r="AR90" s="4">
        <v>0.2273</v>
      </c>
      <c r="AS90" s="4">
        <v>0.68110000000000004</v>
      </c>
      <c r="AT90" s="4">
        <v>6.2600000000000003E-2</v>
      </c>
      <c r="AU90" s="5">
        <v>0.64600000000000002</v>
      </c>
      <c r="AV90" s="5">
        <v>0.71609999999999996</v>
      </c>
      <c r="AW90" s="5">
        <v>0.39960000000000001</v>
      </c>
      <c r="AX90" s="5">
        <v>0.96299999999999997</v>
      </c>
      <c r="AY90" s="5">
        <v>0.28589999999999999</v>
      </c>
      <c r="AZ90" s="4">
        <v>0.65620000000000001</v>
      </c>
      <c r="BA90" s="4">
        <v>0.7379</v>
      </c>
      <c r="BB90" s="4">
        <v>0.38719999999999999</v>
      </c>
      <c r="BC90" s="4">
        <v>0.95469999999999999</v>
      </c>
      <c r="BD90" s="4">
        <v>0.37769999999999998</v>
      </c>
      <c r="BE90" s="5">
        <v>0.67090000000000005</v>
      </c>
      <c r="BF90" s="5">
        <v>0.77329999999999999</v>
      </c>
      <c r="BG90" s="5">
        <v>0.35770000000000002</v>
      </c>
      <c r="BH90" s="5">
        <v>0.9415</v>
      </c>
      <c r="BI90" s="5">
        <v>0.33040000000000003</v>
      </c>
      <c r="BJ90" s="4">
        <v>0.70199999999999996</v>
      </c>
      <c r="BK90" s="4">
        <v>0.84599999999999997</v>
      </c>
      <c r="BL90" s="4">
        <v>0.31240000000000001</v>
      </c>
      <c r="BM90" s="4">
        <v>0.91020000000000001</v>
      </c>
      <c r="BN90" s="4">
        <v>0.2094</v>
      </c>
      <c r="BO90" s="5">
        <v>0.80359999999999998</v>
      </c>
      <c r="BP90" s="5">
        <v>1.1035999999999999</v>
      </c>
      <c r="BQ90" s="5">
        <v>0.21920000000000001</v>
      </c>
      <c r="BR90" s="5">
        <v>0.68010000000000004</v>
      </c>
      <c r="BS90" s="5">
        <v>6.7299999999999999E-2</v>
      </c>
      <c r="BT90" s="4">
        <v>0.64680000000000004</v>
      </c>
      <c r="BU90" s="4">
        <v>0.71719999999999995</v>
      </c>
      <c r="BV90" s="4">
        <v>0.38479999999999998</v>
      </c>
      <c r="BW90" s="4">
        <v>0.96279999999999999</v>
      </c>
      <c r="BX90" s="4">
        <v>0.32429999999999998</v>
      </c>
      <c r="BY90" s="5">
        <v>0.65680000000000005</v>
      </c>
      <c r="BZ90" s="5">
        <v>0.74060000000000004</v>
      </c>
      <c r="CA90" s="5">
        <v>0.38379999999999997</v>
      </c>
      <c r="CB90" s="5">
        <v>0.95550000000000002</v>
      </c>
      <c r="CC90" s="5">
        <v>0.4229</v>
      </c>
      <c r="CD90" s="4">
        <v>0.67249999999999999</v>
      </c>
      <c r="CE90" s="4">
        <v>0.77649999999999997</v>
      </c>
      <c r="CF90" s="4">
        <v>0.35799999999999998</v>
      </c>
      <c r="CG90" s="4">
        <v>0.94169999999999998</v>
      </c>
      <c r="CH90" s="4">
        <v>0.3836</v>
      </c>
      <c r="CI90" s="5">
        <v>0.70279999999999998</v>
      </c>
      <c r="CJ90" s="5">
        <v>0.85</v>
      </c>
      <c r="CK90" s="5">
        <v>0.31290000000000001</v>
      </c>
      <c r="CL90" s="5">
        <v>0.91</v>
      </c>
      <c r="CM90" s="5">
        <v>0.25509999999999999</v>
      </c>
      <c r="CN90" s="4">
        <v>0.80210000000000004</v>
      </c>
      <c r="CO90" s="4">
        <v>1.1023000000000001</v>
      </c>
      <c r="CP90" s="4">
        <v>0.2248</v>
      </c>
      <c r="CQ90" s="4">
        <v>0.68020000000000003</v>
      </c>
      <c r="CR90" s="4">
        <v>7.2300000000000003E-2</v>
      </c>
      <c r="CS90" s="5">
        <v>0.64419999999999999</v>
      </c>
      <c r="CT90" s="5">
        <v>0.71319999999999995</v>
      </c>
      <c r="CU90" s="5">
        <v>0.4017</v>
      </c>
      <c r="CV90" s="5">
        <v>0.96289999999999998</v>
      </c>
      <c r="CW90" s="5">
        <v>0.27639999999999998</v>
      </c>
      <c r="CX90" s="4">
        <v>0.65639999999999998</v>
      </c>
      <c r="CY90" s="4">
        <v>0.74050000000000005</v>
      </c>
      <c r="CZ90" s="4">
        <v>0.38390000000000002</v>
      </c>
      <c r="DA90" s="4">
        <v>0.95520000000000005</v>
      </c>
      <c r="DB90" s="4">
        <v>0.37569999999999998</v>
      </c>
      <c r="DC90" s="5">
        <v>0.67200000000000004</v>
      </c>
      <c r="DD90" s="5">
        <v>0.7752</v>
      </c>
      <c r="DE90" s="5">
        <v>0.35780000000000001</v>
      </c>
      <c r="DF90" s="5">
        <v>0.94199999999999995</v>
      </c>
      <c r="DG90" s="5">
        <v>0.3029</v>
      </c>
      <c r="DH90" s="4">
        <v>0.70230000000000004</v>
      </c>
      <c r="DI90" s="4">
        <v>0.84850000000000003</v>
      </c>
      <c r="DJ90" s="4">
        <v>0.31369999999999998</v>
      </c>
      <c r="DK90" s="4">
        <v>0.9103</v>
      </c>
      <c r="DL90" s="4">
        <v>0.19350000000000001</v>
      </c>
      <c r="DM90" s="5">
        <v>0.80249999999999999</v>
      </c>
      <c r="DN90" s="5">
        <v>1.1026</v>
      </c>
      <c r="DO90" s="5">
        <v>0.22289999999999999</v>
      </c>
      <c r="DP90" s="5">
        <v>0.67959999999999998</v>
      </c>
      <c r="DQ90" s="5">
        <v>5.33E-2</v>
      </c>
      <c r="DR90" s="4">
        <v>0.64670000000000005</v>
      </c>
      <c r="DS90" s="4">
        <v>0.71799999999999997</v>
      </c>
      <c r="DT90" s="4">
        <v>0.39639999999999997</v>
      </c>
      <c r="DU90" s="4">
        <v>0.96240000000000003</v>
      </c>
      <c r="DV90" s="4">
        <v>0.26900000000000002</v>
      </c>
      <c r="DW90" s="5">
        <v>0.6552</v>
      </c>
      <c r="DX90" s="5">
        <v>0.7369</v>
      </c>
      <c r="DY90" s="5">
        <v>0.3841</v>
      </c>
      <c r="DZ90" s="5">
        <v>0.95489999999999997</v>
      </c>
      <c r="EA90" s="5">
        <v>0.37759999999999999</v>
      </c>
      <c r="EB90" s="4">
        <v>0.6714</v>
      </c>
      <c r="EC90" s="4">
        <v>0.77400000000000002</v>
      </c>
      <c r="ED90" s="4">
        <v>0.36049999999999999</v>
      </c>
      <c r="EE90" s="4">
        <v>0.94120000000000004</v>
      </c>
      <c r="EF90" s="4">
        <v>0.33860000000000001</v>
      </c>
      <c r="EG90" s="5">
        <v>0.7026</v>
      </c>
      <c r="EH90" s="5">
        <v>0.84889999999999999</v>
      </c>
      <c r="EI90" s="5">
        <v>0.313</v>
      </c>
      <c r="EJ90" s="5">
        <v>0.91049999999999998</v>
      </c>
      <c r="EK90" s="5">
        <v>0.21959999999999999</v>
      </c>
      <c r="EL90" s="4">
        <v>0.80149999999999999</v>
      </c>
      <c r="EM90" s="4">
        <v>1.101</v>
      </c>
      <c r="EN90" s="4">
        <v>0.22489999999999999</v>
      </c>
      <c r="EO90" s="4">
        <v>0.6794</v>
      </c>
      <c r="EP90" s="4">
        <v>5.7299999999999997E-2</v>
      </c>
      <c r="EQ90" s="5"/>
      <c r="ER90" s="5"/>
      <c r="ES90" s="5"/>
      <c r="ET90" s="5"/>
      <c r="EU90" s="5"/>
      <c r="EV90" s="4"/>
      <c r="EW90" s="4"/>
      <c r="EX90" s="4"/>
      <c r="EY90" s="4"/>
      <c r="EZ90" s="4"/>
      <c r="FA90" s="5"/>
      <c r="FB90" s="5"/>
      <c r="FC90" s="5"/>
      <c r="FD90" s="5"/>
      <c r="FE90" s="5"/>
      <c r="FF90" s="4"/>
      <c r="FG90" s="4"/>
      <c r="FH90" s="4"/>
      <c r="FI90" s="4"/>
      <c r="FJ90" s="4"/>
      <c r="FK90" s="5"/>
      <c r="FL90" s="5"/>
      <c r="FM90" s="5"/>
      <c r="FN90" s="5"/>
      <c r="FO90" s="5"/>
      <c r="FP90" s="4">
        <f t="shared" ref="FP90" si="11">AVERAGEIFS(B90:FO90,metrics.est,"MAE")</f>
        <v>0.69395862068965508</v>
      </c>
      <c r="FQ90" s="4">
        <f t="shared" ref="FQ90" si="12">AVERAGEIFS(B90:FO90,metrics.est,"MSE")</f>
        <v>0.83148620689655184</v>
      </c>
      <c r="FR90" s="4">
        <f t="shared" ref="FR90" si="13">AVERAGEIFS(B90:FO90,metrics.est,"R")</f>
        <v>0.33541724137931034</v>
      </c>
      <c r="FS90" s="4">
        <f t="shared" ref="FS90" si="14">AVERAGEIFS(B90:FO90,metrics.est,"Coverage")</f>
        <v>0.89497241379310333</v>
      </c>
      <c r="FT90" s="4">
        <f t="shared" ref="FT90" si="15">AVERAGEIFS(B90:FO90,metrics.est,"Time")</f>
        <v>0.27975517241379316</v>
      </c>
      <c r="FU90" s="1" t="str" cm="1">
        <f t="array" aca="1" ref="FU90" ca="1">CONCATENATE(INDIRECT(ADDRESS(1,MATCH(_xlfn.MINIFS(B90:FO90,metrics.est,"MAE"),B90:FO90,0)+1)), ", ", INDIRECT(ADDRESS(2,MATCH(_xlfn.MINIFS(B90:FO90,metrics.est,"MAE"),B90:FO90,0)+1)))</f>
        <v>k=20, r=0.1</v>
      </c>
      <c r="FV90" s="1" t="str" cm="1">
        <f t="array" aca="1" ref="FV90" ca="1">CONCATENATE(INDIRECT(ADDRESS(1,MATCH(_xlfn.MINIFS(B90:FO90,metrics.est,"MSE"),B90:FO90,0)+1)), ", ", INDIRECT(ADDRESS(2,MATCH(_xlfn.MINIFS(B90:FO90,metrics.est,"MSE"),B90:FO90,0)+1)))</f>
        <v>k=20, r=0.1</v>
      </c>
      <c r="FW90" s="1" t="str" cm="1">
        <f t="array" aca="1" ref="FW90" ca="1">CONCATENATE(INDIRECT(ADDRESS(1,MATCH(_xlfn.MAXIFS(B90:FO90,metrics.est,"R"),B90:FO90,0)+1)), ", ", INDIRECT(ADDRESS(2,MATCH(_xlfn.MAXIFS(B90:FO90,metrics.est,"R"),B90:FO90,0)+1)))</f>
        <v>k=20, r=0.1</v>
      </c>
      <c r="FX90" s="1" t="str" cm="1">
        <f t="array" aca="1" ref="FX90" ca="1">CONCATENATE(INDIRECT(ADDRESS(1,MATCH(_xlfn.MAXIFS(B90:FO90,metrics.est,"Coverage"),B90:FO90,0)+1)), ", ", INDIRECT(ADDRESS(2,MATCH(_xlfn.MAXIFS(B90:FO90,metrics.est,"Coverage"),B90:FO90,0)+1)))</f>
        <v>k=5, r=0.1</v>
      </c>
      <c r="FY90" s="1" t="str" cm="1">
        <f t="array" aca="1" ref="FY90" ca="1">CONCATENATE(INDIRECT(ADDRESS(1,MATCH(_xlfn.MINIFS(B90:FO90,metrics.est,"Time"),B90:FO90,0)+1)), ", ", INDIRECT(ADDRESS(2,MATCH(_xlfn.MINIFS(B90:FO90,metrics.est,"Time"),B90:FO90,0)+1)))</f>
        <v>k=20, r=0.9</v>
      </c>
    </row>
    <row r="91" spans="1:181" x14ac:dyDescent="0.2">
      <c r="A91" s="1" t="s">
        <v>239</v>
      </c>
      <c r="B91" s="4">
        <v>0.64810000000000001</v>
      </c>
      <c r="C91" s="4">
        <v>0.71960000000000002</v>
      </c>
      <c r="D91" s="4">
        <v>0.37059999999999998</v>
      </c>
      <c r="E91" s="4">
        <v>0.96419999999999995</v>
      </c>
      <c r="F91" s="4">
        <v>0.30830000000000002</v>
      </c>
      <c r="G91" s="5">
        <v>0.65280000000000005</v>
      </c>
      <c r="H91" s="5">
        <v>0.73240000000000005</v>
      </c>
      <c r="I91" s="5">
        <v>0.38790000000000002</v>
      </c>
      <c r="J91" s="5">
        <v>0.95879999999999999</v>
      </c>
      <c r="K91" s="5">
        <v>0.47439999999999999</v>
      </c>
      <c r="L91" s="4">
        <v>0.65900000000000003</v>
      </c>
      <c r="M91" s="4">
        <v>0.74660000000000004</v>
      </c>
      <c r="N91" s="4">
        <v>0.37840000000000001</v>
      </c>
      <c r="O91" s="4">
        <v>0.95540000000000003</v>
      </c>
      <c r="P91" s="4">
        <v>0.4209</v>
      </c>
      <c r="Q91" s="5">
        <v>0.66449999999999998</v>
      </c>
      <c r="R91" s="5">
        <v>0.75739999999999996</v>
      </c>
      <c r="S91" s="5">
        <v>0.36820000000000003</v>
      </c>
      <c r="T91" s="5">
        <v>0.9496</v>
      </c>
      <c r="U91" s="5">
        <v>0.4652</v>
      </c>
      <c r="V91" s="4">
        <v>0.67190000000000005</v>
      </c>
      <c r="W91" s="4">
        <v>0.77400000000000002</v>
      </c>
      <c r="X91" s="4">
        <v>0.36180000000000001</v>
      </c>
      <c r="Y91" s="4">
        <v>0.94110000000000005</v>
      </c>
      <c r="Z91" s="4">
        <v>0.35980000000000001</v>
      </c>
      <c r="AA91" s="5">
        <v>0.68640000000000001</v>
      </c>
      <c r="AB91" s="5">
        <v>0.80620000000000003</v>
      </c>
      <c r="AC91" s="5">
        <v>0.33929999999999999</v>
      </c>
      <c r="AD91" s="5">
        <v>0.9304</v>
      </c>
      <c r="AE91" s="5">
        <v>0.43180000000000002</v>
      </c>
      <c r="AF91" s="4">
        <v>0.70220000000000005</v>
      </c>
      <c r="AG91" s="4">
        <v>0.84660000000000002</v>
      </c>
      <c r="AH91" s="4">
        <v>0.31130000000000002</v>
      </c>
      <c r="AI91" s="4">
        <v>0.91</v>
      </c>
      <c r="AJ91" s="4">
        <v>0.26290000000000002</v>
      </c>
      <c r="AK91" s="5">
        <v>0.73480000000000001</v>
      </c>
      <c r="AL91" s="5">
        <v>0.93</v>
      </c>
      <c r="AM91" s="5">
        <v>0.2752</v>
      </c>
      <c r="AN91" s="5">
        <v>0.86550000000000005</v>
      </c>
      <c r="AO91" s="5">
        <v>0.19520000000000001</v>
      </c>
      <c r="AP91" s="4">
        <v>0.79979999999999996</v>
      </c>
      <c r="AQ91" s="4">
        <v>1.0955999999999999</v>
      </c>
      <c r="AR91" s="4">
        <v>0.22869999999999999</v>
      </c>
      <c r="AS91" s="4">
        <v>0.68110000000000004</v>
      </c>
      <c r="AT91" s="4">
        <v>7.2099999999999997E-2</v>
      </c>
      <c r="AU91" s="5">
        <v>0.6482</v>
      </c>
      <c r="AV91" s="5">
        <v>0.72060000000000002</v>
      </c>
      <c r="AW91" s="5">
        <v>0.39850000000000002</v>
      </c>
      <c r="AX91" s="5">
        <v>0.96299999999999997</v>
      </c>
      <c r="AY91" s="5">
        <v>0.30330000000000001</v>
      </c>
      <c r="AZ91" s="4">
        <v>0.65810000000000002</v>
      </c>
      <c r="BA91" s="4">
        <v>0.7419</v>
      </c>
      <c r="BB91" s="4">
        <v>0.3851</v>
      </c>
      <c r="BC91" s="4">
        <v>0.95469999999999999</v>
      </c>
      <c r="BD91" s="4">
        <v>0.39489999999999997</v>
      </c>
      <c r="BE91" s="5">
        <v>0.67249999999999999</v>
      </c>
      <c r="BF91" s="5">
        <v>0.77649999999999997</v>
      </c>
      <c r="BG91" s="5">
        <v>0.35630000000000001</v>
      </c>
      <c r="BH91" s="5">
        <v>0.9415</v>
      </c>
      <c r="BI91" s="5">
        <v>0.34370000000000001</v>
      </c>
      <c r="BJ91" s="4">
        <v>0.70289999999999997</v>
      </c>
      <c r="BK91" s="4">
        <v>0.84760000000000002</v>
      </c>
      <c r="BL91" s="4">
        <v>0.3125</v>
      </c>
      <c r="BM91" s="4">
        <v>0.91020000000000001</v>
      </c>
      <c r="BN91" s="4">
        <v>0.217</v>
      </c>
      <c r="BO91" s="5">
        <v>0.80149999999999999</v>
      </c>
      <c r="BP91" s="5">
        <v>1.0974999999999999</v>
      </c>
      <c r="BQ91" s="5">
        <v>0.22059999999999999</v>
      </c>
      <c r="BR91" s="5">
        <v>0.68010000000000004</v>
      </c>
      <c r="BS91" s="5">
        <v>6.8400000000000002E-2</v>
      </c>
      <c r="BT91" s="4">
        <v>0.64890000000000003</v>
      </c>
      <c r="BU91" s="4">
        <v>0.72160000000000002</v>
      </c>
      <c r="BV91" s="4">
        <v>0.38200000000000001</v>
      </c>
      <c r="BW91" s="4">
        <v>0.96279999999999999</v>
      </c>
      <c r="BX91" s="4">
        <v>0.31909999999999999</v>
      </c>
      <c r="BY91" s="5">
        <v>0.65859999999999996</v>
      </c>
      <c r="BZ91" s="5">
        <v>0.74450000000000005</v>
      </c>
      <c r="CA91" s="5">
        <v>0.38169999999999998</v>
      </c>
      <c r="CB91" s="5">
        <v>0.95550000000000002</v>
      </c>
      <c r="CC91" s="5">
        <v>0.43480000000000002</v>
      </c>
      <c r="CD91" s="4">
        <v>0.67410000000000003</v>
      </c>
      <c r="CE91" s="4">
        <v>0.77990000000000004</v>
      </c>
      <c r="CF91" s="4">
        <v>0.35649999999999998</v>
      </c>
      <c r="CG91" s="4">
        <v>0.94169999999999998</v>
      </c>
      <c r="CH91" s="4">
        <v>0.39119999999999999</v>
      </c>
      <c r="CI91" s="5">
        <v>0.70369999999999999</v>
      </c>
      <c r="CJ91" s="5">
        <v>0.85170000000000001</v>
      </c>
      <c r="CK91" s="5">
        <v>0.31330000000000002</v>
      </c>
      <c r="CL91" s="5">
        <v>0.91</v>
      </c>
      <c r="CM91" s="5">
        <v>0.23910000000000001</v>
      </c>
      <c r="CN91" s="4">
        <v>0.8</v>
      </c>
      <c r="CO91" s="4">
        <v>1.0964</v>
      </c>
      <c r="CP91" s="4">
        <v>0.22639999999999999</v>
      </c>
      <c r="CQ91" s="4">
        <v>0.68020000000000003</v>
      </c>
      <c r="CR91" s="4">
        <v>7.1599999999999997E-2</v>
      </c>
      <c r="CS91" s="5">
        <v>0.64629999999999999</v>
      </c>
      <c r="CT91" s="5">
        <v>0.71730000000000005</v>
      </c>
      <c r="CU91" s="5">
        <v>0.39889999999999998</v>
      </c>
      <c r="CV91" s="5">
        <v>0.96289999999999998</v>
      </c>
      <c r="CW91" s="5">
        <v>0.27650000000000002</v>
      </c>
      <c r="CX91" s="4">
        <v>0.65820000000000001</v>
      </c>
      <c r="CY91" s="4">
        <v>0.74439999999999995</v>
      </c>
      <c r="CZ91" s="4">
        <v>0.38150000000000001</v>
      </c>
      <c r="DA91" s="4">
        <v>0.95520000000000005</v>
      </c>
      <c r="DB91" s="4">
        <v>0.3755</v>
      </c>
      <c r="DC91" s="5">
        <v>0.67349999999999999</v>
      </c>
      <c r="DD91" s="5">
        <v>0.77839999999999998</v>
      </c>
      <c r="DE91" s="5">
        <v>0.35649999999999998</v>
      </c>
      <c r="DF91" s="5">
        <v>0.94199999999999995</v>
      </c>
      <c r="DG91" s="5">
        <v>0.30199999999999999</v>
      </c>
      <c r="DH91" s="4">
        <v>0.70309999999999995</v>
      </c>
      <c r="DI91" s="4">
        <v>0.84989999999999999</v>
      </c>
      <c r="DJ91" s="4">
        <v>0.31419999999999998</v>
      </c>
      <c r="DK91" s="4">
        <v>0.9103</v>
      </c>
      <c r="DL91" s="4">
        <v>0.19109999999999999</v>
      </c>
      <c r="DM91" s="5">
        <v>0.8004</v>
      </c>
      <c r="DN91" s="5">
        <v>1.0968</v>
      </c>
      <c r="DO91" s="5">
        <v>0.22459999999999999</v>
      </c>
      <c r="DP91" s="5">
        <v>0.67959999999999998</v>
      </c>
      <c r="DQ91" s="5">
        <v>5.2299999999999999E-2</v>
      </c>
      <c r="DR91" s="4">
        <v>0.64880000000000004</v>
      </c>
      <c r="DS91" s="4">
        <v>0.72219999999999995</v>
      </c>
      <c r="DT91" s="4">
        <v>0.3931</v>
      </c>
      <c r="DU91" s="4">
        <v>0.96240000000000003</v>
      </c>
      <c r="DV91" s="4">
        <v>0.26889999999999997</v>
      </c>
      <c r="DW91" s="5">
        <v>0.65710000000000002</v>
      </c>
      <c r="DX91" s="5">
        <v>0.7409</v>
      </c>
      <c r="DY91" s="5">
        <v>0.38179999999999997</v>
      </c>
      <c r="DZ91" s="5">
        <v>0.95489999999999997</v>
      </c>
      <c r="EA91" s="5">
        <v>0.38030000000000003</v>
      </c>
      <c r="EB91" s="4">
        <v>0.67290000000000005</v>
      </c>
      <c r="EC91" s="4">
        <v>0.7772</v>
      </c>
      <c r="ED91" s="4">
        <v>0.3594</v>
      </c>
      <c r="EE91" s="4">
        <v>0.94120000000000004</v>
      </c>
      <c r="EF91" s="4">
        <v>0.34100000000000003</v>
      </c>
      <c r="EG91" s="5">
        <v>0.70340000000000003</v>
      </c>
      <c r="EH91" s="5">
        <v>0.85029999999999994</v>
      </c>
      <c r="EI91" s="5">
        <v>0.3135</v>
      </c>
      <c r="EJ91" s="5">
        <v>0.91049999999999998</v>
      </c>
      <c r="EK91" s="5">
        <v>0.2175</v>
      </c>
      <c r="EL91" s="4">
        <v>0.79930000000000001</v>
      </c>
      <c r="EM91" s="4">
        <v>1.095</v>
      </c>
      <c r="EN91" s="4">
        <v>0.22650000000000001</v>
      </c>
      <c r="EO91" s="4">
        <v>0.6794</v>
      </c>
      <c r="EP91" s="4">
        <v>5.7299999999999997E-2</v>
      </c>
      <c r="EQ91" s="5"/>
      <c r="ER91" s="5"/>
      <c r="ES91" s="5"/>
      <c r="ET91" s="5"/>
      <c r="EU91" s="5"/>
      <c r="EV91" s="4"/>
      <c r="EW91" s="4"/>
      <c r="EX91" s="4"/>
      <c r="EY91" s="4"/>
      <c r="EZ91" s="4"/>
      <c r="FA91" s="5"/>
      <c r="FB91" s="5"/>
      <c r="FC91" s="5"/>
      <c r="FD91" s="5"/>
      <c r="FE91" s="5"/>
      <c r="FF91" s="4"/>
      <c r="FG91" s="4"/>
      <c r="FH91" s="4"/>
      <c r="FI91" s="4"/>
      <c r="FJ91" s="4"/>
      <c r="FK91" s="5"/>
      <c r="FL91" s="5"/>
      <c r="FM91" s="5"/>
      <c r="FN91" s="5"/>
      <c r="FO91" s="5"/>
      <c r="FP91" s="4">
        <f t="shared" ref="FP91" si="16">AVERAGEIFS(B91:FO91,metrics.est,"MAE")</f>
        <v>0.69486206896551717</v>
      </c>
      <c r="FQ91" s="4">
        <f t="shared" ref="FQ91" si="17">AVERAGEIFS(B91:FO91,metrics.est,"MSE")</f>
        <v>0.83306896551724163</v>
      </c>
      <c r="FR91" s="4">
        <f t="shared" ref="FR91" si="18">AVERAGEIFS(B91:FO91,metrics.est,"R")</f>
        <v>0.3346310344827586</v>
      </c>
      <c r="FS91" s="4">
        <f t="shared" ref="FS91" si="19">AVERAGEIFS(B91:FO91,metrics.est,"Coverage")</f>
        <v>0.89497241379310333</v>
      </c>
      <c r="FT91" s="4">
        <f t="shared" ref="FT91" si="20">AVERAGEIFS(B91:FO91,metrics.est,"Time")</f>
        <v>0.28400344827586205</v>
      </c>
      <c r="FU91" s="1" t="str" cm="1">
        <f t="array" aca="1" ref="FU91" ca="1">CONCATENATE(INDIRECT(ADDRESS(1,MATCH(_xlfn.MINIFS(B91:FO91,metrics.est,"MAE"),B91:FO91,0)+1)), ", ", INDIRECT(ADDRESS(2,MATCH(_xlfn.MINIFS(B91:FO91,metrics.est,"MAE"),B91:FO91,0)+1)))</f>
        <v>k=20, r=0.1</v>
      </c>
      <c r="FV91" s="1" t="str" cm="1">
        <f t="array" aca="1" ref="FV91" ca="1">CONCATENATE(INDIRECT(ADDRESS(1,MATCH(_xlfn.MINIFS(B91:FO91,metrics.est,"MSE"),B91:FO91,0)+1)), ", ", INDIRECT(ADDRESS(2,MATCH(_xlfn.MINIFS(B91:FO91,metrics.est,"MSE"),B91:FO91,0)+1)))</f>
        <v>k=20, r=0.1</v>
      </c>
      <c r="FW91" s="1" t="str" cm="1">
        <f t="array" aca="1" ref="FW91" ca="1">CONCATENATE(INDIRECT(ADDRESS(1,MATCH(_xlfn.MAXIFS(B91:FO91,metrics.est,"R"),B91:FO91,0)+1)), ", ", INDIRECT(ADDRESS(2,MATCH(_xlfn.MAXIFS(B91:FO91,metrics.est,"R"),B91:FO91,0)+1)))</f>
        <v>k=20, r=0.1</v>
      </c>
      <c r="FX91" s="1" t="str" cm="1">
        <f t="array" aca="1" ref="FX91" ca="1">CONCATENATE(INDIRECT(ADDRESS(1,MATCH(_xlfn.MAXIFS(B91:FO91,metrics.est,"Coverage"),B91:FO91,0)+1)), ", ", INDIRECT(ADDRESS(2,MATCH(_xlfn.MAXIFS(B91:FO91,metrics.est,"Coverage"),B91:FO91,0)+1)))</f>
        <v>k=5, r=0.1</v>
      </c>
      <c r="FY91" s="1" t="str" cm="1">
        <f t="array" aca="1" ref="FY91" ca="1">CONCATENATE(INDIRECT(ADDRESS(1,MATCH(_xlfn.MINIFS(B91:FO91,metrics.est,"Time"),B91:FO91,0)+1)), ", ", INDIRECT(ADDRESS(2,MATCH(_xlfn.MINIFS(B91:FO91,metrics.est,"Time"),B91:FO91,0)+1)))</f>
        <v>k=20, r=0.9</v>
      </c>
    </row>
    <row r="92" spans="1:181" x14ac:dyDescent="0.2">
      <c r="A92" s="1" t="s">
        <v>83</v>
      </c>
      <c r="B92" s="4">
        <v>0.64810000000000001</v>
      </c>
      <c r="C92" s="4">
        <v>0.71819999999999995</v>
      </c>
      <c r="D92" s="4">
        <v>0.37059999999999998</v>
      </c>
      <c r="E92" s="4">
        <v>0.96419999999999995</v>
      </c>
      <c r="F92" s="4">
        <v>0.2432</v>
      </c>
      <c r="G92" s="5">
        <v>0.65300000000000002</v>
      </c>
      <c r="H92" s="5">
        <v>0.73160000000000003</v>
      </c>
      <c r="I92" s="5">
        <v>0.3891</v>
      </c>
      <c r="J92" s="5">
        <v>0.95879999999999999</v>
      </c>
      <c r="K92" s="5">
        <v>0.29399999999999998</v>
      </c>
      <c r="L92" s="4">
        <v>0.6593</v>
      </c>
      <c r="M92" s="4">
        <v>0.74590000000000001</v>
      </c>
      <c r="N92" s="4">
        <v>0.37930000000000003</v>
      </c>
      <c r="O92" s="4">
        <v>0.95540000000000003</v>
      </c>
      <c r="P92" s="4">
        <v>0.441</v>
      </c>
      <c r="Q92" s="5">
        <v>0.66510000000000002</v>
      </c>
      <c r="R92" s="5">
        <v>0.75749999999999995</v>
      </c>
      <c r="S92" s="5">
        <v>0.36880000000000002</v>
      </c>
      <c r="T92" s="5">
        <v>0.9496</v>
      </c>
      <c r="U92" s="5">
        <v>0.2742</v>
      </c>
      <c r="V92" s="4">
        <v>0.67249999999999999</v>
      </c>
      <c r="W92" s="4">
        <v>0.77390000000000003</v>
      </c>
      <c r="X92" s="4">
        <v>0.3624</v>
      </c>
      <c r="Y92" s="4">
        <v>0.94110000000000005</v>
      </c>
      <c r="Z92" s="4">
        <v>0.32090000000000002</v>
      </c>
      <c r="AA92" s="5">
        <v>0.68710000000000004</v>
      </c>
      <c r="AB92" s="5">
        <v>0.80610000000000004</v>
      </c>
      <c r="AC92" s="5">
        <v>0.33979999999999999</v>
      </c>
      <c r="AD92" s="5">
        <v>0.9304</v>
      </c>
      <c r="AE92" s="5">
        <v>0.27739999999999998</v>
      </c>
      <c r="AF92" s="4">
        <v>0.70599999999999996</v>
      </c>
      <c r="AG92" s="4">
        <v>0.85470000000000002</v>
      </c>
      <c r="AH92" s="4">
        <v>0.31019999999999998</v>
      </c>
      <c r="AI92" s="4">
        <v>0.90959999999999996</v>
      </c>
      <c r="AJ92" s="4">
        <v>0.2051</v>
      </c>
      <c r="AK92" s="5">
        <v>0.73580000000000001</v>
      </c>
      <c r="AL92" s="5">
        <v>0.93020000000000003</v>
      </c>
      <c r="AM92" s="5">
        <v>0.27460000000000001</v>
      </c>
      <c r="AN92" s="5">
        <v>0.86550000000000005</v>
      </c>
      <c r="AO92" s="5">
        <v>0.1207</v>
      </c>
      <c r="AP92" s="4">
        <v>0.80100000000000005</v>
      </c>
      <c r="AQ92" s="4">
        <v>1.0965</v>
      </c>
      <c r="AR92" s="4">
        <v>0.2283</v>
      </c>
      <c r="AS92" s="4">
        <v>0.68110000000000004</v>
      </c>
      <c r="AT92" s="4">
        <v>7.9899999999999999E-2</v>
      </c>
      <c r="AU92" s="5">
        <v>0.6482</v>
      </c>
      <c r="AV92" s="5">
        <v>0.71950000000000003</v>
      </c>
      <c r="AW92" s="5">
        <v>0.39910000000000001</v>
      </c>
      <c r="AX92" s="5">
        <v>0.96299999999999997</v>
      </c>
      <c r="AY92" s="5">
        <v>0.21679999999999999</v>
      </c>
      <c r="AZ92" s="4">
        <v>0.65839999999999999</v>
      </c>
      <c r="BA92" s="4">
        <v>0.74119999999999997</v>
      </c>
      <c r="BB92" s="4">
        <v>0.38619999999999999</v>
      </c>
      <c r="BC92" s="4">
        <v>0.95469999999999999</v>
      </c>
      <c r="BD92" s="4">
        <v>0.31130000000000002</v>
      </c>
      <c r="BE92" s="5">
        <v>0.67300000000000004</v>
      </c>
      <c r="BF92" s="5">
        <v>0.77639999999999998</v>
      </c>
      <c r="BG92" s="5">
        <v>0.35720000000000002</v>
      </c>
      <c r="BH92" s="5">
        <v>0.9415</v>
      </c>
      <c r="BI92" s="5">
        <v>0.2893</v>
      </c>
      <c r="BJ92" s="4">
        <v>0.70369999999999999</v>
      </c>
      <c r="BK92" s="4">
        <v>0.84770000000000001</v>
      </c>
      <c r="BL92" s="4">
        <v>0.31290000000000001</v>
      </c>
      <c r="BM92" s="4">
        <v>0.91020000000000001</v>
      </c>
      <c r="BN92" s="4">
        <v>0.18720000000000001</v>
      </c>
      <c r="BO92" s="5">
        <v>0.80249999999999999</v>
      </c>
      <c r="BP92" s="5">
        <v>1.0974999999999999</v>
      </c>
      <c r="BQ92" s="5">
        <v>0.2205</v>
      </c>
      <c r="BR92" s="5">
        <v>0.68010000000000004</v>
      </c>
      <c r="BS92" s="5">
        <v>5.2400000000000002E-2</v>
      </c>
      <c r="BT92" s="4">
        <v>0.64910000000000001</v>
      </c>
      <c r="BU92" s="4">
        <v>0.72099999999999997</v>
      </c>
      <c r="BV92" s="4">
        <v>0.38340000000000002</v>
      </c>
      <c r="BW92" s="4">
        <v>0.96279999999999999</v>
      </c>
      <c r="BX92" s="4">
        <v>0.17330000000000001</v>
      </c>
      <c r="BY92" s="5">
        <v>0.66069999999999995</v>
      </c>
      <c r="BZ92" s="5">
        <v>0.74850000000000005</v>
      </c>
      <c r="CA92" s="5">
        <v>0.3846</v>
      </c>
      <c r="CB92" s="5">
        <v>0.9556</v>
      </c>
      <c r="CC92" s="5">
        <v>0.26500000000000001</v>
      </c>
      <c r="CD92" s="4">
        <v>0.67469999999999997</v>
      </c>
      <c r="CE92" s="4">
        <v>0.77980000000000005</v>
      </c>
      <c r="CF92" s="4">
        <v>0.35709999999999997</v>
      </c>
      <c r="CG92" s="4">
        <v>0.94169999999999998</v>
      </c>
      <c r="CH92" s="4">
        <v>0.23830000000000001</v>
      </c>
      <c r="CI92" s="5">
        <v>0.70450000000000002</v>
      </c>
      <c r="CJ92" s="5">
        <v>0.8518</v>
      </c>
      <c r="CK92" s="5">
        <v>0.31340000000000001</v>
      </c>
      <c r="CL92" s="5">
        <v>0.91</v>
      </c>
      <c r="CM92" s="5">
        <v>0.15679999999999999</v>
      </c>
      <c r="CN92" s="4">
        <v>0.80100000000000005</v>
      </c>
      <c r="CO92" s="4">
        <v>1.0968</v>
      </c>
      <c r="CP92" s="4">
        <v>0.22600000000000001</v>
      </c>
      <c r="CQ92" s="4">
        <v>0.68020000000000003</v>
      </c>
      <c r="CR92" s="4">
        <v>5.8099999999999999E-2</v>
      </c>
      <c r="CS92" s="5">
        <v>0.64629999999999999</v>
      </c>
      <c r="CT92" s="5">
        <v>0.71619999999999995</v>
      </c>
      <c r="CU92" s="5">
        <v>0.39979999999999999</v>
      </c>
      <c r="CV92" s="5">
        <v>0.96289999999999998</v>
      </c>
      <c r="CW92" s="5">
        <v>0.13869999999999999</v>
      </c>
      <c r="CX92" s="4">
        <v>0.65859999999999996</v>
      </c>
      <c r="CY92" s="4">
        <v>0.74409999999999998</v>
      </c>
      <c r="CZ92" s="4">
        <v>0.38279999999999997</v>
      </c>
      <c r="DA92" s="4">
        <v>0.95520000000000005</v>
      </c>
      <c r="DB92" s="4">
        <v>0.18920000000000001</v>
      </c>
      <c r="DC92" s="5">
        <v>0.67410000000000003</v>
      </c>
      <c r="DD92" s="5">
        <v>0.77859999999999996</v>
      </c>
      <c r="DE92" s="5">
        <v>0.3569</v>
      </c>
      <c r="DF92" s="5">
        <v>0.94199999999999995</v>
      </c>
      <c r="DG92" s="5">
        <v>0.18629999999999999</v>
      </c>
      <c r="DH92" s="4">
        <v>0.70399999999999996</v>
      </c>
      <c r="DI92" s="4">
        <v>0.85019999999999996</v>
      </c>
      <c r="DJ92" s="4">
        <v>0.3145</v>
      </c>
      <c r="DK92" s="4">
        <v>0.9103</v>
      </c>
      <c r="DL92" s="4">
        <v>0.10680000000000001</v>
      </c>
      <c r="DM92" s="5">
        <v>0.80159999999999998</v>
      </c>
      <c r="DN92" s="5">
        <v>1.0972</v>
      </c>
      <c r="DO92" s="5">
        <v>0.22420000000000001</v>
      </c>
      <c r="DP92" s="5">
        <v>0.67959999999999998</v>
      </c>
      <c r="DQ92" s="5">
        <v>4.0099999999999997E-2</v>
      </c>
      <c r="DR92" s="4">
        <v>0.64880000000000004</v>
      </c>
      <c r="DS92" s="4">
        <v>0.72109999999999996</v>
      </c>
      <c r="DT92" s="4">
        <v>0.39489999999999997</v>
      </c>
      <c r="DU92" s="4">
        <v>0.96240000000000003</v>
      </c>
      <c r="DV92" s="4">
        <v>0.17599999999999999</v>
      </c>
      <c r="DW92" s="5">
        <v>0.65739999999999998</v>
      </c>
      <c r="DX92" s="5">
        <v>0.74029999999999996</v>
      </c>
      <c r="DY92" s="5">
        <v>0.38300000000000001</v>
      </c>
      <c r="DZ92" s="5">
        <v>0.95489999999999997</v>
      </c>
      <c r="EA92" s="5">
        <v>0.22409999999999999</v>
      </c>
      <c r="EB92" s="4">
        <v>0.67349999999999999</v>
      </c>
      <c r="EC92" s="4">
        <v>0.77710000000000001</v>
      </c>
      <c r="ED92" s="4">
        <v>0.36020000000000002</v>
      </c>
      <c r="EE92" s="4">
        <v>0.94120000000000004</v>
      </c>
      <c r="EF92" s="4">
        <v>0.16159999999999999</v>
      </c>
      <c r="EG92" s="5">
        <v>0.70430000000000004</v>
      </c>
      <c r="EH92" s="5">
        <v>0.85060000000000002</v>
      </c>
      <c r="EI92" s="5">
        <v>0.31340000000000001</v>
      </c>
      <c r="EJ92" s="5">
        <v>0.91049999999999998</v>
      </c>
      <c r="EK92" s="5">
        <v>0.13650000000000001</v>
      </c>
      <c r="EL92" s="4">
        <v>0.80059999999999998</v>
      </c>
      <c r="EM92" s="4">
        <v>1.0958000000000001</v>
      </c>
      <c r="EN92" s="4">
        <v>0.2261</v>
      </c>
      <c r="EO92" s="4">
        <v>0.6794</v>
      </c>
      <c r="EP92" s="4">
        <v>4.2599999999999999E-2</v>
      </c>
      <c r="EQ92" s="5"/>
      <c r="ER92" s="5"/>
      <c r="ES92" s="5"/>
      <c r="ET92" s="5"/>
      <c r="EU92" s="5"/>
      <c r="EV92" s="4"/>
      <c r="EW92" s="4"/>
      <c r="EX92" s="4"/>
      <c r="EY92" s="4"/>
      <c r="EZ92" s="4"/>
      <c r="FA92" s="5">
        <v>0.67349999999999999</v>
      </c>
      <c r="FB92" s="5">
        <v>0.77749999999999997</v>
      </c>
      <c r="FC92" s="5">
        <v>0.35849999999999999</v>
      </c>
      <c r="FD92" s="5">
        <v>0.94140000000000001</v>
      </c>
      <c r="FE92" s="5">
        <v>0.21240000000000001</v>
      </c>
      <c r="FF92" s="4"/>
      <c r="FG92" s="4"/>
      <c r="FH92" s="4"/>
      <c r="FI92" s="4"/>
      <c r="FJ92" s="4"/>
      <c r="FK92" s="5"/>
      <c r="FL92" s="5"/>
      <c r="FM92" s="5"/>
      <c r="FN92" s="5"/>
      <c r="FO92" s="5"/>
      <c r="FP92" s="4">
        <f t="shared" si="6"/>
        <v>0.69487999999999994</v>
      </c>
      <c r="FQ92" s="4">
        <f t="shared" si="7"/>
        <v>0.83145000000000013</v>
      </c>
      <c r="FR92" s="4">
        <f t="shared" si="8"/>
        <v>0.33592666666666671</v>
      </c>
      <c r="FS92" s="4">
        <f t="shared" si="9"/>
        <v>0.89650999999999992</v>
      </c>
      <c r="FT92" s="4">
        <f t="shared" si="10"/>
        <v>0.19397333333333325</v>
      </c>
      <c r="FU92" s="1" t="str" cm="1">
        <f t="array" aca="1" ref="FU92" ca="1">CONCATENATE(INDIRECT(ADDRESS(1,MATCH(_xlfn.MINIFS(B92:FO92,metrics.est,"MAE"),B92:FO92,0)+1)), ", ", INDIRECT(ADDRESS(2,MATCH(_xlfn.MINIFS(B92:FO92,metrics.est,"MAE"),B92:FO92,0)+1)))</f>
        <v>k=20, r=0.1</v>
      </c>
      <c r="FV92" s="1" t="str" cm="1">
        <f t="array" aca="1" ref="FV92" ca="1">CONCATENATE(INDIRECT(ADDRESS(1,MATCH(_xlfn.MINIFS(B92:FO92,metrics.est,"MSE"),B92:FO92,0)+1)), ", ", INDIRECT(ADDRESS(2,MATCH(_xlfn.MINIFS(B92:FO92,metrics.est,"MSE"),B92:FO92,0)+1)))</f>
        <v>k=20, r=0.1</v>
      </c>
      <c r="FW92" s="1" t="str" cm="1">
        <f t="array" aca="1" ref="FW92" ca="1">CONCATENATE(INDIRECT(ADDRESS(1,MATCH(_xlfn.MAXIFS(B92:FO92,metrics.est,"R"),B92:FO92,0)+1)), ", ", INDIRECT(ADDRESS(2,MATCH(_xlfn.MAXIFS(B92:FO92,metrics.est,"R"),B92:FO92,0)+1)))</f>
        <v>k=20, r=0.1</v>
      </c>
      <c r="FX92" s="1" t="str" cm="1">
        <f t="array" aca="1" ref="FX92" ca="1">CONCATENATE(INDIRECT(ADDRESS(1,MATCH(_xlfn.MAXIFS(B92:FO92,metrics.est,"Coverage"),B92:FO92,0)+1)), ", ", INDIRECT(ADDRESS(2,MATCH(_xlfn.MAXIFS(B92:FO92,metrics.est,"Coverage"),B92:FO92,0)+1)))</f>
        <v>k=5, r=0.1</v>
      </c>
      <c r="FY92" s="1" t="str" cm="1">
        <f t="array" aca="1" ref="FY92" ca="1">CONCATENATE(INDIRECT(ADDRESS(1,MATCH(_xlfn.MINIFS(B92:FO92,metrics.est,"Time"),B92:FO92,0)+1)), ", ", INDIRECT(ADDRESS(2,MATCH(_xlfn.MINIFS(B92:FO92,metrics.est,"Time"),B92:FO92,0)+1)))</f>
        <v>k=20, r=0.9</v>
      </c>
    </row>
    <row r="93" spans="1:181" x14ac:dyDescent="0.2">
      <c r="A93" s="1" t="s">
        <v>84</v>
      </c>
      <c r="B93" s="4">
        <v>0.68779999999999997</v>
      </c>
      <c r="C93" s="4">
        <v>0.80249999999999999</v>
      </c>
      <c r="D93" s="4">
        <v>0.32779999999999998</v>
      </c>
      <c r="E93" s="4">
        <v>0.96430000000000005</v>
      </c>
      <c r="F93" s="4">
        <v>2.0669</v>
      </c>
      <c r="G93" s="5">
        <v>0.69140000000000001</v>
      </c>
      <c r="H93" s="5">
        <v>0.81440000000000001</v>
      </c>
      <c r="I93" s="5">
        <v>0.3427</v>
      </c>
      <c r="J93" s="5">
        <v>0.95889999999999997</v>
      </c>
      <c r="K93" s="5">
        <v>1.7609999999999999</v>
      </c>
      <c r="L93" s="4">
        <v>0.69669999999999999</v>
      </c>
      <c r="M93" s="4">
        <v>0.82850000000000001</v>
      </c>
      <c r="N93" s="4">
        <v>0.33210000000000001</v>
      </c>
      <c r="O93" s="4">
        <v>0.95550000000000002</v>
      </c>
      <c r="P93" s="4">
        <v>1.9489000000000001</v>
      </c>
      <c r="Q93" s="5">
        <v>0.7006</v>
      </c>
      <c r="R93" s="5">
        <v>0.83789999999999998</v>
      </c>
      <c r="S93" s="5">
        <v>0.3291</v>
      </c>
      <c r="T93" s="5">
        <v>0.94989999999999997</v>
      </c>
      <c r="U93" s="5">
        <v>1.1914</v>
      </c>
      <c r="V93" s="4">
        <v>0.70699999999999996</v>
      </c>
      <c r="W93" s="4">
        <v>0.85419999999999996</v>
      </c>
      <c r="X93" s="4">
        <v>0.32400000000000001</v>
      </c>
      <c r="Y93" s="4">
        <v>0.94169999999999998</v>
      </c>
      <c r="Z93" s="4">
        <v>1.1926000000000001</v>
      </c>
      <c r="AA93" s="5">
        <v>0.71879999999999999</v>
      </c>
      <c r="AB93" s="5">
        <v>0.88270000000000004</v>
      </c>
      <c r="AC93" s="5">
        <v>0.31119999999999998</v>
      </c>
      <c r="AD93" s="5">
        <v>0.93189999999999995</v>
      </c>
      <c r="AE93" s="5">
        <v>0.82889999999999997</v>
      </c>
      <c r="AF93" s="4">
        <v>0.72970000000000002</v>
      </c>
      <c r="AG93" s="4">
        <v>0.91169999999999995</v>
      </c>
      <c r="AH93" s="4">
        <v>0.2969</v>
      </c>
      <c r="AI93" s="4">
        <v>0.91469999999999996</v>
      </c>
      <c r="AJ93" s="4">
        <v>0.50839999999999996</v>
      </c>
      <c r="AK93" s="5">
        <v>0.75380000000000003</v>
      </c>
      <c r="AL93" s="5">
        <v>0.97660000000000002</v>
      </c>
      <c r="AM93" s="5">
        <v>0.27460000000000001</v>
      </c>
      <c r="AN93" s="5">
        <v>0.88400000000000001</v>
      </c>
      <c r="AO93" s="5">
        <v>0.28120000000000001</v>
      </c>
      <c r="AP93" s="4">
        <v>0.79890000000000005</v>
      </c>
      <c r="AQ93" s="4">
        <v>1.0942000000000001</v>
      </c>
      <c r="AR93" s="4">
        <v>0.23769999999999999</v>
      </c>
      <c r="AS93" s="4">
        <v>0.80930000000000002</v>
      </c>
      <c r="AT93" s="4">
        <v>0.1401</v>
      </c>
      <c r="AU93" s="5">
        <v>0.68889999999999996</v>
      </c>
      <c r="AV93" s="5">
        <v>0.80759999999999998</v>
      </c>
      <c r="AW93" s="5">
        <v>0.34720000000000001</v>
      </c>
      <c r="AX93" s="5">
        <v>0.96309999999999996</v>
      </c>
      <c r="AY93" s="5">
        <v>1.7986</v>
      </c>
      <c r="AZ93" s="4">
        <v>0.69589999999999996</v>
      </c>
      <c r="BA93" s="4">
        <v>0.82420000000000004</v>
      </c>
      <c r="BB93" s="4">
        <v>0.33760000000000001</v>
      </c>
      <c r="BC93" s="4">
        <v>0.95489999999999997</v>
      </c>
      <c r="BD93" s="4">
        <v>1.4650000000000001</v>
      </c>
      <c r="BE93" s="5">
        <v>0.70740000000000003</v>
      </c>
      <c r="BF93" s="5">
        <v>0.85529999999999995</v>
      </c>
      <c r="BG93" s="5">
        <v>0.32179999999999997</v>
      </c>
      <c r="BH93" s="5">
        <v>0.94199999999999995</v>
      </c>
      <c r="BI93" s="5">
        <v>0.9244</v>
      </c>
      <c r="BJ93" s="4">
        <v>0.73060000000000003</v>
      </c>
      <c r="BK93" s="4">
        <v>0.91410000000000002</v>
      </c>
      <c r="BL93" s="4">
        <v>0.2959</v>
      </c>
      <c r="BM93" s="4">
        <v>0.91459999999999997</v>
      </c>
      <c r="BN93" s="4">
        <v>0.48480000000000001</v>
      </c>
      <c r="BO93" s="5">
        <v>0.79869999999999997</v>
      </c>
      <c r="BP93" s="5">
        <v>1.0947</v>
      </c>
      <c r="BQ93" s="5">
        <v>0.23300000000000001</v>
      </c>
      <c r="BR93" s="5">
        <v>0.80810000000000004</v>
      </c>
      <c r="BS93" s="5">
        <v>9.6000000000000002E-2</v>
      </c>
      <c r="BT93" s="4">
        <v>0.68820000000000003</v>
      </c>
      <c r="BU93" s="4">
        <v>0.80400000000000005</v>
      </c>
      <c r="BV93" s="4">
        <v>0.33750000000000002</v>
      </c>
      <c r="BW93" s="4">
        <v>0.96289999999999998</v>
      </c>
      <c r="BX93" s="4">
        <v>1.6753</v>
      </c>
      <c r="BY93" s="5">
        <v>0.69540000000000002</v>
      </c>
      <c r="BZ93" s="5">
        <v>0.82379999999999998</v>
      </c>
      <c r="CA93" s="5">
        <v>0.33289999999999997</v>
      </c>
      <c r="CB93" s="5">
        <v>0.95589999999999997</v>
      </c>
      <c r="CC93" s="5">
        <v>1.3504</v>
      </c>
      <c r="CD93" s="4">
        <v>0.70920000000000005</v>
      </c>
      <c r="CE93" s="4">
        <v>0.85960000000000003</v>
      </c>
      <c r="CF93" s="4">
        <v>0.31979999999999997</v>
      </c>
      <c r="CG93" s="4">
        <v>0.94230000000000003</v>
      </c>
      <c r="CH93" s="4">
        <v>0.82540000000000002</v>
      </c>
      <c r="CI93" s="5">
        <v>0.73150000000000004</v>
      </c>
      <c r="CJ93" s="5">
        <v>0.91710000000000003</v>
      </c>
      <c r="CK93" s="5">
        <v>0.2974</v>
      </c>
      <c r="CL93" s="5">
        <v>0.91439999999999999</v>
      </c>
      <c r="CM93" s="5">
        <v>0.4345</v>
      </c>
      <c r="CN93" s="4">
        <v>0.80030000000000001</v>
      </c>
      <c r="CO93" s="4">
        <v>1.1002000000000001</v>
      </c>
      <c r="CP93" s="4">
        <v>0.23680000000000001</v>
      </c>
      <c r="CQ93" s="4">
        <v>0.80820000000000003</v>
      </c>
      <c r="CR93" s="4">
        <v>9.3100000000000002E-2</v>
      </c>
      <c r="CS93" s="5">
        <v>0.68610000000000004</v>
      </c>
      <c r="CT93" s="5">
        <v>0.80110000000000003</v>
      </c>
      <c r="CU93" s="5">
        <v>0.35120000000000001</v>
      </c>
      <c r="CV93" s="5">
        <v>0.96299999999999997</v>
      </c>
      <c r="CW93" s="5">
        <v>1.2007000000000001</v>
      </c>
      <c r="CX93" s="4">
        <v>0.69550000000000001</v>
      </c>
      <c r="CY93" s="4">
        <v>0.82520000000000004</v>
      </c>
      <c r="CZ93" s="4">
        <v>0.3362</v>
      </c>
      <c r="DA93" s="4">
        <v>0.95530000000000004</v>
      </c>
      <c r="DB93" s="4">
        <v>0.99850000000000005</v>
      </c>
      <c r="DC93" s="5">
        <v>0.70820000000000005</v>
      </c>
      <c r="DD93" s="5">
        <v>0.85670000000000002</v>
      </c>
      <c r="DE93" s="5">
        <v>0.32029999999999997</v>
      </c>
      <c r="DF93" s="5">
        <v>0.94259999999999999</v>
      </c>
      <c r="DG93" s="5">
        <v>0.6764</v>
      </c>
      <c r="DH93" s="4">
        <v>0.73119999999999996</v>
      </c>
      <c r="DI93" s="4">
        <v>0.91600000000000004</v>
      </c>
      <c r="DJ93" s="4">
        <v>0.29870000000000002</v>
      </c>
      <c r="DK93" s="4">
        <v>0.91459999999999997</v>
      </c>
      <c r="DL93" s="4">
        <v>0.30330000000000001</v>
      </c>
      <c r="DM93" s="5">
        <v>0.8</v>
      </c>
      <c r="DN93" s="5">
        <v>1.1002000000000001</v>
      </c>
      <c r="DO93" s="5">
        <v>0.23619999999999999</v>
      </c>
      <c r="DP93" s="5">
        <v>0.80830000000000002</v>
      </c>
      <c r="DQ93" s="5">
        <v>6.7199999999999996E-2</v>
      </c>
      <c r="DR93" s="4">
        <v>0.68920000000000003</v>
      </c>
      <c r="DS93" s="4">
        <v>0.80789999999999995</v>
      </c>
      <c r="DT93" s="4">
        <v>0.34350000000000003</v>
      </c>
      <c r="DU93" s="4">
        <v>0.96240000000000003</v>
      </c>
      <c r="DV93" s="4">
        <v>1.4204000000000001</v>
      </c>
      <c r="DW93" s="5">
        <v>0.69440000000000002</v>
      </c>
      <c r="DX93" s="5">
        <v>0.82240000000000002</v>
      </c>
      <c r="DY93" s="5">
        <v>0.3357</v>
      </c>
      <c r="DZ93" s="5">
        <v>0.95499999999999996</v>
      </c>
      <c r="EA93" s="5">
        <v>1.1064000000000001</v>
      </c>
      <c r="EB93" s="4">
        <v>0.70760000000000001</v>
      </c>
      <c r="EC93" s="4">
        <v>0.85580000000000001</v>
      </c>
      <c r="ED93" s="4">
        <v>0.3236</v>
      </c>
      <c r="EE93" s="4">
        <v>0.94179999999999997</v>
      </c>
      <c r="EF93" s="4">
        <v>0.62129999999999996</v>
      </c>
      <c r="EG93" s="5">
        <v>0.73109999999999997</v>
      </c>
      <c r="EH93" s="5">
        <v>0.91559999999999997</v>
      </c>
      <c r="EI93" s="5">
        <v>0.2969</v>
      </c>
      <c r="EJ93" s="5">
        <v>0.91490000000000005</v>
      </c>
      <c r="EK93" s="5">
        <v>0.36420000000000002</v>
      </c>
      <c r="EL93" s="4">
        <v>0.79949999999999999</v>
      </c>
      <c r="EM93" s="4">
        <v>1.0985</v>
      </c>
      <c r="EN93" s="4">
        <v>0.2344</v>
      </c>
      <c r="EO93" s="4">
        <v>0.80879999999999996</v>
      </c>
      <c r="EP93" s="4">
        <v>6.8000000000000005E-2</v>
      </c>
      <c r="EQ93" s="5"/>
      <c r="ER93" s="5"/>
      <c r="ES93" s="5"/>
      <c r="ET93" s="5"/>
      <c r="EU93" s="5"/>
      <c r="EV93" s="4"/>
      <c r="EW93" s="4"/>
      <c r="EX93" s="4"/>
      <c r="EY93" s="4"/>
      <c r="EZ93" s="4"/>
      <c r="FA93" s="5"/>
      <c r="FB93" s="5"/>
      <c r="FC93" s="5"/>
      <c r="FD93" s="5"/>
      <c r="FE93" s="5"/>
      <c r="FF93" s="4"/>
      <c r="FG93" s="4"/>
      <c r="FH93" s="4"/>
      <c r="FI93" s="4"/>
      <c r="FJ93" s="4"/>
      <c r="FK93" s="5"/>
      <c r="FL93" s="5"/>
      <c r="FM93" s="5"/>
      <c r="FN93" s="5"/>
      <c r="FO93" s="5"/>
      <c r="FP93" s="4">
        <f t="shared" si="6"/>
        <v>0.72322758620689664</v>
      </c>
      <c r="FQ93" s="4">
        <f t="shared" si="7"/>
        <v>0.896644827586207</v>
      </c>
      <c r="FR93" s="4">
        <f t="shared" si="8"/>
        <v>0.30733448275862074</v>
      </c>
      <c r="FS93" s="4">
        <f t="shared" si="9"/>
        <v>0.91873448275862057</v>
      </c>
      <c r="FT93" s="4">
        <f t="shared" si="10"/>
        <v>0.89287241379310367</v>
      </c>
      <c r="FU93" s="1" t="str" cm="1">
        <f t="array" aca="1" ref="FU93" ca="1">CONCATENATE(INDIRECT(ADDRESS(1,MATCH(_xlfn.MINIFS(B93:FO93,metrics.est,"MAE"),B93:FO93,0)+1)), ", ", INDIRECT(ADDRESS(2,MATCH(_xlfn.MINIFS(B93:FO93,metrics.est,"MAE"),B93:FO93,0)+1)))</f>
        <v>k=20, r=0.1</v>
      </c>
      <c r="FV93" s="1" t="str" cm="1">
        <f t="array" aca="1" ref="FV93" ca="1">CONCATENATE(INDIRECT(ADDRESS(1,MATCH(_xlfn.MINIFS(B93:FO93,metrics.est,"MSE"),B93:FO93,0)+1)), ", ", INDIRECT(ADDRESS(2,MATCH(_xlfn.MINIFS(B93:FO93,metrics.est,"MSE"),B93:FO93,0)+1)))</f>
        <v>k=20, r=0.1</v>
      </c>
      <c r="FW93" s="1" t="str" cm="1">
        <f t="array" aca="1" ref="FW93" ca="1">CONCATENATE(INDIRECT(ADDRESS(1,MATCH(_xlfn.MAXIFS(B93:FO93,metrics.est,"R"),B93:FO93,0)+1)), ", ", INDIRECT(ADDRESS(2,MATCH(_xlfn.MAXIFS(B93:FO93,metrics.est,"R"),B93:FO93,0)+1)))</f>
        <v>k=20, r=0.1</v>
      </c>
      <c r="FX93" s="1" t="str" cm="1">
        <f t="array" aca="1" ref="FX93" ca="1">CONCATENATE(INDIRECT(ADDRESS(1,MATCH(_xlfn.MAXIFS(B93:FO93,metrics.est,"Coverage"),B93:FO93,0)+1)), ", ", INDIRECT(ADDRESS(2,MATCH(_xlfn.MAXIFS(B93:FO93,metrics.est,"Coverage"),B93:FO93,0)+1)))</f>
        <v>k=5, r=0.1</v>
      </c>
      <c r="FY93" s="1" t="str" cm="1">
        <f t="array" aca="1" ref="FY93" ca="1">CONCATENATE(INDIRECT(ADDRESS(1,MATCH(_xlfn.MINIFS(B93:FO93,metrics.est,"Time"),B93:FO93,0)+1)), ", ", INDIRECT(ADDRESS(2,MATCH(_xlfn.MINIFS(B93:FO93,metrics.est,"Time"),B93:FO93,0)+1)))</f>
        <v>k=20, r=0.9</v>
      </c>
    </row>
    <row r="94" spans="1:181" x14ac:dyDescent="0.2">
      <c r="A94" s="1" t="s">
        <v>85</v>
      </c>
      <c r="B94" s="4">
        <v>0.72240000000000004</v>
      </c>
      <c r="C94" s="4">
        <v>0.88849999999999996</v>
      </c>
      <c r="D94" s="4">
        <v>0.28070000000000001</v>
      </c>
      <c r="E94" s="4">
        <v>0.96419999999999995</v>
      </c>
      <c r="F94" s="4">
        <v>0.34739999999999999</v>
      </c>
      <c r="G94" s="5">
        <v>0.73380000000000001</v>
      </c>
      <c r="H94" s="5">
        <v>0.92410000000000003</v>
      </c>
      <c r="I94" s="5">
        <v>0.29459999999999997</v>
      </c>
      <c r="J94" s="5">
        <v>0.95879999999999999</v>
      </c>
      <c r="K94" s="5">
        <v>0.4027</v>
      </c>
      <c r="L94" s="4">
        <v>0.74529999999999996</v>
      </c>
      <c r="M94" s="4">
        <v>0.95150000000000001</v>
      </c>
      <c r="N94" s="4">
        <v>0.28510000000000002</v>
      </c>
      <c r="O94" s="4">
        <v>0.95540000000000003</v>
      </c>
      <c r="P94" s="4">
        <v>0.60929999999999995</v>
      </c>
      <c r="Q94" s="5">
        <v>0.75890000000000002</v>
      </c>
      <c r="R94" s="5">
        <v>0.98570000000000002</v>
      </c>
      <c r="S94" s="5">
        <v>0.27900000000000003</v>
      </c>
      <c r="T94" s="5">
        <v>0.9496</v>
      </c>
      <c r="U94" s="5">
        <v>0.4148</v>
      </c>
      <c r="V94" s="4">
        <v>0.77769999999999995</v>
      </c>
      <c r="W94" s="4">
        <v>1.0310999999999999</v>
      </c>
      <c r="X94" s="4">
        <v>0.27300000000000002</v>
      </c>
      <c r="Y94" s="4">
        <v>0.94110000000000005</v>
      </c>
      <c r="Z94" s="4">
        <v>0.56000000000000005</v>
      </c>
      <c r="AA94" s="5">
        <v>0.80289999999999995</v>
      </c>
      <c r="AB94" s="5">
        <v>1.0931999999999999</v>
      </c>
      <c r="AC94" s="5">
        <v>0.25729999999999997</v>
      </c>
      <c r="AD94" s="5">
        <v>0.9304</v>
      </c>
      <c r="AE94" s="5">
        <v>0.376</v>
      </c>
      <c r="AF94" s="4">
        <v>0.82640000000000002</v>
      </c>
      <c r="AG94" s="4">
        <v>1.1552</v>
      </c>
      <c r="AH94" s="4">
        <v>0.23599999999999999</v>
      </c>
      <c r="AI94" s="4">
        <v>0.91</v>
      </c>
      <c r="AJ94" s="4">
        <v>0.28610000000000002</v>
      </c>
      <c r="AK94" s="5">
        <v>0.85370000000000001</v>
      </c>
      <c r="AL94" s="5">
        <v>1.2306999999999999</v>
      </c>
      <c r="AM94" s="5">
        <v>0.21249999999999999</v>
      </c>
      <c r="AN94" s="5">
        <v>0.86550000000000005</v>
      </c>
      <c r="AO94" s="5">
        <v>0.17699999999999999</v>
      </c>
      <c r="AP94" s="4">
        <v>0.86029999999999995</v>
      </c>
      <c r="AQ94" s="4">
        <v>1.2506999999999999</v>
      </c>
      <c r="AR94" s="4">
        <v>0.1898</v>
      </c>
      <c r="AS94" s="4">
        <v>0.68110000000000004</v>
      </c>
      <c r="AT94" s="4">
        <v>0.122</v>
      </c>
      <c r="AU94" s="5">
        <v>0.72489999999999999</v>
      </c>
      <c r="AV94" s="5">
        <v>0.89990000000000003</v>
      </c>
      <c r="AW94" s="5">
        <v>0.30020000000000002</v>
      </c>
      <c r="AX94" s="5">
        <v>0.96299999999999997</v>
      </c>
      <c r="AY94" s="5">
        <v>0.32819999999999999</v>
      </c>
      <c r="AZ94" s="4">
        <v>0.74480000000000002</v>
      </c>
      <c r="BA94" s="4">
        <v>0.94899999999999995</v>
      </c>
      <c r="BB94" s="4">
        <v>0.29010000000000002</v>
      </c>
      <c r="BC94" s="4">
        <v>0.95469999999999999</v>
      </c>
      <c r="BD94" s="4">
        <v>0.42370000000000002</v>
      </c>
      <c r="BE94" s="5">
        <v>0.77839999999999998</v>
      </c>
      <c r="BF94" s="5">
        <v>1.034</v>
      </c>
      <c r="BG94" s="5">
        <v>0.26860000000000001</v>
      </c>
      <c r="BH94" s="5">
        <v>0.9415</v>
      </c>
      <c r="BI94" s="5">
        <v>0.39360000000000001</v>
      </c>
      <c r="BJ94" s="4">
        <v>0.82879999999999998</v>
      </c>
      <c r="BK94" s="4">
        <v>1.161</v>
      </c>
      <c r="BL94" s="4">
        <v>0.24179999999999999</v>
      </c>
      <c r="BM94" s="4">
        <v>0.91020000000000001</v>
      </c>
      <c r="BN94" s="4">
        <v>0.26400000000000001</v>
      </c>
      <c r="BO94" s="5">
        <v>0.86270000000000002</v>
      </c>
      <c r="BP94" s="5">
        <v>1.2575000000000001</v>
      </c>
      <c r="BQ94" s="5">
        <v>0.1847</v>
      </c>
      <c r="BR94" s="5">
        <v>0.68010000000000004</v>
      </c>
      <c r="BS94" s="5">
        <v>7.6499999999999999E-2</v>
      </c>
      <c r="BT94" s="4">
        <v>0.72619999999999996</v>
      </c>
      <c r="BU94" s="4">
        <v>0.90229999999999999</v>
      </c>
      <c r="BV94" s="4">
        <v>0.28399999999999997</v>
      </c>
      <c r="BW94" s="4">
        <v>0.96350000000000002</v>
      </c>
      <c r="BX94" s="4">
        <v>0.2727</v>
      </c>
      <c r="BY94" s="5">
        <v>0.74429999999999996</v>
      </c>
      <c r="BZ94" s="5">
        <v>0.9486</v>
      </c>
      <c r="CA94" s="5">
        <v>0.2873</v>
      </c>
      <c r="CB94" s="5">
        <v>0.95550000000000002</v>
      </c>
      <c r="CC94" s="5">
        <v>0.42259999999999998</v>
      </c>
      <c r="CD94" s="4">
        <v>0.78069999999999995</v>
      </c>
      <c r="CE94" s="4">
        <v>1.0384</v>
      </c>
      <c r="CF94" s="4">
        <v>0.26879999999999998</v>
      </c>
      <c r="CG94" s="4">
        <v>0.94169999999999998</v>
      </c>
      <c r="CH94" s="4">
        <v>0.35120000000000001</v>
      </c>
      <c r="CI94" s="5">
        <v>0.82869999999999999</v>
      </c>
      <c r="CJ94" s="5">
        <v>1.1611</v>
      </c>
      <c r="CK94" s="5">
        <v>0.24199999999999999</v>
      </c>
      <c r="CL94" s="5">
        <v>0.91</v>
      </c>
      <c r="CM94" s="5">
        <v>0.21929999999999999</v>
      </c>
      <c r="CN94" s="4">
        <v>0.86319999999999997</v>
      </c>
      <c r="CO94" s="4">
        <v>1.2604</v>
      </c>
      <c r="CP94" s="4">
        <v>0.18640000000000001</v>
      </c>
      <c r="CQ94" s="4">
        <v>0.68020000000000003</v>
      </c>
      <c r="CR94" s="4">
        <v>6.7699999999999996E-2</v>
      </c>
      <c r="CS94" s="5">
        <v>0.72289999999999999</v>
      </c>
      <c r="CT94" s="5">
        <v>0.89539999999999997</v>
      </c>
      <c r="CU94" s="5">
        <v>0.2959</v>
      </c>
      <c r="CV94" s="5">
        <v>0.96289999999999998</v>
      </c>
      <c r="CW94" s="5">
        <v>0.22700000000000001</v>
      </c>
      <c r="CX94" s="4">
        <v>0.74399999999999999</v>
      </c>
      <c r="CY94" s="4">
        <v>0.94850000000000001</v>
      </c>
      <c r="CZ94" s="4">
        <v>0.28920000000000001</v>
      </c>
      <c r="DA94" s="4">
        <v>0.95520000000000005</v>
      </c>
      <c r="DB94" s="4">
        <v>0.30209999999999998</v>
      </c>
      <c r="DC94" s="5">
        <v>0.78010000000000002</v>
      </c>
      <c r="DD94" s="5">
        <v>1.0367</v>
      </c>
      <c r="DE94" s="5">
        <v>0.26860000000000001</v>
      </c>
      <c r="DF94" s="5">
        <v>0.94199999999999995</v>
      </c>
      <c r="DG94" s="5">
        <v>0.28100000000000003</v>
      </c>
      <c r="DH94" s="4">
        <v>0.82789999999999997</v>
      </c>
      <c r="DI94" s="4">
        <v>1.1581999999999999</v>
      </c>
      <c r="DJ94" s="4">
        <v>0.2442</v>
      </c>
      <c r="DK94" s="4">
        <v>0.9103</v>
      </c>
      <c r="DL94" s="4">
        <v>0.16139999999999999</v>
      </c>
      <c r="DM94" s="5">
        <v>0.86260000000000003</v>
      </c>
      <c r="DN94" s="5">
        <v>1.2574000000000001</v>
      </c>
      <c r="DO94" s="5">
        <v>0.18740000000000001</v>
      </c>
      <c r="DP94" s="5">
        <v>0.67959999999999998</v>
      </c>
      <c r="DQ94" s="5">
        <v>5.33E-2</v>
      </c>
      <c r="DR94" s="4">
        <v>0.72560000000000002</v>
      </c>
      <c r="DS94" s="4">
        <v>0.90059999999999996</v>
      </c>
      <c r="DT94" s="4">
        <v>0.29380000000000001</v>
      </c>
      <c r="DU94" s="4">
        <v>0.96240000000000003</v>
      </c>
      <c r="DV94" s="4">
        <v>0.30109999999999998</v>
      </c>
      <c r="DW94" s="5">
        <v>0.74339999999999995</v>
      </c>
      <c r="DX94" s="5">
        <v>0.94669999999999999</v>
      </c>
      <c r="DY94" s="5">
        <v>0.28989999999999999</v>
      </c>
      <c r="DZ94" s="5">
        <v>0.95489999999999997</v>
      </c>
      <c r="EA94" s="5">
        <v>0.33110000000000001</v>
      </c>
      <c r="EB94" s="4">
        <v>0.77929999999999999</v>
      </c>
      <c r="EC94" s="4">
        <v>1.0353000000000001</v>
      </c>
      <c r="ED94" s="4">
        <v>0.27129999999999999</v>
      </c>
      <c r="EE94" s="4">
        <v>0.94120000000000004</v>
      </c>
      <c r="EF94" s="4">
        <v>0.25380000000000003</v>
      </c>
      <c r="EG94" s="5">
        <v>0.82889999999999997</v>
      </c>
      <c r="EH94" s="5">
        <v>1.1609</v>
      </c>
      <c r="EI94" s="5">
        <v>0.24079999999999999</v>
      </c>
      <c r="EJ94" s="5">
        <v>0.91049999999999998</v>
      </c>
      <c r="EK94" s="5">
        <v>0.19500000000000001</v>
      </c>
      <c r="EL94" s="4">
        <v>0.86070000000000002</v>
      </c>
      <c r="EM94" s="4">
        <v>1.2532000000000001</v>
      </c>
      <c r="EN94" s="4">
        <v>0.1865</v>
      </c>
      <c r="EO94" s="4">
        <v>0.6794</v>
      </c>
      <c r="EP94" s="4">
        <v>5.3999999999999999E-2</v>
      </c>
      <c r="EQ94" s="5"/>
      <c r="ER94" s="5"/>
      <c r="ES94" s="5"/>
      <c r="ET94" s="5"/>
      <c r="EU94" s="5"/>
      <c r="EV94" s="4"/>
      <c r="EW94" s="4"/>
      <c r="EX94" s="4"/>
      <c r="EY94" s="4"/>
      <c r="EZ94" s="4"/>
      <c r="FA94" s="5"/>
      <c r="FB94" s="5"/>
      <c r="FC94" s="5"/>
      <c r="FD94" s="5"/>
      <c r="FE94" s="5"/>
      <c r="FF94" s="4"/>
      <c r="FG94" s="4"/>
      <c r="FH94" s="4"/>
      <c r="FI94" s="4"/>
      <c r="FJ94" s="4"/>
      <c r="FK94" s="5"/>
      <c r="FL94" s="5"/>
      <c r="FM94" s="5"/>
      <c r="FN94" s="5"/>
      <c r="FO94" s="5"/>
      <c r="FP94" s="4">
        <f t="shared" si="6"/>
        <v>0.78756896551724143</v>
      </c>
      <c r="FQ94" s="4">
        <f t="shared" si="7"/>
        <v>1.0591655172413794</v>
      </c>
      <c r="FR94" s="4">
        <f t="shared" si="8"/>
        <v>0.25618965517241377</v>
      </c>
      <c r="FS94" s="4">
        <f t="shared" si="9"/>
        <v>0.89499655172413783</v>
      </c>
      <c r="FT94" s="4">
        <f t="shared" si="10"/>
        <v>0.28533103448275865</v>
      </c>
      <c r="FU94" s="1" t="str" cm="1">
        <f t="array" aca="1" ref="FU94" ca="1">CONCATENATE(INDIRECT(ADDRESS(1,MATCH(_xlfn.MINIFS(B94:FO94,metrics.est,"MAE"),B94:FO94,0)+1)), ", ", INDIRECT(ADDRESS(2,MATCH(_xlfn.MINIFS(B94:FO94,metrics.est,"MAE"),B94:FO94,0)+1)))</f>
        <v>k=5, r=0.1</v>
      </c>
      <c r="FV94" s="1" t="str" cm="1">
        <f t="array" aca="1" ref="FV94" ca="1">CONCATENATE(INDIRECT(ADDRESS(1,MATCH(_xlfn.MINIFS(B94:FO94,metrics.est,"MSE"),B94:FO94,0)+1)), ", ", INDIRECT(ADDRESS(2,MATCH(_xlfn.MINIFS(B94:FO94,metrics.est,"MSE"),B94:FO94,0)+1)))</f>
        <v>k=5, r=0.1</v>
      </c>
      <c r="FW94" s="1" t="str" cm="1">
        <f t="array" aca="1" ref="FW94" ca="1">CONCATENATE(INDIRECT(ADDRESS(1,MATCH(_xlfn.MAXIFS(B94:FO94,metrics.est,"R"),B94:FO94,0)+1)), ", ", INDIRECT(ADDRESS(2,MATCH(_xlfn.MAXIFS(B94:FO94,metrics.est,"R"),B94:FO94,0)+1)))</f>
        <v>k=10, r=0.1</v>
      </c>
      <c r="FX94" s="1" t="str" cm="1">
        <f t="array" aca="1" ref="FX94" ca="1">CONCATENATE(INDIRECT(ADDRESS(1,MATCH(_xlfn.MAXIFS(B94:FO94,metrics.est,"Coverage"),B94:FO94,0)+1)), ", ", INDIRECT(ADDRESS(2,MATCH(_xlfn.MAXIFS(B94:FO94,metrics.est,"Coverage"),B94:FO94,0)+1)))</f>
        <v>k=5, r=0.1</v>
      </c>
      <c r="FY94" s="1" t="str" cm="1">
        <f t="array" aca="1" ref="FY94" ca="1">CONCATENATE(INDIRECT(ADDRESS(1,MATCH(_xlfn.MINIFS(B94:FO94,metrics.est,"Time"),B94:FO94,0)+1)), ", ", INDIRECT(ADDRESS(2,MATCH(_xlfn.MINIFS(B94:FO94,metrics.est,"Time"),B94:FO94,0)+1)))</f>
        <v>k=20, r=0.9</v>
      </c>
    </row>
    <row r="95" spans="1:181" x14ac:dyDescent="0.2">
      <c r="A95" s="1" t="s">
        <v>86</v>
      </c>
      <c r="B95" s="4">
        <v>0.64859999999999995</v>
      </c>
      <c r="C95" s="4">
        <v>0.72130000000000005</v>
      </c>
      <c r="D95" s="4">
        <v>0.3614</v>
      </c>
      <c r="E95" s="4">
        <v>0.96419999999999995</v>
      </c>
      <c r="F95" s="4">
        <v>0.28589999999999999</v>
      </c>
      <c r="G95" s="5">
        <v>0.65429999999999999</v>
      </c>
      <c r="H95" s="5">
        <v>0.73640000000000005</v>
      </c>
      <c r="I95" s="5">
        <v>0.37759999999999999</v>
      </c>
      <c r="J95" s="5">
        <v>0.95879999999999999</v>
      </c>
      <c r="K95" s="5">
        <v>0.35139999999999999</v>
      </c>
      <c r="L95" s="4">
        <v>0.66059999999999997</v>
      </c>
      <c r="M95" s="4">
        <v>0.75039999999999996</v>
      </c>
      <c r="N95" s="4">
        <v>0.36709999999999998</v>
      </c>
      <c r="O95" s="4">
        <v>0.95530000000000004</v>
      </c>
      <c r="P95" s="4">
        <v>0.52329999999999999</v>
      </c>
      <c r="Q95" s="5">
        <v>0.66710000000000003</v>
      </c>
      <c r="R95" s="5">
        <v>0.76290000000000002</v>
      </c>
      <c r="S95" s="5">
        <v>0.36070000000000002</v>
      </c>
      <c r="T95" s="5">
        <v>0.9496</v>
      </c>
      <c r="U95" s="5">
        <v>0.32979999999999998</v>
      </c>
      <c r="V95" s="4">
        <v>0.67459999999999998</v>
      </c>
      <c r="W95" s="4">
        <v>0.77900000000000003</v>
      </c>
      <c r="X95" s="4">
        <v>0.35539999999999999</v>
      </c>
      <c r="Y95" s="4">
        <v>0.94110000000000005</v>
      </c>
      <c r="Z95" s="4">
        <v>0.36449999999999999</v>
      </c>
      <c r="AA95" s="5">
        <v>0.68820000000000003</v>
      </c>
      <c r="AB95" s="5">
        <v>0.80859999999999999</v>
      </c>
      <c r="AC95" s="5">
        <v>0.33750000000000002</v>
      </c>
      <c r="AD95" s="5">
        <v>0.9304</v>
      </c>
      <c r="AE95" s="5">
        <v>0.28470000000000001</v>
      </c>
      <c r="AF95" s="4">
        <v>0.70240000000000002</v>
      </c>
      <c r="AG95" s="4">
        <v>0.84450000000000003</v>
      </c>
      <c r="AH95" s="4">
        <v>0.31180000000000002</v>
      </c>
      <c r="AI95" s="4">
        <v>0.91</v>
      </c>
      <c r="AJ95" s="4">
        <v>0.19309999999999999</v>
      </c>
      <c r="AK95" s="5">
        <v>0.73170000000000002</v>
      </c>
      <c r="AL95" s="5">
        <v>0.91859999999999997</v>
      </c>
      <c r="AM95" s="5">
        <v>0.27989999999999998</v>
      </c>
      <c r="AN95" s="5">
        <v>0.86550000000000005</v>
      </c>
      <c r="AO95" s="5">
        <v>0.1328</v>
      </c>
      <c r="AP95" s="4">
        <v>0.79500000000000004</v>
      </c>
      <c r="AQ95" s="4">
        <v>1.0795999999999999</v>
      </c>
      <c r="AR95" s="4">
        <v>0.23139999999999999</v>
      </c>
      <c r="AS95" s="4">
        <v>0.68110000000000004</v>
      </c>
      <c r="AT95" s="4">
        <v>7.9200000000000007E-2</v>
      </c>
      <c r="AU95" s="5">
        <v>0.64900000000000002</v>
      </c>
      <c r="AV95" s="5">
        <v>0.72330000000000005</v>
      </c>
      <c r="AW95" s="5">
        <v>0.38379999999999997</v>
      </c>
      <c r="AX95" s="5">
        <v>0.96299999999999997</v>
      </c>
      <c r="AY95" s="5">
        <v>0.2722</v>
      </c>
      <c r="AZ95" s="4">
        <v>0.66020000000000001</v>
      </c>
      <c r="BA95" s="4">
        <v>0.74650000000000005</v>
      </c>
      <c r="BB95" s="4">
        <v>0.37359999999999999</v>
      </c>
      <c r="BC95" s="4">
        <v>0.95469999999999999</v>
      </c>
      <c r="BD95" s="4">
        <v>0.3518</v>
      </c>
      <c r="BE95" s="5">
        <v>0.67530000000000001</v>
      </c>
      <c r="BF95" s="5">
        <v>0.78200000000000003</v>
      </c>
      <c r="BG95" s="5">
        <v>0.34939999999999999</v>
      </c>
      <c r="BH95" s="5">
        <v>0.9415</v>
      </c>
      <c r="BI95" s="5">
        <v>0.3211</v>
      </c>
      <c r="BJ95" s="4">
        <v>0.70309999999999995</v>
      </c>
      <c r="BK95" s="4">
        <v>0.84519999999999995</v>
      </c>
      <c r="BL95" s="4">
        <v>0.3145</v>
      </c>
      <c r="BM95" s="4">
        <v>0.91020000000000001</v>
      </c>
      <c r="BN95" s="4">
        <v>0.2077</v>
      </c>
      <c r="BO95" s="5">
        <v>0.79590000000000005</v>
      </c>
      <c r="BP95" s="5">
        <v>1.0797000000000001</v>
      </c>
      <c r="BQ95" s="5">
        <v>0.22450000000000001</v>
      </c>
      <c r="BR95" s="5">
        <v>0.68010000000000004</v>
      </c>
      <c r="BS95" s="5">
        <v>5.4699999999999999E-2</v>
      </c>
      <c r="BT95" s="4">
        <v>0.64990000000000003</v>
      </c>
      <c r="BU95" s="4">
        <v>0.72489999999999999</v>
      </c>
      <c r="BV95" s="4">
        <v>0.36969999999999997</v>
      </c>
      <c r="BW95" s="4">
        <v>0.96279999999999999</v>
      </c>
      <c r="BX95" s="4">
        <v>0.22</v>
      </c>
      <c r="BY95" s="5">
        <v>0.66069999999999995</v>
      </c>
      <c r="BZ95" s="5">
        <v>0.74950000000000006</v>
      </c>
      <c r="CA95" s="5">
        <v>0.37009999999999998</v>
      </c>
      <c r="CB95" s="5">
        <v>0.95550000000000002</v>
      </c>
      <c r="CC95" s="5">
        <v>0.3301</v>
      </c>
      <c r="CD95" s="4">
        <v>0.67689999999999995</v>
      </c>
      <c r="CE95" s="4">
        <v>0.78410000000000002</v>
      </c>
      <c r="CF95" s="4">
        <v>0.35049999999999998</v>
      </c>
      <c r="CG95" s="4">
        <v>0.94189999999999996</v>
      </c>
      <c r="CH95" s="4">
        <v>0.27310000000000001</v>
      </c>
      <c r="CI95" s="5">
        <v>0.70369999999999999</v>
      </c>
      <c r="CJ95" s="5">
        <v>0.84899999999999998</v>
      </c>
      <c r="CK95" s="5">
        <v>0.31380000000000002</v>
      </c>
      <c r="CL95" s="5">
        <v>0.91</v>
      </c>
      <c r="CM95" s="5">
        <v>0.16839999999999999</v>
      </c>
      <c r="CN95" s="4">
        <v>0.79479999999999995</v>
      </c>
      <c r="CO95" s="4">
        <v>1.0801000000000001</v>
      </c>
      <c r="CP95" s="4">
        <v>0.2293</v>
      </c>
      <c r="CQ95" s="4">
        <v>0.68020000000000003</v>
      </c>
      <c r="CR95" s="4">
        <v>5.45E-2</v>
      </c>
      <c r="CS95" s="5">
        <v>0.64729999999999999</v>
      </c>
      <c r="CT95" s="5">
        <v>0.72019999999999995</v>
      </c>
      <c r="CU95" s="5">
        <v>0.38819999999999999</v>
      </c>
      <c r="CV95" s="5">
        <v>0.96289999999999998</v>
      </c>
      <c r="CW95" s="5">
        <v>0.17730000000000001</v>
      </c>
      <c r="CX95" s="4">
        <v>0.66039999999999999</v>
      </c>
      <c r="CY95" s="4">
        <v>0.74929999999999997</v>
      </c>
      <c r="CZ95" s="4">
        <v>0.37040000000000001</v>
      </c>
      <c r="DA95" s="4">
        <v>0.95520000000000005</v>
      </c>
      <c r="DB95" s="4">
        <v>0.22950000000000001</v>
      </c>
      <c r="DC95" s="5">
        <v>0.67600000000000005</v>
      </c>
      <c r="DD95" s="5">
        <v>0.78320000000000001</v>
      </c>
      <c r="DE95" s="5">
        <v>0.3493</v>
      </c>
      <c r="DF95" s="5">
        <v>0.94199999999999995</v>
      </c>
      <c r="DG95" s="5">
        <v>0.20799999999999999</v>
      </c>
      <c r="DH95" s="4">
        <v>0.70320000000000005</v>
      </c>
      <c r="DI95" s="4">
        <v>0.84709999999999996</v>
      </c>
      <c r="DJ95" s="4">
        <v>0.31580000000000003</v>
      </c>
      <c r="DK95" s="4">
        <v>0.9103</v>
      </c>
      <c r="DL95" s="4">
        <v>0.1133</v>
      </c>
      <c r="DM95" s="5">
        <v>0.79530000000000001</v>
      </c>
      <c r="DN95" s="5">
        <v>1.0799000000000001</v>
      </c>
      <c r="DO95" s="5">
        <v>0.22850000000000001</v>
      </c>
      <c r="DP95" s="5">
        <v>0.67959999999999998</v>
      </c>
      <c r="DQ95" s="5">
        <v>4.0500000000000001E-2</v>
      </c>
      <c r="DR95" s="4">
        <v>0.64970000000000006</v>
      </c>
      <c r="DS95" s="4">
        <v>0.72489999999999999</v>
      </c>
      <c r="DT95" s="4">
        <v>0.3805</v>
      </c>
      <c r="DU95" s="4">
        <v>0.96240000000000003</v>
      </c>
      <c r="DV95" s="4">
        <v>0.23480000000000001</v>
      </c>
      <c r="DW95" s="5">
        <v>0.65920000000000001</v>
      </c>
      <c r="DX95" s="5">
        <v>0.74570000000000003</v>
      </c>
      <c r="DY95" s="5">
        <v>0.37140000000000001</v>
      </c>
      <c r="DZ95" s="5">
        <v>0.95489999999999997</v>
      </c>
      <c r="EA95" s="5">
        <v>0.26150000000000001</v>
      </c>
      <c r="EB95" s="4">
        <v>0.67549999999999999</v>
      </c>
      <c r="EC95" s="4">
        <v>0.78200000000000003</v>
      </c>
      <c r="ED95" s="4">
        <v>0.35320000000000001</v>
      </c>
      <c r="EE95" s="4">
        <v>0.94120000000000004</v>
      </c>
      <c r="EF95" s="4">
        <v>0.18690000000000001</v>
      </c>
      <c r="EG95" s="5">
        <v>0.7036</v>
      </c>
      <c r="EH95" s="5">
        <v>0.84789999999999999</v>
      </c>
      <c r="EI95" s="5">
        <v>0.31459999999999999</v>
      </c>
      <c r="EJ95" s="5">
        <v>0.91049999999999998</v>
      </c>
      <c r="EK95" s="5">
        <v>0.1454</v>
      </c>
      <c r="EL95" s="4">
        <v>0.79449999999999998</v>
      </c>
      <c r="EM95" s="4">
        <v>1.079</v>
      </c>
      <c r="EN95" s="4">
        <v>0.2296</v>
      </c>
      <c r="EO95" s="4">
        <v>0.6794</v>
      </c>
      <c r="EP95" s="4">
        <v>4.1799999999999997E-2</v>
      </c>
      <c r="EQ95" s="5"/>
      <c r="ER95" s="5"/>
      <c r="ES95" s="5"/>
      <c r="ET95" s="5"/>
      <c r="EU95" s="5"/>
      <c r="EV95" s="4"/>
      <c r="EW95" s="4"/>
      <c r="EX95" s="4"/>
      <c r="EY95" s="4"/>
      <c r="EZ95" s="4"/>
      <c r="FA95" s="5"/>
      <c r="FB95" s="5"/>
      <c r="FC95" s="5"/>
      <c r="FD95" s="5"/>
      <c r="FE95" s="5"/>
      <c r="FF95" s="4"/>
      <c r="FG95" s="4"/>
      <c r="FH95" s="4"/>
      <c r="FI95" s="4"/>
      <c r="FJ95" s="4"/>
      <c r="FK95" s="5"/>
      <c r="FL95" s="5"/>
      <c r="FM95" s="5"/>
      <c r="FN95" s="5"/>
      <c r="FO95" s="5"/>
      <c r="FP95" s="4">
        <f t="shared" si="6"/>
        <v>0.69505862068965507</v>
      </c>
      <c r="FQ95" s="4">
        <f t="shared" si="7"/>
        <v>0.83188965517241398</v>
      </c>
      <c r="FR95" s="4">
        <f t="shared" si="8"/>
        <v>0.32977586206896548</v>
      </c>
      <c r="FS95" s="4">
        <f t="shared" si="9"/>
        <v>0.8949758620689654</v>
      </c>
      <c r="FT95" s="4">
        <f t="shared" si="10"/>
        <v>0.22197586206896552</v>
      </c>
      <c r="FU95" s="1" t="str" cm="1">
        <f t="array" aca="1" ref="FU95" ca="1">CONCATENATE(INDIRECT(ADDRESS(1,MATCH(_xlfn.MINIFS(B95:FO95,metrics.est,"MAE"),B95:FO95,0)+1)), ", ", INDIRECT(ADDRESS(2,MATCH(_xlfn.MINIFS(B95:FO95,metrics.est,"MAE"),B95:FO95,0)+1)))</f>
        <v>k=20, r=0.1</v>
      </c>
      <c r="FV95" s="1" t="str" cm="1">
        <f t="array" aca="1" ref="FV95" ca="1">CONCATENATE(INDIRECT(ADDRESS(1,MATCH(_xlfn.MINIFS(B95:FO95,metrics.est,"MSE"),B95:FO95,0)+1)), ", ", INDIRECT(ADDRESS(2,MATCH(_xlfn.MINIFS(B95:FO95,metrics.est,"MSE"),B95:FO95,0)+1)))</f>
        <v>k=20, r=0.1</v>
      </c>
      <c r="FW95" s="1" t="str" cm="1">
        <f t="array" aca="1" ref="FW95" ca="1">CONCATENATE(INDIRECT(ADDRESS(1,MATCH(_xlfn.MAXIFS(B95:FO95,metrics.est,"R"),B95:FO95,0)+1)), ", ", INDIRECT(ADDRESS(2,MATCH(_xlfn.MAXIFS(B95:FO95,metrics.est,"R"),B95:FO95,0)+1)))</f>
        <v>k=20, r=0.1</v>
      </c>
      <c r="FX95" s="1" t="str" cm="1">
        <f t="array" aca="1" ref="FX95" ca="1">CONCATENATE(INDIRECT(ADDRESS(1,MATCH(_xlfn.MAXIFS(B95:FO95,metrics.est,"Coverage"),B95:FO95,0)+1)), ", ", INDIRECT(ADDRESS(2,MATCH(_xlfn.MAXIFS(B95:FO95,metrics.est,"Coverage"),B95:FO95,0)+1)))</f>
        <v>k=5, r=0.1</v>
      </c>
      <c r="FY95" s="1" t="str" cm="1">
        <f t="array" aca="1" ref="FY95" ca="1">CONCATENATE(INDIRECT(ADDRESS(1,MATCH(_xlfn.MINIFS(B95:FO95,metrics.est,"Time"),B95:FO95,0)+1)), ", ", INDIRECT(ADDRESS(2,MATCH(_xlfn.MINIFS(B95:FO95,metrics.est,"Time"),B95:FO95,0)+1)))</f>
        <v>k=20, r=0.9</v>
      </c>
    </row>
    <row r="96" spans="1:181" x14ac:dyDescent="0.2">
      <c r="A96" s="1" t="s">
        <v>87</v>
      </c>
      <c r="B96" s="4">
        <v>0.64680000000000004</v>
      </c>
      <c r="C96" s="4">
        <v>0.7177</v>
      </c>
      <c r="D96" s="4">
        <v>0.36130000000000001</v>
      </c>
      <c r="E96" s="4">
        <v>0.96430000000000005</v>
      </c>
      <c r="F96" s="4">
        <v>0.20810000000000001</v>
      </c>
      <c r="G96" s="5">
        <v>0.65229999999999999</v>
      </c>
      <c r="H96" s="5">
        <v>0.73209999999999997</v>
      </c>
      <c r="I96" s="5">
        <v>0.37780000000000002</v>
      </c>
      <c r="J96" s="5">
        <v>0.95889999999999997</v>
      </c>
      <c r="K96" s="5">
        <v>0.25829999999999997</v>
      </c>
      <c r="L96" s="4">
        <v>0.65910000000000002</v>
      </c>
      <c r="M96" s="4">
        <v>0.747</v>
      </c>
      <c r="N96" s="4">
        <v>0.36919999999999997</v>
      </c>
      <c r="O96" s="4">
        <v>0.95550000000000002</v>
      </c>
      <c r="P96" s="4">
        <v>0.34239999999999998</v>
      </c>
      <c r="Q96" s="5">
        <v>0.66539999999999999</v>
      </c>
      <c r="R96" s="5">
        <v>0.75929999999999997</v>
      </c>
      <c r="S96" s="5">
        <v>0.36099999999999999</v>
      </c>
      <c r="T96" s="5">
        <v>0.94989999999999997</v>
      </c>
      <c r="U96" s="5">
        <v>0.23630000000000001</v>
      </c>
      <c r="V96" s="4">
        <v>0.67310000000000003</v>
      </c>
      <c r="W96" s="4">
        <v>0.77629999999999999</v>
      </c>
      <c r="X96" s="4">
        <v>0.35489999999999999</v>
      </c>
      <c r="Y96" s="4">
        <v>0.94169999999999998</v>
      </c>
      <c r="Z96" s="4">
        <v>0.30730000000000002</v>
      </c>
      <c r="AA96" s="5">
        <v>0.68720000000000003</v>
      </c>
      <c r="AB96" s="5">
        <v>0.80689999999999995</v>
      </c>
      <c r="AC96" s="5">
        <v>0.33710000000000001</v>
      </c>
      <c r="AD96" s="5">
        <v>0.93189999999999995</v>
      </c>
      <c r="AE96" s="5">
        <v>0.24840000000000001</v>
      </c>
      <c r="AF96" s="4">
        <v>0.70269999999999999</v>
      </c>
      <c r="AG96" s="4">
        <v>0.84640000000000004</v>
      </c>
      <c r="AH96" s="4">
        <v>0.311</v>
      </c>
      <c r="AI96" s="4">
        <v>0.91469999999999996</v>
      </c>
      <c r="AJ96" s="4">
        <v>0.1691</v>
      </c>
      <c r="AK96" s="5">
        <v>0.73670000000000002</v>
      </c>
      <c r="AL96" s="5">
        <v>0.93469999999999998</v>
      </c>
      <c r="AM96" s="5">
        <v>0.27550000000000002</v>
      </c>
      <c r="AN96" s="5">
        <v>0.88400000000000001</v>
      </c>
      <c r="AO96" s="5">
        <v>0.12540000000000001</v>
      </c>
      <c r="AP96" s="4">
        <v>0.81830000000000003</v>
      </c>
      <c r="AQ96" s="4">
        <v>1.1458999999999999</v>
      </c>
      <c r="AR96" s="4">
        <v>0.22309999999999999</v>
      </c>
      <c r="AS96" s="4">
        <v>0.80910000000000004</v>
      </c>
      <c r="AT96" s="4">
        <v>6.7100000000000007E-2</v>
      </c>
      <c r="AU96" s="5">
        <v>0.64700000000000002</v>
      </c>
      <c r="AV96" s="5">
        <v>0.71909999999999996</v>
      </c>
      <c r="AW96" s="5">
        <v>0.38529999999999998</v>
      </c>
      <c r="AX96" s="5">
        <v>0.96309999999999996</v>
      </c>
      <c r="AY96" s="5">
        <v>0.19120000000000001</v>
      </c>
      <c r="AZ96" s="4">
        <v>0.65820000000000001</v>
      </c>
      <c r="BA96" s="4">
        <v>0.74229999999999996</v>
      </c>
      <c r="BB96" s="4">
        <v>0.37480000000000002</v>
      </c>
      <c r="BC96" s="4">
        <v>0.95489999999999997</v>
      </c>
      <c r="BD96" s="4">
        <v>0.27529999999999999</v>
      </c>
      <c r="BE96" s="5">
        <v>0.67369999999999997</v>
      </c>
      <c r="BF96" s="5">
        <v>0.77859999999999996</v>
      </c>
      <c r="BG96" s="5">
        <v>0.3503</v>
      </c>
      <c r="BH96" s="5">
        <v>0.94199999999999995</v>
      </c>
      <c r="BI96" s="5">
        <v>0.26490000000000002</v>
      </c>
      <c r="BJ96" s="4">
        <v>0.70340000000000003</v>
      </c>
      <c r="BK96" s="4">
        <v>0.84750000000000003</v>
      </c>
      <c r="BL96" s="4">
        <v>0.31309999999999999</v>
      </c>
      <c r="BM96" s="4">
        <v>0.91459999999999997</v>
      </c>
      <c r="BN96" s="4">
        <v>0.184</v>
      </c>
      <c r="BO96" s="5">
        <v>0.81840000000000002</v>
      </c>
      <c r="BP96" s="5">
        <v>1.1443000000000001</v>
      </c>
      <c r="BQ96" s="5">
        <v>0.219</v>
      </c>
      <c r="BR96" s="5">
        <v>0.80810000000000004</v>
      </c>
      <c r="BS96" s="5">
        <v>5.57E-2</v>
      </c>
      <c r="BT96" s="4">
        <v>0.64790000000000003</v>
      </c>
      <c r="BU96" s="4">
        <v>0.7208</v>
      </c>
      <c r="BV96" s="4">
        <v>0.37119999999999997</v>
      </c>
      <c r="BW96" s="4">
        <v>0.96289999999999998</v>
      </c>
      <c r="BX96" s="4">
        <v>0.17460000000000001</v>
      </c>
      <c r="BY96" s="5">
        <v>0.65880000000000005</v>
      </c>
      <c r="BZ96" s="5">
        <v>0.74560000000000004</v>
      </c>
      <c r="CA96" s="5">
        <v>0.37040000000000001</v>
      </c>
      <c r="CB96" s="5">
        <v>0.95569999999999999</v>
      </c>
      <c r="CC96" s="5">
        <v>0.23960000000000001</v>
      </c>
      <c r="CD96" s="4">
        <v>0.67510000000000003</v>
      </c>
      <c r="CE96" s="4">
        <v>0.78129999999999999</v>
      </c>
      <c r="CF96" s="4">
        <v>0.34989999999999999</v>
      </c>
      <c r="CG96" s="4">
        <v>0.94230000000000003</v>
      </c>
      <c r="CH96" s="4">
        <v>0.21920000000000001</v>
      </c>
      <c r="CI96" s="5">
        <v>0.70409999999999995</v>
      </c>
      <c r="CJ96" s="5">
        <v>0.85140000000000005</v>
      </c>
      <c r="CK96" s="5">
        <v>0.31190000000000001</v>
      </c>
      <c r="CL96" s="5">
        <v>0.91439999999999999</v>
      </c>
      <c r="CM96" s="5">
        <v>0.15620000000000001</v>
      </c>
      <c r="CN96" s="4">
        <v>0.81810000000000005</v>
      </c>
      <c r="CO96" s="4">
        <v>1.1464000000000001</v>
      </c>
      <c r="CP96" s="4">
        <v>0.2243</v>
      </c>
      <c r="CQ96" s="4">
        <v>0.80820000000000003</v>
      </c>
      <c r="CR96" s="4">
        <v>5.1799999999999999E-2</v>
      </c>
      <c r="CS96" s="5">
        <v>0.64529999999999998</v>
      </c>
      <c r="CT96" s="5">
        <v>0.71630000000000005</v>
      </c>
      <c r="CU96" s="5">
        <v>0.38940000000000002</v>
      </c>
      <c r="CV96" s="5">
        <v>0.96299999999999997</v>
      </c>
      <c r="CW96" s="5">
        <v>0.1207</v>
      </c>
      <c r="CX96" s="4">
        <v>0.6583</v>
      </c>
      <c r="CY96" s="4">
        <v>0.745</v>
      </c>
      <c r="CZ96" s="4">
        <v>0.3715</v>
      </c>
      <c r="DA96" s="4">
        <v>0.95530000000000004</v>
      </c>
      <c r="DB96" s="4">
        <v>0.16850000000000001</v>
      </c>
      <c r="DC96" s="5">
        <v>0.67449999999999999</v>
      </c>
      <c r="DD96" s="5">
        <v>0.78010000000000002</v>
      </c>
      <c r="DE96" s="5">
        <v>0.34970000000000001</v>
      </c>
      <c r="DF96" s="5">
        <v>0.94259999999999999</v>
      </c>
      <c r="DG96" s="5">
        <v>0.16320000000000001</v>
      </c>
      <c r="DH96" s="4">
        <v>0.70350000000000001</v>
      </c>
      <c r="DI96" s="4">
        <v>0.84909999999999997</v>
      </c>
      <c r="DJ96" s="4">
        <v>0.31390000000000001</v>
      </c>
      <c r="DK96" s="4">
        <v>0.91459999999999997</v>
      </c>
      <c r="DL96" s="4">
        <v>0.1013</v>
      </c>
      <c r="DM96" s="5">
        <v>0.81830000000000003</v>
      </c>
      <c r="DN96" s="5">
        <v>1.1464000000000001</v>
      </c>
      <c r="DO96" s="5">
        <v>0.223</v>
      </c>
      <c r="DP96" s="5">
        <v>0.80830000000000002</v>
      </c>
      <c r="DQ96" s="5">
        <v>4.1099999999999998E-2</v>
      </c>
      <c r="DR96" s="4">
        <v>0.64770000000000005</v>
      </c>
      <c r="DS96" s="4">
        <v>0.7208</v>
      </c>
      <c r="DT96" s="4">
        <v>0.38140000000000002</v>
      </c>
      <c r="DU96" s="4">
        <v>0.96240000000000003</v>
      </c>
      <c r="DV96" s="4">
        <v>0.15970000000000001</v>
      </c>
      <c r="DW96" s="5">
        <v>0.6573</v>
      </c>
      <c r="DX96" s="5">
        <v>0.74160000000000004</v>
      </c>
      <c r="DY96" s="5">
        <v>0.372</v>
      </c>
      <c r="DZ96" s="5">
        <v>0.95499999999999996</v>
      </c>
      <c r="EA96" s="5">
        <v>0.2041</v>
      </c>
      <c r="EB96" s="4">
        <v>0.67390000000000005</v>
      </c>
      <c r="EC96" s="4">
        <v>0.77880000000000005</v>
      </c>
      <c r="ED96" s="4">
        <v>0.35320000000000001</v>
      </c>
      <c r="EE96" s="4">
        <v>0.94179999999999997</v>
      </c>
      <c r="EF96" s="4">
        <v>0.1477</v>
      </c>
      <c r="EG96" s="5">
        <v>0.70399999999999996</v>
      </c>
      <c r="EH96" s="5">
        <v>0.85029999999999994</v>
      </c>
      <c r="EI96" s="5">
        <v>0.312</v>
      </c>
      <c r="EJ96" s="5">
        <v>0.91490000000000005</v>
      </c>
      <c r="EK96" s="5">
        <v>0.12859999999999999</v>
      </c>
      <c r="EL96" s="4">
        <v>0.81789999999999996</v>
      </c>
      <c r="EM96" s="4">
        <v>1.1456999999999999</v>
      </c>
      <c r="EN96" s="4">
        <v>0.22220000000000001</v>
      </c>
      <c r="EO96" s="4">
        <v>0.80879999999999996</v>
      </c>
      <c r="EP96" s="4">
        <v>4.1300000000000003E-2</v>
      </c>
      <c r="EQ96" s="5"/>
      <c r="ER96" s="5"/>
      <c r="ES96" s="5"/>
      <c r="ET96" s="5"/>
      <c r="EU96" s="5"/>
      <c r="EV96" s="4"/>
      <c r="EW96" s="4"/>
      <c r="EX96" s="4"/>
      <c r="EY96" s="4"/>
      <c r="EZ96" s="4"/>
      <c r="FA96" s="5">
        <v>0.67400000000000004</v>
      </c>
      <c r="FB96" s="5">
        <v>0.77949999999999997</v>
      </c>
      <c r="FC96" s="5">
        <v>0.35139999999999999</v>
      </c>
      <c r="FD96" s="5">
        <v>0.94210000000000005</v>
      </c>
      <c r="FE96" s="5">
        <v>0.19589999999999999</v>
      </c>
      <c r="FF96" s="4"/>
      <c r="FG96" s="4"/>
      <c r="FH96" s="4"/>
      <c r="FI96" s="4"/>
      <c r="FJ96" s="4"/>
      <c r="FK96" s="5"/>
      <c r="FL96" s="5"/>
      <c r="FM96" s="5"/>
      <c r="FN96" s="5"/>
      <c r="FO96" s="5"/>
      <c r="FP96" s="4">
        <f t="shared" si="6"/>
        <v>0.6973666666666668</v>
      </c>
      <c r="FQ96" s="4">
        <f t="shared" si="7"/>
        <v>0.83990666666666658</v>
      </c>
      <c r="FR96" s="4">
        <f t="shared" si="8"/>
        <v>0.32936000000000004</v>
      </c>
      <c r="FS96" s="4">
        <f t="shared" si="9"/>
        <v>0.91949999999999987</v>
      </c>
      <c r="FT96" s="4">
        <f t="shared" si="10"/>
        <v>0.17489999999999997</v>
      </c>
      <c r="FU96" s="1" t="str" cm="1">
        <f t="array" aca="1" ref="FU96" ca="1">CONCATENATE(INDIRECT(ADDRESS(1,MATCH(_xlfn.MINIFS(B96:FO96,metrics.est,"MAE"),B96:FO96,0)+1)), ", ", INDIRECT(ADDRESS(2,MATCH(_xlfn.MINIFS(B96:FO96,metrics.est,"MAE"),B96:FO96,0)+1)))</f>
        <v>k=20, r=0.1</v>
      </c>
      <c r="FV96" s="1" t="str" cm="1">
        <f t="array" aca="1" ref="FV96" ca="1">CONCATENATE(INDIRECT(ADDRESS(1,MATCH(_xlfn.MINIFS(B96:FO96,metrics.est,"MSE"),B96:FO96,0)+1)), ", ", INDIRECT(ADDRESS(2,MATCH(_xlfn.MINIFS(B96:FO96,metrics.est,"MSE"),B96:FO96,0)+1)))</f>
        <v>k=20, r=0.1</v>
      </c>
      <c r="FW96" s="1" t="str" cm="1">
        <f t="array" aca="1" ref="FW96" ca="1">CONCATENATE(INDIRECT(ADDRESS(1,MATCH(_xlfn.MAXIFS(B96:FO96,metrics.est,"R"),B96:FO96,0)+1)), ", ", INDIRECT(ADDRESS(2,MATCH(_xlfn.MAXIFS(B96:FO96,metrics.est,"R"),B96:FO96,0)+1)))</f>
        <v>k=20, r=0.1</v>
      </c>
      <c r="FX96" s="1" t="str" cm="1">
        <f t="array" aca="1" ref="FX96" ca="1">CONCATENATE(INDIRECT(ADDRESS(1,MATCH(_xlfn.MAXIFS(B96:FO96,metrics.est,"Coverage"),B96:FO96,0)+1)), ", ", INDIRECT(ADDRESS(2,MATCH(_xlfn.MAXIFS(B96:FO96,metrics.est,"Coverage"),B96:FO96,0)+1)))</f>
        <v>k=5, r=0.1</v>
      </c>
      <c r="FY96" s="1" t="str" cm="1">
        <f t="array" aca="1" ref="FY96" ca="1">CONCATENATE(INDIRECT(ADDRESS(1,MATCH(_xlfn.MINIFS(B96:FO96,metrics.est,"Time"),B96:FO96,0)+1)), ", ", INDIRECT(ADDRESS(2,MATCH(_xlfn.MINIFS(B96:FO96,metrics.est,"Time"),B96:FO96,0)+1)))</f>
        <v>k=20, r=0.9</v>
      </c>
    </row>
    <row r="97" spans="1:181" x14ac:dyDescent="0.2">
      <c r="A97" s="1" t="s">
        <v>88</v>
      </c>
      <c r="B97" s="4">
        <v>0.6411</v>
      </c>
      <c r="C97" s="4">
        <v>0.70569999999999999</v>
      </c>
      <c r="D97" s="4">
        <v>0.37730000000000002</v>
      </c>
      <c r="E97" s="4">
        <v>0.96430000000000005</v>
      </c>
      <c r="F97" s="4">
        <v>0.27929999999999999</v>
      </c>
      <c r="G97" s="5">
        <v>0.64729999999999999</v>
      </c>
      <c r="H97" s="5">
        <v>0.72170000000000001</v>
      </c>
      <c r="I97" s="5">
        <v>0.39040000000000002</v>
      </c>
      <c r="J97" s="5">
        <v>0.95889999999999997</v>
      </c>
      <c r="K97" s="5">
        <v>0.29570000000000002</v>
      </c>
      <c r="L97" s="4">
        <v>0.65449999999999997</v>
      </c>
      <c r="M97" s="4">
        <v>0.73750000000000004</v>
      </c>
      <c r="N97" s="4">
        <v>0.38040000000000002</v>
      </c>
      <c r="O97" s="4">
        <v>0.95550000000000002</v>
      </c>
      <c r="P97" s="4">
        <v>0.44579999999999997</v>
      </c>
      <c r="Q97" s="5">
        <v>0.6613</v>
      </c>
      <c r="R97" s="5">
        <v>0.75170000000000003</v>
      </c>
      <c r="S97" s="5">
        <v>0.36880000000000002</v>
      </c>
      <c r="T97" s="5">
        <v>0.94989999999999997</v>
      </c>
      <c r="U97" s="5">
        <v>0.31730000000000003</v>
      </c>
      <c r="V97" s="4">
        <v>0.67010000000000003</v>
      </c>
      <c r="W97" s="4">
        <v>0.77129999999999999</v>
      </c>
      <c r="X97" s="4">
        <v>0.35980000000000001</v>
      </c>
      <c r="Y97" s="4">
        <v>0.94169999999999998</v>
      </c>
      <c r="Z97" s="4">
        <v>0.34079999999999999</v>
      </c>
      <c r="AA97" s="5">
        <v>0.68600000000000005</v>
      </c>
      <c r="AB97" s="5">
        <v>0.80689999999999995</v>
      </c>
      <c r="AC97" s="5">
        <v>0.33610000000000001</v>
      </c>
      <c r="AD97" s="5">
        <v>0.93189999999999995</v>
      </c>
      <c r="AE97" s="5">
        <v>0.28789999999999999</v>
      </c>
      <c r="AF97" s="4">
        <v>0.70489999999999997</v>
      </c>
      <c r="AG97" s="4">
        <v>0.85440000000000005</v>
      </c>
      <c r="AH97" s="4">
        <v>0.30649999999999999</v>
      </c>
      <c r="AI97" s="4">
        <v>0.91469999999999996</v>
      </c>
      <c r="AJ97" s="4">
        <v>0.1963</v>
      </c>
      <c r="AK97" s="5">
        <v>0.74329999999999996</v>
      </c>
      <c r="AL97" s="5">
        <v>0.95409999999999995</v>
      </c>
      <c r="AM97" s="5">
        <v>0.26800000000000002</v>
      </c>
      <c r="AN97" s="5">
        <v>0.88400000000000001</v>
      </c>
      <c r="AO97" s="5">
        <v>0.16259999999999999</v>
      </c>
      <c r="AP97" s="4">
        <v>0.82450000000000001</v>
      </c>
      <c r="AQ97" s="4">
        <v>1.1627000000000001</v>
      </c>
      <c r="AR97" s="4">
        <v>0.2205</v>
      </c>
      <c r="AS97" s="4">
        <v>0.80930000000000002</v>
      </c>
      <c r="AT97" s="4">
        <v>9.5100000000000004E-2</v>
      </c>
      <c r="AU97" s="5">
        <v>0.64159999999999995</v>
      </c>
      <c r="AV97" s="5">
        <v>0.70750000000000002</v>
      </c>
      <c r="AW97" s="5">
        <v>0.4012</v>
      </c>
      <c r="AX97" s="5">
        <v>0.96309999999999996</v>
      </c>
      <c r="AY97" s="5">
        <v>0.24260000000000001</v>
      </c>
      <c r="AZ97" s="4">
        <v>0.65359999999999996</v>
      </c>
      <c r="BA97" s="4">
        <v>0.73309999999999997</v>
      </c>
      <c r="BB97" s="4">
        <v>0.38700000000000001</v>
      </c>
      <c r="BC97" s="4">
        <v>0.95489999999999997</v>
      </c>
      <c r="BD97" s="4">
        <v>0.34860000000000002</v>
      </c>
      <c r="BE97" s="5">
        <v>0.67079999999999995</v>
      </c>
      <c r="BF97" s="5">
        <v>0.77390000000000003</v>
      </c>
      <c r="BG97" s="5">
        <v>0.35520000000000002</v>
      </c>
      <c r="BH97" s="5">
        <v>0.94199999999999995</v>
      </c>
      <c r="BI97" s="5">
        <v>0.316</v>
      </c>
      <c r="BJ97" s="4">
        <v>0.70540000000000003</v>
      </c>
      <c r="BK97" s="4">
        <v>0.85529999999999995</v>
      </c>
      <c r="BL97" s="4">
        <v>0.30859999999999999</v>
      </c>
      <c r="BM97" s="4">
        <v>0.91459999999999997</v>
      </c>
      <c r="BN97" s="4">
        <v>0.2099</v>
      </c>
      <c r="BO97" s="5">
        <v>0.8256</v>
      </c>
      <c r="BP97" s="5">
        <v>1.1635</v>
      </c>
      <c r="BQ97" s="5">
        <v>0.216</v>
      </c>
      <c r="BR97" s="5">
        <v>0.80810000000000004</v>
      </c>
      <c r="BS97" s="5">
        <v>5.3900000000000003E-2</v>
      </c>
      <c r="BT97" s="4">
        <v>0.64290000000000003</v>
      </c>
      <c r="BU97" s="4">
        <v>0.71040000000000003</v>
      </c>
      <c r="BV97" s="4">
        <v>0.38650000000000001</v>
      </c>
      <c r="BW97" s="4">
        <v>0.96289999999999998</v>
      </c>
      <c r="BX97" s="4">
        <v>0.2203</v>
      </c>
      <c r="BY97" s="5">
        <v>0.65449999999999997</v>
      </c>
      <c r="BZ97" s="5">
        <v>0.73670000000000002</v>
      </c>
      <c r="CA97" s="5">
        <v>0.3821</v>
      </c>
      <c r="CB97" s="5">
        <v>0.95569999999999999</v>
      </c>
      <c r="CC97" s="5">
        <v>0.31280000000000002</v>
      </c>
      <c r="CD97" s="4">
        <v>0.67230000000000001</v>
      </c>
      <c r="CE97" s="4">
        <v>0.77680000000000005</v>
      </c>
      <c r="CF97" s="4">
        <v>0.3543</v>
      </c>
      <c r="CG97" s="4">
        <v>0.94230000000000003</v>
      </c>
      <c r="CH97" s="4">
        <v>0.29220000000000002</v>
      </c>
      <c r="CI97" s="5">
        <v>0.70620000000000005</v>
      </c>
      <c r="CJ97" s="5">
        <v>0.85940000000000005</v>
      </c>
      <c r="CK97" s="5">
        <v>0.30740000000000001</v>
      </c>
      <c r="CL97" s="5">
        <v>0.91439999999999999</v>
      </c>
      <c r="CM97" s="5">
        <v>0.186</v>
      </c>
      <c r="CN97" s="4">
        <v>0.82520000000000004</v>
      </c>
      <c r="CO97" s="4">
        <v>1.1655</v>
      </c>
      <c r="CP97" s="4">
        <v>0.2215</v>
      </c>
      <c r="CQ97" s="4">
        <v>0.80820000000000003</v>
      </c>
      <c r="CR97" s="4">
        <v>6.6699999999999995E-2</v>
      </c>
      <c r="CS97" s="5">
        <v>0.63990000000000002</v>
      </c>
      <c r="CT97" s="5">
        <v>0.70499999999999996</v>
      </c>
      <c r="CU97" s="5">
        <v>0.40300000000000002</v>
      </c>
      <c r="CV97" s="5">
        <v>0.96299999999999997</v>
      </c>
      <c r="CW97" s="5">
        <v>0.1656</v>
      </c>
      <c r="CX97" s="4">
        <v>0.65369999999999995</v>
      </c>
      <c r="CY97" s="4">
        <v>0.73570000000000002</v>
      </c>
      <c r="CZ97" s="4">
        <v>0.38290000000000002</v>
      </c>
      <c r="DA97" s="4">
        <v>0.95530000000000004</v>
      </c>
      <c r="DB97" s="4">
        <v>0.2215</v>
      </c>
      <c r="DC97" s="5">
        <v>0.67169999999999996</v>
      </c>
      <c r="DD97" s="5">
        <v>0.77539999999999998</v>
      </c>
      <c r="DE97" s="5">
        <v>0.35439999999999999</v>
      </c>
      <c r="DF97" s="5">
        <v>0.94259999999999999</v>
      </c>
      <c r="DG97" s="5">
        <v>0.21210000000000001</v>
      </c>
      <c r="DH97" s="4">
        <v>0.70540000000000003</v>
      </c>
      <c r="DI97" s="4">
        <v>0.85680000000000001</v>
      </c>
      <c r="DJ97" s="4">
        <v>0.30940000000000001</v>
      </c>
      <c r="DK97" s="4">
        <v>0.91459999999999997</v>
      </c>
      <c r="DL97" s="4">
        <v>0.1236</v>
      </c>
      <c r="DM97" s="5">
        <v>0.82509999999999994</v>
      </c>
      <c r="DN97" s="5">
        <v>1.1649</v>
      </c>
      <c r="DO97" s="5">
        <v>0.22020000000000001</v>
      </c>
      <c r="DP97" s="5">
        <v>0.80830000000000002</v>
      </c>
      <c r="DQ97" s="5">
        <v>4.5499999999999999E-2</v>
      </c>
      <c r="DR97" s="4">
        <v>0.64229999999999998</v>
      </c>
      <c r="DS97" s="4">
        <v>0.70940000000000003</v>
      </c>
      <c r="DT97" s="4">
        <v>0.39839999999999998</v>
      </c>
      <c r="DU97" s="4">
        <v>0.96240000000000003</v>
      </c>
      <c r="DV97" s="4">
        <v>0.2152</v>
      </c>
      <c r="DW97" s="5">
        <v>0.65269999999999995</v>
      </c>
      <c r="DX97" s="5">
        <v>0.73229999999999995</v>
      </c>
      <c r="DY97" s="5">
        <v>0.3831</v>
      </c>
      <c r="DZ97" s="5">
        <v>0.95499999999999996</v>
      </c>
      <c r="EA97" s="5">
        <v>0.25629999999999997</v>
      </c>
      <c r="EB97" s="4">
        <v>0.67110000000000003</v>
      </c>
      <c r="EC97" s="4">
        <v>0.77410000000000001</v>
      </c>
      <c r="ED97" s="4">
        <v>0.35780000000000001</v>
      </c>
      <c r="EE97" s="4">
        <v>0.94179999999999997</v>
      </c>
      <c r="EF97" s="4">
        <v>0.1925</v>
      </c>
      <c r="EG97" s="5">
        <v>0.70609999999999995</v>
      </c>
      <c r="EH97" s="5">
        <v>0.85809999999999997</v>
      </c>
      <c r="EI97" s="5">
        <v>0.30730000000000002</v>
      </c>
      <c r="EJ97" s="5">
        <v>0.91490000000000005</v>
      </c>
      <c r="EK97" s="5">
        <v>0.15770000000000001</v>
      </c>
      <c r="EL97" s="4">
        <v>0.82479999999999998</v>
      </c>
      <c r="EM97" s="4">
        <v>1.1644000000000001</v>
      </c>
      <c r="EN97" s="4">
        <v>0.2195</v>
      </c>
      <c r="EO97" s="4">
        <v>0.80879999999999996</v>
      </c>
      <c r="EP97" s="4">
        <v>4.5900000000000003E-2</v>
      </c>
      <c r="EQ97" s="5"/>
      <c r="ER97" s="5"/>
      <c r="ES97" s="5"/>
      <c r="ET97" s="5"/>
      <c r="EU97" s="5"/>
      <c r="EV97" s="4"/>
      <c r="EW97" s="4"/>
      <c r="EX97" s="4"/>
      <c r="EY97" s="4"/>
      <c r="EZ97" s="4"/>
      <c r="FA97" s="5">
        <v>0.67110000000000003</v>
      </c>
      <c r="FB97" s="5">
        <v>0.77449999999999997</v>
      </c>
      <c r="FC97" s="5">
        <v>0.35599999999999998</v>
      </c>
      <c r="FD97" s="5">
        <v>0.94199999999999995</v>
      </c>
      <c r="FE97" s="5">
        <v>0.24660000000000001</v>
      </c>
      <c r="FF97" s="4"/>
      <c r="FG97" s="4"/>
      <c r="FH97" s="4"/>
      <c r="FI97" s="4"/>
      <c r="FJ97" s="4"/>
      <c r="FK97" s="5"/>
      <c r="FL97" s="5"/>
      <c r="FM97" s="5"/>
      <c r="FN97" s="5"/>
      <c r="FO97" s="5"/>
      <c r="FP97" s="4">
        <f t="shared" si="6"/>
        <v>0.6964999999999999</v>
      </c>
      <c r="FQ97" s="4">
        <f t="shared" si="7"/>
        <v>0.8399566666666668</v>
      </c>
      <c r="FR97" s="4">
        <f t="shared" si="8"/>
        <v>0.33398666666666671</v>
      </c>
      <c r="FS97" s="4">
        <f t="shared" si="9"/>
        <v>0.91950333333333323</v>
      </c>
      <c r="FT97" s="4">
        <f t="shared" si="10"/>
        <v>0.21840999999999997</v>
      </c>
      <c r="FU97" s="1" t="str" cm="1">
        <f t="array" aca="1" ref="FU97" ca="1">CONCATENATE(INDIRECT(ADDRESS(1,MATCH(_xlfn.MINIFS(B97:FO97,metrics.est,"MAE"),B97:FO97,0)+1)), ", ", INDIRECT(ADDRESS(2,MATCH(_xlfn.MINIFS(B97:FO97,metrics.est,"MAE"),B97:FO97,0)+1)))</f>
        <v>k=20, r=0.1</v>
      </c>
      <c r="FV97" s="1" t="str" cm="1">
        <f t="array" aca="1" ref="FV97" ca="1">CONCATENATE(INDIRECT(ADDRESS(1,MATCH(_xlfn.MINIFS(B97:FO97,metrics.est,"MSE"),B97:FO97,0)+1)), ", ", INDIRECT(ADDRESS(2,MATCH(_xlfn.MINIFS(B97:FO97,metrics.est,"MSE"),B97:FO97,0)+1)))</f>
        <v>k=20, r=0.1</v>
      </c>
      <c r="FW97" s="1" t="str" cm="1">
        <f t="array" aca="1" ref="FW97" ca="1">CONCATENATE(INDIRECT(ADDRESS(1,MATCH(_xlfn.MAXIFS(B97:FO97,metrics.est,"R"),B97:FO97,0)+1)), ", ", INDIRECT(ADDRESS(2,MATCH(_xlfn.MAXIFS(B97:FO97,metrics.est,"R"),B97:FO97,0)+1)))</f>
        <v>k=20, r=0.1</v>
      </c>
      <c r="FX97" s="1" t="str" cm="1">
        <f t="array" aca="1" ref="FX97" ca="1">CONCATENATE(INDIRECT(ADDRESS(1,MATCH(_xlfn.MAXIFS(B97:FO97,metrics.est,"Coverage"),B97:FO97,0)+1)), ", ", INDIRECT(ADDRESS(2,MATCH(_xlfn.MAXIFS(B97:FO97,metrics.est,"Coverage"),B97:FO97,0)+1)))</f>
        <v>k=5, r=0.1</v>
      </c>
      <c r="FY97" s="1" t="str" cm="1">
        <f t="array" aca="1" ref="FY97" ca="1">CONCATENATE(INDIRECT(ADDRESS(1,MATCH(_xlfn.MINIFS(B97:FO97,metrics.est,"Time"),B97:FO97,0)+1)), ", ", INDIRECT(ADDRESS(2,MATCH(_xlfn.MINIFS(B97:FO97,metrics.est,"Time"),B97:FO97,0)+1)))</f>
        <v>k=20, r=0.9</v>
      </c>
    </row>
    <row r="98" spans="1:181" x14ac:dyDescent="0.2">
      <c r="A98" s="1" t="s">
        <v>89</v>
      </c>
      <c r="B98" s="4">
        <v>0.66379999999999995</v>
      </c>
      <c r="C98" s="4">
        <v>0.75160000000000005</v>
      </c>
      <c r="D98" s="4">
        <v>0.34649999999999997</v>
      </c>
      <c r="E98" s="4">
        <v>0.96430000000000005</v>
      </c>
      <c r="F98" s="4">
        <v>0.1983</v>
      </c>
      <c r="G98" s="5">
        <v>0.66710000000000003</v>
      </c>
      <c r="H98" s="5">
        <v>0.76129999999999998</v>
      </c>
      <c r="I98" s="5">
        <v>0.3629</v>
      </c>
      <c r="J98" s="5">
        <v>0.95889999999999997</v>
      </c>
      <c r="K98" s="5">
        <v>0.25850000000000001</v>
      </c>
      <c r="L98" s="4">
        <v>0.67269999999999996</v>
      </c>
      <c r="M98" s="4">
        <v>0.77380000000000004</v>
      </c>
      <c r="N98" s="4">
        <v>0.35510000000000003</v>
      </c>
      <c r="O98" s="4">
        <v>0.95550000000000002</v>
      </c>
      <c r="P98" s="4">
        <v>0.38219999999999998</v>
      </c>
      <c r="Q98" s="5">
        <v>0.67749999999999999</v>
      </c>
      <c r="R98" s="5">
        <v>0.78339999999999999</v>
      </c>
      <c r="S98" s="5">
        <v>0.34970000000000001</v>
      </c>
      <c r="T98" s="5">
        <v>0.94989999999999997</v>
      </c>
      <c r="U98" s="5">
        <v>0.23369999999999999</v>
      </c>
      <c r="V98" s="4">
        <v>0.68330000000000002</v>
      </c>
      <c r="W98" s="4">
        <v>0.79700000000000004</v>
      </c>
      <c r="X98" s="4">
        <v>0.34460000000000002</v>
      </c>
      <c r="Y98" s="4">
        <v>0.94169999999999998</v>
      </c>
      <c r="Z98" s="4">
        <v>0.29289999999999999</v>
      </c>
      <c r="AA98" s="5">
        <v>0.69630000000000003</v>
      </c>
      <c r="AB98" s="5">
        <v>0.82509999999999994</v>
      </c>
      <c r="AC98" s="5">
        <v>0.3306</v>
      </c>
      <c r="AD98" s="5">
        <v>0.93189999999999995</v>
      </c>
      <c r="AE98" s="5">
        <v>0.21</v>
      </c>
      <c r="AF98" s="4">
        <v>0.71060000000000001</v>
      </c>
      <c r="AG98" s="4">
        <v>0.86219999999999997</v>
      </c>
      <c r="AH98" s="4">
        <v>0.30690000000000001</v>
      </c>
      <c r="AI98" s="4">
        <v>0.91469999999999996</v>
      </c>
      <c r="AJ98" s="4">
        <v>0.16650000000000001</v>
      </c>
      <c r="AK98" s="5">
        <v>0.74390000000000001</v>
      </c>
      <c r="AL98" s="5">
        <v>0.94940000000000002</v>
      </c>
      <c r="AM98" s="5">
        <v>0.27289999999999998</v>
      </c>
      <c r="AN98" s="5">
        <v>0.88400000000000001</v>
      </c>
      <c r="AO98" s="5">
        <v>0.1303</v>
      </c>
      <c r="AP98" s="4">
        <v>0.82899999999999996</v>
      </c>
      <c r="AQ98" s="4">
        <v>1.1695</v>
      </c>
      <c r="AR98" s="4">
        <v>0.21909999999999999</v>
      </c>
      <c r="AS98" s="4">
        <v>0.80930000000000002</v>
      </c>
      <c r="AT98" s="4">
        <v>6.7400000000000002E-2</v>
      </c>
      <c r="AU98" s="5">
        <v>0.66400000000000003</v>
      </c>
      <c r="AV98" s="5">
        <v>0.75249999999999995</v>
      </c>
      <c r="AW98" s="5">
        <v>0.3669</v>
      </c>
      <c r="AX98" s="5">
        <v>0.96309999999999996</v>
      </c>
      <c r="AY98" s="5">
        <v>0.19059999999999999</v>
      </c>
      <c r="AZ98" s="4">
        <v>0.67190000000000005</v>
      </c>
      <c r="BA98" s="4">
        <v>0.76910000000000001</v>
      </c>
      <c r="BB98" s="4">
        <v>0.36099999999999999</v>
      </c>
      <c r="BC98" s="4">
        <v>0.95489999999999997</v>
      </c>
      <c r="BD98" s="4">
        <v>0.27429999999999999</v>
      </c>
      <c r="BE98" s="5">
        <v>0.68400000000000005</v>
      </c>
      <c r="BF98" s="5">
        <v>0.79900000000000004</v>
      </c>
      <c r="BG98" s="5">
        <v>0.34079999999999999</v>
      </c>
      <c r="BH98" s="5">
        <v>0.94199999999999995</v>
      </c>
      <c r="BI98" s="5">
        <v>0.25659999999999999</v>
      </c>
      <c r="BJ98" s="4">
        <v>0.71099999999999997</v>
      </c>
      <c r="BK98" s="4">
        <v>0.86240000000000006</v>
      </c>
      <c r="BL98" s="4">
        <v>0.309</v>
      </c>
      <c r="BM98" s="4">
        <v>0.91459999999999997</v>
      </c>
      <c r="BN98" s="4">
        <v>0.18310000000000001</v>
      </c>
      <c r="BO98" s="5">
        <v>0.82940000000000003</v>
      </c>
      <c r="BP98" s="5">
        <v>1.1704000000000001</v>
      </c>
      <c r="BQ98" s="5">
        <v>0.21460000000000001</v>
      </c>
      <c r="BR98" s="5">
        <v>0.80810000000000004</v>
      </c>
      <c r="BS98" s="5">
        <v>5.9499999999999997E-2</v>
      </c>
      <c r="BT98" s="4">
        <v>0.66449999999999998</v>
      </c>
      <c r="BU98" s="4">
        <v>0.75209999999999999</v>
      </c>
      <c r="BV98" s="4">
        <v>0.35920000000000002</v>
      </c>
      <c r="BW98" s="4">
        <v>0.96289999999999998</v>
      </c>
      <c r="BX98" s="4">
        <v>0.1641</v>
      </c>
      <c r="BY98" s="5">
        <v>0.67200000000000004</v>
      </c>
      <c r="BZ98" s="5">
        <v>0.77159999999999995</v>
      </c>
      <c r="CA98" s="5">
        <v>0.35630000000000001</v>
      </c>
      <c r="CB98" s="5">
        <v>0.95569999999999999</v>
      </c>
      <c r="CC98" s="5">
        <v>0.25979999999999998</v>
      </c>
      <c r="CD98" s="4">
        <v>0.68530000000000002</v>
      </c>
      <c r="CE98" s="4">
        <v>0.80179999999999996</v>
      </c>
      <c r="CF98" s="4">
        <v>0.3407</v>
      </c>
      <c r="CG98" s="4">
        <v>0.94230000000000003</v>
      </c>
      <c r="CH98" s="4">
        <v>0.2437</v>
      </c>
      <c r="CI98" s="5">
        <v>0.7117</v>
      </c>
      <c r="CJ98" s="5">
        <v>0.86660000000000004</v>
      </c>
      <c r="CK98" s="5">
        <v>0.30769999999999997</v>
      </c>
      <c r="CL98" s="5">
        <v>0.91439999999999999</v>
      </c>
      <c r="CM98" s="5">
        <v>0.14749999999999999</v>
      </c>
      <c r="CN98" s="4">
        <v>0.82879999999999998</v>
      </c>
      <c r="CO98" s="4">
        <v>1.1712</v>
      </c>
      <c r="CP98" s="4">
        <v>0.221</v>
      </c>
      <c r="CQ98" s="4">
        <v>0.80820000000000003</v>
      </c>
      <c r="CR98" s="4">
        <v>5.4399999999999997E-2</v>
      </c>
      <c r="CS98" s="5">
        <v>0.6623</v>
      </c>
      <c r="CT98" s="5">
        <v>0.74909999999999999</v>
      </c>
      <c r="CU98" s="5">
        <v>0.37080000000000002</v>
      </c>
      <c r="CV98" s="5">
        <v>0.96299999999999997</v>
      </c>
      <c r="CW98" s="5">
        <v>0.1216</v>
      </c>
      <c r="CX98" s="4">
        <v>0.67149999999999999</v>
      </c>
      <c r="CY98" s="4">
        <v>0.7712</v>
      </c>
      <c r="CZ98" s="4">
        <v>0.35870000000000002</v>
      </c>
      <c r="DA98" s="4">
        <v>0.95530000000000004</v>
      </c>
      <c r="DB98" s="4">
        <v>0.16930000000000001</v>
      </c>
      <c r="DC98" s="5">
        <v>0.68479999999999996</v>
      </c>
      <c r="DD98" s="5">
        <v>0.80069999999999997</v>
      </c>
      <c r="DE98" s="5">
        <v>0.34039999999999998</v>
      </c>
      <c r="DF98" s="5">
        <v>0.94259999999999999</v>
      </c>
      <c r="DG98" s="5">
        <v>0.16639999999999999</v>
      </c>
      <c r="DH98" s="4">
        <v>0.71120000000000005</v>
      </c>
      <c r="DI98" s="4">
        <v>0.86470000000000002</v>
      </c>
      <c r="DJ98" s="4">
        <v>0.30969999999999998</v>
      </c>
      <c r="DK98" s="4">
        <v>0.91459999999999997</v>
      </c>
      <c r="DL98" s="4">
        <v>0.1</v>
      </c>
      <c r="DM98" s="5">
        <v>0.82940000000000003</v>
      </c>
      <c r="DN98" s="5">
        <v>1.1722999999999999</v>
      </c>
      <c r="DO98" s="5">
        <v>0.21859999999999999</v>
      </c>
      <c r="DP98" s="5">
        <v>0.80830000000000002</v>
      </c>
      <c r="DQ98" s="5">
        <v>4.0300000000000002E-2</v>
      </c>
      <c r="DR98" s="4">
        <v>0.66479999999999995</v>
      </c>
      <c r="DS98" s="4">
        <v>0.75429999999999997</v>
      </c>
      <c r="DT98" s="4">
        <v>0.36520000000000002</v>
      </c>
      <c r="DU98" s="4">
        <v>0.96240000000000003</v>
      </c>
      <c r="DV98" s="4">
        <v>0.1638</v>
      </c>
      <c r="DW98" s="5">
        <v>0.67100000000000004</v>
      </c>
      <c r="DX98" s="5">
        <v>0.76880000000000004</v>
      </c>
      <c r="DY98" s="5">
        <v>0.35759999999999997</v>
      </c>
      <c r="DZ98" s="5">
        <v>0.95499999999999996</v>
      </c>
      <c r="EA98" s="5">
        <v>0.20300000000000001</v>
      </c>
      <c r="EB98" s="4">
        <v>0.68420000000000003</v>
      </c>
      <c r="EC98" s="4">
        <v>0.79949999999999999</v>
      </c>
      <c r="ED98" s="4">
        <v>0.34350000000000003</v>
      </c>
      <c r="EE98" s="4">
        <v>0.94179999999999997</v>
      </c>
      <c r="EF98" s="4">
        <v>0.15029999999999999</v>
      </c>
      <c r="EG98" s="5">
        <v>0.71160000000000001</v>
      </c>
      <c r="EH98" s="5">
        <v>0.86539999999999995</v>
      </c>
      <c r="EI98" s="5">
        <v>0.3075</v>
      </c>
      <c r="EJ98" s="5">
        <v>0.91490000000000005</v>
      </c>
      <c r="EK98" s="5">
        <v>0.12559999999999999</v>
      </c>
      <c r="EL98" s="4">
        <v>0.82940000000000003</v>
      </c>
      <c r="EM98" s="4">
        <v>1.1726000000000001</v>
      </c>
      <c r="EN98" s="4">
        <v>0.218</v>
      </c>
      <c r="EO98" s="4">
        <v>0.80879999999999996</v>
      </c>
      <c r="EP98" s="4">
        <v>4.1500000000000002E-2</v>
      </c>
      <c r="EQ98" s="5"/>
      <c r="ER98" s="5"/>
      <c r="ES98" s="5"/>
      <c r="ET98" s="5"/>
      <c r="EU98" s="5"/>
      <c r="EV98" s="4"/>
      <c r="EW98" s="4"/>
      <c r="EX98" s="4"/>
      <c r="EY98" s="4"/>
      <c r="EZ98" s="4"/>
      <c r="FA98" s="5"/>
      <c r="FB98" s="5"/>
      <c r="FC98" s="5"/>
      <c r="FD98" s="5"/>
      <c r="FE98" s="5"/>
      <c r="FF98" s="4"/>
      <c r="FG98" s="4"/>
      <c r="FH98" s="4"/>
      <c r="FI98" s="4"/>
      <c r="FJ98" s="4"/>
      <c r="FK98" s="5"/>
      <c r="FL98" s="5"/>
      <c r="FM98" s="5"/>
      <c r="FN98" s="5"/>
      <c r="FO98" s="5"/>
      <c r="FP98" s="4">
        <f t="shared" si="6"/>
        <v>0.7098965517241379</v>
      </c>
      <c r="FQ98" s="4">
        <f t="shared" si="7"/>
        <v>0.86581379310344797</v>
      </c>
      <c r="FR98" s="4">
        <f t="shared" si="8"/>
        <v>0.3191551724137931</v>
      </c>
      <c r="FS98" s="4">
        <f t="shared" si="9"/>
        <v>0.91872758620689643</v>
      </c>
      <c r="FT98" s="4">
        <f t="shared" si="10"/>
        <v>0.17431724137931034</v>
      </c>
      <c r="FU98" s="1" t="str" cm="1">
        <f t="array" aca="1" ref="FU98" ca="1">CONCATENATE(INDIRECT(ADDRESS(1,MATCH(_xlfn.MINIFS(B98:FO98,metrics.est,"MAE"),B98:FO98,0)+1)), ", ", INDIRECT(ADDRESS(2,MATCH(_xlfn.MINIFS(B98:FO98,metrics.est,"MAE"),B98:FO98,0)+1)))</f>
        <v>k=20, r=0.1</v>
      </c>
      <c r="FV98" s="1" t="str" cm="1">
        <f t="array" aca="1" ref="FV98" ca="1">CONCATENATE(INDIRECT(ADDRESS(1,MATCH(_xlfn.MINIFS(B98:FO98,metrics.est,"MSE"),B98:FO98,0)+1)), ", ", INDIRECT(ADDRESS(2,MATCH(_xlfn.MINIFS(B98:FO98,metrics.est,"MSE"),B98:FO98,0)+1)))</f>
        <v>k=20, r=0.1</v>
      </c>
      <c r="FW98" s="1" t="str" cm="1">
        <f t="array" aca="1" ref="FW98" ca="1">CONCATENATE(INDIRECT(ADDRESS(1,MATCH(_xlfn.MAXIFS(B98:FO98,metrics.est,"R"),B98:FO98,0)+1)), ", ", INDIRECT(ADDRESS(2,MATCH(_xlfn.MAXIFS(B98:FO98,metrics.est,"R"),B98:FO98,0)+1)))</f>
        <v>k=20, r=0.1</v>
      </c>
      <c r="FX98" s="1" t="str" cm="1">
        <f t="array" aca="1" ref="FX98" ca="1">CONCATENATE(INDIRECT(ADDRESS(1,MATCH(_xlfn.MAXIFS(B98:FO98,metrics.est,"Coverage"),B98:FO98,0)+1)), ", ", INDIRECT(ADDRESS(2,MATCH(_xlfn.MAXIFS(B98:FO98,metrics.est,"Coverage"),B98:FO98,0)+1)))</f>
        <v>k=5, r=0.1</v>
      </c>
      <c r="FY98" s="1" t="str" cm="1">
        <f t="array" aca="1" ref="FY98" ca="1">CONCATENATE(INDIRECT(ADDRESS(1,MATCH(_xlfn.MINIFS(B98:FO98,metrics.est,"Time"),B98:FO98,0)+1)), ", ", INDIRECT(ADDRESS(2,MATCH(_xlfn.MINIFS(B98:FO98,metrics.est,"Time"),B98:FO98,0)+1)))</f>
        <v>k=20, r=0.9</v>
      </c>
    </row>
    <row r="99" spans="1:181" x14ac:dyDescent="0.2">
      <c r="A99" s="1" t="s">
        <v>90</v>
      </c>
      <c r="B99" s="4">
        <v>0.64780000000000004</v>
      </c>
      <c r="C99" s="4">
        <v>0.71840000000000004</v>
      </c>
      <c r="D99" s="4">
        <v>0.36890000000000001</v>
      </c>
      <c r="E99" s="4">
        <v>0.96430000000000005</v>
      </c>
      <c r="F99" s="4">
        <v>0.26440000000000002</v>
      </c>
      <c r="G99" s="5">
        <v>0.65300000000000002</v>
      </c>
      <c r="H99" s="5">
        <v>0.73260000000000003</v>
      </c>
      <c r="I99" s="5">
        <v>0.38390000000000002</v>
      </c>
      <c r="J99" s="5">
        <v>0.95889999999999997</v>
      </c>
      <c r="K99" s="5">
        <v>0.307</v>
      </c>
      <c r="L99" s="4">
        <v>0.66010000000000002</v>
      </c>
      <c r="M99" s="4">
        <v>0.74850000000000005</v>
      </c>
      <c r="N99" s="4">
        <v>0.3745</v>
      </c>
      <c r="O99" s="4">
        <v>0.95550000000000002</v>
      </c>
      <c r="P99" s="4">
        <v>0.41549999999999998</v>
      </c>
      <c r="Q99" s="5">
        <v>0.66649999999999998</v>
      </c>
      <c r="R99" s="5">
        <v>0.76119999999999999</v>
      </c>
      <c r="S99" s="5">
        <v>0.36449999999999999</v>
      </c>
      <c r="T99" s="5">
        <v>0.94989999999999997</v>
      </c>
      <c r="U99" s="5">
        <v>0.29170000000000001</v>
      </c>
      <c r="V99" s="4">
        <v>0.67469999999999997</v>
      </c>
      <c r="W99" s="4">
        <v>0.77929999999999999</v>
      </c>
      <c r="X99" s="4">
        <v>0.35680000000000001</v>
      </c>
      <c r="Y99" s="4">
        <v>0.94169999999999998</v>
      </c>
      <c r="Z99" s="4">
        <v>0.34839999999999999</v>
      </c>
      <c r="AA99" s="5">
        <v>0.68969999999999998</v>
      </c>
      <c r="AB99" s="5">
        <v>0.81240000000000001</v>
      </c>
      <c r="AC99" s="5">
        <v>0.33629999999999999</v>
      </c>
      <c r="AD99" s="5">
        <v>0.93189999999999995</v>
      </c>
      <c r="AE99" s="5">
        <v>0.27260000000000001</v>
      </c>
      <c r="AF99" s="4">
        <v>0.70720000000000005</v>
      </c>
      <c r="AG99" s="4">
        <v>0.85680000000000001</v>
      </c>
      <c r="AH99" s="4">
        <v>0.30730000000000002</v>
      </c>
      <c r="AI99" s="4">
        <v>0.91469999999999996</v>
      </c>
      <c r="AJ99" s="4">
        <v>0.24929999999999999</v>
      </c>
      <c r="AK99" s="5">
        <v>0.74380000000000002</v>
      </c>
      <c r="AL99" s="5">
        <v>0.95130000000000003</v>
      </c>
      <c r="AM99" s="5">
        <v>0.26960000000000001</v>
      </c>
      <c r="AN99" s="5">
        <v>0.88400000000000001</v>
      </c>
      <c r="AO99" s="5">
        <v>0.13869999999999999</v>
      </c>
      <c r="AP99" s="4">
        <v>0.82410000000000005</v>
      </c>
      <c r="AQ99" s="4">
        <v>1.1593</v>
      </c>
      <c r="AR99" s="4">
        <v>0.22059999999999999</v>
      </c>
      <c r="AS99" s="4">
        <v>0.80930000000000002</v>
      </c>
      <c r="AT99" s="4">
        <v>7.2599999999999998E-2</v>
      </c>
      <c r="AU99" s="5">
        <v>0.64780000000000004</v>
      </c>
      <c r="AV99" s="5">
        <v>0.71970000000000001</v>
      </c>
      <c r="AW99" s="5">
        <v>0.39169999999999999</v>
      </c>
      <c r="AX99" s="5">
        <v>0.96309999999999996</v>
      </c>
      <c r="AY99" s="5">
        <v>0.2447</v>
      </c>
      <c r="AZ99" s="4">
        <v>0.65920000000000001</v>
      </c>
      <c r="BA99" s="4">
        <v>0.74370000000000003</v>
      </c>
      <c r="BB99" s="4">
        <v>0.38080000000000003</v>
      </c>
      <c r="BC99" s="4">
        <v>0.95489999999999997</v>
      </c>
      <c r="BD99" s="4">
        <v>0.33750000000000002</v>
      </c>
      <c r="BE99" s="5">
        <v>0.67520000000000002</v>
      </c>
      <c r="BF99" s="5">
        <v>0.78139999999999998</v>
      </c>
      <c r="BG99" s="5">
        <v>0.3523</v>
      </c>
      <c r="BH99" s="5">
        <v>0.94199999999999995</v>
      </c>
      <c r="BI99" s="5">
        <v>0.3095</v>
      </c>
      <c r="BJ99" s="4">
        <v>0.70779999999999998</v>
      </c>
      <c r="BK99" s="4">
        <v>0.85750000000000004</v>
      </c>
      <c r="BL99" s="4">
        <v>0.309</v>
      </c>
      <c r="BM99" s="4">
        <v>0.91459999999999997</v>
      </c>
      <c r="BN99" s="4">
        <v>0.2056</v>
      </c>
      <c r="BO99" s="5">
        <v>0.82499999999999996</v>
      </c>
      <c r="BP99" s="5">
        <v>1.1599999999999999</v>
      </c>
      <c r="BQ99" s="5">
        <v>0.21629999999999999</v>
      </c>
      <c r="BR99" s="5">
        <v>0.80810000000000004</v>
      </c>
      <c r="BS99" s="5">
        <v>6.2E-2</v>
      </c>
      <c r="BT99" s="4">
        <v>0.64890000000000003</v>
      </c>
      <c r="BU99" s="4">
        <v>0.72160000000000002</v>
      </c>
      <c r="BV99" s="4">
        <v>0.379</v>
      </c>
      <c r="BW99" s="4">
        <v>0.96289999999999998</v>
      </c>
      <c r="BX99" s="4">
        <v>0.20930000000000001</v>
      </c>
      <c r="BY99" s="5">
        <v>0.65980000000000005</v>
      </c>
      <c r="BZ99" s="5">
        <v>0.74670000000000003</v>
      </c>
      <c r="CA99" s="5">
        <v>0.3765</v>
      </c>
      <c r="CB99" s="5">
        <v>0.95569999999999999</v>
      </c>
      <c r="CC99" s="5">
        <v>0.32300000000000001</v>
      </c>
      <c r="CD99" s="4">
        <v>0.67659999999999998</v>
      </c>
      <c r="CE99" s="4">
        <v>0.78439999999999999</v>
      </c>
      <c r="CF99" s="4">
        <v>0.35189999999999999</v>
      </c>
      <c r="CG99" s="4">
        <v>0.94230000000000003</v>
      </c>
      <c r="CH99" s="4">
        <v>0.2787</v>
      </c>
      <c r="CI99" s="5">
        <v>0.70840000000000003</v>
      </c>
      <c r="CJ99" s="5">
        <v>0.86129999999999995</v>
      </c>
      <c r="CK99" s="5">
        <v>0.30830000000000002</v>
      </c>
      <c r="CL99" s="5">
        <v>0.91439999999999999</v>
      </c>
      <c r="CM99" s="5">
        <v>0.1802</v>
      </c>
      <c r="CN99" s="4">
        <v>0.8246</v>
      </c>
      <c r="CO99" s="4">
        <v>1.1617999999999999</v>
      </c>
      <c r="CP99" s="4">
        <v>0.222</v>
      </c>
      <c r="CQ99" s="4">
        <v>0.80820000000000003</v>
      </c>
      <c r="CR99" s="4">
        <v>5.8599999999999999E-2</v>
      </c>
      <c r="CS99" s="5">
        <v>0.64610000000000001</v>
      </c>
      <c r="CT99" s="5">
        <v>0.71679999999999999</v>
      </c>
      <c r="CU99" s="5">
        <v>0.39579999999999999</v>
      </c>
      <c r="CV99" s="5">
        <v>0.96299999999999997</v>
      </c>
      <c r="CW99" s="5">
        <v>0.16769999999999999</v>
      </c>
      <c r="CX99" s="4">
        <v>0.65920000000000001</v>
      </c>
      <c r="CY99" s="4">
        <v>0.74609999999999999</v>
      </c>
      <c r="CZ99" s="4">
        <v>0.378</v>
      </c>
      <c r="DA99" s="4">
        <v>0.95530000000000004</v>
      </c>
      <c r="DB99" s="4">
        <v>0.22270000000000001</v>
      </c>
      <c r="DC99" s="5">
        <v>0.67600000000000005</v>
      </c>
      <c r="DD99" s="5">
        <v>0.78320000000000001</v>
      </c>
      <c r="DE99" s="5">
        <v>0.35170000000000001</v>
      </c>
      <c r="DF99" s="5">
        <v>0.94259999999999999</v>
      </c>
      <c r="DG99" s="5">
        <v>0.2122</v>
      </c>
      <c r="DH99" s="4">
        <v>0.7077</v>
      </c>
      <c r="DI99" s="4">
        <v>0.85899999999999999</v>
      </c>
      <c r="DJ99" s="4">
        <v>0.31030000000000002</v>
      </c>
      <c r="DK99" s="4">
        <v>0.91459999999999997</v>
      </c>
      <c r="DL99" s="4">
        <v>0.1249</v>
      </c>
      <c r="DM99" s="5">
        <v>0.8246</v>
      </c>
      <c r="DN99" s="5">
        <v>1.1615</v>
      </c>
      <c r="DO99" s="5">
        <v>0.22059999999999999</v>
      </c>
      <c r="DP99" s="5">
        <v>0.80830000000000002</v>
      </c>
      <c r="DQ99" s="5">
        <v>4.5600000000000002E-2</v>
      </c>
      <c r="DR99" s="4">
        <v>0.64849999999999997</v>
      </c>
      <c r="DS99" s="4">
        <v>0.72140000000000004</v>
      </c>
      <c r="DT99" s="4">
        <v>0.38929999999999998</v>
      </c>
      <c r="DU99" s="4">
        <v>0.96240000000000003</v>
      </c>
      <c r="DV99" s="4">
        <v>0.217</v>
      </c>
      <c r="DW99" s="5">
        <v>0.65820000000000001</v>
      </c>
      <c r="DX99" s="5">
        <v>0.74280000000000002</v>
      </c>
      <c r="DY99" s="5">
        <v>0.37730000000000002</v>
      </c>
      <c r="DZ99" s="5">
        <v>0.95499999999999996</v>
      </c>
      <c r="EA99" s="5">
        <v>0.25790000000000002</v>
      </c>
      <c r="EB99" s="4">
        <v>0.6754</v>
      </c>
      <c r="EC99" s="4">
        <v>0.78180000000000005</v>
      </c>
      <c r="ED99" s="4">
        <v>0.35539999999999999</v>
      </c>
      <c r="EE99" s="4">
        <v>0.94179999999999997</v>
      </c>
      <c r="EF99" s="4">
        <v>0.1875</v>
      </c>
      <c r="EG99" s="5">
        <v>0.70830000000000004</v>
      </c>
      <c r="EH99" s="5">
        <v>0.86019999999999996</v>
      </c>
      <c r="EI99" s="5">
        <v>0.30809999999999998</v>
      </c>
      <c r="EJ99" s="5">
        <v>0.91490000000000005</v>
      </c>
      <c r="EK99" s="5">
        <v>0.1598</v>
      </c>
      <c r="EL99" s="4">
        <v>0.82430000000000003</v>
      </c>
      <c r="EM99" s="4">
        <v>1.1609</v>
      </c>
      <c r="EN99" s="4">
        <v>0.22</v>
      </c>
      <c r="EO99" s="4">
        <v>0.80879999999999996</v>
      </c>
      <c r="EP99" s="4">
        <v>4.6100000000000002E-2</v>
      </c>
      <c r="EQ99" s="5"/>
      <c r="ER99" s="5"/>
      <c r="ES99" s="5"/>
      <c r="ET99" s="5"/>
      <c r="EU99" s="5"/>
      <c r="EV99" s="4"/>
      <c r="EW99" s="4"/>
      <c r="EX99" s="4"/>
      <c r="EY99" s="4"/>
      <c r="EZ99" s="4"/>
      <c r="FA99" s="5"/>
      <c r="FB99" s="5"/>
      <c r="FC99" s="5"/>
      <c r="FD99" s="5"/>
      <c r="FE99" s="5"/>
      <c r="FF99" s="4"/>
      <c r="FG99" s="4"/>
      <c r="FH99" s="4"/>
      <c r="FI99" s="4"/>
      <c r="FJ99" s="4"/>
      <c r="FK99" s="5"/>
      <c r="FL99" s="5"/>
      <c r="FM99" s="5"/>
      <c r="FN99" s="5"/>
      <c r="FO99" s="5"/>
      <c r="FP99" s="4">
        <f t="shared" si="6"/>
        <v>0.70098275862068982</v>
      </c>
      <c r="FQ99" s="4">
        <f t="shared" si="7"/>
        <v>0.84798620689655158</v>
      </c>
      <c r="FR99" s="4">
        <f t="shared" si="8"/>
        <v>0.33023103448275865</v>
      </c>
      <c r="FS99" s="4">
        <f t="shared" si="9"/>
        <v>0.91872758620689643</v>
      </c>
      <c r="FT99" s="4">
        <f t="shared" si="10"/>
        <v>0.2141620689655172</v>
      </c>
      <c r="FU99" s="1" t="str" cm="1">
        <f t="array" aca="1" ref="FU99" ca="1">CONCATENATE(INDIRECT(ADDRESS(1,MATCH(_xlfn.MINIFS(B99:FO99,metrics.est,"MAE"),B99:FO99,0)+1)), ", ", INDIRECT(ADDRESS(2,MATCH(_xlfn.MINIFS(B99:FO99,metrics.est,"MAE"),B99:FO99,0)+1)))</f>
        <v>k=20, r=0.1</v>
      </c>
      <c r="FV99" s="1" t="str" cm="1">
        <f t="array" aca="1" ref="FV99" ca="1">CONCATENATE(INDIRECT(ADDRESS(1,MATCH(_xlfn.MINIFS(B99:FO99,metrics.est,"MSE"),B99:FO99,0)+1)), ", ", INDIRECT(ADDRESS(2,MATCH(_xlfn.MINIFS(B99:FO99,metrics.est,"MSE"),B99:FO99,0)+1)))</f>
        <v>k=20, r=0.1</v>
      </c>
      <c r="FW99" s="1" t="str" cm="1">
        <f t="array" aca="1" ref="FW99" ca="1">CONCATENATE(INDIRECT(ADDRESS(1,MATCH(_xlfn.MAXIFS(B99:FO99,metrics.est,"R"),B99:FO99,0)+1)), ", ", INDIRECT(ADDRESS(2,MATCH(_xlfn.MAXIFS(B99:FO99,metrics.est,"R"),B99:FO99,0)+1)))</f>
        <v>k=20, r=0.1</v>
      </c>
      <c r="FX99" s="1" t="str" cm="1">
        <f t="array" aca="1" ref="FX99" ca="1">CONCATENATE(INDIRECT(ADDRESS(1,MATCH(_xlfn.MAXIFS(B99:FO99,metrics.est,"Coverage"),B99:FO99,0)+1)), ", ", INDIRECT(ADDRESS(2,MATCH(_xlfn.MAXIFS(B99:FO99,metrics.est,"Coverage"),B99:FO99,0)+1)))</f>
        <v>k=5, r=0.1</v>
      </c>
      <c r="FY99" s="1" t="str" cm="1">
        <f t="array" aca="1" ref="FY99" ca="1">CONCATENATE(INDIRECT(ADDRESS(1,MATCH(_xlfn.MINIFS(B99:FO99,metrics.est,"Time"),B99:FO99,0)+1)), ", ", INDIRECT(ADDRESS(2,MATCH(_xlfn.MINIFS(B99:FO99,metrics.est,"Time"),B99:FO99,0)+1)))</f>
        <v>k=20, r=0.9</v>
      </c>
    </row>
    <row r="100" spans="1:181" x14ac:dyDescent="0.2">
      <c r="A100" s="1" t="s">
        <v>91</v>
      </c>
      <c r="B100" s="4">
        <v>0.64680000000000004</v>
      </c>
      <c r="C100" s="4">
        <v>0.71550000000000002</v>
      </c>
      <c r="D100" s="4">
        <v>0.37230000000000002</v>
      </c>
      <c r="E100" s="4">
        <v>0.96430000000000005</v>
      </c>
      <c r="F100" s="4">
        <v>0.2157</v>
      </c>
      <c r="G100" s="5">
        <v>0.65200000000000002</v>
      </c>
      <c r="H100" s="5">
        <v>0.72950000000000004</v>
      </c>
      <c r="I100" s="5">
        <v>0.39090000000000003</v>
      </c>
      <c r="J100" s="5">
        <v>0.95889999999999997</v>
      </c>
      <c r="K100" s="5">
        <v>0.24929999999999999</v>
      </c>
      <c r="L100" s="4">
        <v>0.65939999999999999</v>
      </c>
      <c r="M100" s="4">
        <v>0.746</v>
      </c>
      <c r="N100" s="4">
        <v>0.37880000000000003</v>
      </c>
      <c r="O100" s="4">
        <v>0.95550000000000002</v>
      </c>
      <c r="P100" s="4">
        <v>0.33069999999999999</v>
      </c>
      <c r="Q100" s="5">
        <v>0.66620000000000001</v>
      </c>
      <c r="R100" s="5">
        <v>0.7601</v>
      </c>
      <c r="S100" s="5">
        <v>0.36730000000000002</v>
      </c>
      <c r="T100" s="5">
        <v>0.94989999999999997</v>
      </c>
      <c r="U100" s="5">
        <v>0.23380000000000001</v>
      </c>
      <c r="V100" s="4">
        <v>0.67549999999999999</v>
      </c>
      <c r="W100" s="4">
        <v>0.78059999999999996</v>
      </c>
      <c r="X100" s="4">
        <v>0.35759999999999997</v>
      </c>
      <c r="Y100" s="4">
        <v>0.94169999999999998</v>
      </c>
      <c r="Z100" s="4">
        <v>0.27750000000000002</v>
      </c>
      <c r="AA100" s="5">
        <v>0.69240000000000002</v>
      </c>
      <c r="AB100" s="5">
        <v>0.81810000000000005</v>
      </c>
      <c r="AC100" s="5">
        <v>0.33289999999999997</v>
      </c>
      <c r="AD100" s="5">
        <v>0.93189999999999995</v>
      </c>
      <c r="AE100" s="5">
        <v>0.2122</v>
      </c>
      <c r="AF100" s="4">
        <v>0.71330000000000005</v>
      </c>
      <c r="AG100" s="4">
        <v>0.87060000000000004</v>
      </c>
      <c r="AH100" s="4">
        <v>0.3009</v>
      </c>
      <c r="AI100" s="4">
        <v>0.91469999999999996</v>
      </c>
      <c r="AJ100" s="4">
        <v>0.1736</v>
      </c>
      <c r="AK100" s="5">
        <v>0.75390000000000001</v>
      </c>
      <c r="AL100" s="5">
        <v>0.97519999999999996</v>
      </c>
      <c r="AM100" s="5">
        <v>0.26179999999999998</v>
      </c>
      <c r="AN100" s="5">
        <v>0.88400000000000001</v>
      </c>
      <c r="AO100" s="5">
        <v>0.1178</v>
      </c>
      <c r="AP100" s="4">
        <v>0.83409999999999995</v>
      </c>
      <c r="AQ100" s="4">
        <v>1.1839999999999999</v>
      </c>
      <c r="AR100" s="4">
        <v>0.2167</v>
      </c>
      <c r="AS100" s="4">
        <v>0.80930000000000002</v>
      </c>
      <c r="AT100" s="4">
        <v>6.0900000000000003E-2</v>
      </c>
      <c r="AU100" s="5">
        <v>0.64670000000000005</v>
      </c>
      <c r="AV100" s="5">
        <v>0.71640000000000004</v>
      </c>
      <c r="AW100" s="5">
        <v>0.39750000000000002</v>
      </c>
      <c r="AX100" s="5">
        <v>0.96309999999999996</v>
      </c>
      <c r="AY100" s="5">
        <v>0.1898</v>
      </c>
      <c r="AZ100" s="4">
        <v>0.65839999999999999</v>
      </c>
      <c r="BA100" s="4">
        <v>0.74119999999999997</v>
      </c>
      <c r="BB100" s="4">
        <v>0.38590000000000002</v>
      </c>
      <c r="BC100" s="4">
        <v>0.95489999999999997</v>
      </c>
      <c r="BD100" s="4">
        <v>0.27229999999999999</v>
      </c>
      <c r="BE100" s="5">
        <v>0.67589999999999995</v>
      </c>
      <c r="BF100" s="5">
        <v>0.78239999999999998</v>
      </c>
      <c r="BG100" s="5">
        <v>0.35310000000000002</v>
      </c>
      <c r="BH100" s="5">
        <v>0.94199999999999995</v>
      </c>
      <c r="BI100" s="5">
        <v>0.25359999999999999</v>
      </c>
      <c r="BJ100" s="4">
        <v>0.7137</v>
      </c>
      <c r="BK100" s="4">
        <v>0.87090000000000001</v>
      </c>
      <c r="BL100" s="4">
        <v>0.30270000000000002</v>
      </c>
      <c r="BM100" s="4">
        <v>0.91459999999999997</v>
      </c>
      <c r="BN100" s="4">
        <v>0.16020000000000001</v>
      </c>
      <c r="BO100" s="5">
        <v>0.8347</v>
      </c>
      <c r="BP100" s="5">
        <v>1.1841999999999999</v>
      </c>
      <c r="BQ100" s="5">
        <v>0.21249999999999999</v>
      </c>
      <c r="BR100" s="5">
        <v>0.80810000000000004</v>
      </c>
      <c r="BS100" s="5">
        <v>5.2499999999999998E-2</v>
      </c>
      <c r="BT100" s="4">
        <v>0.64790000000000003</v>
      </c>
      <c r="BU100" s="4">
        <v>0.71860000000000002</v>
      </c>
      <c r="BV100" s="4">
        <v>0.38619999999999999</v>
      </c>
      <c r="BW100" s="4">
        <v>0.96289999999999998</v>
      </c>
      <c r="BX100" s="4">
        <v>0.17230000000000001</v>
      </c>
      <c r="BY100" s="5">
        <v>0.65880000000000005</v>
      </c>
      <c r="BZ100" s="5">
        <v>0.74409999999999998</v>
      </c>
      <c r="CA100" s="5">
        <v>0.38150000000000001</v>
      </c>
      <c r="CB100" s="5">
        <v>0.95569999999999999</v>
      </c>
      <c r="CC100" s="5">
        <v>0.26190000000000002</v>
      </c>
      <c r="CD100" s="4">
        <v>0.6774</v>
      </c>
      <c r="CE100" s="4">
        <v>0.78559999999999997</v>
      </c>
      <c r="CF100" s="4">
        <v>0.35270000000000001</v>
      </c>
      <c r="CG100" s="4">
        <v>0.94230000000000003</v>
      </c>
      <c r="CH100" s="4">
        <v>0.22450000000000001</v>
      </c>
      <c r="CI100" s="5">
        <v>0.71409999999999996</v>
      </c>
      <c r="CJ100" s="5">
        <v>0.87450000000000006</v>
      </c>
      <c r="CK100" s="5">
        <v>0.3024</v>
      </c>
      <c r="CL100" s="5">
        <v>0.91439999999999999</v>
      </c>
      <c r="CM100" s="5">
        <v>0.15210000000000001</v>
      </c>
      <c r="CN100" s="4">
        <v>0.83430000000000004</v>
      </c>
      <c r="CO100" s="4">
        <v>1.1858</v>
      </c>
      <c r="CP100" s="4">
        <v>0.21829999999999999</v>
      </c>
      <c r="CQ100" s="4">
        <v>0.80820000000000003</v>
      </c>
      <c r="CR100" s="4">
        <v>5.3499999999999999E-2</v>
      </c>
      <c r="CS100" s="5">
        <v>0.64500000000000002</v>
      </c>
      <c r="CT100" s="5">
        <v>0.71350000000000002</v>
      </c>
      <c r="CU100" s="5">
        <v>0.40139999999999998</v>
      </c>
      <c r="CV100" s="5">
        <v>0.96299999999999997</v>
      </c>
      <c r="CW100" s="5">
        <v>0.124</v>
      </c>
      <c r="CX100" s="4">
        <v>0.65839999999999999</v>
      </c>
      <c r="CY100" s="4">
        <v>0.74350000000000005</v>
      </c>
      <c r="CZ100" s="4">
        <v>0.38329999999999997</v>
      </c>
      <c r="DA100" s="4">
        <v>0.95530000000000004</v>
      </c>
      <c r="DB100" s="4">
        <v>0.1731</v>
      </c>
      <c r="DC100" s="5">
        <v>0.67689999999999995</v>
      </c>
      <c r="DD100" s="5">
        <v>0.78449999999999998</v>
      </c>
      <c r="DE100" s="5">
        <v>0.35249999999999998</v>
      </c>
      <c r="DF100" s="5">
        <v>0.94259999999999999</v>
      </c>
      <c r="DG100" s="5">
        <v>0.1653</v>
      </c>
      <c r="DH100" s="4">
        <v>0.7137</v>
      </c>
      <c r="DI100" s="4">
        <v>0.87270000000000003</v>
      </c>
      <c r="DJ100" s="4">
        <v>0.30359999999999998</v>
      </c>
      <c r="DK100" s="4">
        <v>0.91459999999999997</v>
      </c>
      <c r="DL100" s="4">
        <v>9.9199999999999997E-2</v>
      </c>
      <c r="DM100" s="5">
        <v>0.83420000000000005</v>
      </c>
      <c r="DN100" s="5">
        <v>1.1852</v>
      </c>
      <c r="DO100" s="5">
        <v>0.21690000000000001</v>
      </c>
      <c r="DP100" s="5">
        <v>0.80830000000000002</v>
      </c>
      <c r="DQ100" s="5">
        <v>4.0399999999999998E-2</v>
      </c>
      <c r="DR100" s="4">
        <v>0.64739999999999998</v>
      </c>
      <c r="DS100" s="4">
        <v>0.71819999999999995</v>
      </c>
      <c r="DT100" s="4">
        <v>0.3962</v>
      </c>
      <c r="DU100" s="4">
        <v>0.96240000000000003</v>
      </c>
      <c r="DV100" s="4">
        <v>0.1651</v>
      </c>
      <c r="DW100" s="5">
        <v>0.65739999999999998</v>
      </c>
      <c r="DX100" s="5">
        <v>0.74019999999999997</v>
      </c>
      <c r="DY100" s="5">
        <v>0.38200000000000001</v>
      </c>
      <c r="DZ100" s="5">
        <v>0.95499999999999996</v>
      </c>
      <c r="EA100" s="5">
        <v>0.2034</v>
      </c>
      <c r="EB100" s="4">
        <v>0.67620000000000002</v>
      </c>
      <c r="EC100" s="4">
        <v>0.78310000000000002</v>
      </c>
      <c r="ED100" s="4">
        <v>0.35580000000000001</v>
      </c>
      <c r="EE100" s="4">
        <v>0.94179999999999997</v>
      </c>
      <c r="EF100" s="4">
        <v>0.14000000000000001</v>
      </c>
      <c r="EG100" s="5">
        <v>0.71419999999999995</v>
      </c>
      <c r="EH100" s="5">
        <v>0.87380000000000002</v>
      </c>
      <c r="EI100" s="5">
        <v>0.3014</v>
      </c>
      <c r="EJ100" s="5">
        <v>0.91490000000000005</v>
      </c>
      <c r="EK100" s="5">
        <v>0.12920000000000001</v>
      </c>
      <c r="EL100" s="4">
        <v>0.83399999999999996</v>
      </c>
      <c r="EM100" s="4">
        <v>1.1848000000000001</v>
      </c>
      <c r="EN100" s="4">
        <v>0.21640000000000001</v>
      </c>
      <c r="EO100" s="4">
        <v>0.80879999999999996</v>
      </c>
      <c r="EP100" s="4">
        <v>4.0899999999999999E-2</v>
      </c>
      <c r="EQ100" s="5"/>
      <c r="ER100" s="5"/>
      <c r="ES100" s="5"/>
      <c r="ET100" s="5"/>
      <c r="EU100" s="5"/>
      <c r="EV100" s="4"/>
      <c r="EW100" s="4"/>
      <c r="EX100" s="4"/>
      <c r="EY100" s="4"/>
      <c r="EZ100" s="4"/>
      <c r="FA100" s="5"/>
      <c r="FB100" s="5"/>
      <c r="FC100" s="5"/>
      <c r="FD100" s="5"/>
      <c r="FE100" s="5"/>
      <c r="FF100" s="4"/>
      <c r="FG100" s="4"/>
      <c r="FH100" s="4"/>
      <c r="FI100" s="4"/>
      <c r="FJ100" s="4"/>
      <c r="FK100" s="5"/>
      <c r="FL100" s="5"/>
      <c r="FM100" s="5"/>
      <c r="FN100" s="5"/>
      <c r="FO100" s="5"/>
      <c r="FP100" s="4">
        <f t="shared" si="6"/>
        <v>0.70389310344827605</v>
      </c>
      <c r="FQ100" s="4">
        <f t="shared" si="7"/>
        <v>0.85457931034482792</v>
      </c>
      <c r="FR100" s="4">
        <f t="shared" si="8"/>
        <v>0.3303965517241379</v>
      </c>
      <c r="FS100" s="4">
        <f t="shared" si="9"/>
        <v>0.91872758620689643</v>
      </c>
      <c r="FT100" s="4">
        <f t="shared" si="10"/>
        <v>0.1705103448275862</v>
      </c>
      <c r="FU100" s="1" t="str" cm="1">
        <f t="array" aca="1" ref="FU100" ca="1">CONCATENATE(INDIRECT(ADDRESS(1,MATCH(_xlfn.MINIFS(B100:FO100,metrics.est,"MAE"),B100:FO100,0)+1)), ", ", INDIRECT(ADDRESS(2,MATCH(_xlfn.MINIFS(B100:FO100,metrics.est,"MAE"),B100:FO100,0)+1)))</f>
        <v>k=20, r=0.1</v>
      </c>
      <c r="FV100" s="1" t="str" cm="1">
        <f t="array" aca="1" ref="FV100" ca="1">CONCATENATE(INDIRECT(ADDRESS(1,MATCH(_xlfn.MINIFS(B100:FO100,metrics.est,"MSE"),B100:FO100,0)+1)), ", ", INDIRECT(ADDRESS(2,MATCH(_xlfn.MINIFS(B100:FO100,metrics.est,"MSE"),B100:FO100,0)+1)))</f>
        <v>k=20, r=0.1</v>
      </c>
      <c r="FW100" s="1" t="str" cm="1">
        <f t="array" aca="1" ref="FW100" ca="1">CONCATENATE(INDIRECT(ADDRESS(1,MATCH(_xlfn.MAXIFS(B100:FO100,metrics.est,"R"),B100:FO100,0)+1)), ", ", INDIRECT(ADDRESS(2,MATCH(_xlfn.MAXIFS(B100:FO100,metrics.est,"R"),B100:FO100,0)+1)))</f>
        <v>k=20, r=0.1</v>
      </c>
      <c r="FX100" s="1" t="str" cm="1">
        <f t="array" aca="1" ref="FX100" ca="1">CONCATENATE(INDIRECT(ADDRESS(1,MATCH(_xlfn.MAXIFS(B100:FO100,metrics.est,"Coverage"),B100:FO100,0)+1)), ", ", INDIRECT(ADDRESS(2,MATCH(_xlfn.MAXIFS(B100:FO100,metrics.est,"Coverage"),B100:FO100,0)+1)))</f>
        <v>k=5, r=0.1</v>
      </c>
      <c r="FY100" s="1" t="str" cm="1">
        <f t="array" aca="1" ref="FY100" ca="1">CONCATENATE(INDIRECT(ADDRESS(1,MATCH(_xlfn.MINIFS(B100:FO100,metrics.est,"Time"),B100:FO100,0)+1)), ", ", INDIRECT(ADDRESS(2,MATCH(_xlfn.MINIFS(B100:FO100,metrics.est,"Time"),B100:FO100,0)+1)))</f>
        <v>k=20, r=0.9</v>
      </c>
    </row>
    <row r="101" spans="1:181" x14ac:dyDescent="0.2">
      <c r="A101" s="1" t="s">
        <v>92</v>
      </c>
      <c r="B101" s="4">
        <v>0.63800000000000001</v>
      </c>
      <c r="C101" s="4">
        <v>0.70179999999999998</v>
      </c>
      <c r="D101" s="4">
        <v>0.3931</v>
      </c>
      <c r="E101" s="4">
        <v>0.96489999999999998</v>
      </c>
      <c r="F101" s="4">
        <v>0.26</v>
      </c>
      <c r="G101" s="5">
        <v>0.64600000000000002</v>
      </c>
      <c r="H101" s="5">
        <v>0.7218</v>
      </c>
      <c r="I101" s="5">
        <v>0.39950000000000002</v>
      </c>
      <c r="J101" s="5">
        <v>0.95889999999999997</v>
      </c>
      <c r="K101" s="5">
        <v>0.30990000000000001</v>
      </c>
      <c r="L101" s="4">
        <v>0.65549999999999997</v>
      </c>
      <c r="M101" s="4">
        <v>0.74360000000000004</v>
      </c>
      <c r="N101" s="4">
        <v>0.38600000000000001</v>
      </c>
      <c r="O101" s="4">
        <v>0.95550000000000002</v>
      </c>
      <c r="P101" s="4">
        <v>0.46479999999999999</v>
      </c>
      <c r="Q101" s="5">
        <v>0.66579999999999995</v>
      </c>
      <c r="R101" s="5">
        <v>0.76590000000000003</v>
      </c>
      <c r="S101" s="5">
        <v>0.36580000000000001</v>
      </c>
      <c r="T101" s="5">
        <v>0.94989999999999997</v>
      </c>
      <c r="U101" s="5">
        <v>0.30049999999999999</v>
      </c>
      <c r="V101" s="4">
        <v>0.67969999999999997</v>
      </c>
      <c r="W101" s="4">
        <v>0.7974</v>
      </c>
      <c r="X101" s="4">
        <v>0.34970000000000001</v>
      </c>
      <c r="Y101" s="4">
        <v>0.94169999999999998</v>
      </c>
      <c r="Z101" s="4">
        <v>0.34179999999999999</v>
      </c>
      <c r="AA101" s="5">
        <v>0.70209999999999995</v>
      </c>
      <c r="AB101" s="5">
        <v>0.8488</v>
      </c>
      <c r="AC101" s="5">
        <v>0.3175</v>
      </c>
      <c r="AD101" s="5">
        <v>0.93189999999999995</v>
      </c>
      <c r="AE101" s="5">
        <v>0.25609999999999999</v>
      </c>
      <c r="AF101" s="4">
        <v>0.73050000000000004</v>
      </c>
      <c r="AG101" s="4">
        <v>0.92010000000000003</v>
      </c>
      <c r="AH101" s="4">
        <v>0.28439999999999999</v>
      </c>
      <c r="AI101" s="4">
        <v>0.91469999999999996</v>
      </c>
      <c r="AJ101" s="4">
        <v>0.19839999999999999</v>
      </c>
      <c r="AK101" s="5">
        <v>0.77710000000000001</v>
      </c>
      <c r="AL101" s="5">
        <v>1.0397000000000001</v>
      </c>
      <c r="AM101" s="5">
        <v>0.2475</v>
      </c>
      <c r="AN101" s="5">
        <v>0.88400000000000001</v>
      </c>
      <c r="AO101" s="5">
        <v>0.14510000000000001</v>
      </c>
      <c r="AP101" s="4">
        <v>0.84899999999999998</v>
      </c>
      <c r="AQ101" s="4">
        <v>1.2253000000000001</v>
      </c>
      <c r="AR101" s="4">
        <v>0.21260000000000001</v>
      </c>
      <c r="AS101" s="4">
        <v>0.80930000000000002</v>
      </c>
      <c r="AT101" s="4">
        <v>7.6899999999999996E-2</v>
      </c>
      <c r="AU101" s="5">
        <v>0.6381</v>
      </c>
      <c r="AV101" s="5">
        <v>0.70269999999999999</v>
      </c>
      <c r="AW101" s="5">
        <v>0.4103</v>
      </c>
      <c r="AX101" s="5">
        <v>0.96309999999999996</v>
      </c>
      <c r="AY101" s="5">
        <v>0.25130000000000002</v>
      </c>
      <c r="AZ101" s="4">
        <v>0.65480000000000005</v>
      </c>
      <c r="BA101" s="4">
        <v>0.73950000000000005</v>
      </c>
      <c r="BB101" s="4">
        <v>0.3896</v>
      </c>
      <c r="BC101" s="4">
        <v>0.95489999999999997</v>
      </c>
      <c r="BD101" s="4">
        <v>0.3332</v>
      </c>
      <c r="BE101" s="5">
        <v>0.68</v>
      </c>
      <c r="BF101" s="5">
        <v>0.79910000000000003</v>
      </c>
      <c r="BG101" s="5">
        <v>0.34560000000000002</v>
      </c>
      <c r="BH101" s="5">
        <v>0.94199999999999995</v>
      </c>
      <c r="BI101" s="5">
        <v>0.31940000000000002</v>
      </c>
      <c r="BJ101" s="4">
        <v>0.73060000000000003</v>
      </c>
      <c r="BK101" s="4">
        <v>0.91959999999999997</v>
      </c>
      <c r="BL101" s="4">
        <v>0.2868</v>
      </c>
      <c r="BM101" s="4">
        <v>0.91459999999999997</v>
      </c>
      <c r="BN101" s="4">
        <v>0.2049</v>
      </c>
      <c r="BO101" s="5">
        <v>0.84909999999999997</v>
      </c>
      <c r="BP101" s="5">
        <v>1.2242999999999999</v>
      </c>
      <c r="BQ101" s="5">
        <v>0.2082</v>
      </c>
      <c r="BR101" s="5">
        <v>0.80810000000000004</v>
      </c>
      <c r="BS101" s="5">
        <v>5.8299999999999998E-2</v>
      </c>
      <c r="BT101" s="4">
        <v>0.63980000000000004</v>
      </c>
      <c r="BU101" s="4">
        <v>0.70669999999999999</v>
      </c>
      <c r="BV101" s="4">
        <v>0.39589999999999997</v>
      </c>
      <c r="BW101" s="4">
        <v>0.96289999999999998</v>
      </c>
      <c r="BX101" s="4">
        <v>0.22020000000000001</v>
      </c>
      <c r="BY101" s="5">
        <v>0.65559999999999996</v>
      </c>
      <c r="BZ101" s="5">
        <v>0.74270000000000003</v>
      </c>
      <c r="CA101" s="5">
        <v>0.38600000000000001</v>
      </c>
      <c r="CB101" s="5">
        <v>0.95569999999999999</v>
      </c>
      <c r="CC101" s="5">
        <v>0.30530000000000002</v>
      </c>
      <c r="CD101" s="4">
        <v>0.68149999999999999</v>
      </c>
      <c r="CE101" s="4">
        <v>0.80220000000000002</v>
      </c>
      <c r="CF101" s="4">
        <v>0.3448</v>
      </c>
      <c r="CG101" s="4">
        <v>0.94230000000000003</v>
      </c>
      <c r="CH101" s="4">
        <v>0.30709999999999998</v>
      </c>
      <c r="CI101" s="5">
        <v>0.73119999999999996</v>
      </c>
      <c r="CJ101" s="5">
        <v>0.92390000000000005</v>
      </c>
      <c r="CK101" s="5">
        <v>0.28599999999999998</v>
      </c>
      <c r="CL101" s="5">
        <v>0.91439999999999999</v>
      </c>
      <c r="CM101" s="5">
        <v>0.1764</v>
      </c>
      <c r="CN101" s="4">
        <v>0.84870000000000001</v>
      </c>
      <c r="CO101" s="4">
        <v>1.2258</v>
      </c>
      <c r="CP101" s="4">
        <v>0.21410000000000001</v>
      </c>
      <c r="CQ101" s="4">
        <v>0.80820000000000003</v>
      </c>
      <c r="CR101" s="4">
        <v>6.1800000000000001E-2</v>
      </c>
      <c r="CS101" s="5">
        <v>0.63619999999999999</v>
      </c>
      <c r="CT101" s="5">
        <v>0.70050000000000001</v>
      </c>
      <c r="CU101" s="5">
        <v>0.41439999999999999</v>
      </c>
      <c r="CV101" s="5">
        <v>0.96299999999999997</v>
      </c>
      <c r="CW101" s="5">
        <v>0.1704</v>
      </c>
      <c r="CX101" s="4">
        <v>0.65449999999999997</v>
      </c>
      <c r="CY101" s="4">
        <v>0.74080000000000001</v>
      </c>
      <c r="CZ101" s="4">
        <v>0.38700000000000001</v>
      </c>
      <c r="DA101" s="4">
        <v>0.95530000000000004</v>
      </c>
      <c r="DB101" s="4">
        <v>0.22020000000000001</v>
      </c>
      <c r="DC101" s="5">
        <v>0.68110000000000004</v>
      </c>
      <c r="DD101" s="5">
        <v>0.80130000000000001</v>
      </c>
      <c r="DE101" s="5">
        <v>0.34460000000000002</v>
      </c>
      <c r="DF101" s="5">
        <v>0.94259999999999999</v>
      </c>
      <c r="DG101" s="5">
        <v>0.21590000000000001</v>
      </c>
      <c r="DH101" s="4">
        <v>0.73060000000000003</v>
      </c>
      <c r="DI101" s="4">
        <v>0.92110000000000003</v>
      </c>
      <c r="DJ101" s="4">
        <v>0.2873</v>
      </c>
      <c r="DK101" s="4">
        <v>0.91459999999999997</v>
      </c>
      <c r="DL101" s="4">
        <v>0.12609999999999999</v>
      </c>
      <c r="DM101" s="5">
        <v>0.84819999999999995</v>
      </c>
      <c r="DN101" s="5">
        <v>1.224</v>
      </c>
      <c r="DO101" s="5">
        <v>0.21290000000000001</v>
      </c>
      <c r="DP101" s="5">
        <v>0.80830000000000002</v>
      </c>
      <c r="DQ101" s="5">
        <v>4.4999999999999998E-2</v>
      </c>
      <c r="DR101" s="4">
        <v>0.63919999999999999</v>
      </c>
      <c r="DS101" s="4">
        <v>0.70550000000000002</v>
      </c>
      <c r="DT101" s="4">
        <v>0.41099999999999998</v>
      </c>
      <c r="DU101" s="4">
        <v>0.96240000000000003</v>
      </c>
      <c r="DV101" s="4">
        <v>0.21970000000000001</v>
      </c>
      <c r="DW101" s="5">
        <v>0.65380000000000005</v>
      </c>
      <c r="DX101" s="5">
        <v>0.73829999999999996</v>
      </c>
      <c r="DY101" s="5">
        <v>0.38550000000000001</v>
      </c>
      <c r="DZ101" s="5">
        <v>0.95499999999999996</v>
      </c>
      <c r="EA101" s="5">
        <v>0.26029999999999998</v>
      </c>
      <c r="EB101" s="4">
        <v>0.68030000000000002</v>
      </c>
      <c r="EC101" s="4">
        <v>0.79959999999999998</v>
      </c>
      <c r="ED101" s="4">
        <v>0.34770000000000001</v>
      </c>
      <c r="EE101" s="4">
        <v>0.94179999999999997</v>
      </c>
      <c r="EF101" s="4">
        <v>0.18709999999999999</v>
      </c>
      <c r="EG101" s="5">
        <v>0.73129999999999995</v>
      </c>
      <c r="EH101" s="5">
        <v>0.92259999999999998</v>
      </c>
      <c r="EI101" s="5">
        <v>0.28470000000000001</v>
      </c>
      <c r="EJ101" s="5">
        <v>0.91490000000000005</v>
      </c>
      <c r="EK101" s="5">
        <v>0.1608</v>
      </c>
      <c r="EL101" s="4">
        <v>0.84819999999999995</v>
      </c>
      <c r="EM101" s="4">
        <v>1.2243999999999999</v>
      </c>
      <c r="EN101" s="4">
        <v>0.21229999999999999</v>
      </c>
      <c r="EO101" s="4">
        <v>0.80879999999999996</v>
      </c>
      <c r="EP101" s="4">
        <v>4.5999999999999999E-2</v>
      </c>
      <c r="EQ101" s="5"/>
      <c r="ER101" s="5"/>
      <c r="ES101" s="5"/>
      <c r="ET101" s="5"/>
      <c r="EU101" s="5"/>
      <c r="EV101" s="4"/>
      <c r="EW101" s="4"/>
      <c r="EX101" s="4"/>
      <c r="EY101" s="4"/>
      <c r="EZ101" s="4"/>
      <c r="FA101" s="5"/>
      <c r="FB101" s="5"/>
      <c r="FC101" s="5"/>
      <c r="FD101" s="5"/>
      <c r="FE101" s="5"/>
      <c r="FF101" s="4"/>
      <c r="FG101" s="4"/>
      <c r="FH101" s="4"/>
      <c r="FI101" s="4"/>
      <c r="FJ101" s="4"/>
      <c r="FK101" s="5"/>
      <c r="FL101" s="5"/>
      <c r="FM101" s="5"/>
      <c r="FN101" s="5"/>
      <c r="FO101" s="5"/>
      <c r="FP101" s="4">
        <f t="shared" si="6"/>
        <v>0.70884482758620682</v>
      </c>
      <c r="FQ101" s="4">
        <f t="shared" si="7"/>
        <v>0.87341379310344824</v>
      </c>
      <c r="FR101" s="4">
        <f t="shared" si="8"/>
        <v>0.3279586206896552</v>
      </c>
      <c r="FS101" s="4">
        <f t="shared" si="9"/>
        <v>0.91874827586206886</v>
      </c>
      <c r="FT101" s="4">
        <f t="shared" si="10"/>
        <v>0.2152724137931035</v>
      </c>
      <c r="FU101" s="1" t="str" cm="1">
        <f t="array" aca="1" ref="FU101" ca="1">CONCATENATE(INDIRECT(ADDRESS(1,MATCH(_xlfn.MINIFS(B101:FO101,metrics.est,"MAE"),B101:FO101,0)+1)), ", ", INDIRECT(ADDRESS(2,MATCH(_xlfn.MINIFS(B101:FO101,metrics.est,"MAE"),B101:FO101,0)+1)))</f>
        <v>k=20, r=0.1</v>
      </c>
      <c r="FV101" s="1" t="str" cm="1">
        <f t="array" aca="1" ref="FV101" ca="1">CONCATENATE(INDIRECT(ADDRESS(1,MATCH(_xlfn.MINIFS(B101:FO101,metrics.est,"MSE"),B101:FO101,0)+1)), ", ", INDIRECT(ADDRESS(2,MATCH(_xlfn.MINIFS(B101:FO101,metrics.est,"MSE"),B101:FO101,0)+1)))</f>
        <v>k=20, r=0.1</v>
      </c>
      <c r="FW101" s="1" t="str" cm="1">
        <f t="array" aca="1" ref="FW101" ca="1">CONCATENATE(INDIRECT(ADDRESS(1,MATCH(_xlfn.MAXIFS(B101:FO101,metrics.est,"R"),B101:FO101,0)+1)), ", ", INDIRECT(ADDRESS(2,MATCH(_xlfn.MAXIFS(B101:FO101,metrics.est,"R"),B101:FO101,0)+1)))</f>
        <v>k=20, r=0.1</v>
      </c>
      <c r="FX101" s="1" t="str" cm="1">
        <f t="array" aca="1" ref="FX101" ca="1">CONCATENATE(INDIRECT(ADDRESS(1,MATCH(_xlfn.MAXIFS(B101:FO101,metrics.est,"Coverage"),B101:FO101,0)+1)), ", ", INDIRECT(ADDRESS(2,MATCH(_xlfn.MAXIFS(B101:FO101,metrics.est,"Coverage"),B101:FO101,0)+1)))</f>
        <v>k=5, r=0.1</v>
      </c>
      <c r="FY101" s="1" t="str" cm="1">
        <f t="array" aca="1" ref="FY101" ca="1">CONCATENATE(INDIRECT(ADDRESS(1,MATCH(_xlfn.MINIFS(B101:FO101,metrics.est,"Time"),B101:FO101,0)+1)), ", ", INDIRECT(ADDRESS(2,MATCH(_xlfn.MINIFS(B101:FO101,metrics.est,"Time"),B101:FO101,0)+1)))</f>
        <v>k=20, r=0.9</v>
      </c>
    </row>
    <row r="102" spans="1:181" x14ac:dyDescent="0.2">
      <c r="A102" s="1" t="s">
        <v>93</v>
      </c>
      <c r="B102" s="4">
        <v>0.64410000000000001</v>
      </c>
      <c r="C102" s="4">
        <v>0.71179999999999999</v>
      </c>
      <c r="D102" s="4">
        <v>0.37369999999999998</v>
      </c>
      <c r="E102" s="4">
        <v>0.96430000000000005</v>
      </c>
      <c r="F102" s="4">
        <v>0.2283</v>
      </c>
      <c r="G102" s="5">
        <v>0.65029999999999999</v>
      </c>
      <c r="H102" s="5">
        <v>0.72789999999999999</v>
      </c>
      <c r="I102" s="5">
        <v>0.3871</v>
      </c>
      <c r="J102" s="5">
        <v>0.95889999999999997</v>
      </c>
      <c r="K102" s="5">
        <v>0.2903</v>
      </c>
      <c r="L102" s="4">
        <v>0.6573</v>
      </c>
      <c r="M102" s="4">
        <v>0.74370000000000003</v>
      </c>
      <c r="N102" s="4">
        <v>0.37759999999999999</v>
      </c>
      <c r="O102" s="4">
        <v>0.95550000000000002</v>
      </c>
      <c r="P102" s="4">
        <v>0.46970000000000001</v>
      </c>
      <c r="Q102" s="5">
        <v>0.66410000000000002</v>
      </c>
      <c r="R102" s="5">
        <v>0.75770000000000004</v>
      </c>
      <c r="S102" s="5">
        <v>0.36670000000000003</v>
      </c>
      <c r="T102" s="5">
        <v>0.94989999999999997</v>
      </c>
      <c r="U102" s="5">
        <v>0.31909999999999999</v>
      </c>
      <c r="V102" s="4">
        <v>0.67300000000000004</v>
      </c>
      <c r="W102" s="4">
        <v>0.7772</v>
      </c>
      <c r="X102" s="4">
        <v>0.35770000000000002</v>
      </c>
      <c r="Y102" s="4">
        <v>0.94169999999999998</v>
      </c>
      <c r="Z102" s="4">
        <v>0.3347</v>
      </c>
      <c r="AA102" s="5">
        <v>0.68869999999999998</v>
      </c>
      <c r="AB102" s="5">
        <v>0.81279999999999997</v>
      </c>
      <c r="AC102" s="5">
        <v>0.3347</v>
      </c>
      <c r="AD102" s="5">
        <v>0.93189999999999995</v>
      </c>
      <c r="AE102" s="5">
        <v>0.25040000000000001</v>
      </c>
      <c r="AF102" s="4">
        <v>0.70730000000000004</v>
      </c>
      <c r="AG102" s="4">
        <v>0.85980000000000001</v>
      </c>
      <c r="AH102" s="4">
        <v>0.3054</v>
      </c>
      <c r="AI102" s="4">
        <v>0.91469999999999996</v>
      </c>
      <c r="AJ102" s="4">
        <v>0.19409999999999999</v>
      </c>
      <c r="AK102" s="5">
        <v>0.74529999999999996</v>
      </c>
      <c r="AL102" s="5">
        <v>0.95840000000000003</v>
      </c>
      <c r="AM102" s="5">
        <v>0.26800000000000002</v>
      </c>
      <c r="AN102" s="5">
        <v>0.88400000000000001</v>
      </c>
      <c r="AO102" s="5">
        <v>0.15670000000000001</v>
      </c>
      <c r="AP102" s="4">
        <v>0.82530000000000003</v>
      </c>
      <c r="AQ102" s="4">
        <v>1.1641999999999999</v>
      </c>
      <c r="AR102" s="4">
        <v>0.22109999999999999</v>
      </c>
      <c r="AS102" s="4">
        <v>0.80930000000000002</v>
      </c>
      <c r="AT102" s="4">
        <v>9.1999999999999998E-2</v>
      </c>
      <c r="AU102" s="5">
        <v>0.64459999999999995</v>
      </c>
      <c r="AV102" s="5">
        <v>0.71379999999999999</v>
      </c>
      <c r="AW102" s="5">
        <v>0.39710000000000001</v>
      </c>
      <c r="AX102" s="5">
        <v>0.96309999999999996</v>
      </c>
      <c r="AY102" s="5">
        <v>0.2394</v>
      </c>
      <c r="AZ102" s="4">
        <v>0.65659999999999996</v>
      </c>
      <c r="BA102" s="4">
        <v>0.73950000000000005</v>
      </c>
      <c r="BB102" s="4">
        <v>0.38400000000000001</v>
      </c>
      <c r="BC102" s="4">
        <v>0.95489999999999997</v>
      </c>
      <c r="BD102" s="4">
        <v>0.32050000000000001</v>
      </c>
      <c r="BE102" s="5">
        <v>0.67359999999999998</v>
      </c>
      <c r="BF102" s="5">
        <v>0.77990000000000004</v>
      </c>
      <c r="BG102" s="5">
        <v>0.35289999999999999</v>
      </c>
      <c r="BH102" s="5">
        <v>0.94199999999999995</v>
      </c>
      <c r="BI102" s="5">
        <v>0.30609999999999998</v>
      </c>
      <c r="BJ102" s="4">
        <v>0.70789999999999997</v>
      </c>
      <c r="BK102" s="4">
        <v>0.86070000000000002</v>
      </c>
      <c r="BL102" s="4">
        <v>0.3075</v>
      </c>
      <c r="BM102" s="4">
        <v>0.91459999999999997</v>
      </c>
      <c r="BN102" s="4">
        <v>0.20549999999999999</v>
      </c>
      <c r="BO102" s="5">
        <v>0.82609999999999995</v>
      </c>
      <c r="BP102" s="5">
        <v>1.1648000000000001</v>
      </c>
      <c r="BQ102" s="5">
        <v>0.2165</v>
      </c>
      <c r="BR102" s="5">
        <v>0.80810000000000004</v>
      </c>
      <c r="BS102" s="5">
        <v>5.8400000000000001E-2</v>
      </c>
      <c r="BT102" s="4">
        <v>0.64600000000000002</v>
      </c>
      <c r="BU102" s="4">
        <v>0.7167</v>
      </c>
      <c r="BV102" s="4">
        <v>0.38179999999999997</v>
      </c>
      <c r="BW102" s="4">
        <v>0.96289999999999998</v>
      </c>
      <c r="BX102" s="4">
        <v>0.21210000000000001</v>
      </c>
      <c r="BY102" s="5">
        <v>0.65739999999999998</v>
      </c>
      <c r="BZ102" s="5">
        <v>0.7429</v>
      </c>
      <c r="CA102" s="5">
        <v>0.37940000000000002</v>
      </c>
      <c r="CB102" s="5">
        <v>0.95569999999999999</v>
      </c>
      <c r="CC102" s="5">
        <v>0.31180000000000002</v>
      </c>
      <c r="CD102" s="4">
        <v>0.67510000000000003</v>
      </c>
      <c r="CE102" s="4">
        <v>0.78290000000000004</v>
      </c>
      <c r="CF102" s="4">
        <v>0.35210000000000002</v>
      </c>
      <c r="CG102" s="4">
        <v>0.94230000000000003</v>
      </c>
      <c r="CH102" s="4">
        <v>0.27979999999999999</v>
      </c>
      <c r="CI102" s="5">
        <v>0.70850000000000002</v>
      </c>
      <c r="CJ102" s="5">
        <v>0.86470000000000002</v>
      </c>
      <c r="CK102" s="5">
        <v>0.30649999999999999</v>
      </c>
      <c r="CL102" s="5">
        <v>0.91439999999999999</v>
      </c>
      <c r="CM102" s="5">
        <v>0.17069999999999999</v>
      </c>
      <c r="CN102" s="4">
        <v>0.82579999999999998</v>
      </c>
      <c r="CO102" s="4">
        <v>1.1669</v>
      </c>
      <c r="CP102" s="4">
        <v>0.22209999999999999</v>
      </c>
      <c r="CQ102" s="4">
        <v>0.80820000000000003</v>
      </c>
      <c r="CR102" s="4">
        <v>6.1199999999999997E-2</v>
      </c>
      <c r="CS102" s="5">
        <v>0.64300000000000002</v>
      </c>
      <c r="CT102" s="5">
        <v>0.71109999999999995</v>
      </c>
      <c r="CU102" s="5">
        <v>0.39989999999999998</v>
      </c>
      <c r="CV102" s="5">
        <v>0.96299999999999997</v>
      </c>
      <c r="CW102" s="5">
        <v>0.16209999999999999</v>
      </c>
      <c r="CX102" s="4">
        <v>0.65659999999999996</v>
      </c>
      <c r="CY102" s="4">
        <v>0.74180000000000001</v>
      </c>
      <c r="CZ102" s="4">
        <v>0.38009999999999999</v>
      </c>
      <c r="DA102" s="4">
        <v>0.95530000000000004</v>
      </c>
      <c r="DB102" s="4">
        <v>0.2203</v>
      </c>
      <c r="DC102" s="5">
        <v>0.6744</v>
      </c>
      <c r="DD102" s="5">
        <v>0.78139999999999998</v>
      </c>
      <c r="DE102" s="5">
        <v>0.35220000000000001</v>
      </c>
      <c r="DF102" s="5">
        <v>0.94259999999999999</v>
      </c>
      <c r="DG102" s="5">
        <v>0.20799999999999999</v>
      </c>
      <c r="DH102" s="4">
        <v>0.7077</v>
      </c>
      <c r="DI102" s="4">
        <v>0.8619</v>
      </c>
      <c r="DJ102" s="4">
        <v>0.30869999999999997</v>
      </c>
      <c r="DK102" s="4">
        <v>0.91459999999999997</v>
      </c>
      <c r="DL102" s="4">
        <v>0.12280000000000001</v>
      </c>
      <c r="DM102" s="5">
        <v>0.82569999999999999</v>
      </c>
      <c r="DN102" s="5">
        <v>1.1661999999999999</v>
      </c>
      <c r="DO102" s="5">
        <v>0.22090000000000001</v>
      </c>
      <c r="DP102" s="5">
        <v>0.80830000000000002</v>
      </c>
      <c r="DQ102" s="5">
        <v>4.6899999999999997E-2</v>
      </c>
      <c r="DR102" s="4">
        <v>0.64539999999999997</v>
      </c>
      <c r="DS102" s="4">
        <v>0.7157</v>
      </c>
      <c r="DT102" s="4">
        <v>0.39529999999999998</v>
      </c>
      <c r="DU102" s="4">
        <v>0.96240000000000003</v>
      </c>
      <c r="DV102" s="4">
        <v>0.20619999999999999</v>
      </c>
      <c r="DW102" s="5">
        <v>0.65569999999999995</v>
      </c>
      <c r="DX102" s="5">
        <v>0.73850000000000005</v>
      </c>
      <c r="DY102" s="5">
        <v>0.38040000000000002</v>
      </c>
      <c r="DZ102" s="5">
        <v>0.95499999999999996</v>
      </c>
      <c r="EA102" s="5">
        <v>0.253</v>
      </c>
      <c r="EB102" s="4">
        <v>0.67390000000000005</v>
      </c>
      <c r="EC102" s="4">
        <v>0.78010000000000002</v>
      </c>
      <c r="ED102" s="4">
        <v>0.35580000000000001</v>
      </c>
      <c r="EE102" s="4">
        <v>0.94179999999999997</v>
      </c>
      <c r="EF102" s="4">
        <v>0.18149999999999999</v>
      </c>
      <c r="EG102" s="5">
        <v>0.70830000000000004</v>
      </c>
      <c r="EH102" s="5">
        <v>0.86319999999999997</v>
      </c>
      <c r="EI102" s="5">
        <v>0.30659999999999998</v>
      </c>
      <c r="EJ102" s="5">
        <v>0.91490000000000005</v>
      </c>
      <c r="EK102" s="5">
        <v>0.15840000000000001</v>
      </c>
      <c r="EL102" s="4">
        <v>0.82540000000000002</v>
      </c>
      <c r="EM102" s="4">
        <v>1.1657</v>
      </c>
      <c r="EN102" s="4">
        <v>0.22020000000000001</v>
      </c>
      <c r="EO102" s="4">
        <v>0.80879999999999996</v>
      </c>
      <c r="EP102" s="4">
        <v>4.5499999999999999E-2</v>
      </c>
      <c r="EQ102" s="5"/>
      <c r="ER102" s="5"/>
      <c r="ES102" s="5"/>
      <c r="ET102" s="5"/>
      <c r="EU102" s="5"/>
      <c r="EV102" s="4"/>
      <c r="EW102" s="4"/>
      <c r="EX102" s="4"/>
      <c r="EY102" s="4"/>
      <c r="EZ102" s="4"/>
      <c r="FA102" s="5"/>
      <c r="FB102" s="5"/>
      <c r="FC102" s="5"/>
      <c r="FD102" s="5"/>
      <c r="FE102" s="5"/>
      <c r="FF102" s="4"/>
      <c r="FG102" s="4"/>
      <c r="FH102" s="4"/>
      <c r="FI102" s="4"/>
      <c r="FJ102" s="4"/>
      <c r="FK102" s="5"/>
      <c r="FL102" s="5"/>
      <c r="FM102" s="5"/>
      <c r="FN102" s="5"/>
      <c r="FO102" s="5"/>
      <c r="FP102" s="4">
        <f t="shared" si="6"/>
        <v>0.69976206896551729</v>
      </c>
      <c r="FQ102" s="4">
        <f t="shared" si="7"/>
        <v>0.84730689655172386</v>
      </c>
      <c r="FR102" s="4">
        <f t="shared" si="8"/>
        <v>0.33144827586206899</v>
      </c>
      <c r="FS102" s="4">
        <f t="shared" si="9"/>
        <v>0.91872758620689643</v>
      </c>
      <c r="FT102" s="4">
        <f t="shared" si="10"/>
        <v>0.21053448275862063</v>
      </c>
      <c r="FU102" s="1" t="str" cm="1">
        <f t="array" aca="1" ref="FU102" ca="1">CONCATENATE(INDIRECT(ADDRESS(1,MATCH(_xlfn.MINIFS(B102:FO102,metrics.est,"MAE"),B102:FO102,0)+1)), ", ", INDIRECT(ADDRESS(2,MATCH(_xlfn.MINIFS(B102:FO102,metrics.est,"MAE"),B102:FO102,0)+1)))</f>
        <v>k=20, r=0.1</v>
      </c>
      <c r="FV102" s="1" t="str" cm="1">
        <f t="array" aca="1" ref="FV102" ca="1">CONCATENATE(INDIRECT(ADDRESS(1,MATCH(_xlfn.MINIFS(B102:FO102,metrics.est,"MSE"),B102:FO102,0)+1)), ", ", INDIRECT(ADDRESS(2,MATCH(_xlfn.MINIFS(B102:FO102,metrics.est,"MSE"),B102:FO102,0)+1)))</f>
        <v>k=20, r=0.1</v>
      </c>
      <c r="FW102" s="1" t="str" cm="1">
        <f t="array" aca="1" ref="FW102" ca="1">CONCATENATE(INDIRECT(ADDRESS(1,MATCH(_xlfn.MAXIFS(B102:FO102,metrics.est,"R"),B102:FO102,0)+1)), ", ", INDIRECT(ADDRESS(2,MATCH(_xlfn.MAXIFS(B102:FO102,metrics.est,"R"),B102:FO102,0)+1)))</f>
        <v>k=20, r=0.1</v>
      </c>
      <c r="FX102" s="1" t="str" cm="1">
        <f t="array" aca="1" ref="FX102" ca="1">CONCATENATE(INDIRECT(ADDRESS(1,MATCH(_xlfn.MAXIFS(B102:FO102,metrics.est,"Coverage"),B102:FO102,0)+1)), ", ", INDIRECT(ADDRESS(2,MATCH(_xlfn.MAXIFS(B102:FO102,metrics.est,"Coverage"),B102:FO102,0)+1)))</f>
        <v>k=5, r=0.1</v>
      </c>
      <c r="FY102" s="1" t="str" cm="1">
        <f t="array" aca="1" ref="FY102" ca="1">CONCATENATE(INDIRECT(ADDRESS(1,MATCH(_xlfn.MINIFS(B102:FO102,metrics.est,"Time"),B102:FO102,0)+1)), ", ", INDIRECT(ADDRESS(2,MATCH(_xlfn.MINIFS(B102:FO102,metrics.est,"Time"),B102:FO102,0)+1)))</f>
        <v>k=50, r=0.9</v>
      </c>
    </row>
    <row r="103" spans="1:181" x14ac:dyDescent="0.2">
      <c r="A103" s="1" t="s">
        <v>242</v>
      </c>
      <c r="B103" s="4">
        <v>0.64</v>
      </c>
      <c r="C103" s="4">
        <v>0.70430000000000004</v>
      </c>
      <c r="D103" s="4">
        <v>0.38229999999999997</v>
      </c>
      <c r="E103" s="4">
        <v>0.96419999999999995</v>
      </c>
      <c r="F103" s="4">
        <v>0.2064</v>
      </c>
      <c r="G103" s="5">
        <v>0.64729999999999999</v>
      </c>
      <c r="H103" s="5">
        <v>0.72250000000000003</v>
      </c>
      <c r="I103" s="5">
        <v>0.3947</v>
      </c>
      <c r="J103" s="5">
        <v>0.95879999999999999</v>
      </c>
      <c r="K103" s="5">
        <v>0.30359999999999998</v>
      </c>
      <c r="L103" s="4">
        <v>0.65539999999999998</v>
      </c>
      <c r="M103" s="4">
        <v>0.74060000000000004</v>
      </c>
      <c r="N103" s="4">
        <v>0.3826</v>
      </c>
      <c r="O103" s="4">
        <v>0.95540000000000003</v>
      </c>
      <c r="P103" s="4">
        <v>0.25640000000000002</v>
      </c>
      <c r="Q103" s="5">
        <v>0.66310000000000002</v>
      </c>
      <c r="R103" s="5">
        <v>0.75690000000000002</v>
      </c>
      <c r="S103" s="5">
        <v>0.36959999999999998</v>
      </c>
      <c r="T103" s="5">
        <v>0.9496</v>
      </c>
      <c r="U103" s="5">
        <v>0.3483</v>
      </c>
      <c r="V103" s="4">
        <v>0.67369999999999997</v>
      </c>
      <c r="W103" s="4">
        <v>0.78029999999999999</v>
      </c>
      <c r="X103" s="4">
        <v>0.3579</v>
      </c>
      <c r="Y103" s="4">
        <v>0.94110000000000005</v>
      </c>
      <c r="Z103" s="4">
        <v>0.23749999999999999</v>
      </c>
      <c r="AA103" s="5">
        <v>0.69179999999999997</v>
      </c>
      <c r="AB103" s="5">
        <v>0.8216</v>
      </c>
      <c r="AC103" s="5">
        <v>0.3296</v>
      </c>
      <c r="AD103" s="5">
        <v>0.9304</v>
      </c>
      <c r="AE103" s="5">
        <v>0.25009999999999999</v>
      </c>
      <c r="AF103" s="4">
        <v>0.71340000000000003</v>
      </c>
      <c r="AG103" s="4">
        <v>0.87549999999999994</v>
      </c>
      <c r="AH103" s="4">
        <v>0.2984</v>
      </c>
      <c r="AI103" s="4">
        <v>0.91</v>
      </c>
      <c r="AJ103" s="4">
        <v>0.1648</v>
      </c>
      <c r="AK103" s="5">
        <v>0.75170000000000003</v>
      </c>
      <c r="AL103" s="5">
        <v>0.97270000000000001</v>
      </c>
      <c r="AM103" s="5">
        <v>0.26290000000000002</v>
      </c>
      <c r="AN103" s="5">
        <v>0.86550000000000005</v>
      </c>
      <c r="AO103" s="5">
        <v>0.1173</v>
      </c>
      <c r="AP103" s="4">
        <v>0.8165</v>
      </c>
      <c r="AQ103" s="4">
        <v>1.1364000000000001</v>
      </c>
      <c r="AR103" s="4">
        <v>0.22309999999999999</v>
      </c>
      <c r="AS103" s="4">
        <v>0.68110000000000004</v>
      </c>
      <c r="AT103" s="4">
        <v>4.6300000000000001E-2</v>
      </c>
      <c r="AU103" s="5">
        <v>0.64090000000000003</v>
      </c>
      <c r="AV103" s="5">
        <v>0.70709999999999995</v>
      </c>
      <c r="AW103" s="5">
        <v>0.40539999999999998</v>
      </c>
      <c r="AX103" s="5">
        <v>0.96299999999999997</v>
      </c>
      <c r="AY103" s="5">
        <v>0.18509999999999999</v>
      </c>
      <c r="AZ103" s="4">
        <v>0.65449999999999997</v>
      </c>
      <c r="BA103" s="4">
        <v>0.73650000000000004</v>
      </c>
      <c r="BB103" s="4">
        <v>0.38879999999999998</v>
      </c>
      <c r="BC103" s="4">
        <v>0.95469999999999999</v>
      </c>
      <c r="BD103" s="4">
        <v>0.26640000000000003</v>
      </c>
      <c r="BE103" s="5">
        <v>0.67430000000000001</v>
      </c>
      <c r="BF103" s="5">
        <v>0.78320000000000001</v>
      </c>
      <c r="BG103" s="5">
        <v>0.35199999999999998</v>
      </c>
      <c r="BH103" s="5">
        <v>0.9415</v>
      </c>
      <c r="BI103" s="5">
        <v>0.24060000000000001</v>
      </c>
      <c r="BJ103" s="4">
        <v>0.71360000000000001</v>
      </c>
      <c r="BK103" s="4">
        <v>0.87549999999999994</v>
      </c>
      <c r="BL103" s="4">
        <v>0.30120000000000002</v>
      </c>
      <c r="BM103" s="4">
        <v>0.91020000000000001</v>
      </c>
      <c r="BN103" s="4">
        <v>0.13919999999999999</v>
      </c>
      <c r="BO103" s="5">
        <v>0.81730000000000003</v>
      </c>
      <c r="BP103" s="5">
        <v>1.1358999999999999</v>
      </c>
      <c r="BQ103" s="5">
        <v>0.21579999999999999</v>
      </c>
      <c r="BR103" s="5">
        <v>0.68010000000000004</v>
      </c>
      <c r="BS103" s="5">
        <v>4.2900000000000001E-2</v>
      </c>
      <c r="BT103" s="4">
        <v>0.64249999999999996</v>
      </c>
      <c r="BU103" s="4">
        <v>0.71050000000000002</v>
      </c>
      <c r="BV103" s="4">
        <v>0.38829999999999998</v>
      </c>
      <c r="BW103" s="4">
        <v>0.96279999999999999</v>
      </c>
      <c r="BX103" s="4">
        <v>0.2331</v>
      </c>
      <c r="BY103" s="5">
        <v>0.65529999999999999</v>
      </c>
      <c r="BZ103" s="5">
        <v>0.73980000000000001</v>
      </c>
      <c r="CA103" s="5">
        <v>0.38519999999999999</v>
      </c>
      <c r="CB103" s="5">
        <v>0.95550000000000002</v>
      </c>
      <c r="CC103" s="5">
        <v>0.34320000000000001</v>
      </c>
      <c r="CD103" s="4">
        <v>0.67589999999999995</v>
      </c>
      <c r="CE103" s="4">
        <v>0.78620000000000001</v>
      </c>
      <c r="CF103" s="4">
        <v>0.35160000000000002</v>
      </c>
      <c r="CG103" s="4">
        <v>0.94169999999999998</v>
      </c>
      <c r="CH103" s="4">
        <v>0.28839999999999999</v>
      </c>
      <c r="CI103" s="5">
        <v>0.71440000000000003</v>
      </c>
      <c r="CJ103" s="5">
        <v>0.87970000000000004</v>
      </c>
      <c r="CK103" s="5">
        <v>0.30109999999999998</v>
      </c>
      <c r="CL103" s="5">
        <v>0.91</v>
      </c>
      <c r="CM103" s="5">
        <v>0.1643</v>
      </c>
      <c r="CN103" s="4">
        <v>0.81589999999999996</v>
      </c>
      <c r="CO103" s="4">
        <v>1.1358999999999999</v>
      </c>
      <c r="CP103" s="4">
        <v>0.22090000000000001</v>
      </c>
      <c r="CQ103" s="4">
        <v>0.68020000000000003</v>
      </c>
      <c r="CR103" s="4">
        <v>5.2299999999999999E-2</v>
      </c>
      <c r="CS103" s="5">
        <v>0.63900000000000001</v>
      </c>
      <c r="CT103" s="5">
        <v>0.70399999999999996</v>
      </c>
      <c r="CU103" s="5">
        <v>0.40820000000000001</v>
      </c>
      <c r="CV103" s="5">
        <v>0.96289999999999998</v>
      </c>
      <c r="CW103" s="5">
        <v>0.1857</v>
      </c>
      <c r="CX103" s="4">
        <v>0.65459999999999996</v>
      </c>
      <c r="CY103" s="4">
        <v>0.73880000000000001</v>
      </c>
      <c r="CZ103" s="4">
        <v>0.3846</v>
      </c>
      <c r="DA103" s="4">
        <v>0.95520000000000005</v>
      </c>
      <c r="DB103" s="4">
        <v>0.25750000000000001</v>
      </c>
      <c r="DC103" s="5">
        <v>0.67520000000000002</v>
      </c>
      <c r="DD103" s="5">
        <v>0.78469999999999995</v>
      </c>
      <c r="DE103" s="5">
        <v>0.35189999999999999</v>
      </c>
      <c r="DF103" s="5">
        <v>0.94199999999999995</v>
      </c>
      <c r="DG103" s="5">
        <v>0.20080000000000001</v>
      </c>
      <c r="DH103" s="4">
        <v>0.71379999999999999</v>
      </c>
      <c r="DI103" s="4">
        <v>0.87760000000000005</v>
      </c>
      <c r="DJ103" s="4">
        <v>0.30220000000000002</v>
      </c>
      <c r="DK103" s="4">
        <v>0.9103</v>
      </c>
      <c r="DL103" s="4">
        <v>0.1221</v>
      </c>
      <c r="DM103" s="5">
        <v>0.81589999999999996</v>
      </c>
      <c r="DN103" s="5">
        <v>1.1342000000000001</v>
      </c>
      <c r="DO103" s="5">
        <v>0.21990000000000001</v>
      </c>
      <c r="DP103" s="5">
        <v>0.67959999999999998</v>
      </c>
      <c r="DQ103" s="5">
        <v>4.5199999999999997E-2</v>
      </c>
      <c r="DR103" s="4">
        <v>0.64180000000000004</v>
      </c>
      <c r="DS103" s="4">
        <v>0.70909999999999995</v>
      </c>
      <c r="DT103" s="4">
        <v>0.40300000000000002</v>
      </c>
      <c r="DU103" s="4">
        <v>0.96240000000000003</v>
      </c>
      <c r="DV103" s="4">
        <v>0.18099999999999999</v>
      </c>
      <c r="DW103" s="5">
        <v>0.65359999999999996</v>
      </c>
      <c r="DX103" s="5">
        <v>0.73529999999999995</v>
      </c>
      <c r="DY103" s="5">
        <v>0.38490000000000002</v>
      </c>
      <c r="DZ103" s="5">
        <v>0.95489999999999997</v>
      </c>
      <c r="EA103" s="5">
        <v>0.25929999999999997</v>
      </c>
      <c r="EB103" s="4">
        <v>0.67469999999999997</v>
      </c>
      <c r="EC103" s="4">
        <v>0.78369999999999995</v>
      </c>
      <c r="ED103" s="4">
        <v>0.35510000000000003</v>
      </c>
      <c r="EE103" s="4">
        <v>0.94120000000000004</v>
      </c>
      <c r="EF103" s="4">
        <v>0.23599999999999999</v>
      </c>
      <c r="EG103" s="5">
        <v>0.71419999999999995</v>
      </c>
      <c r="EH103" s="5">
        <v>0.87829999999999997</v>
      </c>
      <c r="EI103" s="5">
        <v>0.30070000000000002</v>
      </c>
      <c r="EJ103" s="5">
        <v>0.91049999999999998</v>
      </c>
      <c r="EK103" s="5">
        <v>0.1522</v>
      </c>
      <c r="EL103" s="4">
        <v>0.81530000000000002</v>
      </c>
      <c r="EM103" s="4">
        <v>1.1338999999999999</v>
      </c>
      <c r="EN103" s="4">
        <v>0.22140000000000001</v>
      </c>
      <c r="EO103" s="4">
        <v>0.6794</v>
      </c>
      <c r="EP103" s="4">
        <v>4.1700000000000001E-2</v>
      </c>
      <c r="EQ103" s="5"/>
      <c r="ER103" s="5"/>
      <c r="ES103" s="5"/>
      <c r="ET103" s="5"/>
      <c r="EU103" s="5"/>
      <c r="EV103" s="4"/>
      <c r="EW103" s="4"/>
      <c r="EX103" s="4"/>
      <c r="EY103" s="4"/>
      <c r="EZ103" s="4"/>
      <c r="FA103" s="5"/>
      <c r="FB103" s="5"/>
      <c r="FC103" s="5"/>
      <c r="FD103" s="5"/>
      <c r="FE103" s="5"/>
      <c r="FF103" s="4"/>
      <c r="FG103" s="4"/>
      <c r="FH103" s="4"/>
      <c r="FI103" s="4"/>
      <c r="FJ103" s="4"/>
      <c r="FK103" s="5"/>
      <c r="FL103" s="5"/>
      <c r="FM103" s="5"/>
      <c r="FN103" s="5"/>
      <c r="FO103" s="5"/>
      <c r="FP103" s="4">
        <f t="shared" ref="FP103" si="21">AVERAGEIFS(B103:FO103,metrics.est,"MAE")</f>
        <v>0.69846896551724147</v>
      </c>
      <c r="FQ103" s="4">
        <f t="shared" ref="FQ103" si="22">AVERAGEIFS(B103:FO103,metrics.est,"MSE")</f>
        <v>0.84416206896551738</v>
      </c>
      <c r="FR103" s="4">
        <f t="shared" ref="FR103" si="23">AVERAGEIFS(B103:FO103,metrics.est,"R")</f>
        <v>0.33252758620689654</v>
      </c>
      <c r="FS103" s="4">
        <f t="shared" ref="FS103" si="24">AVERAGEIFS(B103:FO103,metrics.est,"Coverage")</f>
        <v>0.89497241379310333</v>
      </c>
      <c r="FT103" s="4">
        <f t="shared" ref="FT103" si="25">AVERAGEIFS(B103:FO103,metrics.est,"Time")</f>
        <v>0.19198965517241373</v>
      </c>
      <c r="FU103" s="1" t="str" cm="1">
        <f t="array" aca="1" ref="FU103" ca="1">CONCATENATE(INDIRECT(ADDRESS(1,MATCH(_xlfn.MINIFS(B103:FO103,metrics.est,"MAE"),B103:FO103,0)+1)), ", ", INDIRECT(ADDRESS(2,MATCH(_xlfn.MINIFS(B103:FO103,metrics.est,"MAE"),B103:FO103,0)+1)))</f>
        <v>k=20, r=0.1</v>
      </c>
      <c r="FV103" s="1" t="str" cm="1">
        <f t="array" aca="1" ref="FV103" ca="1">CONCATENATE(INDIRECT(ADDRESS(1,MATCH(_xlfn.MINIFS(B103:FO103,metrics.est,"MSE"),B103:FO103,0)+1)), ", ", INDIRECT(ADDRESS(2,MATCH(_xlfn.MINIFS(B103:FO103,metrics.est,"MSE"),B103:FO103,0)+1)))</f>
        <v>k=20, r=0.1</v>
      </c>
      <c r="FW103" s="1" t="str" cm="1">
        <f t="array" aca="1" ref="FW103" ca="1">CONCATENATE(INDIRECT(ADDRESS(1,MATCH(_xlfn.MAXIFS(B103:FO103,metrics.est,"R"),B103:FO103,0)+1)), ", ", INDIRECT(ADDRESS(2,MATCH(_xlfn.MAXIFS(B103:FO103,metrics.est,"R"),B103:FO103,0)+1)))</f>
        <v>k=20, r=0.1</v>
      </c>
      <c r="FX103" s="1" t="str" cm="1">
        <f t="array" aca="1" ref="FX103" ca="1">CONCATENATE(INDIRECT(ADDRESS(1,MATCH(_xlfn.MAXIFS(B103:FO103,metrics.est,"Coverage"),B103:FO103,0)+1)), ", ", INDIRECT(ADDRESS(2,MATCH(_xlfn.MAXIFS(B103:FO103,metrics.est,"Coverage"),B103:FO103,0)+1)))</f>
        <v>k=5, r=0.1</v>
      </c>
      <c r="FY103" s="1" t="str" cm="1">
        <f t="array" aca="1" ref="FY103" ca="1">CONCATENATE(INDIRECT(ADDRESS(1,MATCH(_xlfn.MINIFS(B103:FO103,metrics.est,"Time"),B103:FO103,0)+1)), ", ", INDIRECT(ADDRESS(2,MATCH(_xlfn.MINIFS(B103:FO103,metrics.est,"Time"),B103:FO103,0)+1)))</f>
        <v>k=50, r=0.9</v>
      </c>
    </row>
    <row r="104" spans="1:181" x14ac:dyDescent="0.2">
      <c r="A104" s="1" t="s">
        <v>225</v>
      </c>
      <c r="B104" s="4">
        <v>0.66500000000000004</v>
      </c>
      <c r="C104" s="4">
        <v>0.75609999999999999</v>
      </c>
      <c r="D104" s="4">
        <v>0.33350000000000002</v>
      </c>
      <c r="E104" s="4">
        <v>0.96419999999999995</v>
      </c>
      <c r="F104" s="4">
        <v>0.13519999999999999</v>
      </c>
      <c r="G104" s="5">
        <v>0.66800000000000004</v>
      </c>
      <c r="H104" s="5">
        <v>0.76429999999999998</v>
      </c>
      <c r="I104" s="5">
        <v>0.35070000000000001</v>
      </c>
      <c r="J104" s="5">
        <v>0.95879999999999999</v>
      </c>
      <c r="K104" s="5">
        <v>0.1968</v>
      </c>
      <c r="L104" s="4">
        <v>0.67410000000000003</v>
      </c>
      <c r="M104" s="4">
        <v>0.77769999999999995</v>
      </c>
      <c r="N104" s="4">
        <v>0.34370000000000001</v>
      </c>
      <c r="O104" s="4">
        <v>0.95540000000000003</v>
      </c>
      <c r="P104" s="4">
        <v>0.1734</v>
      </c>
      <c r="Q104" s="5">
        <v>0.67830000000000001</v>
      </c>
      <c r="R104" s="5">
        <v>0.78569999999999995</v>
      </c>
      <c r="S104" s="5">
        <v>0.34139999999999998</v>
      </c>
      <c r="T104" s="5">
        <v>0.9496</v>
      </c>
      <c r="U104" s="5">
        <v>0.21840000000000001</v>
      </c>
      <c r="V104" s="4">
        <v>0.68359999999999999</v>
      </c>
      <c r="W104" s="4">
        <v>0.79800000000000004</v>
      </c>
      <c r="X104" s="4">
        <v>0.33789999999999998</v>
      </c>
      <c r="Y104" s="4">
        <v>0.94110000000000005</v>
      </c>
      <c r="Z104" s="4">
        <v>0.17929999999999999</v>
      </c>
      <c r="AA104" s="5">
        <v>0.69499999999999995</v>
      </c>
      <c r="AB104" s="5">
        <v>0.82230000000000003</v>
      </c>
      <c r="AC104" s="5">
        <v>0.32600000000000001</v>
      </c>
      <c r="AD104" s="5">
        <v>0.9304</v>
      </c>
      <c r="AE104" s="5">
        <v>0.16420000000000001</v>
      </c>
      <c r="AF104" s="4">
        <v>0.70669999999999999</v>
      </c>
      <c r="AG104" s="4">
        <v>0.85219999999999996</v>
      </c>
      <c r="AH104" s="4">
        <v>0.30520000000000003</v>
      </c>
      <c r="AI104" s="4">
        <v>0.91</v>
      </c>
      <c r="AJ104" s="4">
        <v>0.11990000000000001</v>
      </c>
      <c r="AK104" s="5">
        <v>0.73240000000000005</v>
      </c>
      <c r="AL104" s="5">
        <v>0.91779999999999995</v>
      </c>
      <c r="AM104" s="5">
        <v>0.27950000000000003</v>
      </c>
      <c r="AN104" s="5">
        <v>0.86550000000000005</v>
      </c>
      <c r="AO104" s="5">
        <v>8.2500000000000004E-2</v>
      </c>
      <c r="AP104" s="4">
        <v>0.79279999999999995</v>
      </c>
      <c r="AQ104" s="4">
        <v>1.0733999999999999</v>
      </c>
      <c r="AR104" s="4">
        <v>0.2319</v>
      </c>
      <c r="AS104" s="4">
        <v>0.68110000000000004</v>
      </c>
      <c r="AT104" s="4">
        <v>4.0500000000000001E-2</v>
      </c>
      <c r="AU104" s="5">
        <v>0.66510000000000002</v>
      </c>
      <c r="AV104" s="5">
        <v>0.75590000000000002</v>
      </c>
      <c r="AW104" s="5">
        <v>0.3528</v>
      </c>
      <c r="AX104" s="5">
        <v>0.96299999999999997</v>
      </c>
      <c r="AY104" s="5">
        <v>0.16569999999999999</v>
      </c>
      <c r="AZ104" s="4">
        <v>0.67279999999999995</v>
      </c>
      <c r="BA104" s="4">
        <v>0.77249999999999996</v>
      </c>
      <c r="BB104" s="4">
        <v>0.3498</v>
      </c>
      <c r="BC104" s="4">
        <v>0.95469999999999999</v>
      </c>
      <c r="BD104" s="4">
        <v>0.21029999999999999</v>
      </c>
      <c r="BE104" s="5">
        <v>0.68410000000000004</v>
      </c>
      <c r="BF104" s="5">
        <v>0.79990000000000006</v>
      </c>
      <c r="BG104" s="5">
        <v>0.33379999999999999</v>
      </c>
      <c r="BH104" s="5">
        <v>0.9415</v>
      </c>
      <c r="BI104" s="5">
        <v>0.23180000000000001</v>
      </c>
      <c r="BJ104" s="4">
        <v>0.70709999999999995</v>
      </c>
      <c r="BK104" s="4">
        <v>0.85240000000000005</v>
      </c>
      <c r="BL104" s="4">
        <v>0.30840000000000001</v>
      </c>
      <c r="BM104" s="4">
        <v>0.91020000000000001</v>
      </c>
      <c r="BN104" s="4">
        <v>0.1381</v>
      </c>
      <c r="BO104" s="5">
        <v>0.79410000000000003</v>
      </c>
      <c r="BP104" s="5">
        <v>1.0746</v>
      </c>
      <c r="BQ104" s="5">
        <v>0.22559999999999999</v>
      </c>
      <c r="BR104" s="5">
        <v>0.68010000000000004</v>
      </c>
      <c r="BS104" s="5">
        <v>5.0599999999999999E-2</v>
      </c>
      <c r="BT104" s="4">
        <v>0.66539999999999999</v>
      </c>
      <c r="BU104" s="4">
        <v>0.75529999999999997</v>
      </c>
      <c r="BV104" s="4">
        <v>0.34599999999999997</v>
      </c>
      <c r="BW104" s="4">
        <v>0.96279999999999999</v>
      </c>
      <c r="BX104" s="4">
        <v>0.13919999999999999</v>
      </c>
      <c r="BY104" s="5">
        <v>0.67300000000000004</v>
      </c>
      <c r="BZ104" s="5">
        <v>0.77480000000000004</v>
      </c>
      <c r="CA104" s="5">
        <v>0.34610000000000002</v>
      </c>
      <c r="CB104" s="5">
        <v>0.95550000000000002</v>
      </c>
      <c r="CC104" s="5">
        <v>0.23050000000000001</v>
      </c>
      <c r="CD104" s="4">
        <v>0.68559999999999999</v>
      </c>
      <c r="CE104" s="4">
        <v>0.80249999999999999</v>
      </c>
      <c r="CF104" s="4">
        <v>0.3337</v>
      </c>
      <c r="CG104" s="4">
        <v>0.94169999999999998</v>
      </c>
      <c r="CH104" s="4">
        <v>0.19689999999999999</v>
      </c>
      <c r="CI104" s="5">
        <v>0.70799999999999996</v>
      </c>
      <c r="CJ104" s="5">
        <v>0.85660000000000003</v>
      </c>
      <c r="CK104" s="5">
        <v>0.30809999999999998</v>
      </c>
      <c r="CL104" s="5">
        <v>0.91</v>
      </c>
      <c r="CM104" s="5">
        <v>0.12239999999999999</v>
      </c>
      <c r="CN104" s="4">
        <v>0.79320000000000002</v>
      </c>
      <c r="CO104" s="4">
        <v>1.075</v>
      </c>
      <c r="CP104" s="4">
        <v>0.2306</v>
      </c>
      <c r="CQ104" s="4">
        <v>0.68020000000000003</v>
      </c>
      <c r="CR104" s="4">
        <v>4.6300000000000001E-2</v>
      </c>
      <c r="CS104" s="5">
        <v>0.6633</v>
      </c>
      <c r="CT104" s="5">
        <v>0.75309999999999999</v>
      </c>
      <c r="CU104" s="5">
        <v>0.35870000000000002</v>
      </c>
      <c r="CV104" s="5">
        <v>0.96289999999999998</v>
      </c>
      <c r="CW104" s="5">
        <v>9.8799999999999999E-2</v>
      </c>
      <c r="CX104" s="4">
        <v>0.67290000000000005</v>
      </c>
      <c r="CY104" s="4">
        <v>0.7752</v>
      </c>
      <c r="CZ104" s="4">
        <v>0.3468</v>
      </c>
      <c r="DA104" s="4">
        <v>0.95520000000000005</v>
      </c>
      <c r="DB104" s="4">
        <v>0.13519999999999999</v>
      </c>
      <c r="DC104" s="5">
        <v>0.68510000000000004</v>
      </c>
      <c r="DD104" s="5">
        <v>0.80149999999999999</v>
      </c>
      <c r="DE104" s="5">
        <v>0.33310000000000001</v>
      </c>
      <c r="DF104" s="5">
        <v>0.94199999999999995</v>
      </c>
      <c r="DG104" s="5">
        <v>0.1338</v>
      </c>
      <c r="DH104" s="4">
        <v>0.7077</v>
      </c>
      <c r="DI104" s="4">
        <v>0.85540000000000005</v>
      </c>
      <c r="DJ104" s="4">
        <v>0.30940000000000001</v>
      </c>
      <c r="DK104" s="4">
        <v>0.9103</v>
      </c>
      <c r="DL104" s="4">
        <v>8.5099999999999995E-2</v>
      </c>
      <c r="DM104" s="5">
        <v>0.79369999999999996</v>
      </c>
      <c r="DN104" s="5">
        <v>1.0751999999999999</v>
      </c>
      <c r="DO104" s="5">
        <v>0.22919999999999999</v>
      </c>
      <c r="DP104" s="5">
        <v>0.67959999999999998</v>
      </c>
      <c r="DQ104" s="5">
        <v>3.6499999999999998E-2</v>
      </c>
      <c r="DR104" s="4">
        <v>0.66539999999999999</v>
      </c>
      <c r="DS104" s="4">
        <v>0.75770000000000004</v>
      </c>
      <c r="DT104" s="4">
        <v>0.3513</v>
      </c>
      <c r="DU104" s="4">
        <v>0.96240000000000003</v>
      </c>
      <c r="DV104" s="4">
        <v>0.13589999999999999</v>
      </c>
      <c r="DW104" s="5">
        <v>0.67200000000000004</v>
      </c>
      <c r="DX104" s="5">
        <v>0.77210000000000001</v>
      </c>
      <c r="DY104" s="5">
        <v>0.34789999999999999</v>
      </c>
      <c r="DZ104" s="5">
        <v>0.95489999999999997</v>
      </c>
      <c r="EA104" s="5">
        <v>0.15160000000000001</v>
      </c>
      <c r="EB104" s="4">
        <v>0.68440000000000001</v>
      </c>
      <c r="EC104" s="4">
        <v>0.80020000000000002</v>
      </c>
      <c r="ED104" s="4">
        <v>0.33660000000000001</v>
      </c>
      <c r="EE104" s="4">
        <v>0.94120000000000004</v>
      </c>
      <c r="EF104" s="4">
        <v>0.1139</v>
      </c>
      <c r="EG104" s="5">
        <v>0.70789999999999997</v>
      </c>
      <c r="EH104" s="5">
        <v>0.85570000000000002</v>
      </c>
      <c r="EI104" s="5">
        <v>0.30830000000000002</v>
      </c>
      <c r="EJ104" s="5">
        <v>0.91049999999999998</v>
      </c>
      <c r="EK104" s="5">
        <v>0.1095</v>
      </c>
      <c r="EL104" s="4">
        <v>0.79269999999999996</v>
      </c>
      <c r="EM104" s="4">
        <v>1.0737000000000001</v>
      </c>
      <c r="EN104" s="4">
        <v>0.23069999999999999</v>
      </c>
      <c r="EO104" s="4">
        <v>0.6794</v>
      </c>
      <c r="EP104" s="4">
        <v>3.6999999999999998E-2</v>
      </c>
      <c r="EQ104" s="5"/>
      <c r="ER104" s="5"/>
      <c r="ES104" s="5"/>
      <c r="ET104" s="5"/>
      <c r="EU104" s="5"/>
      <c r="EV104" s="4"/>
      <c r="EW104" s="4"/>
      <c r="EX104" s="4"/>
      <c r="EY104" s="4"/>
      <c r="EZ104" s="4"/>
      <c r="FA104" s="5"/>
      <c r="FB104" s="5"/>
      <c r="FC104" s="5"/>
      <c r="FD104" s="5"/>
      <c r="FE104" s="5"/>
      <c r="FF104" s="4"/>
      <c r="FG104" s="4"/>
      <c r="FH104" s="4"/>
      <c r="FI104" s="4"/>
      <c r="FJ104" s="4"/>
      <c r="FK104" s="5"/>
      <c r="FL104" s="5"/>
      <c r="FM104" s="5"/>
      <c r="FN104" s="5"/>
      <c r="FO104" s="5"/>
      <c r="FP104" s="4">
        <f t="shared" si="6"/>
        <v>0.7030827586206897</v>
      </c>
      <c r="FQ104" s="4">
        <f t="shared" si="7"/>
        <v>0.84782068965517254</v>
      </c>
      <c r="FR104" s="4">
        <f t="shared" si="8"/>
        <v>0.31505862068965518</v>
      </c>
      <c r="FS104" s="4">
        <f t="shared" si="9"/>
        <v>0.89497241379310333</v>
      </c>
      <c r="FT104" s="4">
        <f t="shared" si="10"/>
        <v>0.13376896551724138</v>
      </c>
      <c r="FU104" s="1" t="str" cm="1">
        <f t="array" aca="1" ref="FU104" ca="1">CONCATENATE(INDIRECT(ADDRESS(1,MATCH(_xlfn.MINIFS(B104:FO104,metrics.est,"MAE"),B104:FO104,0)+1)), ", ", INDIRECT(ADDRESS(2,MATCH(_xlfn.MINIFS(B104:FO104,metrics.est,"MAE"),B104:FO104,0)+1)))</f>
        <v>k=20, r=0.1</v>
      </c>
      <c r="FV104" s="1" t="str" cm="1">
        <f t="array" aca="1" ref="FV104" ca="1">CONCATENATE(INDIRECT(ADDRESS(1,MATCH(_xlfn.MINIFS(B104:FO104,metrics.est,"MSE"),B104:FO104,0)+1)), ", ", INDIRECT(ADDRESS(2,MATCH(_xlfn.MINIFS(B104:FO104,metrics.est,"MSE"),B104:FO104,0)+1)))</f>
        <v>k=20, r=0.1</v>
      </c>
      <c r="FW104" s="1" t="str" cm="1">
        <f t="array" aca="1" ref="FW104" ca="1">CONCATENATE(INDIRECT(ADDRESS(1,MATCH(_xlfn.MAXIFS(B104:FO104,metrics.est,"R"),B104:FO104,0)+1)), ", ", INDIRECT(ADDRESS(2,MATCH(_xlfn.MAXIFS(B104:FO104,metrics.est,"R"),B104:FO104,0)+1)))</f>
        <v>k=20, r=0.1</v>
      </c>
      <c r="FX104" s="1" t="str" cm="1">
        <f t="array" aca="1" ref="FX104" ca="1">CONCATENATE(INDIRECT(ADDRESS(1,MATCH(_xlfn.MAXIFS(B104:FO104,metrics.est,"Coverage"),B104:FO104,0)+1)), ", ", INDIRECT(ADDRESS(2,MATCH(_xlfn.MAXIFS(B104:FO104,metrics.est,"Coverage"),B104:FO104,0)+1)))</f>
        <v>k=5, r=0.1</v>
      </c>
      <c r="FY104" s="1" t="str" cm="1">
        <f t="array" aca="1" ref="FY104" ca="1">CONCATENATE(INDIRECT(ADDRESS(1,MATCH(_xlfn.MINIFS(B104:FO104,metrics.est,"Time"),B104:FO104,0)+1)), ", ", INDIRECT(ADDRESS(2,MATCH(_xlfn.MINIFS(B104:FO104,metrics.est,"Time"),B104:FO104,0)+1)))</f>
        <v>k=20, r=0.9</v>
      </c>
    </row>
    <row r="105" spans="1:181" x14ac:dyDescent="0.2">
      <c r="A105" s="1" t="s">
        <v>94</v>
      </c>
      <c r="B105" s="4">
        <v>0.64590000000000003</v>
      </c>
      <c r="C105" s="4">
        <v>0.71530000000000005</v>
      </c>
      <c r="D105" s="4">
        <v>0.3639</v>
      </c>
      <c r="E105" s="4">
        <v>0.96419999999999995</v>
      </c>
      <c r="F105" s="4">
        <v>0.22539999999999999</v>
      </c>
      <c r="G105" s="5">
        <v>0.65149999999999997</v>
      </c>
      <c r="H105" s="5">
        <v>0.73</v>
      </c>
      <c r="I105" s="5">
        <v>0.38019999999999998</v>
      </c>
      <c r="J105" s="5">
        <v>0.95879999999999999</v>
      </c>
      <c r="K105" s="5">
        <v>0.26640000000000003</v>
      </c>
      <c r="L105" s="4">
        <v>0.65839999999999999</v>
      </c>
      <c r="M105" s="4">
        <v>0.74509999999999998</v>
      </c>
      <c r="N105" s="4">
        <v>0.37119999999999997</v>
      </c>
      <c r="O105" s="4">
        <v>0.95540000000000003</v>
      </c>
      <c r="P105" s="4">
        <v>0.40749999999999997</v>
      </c>
      <c r="Q105" s="5">
        <v>0.66459999999999997</v>
      </c>
      <c r="R105" s="5">
        <v>0.75700000000000001</v>
      </c>
      <c r="S105" s="5">
        <v>0.36309999999999998</v>
      </c>
      <c r="T105" s="5">
        <v>0.9496</v>
      </c>
      <c r="U105" s="5">
        <v>0.27529999999999999</v>
      </c>
      <c r="V105" s="4">
        <v>0.67230000000000001</v>
      </c>
      <c r="W105" s="4">
        <v>0.77339999999999998</v>
      </c>
      <c r="X105" s="4">
        <v>0.35759999999999997</v>
      </c>
      <c r="Y105" s="4">
        <v>0.94110000000000005</v>
      </c>
      <c r="Z105" s="4">
        <v>0.31879999999999997</v>
      </c>
      <c r="AA105" s="5">
        <v>0.68620000000000003</v>
      </c>
      <c r="AB105" s="5">
        <v>0.80359999999999998</v>
      </c>
      <c r="AC105" s="5">
        <v>0.33889999999999998</v>
      </c>
      <c r="AD105" s="5">
        <v>0.9304</v>
      </c>
      <c r="AE105" s="5">
        <v>0.21460000000000001</v>
      </c>
      <c r="AF105" s="4">
        <v>0.70089999999999997</v>
      </c>
      <c r="AG105" s="4">
        <v>0.84050000000000002</v>
      </c>
      <c r="AH105" s="4">
        <v>0.3125</v>
      </c>
      <c r="AI105" s="4">
        <v>0.91</v>
      </c>
      <c r="AJ105" s="4">
        <v>0.2079</v>
      </c>
      <c r="AK105" s="5">
        <v>0.73070000000000002</v>
      </c>
      <c r="AL105" s="5">
        <v>0.91569999999999996</v>
      </c>
      <c r="AM105" s="5">
        <v>0.27979999999999999</v>
      </c>
      <c r="AN105" s="5">
        <v>0.86550000000000005</v>
      </c>
      <c r="AO105" s="5">
        <v>0.1027</v>
      </c>
      <c r="AP105" s="4">
        <v>0.79490000000000005</v>
      </c>
      <c r="AQ105" s="4">
        <v>1.0792999999999999</v>
      </c>
      <c r="AR105" s="4">
        <v>0.23069999999999999</v>
      </c>
      <c r="AS105" s="4">
        <v>0.68110000000000004</v>
      </c>
      <c r="AT105" s="4">
        <v>6.7000000000000004E-2</v>
      </c>
      <c r="AU105" s="5">
        <v>0.64610000000000001</v>
      </c>
      <c r="AV105" s="5">
        <v>0.71679999999999999</v>
      </c>
      <c r="AW105" s="5">
        <v>0.3871</v>
      </c>
      <c r="AX105" s="5">
        <v>0.96299999999999997</v>
      </c>
      <c r="AY105" s="5">
        <v>0.21609999999999999</v>
      </c>
      <c r="AZ105" s="4">
        <v>0.65749999999999997</v>
      </c>
      <c r="BA105" s="4">
        <v>0.74029999999999996</v>
      </c>
      <c r="BB105" s="4">
        <v>0.37630000000000002</v>
      </c>
      <c r="BC105" s="4">
        <v>0.95469999999999999</v>
      </c>
      <c r="BD105" s="4">
        <v>0.28189999999999998</v>
      </c>
      <c r="BE105" s="5">
        <v>0.67300000000000004</v>
      </c>
      <c r="BF105" s="5">
        <v>0.77639999999999998</v>
      </c>
      <c r="BG105" s="5">
        <v>0.35149999999999998</v>
      </c>
      <c r="BH105" s="5">
        <v>0.9415</v>
      </c>
      <c r="BI105" s="5">
        <v>0.28010000000000002</v>
      </c>
      <c r="BJ105" s="4">
        <v>0.70150000000000001</v>
      </c>
      <c r="BK105" s="4">
        <v>0.84109999999999996</v>
      </c>
      <c r="BL105" s="4">
        <v>0.31530000000000002</v>
      </c>
      <c r="BM105" s="4">
        <v>0.91020000000000001</v>
      </c>
      <c r="BN105" s="4">
        <v>0.17979999999999999</v>
      </c>
      <c r="BO105" s="5">
        <v>0.79590000000000005</v>
      </c>
      <c r="BP105" s="5">
        <v>1.0795999999999999</v>
      </c>
      <c r="BQ105" s="5">
        <v>0.22370000000000001</v>
      </c>
      <c r="BR105" s="5">
        <v>0.68010000000000004</v>
      </c>
      <c r="BS105" s="5">
        <v>0.06</v>
      </c>
      <c r="BT105" s="4">
        <v>0.64700000000000002</v>
      </c>
      <c r="BU105" s="4">
        <v>0.71850000000000003</v>
      </c>
      <c r="BV105" s="4">
        <v>0.37190000000000001</v>
      </c>
      <c r="BW105" s="4">
        <v>0.96279999999999999</v>
      </c>
      <c r="BX105" s="4">
        <v>0.17460000000000001</v>
      </c>
      <c r="BY105" s="5">
        <v>0.65810000000000002</v>
      </c>
      <c r="BZ105" s="5">
        <v>0.74339999999999995</v>
      </c>
      <c r="CA105" s="5">
        <v>0.37269999999999998</v>
      </c>
      <c r="CB105" s="5">
        <v>0.95550000000000002</v>
      </c>
      <c r="CC105" s="5">
        <v>0.27829999999999999</v>
      </c>
      <c r="CD105" s="4">
        <v>0.6744</v>
      </c>
      <c r="CE105" s="4">
        <v>0.77900000000000003</v>
      </c>
      <c r="CF105" s="4">
        <v>0.3518</v>
      </c>
      <c r="CG105" s="4">
        <v>0.94169999999999998</v>
      </c>
      <c r="CH105" s="4">
        <v>0.23599999999999999</v>
      </c>
      <c r="CI105" s="5">
        <v>0.70240000000000002</v>
      </c>
      <c r="CJ105" s="5">
        <v>0.84509999999999996</v>
      </c>
      <c r="CK105" s="5">
        <v>0.3135</v>
      </c>
      <c r="CL105" s="5">
        <v>0.91010000000000002</v>
      </c>
      <c r="CM105" s="5">
        <v>0.15540000000000001</v>
      </c>
      <c r="CN105" s="4">
        <v>0.79469999999999996</v>
      </c>
      <c r="CO105" s="4">
        <v>1.0794999999999999</v>
      </c>
      <c r="CP105" s="4">
        <v>0.2286</v>
      </c>
      <c r="CQ105" s="4">
        <v>0.68020000000000003</v>
      </c>
      <c r="CR105" s="4">
        <v>4.9399999999999999E-2</v>
      </c>
      <c r="CS105" s="5">
        <v>0.64439999999999997</v>
      </c>
      <c r="CT105" s="5">
        <v>0.71389999999999998</v>
      </c>
      <c r="CU105" s="5">
        <v>0.39100000000000001</v>
      </c>
      <c r="CV105" s="5">
        <v>0.96289999999999998</v>
      </c>
      <c r="CW105" s="5">
        <v>0.13930000000000001</v>
      </c>
      <c r="CX105" s="4">
        <v>0.65780000000000005</v>
      </c>
      <c r="CY105" s="4">
        <v>0.74329999999999996</v>
      </c>
      <c r="CZ105" s="4">
        <v>0.373</v>
      </c>
      <c r="DA105" s="4">
        <v>0.95520000000000005</v>
      </c>
      <c r="DB105" s="4">
        <v>0.18809999999999999</v>
      </c>
      <c r="DC105" s="5">
        <v>0.67379999999999995</v>
      </c>
      <c r="DD105" s="5">
        <v>0.77780000000000005</v>
      </c>
      <c r="DE105" s="5">
        <v>0.35120000000000001</v>
      </c>
      <c r="DF105" s="5">
        <v>0.94199999999999995</v>
      </c>
      <c r="DG105" s="5">
        <v>0.17879999999999999</v>
      </c>
      <c r="DH105" s="4">
        <v>0.7016</v>
      </c>
      <c r="DI105" s="4">
        <v>0.84330000000000005</v>
      </c>
      <c r="DJ105" s="4">
        <v>0.31630000000000003</v>
      </c>
      <c r="DK105" s="4">
        <v>0.9103</v>
      </c>
      <c r="DL105" s="4">
        <v>0.1077</v>
      </c>
      <c r="DM105" s="5">
        <v>0.79530000000000001</v>
      </c>
      <c r="DN105" s="5">
        <v>1.0797000000000001</v>
      </c>
      <c r="DO105" s="5">
        <v>0.2276</v>
      </c>
      <c r="DP105" s="5">
        <v>0.67959999999999998</v>
      </c>
      <c r="DQ105" s="5">
        <v>4.0599999999999997E-2</v>
      </c>
      <c r="DR105" s="4">
        <v>0.64680000000000004</v>
      </c>
      <c r="DS105" s="4">
        <v>0.71860000000000002</v>
      </c>
      <c r="DT105" s="4">
        <v>0.38379999999999997</v>
      </c>
      <c r="DU105" s="4">
        <v>0.96240000000000003</v>
      </c>
      <c r="DV105" s="4">
        <v>0.19769999999999999</v>
      </c>
      <c r="DW105" s="5">
        <v>0.65649999999999997</v>
      </c>
      <c r="DX105" s="5">
        <v>0.73960000000000004</v>
      </c>
      <c r="DY105" s="5">
        <v>0.37409999999999999</v>
      </c>
      <c r="DZ105" s="5">
        <v>0.95489999999999997</v>
      </c>
      <c r="EA105" s="5">
        <v>0.20330000000000001</v>
      </c>
      <c r="EB105" s="4">
        <v>0.67320000000000002</v>
      </c>
      <c r="EC105" s="4">
        <v>0.77639999999999998</v>
      </c>
      <c r="ED105" s="4">
        <v>0.35499999999999998</v>
      </c>
      <c r="EE105" s="4">
        <v>0.94120000000000004</v>
      </c>
      <c r="EF105" s="4">
        <v>0.1565</v>
      </c>
      <c r="EG105" s="5">
        <v>0.70209999999999995</v>
      </c>
      <c r="EH105" s="5">
        <v>0.84389999999999998</v>
      </c>
      <c r="EI105" s="5">
        <v>0.31519999999999998</v>
      </c>
      <c r="EJ105" s="5">
        <v>0.91049999999999998</v>
      </c>
      <c r="EK105" s="5">
        <v>0.1406</v>
      </c>
      <c r="EL105" s="4">
        <v>0.7944</v>
      </c>
      <c r="EM105" s="4">
        <v>1.0785</v>
      </c>
      <c r="EN105" s="4">
        <v>0.22889999999999999</v>
      </c>
      <c r="EO105" s="4">
        <v>0.6794</v>
      </c>
      <c r="EP105" s="4">
        <v>4.1500000000000002E-2</v>
      </c>
      <c r="EQ105" s="5"/>
      <c r="ER105" s="5"/>
      <c r="ES105" s="5"/>
      <c r="ET105" s="5"/>
      <c r="EU105" s="5"/>
      <c r="EV105" s="4"/>
      <c r="EW105" s="4"/>
      <c r="EX105" s="4"/>
      <c r="EY105" s="4"/>
      <c r="EZ105" s="4"/>
      <c r="FA105" s="5">
        <v>0.67320000000000002</v>
      </c>
      <c r="FB105" s="5">
        <v>0.77680000000000005</v>
      </c>
      <c r="FC105" s="5">
        <v>0.3533</v>
      </c>
      <c r="FD105" s="5">
        <v>0.94140000000000001</v>
      </c>
      <c r="FE105" s="5">
        <v>0.2087</v>
      </c>
      <c r="FF105" s="4"/>
      <c r="FG105" s="4"/>
      <c r="FH105" s="4"/>
      <c r="FI105" s="4"/>
      <c r="FJ105" s="4"/>
      <c r="FK105" s="5"/>
      <c r="FL105" s="5"/>
      <c r="FM105" s="5"/>
      <c r="FN105" s="5"/>
      <c r="FO105" s="5"/>
      <c r="FP105" s="4">
        <f t="shared" si="6"/>
        <v>0.69250333333333336</v>
      </c>
      <c r="FQ105" s="4">
        <f t="shared" si="7"/>
        <v>0.8257133333333333</v>
      </c>
      <c r="FR105" s="4">
        <f t="shared" si="8"/>
        <v>0.33199000000000012</v>
      </c>
      <c r="FS105" s="4">
        <f t="shared" si="9"/>
        <v>0.89652333333333323</v>
      </c>
      <c r="FT105" s="4">
        <f t="shared" si="10"/>
        <v>0.1866666666666667</v>
      </c>
      <c r="FU105" s="1" t="str" cm="1">
        <f t="array" aca="1" ref="FU105" ca="1">CONCATENATE(INDIRECT(ADDRESS(1,MATCH(_xlfn.MINIFS(B105:FO105,metrics.est,"MAE"),B105:FO105,0)+1)), ", ", INDIRECT(ADDRESS(2,MATCH(_xlfn.MINIFS(B105:FO105,metrics.est,"MAE"),B105:FO105,0)+1)))</f>
        <v>k=20, r=0.1</v>
      </c>
      <c r="FV105" s="1" t="str" cm="1">
        <f t="array" aca="1" ref="FV105" ca="1">CONCATENATE(INDIRECT(ADDRESS(1,MATCH(_xlfn.MINIFS(B105:FO105,metrics.est,"MSE"),B105:FO105,0)+1)), ", ", INDIRECT(ADDRESS(2,MATCH(_xlfn.MINIFS(B105:FO105,metrics.est,"MSE"),B105:FO105,0)+1)))</f>
        <v>k=20, r=0.1</v>
      </c>
      <c r="FW105" s="1" t="str" cm="1">
        <f t="array" aca="1" ref="FW105" ca="1">CONCATENATE(INDIRECT(ADDRESS(1,MATCH(_xlfn.MAXIFS(B105:FO105,metrics.est,"R"),B105:FO105,0)+1)), ", ", INDIRECT(ADDRESS(2,MATCH(_xlfn.MAXIFS(B105:FO105,metrics.est,"R"),B105:FO105,0)+1)))</f>
        <v>k=20, r=0.1</v>
      </c>
      <c r="FX105" s="1" t="str" cm="1">
        <f t="array" aca="1" ref="FX105" ca="1">CONCATENATE(INDIRECT(ADDRESS(1,MATCH(_xlfn.MAXIFS(B105:FO105,metrics.est,"Coverage"),B105:FO105,0)+1)), ", ", INDIRECT(ADDRESS(2,MATCH(_xlfn.MAXIFS(B105:FO105,metrics.est,"Coverage"),B105:FO105,0)+1)))</f>
        <v>k=5, r=0.1</v>
      </c>
      <c r="FY105" s="1" t="str" cm="1">
        <f t="array" aca="1" ref="FY105" ca="1">CONCATENATE(INDIRECT(ADDRESS(1,MATCH(_xlfn.MINIFS(B105:FO105,metrics.est,"Time"),B105:FO105,0)+1)), ", ", INDIRECT(ADDRESS(2,MATCH(_xlfn.MINIFS(B105:FO105,metrics.est,"Time"),B105:FO105,0)+1)))</f>
        <v>k=20, r=0.9</v>
      </c>
    </row>
    <row r="106" spans="1:181" x14ac:dyDescent="0.2">
      <c r="A106" s="1" t="s">
        <v>95</v>
      </c>
      <c r="B106" s="4">
        <v>0.67059999999999997</v>
      </c>
      <c r="C106" s="4">
        <v>0.76539999999999997</v>
      </c>
      <c r="D106" s="4">
        <v>0.33879999999999999</v>
      </c>
      <c r="E106" s="4">
        <v>0.95699999999999996</v>
      </c>
      <c r="F106" s="4">
        <v>0.14729999999999999</v>
      </c>
      <c r="G106" s="5">
        <v>0.67589999999999995</v>
      </c>
      <c r="H106" s="5">
        <v>0.78039999999999998</v>
      </c>
      <c r="I106" s="5">
        <v>0.35110000000000002</v>
      </c>
      <c r="J106" s="5">
        <v>0.95089999999999997</v>
      </c>
      <c r="K106" s="5">
        <v>0.20780000000000001</v>
      </c>
      <c r="L106" s="4">
        <v>0.68420000000000003</v>
      </c>
      <c r="M106" s="4">
        <v>0.79900000000000004</v>
      </c>
      <c r="N106" s="4">
        <v>0.34179999999999999</v>
      </c>
      <c r="O106" s="4">
        <v>0.94610000000000005</v>
      </c>
      <c r="P106" s="4">
        <v>0.33279999999999998</v>
      </c>
      <c r="Q106" s="5">
        <v>0.69269999999999998</v>
      </c>
      <c r="R106" s="5">
        <v>0.81810000000000005</v>
      </c>
      <c r="S106" s="5">
        <v>0.33360000000000001</v>
      </c>
      <c r="T106" s="5">
        <v>0.9385</v>
      </c>
      <c r="U106" s="5">
        <v>0.22120000000000001</v>
      </c>
      <c r="V106" s="4">
        <v>0.70389999999999997</v>
      </c>
      <c r="W106" s="4">
        <v>0.8417</v>
      </c>
      <c r="X106" s="4">
        <v>0.3271</v>
      </c>
      <c r="Y106" s="4">
        <v>0.92869999999999997</v>
      </c>
      <c r="Z106" s="4">
        <v>0.26669999999999999</v>
      </c>
      <c r="AA106" s="5">
        <v>0.72119999999999995</v>
      </c>
      <c r="AB106" s="5">
        <v>0.88280000000000003</v>
      </c>
      <c r="AC106" s="5">
        <v>0.3039</v>
      </c>
      <c r="AD106" s="5">
        <v>0.91469999999999996</v>
      </c>
      <c r="AE106" s="5">
        <v>0.1711</v>
      </c>
      <c r="AF106" s="4">
        <v>0.7389</v>
      </c>
      <c r="AG106" s="4">
        <v>0.9284</v>
      </c>
      <c r="AH106" s="4">
        <v>0.27450000000000002</v>
      </c>
      <c r="AI106" s="4">
        <v>0.88919999999999999</v>
      </c>
      <c r="AJ106" s="4">
        <v>0.16200000000000001</v>
      </c>
      <c r="AK106" s="5">
        <v>0.76919999999999999</v>
      </c>
      <c r="AL106" s="5">
        <v>1.0091000000000001</v>
      </c>
      <c r="AM106" s="5">
        <v>0.25009999999999999</v>
      </c>
      <c r="AN106" s="5">
        <v>0.83189999999999997</v>
      </c>
      <c r="AO106" s="5">
        <v>8.5800000000000001E-2</v>
      </c>
      <c r="AP106" s="4">
        <v>0.83069999999999999</v>
      </c>
      <c r="AQ106" s="4">
        <v>1.1729000000000001</v>
      </c>
      <c r="AR106" s="4">
        <v>0.19969999999999999</v>
      </c>
      <c r="AS106" s="4">
        <v>0.60619999999999996</v>
      </c>
      <c r="AT106" s="4">
        <v>5.8200000000000002E-2</v>
      </c>
      <c r="AU106" s="5">
        <v>0.67120000000000002</v>
      </c>
      <c r="AV106" s="5">
        <v>0.76829999999999998</v>
      </c>
      <c r="AW106" s="5">
        <v>0.35909999999999997</v>
      </c>
      <c r="AX106" s="5">
        <v>0.95620000000000005</v>
      </c>
      <c r="AY106" s="5">
        <v>0.16769999999999999</v>
      </c>
      <c r="AZ106" s="4">
        <v>0.68379999999999996</v>
      </c>
      <c r="BA106" s="4">
        <v>0.79669999999999996</v>
      </c>
      <c r="BB106" s="4">
        <v>0.34379999999999999</v>
      </c>
      <c r="BC106" s="4">
        <v>0.9456</v>
      </c>
      <c r="BD106" s="4">
        <v>0.2293</v>
      </c>
      <c r="BE106" s="5">
        <v>0.70389999999999997</v>
      </c>
      <c r="BF106" s="5">
        <v>0.84340000000000004</v>
      </c>
      <c r="BG106" s="5">
        <v>0.32029999999999997</v>
      </c>
      <c r="BH106" s="5">
        <v>0.92879999999999996</v>
      </c>
      <c r="BI106" s="5">
        <v>0.2253</v>
      </c>
      <c r="BJ106" s="4">
        <v>0.73880000000000001</v>
      </c>
      <c r="BK106" s="4">
        <v>0.92810000000000004</v>
      </c>
      <c r="BL106" s="4">
        <v>0.27960000000000002</v>
      </c>
      <c r="BM106" s="4">
        <v>0.88880000000000003</v>
      </c>
      <c r="BN106" s="4">
        <v>0.15210000000000001</v>
      </c>
      <c r="BO106" s="5">
        <v>0.83220000000000005</v>
      </c>
      <c r="BP106" s="5">
        <v>1.1775</v>
      </c>
      <c r="BQ106" s="5">
        <v>0.19409999999999999</v>
      </c>
      <c r="BR106" s="5">
        <v>0.60170000000000001</v>
      </c>
      <c r="BS106" s="5">
        <v>5.3100000000000001E-2</v>
      </c>
      <c r="BT106" s="4">
        <v>0.67159999999999997</v>
      </c>
      <c r="BU106" s="4">
        <v>0.76780000000000004</v>
      </c>
      <c r="BV106" s="4">
        <v>0.35210000000000002</v>
      </c>
      <c r="BW106" s="4">
        <v>0.95530000000000004</v>
      </c>
      <c r="BX106" s="4">
        <v>0.14069999999999999</v>
      </c>
      <c r="BY106" s="5">
        <v>0.68330000000000002</v>
      </c>
      <c r="BZ106" s="5">
        <v>0.79790000000000005</v>
      </c>
      <c r="CA106" s="5">
        <v>0.34279999999999999</v>
      </c>
      <c r="CB106" s="5">
        <v>0.94640000000000002</v>
      </c>
      <c r="CC106" s="5">
        <v>0.20730000000000001</v>
      </c>
      <c r="CD106" s="4">
        <v>0.70569999999999999</v>
      </c>
      <c r="CE106" s="4">
        <v>0.8468</v>
      </c>
      <c r="CF106" s="4">
        <v>0.31890000000000002</v>
      </c>
      <c r="CG106" s="4">
        <v>0.92889999999999995</v>
      </c>
      <c r="CH106" s="4">
        <v>0.21260000000000001</v>
      </c>
      <c r="CI106" s="5">
        <v>0.7399</v>
      </c>
      <c r="CJ106" s="5">
        <v>0.93149999999999999</v>
      </c>
      <c r="CK106" s="5">
        <v>0.28170000000000001</v>
      </c>
      <c r="CL106" s="5">
        <v>0.88929999999999998</v>
      </c>
      <c r="CM106" s="5">
        <v>0.1201</v>
      </c>
      <c r="CN106" s="4">
        <v>0.83299999999999996</v>
      </c>
      <c r="CO106" s="4">
        <v>1.1812</v>
      </c>
      <c r="CP106" s="4">
        <v>0.1966</v>
      </c>
      <c r="CQ106" s="4">
        <v>0.60329999999999995</v>
      </c>
      <c r="CR106" s="4">
        <v>4.7300000000000002E-2</v>
      </c>
      <c r="CS106" s="5">
        <v>0.66890000000000005</v>
      </c>
      <c r="CT106" s="5">
        <v>0.76390000000000002</v>
      </c>
      <c r="CU106" s="5">
        <v>0.36559999999999998</v>
      </c>
      <c r="CV106" s="5">
        <v>0.95550000000000002</v>
      </c>
      <c r="CW106" s="5">
        <v>9.7299999999999998E-2</v>
      </c>
      <c r="CX106" s="4">
        <v>0.68330000000000002</v>
      </c>
      <c r="CY106" s="4">
        <v>0.79810000000000003</v>
      </c>
      <c r="CZ106" s="4">
        <v>0.34329999999999999</v>
      </c>
      <c r="DA106" s="4">
        <v>0.94599999999999995</v>
      </c>
      <c r="DB106" s="4">
        <v>0.1321</v>
      </c>
      <c r="DC106" s="5">
        <v>0.70450000000000002</v>
      </c>
      <c r="DD106" s="5">
        <v>0.84460000000000002</v>
      </c>
      <c r="DE106" s="5">
        <v>0.32169999999999999</v>
      </c>
      <c r="DF106" s="5">
        <v>0.92920000000000003</v>
      </c>
      <c r="DG106" s="5">
        <v>0.12609999999999999</v>
      </c>
      <c r="DH106" s="4">
        <v>0.73960000000000004</v>
      </c>
      <c r="DI106" s="4">
        <v>0.9304</v>
      </c>
      <c r="DJ106" s="4">
        <v>0.2797</v>
      </c>
      <c r="DK106" s="4">
        <v>0.88939999999999997</v>
      </c>
      <c r="DL106" s="4">
        <v>8.3699999999999997E-2</v>
      </c>
      <c r="DM106" s="5">
        <v>0.83220000000000005</v>
      </c>
      <c r="DN106" s="5">
        <v>1.1769000000000001</v>
      </c>
      <c r="DO106" s="5">
        <v>0.19869999999999999</v>
      </c>
      <c r="DP106" s="5">
        <v>0.60429999999999995</v>
      </c>
      <c r="DQ106" s="5">
        <v>3.78E-2</v>
      </c>
      <c r="DR106" s="4">
        <v>0.67130000000000001</v>
      </c>
      <c r="DS106" s="4">
        <v>0.76949999999999996</v>
      </c>
      <c r="DT106" s="4">
        <v>0.35599999999999998</v>
      </c>
      <c r="DU106" s="4">
        <v>0.95520000000000005</v>
      </c>
      <c r="DV106" s="4">
        <v>0.16370000000000001</v>
      </c>
      <c r="DW106" s="5">
        <v>0.68240000000000001</v>
      </c>
      <c r="DX106" s="5">
        <v>0.79469999999999996</v>
      </c>
      <c r="DY106" s="5">
        <v>0.34610000000000002</v>
      </c>
      <c r="DZ106" s="5">
        <v>0.94579999999999997</v>
      </c>
      <c r="EA106" s="5">
        <v>0.15079999999999999</v>
      </c>
      <c r="EB106" s="4">
        <v>0.70420000000000005</v>
      </c>
      <c r="EC106" s="4">
        <v>0.84430000000000005</v>
      </c>
      <c r="ED106" s="4">
        <v>0.32229999999999998</v>
      </c>
      <c r="EE106" s="4">
        <v>0.92849999999999999</v>
      </c>
      <c r="EF106" s="4">
        <v>0.1147</v>
      </c>
      <c r="EG106" s="5">
        <v>0.73950000000000005</v>
      </c>
      <c r="EH106" s="5">
        <v>0.93</v>
      </c>
      <c r="EI106" s="5">
        <v>0.28070000000000001</v>
      </c>
      <c r="EJ106" s="5">
        <v>0.88959999999999995</v>
      </c>
      <c r="EK106" s="5">
        <v>0.109</v>
      </c>
      <c r="EL106" s="4">
        <v>0.83169999999999999</v>
      </c>
      <c r="EM106" s="4">
        <v>1.1775</v>
      </c>
      <c r="EN106" s="4">
        <v>0.1946</v>
      </c>
      <c r="EO106" s="4">
        <v>0.60370000000000001</v>
      </c>
      <c r="EP106" s="4">
        <v>3.7100000000000001E-2</v>
      </c>
      <c r="EQ106" s="5"/>
      <c r="ER106" s="5"/>
      <c r="ES106" s="5"/>
      <c r="ET106" s="5"/>
      <c r="EU106" s="5"/>
      <c r="EV106" s="4"/>
      <c r="EW106" s="4"/>
      <c r="EX106" s="4"/>
      <c r="EY106" s="4"/>
      <c r="EZ106" s="4"/>
      <c r="FA106" s="5"/>
      <c r="FB106" s="5"/>
      <c r="FC106" s="5"/>
      <c r="FD106" s="5"/>
      <c r="FE106" s="5"/>
      <c r="FF106" s="4"/>
      <c r="FG106" s="4"/>
      <c r="FH106" s="4"/>
      <c r="FI106" s="4"/>
      <c r="FJ106" s="4"/>
      <c r="FK106" s="5"/>
      <c r="FL106" s="5"/>
      <c r="FM106" s="5"/>
      <c r="FN106" s="5"/>
      <c r="FO106" s="5"/>
      <c r="FP106" s="4">
        <f t="shared" ref="FP106:FP138" si="26">AVERAGEIFS(B106:FO106,metrics.est,"MAE")</f>
        <v>0.72442413793103444</v>
      </c>
      <c r="FQ106" s="4">
        <f t="shared" si="7"/>
        <v>0.89885862068965505</v>
      </c>
      <c r="FR106" s="4">
        <f t="shared" si="8"/>
        <v>0.30063103448275852</v>
      </c>
      <c r="FS106" s="4">
        <f t="shared" si="9"/>
        <v>0.8708517241379311</v>
      </c>
      <c r="FT106" s="4">
        <f t="shared" si="10"/>
        <v>0.14692068965517238</v>
      </c>
      <c r="FU106" s="1" t="str" cm="1">
        <f t="array" aca="1" ref="FU106" ca="1">CONCATENATE(INDIRECT(ADDRESS(1,MATCH(_xlfn.MINIFS(B106:FO106,metrics.est,"MAE"),B106:FO106,0)+1)), ", ", INDIRECT(ADDRESS(2,MATCH(_xlfn.MINIFS(B106:FO106,metrics.est,"MAE"),B106:FO106,0)+1)))</f>
        <v>k=20, r=0.1</v>
      </c>
      <c r="FV106" s="1" t="str" cm="1">
        <f t="array" aca="1" ref="FV106" ca="1">CONCATENATE(INDIRECT(ADDRESS(1,MATCH(_xlfn.MINIFS(B106:FO106,metrics.est,"MSE"),B106:FO106,0)+1)), ", ", INDIRECT(ADDRESS(2,MATCH(_xlfn.MINIFS(B106:FO106,metrics.est,"MSE"),B106:FO106,0)+1)))</f>
        <v>k=20, r=0.1</v>
      </c>
      <c r="FW106" s="1" t="str" cm="1">
        <f t="array" aca="1" ref="FW106" ca="1">CONCATENATE(INDIRECT(ADDRESS(1,MATCH(_xlfn.MAXIFS(B106:FO106,metrics.est,"R"),B106:FO106,0)+1)), ", ", INDIRECT(ADDRESS(2,MATCH(_xlfn.MAXIFS(B106:FO106,metrics.est,"R"),B106:FO106,0)+1)))</f>
        <v>k=20, r=0.1</v>
      </c>
      <c r="FX106" s="1" t="str" cm="1">
        <f t="array" aca="1" ref="FX106" ca="1">CONCATENATE(INDIRECT(ADDRESS(1,MATCH(_xlfn.MAXIFS(B106:FO106,metrics.est,"Coverage"),B106:FO106,0)+1)), ", ", INDIRECT(ADDRESS(2,MATCH(_xlfn.MAXIFS(B106:FO106,metrics.est,"Coverage"),B106:FO106,0)+1)))</f>
        <v>k=5, r=0.1</v>
      </c>
      <c r="FY106" s="1" t="str" cm="1">
        <f t="array" aca="1" ref="FY106" ca="1">CONCATENATE(INDIRECT(ADDRESS(1,MATCH(_xlfn.MINIFS(B106:FO106,metrics.est,"Time"),B106:FO106,0)+1)), ", ", INDIRECT(ADDRESS(2,MATCH(_xlfn.MINIFS(B106:FO106,metrics.est,"Time"),B106:FO106,0)+1)))</f>
        <v>k=50, r=0.9</v>
      </c>
    </row>
    <row r="107" spans="1:181" x14ac:dyDescent="0.2">
      <c r="A107" s="1" t="s">
        <v>96</v>
      </c>
      <c r="B107" s="4">
        <v>0.64749999999999996</v>
      </c>
      <c r="C107" s="4">
        <v>0.71909999999999996</v>
      </c>
      <c r="D107" s="4">
        <v>0.37269999999999998</v>
      </c>
      <c r="E107" s="4">
        <v>0.95699999999999996</v>
      </c>
      <c r="F107" s="4">
        <v>0.18809999999999999</v>
      </c>
      <c r="G107" s="5">
        <v>0.65459999999999996</v>
      </c>
      <c r="H107" s="5">
        <v>0.73799999999999999</v>
      </c>
      <c r="I107" s="5">
        <v>0.38240000000000002</v>
      </c>
      <c r="J107" s="5">
        <v>0.95089999999999997</v>
      </c>
      <c r="K107" s="5">
        <v>0.2707</v>
      </c>
      <c r="L107" s="4">
        <v>0.66520000000000001</v>
      </c>
      <c r="M107" s="4">
        <v>0.76</v>
      </c>
      <c r="N107" s="4">
        <v>0.36880000000000002</v>
      </c>
      <c r="O107" s="4">
        <v>0.94610000000000005</v>
      </c>
      <c r="P107" s="4">
        <v>0.40960000000000002</v>
      </c>
      <c r="Q107" s="5">
        <v>0.6764</v>
      </c>
      <c r="R107" s="5">
        <v>0.78469999999999995</v>
      </c>
      <c r="S107" s="5">
        <v>0.3543</v>
      </c>
      <c r="T107" s="5">
        <v>0.9385</v>
      </c>
      <c r="U107" s="5">
        <v>0.27600000000000002</v>
      </c>
      <c r="V107" s="4">
        <v>0.6895</v>
      </c>
      <c r="W107" s="4">
        <v>0.81230000000000002</v>
      </c>
      <c r="X107" s="4">
        <v>0.34789999999999999</v>
      </c>
      <c r="Y107" s="4">
        <v>0.92869999999999997</v>
      </c>
      <c r="Z107" s="4">
        <v>0.28039999999999998</v>
      </c>
      <c r="AA107" s="5">
        <v>0.71030000000000004</v>
      </c>
      <c r="AB107" s="5">
        <v>0.86019999999999996</v>
      </c>
      <c r="AC107" s="5">
        <v>0.31850000000000001</v>
      </c>
      <c r="AD107" s="5">
        <v>0.91469999999999996</v>
      </c>
      <c r="AE107" s="5">
        <v>0.2233</v>
      </c>
      <c r="AF107" s="4">
        <v>0.73180000000000001</v>
      </c>
      <c r="AG107" s="4">
        <v>0.91339999999999999</v>
      </c>
      <c r="AH107" s="4">
        <v>0.28489999999999999</v>
      </c>
      <c r="AI107" s="4">
        <v>0.88919999999999999</v>
      </c>
      <c r="AJ107" s="4">
        <v>0.19980000000000001</v>
      </c>
      <c r="AK107" s="5">
        <v>0.76680000000000004</v>
      </c>
      <c r="AL107" s="5">
        <v>1.0046999999999999</v>
      </c>
      <c r="AM107" s="5">
        <v>0.25369999999999998</v>
      </c>
      <c r="AN107" s="5">
        <v>0.83189999999999997</v>
      </c>
      <c r="AO107" s="5">
        <v>0.1104</v>
      </c>
      <c r="AP107" s="4">
        <v>0.83169999999999999</v>
      </c>
      <c r="AQ107" s="4">
        <v>1.1753</v>
      </c>
      <c r="AR107" s="4">
        <v>0.1993</v>
      </c>
      <c r="AS107" s="4">
        <v>0.60619999999999996</v>
      </c>
      <c r="AT107" s="4">
        <v>7.51E-2</v>
      </c>
      <c r="AU107" s="5">
        <v>0.64790000000000003</v>
      </c>
      <c r="AV107" s="5">
        <v>0.7218</v>
      </c>
      <c r="AW107" s="5">
        <v>0.39510000000000001</v>
      </c>
      <c r="AX107" s="5">
        <v>0.95620000000000005</v>
      </c>
      <c r="AY107" s="5">
        <v>0.21190000000000001</v>
      </c>
      <c r="AZ107" s="4">
        <v>0.66469999999999996</v>
      </c>
      <c r="BA107" s="4">
        <v>0.75839999999999996</v>
      </c>
      <c r="BB107" s="4">
        <v>0.37269999999999998</v>
      </c>
      <c r="BC107" s="4">
        <v>0.9456</v>
      </c>
      <c r="BD107" s="4">
        <v>0.30449999999999999</v>
      </c>
      <c r="BE107" s="5">
        <v>0.68989999999999996</v>
      </c>
      <c r="BF107" s="5">
        <v>0.81489999999999996</v>
      </c>
      <c r="BG107" s="5">
        <v>0.33960000000000001</v>
      </c>
      <c r="BH107" s="5">
        <v>0.92879999999999996</v>
      </c>
      <c r="BI107" s="5">
        <v>0.28560000000000002</v>
      </c>
      <c r="BJ107" s="4">
        <v>0.73150000000000004</v>
      </c>
      <c r="BK107" s="4">
        <v>0.91320000000000001</v>
      </c>
      <c r="BL107" s="4">
        <v>0.28999999999999998</v>
      </c>
      <c r="BM107" s="4">
        <v>0.88880000000000003</v>
      </c>
      <c r="BN107" s="4">
        <v>0.1774</v>
      </c>
      <c r="BO107" s="5">
        <v>0.83320000000000005</v>
      </c>
      <c r="BP107" s="5">
        <v>1.1791</v>
      </c>
      <c r="BQ107" s="5">
        <v>0.19359999999999999</v>
      </c>
      <c r="BR107" s="5">
        <v>0.60170000000000001</v>
      </c>
      <c r="BS107" s="5">
        <v>6.8400000000000002E-2</v>
      </c>
      <c r="BT107" s="4">
        <v>0.64870000000000005</v>
      </c>
      <c r="BU107" s="4">
        <v>0.7228</v>
      </c>
      <c r="BV107" s="4">
        <v>0.38030000000000003</v>
      </c>
      <c r="BW107" s="4">
        <v>0.95530000000000004</v>
      </c>
      <c r="BX107" s="4">
        <v>0.1958</v>
      </c>
      <c r="BY107" s="5">
        <v>0.66459999999999997</v>
      </c>
      <c r="BZ107" s="5">
        <v>0.75980000000000003</v>
      </c>
      <c r="CA107" s="5">
        <v>0.37</v>
      </c>
      <c r="CB107" s="5">
        <v>0.94640000000000002</v>
      </c>
      <c r="CC107" s="5">
        <v>0.26150000000000001</v>
      </c>
      <c r="CD107" s="4">
        <v>0.69159999999999999</v>
      </c>
      <c r="CE107" s="4">
        <v>0.81810000000000005</v>
      </c>
      <c r="CF107" s="4">
        <v>0.33879999999999999</v>
      </c>
      <c r="CG107" s="4">
        <v>0.92889999999999995</v>
      </c>
      <c r="CH107" s="4">
        <v>0.26590000000000003</v>
      </c>
      <c r="CI107" s="5">
        <v>0.73270000000000002</v>
      </c>
      <c r="CJ107" s="5">
        <v>0.91669999999999996</v>
      </c>
      <c r="CK107" s="5">
        <v>0.29139999999999999</v>
      </c>
      <c r="CL107" s="5">
        <v>0.88929999999999998</v>
      </c>
      <c r="CM107" s="5">
        <v>0.17150000000000001</v>
      </c>
      <c r="CN107" s="4">
        <v>0.83360000000000001</v>
      </c>
      <c r="CO107" s="4">
        <v>1.1823999999999999</v>
      </c>
      <c r="CP107" s="4">
        <v>0.19589999999999999</v>
      </c>
      <c r="CQ107" s="4">
        <v>0.60329999999999995</v>
      </c>
      <c r="CR107" s="4">
        <v>5.21E-2</v>
      </c>
      <c r="CS107" s="5">
        <v>0.64539999999999997</v>
      </c>
      <c r="CT107" s="5">
        <v>0.71740000000000004</v>
      </c>
      <c r="CU107" s="5">
        <v>0.4002</v>
      </c>
      <c r="CV107" s="5">
        <v>0.95550000000000002</v>
      </c>
      <c r="CW107" s="5">
        <v>0.13980000000000001</v>
      </c>
      <c r="CX107" s="4">
        <v>0.66449999999999998</v>
      </c>
      <c r="CY107" s="4">
        <v>0.76019999999999999</v>
      </c>
      <c r="CZ107" s="4">
        <v>0.3705</v>
      </c>
      <c r="DA107" s="4">
        <v>0.94599999999999995</v>
      </c>
      <c r="DB107" s="4">
        <v>0.18540000000000001</v>
      </c>
      <c r="DC107" s="5">
        <v>0.69059999999999999</v>
      </c>
      <c r="DD107" s="5">
        <v>0.81610000000000005</v>
      </c>
      <c r="DE107" s="5">
        <v>0.34079999999999999</v>
      </c>
      <c r="DF107" s="5">
        <v>0.92920000000000003</v>
      </c>
      <c r="DG107" s="5">
        <v>0.17610000000000001</v>
      </c>
      <c r="DH107" s="4">
        <v>0.73240000000000005</v>
      </c>
      <c r="DI107" s="4">
        <v>0.91569999999999996</v>
      </c>
      <c r="DJ107" s="4">
        <v>0.28899999999999998</v>
      </c>
      <c r="DK107" s="4">
        <v>0.88939999999999997</v>
      </c>
      <c r="DL107" s="4">
        <v>0.10630000000000001</v>
      </c>
      <c r="DM107" s="5">
        <v>0.83279999999999998</v>
      </c>
      <c r="DN107" s="5">
        <v>1.1779999999999999</v>
      </c>
      <c r="DO107" s="5">
        <v>0.1983</v>
      </c>
      <c r="DP107" s="5">
        <v>0.60429999999999995</v>
      </c>
      <c r="DQ107" s="5">
        <v>4.1200000000000001E-2</v>
      </c>
      <c r="DR107" s="4">
        <v>0.64829999999999999</v>
      </c>
      <c r="DS107" s="4">
        <v>0.72370000000000001</v>
      </c>
      <c r="DT107" s="4">
        <v>0.39150000000000001</v>
      </c>
      <c r="DU107" s="4">
        <v>0.95520000000000005</v>
      </c>
      <c r="DV107" s="4">
        <v>0.2253</v>
      </c>
      <c r="DW107" s="5">
        <v>0.66349999999999998</v>
      </c>
      <c r="DX107" s="5">
        <v>0.75649999999999995</v>
      </c>
      <c r="DY107" s="5">
        <v>0.37290000000000001</v>
      </c>
      <c r="DZ107" s="5">
        <v>0.94579999999999997</v>
      </c>
      <c r="EA107" s="5">
        <v>0.20399999999999999</v>
      </c>
      <c r="EB107" s="4">
        <v>0.69030000000000002</v>
      </c>
      <c r="EC107" s="4">
        <v>0.81559999999999999</v>
      </c>
      <c r="ED107" s="4">
        <v>0.34150000000000003</v>
      </c>
      <c r="EE107" s="4">
        <v>0.92849999999999999</v>
      </c>
      <c r="EF107" s="4">
        <v>0.15429999999999999</v>
      </c>
      <c r="EG107" s="5">
        <v>0.73250000000000004</v>
      </c>
      <c r="EH107" s="5">
        <v>0.91590000000000005</v>
      </c>
      <c r="EI107" s="5">
        <v>0.28939999999999999</v>
      </c>
      <c r="EJ107" s="5">
        <v>0.88959999999999995</v>
      </c>
      <c r="EK107" s="5">
        <v>0.13780000000000001</v>
      </c>
      <c r="EL107" s="4">
        <v>0.83250000000000002</v>
      </c>
      <c r="EM107" s="4">
        <v>1.1791</v>
      </c>
      <c r="EN107" s="4">
        <v>0.19400000000000001</v>
      </c>
      <c r="EO107" s="4">
        <v>0.60370000000000001</v>
      </c>
      <c r="EP107" s="4">
        <v>4.1399999999999999E-2</v>
      </c>
      <c r="EQ107" s="5"/>
      <c r="ER107" s="5"/>
      <c r="ES107" s="5"/>
      <c r="ET107" s="5"/>
      <c r="EU107" s="5"/>
      <c r="EV107" s="4"/>
      <c r="EW107" s="4"/>
      <c r="EX107" s="4"/>
      <c r="EY107" s="4"/>
      <c r="EZ107" s="4"/>
      <c r="FA107" s="5"/>
      <c r="FB107" s="5"/>
      <c r="FC107" s="5"/>
      <c r="FD107" s="5"/>
      <c r="FE107" s="5"/>
      <c r="FF107" s="4"/>
      <c r="FG107" s="4"/>
      <c r="FH107" s="4"/>
      <c r="FI107" s="4"/>
      <c r="FJ107" s="4"/>
      <c r="FK107" s="5"/>
      <c r="FL107" s="5"/>
      <c r="FM107" s="5"/>
      <c r="FN107" s="5"/>
      <c r="FO107" s="5"/>
      <c r="FP107" s="4">
        <f t="shared" si="26"/>
        <v>0.71189655172413779</v>
      </c>
      <c r="FQ107" s="4">
        <f t="shared" si="7"/>
        <v>0.87355517241379321</v>
      </c>
      <c r="FR107" s="4">
        <f t="shared" si="8"/>
        <v>0.31855172413793104</v>
      </c>
      <c r="FS107" s="4">
        <f t="shared" si="9"/>
        <v>0.8708517241379311</v>
      </c>
      <c r="FT107" s="4">
        <f t="shared" si="10"/>
        <v>0.18757241379310349</v>
      </c>
      <c r="FU107" s="1" t="str" cm="1">
        <f t="array" aca="1" ref="FU107" ca="1">CONCATENATE(INDIRECT(ADDRESS(1,MATCH(_xlfn.MINIFS(B107:FO107,metrics.est,"MAE"),B107:FO107,0)+1)), ", ", INDIRECT(ADDRESS(2,MATCH(_xlfn.MINIFS(B107:FO107,metrics.est,"MAE"),B107:FO107,0)+1)))</f>
        <v>k=20, r=0.1</v>
      </c>
      <c r="FV107" s="1" t="str" cm="1">
        <f t="array" aca="1" ref="FV107" ca="1">CONCATENATE(INDIRECT(ADDRESS(1,MATCH(_xlfn.MINIFS(B107:FO107,metrics.est,"MSE"),B107:FO107,0)+1)), ", ", INDIRECT(ADDRESS(2,MATCH(_xlfn.MINIFS(B107:FO107,metrics.est,"MSE"),B107:FO107,0)+1)))</f>
        <v>k=20, r=0.1</v>
      </c>
      <c r="FW107" s="1" t="str" cm="1">
        <f t="array" aca="1" ref="FW107" ca="1">CONCATENATE(INDIRECT(ADDRESS(1,MATCH(_xlfn.MAXIFS(B107:FO107,metrics.est,"R"),B107:FO107,0)+1)), ", ", INDIRECT(ADDRESS(2,MATCH(_xlfn.MAXIFS(B107:FO107,metrics.est,"R"),B107:FO107,0)+1)))</f>
        <v>k=20, r=0.1</v>
      </c>
      <c r="FX107" s="1" t="str" cm="1">
        <f t="array" aca="1" ref="FX107" ca="1">CONCATENATE(INDIRECT(ADDRESS(1,MATCH(_xlfn.MAXIFS(B107:FO107,metrics.est,"Coverage"),B107:FO107,0)+1)), ", ", INDIRECT(ADDRESS(2,MATCH(_xlfn.MAXIFS(B107:FO107,metrics.est,"Coverage"),B107:FO107,0)+1)))</f>
        <v>k=5, r=0.1</v>
      </c>
      <c r="FY107" s="1" t="str" cm="1">
        <f t="array" aca="1" ref="FY107" ca="1">CONCATENATE(INDIRECT(ADDRESS(1,MATCH(_xlfn.MINIFS(B107:FO107,metrics.est,"Time"),B107:FO107,0)+1)), ", ", INDIRECT(ADDRESS(2,MATCH(_xlfn.MINIFS(B107:FO107,metrics.est,"Time"),B107:FO107,0)+1)))</f>
        <v>k=20, r=0.9</v>
      </c>
    </row>
    <row r="108" spans="1:181" x14ac:dyDescent="0.2">
      <c r="A108" s="1" t="s">
        <v>97</v>
      </c>
      <c r="B108" s="4">
        <v>0.66020000000000001</v>
      </c>
      <c r="C108" s="4">
        <v>0.74060000000000004</v>
      </c>
      <c r="D108" s="4">
        <v>0.34920000000000001</v>
      </c>
      <c r="E108" s="4">
        <v>0.93059999999999998</v>
      </c>
      <c r="F108" s="4">
        <v>0.1777</v>
      </c>
      <c r="G108" s="5">
        <v>0.66700000000000004</v>
      </c>
      <c r="H108" s="5">
        <v>0.75839999999999996</v>
      </c>
      <c r="I108" s="5">
        <v>0.36349999999999999</v>
      </c>
      <c r="J108" s="5">
        <v>0.92120000000000002</v>
      </c>
      <c r="K108" s="5">
        <v>0.26469999999999999</v>
      </c>
      <c r="L108" s="4">
        <v>0.67520000000000002</v>
      </c>
      <c r="M108" s="4">
        <v>0.77659999999999996</v>
      </c>
      <c r="N108" s="4">
        <v>0.34620000000000001</v>
      </c>
      <c r="O108" s="4">
        <v>0.91339999999999999</v>
      </c>
      <c r="P108" s="4">
        <v>0.41399999999999998</v>
      </c>
      <c r="Q108" s="5">
        <v>0.68340000000000001</v>
      </c>
      <c r="R108" s="5">
        <v>0.79510000000000003</v>
      </c>
      <c r="S108" s="5">
        <v>0.33939999999999998</v>
      </c>
      <c r="T108" s="5">
        <v>0.90239999999999998</v>
      </c>
      <c r="U108" s="5">
        <v>0.27979999999999999</v>
      </c>
      <c r="V108" s="4">
        <v>0.69779999999999998</v>
      </c>
      <c r="W108" s="4">
        <v>0.82540000000000002</v>
      </c>
      <c r="X108" s="4">
        <v>0.32679999999999998</v>
      </c>
      <c r="Y108" s="4">
        <v>0.88649999999999995</v>
      </c>
      <c r="Z108" s="4">
        <v>0.28799999999999998</v>
      </c>
      <c r="AA108" s="5">
        <v>0.71950000000000003</v>
      </c>
      <c r="AB108" s="5">
        <v>0.874</v>
      </c>
      <c r="AC108" s="5">
        <v>0.30730000000000002</v>
      </c>
      <c r="AD108" s="5">
        <v>0.86839999999999995</v>
      </c>
      <c r="AE108" s="5">
        <v>0.21329999999999999</v>
      </c>
      <c r="AF108" s="4">
        <v>0.74260000000000004</v>
      </c>
      <c r="AG108" s="4">
        <v>0.93220000000000003</v>
      </c>
      <c r="AH108" s="4">
        <v>0.27960000000000002</v>
      </c>
      <c r="AI108" s="4">
        <v>0.83499999999999996</v>
      </c>
      <c r="AJ108" s="4">
        <v>0.1893</v>
      </c>
      <c r="AK108" s="5">
        <v>0.77990000000000004</v>
      </c>
      <c r="AL108" s="5">
        <v>1.0256000000000001</v>
      </c>
      <c r="AM108" s="5">
        <v>0.24390000000000001</v>
      </c>
      <c r="AN108" s="5">
        <v>0.77300000000000002</v>
      </c>
      <c r="AO108" s="5">
        <v>0.129</v>
      </c>
      <c r="AP108" s="4">
        <v>0.84799999999999998</v>
      </c>
      <c r="AQ108" s="4">
        <v>1.2103999999999999</v>
      </c>
      <c r="AR108" s="4">
        <v>0.1991</v>
      </c>
      <c r="AS108" s="4">
        <v>0.57779999999999998</v>
      </c>
      <c r="AT108" s="4">
        <v>8.14E-2</v>
      </c>
      <c r="AU108" s="5">
        <v>0.66159999999999997</v>
      </c>
      <c r="AV108" s="5">
        <v>0.74539999999999995</v>
      </c>
      <c r="AW108" s="5">
        <v>0.37240000000000001</v>
      </c>
      <c r="AX108" s="5">
        <v>0.92910000000000004</v>
      </c>
      <c r="AY108" s="5">
        <v>0.20150000000000001</v>
      </c>
      <c r="AZ108" s="4">
        <v>0.67449999999999999</v>
      </c>
      <c r="BA108" s="4">
        <v>0.77459999999999996</v>
      </c>
      <c r="BB108" s="4">
        <v>0.35110000000000002</v>
      </c>
      <c r="BC108" s="4">
        <v>0.91269999999999996</v>
      </c>
      <c r="BD108" s="4">
        <v>0.28560000000000002</v>
      </c>
      <c r="BE108" s="5">
        <v>0.69779999999999998</v>
      </c>
      <c r="BF108" s="5">
        <v>0.82630000000000003</v>
      </c>
      <c r="BG108" s="5">
        <v>0.3271</v>
      </c>
      <c r="BH108" s="5">
        <v>0.88649999999999995</v>
      </c>
      <c r="BI108" s="5">
        <v>0.26590000000000003</v>
      </c>
      <c r="BJ108" s="4">
        <v>0.7429</v>
      </c>
      <c r="BK108" s="4">
        <v>0.93169999999999997</v>
      </c>
      <c r="BL108" s="4">
        <v>0.28199999999999997</v>
      </c>
      <c r="BM108" s="4">
        <v>0.83360000000000001</v>
      </c>
      <c r="BN108" s="4">
        <v>0.1736</v>
      </c>
      <c r="BO108" s="5">
        <v>0.85029999999999994</v>
      </c>
      <c r="BP108" s="5">
        <v>1.2181</v>
      </c>
      <c r="BQ108" s="5">
        <v>0.18690000000000001</v>
      </c>
      <c r="BR108" s="5">
        <v>0.57530000000000003</v>
      </c>
      <c r="BS108" s="5">
        <v>6.7799999999999999E-2</v>
      </c>
      <c r="BT108" s="4">
        <v>0.66300000000000003</v>
      </c>
      <c r="BU108" s="4">
        <v>0.74750000000000005</v>
      </c>
      <c r="BV108" s="4">
        <v>0.35870000000000002</v>
      </c>
      <c r="BW108" s="4">
        <v>0.92749999999999999</v>
      </c>
      <c r="BX108" s="4">
        <v>0.1842</v>
      </c>
      <c r="BY108" s="5">
        <v>0.67410000000000003</v>
      </c>
      <c r="BZ108" s="5">
        <v>0.77500000000000002</v>
      </c>
      <c r="CA108" s="5">
        <v>0.34889999999999999</v>
      </c>
      <c r="CB108" s="5">
        <v>0.91320000000000001</v>
      </c>
      <c r="CC108" s="5">
        <v>0.26129999999999998</v>
      </c>
      <c r="CD108" s="4">
        <v>0.69989999999999997</v>
      </c>
      <c r="CE108" s="4">
        <v>0.83050000000000002</v>
      </c>
      <c r="CF108" s="4">
        <v>0.3211</v>
      </c>
      <c r="CG108" s="4">
        <v>0.88790000000000002</v>
      </c>
      <c r="CH108" s="4">
        <v>0.2636</v>
      </c>
      <c r="CI108" s="5">
        <v>0.74439999999999995</v>
      </c>
      <c r="CJ108" s="5">
        <v>0.93540000000000001</v>
      </c>
      <c r="CK108" s="5">
        <v>0.28260000000000002</v>
      </c>
      <c r="CL108" s="5">
        <v>0.83489999999999998</v>
      </c>
      <c r="CM108" s="5">
        <v>0.16270000000000001</v>
      </c>
      <c r="CN108" s="4">
        <v>0.8488</v>
      </c>
      <c r="CO108" s="4">
        <v>1.2145999999999999</v>
      </c>
      <c r="CP108" s="4">
        <v>0.19220000000000001</v>
      </c>
      <c r="CQ108" s="4">
        <v>0.57440000000000002</v>
      </c>
      <c r="CR108" s="4">
        <v>5.0999999999999997E-2</v>
      </c>
      <c r="CS108" s="5">
        <v>0.66010000000000002</v>
      </c>
      <c r="CT108" s="5">
        <v>0.74439999999999995</v>
      </c>
      <c r="CU108" s="5">
        <v>0.36990000000000001</v>
      </c>
      <c r="CV108" s="5">
        <v>0.92830000000000001</v>
      </c>
      <c r="CW108" s="5">
        <v>0.13370000000000001</v>
      </c>
      <c r="CX108" s="4">
        <v>0.67400000000000004</v>
      </c>
      <c r="CY108" s="4">
        <v>0.77539999999999998</v>
      </c>
      <c r="CZ108" s="4">
        <v>0.34860000000000002</v>
      </c>
      <c r="DA108" s="4">
        <v>0.91239999999999999</v>
      </c>
      <c r="DB108" s="4">
        <v>0.18060000000000001</v>
      </c>
      <c r="DC108" s="5">
        <v>0.69879999999999998</v>
      </c>
      <c r="DD108" s="5">
        <v>0.82899999999999996</v>
      </c>
      <c r="DE108" s="5">
        <v>0.32200000000000001</v>
      </c>
      <c r="DF108" s="5">
        <v>0.8881</v>
      </c>
      <c r="DG108" s="5">
        <v>0.17510000000000001</v>
      </c>
      <c r="DH108" s="4">
        <v>0.74439999999999995</v>
      </c>
      <c r="DI108" s="4">
        <v>0.93579999999999997</v>
      </c>
      <c r="DJ108" s="4">
        <v>0.28010000000000002</v>
      </c>
      <c r="DK108" s="4">
        <v>0.83499999999999996</v>
      </c>
      <c r="DL108" s="4">
        <v>0.1032</v>
      </c>
      <c r="DM108" s="5">
        <v>0.84919999999999995</v>
      </c>
      <c r="DN108" s="5">
        <v>1.2148000000000001</v>
      </c>
      <c r="DO108" s="5">
        <v>0.1918</v>
      </c>
      <c r="DP108" s="5">
        <v>0.57430000000000003</v>
      </c>
      <c r="DQ108" s="5">
        <v>4.02E-2</v>
      </c>
      <c r="DR108" s="4">
        <v>0.66210000000000002</v>
      </c>
      <c r="DS108" s="4">
        <v>0.74760000000000004</v>
      </c>
      <c r="DT108" s="4">
        <v>0.36409999999999998</v>
      </c>
      <c r="DU108" s="4">
        <v>0.92759999999999998</v>
      </c>
      <c r="DV108" s="4">
        <v>0.22409999999999999</v>
      </c>
      <c r="DW108" s="5">
        <v>0.67369999999999997</v>
      </c>
      <c r="DX108" s="5">
        <v>0.7732</v>
      </c>
      <c r="DY108" s="5">
        <v>0.35089999999999999</v>
      </c>
      <c r="DZ108" s="5">
        <v>0.91320000000000001</v>
      </c>
      <c r="EA108" s="5">
        <v>0.1983</v>
      </c>
      <c r="EB108" s="4">
        <v>0.69840000000000002</v>
      </c>
      <c r="EC108" s="4">
        <v>0.82779999999999998</v>
      </c>
      <c r="ED108" s="4">
        <v>0.32600000000000001</v>
      </c>
      <c r="EE108" s="4">
        <v>0.88719999999999999</v>
      </c>
      <c r="EF108" s="4">
        <v>0.15029999999999999</v>
      </c>
      <c r="EG108" s="5">
        <v>0.74429999999999996</v>
      </c>
      <c r="EH108" s="5">
        <v>0.93540000000000001</v>
      </c>
      <c r="EI108" s="5">
        <v>0.28170000000000001</v>
      </c>
      <c r="EJ108" s="5">
        <v>0.83509999999999995</v>
      </c>
      <c r="EK108" s="5">
        <v>0.1399</v>
      </c>
      <c r="EL108" s="4">
        <v>0.84809999999999997</v>
      </c>
      <c r="EM108" s="4">
        <v>1.212</v>
      </c>
      <c r="EN108" s="4">
        <v>0.1885</v>
      </c>
      <c r="EO108" s="4">
        <v>0.57469999999999999</v>
      </c>
      <c r="EP108" s="4">
        <v>4.1799999999999997E-2</v>
      </c>
      <c r="EQ108" s="5"/>
      <c r="ER108" s="5"/>
      <c r="ES108" s="5"/>
      <c r="ET108" s="5"/>
      <c r="EU108" s="5"/>
      <c r="EV108" s="4"/>
      <c r="EW108" s="4"/>
      <c r="EX108" s="4"/>
      <c r="EY108" s="4"/>
      <c r="EZ108" s="4"/>
      <c r="FA108" s="5"/>
      <c r="FB108" s="5"/>
      <c r="FC108" s="5"/>
      <c r="FD108" s="5"/>
      <c r="FE108" s="5"/>
      <c r="FF108" s="4"/>
      <c r="FG108" s="4"/>
      <c r="FH108" s="4"/>
      <c r="FI108" s="4"/>
      <c r="FJ108" s="4"/>
      <c r="FK108" s="5"/>
      <c r="FL108" s="5"/>
      <c r="FM108" s="5"/>
      <c r="FN108" s="5"/>
      <c r="FO108" s="5"/>
      <c r="FP108" s="4">
        <f t="shared" si="26"/>
        <v>0.72358620689655162</v>
      </c>
      <c r="FQ108" s="4">
        <f t="shared" si="7"/>
        <v>0.89423448275862072</v>
      </c>
      <c r="FR108" s="4">
        <f t="shared" si="8"/>
        <v>0.30350344827586206</v>
      </c>
      <c r="FS108" s="4">
        <f t="shared" si="9"/>
        <v>0.83307931034482763</v>
      </c>
      <c r="FT108" s="4">
        <f t="shared" si="10"/>
        <v>0.18419310344827586</v>
      </c>
      <c r="FU108" s="1" t="str" cm="1">
        <f t="array" aca="1" ref="FU108" ca="1">CONCATENATE(INDIRECT(ADDRESS(1,MATCH(_xlfn.MINIFS(B108:FO108,metrics.est,"MAE"),B108:FO108,0)+1)), ", ", INDIRECT(ADDRESS(2,MATCH(_xlfn.MINIFS(B108:FO108,metrics.est,"MAE"),B108:FO108,0)+1)))</f>
        <v>k=20, r=0.1</v>
      </c>
      <c r="FV108" s="1" t="str" cm="1">
        <f t="array" aca="1" ref="FV108" ca="1">CONCATENATE(INDIRECT(ADDRESS(1,MATCH(_xlfn.MINIFS(B108:FO108,metrics.est,"MSE"),B108:FO108,0)+1)), ", ", INDIRECT(ADDRESS(2,MATCH(_xlfn.MINIFS(B108:FO108,metrics.est,"MSE"),B108:FO108,0)+1)))</f>
        <v>k=5, r=0.1</v>
      </c>
      <c r="FW108" s="1" t="str" cm="1">
        <f t="array" aca="1" ref="FW108" ca="1">CONCATENATE(INDIRECT(ADDRESS(1,MATCH(_xlfn.MAXIFS(B108:FO108,metrics.est,"R"),B108:FO108,0)+1)), ", ", INDIRECT(ADDRESS(2,MATCH(_xlfn.MAXIFS(B108:FO108,metrics.est,"R"),B108:FO108,0)+1)))</f>
        <v>k=10, r=0.1</v>
      </c>
      <c r="FX108" s="1" t="str" cm="1">
        <f t="array" aca="1" ref="FX108" ca="1">CONCATENATE(INDIRECT(ADDRESS(1,MATCH(_xlfn.MAXIFS(B108:FO108,metrics.est,"Coverage"),B108:FO108,0)+1)), ", ", INDIRECT(ADDRESS(2,MATCH(_xlfn.MAXIFS(B108:FO108,metrics.est,"Coverage"),B108:FO108,0)+1)))</f>
        <v>k=5, r=0.1</v>
      </c>
      <c r="FY108" s="1" t="str" cm="1">
        <f t="array" aca="1" ref="FY108" ca="1">CONCATENATE(INDIRECT(ADDRESS(1,MATCH(_xlfn.MINIFS(B108:FO108,metrics.est,"Time"),B108:FO108,0)+1)), ", ", INDIRECT(ADDRESS(2,MATCH(_xlfn.MINIFS(B108:FO108,metrics.est,"Time"),B108:FO108,0)+1)))</f>
        <v>k=20, r=0.9</v>
      </c>
    </row>
    <row r="109" spans="1:181" x14ac:dyDescent="0.2">
      <c r="A109" s="1" t="s">
        <v>98</v>
      </c>
      <c r="B109" s="4">
        <v>0.66859999999999997</v>
      </c>
      <c r="C109" s="4">
        <v>0.75849999999999995</v>
      </c>
      <c r="D109" s="4">
        <v>0.33989999999999998</v>
      </c>
      <c r="E109" s="4">
        <v>0.93059999999999998</v>
      </c>
      <c r="F109" s="4">
        <v>0.1855</v>
      </c>
      <c r="G109" s="5">
        <v>0.67379999999999995</v>
      </c>
      <c r="H109" s="5">
        <v>0.77270000000000005</v>
      </c>
      <c r="I109" s="5">
        <v>0.35830000000000001</v>
      </c>
      <c r="J109" s="5">
        <v>0.92120000000000002</v>
      </c>
      <c r="K109" s="5">
        <v>0.27039999999999997</v>
      </c>
      <c r="L109" s="4">
        <v>0.68089999999999995</v>
      </c>
      <c r="M109" s="4">
        <v>0.78849999999999998</v>
      </c>
      <c r="N109" s="4">
        <v>0.34660000000000002</v>
      </c>
      <c r="O109" s="4">
        <v>0.91339999999999999</v>
      </c>
      <c r="P109" s="4">
        <v>0.41770000000000002</v>
      </c>
      <c r="Q109" s="5">
        <v>0.68869999999999998</v>
      </c>
      <c r="R109" s="5">
        <v>0.8044</v>
      </c>
      <c r="S109" s="5">
        <v>0.33829999999999999</v>
      </c>
      <c r="T109" s="5">
        <v>0.90239999999999998</v>
      </c>
      <c r="U109" s="5">
        <v>0.27029999999999998</v>
      </c>
      <c r="V109" s="4">
        <v>0.70120000000000005</v>
      </c>
      <c r="W109" s="4">
        <v>0.83089999999999997</v>
      </c>
      <c r="X109" s="4">
        <v>0.33050000000000002</v>
      </c>
      <c r="Y109" s="4">
        <v>0.88649999999999995</v>
      </c>
      <c r="Z109" s="4">
        <v>0.27229999999999999</v>
      </c>
      <c r="AA109" s="5">
        <v>0.7218</v>
      </c>
      <c r="AB109" s="5">
        <v>0.87709999999999999</v>
      </c>
      <c r="AC109" s="5">
        <v>0.3115</v>
      </c>
      <c r="AD109" s="5">
        <v>0.86839999999999995</v>
      </c>
      <c r="AE109" s="5">
        <v>0.21740000000000001</v>
      </c>
      <c r="AF109" s="4">
        <v>0.74229999999999996</v>
      </c>
      <c r="AG109" s="4">
        <v>0.92789999999999995</v>
      </c>
      <c r="AH109" s="4">
        <v>0.28589999999999999</v>
      </c>
      <c r="AI109" s="4">
        <v>0.83499999999999996</v>
      </c>
      <c r="AJ109" s="4">
        <v>0.20369999999999999</v>
      </c>
      <c r="AK109" s="5">
        <v>0.77400000000000002</v>
      </c>
      <c r="AL109" s="5">
        <v>1.0077</v>
      </c>
      <c r="AM109" s="5">
        <v>0.25209999999999999</v>
      </c>
      <c r="AN109" s="5">
        <v>0.77300000000000002</v>
      </c>
      <c r="AO109" s="5">
        <v>0.15570000000000001</v>
      </c>
      <c r="AP109" s="4">
        <v>0.83899999999999997</v>
      </c>
      <c r="AQ109" s="4">
        <v>1.1839</v>
      </c>
      <c r="AR109" s="4">
        <v>0.2026</v>
      </c>
      <c r="AS109" s="4">
        <v>0.57779999999999998</v>
      </c>
      <c r="AT109" s="4">
        <v>7.8E-2</v>
      </c>
      <c r="AU109" s="5">
        <v>0.66930000000000001</v>
      </c>
      <c r="AV109" s="5">
        <v>0.76280000000000003</v>
      </c>
      <c r="AW109" s="5">
        <v>0.3669</v>
      </c>
      <c r="AX109" s="5">
        <v>0.92910000000000004</v>
      </c>
      <c r="AY109" s="5">
        <v>0.21560000000000001</v>
      </c>
      <c r="AZ109" s="4">
        <v>0.68089999999999995</v>
      </c>
      <c r="BA109" s="4">
        <v>0.78669999999999995</v>
      </c>
      <c r="BB109" s="4">
        <v>0.34939999999999999</v>
      </c>
      <c r="BC109" s="4">
        <v>0.91269999999999996</v>
      </c>
      <c r="BD109" s="4">
        <v>0.26069999999999999</v>
      </c>
      <c r="BE109" s="5">
        <v>0.70189999999999997</v>
      </c>
      <c r="BF109" s="5">
        <v>0.83320000000000005</v>
      </c>
      <c r="BG109" s="5">
        <v>0.3261</v>
      </c>
      <c r="BH109" s="5">
        <v>0.88649999999999995</v>
      </c>
      <c r="BI109" s="5">
        <v>0.27189999999999998</v>
      </c>
      <c r="BJ109" s="4">
        <v>0.74250000000000005</v>
      </c>
      <c r="BK109" s="4">
        <v>0.92720000000000002</v>
      </c>
      <c r="BL109" s="4">
        <v>0.28789999999999999</v>
      </c>
      <c r="BM109" s="4">
        <v>0.83360000000000001</v>
      </c>
      <c r="BN109" s="4">
        <v>0.16930000000000001</v>
      </c>
      <c r="BO109" s="5">
        <v>0.84079999999999999</v>
      </c>
      <c r="BP109" s="5">
        <v>1.1901999999999999</v>
      </c>
      <c r="BQ109" s="5">
        <v>0.18940000000000001</v>
      </c>
      <c r="BR109" s="5">
        <v>0.57530000000000003</v>
      </c>
      <c r="BS109" s="5">
        <v>6.5299999999999997E-2</v>
      </c>
      <c r="BT109" s="4">
        <v>0.67090000000000005</v>
      </c>
      <c r="BU109" s="4">
        <v>0.76400000000000001</v>
      </c>
      <c r="BV109" s="4">
        <v>0.35389999999999999</v>
      </c>
      <c r="BW109" s="4">
        <v>0.92749999999999999</v>
      </c>
      <c r="BX109" s="4">
        <v>0.19550000000000001</v>
      </c>
      <c r="BY109" s="5">
        <v>0.68010000000000004</v>
      </c>
      <c r="BZ109" s="5">
        <v>0.7873</v>
      </c>
      <c r="CA109" s="5">
        <v>0.34789999999999999</v>
      </c>
      <c r="CB109" s="5">
        <v>0.91320000000000001</v>
      </c>
      <c r="CC109" s="5">
        <v>0.28249999999999997</v>
      </c>
      <c r="CD109" s="4">
        <v>0.7036</v>
      </c>
      <c r="CE109" s="4">
        <v>0.83609999999999995</v>
      </c>
      <c r="CF109" s="4">
        <v>0.32519999999999999</v>
      </c>
      <c r="CG109" s="4">
        <v>0.88790000000000002</v>
      </c>
      <c r="CH109" s="4">
        <v>0.2475</v>
      </c>
      <c r="CI109" s="5">
        <v>0.74370000000000003</v>
      </c>
      <c r="CJ109" s="5">
        <v>0.93020000000000003</v>
      </c>
      <c r="CK109" s="5">
        <v>0.2893</v>
      </c>
      <c r="CL109" s="5">
        <v>0.83489999999999998</v>
      </c>
      <c r="CM109" s="5">
        <v>0.16370000000000001</v>
      </c>
      <c r="CN109" s="4">
        <v>0.84</v>
      </c>
      <c r="CO109" s="4">
        <v>1.1882999999999999</v>
      </c>
      <c r="CP109" s="4">
        <v>0.1948</v>
      </c>
      <c r="CQ109" s="4">
        <v>0.57440000000000002</v>
      </c>
      <c r="CR109" s="4">
        <v>5.16E-2</v>
      </c>
      <c r="CS109" s="5">
        <v>0.66820000000000002</v>
      </c>
      <c r="CT109" s="5">
        <v>0.76060000000000005</v>
      </c>
      <c r="CU109" s="5">
        <v>0.36349999999999999</v>
      </c>
      <c r="CV109" s="5">
        <v>0.92830000000000001</v>
      </c>
      <c r="CW109" s="5">
        <v>0.1384</v>
      </c>
      <c r="CX109" s="4">
        <v>0.67979999999999996</v>
      </c>
      <c r="CY109" s="4">
        <v>0.78690000000000004</v>
      </c>
      <c r="CZ109" s="4">
        <v>0.34799999999999998</v>
      </c>
      <c r="DA109" s="4">
        <v>0.91239999999999999</v>
      </c>
      <c r="DB109" s="4">
        <v>0.1862</v>
      </c>
      <c r="DC109" s="5">
        <v>0.70269999999999999</v>
      </c>
      <c r="DD109" s="5">
        <v>0.83509999999999995</v>
      </c>
      <c r="DE109" s="5">
        <v>0.32640000000000002</v>
      </c>
      <c r="DF109" s="5">
        <v>0.8881</v>
      </c>
      <c r="DG109" s="5">
        <v>0.17860000000000001</v>
      </c>
      <c r="DH109" s="4">
        <v>0.74360000000000004</v>
      </c>
      <c r="DI109" s="4">
        <v>0.92979999999999996</v>
      </c>
      <c r="DJ109" s="4">
        <v>0.28649999999999998</v>
      </c>
      <c r="DK109" s="4">
        <v>0.83499999999999996</v>
      </c>
      <c r="DL109" s="4">
        <v>0.1084</v>
      </c>
      <c r="DM109" s="5">
        <v>0.84050000000000002</v>
      </c>
      <c r="DN109" s="5">
        <v>1.1893</v>
      </c>
      <c r="DO109" s="5">
        <v>0.19500000000000001</v>
      </c>
      <c r="DP109" s="5">
        <v>0.57430000000000003</v>
      </c>
      <c r="DQ109" s="5">
        <v>4.2000000000000003E-2</v>
      </c>
      <c r="DR109" s="4">
        <v>0.66990000000000005</v>
      </c>
      <c r="DS109" s="4">
        <v>0.7641</v>
      </c>
      <c r="DT109" s="4">
        <v>0.35799999999999998</v>
      </c>
      <c r="DU109" s="4">
        <v>0.92759999999999998</v>
      </c>
      <c r="DV109" s="4">
        <v>0.21709999999999999</v>
      </c>
      <c r="DW109" s="5">
        <v>0.67949999999999999</v>
      </c>
      <c r="DX109" s="5">
        <v>0.78490000000000004</v>
      </c>
      <c r="DY109" s="5">
        <v>0.35</v>
      </c>
      <c r="DZ109" s="5">
        <v>0.91320000000000001</v>
      </c>
      <c r="EA109" s="5">
        <v>0.2009</v>
      </c>
      <c r="EB109" s="4">
        <v>0.70220000000000005</v>
      </c>
      <c r="EC109" s="4">
        <v>0.83430000000000004</v>
      </c>
      <c r="ED109" s="4">
        <v>0.32879999999999998</v>
      </c>
      <c r="EE109" s="4">
        <v>0.88719999999999999</v>
      </c>
      <c r="EF109" s="4">
        <v>0.153</v>
      </c>
      <c r="EG109" s="5">
        <v>0.74370000000000003</v>
      </c>
      <c r="EH109" s="5">
        <v>0.93020000000000003</v>
      </c>
      <c r="EI109" s="5">
        <v>0.2883</v>
      </c>
      <c r="EJ109" s="5">
        <v>0.83509999999999995</v>
      </c>
      <c r="EK109" s="5">
        <v>0.13789999999999999</v>
      </c>
      <c r="EL109" s="4">
        <v>0.83940000000000003</v>
      </c>
      <c r="EM109" s="4">
        <v>1.1863999999999999</v>
      </c>
      <c r="EN109" s="4">
        <v>0.191</v>
      </c>
      <c r="EO109" s="4">
        <v>0.57469999999999999</v>
      </c>
      <c r="EP109" s="4">
        <v>4.2500000000000003E-2</v>
      </c>
      <c r="EQ109" s="5"/>
      <c r="ER109" s="5"/>
      <c r="ES109" s="5"/>
      <c r="ET109" s="5"/>
      <c r="EU109" s="5"/>
      <c r="EV109" s="4"/>
      <c r="EW109" s="4"/>
      <c r="EX109" s="4"/>
      <c r="EY109" s="4"/>
      <c r="EZ109" s="4"/>
      <c r="FA109" s="5"/>
      <c r="FB109" s="5"/>
      <c r="FC109" s="5"/>
      <c r="FD109" s="5"/>
      <c r="FE109" s="5"/>
      <c r="FF109" s="4"/>
      <c r="FG109" s="4"/>
      <c r="FH109" s="4"/>
      <c r="FI109" s="4"/>
      <c r="FJ109" s="4"/>
      <c r="FK109" s="5"/>
      <c r="FL109" s="5"/>
      <c r="FM109" s="5"/>
      <c r="FN109" s="5"/>
      <c r="FO109" s="5"/>
      <c r="FP109" s="4">
        <f t="shared" si="26"/>
        <v>0.72529310344827591</v>
      </c>
      <c r="FQ109" s="4">
        <f t="shared" si="7"/>
        <v>0.89514482758620673</v>
      </c>
      <c r="FR109" s="4">
        <f t="shared" si="8"/>
        <v>0.30455172413793108</v>
      </c>
      <c r="FS109" s="4">
        <f t="shared" si="9"/>
        <v>0.83307931034482763</v>
      </c>
      <c r="FT109" s="4">
        <f t="shared" si="10"/>
        <v>0.18619310344827592</v>
      </c>
      <c r="FU109" s="1" t="str" cm="1">
        <f t="array" aca="1" ref="FU109" ca="1">CONCATENATE(INDIRECT(ADDRESS(1,MATCH(_xlfn.MINIFS(B109:FO109,metrics.est,"MAE"),B109:FO109,0)+1)), ", ", INDIRECT(ADDRESS(2,MATCH(_xlfn.MINIFS(B109:FO109,metrics.est,"MAE"),B109:FO109,0)+1)))</f>
        <v>k=20, r=0.1</v>
      </c>
      <c r="FV109" s="1" t="str" cm="1">
        <f t="array" aca="1" ref="FV109" ca="1">CONCATENATE(INDIRECT(ADDRESS(1,MATCH(_xlfn.MINIFS(B109:FO109,metrics.est,"MSE"),B109:FO109,0)+1)), ", ", INDIRECT(ADDRESS(2,MATCH(_xlfn.MINIFS(B109:FO109,metrics.est,"MSE"),B109:FO109,0)+1)))</f>
        <v>k=5, r=0.1</v>
      </c>
      <c r="FW109" s="1" t="str" cm="1">
        <f t="array" aca="1" ref="FW109" ca="1">CONCATENATE(INDIRECT(ADDRESS(1,MATCH(_xlfn.MAXIFS(B109:FO109,metrics.est,"R"),B109:FO109,0)+1)), ", ", INDIRECT(ADDRESS(2,MATCH(_xlfn.MAXIFS(B109:FO109,metrics.est,"R"),B109:FO109,0)+1)))</f>
        <v>k=10, r=0.1</v>
      </c>
      <c r="FX109" s="1" t="str" cm="1">
        <f t="array" aca="1" ref="FX109" ca="1">CONCATENATE(INDIRECT(ADDRESS(1,MATCH(_xlfn.MAXIFS(B109:FO109,metrics.est,"Coverage"),B109:FO109,0)+1)), ", ", INDIRECT(ADDRESS(2,MATCH(_xlfn.MAXIFS(B109:FO109,metrics.est,"Coverage"),B109:FO109,0)+1)))</f>
        <v>k=5, r=0.1</v>
      </c>
      <c r="FY109" s="1" t="str" cm="1">
        <f t="array" aca="1" ref="FY109" ca="1">CONCATENATE(INDIRECT(ADDRESS(1,MATCH(_xlfn.MINIFS(B109:FO109,metrics.est,"Time"),B109:FO109,0)+1)), ", ", INDIRECT(ADDRESS(2,MATCH(_xlfn.MINIFS(B109:FO109,metrics.est,"Time"),B109:FO109,0)+1)))</f>
        <v>k=20, r=0.9</v>
      </c>
    </row>
    <row r="110" spans="1:181" x14ac:dyDescent="0.2">
      <c r="A110" s="1" t="s">
        <v>99</v>
      </c>
      <c r="B110" s="4">
        <v>0.7258</v>
      </c>
      <c r="C110" s="4">
        <v>0.89129999999999998</v>
      </c>
      <c r="D110" s="4">
        <v>0.30520000000000003</v>
      </c>
      <c r="E110" s="4">
        <v>0.78979999999999995</v>
      </c>
      <c r="F110" s="4">
        <v>1.1539999999999999</v>
      </c>
      <c r="G110" s="5">
        <v>0.69830000000000003</v>
      </c>
      <c r="H110" s="5">
        <v>0.82579999999999998</v>
      </c>
      <c r="I110" s="5">
        <v>0.34670000000000001</v>
      </c>
      <c r="J110" s="5">
        <v>0.87849999999999995</v>
      </c>
      <c r="K110" s="5">
        <v>1.0610999999999999</v>
      </c>
      <c r="L110" s="4">
        <v>0.69840000000000002</v>
      </c>
      <c r="M110" s="4">
        <v>0.82930000000000004</v>
      </c>
      <c r="N110" s="4">
        <v>0.3402</v>
      </c>
      <c r="O110" s="4">
        <v>0.92130000000000001</v>
      </c>
      <c r="P110" s="4">
        <v>1.4885999999999999</v>
      </c>
      <c r="Q110" s="5">
        <v>0.74260000000000004</v>
      </c>
      <c r="R110" s="5">
        <v>0.93030000000000002</v>
      </c>
      <c r="S110" s="5">
        <v>0.31590000000000001</v>
      </c>
      <c r="T110" s="5">
        <v>0.65449999999999997</v>
      </c>
      <c r="U110" s="5">
        <v>0.76259999999999994</v>
      </c>
      <c r="V110" s="4">
        <v>0.74490000000000001</v>
      </c>
      <c r="W110" s="4">
        <v>0.9395</v>
      </c>
      <c r="X110" s="4">
        <v>0.3034</v>
      </c>
      <c r="Y110" s="4">
        <v>0.63749999999999996</v>
      </c>
      <c r="Z110" s="4">
        <v>0.65659999999999996</v>
      </c>
      <c r="AA110" s="5">
        <v>0.72989999999999999</v>
      </c>
      <c r="AB110" s="5">
        <v>0.9002</v>
      </c>
      <c r="AC110" s="5">
        <v>0.31409999999999999</v>
      </c>
      <c r="AD110" s="5">
        <v>0.6885</v>
      </c>
      <c r="AE110" s="5">
        <v>0.49209999999999998</v>
      </c>
      <c r="AF110" s="4">
        <v>0.753</v>
      </c>
      <c r="AG110" s="4">
        <v>0.9556</v>
      </c>
      <c r="AH110" s="4">
        <v>0.29680000000000001</v>
      </c>
      <c r="AI110" s="4">
        <v>0.59119999999999995</v>
      </c>
      <c r="AJ110" s="4">
        <v>0.40379999999999999</v>
      </c>
      <c r="AK110" s="5">
        <v>0.82640000000000002</v>
      </c>
      <c r="AL110" s="5">
        <v>1.1479999999999999</v>
      </c>
      <c r="AM110" s="5">
        <v>0.26579999999999998</v>
      </c>
      <c r="AN110" s="5">
        <v>0.36840000000000001</v>
      </c>
      <c r="AO110" s="5">
        <v>0.21110000000000001</v>
      </c>
      <c r="AP110" s="4">
        <v>0.9022</v>
      </c>
      <c r="AQ110" s="4">
        <v>1.3638999999999999</v>
      </c>
      <c r="AR110" s="4">
        <v>0.2276</v>
      </c>
      <c r="AS110" s="4">
        <v>0.2319</v>
      </c>
      <c r="AT110" s="4">
        <v>0.1099</v>
      </c>
      <c r="AU110" s="5">
        <v>0.69220000000000004</v>
      </c>
      <c r="AV110" s="5">
        <v>0.81179999999999997</v>
      </c>
      <c r="AW110" s="5">
        <v>0.35120000000000001</v>
      </c>
      <c r="AX110" s="5">
        <v>0.95320000000000005</v>
      </c>
      <c r="AY110" s="5">
        <v>1.3616999999999999</v>
      </c>
      <c r="AZ110" s="4">
        <v>0.69830000000000003</v>
      </c>
      <c r="BA110" s="4">
        <v>0.82689999999999997</v>
      </c>
      <c r="BB110" s="4">
        <v>0.34520000000000001</v>
      </c>
      <c r="BC110" s="4">
        <v>0.90190000000000003</v>
      </c>
      <c r="BD110" s="4">
        <v>1.0960000000000001</v>
      </c>
      <c r="BE110" s="5">
        <v>0.76170000000000004</v>
      </c>
      <c r="BF110" s="5">
        <v>0.98209999999999997</v>
      </c>
      <c r="BG110" s="5">
        <v>0.30159999999999998</v>
      </c>
      <c r="BH110" s="5">
        <v>0.53920000000000001</v>
      </c>
      <c r="BI110" s="5">
        <v>0.74509999999999998</v>
      </c>
      <c r="BJ110" s="4">
        <v>0.78739999999999999</v>
      </c>
      <c r="BK110" s="4">
        <v>1.0405</v>
      </c>
      <c r="BL110" s="4">
        <v>0.2838</v>
      </c>
      <c r="BM110" s="4">
        <v>0.44240000000000002</v>
      </c>
      <c r="BN110" s="4">
        <v>0.36380000000000001</v>
      </c>
      <c r="BO110" s="5">
        <v>0.91559999999999997</v>
      </c>
      <c r="BP110" s="5">
        <v>1.4031</v>
      </c>
      <c r="BQ110" s="5">
        <v>0.1986</v>
      </c>
      <c r="BR110" s="5">
        <v>0.1444</v>
      </c>
      <c r="BS110" s="5">
        <v>8.6800000000000002E-2</v>
      </c>
      <c r="BT110" s="4">
        <v>0.6956</v>
      </c>
      <c r="BU110" s="4">
        <v>0.81730000000000003</v>
      </c>
      <c r="BV110" s="4">
        <v>0.33760000000000001</v>
      </c>
      <c r="BW110" s="4">
        <v>0.87329999999999997</v>
      </c>
      <c r="BX110" s="4">
        <v>1.0329999999999999</v>
      </c>
      <c r="BY110" s="5">
        <v>0.70250000000000001</v>
      </c>
      <c r="BZ110" s="5">
        <v>0.83579999999999999</v>
      </c>
      <c r="CA110" s="5">
        <v>0.33829999999999999</v>
      </c>
      <c r="CB110" s="5">
        <v>0.84730000000000005</v>
      </c>
      <c r="CC110" s="5">
        <v>0.9365</v>
      </c>
      <c r="CD110" s="4">
        <v>0.7218</v>
      </c>
      <c r="CE110" s="4">
        <v>0.88329999999999997</v>
      </c>
      <c r="CF110" s="4">
        <v>0.32479999999999998</v>
      </c>
      <c r="CG110" s="4">
        <v>0.80740000000000001</v>
      </c>
      <c r="CH110" s="4">
        <v>0.59809999999999997</v>
      </c>
      <c r="CI110" s="5">
        <v>0.80579999999999996</v>
      </c>
      <c r="CJ110" s="5">
        <v>1.0942000000000001</v>
      </c>
      <c r="CK110" s="5">
        <v>0.27950000000000003</v>
      </c>
      <c r="CL110" s="5">
        <v>0.42309999999999998</v>
      </c>
      <c r="CM110" s="5">
        <v>0.30609999999999998</v>
      </c>
      <c r="CN110" s="4">
        <v>0.89539999999999997</v>
      </c>
      <c r="CO110" s="4">
        <v>1.3367</v>
      </c>
      <c r="CP110" s="4">
        <v>0.2334</v>
      </c>
      <c r="CQ110" s="4">
        <v>0.21129999999999999</v>
      </c>
      <c r="CR110" s="4">
        <v>6.9000000000000006E-2</v>
      </c>
      <c r="CS110" s="5">
        <v>0.69369999999999998</v>
      </c>
      <c r="CT110" s="5">
        <v>0.81620000000000004</v>
      </c>
      <c r="CU110" s="5">
        <v>0.35370000000000001</v>
      </c>
      <c r="CV110" s="5">
        <v>0.91159999999999997</v>
      </c>
      <c r="CW110" s="5">
        <v>0.89759999999999995</v>
      </c>
      <c r="CX110" s="4">
        <v>0.71450000000000002</v>
      </c>
      <c r="CY110" s="4">
        <v>0.86719999999999997</v>
      </c>
      <c r="CZ110" s="4">
        <v>0.33510000000000001</v>
      </c>
      <c r="DA110" s="4">
        <v>0.80530000000000002</v>
      </c>
      <c r="DB110" s="4">
        <v>0.77370000000000005</v>
      </c>
      <c r="DC110" s="5">
        <v>0.75829999999999997</v>
      </c>
      <c r="DD110" s="5">
        <v>0.97199999999999998</v>
      </c>
      <c r="DE110" s="5">
        <v>0.30740000000000001</v>
      </c>
      <c r="DF110" s="5">
        <v>0.57809999999999995</v>
      </c>
      <c r="DG110" s="5">
        <v>0.4768</v>
      </c>
      <c r="DH110" s="4">
        <v>0.80349999999999999</v>
      </c>
      <c r="DI110" s="4">
        <v>1.0864</v>
      </c>
      <c r="DJ110" s="4">
        <v>0.2883</v>
      </c>
      <c r="DK110" s="4">
        <v>0.41360000000000002</v>
      </c>
      <c r="DL110" s="4">
        <v>0.23100000000000001</v>
      </c>
      <c r="DM110" s="5">
        <v>0.92659999999999998</v>
      </c>
      <c r="DN110" s="5">
        <v>1.4276</v>
      </c>
      <c r="DO110" s="5">
        <v>0.22950000000000001</v>
      </c>
      <c r="DP110" s="5">
        <v>0.13789999999999999</v>
      </c>
      <c r="DQ110" s="5">
        <v>5.3900000000000003E-2</v>
      </c>
      <c r="DR110" s="4">
        <v>0.69930000000000003</v>
      </c>
      <c r="DS110" s="4">
        <v>0.82930000000000004</v>
      </c>
      <c r="DT110" s="4">
        <v>0.34420000000000001</v>
      </c>
      <c r="DU110" s="4">
        <v>0.89710000000000001</v>
      </c>
      <c r="DV110" s="4">
        <v>1.1103000000000001</v>
      </c>
      <c r="DW110" s="5">
        <v>0.70699999999999996</v>
      </c>
      <c r="DX110" s="5">
        <v>0.84809999999999997</v>
      </c>
      <c r="DY110" s="5">
        <v>0.3382</v>
      </c>
      <c r="DZ110" s="5">
        <v>0.85119999999999996</v>
      </c>
      <c r="EA110" s="5">
        <v>0.78390000000000004</v>
      </c>
      <c r="EB110" s="4">
        <v>0.74609999999999999</v>
      </c>
      <c r="EC110" s="4">
        <v>0.94240000000000002</v>
      </c>
      <c r="ED110" s="4">
        <v>0.30969999999999998</v>
      </c>
      <c r="EE110" s="4">
        <v>0.62839999999999996</v>
      </c>
      <c r="EF110" s="4">
        <v>0.4486</v>
      </c>
      <c r="EG110" s="5">
        <v>0.7964</v>
      </c>
      <c r="EH110" s="5">
        <v>1.0676000000000001</v>
      </c>
      <c r="EI110" s="5">
        <v>0.28050000000000003</v>
      </c>
      <c r="EJ110" s="5">
        <v>0.41310000000000002</v>
      </c>
      <c r="EK110" s="5">
        <v>0.26800000000000002</v>
      </c>
      <c r="EL110" s="4">
        <v>0.92149999999999999</v>
      </c>
      <c r="EM110" s="4">
        <v>1.4095</v>
      </c>
      <c r="EN110" s="4">
        <v>0.22509999999999999</v>
      </c>
      <c r="EO110" s="4">
        <v>0.14710000000000001</v>
      </c>
      <c r="EP110" s="4">
        <v>5.3600000000000002E-2</v>
      </c>
      <c r="EQ110" s="5"/>
      <c r="ER110" s="5"/>
      <c r="ES110" s="5"/>
      <c r="ET110" s="5"/>
      <c r="EU110" s="5"/>
      <c r="EV110" s="4"/>
      <c r="EW110" s="4"/>
      <c r="EX110" s="4"/>
      <c r="EY110" s="4"/>
      <c r="EZ110" s="4"/>
      <c r="FA110" s="5"/>
      <c r="FB110" s="5"/>
      <c r="FC110" s="5"/>
      <c r="FD110" s="5"/>
      <c r="FE110" s="5"/>
      <c r="FF110" s="4"/>
      <c r="FG110" s="4"/>
      <c r="FH110" s="4"/>
      <c r="FI110" s="4"/>
      <c r="FJ110" s="4"/>
      <c r="FK110" s="5"/>
      <c r="FL110" s="5"/>
      <c r="FM110" s="5"/>
      <c r="FN110" s="5"/>
      <c r="FO110" s="5"/>
      <c r="FP110" s="4">
        <f t="shared" si="26"/>
        <v>0.76774827586206884</v>
      </c>
      <c r="FQ110" s="4">
        <f t="shared" si="7"/>
        <v>1.0028241379310343</v>
      </c>
      <c r="FR110" s="4">
        <f t="shared" si="8"/>
        <v>0.30073793103448265</v>
      </c>
      <c r="FS110" s="4">
        <f t="shared" si="9"/>
        <v>0.6099482758620689</v>
      </c>
      <c r="FT110" s="4">
        <f t="shared" si="10"/>
        <v>0.62183793103448282</v>
      </c>
      <c r="FU110" s="1" t="str" cm="1">
        <f t="array" aca="1" ref="FU110" ca="1">CONCATENATE(INDIRECT(ADDRESS(1,MATCH(_xlfn.MINIFS(B110:FO110,metrics.est,"MAE"),B110:FO110,0)+1)), ", ", INDIRECT(ADDRESS(2,MATCH(_xlfn.MINIFS(B110:FO110,metrics.est,"MAE"),B110:FO110,0)+1)))</f>
        <v>k=10, r=0.1</v>
      </c>
      <c r="FV110" s="1" t="str" cm="1">
        <f t="array" aca="1" ref="FV110" ca="1">CONCATENATE(INDIRECT(ADDRESS(1,MATCH(_xlfn.MINIFS(B110:FO110,metrics.est,"MSE"),B110:FO110,0)+1)), ", ", INDIRECT(ADDRESS(2,MATCH(_xlfn.MINIFS(B110:FO110,metrics.est,"MSE"),B110:FO110,0)+1)))</f>
        <v>k=10, r=0.1</v>
      </c>
      <c r="FW110" s="1" t="str" cm="1">
        <f t="array" aca="1" ref="FW110" ca="1">CONCATENATE(INDIRECT(ADDRESS(1,MATCH(_xlfn.MAXIFS(B110:FO110,metrics.est,"R"),B110:FO110,0)+1)), ", ", INDIRECT(ADDRESS(2,MATCH(_xlfn.MAXIFS(B110:FO110,metrics.est,"R"),B110:FO110,0)+1)))</f>
        <v>k=20, r=0.1</v>
      </c>
      <c r="FX110" s="1" t="str" cm="1">
        <f t="array" aca="1" ref="FX110" ca="1">CONCATENATE(INDIRECT(ADDRESS(1,MATCH(_xlfn.MAXIFS(B110:FO110,metrics.est,"Coverage"),B110:FO110,0)+1)), ", ", INDIRECT(ADDRESS(2,MATCH(_xlfn.MAXIFS(B110:FO110,metrics.est,"Coverage"),B110:FO110,0)+1)))</f>
        <v>k=10, r=0.1</v>
      </c>
      <c r="FY110" s="1" t="str" cm="1">
        <f t="array" aca="1" ref="FY110" ca="1">CONCATENATE(INDIRECT(ADDRESS(1,MATCH(_xlfn.MINIFS(B110:FO110,metrics.est,"Time"),B110:FO110,0)+1)), ", ", INDIRECT(ADDRESS(2,MATCH(_xlfn.MINIFS(B110:FO110,metrics.est,"Time"),B110:FO110,0)+1)))</f>
        <v>k=50, r=0.9</v>
      </c>
    </row>
    <row r="111" spans="1:181" x14ac:dyDescent="0.2">
      <c r="A111" s="1" t="s">
        <v>100</v>
      </c>
      <c r="B111" s="4">
        <v>0.66790000000000005</v>
      </c>
      <c r="C111" s="4">
        <v>0.75170000000000003</v>
      </c>
      <c r="D111" s="4">
        <v>0.3281</v>
      </c>
      <c r="E111" s="4">
        <v>0.96430000000000005</v>
      </c>
      <c r="F111" s="4">
        <v>0.19900000000000001</v>
      </c>
      <c r="G111" s="5">
        <v>0.67349999999999999</v>
      </c>
      <c r="H111" s="5">
        <v>0.76619999999999999</v>
      </c>
      <c r="I111" s="5">
        <v>0.34960000000000002</v>
      </c>
      <c r="J111" s="5">
        <v>0.95889999999999997</v>
      </c>
      <c r="K111" s="5">
        <v>0.25790000000000002</v>
      </c>
      <c r="L111" s="4">
        <v>0.67610000000000003</v>
      </c>
      <c r="M111" s="4">
        <v>0.77380000000000004</v>
      </c>
      <c r="N111" s="4">
        <v>0.34050000000000002</v>
      </c>
      <c r="O111" s="4">
        <v>0.95550000000000002</v>
      </c>
      <c r="P111" s="4">
        <v>0.44159999999999999</v>
      </c>
      <c r="Q111" s="5">
        <v>0.67900000000000005</v>
      </c>
      <c r="R111" s="5">
        <v>0.78029999999999999</v>
      </c>
      <c r="S111" s="5">
        <v>0.3392</v>
      </c>
      <c r="T111" s="5">
        <v>0.94989999999999997</v>
      </c>
      <c r="U111" s="5">
        <v>0.2616</v>
      </c>
      <c r="V111" s="4">
        <v>0.68310000000000004</v>
      </c>
      <c r="W111" s="4">
        <v>0.78969999999999996</v>
      </c>
      <c r="X111" s="4">
        <v>0.33689999999999998</v>
      </c>
      <c r="Y111" s="4">
        <v>0.94169999999999998</v>
      </c>
      <c r="Z111" s="4">
        <v>0.25490000000000002</v>
      </c>
      <c r="AA111" s="5">
        <v>0.69289999999999996</v>
      </c>
      <c r="AB111" s="5">
        <v>0.81069999999999998</v>
      </c>
      <c r="AC111" s="5">
        <v>0.32579999999999998</v>
      </c>
      <c r="AD111" s="5">
        <v>0.93189999999999995</v>
      </c>
      <c r="AE111" s="5">
        <v>0.1991</v>
      </c>
      <c r="AF111" s="4">
        <v>0.70209999999999995</v>
      </c>
      <c r="AG111" s="4">
        <v>0.83240000000000003</v>
      </c>
      <c r="AH111" s="4">
        <v>0.311</v>
      </c>
      <c r="AI111" s="4">
        <v>0.91469999999999996</v>
      </c>
      <c r="AJ111" s="4">
        <v>0.20219999999999999</v>
      </c>
      <c r="AK111" s="5">
        <v>0.7208</v>
      </c>
      <c r="AL111" s="5">
        <v>0.87970000000000004</v>
      </c>
      <c r="AM111" s="5">
        <v>0.29199999999999998</v>
      </c>
      <c r="AN111" s="5">
        <v>0.88400000000000001</v>
      </c>
      <c r="AO111" s="5">
        <v>0.1255</v>
      </c>
      <c r="AP111" s="4">
        <v>0.76749999999999996</v>
      </c>
      <c r="AQ111" s="4">
        <v>0.99529999999999996</v>
      </c>
      <c r="AR111" s="4">
        <v>0.25290000000000001</v>
      </c>
      <c r="AS111" s="4">
        <v>0.80930000000000002</v>
      </c>
      <c r="AT111" s="4">
        <v>7.5600000000000001E-2</v>
      </c>
      <c r="AU111" s="5">
        <v>0.67100000000000004</v>
      </c>
      <c r="AV111" s="5">
        <v>0.76070000000000004</v>
      </c>
      <c r="AW111" s="5">
        <v>0.3599</v>
      </c>
      <c r="AX111" s="5">
        <v>0.96309999999999996</v>
      </c>
      <c r="AY111" s="5">
        <v>0.19239999999999999</v>
      </c>
      <c r="AZ111" s="4">
        <v>0.67710000000000004</v>
      </c>
      <c r="BA111" s="4">
        <v>0.77339999999999998</v>
      </c>
      <c r="BB111" s="4">
        <v>0.35089999999999999</v>
      </c>
      <c r="BC111" s="4">
        <v>0.95489999999999997</v>
      </c>
      <c r="BD111" s="4">
        <v>0.25069999999999998</v>
      </c>
      <c r="BE111" s="5">
        <v>0.68479999999999996</v>
      </c>
      <c r="BF111" s="5">
        <v>0.79359999999999997</v>
      </c>
      <c r="BG111" s="5">
        <v>0.33360000000000001</v>
      </c>
      <c r="BH111" s="5">
        <v>0.94199999999999995</v>
      </c>
      <c r="BI111" s="5">
        <v>0.24690000000000001</v>
      </c>
      <c r="BJ111" s="4">
        <v>0.70109999999999995</v>
      </c>
      <c r="BK111" s="4">
        <v>0.83069999999999999</v>
      </c>
      <c r="BL111" s="4">
        <v>0.31240000000000001</v>
      </c>
      <c r="BM111" s="4">
        <v>0.91459999999999997</v>
      </c>
      <c r="BN111" s="4">
        <v>0.17560000000000001</v>
      </c>
      <c r="BO111" s="5">
        <v>0.76659999999999995</v>
      </c>
      <c r="BP111" s="5">
        <v>0.99260000000000004</v>
      </c>
      <c r="BQ111" s="5">
        <v>0.2485</v>
      </c>
      <c r="BR111" s="5">
        <v>0.80810000000000004</v>
      </c>
      <c r="BS111" s="5">
        <v>5.8299999999999998E-2</v>
      </c>
      <c r="BT111" s="4">
        <v>0.67069999999999996</v>
      </c>
      <c r="BU111" s="4">
        <v>0.75919999999999999</v>
      </c>
      <c r="BV111" s="4">
        <v>0.34910000000000002</v>
      </c>
      <c r="BW111" s="4">
        <v>0.96289999999999998</v>
      </c>
      <c r="BX111" s="4">
        <v>0.1618</v>
      </c>
      <c r="BY111" s="5">
        <v>0.6764</v>
      </c>
      <c r="BZ111" s="5">
        <v>0.77470000000000006</v>
      </c>
      <c r="CA111" s="5">
        <v>0.34560000000000002</v>
      </c>
      <c r="CB111" s="5">
        <v>0.95569999999999999</v>
      </c>
      <c r="CC111" s="5">
        <v>0.24160000000000001</v>
      </c>
      <c r="CD111" s="4">
        <v>0.68520000000000003</v>
      </c>
      <c r="CE111" s="4">
        <v>0.79369999999999996</v>
      </c>
      <c r="CF111" s="4">
        <v>0.33350000000000002</v>
      </c>
      <c r="CG111" s="4">
        <v>0.94230000000000003</v>
      </c>
      <c r="CH111" s="4">
        <v>0.2291</v>
      </c>
      <c r="CI111" s="5">
        <v>0.70220000000000005</v>
      </c>
      <c r="CJ111" s="5">
        <v>0.83450000000000002</v>
      </c>
      <c r="CK111" s="5">
        <v>0.31190000000000001</v>
      </c>
      <c r="CL111" s="5">
        <v>0.91439999999999999</v>
      </c>
      <c r="CM111" s="5">
        <v>0.15559999999999999</v>
      </c>
      <c r="CN111" s="4">
        <v>0.76729999999999998</v>
      </c>
      <c r="CO111" s="4">
        <v>0.99539999999999995</v>
      </c>
      <c r="CP111" s="4">
        <v>0.25109999999999999</v>
      </c>
      <c r="CQ111" s="4">
        <v>0.80820000000000003</v>
      </c>
      <c r="CR111" s="4">
        <v>5.5899999999999998E-2</v>
      </c>
      <c r="CS111" s="5">
        <v>0.66920000000000002</v>
      </c>
      <c r="CT111" s="5">
        <v>0.75590000000000002</v>
      </c>
      <c r="CU111" s="5">
        <v>0.35809999999999997</v>
      </c>
      <c r="CV111" s="5">
        <v>0.96299999999999997</v>
      </c>
      <c r="CW111" s="5">
        <v>0.13220000000000001</v>
      </c>
      <c r="CX111" s="4">
        <v>0.67620000000000002</v>
      </c>
      <c r="CY111" s="4">
        <v>0.77439999999999998</v>
      </c>
      <c r="CZ111" s="4">
        <v>0.34770000000000001</v>
      </c>
      <c r="DA111" s="4">
        <v>0.95530000000000004</v>
      </c>
      <c r="DB111" s="4">
        <v>0.1817</v>
      </c>
      <c r="DC111" s="5">
        <v>0.68500000000000005</v>
      </c>
      <c r="DD111" s="5">
        <v>0.79359999999999997</v>
      </c>
      <c r="DE111" s="5">
        <v>0.33450000000000002</v>
      </c>
      <c r="DF111" s="5">
        <v>0.94259999999999999</v>
      </c>
      <c r="DG111" s="5">
        <v>0.17960000000000001</v>
      </c>
      <c r="DH111" s="4">
        <v>0.70179999999999998</v>
      </c>
      <c r="DI111" s="4">
        <v>0.83309999999999995</v>
      </c>
      <c r="DJ111" s="4">
        <v>0.31280000000000002</v>
      </c>
      <c r="DK111" s="4">
        <v>0.91459999999999997</v>
      </c>
      <c r="DL111" s="4">
        <v>0.10680000000000001</v>
      </c>
      <c r="DM111" s="5">
        <v>0.76919999999999999</v>
      </c>
      <c r="DN111" s="5">
        <v>1.0009999999999999</v>
      </c>
      <c r="DO111" s="5">
        <v>0.25159999999999999</v>
      </c>
      <c r="DP111" s="5">
        <v>0.80830000000000002</v>
      </c>
      <c r="DQ111" s="5">
        <v>4.1700000000000001E-2</v>
      </c>
      <c r="DR111" s="4">
        <v>0.67100000000000004</v>
      </c>
      <c r="DS111" s="4">
        <v>0.75960000000000005</v>
      </c>
      <c r="DT111" s="4">
        <v>0.35560000000000003</v>
      </c>
      <c r="DU111" s="4">
        <v>0.96240000000000003</v>
      </c>
      <c r="DV111" s="4">
        <v>0.1938</v>
      </c>
      <c r="DW111" s="5">
        <v>0.67559999999999998</v>
      </c>
      <c r="DX111" s="5">
        <v>0.77239999999999998</v>
      </c>
      <c r="DY111" s="5">
        <v>0.34620000000000001</v>
      </c>
      <c r="DZ111" s="5">
        <v>0.95499999999999996</v>
      </c>
      <c r="EA111" s="5">
        <v>0.20610000000000001</v>
      </c>
      <c r="EB111" s="4">
        <v>0.68430000000000002</v>
      </c>
      <c r="EC111" s="4">
        <v>0.79249999999999998</v>
      </c>
      <c r="ED111" s="4">
        <v>0.33729999999999999</v>
      </c>
      <c r="EE111" s="4">
        <v>0.94179999999999997</v>
      </c>
      <c r="EF111" s="4">
        <v>0.15310000000000001</v>
      </c>
      <c r="EG111" s="5">
        <v>0.70220000000000005</v>
      </c>
      <c r="EH111" s="5">
        <v>0.83399999999999996</v>
      </c>
      <c r="EI111" s="5">
        <v>0.31180000000000002</v>
      </c>
      <c r="EJ111" s="5">
        <v>0.91490000000000005</v>
      </c>
      <c r="EK111" s="5">
        <v>0.13200000000000001</v>
      </c>
      <c r="EL111" s="4">
        <v>0.76780000000000004</v>
      </c>
      <c r="EM111" s="4">
        <v>0.99739999999999995</v>
      </c>
      <c r="EN111" s="4">
        <v>0.25230000000000002</v>
      </c>
      <c r="EO111" s="4">
        <v>0.80879999999999996</v>
      </c>
      <c r="EP111" s="4">
        <v>4.2000000000000003E-2</v>
      </c>
      <c r="EQ111" s="5"/>
      <c r="ER111" s="5"/>
      <c r="ES111" s="5"/>
      <c r="ET111" s="5"/>
      <c r="EU111" s="5"/>
      <c r="EV111" s="4"/>
      <c r="EW111" s="4"/>
      <c r="EX111" s="4"/>
      <c r="EY111" s="4"/>
      <c r="EZ111" s="4"/>
      <c r="FA111" s="5"/>
      <c r="FB111" s="5"/>
      <c r="FC111" s="5"/>
      <c r="FD111" s="5"/>
      <c r="FE111" s="5"/>
      <c r="FF111" s="4"/>
      <c r="FG111" s="4"/>
      <c r="FH111" s="4"/>
      <c r="FI111" s="4"/>
      <c r="FJ111" s="4"/>
      <c r="FK111" s="5"/>
      <c r="FL111" s="5"/>
      <c r="FM111" s="5"/>
      <c r="FN111" s="5"/>
      <c r="FO111" s="5"/>
      <c r="FP111" s="4">
        <f t="shared" si="26"/>
        <v>0.69888275862068971</v>
      </c>
      <c r="FQ111" s="4">
        <f t="shared" si="7"/>
        <v>0.82766206896551731</v>
      </c>
      <c r="FR111" s="4">
        <f t="shared" si="8"/>
        <v>0.3200137931034483</v>
      </c>
      <c r="FS111" s="4">
        <f t="shared" si="9"/>
        <v>0.91872758620689643</v>
      </c>
      <c r="FT111" s="4">
        <f t="shared" si="10"/>
        <v>0.17773448275862069</v>
      </c>
      <c r="FU111" s="1" t="str" cm="1">
        <f t="array" aca="1" ref="FU111" ca="1">CONCATENATE(INDIRECT(ADDRESS(1,MATCH(_xlfn.MINIFS(B111:FO111,metrics.est,"MAE"),B111:FO111,0)+1)), ", ", INDIRECT(ADDRESS(2,MATCH(_xlfn.MINIFS(B111:FO111,metrics.est,"MAE"),B111:FO111,0)+1)))</f>
        <v>k=5, r=0.1</v>
      </c>
      <c r="FV111" s="1" t="str" cm="1">
        <f t="array" aca="1" ref="FV111" ca="1">CONCATENATE(INDIRECT(ADDRESS(1,MATCH(_xlfn.MINIFS(B111:FO111,metrics.est,"MSE"),B111:FO111,0)+1)), ", ", INDIRECT(ADDRESS(2,MATCH(_xlfn.MINIFS(B111:FO111,metrics.est,"MSE"),B111:FO111,0)+1)))</f>
        <v>k=5, r=0.1</v>
      </c>
      <c r="FW111" s="1" t="str" cm="1">
        <f t="array" aca="1" ref="FW111" ca="1">CONCATENATE(INDIRECT(ADDRESS(1,MATCH(_xlfn.MAXIFS(B111:FO111,metrics.est,"R"),B111:FO111,0)+1)), ", ", INDIRECT(ADDRESS(2,MATCH(_xlfn.MAXIFS(B111:FO111,metrics.est,"R"),B111:FO111,0)+1)))</f>
        <v>k=10, r=0.1</v>
      </c>
      <c r="FX111" s="1" t="str" cm="1">
        <f t="array" aca="1" ref="FX111" ca="1">CONCATENATE(INDIRECT(ADDRESS(1,MATCH(_xlfn.MAXIFS(B111:FO111,metrics.est,"Coverage"),B111:FO111,0)+1)), ", ", INDIRECT(ADDRESS(2,MATCH(_xlfn.MAXIFS(B111:FO111,metrics.est,"Coverage"),B111:FO111,0)+1)))</f>
        <v>k=5, r=0.1</v>
      </c>
      <c r="FY111" s="1" t="str" cm="1">
        <f t="array" aca="1" ref="FY111" ca="1">CONCATENATE(INDIRECT(ADDRESS(1,MATCH(_xlfn.MINIFS(B111:FO111,metrics.est,"Time"),B111:FO111,0)+1)), ", ", INDIRECT(ADDRESS(2,MATCH(_xlfn.MINIFS(B111:FO111,metrics.est,"Time"),B111:FO111,0)+1)))</f>
        <v>k=20, r=0.9</v>
      </c>
    </row>
    <row r="112" spans="1:181" x14ac:dyDescent="0.2">
      <c r="A112" s="1" t="s">
        <v>101</v>
      </c>
      <c r="B112" s="4">
        <v>0.6391</v>
      </c>
      <c r="C112" s="4">
        <v>0.69079999999999997</v>
      </c>
      <c r="D112" s="4">
        <v>0.36330000000000001</v>
      </c>
      <c r="E112" s="4">
        <v>0.96430000000000005</v>
      </c>
      <c r="F112" s="4">
        <v>0.16900000000000001</v>
      </c>
      <c r="G112" s="5">
        <v>0.64549999999999996</v>
      </c>
      <c r="H112" s="5">
        <v>0.70689999999999997</v>
      </c>
      <c r="I112" s="5">
        <v>0.38290000000000002</v>
      </c>
      <c r="J112" s="5">
        <v>0.95889999999999997</v>
      </c>
      <c r="K112" s="5">
        <v>0.25190000000000001</v>
      </c>
      <c r="L112" s="4">
        <v>0.65010000000000001</v>
      </c>
      <c r="M112" s="4">
        <v>0.71679999999999999</v>
      </c>
      <c r="N112" s="4">
        <v>0.37080000000000002</v>
      </c>
      <c r="O112" s="4">
        <v>0.95550000000000002</v>
      </c>
      <c r="P112" s="4">
        <v>0.40139999999999998</v>
      </c>
      <c r="Q112" s="5">
        <v>0.65500000000000003</v>
      </c>
      <c r="R112" s="5">
        <v>0.72750000000000004</v>
      </c>
      <c r="S112" s="5">
        <v>0.36399999999999999</v>
      </c>
      <c r="T112" s="5">
        <v>0.94989999999999997</v>
      </c>
      <c r="U112" s="5">
        <v>0.26340000000000002</v>
      </c>
      <c r="V112" s="4">
        <v>0.66249999999999998</v>
      </c>
      <c r="W112" s="4">
        <v>0.74419999999999997</v>
      </c>
      <c r="X112" s="4">
        <v>0.35749999999999998</v>
      </c>
      <c r="Y112" s="4">
        <v>0.94169999999999998</v>
      </c>
      <c r="Z112" s="4">
        <v>0.25369999999999998</v>
      </c>
      <c r="AA112" s="5">
        <v>0.67579999999999996</v>
      </c>
      <c r="AB112" s="5">
        <v>0.77290000000000003</v>
      </c>
      <c r="AC112" s="5">
        <v>0.33929999999999999</v>
      </c>
      <c r="AD112" s="5">
        <v>0.93189999999999995</v>
      </c>
      <c r="AE112" s="5">
        <v>0.20169999999999999</v>
      </c>
      <c r="AF112" s="4">
        <v>0.69120000000000004</v>
      </c>
      <c r="AG112" s="4">
        <v>0.81130000000000002</v>
      </c>
      <c r="AH112" s="4">
        <v>0.31259999999999999</v>
      </c>
      <c r="AI112" s="4">
        <v>0.91469999999999996</v>
      </c>
      <c r="AJ112" s="4">
        <v>0.18379999999999999</v>
      </c>
      <c r="AK112" s="5">
        <v>0.7228</v>
      </c>
      <c r="AL112" s="5">
        <v>0.89239999999999997</v>
      </c>
      <c r="AM112" s="5">
        <v>0.27800000000000002</v>
      </c>
      <c r="AN112" s="5">
        <v>0.88400000000000001</v>
      </c>
      <c r="AO112" s="5">
        <v>0.1108</v>
      </c>
      <c r="AP112" s="4">
        <v>0.8105</v>
      </c>
      <c r="AQ112" s="4">
        <v>1.1221000000000001</v>
      </c>
      <c r="AR112" s="4">
        <v>0.22239999999999999</v>
      </c>
      <c r="AS112" s="4">
        <v>0.80930000000000002</v>
      </c>
      <c r="AT112" s="4">
        <v>7.8899999999999998E-2</v>
      </c>
      <c r="AU112" s="5">
        <v>0.64070000000000005</v>
      </c>
      <c r="AV112" s="5">
        <v>0.6956</v>
      </c>
      <c r="AW112" s="5">
        <v>0.39269999999999999</v>
      </c>
      <c r="AX112" s="5">
        <v>0.96309999999999996</v>
      </c>
      <c r="AY112" s="5">
        <v>0.19040000000000001</v>
      </c>
      <c r="AZ112" s="4">
        <v>0.65059999999999996</v>
      </c>
      <c r="BA112" s="4">
        <v>0.71630000000000005</v>
      </c>
      <c r="BB112" s="4">
        <v>0.38069999999999998</v>
      </c>
      <c r="BC112" s="4">
        <v>0.95489999999999997</v>
      </c>
      <c r="BD112" s="4">
        <v>0.2616</v>
      </c>
      <c r="BE112" s="5">
        <v>0.6633</v>
      </c>
      <c r="BF112" s="5">
        <v>0.74580000000000002</v>
      </c>
      <c r="BG112" s="5">
        <v>0.3538</v>
      </c>
      <c r="BH112" s="5">
        <v>0.94199999999999995</v>
      </c>
      <c r="BI112" s="5">
        <v>0.26069999999999999</v>
      </c>
      <c r="BJ112" s="4">
        <v>0.69040000000000001</v>
      </c>
      <c r="BK112" s="4">
        <v>0.80910000000000004</v>
      </c>
      <c r="BL112" s="4">
        <v>0.31519999999999998</v>
      </c>
      <c r="BM112" s="4">
        <v>0.91459999999999997</v>
      </c>
      <c r="BN112" s="4">
        <v>0.17299999999999999</v>
      </c>
      <c r="BO112" s="5">
        <v>0.80940000000000001</v>
      </c>
      <c r="BP112" s="5">
        <v>1.1187</v>
      </c>
      <c r="BQ112" s="5">
        <v>0.21779999999999999</v>
      </c>
      <c r="BR112" s="5">
        <v>0.80810000000000004</v>
      </c>
      <c r="BS112" s="5">
        <v>6.0999999999999999E-2</v>
      </c>
      <c r="BT112" s="4">
        <v>0.6421</v>
      </c>
      <c r="BU112" s="4">
        <v>0.69779999999999998</v>
      </c>
      <c r="BV112" s="4">
        <v>0.38379999999999997</v>
      </c>
      <c r="BW112" s="4">
        <v>0.96289999999999998</v>
      </c>
      <c r="BX112" s="4">
        <v>0.16800000000000001</v>
      </c>
      <c r="BY112" s="5">
        <v>0.64990000000000003</v>
      </c>
      <c r="BZ112" s="5">
        <v>0.71699999999999997</v>
      </c>
      <c r="CA112" s="5">
        <v>0.3755</v>
      </c>
      <c r="CB112" s="5">
        <v>0.95569999999999999</v>
      </c>
      <c r="CC112" s="5">
        <v>0.24560000000000001</v>
      </c>
      <c r="CD112" s="4">
        <v>0.6643</v>
      </c>
      <c r="CE112" s="4">
        <v>0.74829999999999997</v>
      </c>
      <c r="CF112" s="4">
        <v>0.35339999999999999</v>
      </c>
      <c r="CG112" s="4">
        <v>0.94230000000000003</v>
      </c>
      <c r="CH112" s="4">
        <v>0.24679999999999999</v>
      </c>
      <c r="CI112" s="5">
        <v>0.69130000000000003</v>
      </c>
      <c r="CJ112" s="5">
        <v>0.81299999999999994</v>
      </c>
      <c r="CK112" s="5">
        <v>0.31419999999999998</v>
      </c>
      <c r="CL112" s="5">
        <v>0.91439999999999999</v>
      </c>
      <c r="CM112" s="5">
        <v>0.1651</v>
      </c>
      <c r="CN112" s="4">
        <v>0.80879999999999996</v>
      </c>
      <c r="CO112" s="4">
        <v>1.1193</v>
      </c>
      <c r="CP112" s="4">
        <v>0.22289999999999999</v>
      </c>
      <c r="CQ112" s="4">
        <v>0.80820000000000003</v>
      </c>
      <c r="CR112" s="4">
        <v>5.21E-2</v>
      </c>
      <c r="CS112" s="5">
        <v>0.6391</v>
      </c>
      <c r="CT112" s="5">
        <v>0.69240000000000002</v>
      </c>
      <c r="CU112" s="5">
        <v>0.39319999999999999</v>
      </c>
      <c r="CV112" s="5">
        <v>0.96299999999999997</v>
      </c>
      <c r="CW112" s="5">
        <v>0.12959999999999999</v>
      </c>
      <c r="CX112" s="4">
        <v>0.65010000000000001</v>
      </c>
      <c r="CY112" s="4">
        <v>0.71689999999999998</v>
      </c>
      <c r="CZ112" s="4">
        <v>0.37859999999999999</v>
      </c>
      <c r="DA112" s="4">
        <v>0.95530000000000004</v>
      </c>
      <c r="DB112" s="4">
        <v>0.17449999999999999</v>
      </c>
      <c r="DC112" s="5">
        <v>0.66379999999999995</v>
      </c>
      <c r="DD112" s="5">
        <v>0.74719999999999998</v>
      </c>
      <c r="DE112" s="5">
        <v>0.35439999999999999</v>
      </c>
      <c r="DF112" s="5">
        <v>0.94259999999999999</v>
      </c>
      <c r="DG112" s="5">
        <v>0.17180000000000001</v>
      </c>
      <c r="DH112" s="4">
        <v>0.69059999999999999</v>
      </c>
      <c r="DI112" s="4">
        <v>0.81079999999999997</v>
      </c>
      <c r="DJ112" s="4">
        <v>0.31440000000000001</v>
      </c>
      <c r="DK112" s="4">
        <v>0.91459999999999997</v>
      </c>
      <c r="DL112" s="4">
        <v>0.10249999999999999</v>
      </c>
      <c r="DM112" s="5">
        <v>0.80959999999999999</v>
      </c>
      <c r="DN112" s="5">
        <v>1.1214</v>
      </c>
      <c r="DO112" s="5">
        <v>0.2215</v>
      </c>
      <c r="DP112" s="5">
        <v>0.80830000000000002</v>
      </c>
      <c r="DQ112" s="5">
        <v>4.0800000000000003E-2</v>
      </c>
      <c r="DR112" s="4">
        <v>0.64190000000000003</v>
      </c>
      <c r="DS112" s="4">
        <v>0.6976</v>
      </c>
      <c r="DT112" s="4">
        <v>0.39050000000000001</v>
      </c>
      <c r="DU112" s="4">
        <v>0.96240000000000003</v>
      </c>
      <c r="DV112" s="4">
        <v>0.18840000000000001</v>
      </c>
      <c r="DW112" s="5">
        <v>0.64949999999999997</v>
      </c>
      <c r="DX112" s="5">
        <v>0.71509999999999996</v>
      </c>
      <c r="DY112" s="5">
        <v>0.37559999999999999</v>
      </c>
      <c r="DZ112" s="5">
        <v>0.95499999999999996</v>
      </c>
      <c r="EA112" s="5">
        <v>0.1981</v>
      </c>
      <c r="EB112" s="4">
        <v>0.66339999999999999</v>
      </c>
      <c r="EC112" s="4">
        <v>0.74619999999999997</v>
      </c>
      <c r="ED112" s="4">
        <v>0.35709999999999997</v>
      </c>
      <c r="EE112" s="4">
        <v>0.94179999999999997</v>
      </c>
      <c r="EF112" s="4">
        <v>0.1452</v>
      </c>
      <c r="EG112" s="5">
        <v>0.69120000000000004</v>
      </c>
      <c r="EH112" s="5">
        <v>0.81240000000000001</v>
      </c>
      <c r="EI112" s="5">
        <v>0.31319999999999998</v>
      </c>
      <c r="EJ112" s="5">
        <v>0.91490000000000005</v>
      </c>
      <c r="EK112" s="5">
        <v>0.13150000000000001</v>
      </c>
      <c r="EL112" s="4">
        <v>0.80900000000000005</v>
      </c>
      <c r="EM112" s="4">
        <v>1.1195999999999999</v>
      </c>
      <c r="EN112" s="4">
        <v>0.22159999999999999</v>
      </c>
      <c r="EO112" s="4">
        <v>0.80879999999999996</v>
      </c>
      <c r="EP112" s="4">
        <v>4.1500000000000002E-2</v>
      </c>
      <c r="EQ112" s="5"/>
      <c r="ER112" s="5"/>
      <c r="ES112" s="5"/>
      <c r="ET112" s="5"/>
      <c r="EU112" s="5"/>
      <c r="EV112" s="4"/>
      <c r="EW112" s="4"/>
      <c r="EX112" s="4"/>
      <c r="EY112" s="4"/>
      <c r="EZ112" s="4"/>
      <c r="FA112" s="5"/>
      <c r="FB112" s="5"/>
      <c r="FC112" s="5"/>
      <c r="FD112" s="5"/>
      <c r="FE112" s="5"/>
      <c r="FF112" s="4"/>
      <c r="FG112" s="4"/>
      <c r="FH112" s="4"/>
      <c r="FI112" s="4"/>
      <c r="FJ112" s="4"/>
      <c r="FK112" s="5"/>
      <c r="FL112" s="5"/>
      <c r="FM112" s="5"/>
      <c r="FN112" s="5"/>
      <c r="FO112" s="5"/>
      <c r="FP112" s="4">
        <f t="shared" si="26"/>
        <v>0.6886724137931034</v>
      </c>
      <c r="FQ112" s="4">
        <f t="shared" si="7"/>
        <v>0.81191034482758639</v>
      </c>
      <c r="FR112" s="4">
        <f t="shared" si="8"/>
        <v>0.33175517241379304</v>
      </c>
      <c r="FS112" s="4">
        <f t="shared" si="9"/>
        <v>0.91872758620689643</v>
      </c>
      <c r="FT112" s="4">
        <f t="shared" si="10"/>
        <v>0.17457931034482757</v>
      </c>
      <c r="FU112" s="1" t="str" cm="1">
        <f t="array" aca="1" ref="FU112" ca="1">CONCATENATE(INDIRECT(ADDRESS(1,MATCH(_xlfn.MINIFS(B112:FO112,metrics.est,"MAE"),B112:FO112,0)+1)), ", ", INDIRECT(ADDRESS(2,MATCH(_xlfn.MINIFS(B112:FO112,metrics.est,"MAE"),B112:FO112,0)+1)))</f>
        <v>k=5, r=0.1</v>
      </c>
      <c r="FV112" s="1" t="str" cm="1">
        <f t="array" aca="1" ref="FV112" ca="1">CONCATENATE(INDIRECT(ADDRESS(1,MATCH(_xlfn.MINIFS(B112:FO112,metrics.est,"MSE"),B112:FO112,0)+1)), ", ", INDIRECT(ADDRESS(2,MATCH(_xlfn.MINIFS(B112:FO112,metrics.est,"MSE"),B112:FO112,0)+1)))</f>
        <v>k=5, r=0.1</v>
      </c>
      <c r="FW112" s="1" t="str" cm="1">
        <f t="array" aca="1" ref="FW112" ca="1">CONCATENATE(INDIRECT(ADDRESS(1,MATCH(_xlfn.MAXIFS(B112:FO112,metrics.est,"R"),B112:FO112,0)+1)), ", ", INDIRECT(ADDRESS(2,MATCH(_xlfn.MAXIFS(B112:FO112,metrics.est,"R"),B112:FO112,0)+1)))</f>
        <v>k=20, r=0.1</v>
      </c>
      <c r="FX112" s="1" t="str" cm="1">
        <f t="array" aca="1" ref="FX112" ca="1">CONCATENATE(INDIRECT(ADDRESS(1,MATCH(_xlfn.MAXIFS(B112:FO112,metrics.est,"Coverage"),B112:FO112,0)+1)), ", ", INDIRECT(ADDRESS(2,MATCH(_xlfn.MAXIFS(B112:FO112,metrics.est,"Coverage"),B112:FO112,0)+1)))</f>
        <v>k=5, r=0.1</v>
      </c>
      <c r="FY112" s="1" t="str" cm="1">
        <f t="array" aca="1" ref="FY112" ca="1">CONCATENATE(INDIRECT(ADDRESS(1,MATCH(_xlfn.MINIFS(B112:FO112,metrics.est,"Time"),B112:FO112,0)+1)), ", ", INDIRECT(ADDRESS(2,MATCH(_xlfn.MINIFS(B112:FO112,metrics.est,"Time"),B112:FO112,0)+1)))</f>
        <v>k=20, r=0.9</v>
      </c>
    </row>
    <row r="113" spans="1:181" x14ac:dyDescent="0.2">
      <c r="A113" s="1" t="s">
        <v>102</v>
      </c>
      <c r="B113" s="4">
        <v>0.62319999999999998</v>
      </c>
      <c r="C113" s="4">
        <v>0.66320000000000001</v>
      </c>
      <c r="D113" s="4">
        <v>0.38429999999999997</v>
      </c>
      <c r="E113" s="4">
        <v>0.96430000000000005</v>
      </c>
      <c r="F113" s="4">
        <v>0.1663</v>
      </c>
      <c r="G113" s="5">
        <v>0.63100000000000001</v>
      </c>
      <c r="H113" s="5">
        <v>0.68149999999999999</v>
      </c>
      <c r="I113" s="5">
        <v>0.40629999999999999</v>
      </c>
      <c r="J113" s="5">
        <v>0.95889999999999997</v>
      </c>
      <c r="K113" s="5">
        <v>0.2235</v>
      </c>
      <c r="L113" s="4">
        <v>0.63790000000000002</v>
      </c>
      <c r="M113" s="4">
        <v>0.69569999999999999</v>
      </c>
      <c r="N113" s="4">
        <v>0.3901</v>
      </c>
      <c r="O113" s="4">
        <v>0.95550000000000002</v>
      </c>
      <c r="P113" s="4">
        <v>0.39379999999999998</v>
      </c>
      <c r="Q113" s="5">
        <v>0.64480000000000004</v>
      </c>
      <c r="R113" s="5">
        <v>0.71</v>
      </c>
      <c r="S113" s="5">
        <v>0.37759999999999999</v>
      </c>
      <c r="T113" s="5">
        <v>0.94989999999999997</v>
      </c>
      <c r="U113" s="5">
        <v>0.25879999999999997</v>
      </c>
      <c r="V113" s="4">
        <v>0.65480000000000005</v>
      </c>
      <c r="W113" s="4">
        <v>0.73160000000000003</v>
      </c>
      <c r="X113" s="4">
        <v>0.36780000000000002</v>
      </c>
      <c r="Y113" s="4">
        <v>0.94169999999999998</v>
      </c>
      <c r="Z113" s="4">
        <v>0.25380000000000003</v>
      </c>
      <c r="AA113" s="5">
        <v>0.67159999999999997</v>
      </c>
      <c r="AB113" s="5">
        <v>0.76739999999999997</v>
      </c>
      <c r="AC113" s="5">
        <v>0.34279999999999999</v>
      </c>
      <c r="AD113" s="5">
        <v>0.93189999999999995</v>
      </c>
      <c r="AE113" s="5">
        <v>0.1981</v>
      </c>
      <c r="AF113" s="4">
        <v>0.69169999999999998</v>
      </c>
      <c r="AG113" s="4">
        <v>0.81630000000000003</v>
      </c>
      <c r="AH113" s="4">
        <v>0.31109999999999999</v>
      </c>
      <c r="AI113" s="4">
        <v>0.91469999999999996</v>
      </c>
      <c r="AJ113" s="4">
        <v>0.19800000000000001</v>
      </c>
      <c r="AK113" s="5">
        <v>0.72919999999999996</v>
      </c>
      <c r="AL113" s="5">
        <v>0.9113</v>
      </c>
      <c r="AM113" s="5">
        <v>0.27150000000000002</v>
      </c>
      <c r="AN113" s="5">
        <v>0.88400000000000001</v>
      </c>
      <c r="AO113" s="5">
        <v>9.1899999999999996E-2</v>
      </c>
      <c r="AP113" s="4">
        <v>0.81569999999999998</v>
      </c>
      <c r="AQ113" s="4">
        <v>1.1362000000000001</v>
      </c>
      <c r="AR113" s="4">
        <v>0.21959999999999999</v>
      </c>
      <c r="AS113" s="4">
        <v>0.80930000000000002</v>
      </c>
      <c r="AT113" s="4">
        <v>7.5600000000000001E-2</v>
      </c>
      <c r="AU113" s="5">
        <v>0.62450000000000006</v>
      </c>
      <c r="AV113" s="5">
        <v>0.66769999999999996</v>
      </c>
      <c r="AW113" s="5">
        <v>0.4148</v>
      </c>
      <c r="AX113" s="5">
        <v>0.96309999999999996</v>
      </c>
      <c r="AY113" s="5">
        <v>0.19819999999999999</v>
      </c>
      <c r="AZ113" s="4">
        <v>0.63839999999999997</v>
      </c>
      <c r="BA113" s="4">
        <v>0.69530000000000003</v>
      </c>
      <c r="BB113" s="4">
        <v>0.39900000000000002</v>
      </c>
      <c r="BC113" s="4">
        <v>0.95489999999999997</v>
      </c>
      <c r="BD113" s="4">
        <v>0.26219999999999999</v>
      </c>
      <c r="BE113" s="5">
        <v>0.65559999999999996</v>
      </c>
      <c r="BF113" s="5">
        <v>0.73340000000000005</v>
      </c>
      <c r="BG113" s="5">
        <v>0.3634</v>
      </c>
      <c r="BH113" s="5">
        <v>0.94199999999999995</v>
      </c>
      <c r="BI113" s="5">
        <v>0.2611</v>
      </c>
      <c r="BJ113" s="4">
        <v>0.69099999999999995</v>
      </c>
      <c r="BK113" s="4">
        <v>0.81420000000000003</v>
      </c>
      <c r="BL113" s="4">
        <v>0.31319999999999998</v>
      </c>
      <c r="BM113" s="4">
        <v>0.91459999999999997</v>
      </c>
      <c r="BN113" s="4">
        <v>0.1774</v>
      </c>
      <c r="BO113" s="5">
        <v>0.81640000000000001</v>
      </c>
      <c r="BP113" s="5">
        <v>1.1371</v>
      </c>
      <c r="BQ113" s="5">
        <v>0.21490000000000001</v>
      </c>
      <c r="BR113" s="5">
        <v>0.80810000000000004</v>
      </c>
      <c r="BS113" s="5">
        <v>6.2399999999999997E-2</v>
      </c>
      <c r="BT113" s="4">
        <v>0.62570000000000003</v>
      </c>
      <c r="BU113" s="4">
        <v>0.66990000000000005</v>
      </c>
      <c r="BV113" s="4">
        <v>0.40500000000000003</v>
      </c>
      <c r="BW113" s="4">
        <v>0.96289999999999998</v>
      </c>
      <c r="BX113" s="4">
        <v>0.17660000000000001</v>
      </c>
      <c r="BY113" s="5">
        <v>0.63770000000000004</v>
      </c>
      <c r="BZ113" s="5">
        <v>0.69569999999999999</v>
      </c>
      <c r="CA113" s="5">
        <v>0.39510000000000001</v>
      </c>
      <c r="CB113" s="5">
        <v>0.95569999999999999</v>
      </c>
      <c r="CC113" s="5">
        <v>0.21740000000000001</v>
      </c>
      <c r="CD113" s="4">
        <v>0.65690000000000004</v>
      </c>
      <c r="CE113" s="4">
        <v>0.73629999999999995</v>
      </c>
      <c r="CF113" s="4">
        <v>0.36249999999999999</v>
      </c>
      <c r="CG113" s="4">
        <v>0.94230000000000003</v>
      </c>
      <c r="CH113" s="4">
        <v>0.23760000000000001</v>
      </c>
      <c r="CI113" s="5">
        <v>0.6915</v>
      </c>
      <c r="CJ113" s="5">
        <v>0.81779999999999997</v>
      </c>
      <c r="CK113" s="5">
        <v>0.31240000000000001</v>
      </c>
      <c r="CL113" s="5">
        <v>0.91439999999999999</v>
      </c>
      <c r="CM113" s="5">
        <v>0.15590000000000001</v>
      </c>
      <c r="CN113" s="4">
        <v>0.81559999999999999</v>
      </c>
      <c r="CO113" s="4">
        <v>1.1375999999999999</v>
      </c>
      <c r="CP113" s="4">
        <v>0.2203</v>
      </c>
      <c r="CQ113" s="4">
        <v>0.80820000000000003</v>
      </c>
      <c r="CR113" s="4">
        <v>5.3199999999999997E-2</v>
      </c>
      <c r="CS113" s="5">
        <v>0.62239999999999995</v>
      </c>
      <c r="CT113" s="5">
        <v>0.66420000000000001</v>
      </c>
      <c r="CU113" s="5">
        <v>0.41639999999999999</v>
      </c>
      <c r="CV113" s="5">
        <v>0.96299999999999997</v>
      </c>
      <c r="CW113" s="5">
        <v>0.12759999999999999</v>
      </c>
      <c r="CX113" s="4">
        <v>0.63759999999999994</v>
      </c>
      <c r="CY113" s="4">
        <v>0.69540000000000002</v>
      </c>
      <c r="CZ113" s="4">
        <v>0.39679999999999999</v>
      </c>
      <c r="DA113" s="4">
        <v>0.95530000000000004</v>
      </c>
      <c r="DB113" s="4">
        <v>0.17319999999999999</v>
      </c>
      <c r="DC113" s="5">
        <v>0.65629999999999999</v>
      </c>
      <c r="DD113" s="5">
        <v>0.73499999999999999</v>
      </c>
      <c r="DE113" s="5">
        <v>0.36330000000000001</v>
      </c>
      <c r="DF113" s="5">
        <v>0.94259999999999999</v>
      </c>
      <c r="DG113" s="5">
        <v>0.17</v>
      </c>
      <c r="DH113" s="4">
        <v>0.69099999999999995</v>
      </c>
      <c r="DI113" s="4">
        <v>0.81559999999999999</v>
      </c>
      <c r="DJ113" s="4">
        <v>0.3125</v>
      </c>
      <c r="DK113" s="4">
        <v>0.91459999999999997</v>
      </c>
      <c r="DL113" s="4">
        <v>0.1033</v>
      </c>
      <c r="DM113" s="5">
        <v>0.81620000000000004</v>
      </c>
      <c r="DN113" s="5">
        <v>1.1393</v>
      </c>
      <c r="DO113" s="5">
        <v>0.21890000000000001</v>
      </c>
      <c r="DP113" s="5">
        <v>0.80830000000000002</v>
      </c>
      <c r="DQ113" s="5">
        <v>3.9199999999999999E-2</v>
      </c>
      <c r="DR113" s="4">
        <v>0.62549999999999994</v>
      </c>
      <c r="DS113" s="4">
        <v>0.66890000000000005</v>
      </c>
      <c r="DT113" s="4">
        <v>0.41389999999999999</v>
      </c>
      <c r="DU113" s="4">
        <v>0.96240000000000003</v>
      </c>
      <c r="DV113" s="4">
        <v>0.1825</v>
      </c>
      <c r="DW113" s="5">
        <v>0.63700000000000001</v>
      </c>
      <c r="DX113" s="5">
        <v>0.69340000000000002</v>
      </c>
      <c r="DY113" s="5">
        <v>0.39389999999999997</v>
      </c>
      <c r="DZ113" s="5">
        <v>0.95499999999999996</v>
      </c>
      <c r="EA113" s="5">
        <v>0.1976</v>
      </c>
      <c r="EB113" s="4">
        <v>0.65580000000000005</v>
      </c>
      <c r="EC113" s="4">
        <v>0.73370000000000002</v>
      </c>
      <c r="ED113" s="4">
        <v>0.36670000000000003</v>
      </c>
      <c r="EE113" s="4">
        <v>0.94179999999999997</v>
      </c>
      <c r="EF113" s="4">
        <v>0.1454</v>
      </c>
      <c r="EG113" s="5">
        <v>0.69169999999999998</v>
      </c>
      <c r="EH113" s="5">
        <v>0.81740000000000002</v>
      </c>
      <c r="EI113" s="5">
        <v>0.31119999999999998</v>
      </c>
      <c r="EJ113" s="5">
        <v>0.91490000000000005</v>
      </c>
      <c r="EK113" s="5">
        <v>0.13</v>
      </c>
      <c r="EL113" s="4">
        <v>0.81569999999999998</v>
      </c>
      <c r="EM113" s="4">
        <v>1.1377999999999999</v>
      </c>
      <c r="EN113" s="4">
        <v>0.21909999999999999</v>
      </c>
      <c r="EO113" s="4">
        <v>0.80879999999999996</v>
      </c>
      <c r="EP113" s="4">
        <v>4.1799999999999997E-2</v>
      </c>
      <c r="EQ113" s="5"/>
      <c r="ER113" s="5"/>
      <c r="ES113" s="5"/>
      <c r="ET113" s="5"/>
      <c r="EU113" s="5"/>
      <c r="EV113" s="4"/>
      <c r="EW113" s="4"/>
      <c r="EX113" s="4"/>
      <c r="EY113" s="4"/>
      <c r="EZ113" s="4"/>
      <c r="FA113" s="5"/>
      <c r="FB113" s="5"/>
      <c r="FC113" s="5"/>
      <c r="FD113" s="5"/>
      <c r="FE113" s="5"/>
      <c r="FF113" s="4"/>
      <c r="FG113" s="4"/>
      <c r="FH113" s="4"/>
      <c r="FI113" s="4"/>
      <c r="FJ113" s="4"/>
      <c r="FK113" s="5"/>
      <c r="FL113" s="5"/>
      <c r="FM113" s="5"/>
      <c r="FN113" s="5"/>
      <c r="FO113" s="5"/>
      <c r="FP113" s="4">
        <f t="shared" si="26"/>
        <v>0.68284137931034483</v>
      </c>
      <c r="FQ113" s="4">
        <f t="shared" si="7"/>
        <v>0.80409999999999981</v>
      </c>
      <c r="FR113" s="4">
        <f t="shared" si="8"/>
        <v>0.34084137931034481</v>
      </c>
      <c r="FS113" s="4">
        <f t="shared" si="9"/>
        <v>0.91872758620689643</v>
      </c>
      <c r="FT113" s="4">
        <f t="shared" si="10"/>
        <v>0.17146206896551727</v>
      </c>
      <c r="FU113" s="1" t="str" cm="1">
        <f t="array" aca="1" ref="FU113" ca="1">CONCATENATE(INDIRECT(ADDRESS(1,MATCH(_xlfn.MINIFS(B113:FO113,metrics.est,"MAE"),B113:FO113,0)+1)), ", ", INDIRECT(ADDRESS(2,MATCH(_xlfn.MINIFS(B113:FO113,metrics.est,"MAE"),B113:FO113,0)+1)))</f>
        <v>k=20, r=0.1</v>
      </c>
      <c r="FV113" s="1" t="str" cm="1">
        <f t="array" aca="1" ref="FV113" ca="1">CONCATENATE(INDIRECT(ADDRESS(1,MATCH(_xlfn.MINIFS(B113:FO113,metrics.est,"MSE"),B113:FO113,0)+1)), ", ", INDIRECT(ADDRESS(2,MATCH(_xlfn.MINIFS(B113:FO113,metrics.est,"MSE"),B113:FO113,0)+1)))</f>
        <v>k=5, r=0.1</v>
      </c>
      <c r="FW113" s="1" t="str" cm="1">
        <f t="array" aca="1" ref="FW113" ca="1">CONCATENATE(INDIRECT(ADDRESS(1,MATCH(_xlfn.MAXIFS(B113:FO113,metrics.est,"R"),B113:FO113,0)+1)), ", ", INDIRECT(ADDRESS(2,MATCH(_xlfn.MAXIFS(B113:FO113,metrics.est,"R"),B113:FO113,0)+1)))</f>
        <v>k=20, r=0.1</v>
      </c>
      <c r="FX113" s="1" t="str" cm="1">
        <f t="array" aca="1" ref="FX113" ca="1">CONCATENATE(INDIRECT(ADDRESS(1,MATCH(_xlfn.MAXIFS(B113:FO113,metrics.est,"Coverage"),B113:FO113,0)+1)), ", ", INDIRECT(ADDRESS(2,MATCH(_xlfn.MAXIFS(B113:FO113,metrics.est,"Coverage"),B113:FO113,0)+1)))</f>
        <v>k=5, r=0.1</v>
      </c>
      <c r="FY113" s="1" t="str" cm="1">
        <f t="array" aca="1" ref="FY113" ca="1">CONCATENATE(INDIRECT(ADDRESS(1,MATCH(_xlfn.MINIFS(B113:FO113,metrics.est,"Time"),B113:FO113,0)+1)), ", ", INDIRECT(ADDRESS(2,MATCH(_xlfn.MINIFS(B113:FO113,metrics.est,"Time"),B113:FO113,0)+1)))</f>
        <v>k=20, r=0.9</v>
      </c>
    </row>
    <row r="114" spans="1:181" x14ac:dyDescent="0.2">
      <c r="A114" s="1" t="s">
        <v>227</v>
      </c>
      <c r="B114" s="4">
        <v>0.65090000000000003</v>
      </c>
      <c r="C114" s="4">
        <v>0.72529999999999994</v>
      </c>
      <c r="D114" s="4">
        <v>0.36959999999999998</v>
      </c>
      <c r="E114" s="4">
        <v>0.96419999999999995</v>
      </c>
      <c r="F114" s="4">
        <v>0.26319999999999999</v>
      </c>
      <c r="G114" s="5">
        <v>0.65600000000000003</v>
      </c>
      <c r="H114" s="5">
        <v>0.7389</v>
      </c>
      <c r="I114" s="5">
        <v>0.38379999999999997</v>
      </c>
      <c r="J114" s="5">
        <v>0.95879999999999999</v>
      </c>
      <c r="K114" s="5">
        <v>0.36330000000000001</v>
      </c>
      <c r="L114" s="4">
        <v>0.66180000000000005</v>
      </c>
      <c r="M114" s="4">
        <v>0.75190000000000001</v>
      </c>
      <c r="N114" s="4">
        <v>0.37509999999999999</v>
      </c>
      <c r="O114" s="4">
        <v>0.95540000000000003</v>
      </c>
      <c r="P114" s="4">
        <v>0.33090000000000003</v>
      </c>
      <c r="Q114" s="5">
        <v>0.66779999999999995</v>
      </c>
      <c r="R114" s="5">
        <v>0.76519999999999999</v>
      </c>
      <c r="S114" s="5">
        <v>0.36470000000000002</v>
      </c>
      <c r="T114" s="5">
        <v>0.9496</v>
      </c>
      <c r="U114" s="5">
        <v>0.4</v>
      </c>
      <c r="V114" s="4">
        <v>0.67589999999999995</v>
      </c>
      <c r="W114" s="4">
        <v>0.78469999999999995</v>
      </c>
      <c r="X114" s="4">
        <v>0.35399999999999998</v>
      </c>
      <c r="Y114" s="4">
        <v>0.94110000000000005</v>
      </c>
      <c r="Z114" s="4">
        <v>0.28610000000000002</v>
      </c>
      <c r="AA114" s="5">
        <v>0.69289999999999996</v>
      </c>
      <c r="AB114" s="5">
        <v>0.82379999999999998</v>
      </c>
      <c r="AC114" s="5">
        <v>0.32929999999999998</v>
      </c>
      <c r="AD114" s="5">
        <v>0.9304</v>
      </c>
      <c r="AE114" s="5">
        <v>0.2772</v>
      </c>
      <c r="AF114" s="4">
        <v>0.71330000000000005</v>
      </c>
      <c r="AG114" s="4">
        <v>0.87639999999999996</v>
      </c>
      <c r="AH114" s="4">
        <v>0.29759999999999998</v>
      </c>
      <c r="AI114" s="4">
        <v>0.91</v>
      </c>
      <c r="AJ114" s="4">
        <v>0.20169999999999999</v>
      </c>
      <c r="AK114" s="5">
        <v>0.75529999999999997</v>
      </c>
      <c r="AL114" s="5">
        <v>0.98570000000000002</v>
      </c>
      <c r="AM114" s="5">
        <v>0.26200000000000001</v>
      </c>
      <c r="AN114" s="5">
        <v>0.86550000000000005</v>
      </c>
      <c r="AO114" s="5">
        <v>0.1152</v>
      </c>
      <c r="AP114" s="4">
        <v>0.82069999999999999</v>
      </c>
      <c r="AQ114" s="4">
        <v>1.1449</v>
      </c>
      <c r="AR114" s="4">
        <v>0.2225</v>
      </c>
      <c r="AS114" s="4">
        <v>0.68110000000000004</v>
      </c>
      <c r="AT114" s="4">
        <v>5.4899999999999997E-2</v>
      </c>
      <c r="AU114" s="5">
        <v>0.65110000000000001</v>
      </c>
      <c r="AV114" s="5">
        <v>0.72589999999999999</v>
      </c>
      <c r="AW114" s="5">
        <v>0.39539999999999997</v>
      </c>
      <c r="AX114" s="5">
        <v>0.96299999999999997</v>
      </c>
      <c r="AY114" s="5">
        <v>0.31430000000000002</v>
      </c>
      <c r="AZ114" s="4">
        <v>0.66100000000000003</v>
      </c>
      <c r="BA114" s="4">
        <v>0.74790000000000001</v>
      </c>
      <c r="BB114" s="4">
        <v>0.3821</v>
      </c>
      <c r="BC114" s="4">
        <v>0.95469999999999999</v>
      </c>
      <c r="BD114" s="4">
        <v>0.36209999999999998</v>
      </c>
      <c r="BE114" s="5">
        <v>0.67659999999999998</v>
      </c>
      <c r="BF114" s="5">
        <v>0.78680000000000005</v>
      </c>
      <c r="BG114" s="5">
        <v>0.35049999999999998</v>
      </c>
      <c r="BH114" s="5">
        <v>0.9415</v>
      </c>
      <c r="BI114" s="5">
        <v>0.3644</v>
      </c>
      <c r="BJ114" s="4">
        <v>0.71419999999999995</v>
      </c>
      <c r="BK114" s="4">
        <v>0.878</v>
      </c>
      <c r="BL114" s="4">
        <v>0.30099999999999999</v>
      </c>
      <c r="BM114" s="4">
        <v>0.91020000000000001</v>
      </c>
      <c r="BN114" s="4">
        <v>0.2276</v>
      </c>
      <c r="BO114" s="5">
        <v>0.82240000000000002</v>
      </c>
      <c r="BP114" s="5">
        <v>1.1486000000000001</v>
      </c>
      <c r="BQ114" s="5">
        <v>0.2127</v>
      </c>
      <c r="BR114" s="5">
        <v>0.68010000000000004</v>
      </c>
      <c r="BS114" s="5">
        <v>7.0300000000000001E-2</v>
      </c>
      <c r="BT114" s="4">
        <v>0.65180000000000005</v>
      </c>
      <c r="BU114" s="4">
        <v>0.72729999999999995</v>
      </c>
      <c r="BV114" s="4">
        <v>0.38100000000000001</v>
      </c>
      <c r="BW114" s="4">
        <v>0.96279999999999999</v>
      </c>
      <c r="BX114" s="4">
        <v>0.28210000000000002</v>
      </c>
      <c r="BY114" s="5">
        <v>0.66149999999999998</v>
      </c>
      <c r="BZ114" s="5">
        <v>0.75060000000000004</v>
      </c>
      <c r="CA114" s="5">
        <v>0.37840000000000001</v>
      </c>
      <c r="CB114" s="5">
        <v>0.95550000000000002</v>
      </c>
      <c r="CC114" s="5">
        <v>0.3745</v>
      </c>
      <c r="CD114" s="4">
        <v>0.67810000000000004</v>
      </c>
      <c r="CE114" s="4">
        <v>0.79</v>
      </c>
      <c r="CF114" s="4">
        <v>0.35120000000000001</v>
      </c>
      <c r="CG114" s="4">
        <v>0.94169999999999998</v>
      </c>
      <c r="CH114" s="4">
        <v>0.32850000000000001</v>
      </c>
      <c r="CI114" s="5">
        <v>0.71450000000000002</v>
      </c>
      <c r="CJ114" s="5">
        <v>0.88070000000000004</v>
      </c>
      <c r="CK114" s="5">
        <v>0.3014</v>
      </c>
      <c r="CL114" s="5">
        <v>0.91</v>
      </c>
      <c r="CM114" s="5">
        <v>0.23219999999999999</v>
      </c>
      <c r="CN114" s="4">
        <v>0.82099999999999995</v>
      </c>
      <c r="CO114" s="4">
        <v>1.1472</v>
      </c>
      <c r="CP114" s="4">
        <v>0.217</v>
      </c>
      <c r="CQ114" s="4">
        <v>0.68020000000000003</v>
      </c>
      <c r="CR114" s="4">
        <v>6.0600000000000001E-2</v>
      </c>
      <c r="CS114" s="5">
        <v>0.64900000000000002</v>
      </c>
      <c r="CT114" s="5">
        <v>0.72270000000000001</v>
      </c>
      <c r="CU114" s="5">
        <v>0.39529999999999998</v>
      </c>
      <c r="CV114" s="5">
        <v>0.96289999999999998</v>
      </c>
      <c r="CW114" s="5">
        <v>0.22259999999999999</v>
      </c>
      <c r="CX114" s="4">
        <v>0.66120000000000001</v>
      </c>
      <c r="CY114" s="4">
        <v>0.75060000000000004</v>
      </c>
      <c r="CZ114" s="4">
        <v>0.37830000000000003</v>
      </c>
      <c r="DA114" s="4">
        <v>0.95520000000000005</v>
      </c>
      <c r="DB114" s="4">
        <v>0.28539999999999999</v>
      </c>
      <c r="DC114" s="5">
        <v>0.67769999999999997</v>
      </c>
      <c r="DD114" s="5">
        <v>0.78890000000000005</v>
      </c>
      <c r="DE114" s="5">
        <v>0.3498</v>
      </c>
      <c r="DF114" s="5">
        <v>0.94199999999999995</v>
      </c>
      <c r="DG114" s="5">
        <v>0.24859999999999999</v>
      </c>
      <c r="DH114" s="4">
        <v>0.71440000000000003</v>
      </c>
      <c r="DI114" s="4">
        <v>0.88080000000000003</v>
      </c>
      <c r="DJ114" s="4">
        <v>0.30199999999999999</v>
      </c>
      <c r="DK114" s="4">
        <v>0.9103</v>
      </c>
      <c r="DL114" s="4">
        <v>0.1411</v>
      </c>
      <c r="DM114" s="5">
        <v>0.82130000000000003</v>
      </c>
      <c r="DN114" s="5">
        <v>1.1476999999999999</v>
      </c>
      <c r="DO114" s="5">
        <v>0.218</v>
      </c>
      <c r="DP114" s="5">
        <v>0.67959999999999998</v>
      </c>
      <c r="DQ114" s="5">
        <v>4.7E-2</v>
      </c>
      <c r="DR114" s="4">
        <v>0.65169999999999995</v>
      </c>
      <c r="DS114" s="4">
        <v>0.72770000000000001</v>
      </c>
      <c r="DT114" s="4">
        <v>0.38929999999999998</v>
      </c>
      <c r="DU114" s="4">
        <v>0.96240000000000003</v>
      </c>
      <c r="DV114" s="4">
        <v>0.31180000000000002</v>
      </c>
      <c r="DW114" s="5">
        <v>0.65990000000000004</v>
      </c>
      <c r="DX114" s="5">
        <v>0.747</v>
      </c>
      <c r="DY114" s="5">
        <v>0.37809999999999999</v>
      </c>
      <c r="DZ114" s="5">
        <v>0.95489999999999997</v>
      </c>
      <c r="EA114" s="5">
        <v>0.30070000000000002</v>
      </c>
      <c r="EB114" s="4">
        <v>0.67710000000000004</v>
      </c>
      <c r="EC114" s="4">
        <v>0.78769999999999996</v>
      </c>
      <c r="ED114" s="4">
        <v>0.35260000000000002</v>
      </c>
      <c r="EE114" s="4">
        <v>0.94120000000000004</v>
      </c>
      <c r="EF114" s="4">
        <v>0.29099999999999998</v>
      </c>
      <c r="EG114" s="5">
        <v>0.71460000000000001</v>
      </c>
      <c r="EH114" s="5">
        <v>0.88070000000000004</v>
      </c>
      <c r="EI114" s="5">
        <v>0.30009999999999998</v>
      </c>
      <c r="EJ114" s="5">
        <v>0.91049999999999998</v>
      </c>
      <c r="EK114" s="5">
        <v>0.18540000000000001</v>
      </c>
      <c r="EL114" s="4">
        <v>0.82050000000000001</v>
      </c>
      <c r="EM114" s="4">
        <v>1.1456</v>
      </c>
      <c r="EN114" s="4">
        <v>0.2172</v>
      </c>
      <c r="EO114" s="4">
        <v>0.6794</v>
      </c>
      <c r="EP114" s="4">
        <v>4.8500000000000001E-2</v>
      </c>
      <c r="EQ114" s="5"/>
      <c r="ER114" s="5"/>
      <c r="ES114" s="5"/>
      <c r="ET114" s="5"/>
      <c r="EU114" s="5"/>
      <c r="EV114" s="4"/>
      <c r="EW114" s="4"/>
      <c r="EX114" s="4"/>
      <c r="EY114" s="4"/>
      <c r="EZ114" s="4"/>
      <c r="FA114" s="5"/>
      <c r="FB114" s="5"/>
      <c r="FC114" s="5"/>
      <c r="FD114" s="5"/>
      <c r="FE114" s="5"/>
      <c r="FF114" s="4"/>
      <c r="FG114" s="4"/>
      <c r="FH114" s="4"/>
      <c r="FI114" s="4"/>
      <c r="FJ114" s="4"/>
      <c r="FK114" s="5"/>
      <c r="FL114" s="5"/>
      <c r="FM114" s="5"/>
      <c r="FN114" s="5"/>
      <c r="FO114" s="5"/>
      <c r="FP114" s="4">
        <f t="shared" si="26"/>
        <v>0.70324827586206906</v>
      </c>
      <c r="FQ114" s="4">
        <f t="shared" si="7"/>
        <v>0.85376551724137928</v>
      </c>
      <c r="FR114" s="4">
        <f t="shared" si="8"/>
        <v>0.32793103448275868</v>
      </c>
      <c r="FS114" s="4">
        <f t="shared" si="9"/>
        <v>0.89497241379310333</v>
      </c>
      <c r="FT114" s="4">
        <f t="shared" si="10"/>
        <v>0.24107586206896545</v>
      </c>
      <c r="FU114" s="1" t="str" cm="1">
        <f t="array" aca="1" ref="FU114" ca="1">CONCATENATE(INDIRECT(ADDRESS(1,MATCH(_xlfn.MINIFS(B114:FO114,metrics.est,"MAE"),B114:FO114,0)+1)), ", ", INDIRECT(ADDRESS(2,MATCH(_xlfn.MINIFS(B114:FO114,metrics.est,"MAE"),B114:FO114,0)+1)))</f>
        <v>k=20, r=0.1</v>
      </c>
      <c r="FV114" s="1" t="str" cm="1">
        <f t="array" aca="1" ref="FV114" ca="1">CONCATENATE(INDIRECT(ADDRESS(1,MATCH(_xlfn.MINIFS(B114:FO114,metrics.est,"MSE"),B114:FO114,0)+1)), ", ", INDIRECT(ADDRESS(2,MATCH(_xlfn.MINIFS(B114:FO114,metrics.est,"MSE"),B114:FO114,0)+1)))</f>
        <v>k=20, r=0.1</v>
      </c>
      <c r="FW114" s="1" t="str" cm="1">
        <f t="array" aca="1" ref="FW114" ca="1">CONCATENATE(INDIRECT(ADDRESS(1,MATCH(_xlfn.MAXIFS(B114:FO114,metrics.est,"R"),B114:FO114,0)+1)), ", ", INDIRECT(ADDRESS(2,MATCH(_xlfn.MAXIFS(B114:FO114,metrics.est,"R"),B114:FO114,0)+1)))</f>
        <v>k=10, r=0.1</v>
      </c>
      <c r="FX114" s="1" t="str" cm="1">
        <f t="array" aca="1" ref="FX114" ca="1">CONCATENATE(INDIRECT(ADDRESS(1,MATCH(_xlfn.MAXIFS(B114:FO114,metrics.est,"Coverage"),B114:FO114,0)+1)), ", ", INDIRECT(ADDRESS(2,MATCH(_xlfn.MAXIFS(B114:FO114,metrics.est,"Coverage"),B114:FO114,0)+1)))</f>
        <v>k=5, r=0.1</v>
      </c>
      <c r="FY114" s="1" t="str" cm="1">
        <f t="array" aca="1" ref="FY114" ca="1">CONCATENATE(INDIRECT(ADDRESS(1,MATCH(_xlfn.MINIFS(B114:FO114,metrics.est,"Time"),B114:FO114,0)+1)), ", ", INDIRECT(ADDRESS(2,MATCH(_xlfn.MINIFS(B114:FO114,metrics.est,"Time"),B114:FO114,0)+1)))</f>
        <v>k=20, r=0.9</v>
      </c>
    </row>
    <row r="115" spans="1:181" x14ac:dyDescent="0.2">
      <c r="A115" s="1" t="s">
        <v>103</v>
      </c>
      <c r="B115" s="4">
        <v>0.67510000000000003</v>
      </c>
      <c r="C115" s="4">
        <v>0.77769999999999995</v>
      </c>
      <c r="D115" s="4">
        <v>0.3039</v>
      </c>
      <c r="E115" s="4">
        <v>0.94110000000000005</v>
      </c>
      <c r="F115" s="4">
        <v>2.5499999999999998E-2</v>
      </c>
      <c r="G115" s="5">
        <v>0.67989999999999995</v>
      </c>
      <c r="H115" s="5">
        <v>0.79259999999999997</v>
      </c>
      <c r="I115" s="5">
        <v>0.30159999999999998</v>
      </c>
      <c r="J115" s="5">
        <v>0.93510000000000004</v>
      </c>
      <c r="K115" s="5">
        <v>1.6299999999999999E-2</v>
      </c>
      <c r="L115" s="4">
        <v>0.68540000000000001</v>
      </c>
      <c r="M115" s="4">
        <v>0.80359999999999998</v>
      </c>
      <c r="N115" s="4">
        <v>0.29830000000000001</v>
      </c>
      <c r="O115" s="4">
        <v>0.92779999999999996</v>
      </c>
      <c r="P115" s="4">
        <v>2.4899999999999999E-2</v>
      </c>
      <c r="Q115" s="5">
        <v>0.69089999999999996</v>
      </c>
      <c r="R115" s="5">
        <v>0.81669999999999998</v>
      </c>
      <c r="S115" s="5">
        <v>0.28370000000000001</v>
      </c>
      <c r="T115" s="5">
        <v>0.91700000000000004</v>
      </c>
      <c r="U115" s="5">
        <v>1.49E-2</v>
      </c>
      <c r="V115" s="4">
        <v>0.69779999999999998</v>
      </c>
      <c r="W115" s="4">
        <v>0.83309999999999995</v>
      </c>
      <c r="X115" s="4">
        <v>0.2802</v>
      </c>
      <c r="Y115" s="4">
        <v>0.90259999999999996</v>
      </c>
      <c r="Z115" s="4">
        <v>1.1299999999999999E-2</v>
      </c>
      <c r="AA115" s="5">
        <v>0.70989999999999998</v>
      </c>
      <c r="AB115" s="5">
        <v>0.8589</v>
      </c>
      <c r="AC115" s="5">
        <v>0.26169999999999999</v>
      </c>
      <c r="AD115" s="5">
        <v>0.8831</v>
      </c>
      <c r="AE115" s="5">
        <v>0.01</v>
      </c>
      <c r="AF115" s="4">
        <v>0.72709999999999997</v>
      </c>
      <c r="AG115" s="4">
        <v>0.89900000000000002</v>
      </c>
      <c r="AH115" s="4">
        <v>0.2359</v>
      </c>
      <c r="AI115" s="4">
        <v>0.85029999999999994</v>
      </c>
      <c r="AJ115" s="4">
        <v>1.11E-2</v>
      </c>
      <c r="AK115" s="5">
        <v>0.75590000000000002</v>
      </c>
      <c r="AL115" s="5">
        <v>0.97260000000000002</v>
      </c>
      <c r="AM115" s="5">
        <v>0.2162</v>
      </c>
      <c r="AN115" s="5">
        <v>0.78390000000000004</v>
      </c>
      <c r="AO115" s="5">
        <v>4.4999999999999997E-3</v>
      </c>
      <c r="AP115" s="4">
        <v>0.81230000000000002</v>
      </c>
      <c r="AQ115" s="4">
        <v>1.1176999999999999</v>
      </c>
      <c r="AR115" s="4">
        <v>0.1578</v>
      </c>
      <c r="AS115" s="4">
        <v>0.62590000000000001</v>
      </c>
      <c r="AT115" s="4">
        <v>5.5999999999999999E-3</v>
      </c>
      <c r="AU115" s="5">
        <v>0.67490000000000006</v>
      </c>
      <c r="AV115" s="5">
        <v>0.78149999999999997</v>
      </c>
      <c r="AW115" s="5">
        <v>0.3231</v>
      </c>
      <c r="AX115" s="5">
        <v>0.94140000000000001</v>
      </c>
      <c r="AY115" s="5">
        <v>2.6599999999999999E-2</v>
      </c>
      <c r="AZ115" s="4">
        <v>0.68510000000000004</v>
      </c>
      <c r="BA115" s="4">
        <v>0.80389999999999995</v>
      </c>
      <c r="BB115" s="4">
        <v>0.30259999999999998</v>
      </c>
      <c r="BC115" s="4">
        <v>0.92730000000000001</v>
      </c>
      <c r="BD115" s="4">
        <v>1.8499999999999999E-2</v>
      </c>
      <c r="BE115" s="5">
        <v>0.69820000000000004</v>
      </c>
      <c r="BF115" s="5">
        <v>0.83420000000000005</v>
      </c>
      <c r="BG115" s="5">
        <v>0.27700000000000002</v>
      </c>
      <c r="BH115" s="5">
        <v>0.90310000000000001</v>
      </c>
      <c r="BI115" s="5">
        <v>1.12E-2</v>
      </c>
      <c r="BJ115" s="4">
        <v>0.72589999999999999</v>
      </c>
      <c r="BK115" s="4">
        <v>0.89839999999999998</v>
      </c>
      <c r="BL115" s="4">
        <v>0.2404</v>
      </c>
      <c r="BM115" s="4">
        <v>0.8488</v>
      </c>
      <c r="BN115" s="4">
        <v>1.18E-2</v>
      </c>
      <c r="BO115" s="5">
        <v>0.81279999999999997</v>
      </c>
      <c r="BP115" s="5">
        <v>1.1191</v>
      </c>
      <c r="BQ115" s="5">
        <v>0.1585</v>
      </c>
      <c r="BR115" s="5">
        <v>0.62360000000000004</v>
      </c>
      <c r="BS115" s="5">
        <v>4.7999999999999996E-3</v>
      </c>
      <c r="BT115" s="4">
        <v>0.6774</v>
      </c>
      <c r="BU115" s="4">
        <v>0.78739999999999999</v>
      </c>
      <c r="BV115" s="4">
        <v>0.30449999999999999</v>
      </c>
      <c r="BW115" s="4">
        <v>0.94110000000000005</v>
      </c>
      <c r="BX115" s="4">
        <v>2.4400000000000002E-2</v>
      </c>
      <c r="BY115" s="5">
        <v>0.68430000000000002</v>
      </c>
      <c r="BZ115" s="5">
        <v>0.80300000000000005</v>
      </c>
      <c r="CA115" s="5">
        <v>0.29680000000000001</v>
      </c>
      <c r="CB115" s="5">
        <v>0.92820000000000003</v>
      </c>
      <c r="CC115" s="5">
        <v>1.5800000000000002E-2</v>
      </c>
      <c r="CD115" s="4">
        <v>0.6986</v>
      </c>
      <c r="CE115" s="4">
        <v>0.83509999999999995</v>
      </c>
      <c r="CF115" s="4">
        <v>0.27700000000000002</v>
      </c>
      <c r="CG115" s="4">
        <v>0.90359999999999996</v>
      </c>
      <c r="CH115" s="4">
        <v>1.09E-2</v>
      </c>
      <c r="CI115" s="5">
        <v>0.72709999999999997</v>
      </c>
      <c r="CJ115" s="5">
        <v>0.9022</v>
      </c>
      <c r="CK115" s="5">
        <v>0.24340000000000001</v>
      </c>
      <c r="CL115" s="5">
        <v>0.8488</v>
      </c>
      <c r="CM115" s="5">
        <v>9.5999999999999992E-3</v>
      </c>
      <c r="CN115" s="4">
        <v>0.81159999999999999</v>
      </c>
      <c r="CO115" s="4">
        <v>1.1171</v>
      </c>
      <c r="CP115" s="4">
        <v>0.16400000000000001</v>
      </c>
      <c r="CQ115" s="4">
        <v>0.62270000000000003</v>
      </c>
      <c r="CR115" s="4">
        <v>4.1000000000000003E-3</v>
      </c>
      <c r="CS115" s="5">
        <v>0.67400000000000004</v>
      </c>
      <c r="CT115" s="5">
        <v>0.78</v>
      </c>
      <c r="CU115" s="5">
        <v>0.32040000000000002</v>
      </c>
      <c r="CV115" s="5">
        <v>0.9415</v>
      </c>
      <c r="CW115" s="5">
        <v>1.5900000000000001E-2</v>
      </c>
      <c r="CX115" s="4">
        <v>0.68469999999999998</v>
      </c>
      <c r="CY115" s="4">
        <v>0.80300000000000005</v>
      </c>
      <c r="CZ115" s="4">
        <v>0.30159999999999998</v>
      </c>
      <c r="DA115" s="4">
        <v>0.92749999999999999</v>
      </c>
      <c r="DB115" s="4">
        <v>1.18E-2</v>
      </c>
      <c r="DC115" s="5">
        <v>0.69879999999999998</v>
      </c>
      <c r="DD115" s="5">
        <v>0.83579999999999999</v>
      </c>
      <c r="DE115" s="5">
        <v>0.2757</v>
      </c>
      <c r="DF115" s="5">
        <v>0.90369999999999995</v>
      </c>
      <c r="DG115" s="5">
        <v>1.06E-2</v>
      </c>
      <c r="DH115" s="4">
        <v>0.72729999999999995</v>
      </c>
      <c r="DI115" s="4">
        <v>0.90200000000000002</v>
      </c>
      <c r="DJ115" s="4">
        <v>0.2424</v>
      </c>
      <c r="DK115" s="4">
        <v>0.84919999999999995</v>
      </c>
      <c r="DL115" s="4">
        <v>5.8999999999999999E-3</v>
      </c>
      <c r="DM115" s="5">
        <v>0.81179999999999997</v>
      </c>
      <c r="DN115" s="5">
        <v>1.1167</v>
      </c>
      <c r="DO115" s="5">
        <v>0.16070000000000001</v>
      </c>
      <c r="DP115" s="5">
        <v>0.62250000000000005</v>
      </c>
      <c r="DQ115" s="5">
        <v>2.5999999999999999E-3</v>
      </c>
      <c r="DR115" s="4">
        <v>0.67730000000000001</v>
      </c>
      <c r="DS115" s="4">
        <v>0.78649999999999998</v>
      </c>
      <c r="DT115" s="4">
        <v>0.31390000000000001</v>
      </c>
      <c r="DU115" s="4">
        <v>0.9405</v>
      </c>
      <c r="DV115" s="4">
        <v>2.1499999999999998E-2</v>
      </c>
      <c r="DW115" s="5">
        <v>0.68400000000000005</v>
      </c>
      <c r="DX115" s="5">
        <v>0.80179999999999996</v>
      </c>
      <c r="DY115" s="5">
        <v>0.30020000000000002</v>
      </c>
      <c r="DZ115" s="5">
        <v>0.9274</v>
      </c>
      <c r="EA115" s="5">
        <v>1.26E-2</v>
      </c>
      <c r="EB115" s="4">
        <v>0.69830000000000003</v>
      </c>
      <c r="EC115" s="4">
        <v>0.83440000000000003</v>
      </c>
      <c r="ED115" s="4">
        <v>0.27860000000000001</v>
      </c>
      <c r="EE115" s="4">
        <v>0.90290000000000004</v>
      </c>
      <c r="EF115" s="4">
        <v>8.6999999999999994E-3</v>
      </c>
      <c r="EG115" s="5">
        <v>0.72670000000000001</v>
      </c>
      <c r="EH115" s="5">
        <v>0.90080000000000005</v>
      </c>
      <c r="EI115" s="5">
        <v>0.2404</v>
      </c>
      <c r="EJ115" s="5">
        <v>0.84989999999999999</v>
      </c>
      <c r="EK115" s="5">
        <v>6.1000000000000004E-3</v>
      </c>
      <c r="EL115" s="4">
        <v>0.81169999999999998</v>
      </c>
      <c r="EM115" s="4">
        <v>1.1180000000000001</v>
      </c>
      <c r="EN115" s="4">
        <v>0.16089999999999999</v>
      </c>
      <c r="EO115" s="4">
        <v>0.62370000000000003</v>
      </c>
      <c r="EP115" s="4">
        <v>2.7000000000000001E-3</v>
      </c>
      <c r="EQ115" s="5"/>
      <c r="ER115" s="5"/>
      <c r="ES115" s="5"/>
      <c r="ET115" s="5"/>
      <c r="EU115" s="5"/>
      <c r="EV115" s="4"/>
      <c r="EW115" s="4"/>
      <c r="EX115" s="4"/>
      <c r="EY115" s="4"/>
      <c r="EZ115" s="4"/>
      <c r="FA115" s="5">
        <v>0.69820000000000004</v>
      </c>
      <c r="FB115" s="5">
        <v>0.83409999999999995</v>
      </c>
      <c r="FC115" s="5">
        <v>0.27779999999999999</v>
      </c>
      <c r="FD115" s="5">
        <v>0.9032</v>
      </c>
      <c r="FE115" s="5">
        <v>9.2999999999999992E-3</v>
      </c>
      <c r="FF115" s="4"/>
      <c r="FG115" s="4"/>
      <c r="FH115" s="4"/>
      <c r="FI115" s="4"/>
      <c r="FJ115" s="4"/>
      <c r="FK115" s="5"/>
      <c r="FL115" s="5"/>
      <c r="FM115" s="5"/>
      <c r="FN115" s="5"/>
      <c r="FO115" s="5"/>
      <c r="FP115" s="4">
        <f t="shared" si="26"/>
        <v>0.71743333333333348</v>
      </c>
      <c r="FQ115" s="4">
        <f t="shared" si="7"/>
        <v>0.88223000000000007</v>
      </c>
      <c r="FR115" s="4">
        <f t="shared" si="8"/>
        <v>0.25997333333333333</v>
      </c>
      <c r="FS115" s="4">
        <f t="shared" si="9"/>
        <v>0.8549133333333333</v>
      </c>
      <c r="FT115" s="4">
        <f t="shared" si="10"/>
        <v>1.2316666666666665E-2</v>
      </c>
      <c r="FU115" s="1" t="str" cm="1">
        <f t="array" aca="1" ref="FU115" ca="1">CONCATENATE(INDIRECT(ADDRESS(1,MATCH(_xlfn.MINIFS(B115:FO115,metrics.est,"MAE"),B115:FO115,0)+1)), ", ", INDIRECT(ADDRESS(2,MATCH(_xlfn.MINIFS(B115:FO115,metrics.est,"MAE"),B115:FO115,0)+1)))</f>
        <v>k=20, r=0.1</v>
      </c>
      <c r="FV115" s="1" t="str" cm="1">
        <f t="array" aca="1" ref="FV115" ca="1">CONCATENATE(INDIRECT(ADDRESS(1,MATCH(_xlfn.MINIFS(B115:FO115,metrics.est,"MSE"),B115:FO115,0)+1)), ", ", INDIRECT(ADDRESS(2,MATCH(_xlfn.MINIFS(B115:FO115,metrics.est,"MSE"),B115:FO115,0)+1)))</f>
        <v>k=5, r=0.1</v>
      </c>
      <c r="FW115" s="1" t="str" cm="1">
        <f t="array" aca="1" ref="FW115" ca="1">CONCATENATE(INDIRECT(ADDRESS(1,MATCH(_xlfn.MAXIFS(B115:FO115,metrics.est,"R"),B115:FO115,0)+1)), ", ", INDIRECT(ADDRESS(2,MATCH(_xlfn.MAXIFS(B115:FO115,metrics.est,"R"),B115:FO115,0)+1)))</f>
        <v>k=10, r=0.1</v>
      </c>
      <c r="FX115" s="1" t="str" cm="1">
        <f t="array" aca="1" ref="FX115" ca="1">CONCATENATE(INDIRECT(ADDRESS(1,MATCH(_xlfn.MAXIFS(B115:FO115,metrics.est,"Coverage"),B115:FO115,0)+1)), ", ", INDIRECT(ADDRESS(2,MATCH(_xlfn.MAXIFS(B115:FO115,metrics.est,"Coverage"),B115:FO115,0)+1)))</f>
        <v>k=20, r=0.1</v>
      </c>
      <c r="FY115" s="1" t="str" cm="1">
        <f t="array" aca="1" ref="FY115" ca="1">CONCATENATE(INDIRECT(ADDRESS(1,MATCH(_xlfn.MINIFS(B115:FO115,metrics.est,"Time"),B115:FO115,0)+1)), ", ", INDIRECT(ADDRESS(2,MATCH(_xlfn.MINIFS(B115:FO115,metrics.est,"Time"),B115:FO115,0)+1)))</f>
        <v>k=20, r=0.9</v>
      </c>
    </row>
    <row r="116" spans="1:181" x14ac:dyDescent="0.2">
      <c r="A116" s="1" t="s">
        <v>104</v>
      </c>
      <c r="B116" s="4">
        <v>0.67349999999999999</v>
      </c>
      <c r="C116" s="4">
        <v>0.77539999999999998</v>
      </c>
      <c r="D116" s="4">
        <v>0.3216</v>
      </c>
      <c r="E116" s="4">
        <v>0.94879999999999998</v>
      </c>
      <c r="F116" s="4">
        <v>6.8900000000000003E-2</v>
      </c>
      <c r="G116" s="5">
        <v>0.67849999999999999</v>
      </c>
      <c r="H116" s="5">
        <v>0.79020000000000001</v>
      </c>
      <c r="I116" s="5">
        <v>0.311</v>
      </c>
      <c r="J116" s="5">
        <v>0.94269999999999998</v>
      </c>
      <c r="K116" s="5">
        <v>4.7399999999999998E-2</v>
      </c>
      <c r="L116" s="4">
        <v>0.68320000000000003</v>
      </c>
      <c r="M116" s="4">
        <v>0.8</v>
      </c>
      <c r="N116" s="4">
        <v>0.31069999999999998</v>
      </c>
      <c r="O116" s="4">
        <v>0.93669999999999998</v>
      </c>
      <c r="P116" s="4">
        <v>6.9500000000000006E-2</v>
      </c>
      <c r="Q116" s="5">
        <v>0.68889999999999996</v>
      </c>
      <c r="R116" s="5">
        <v>0.81279999999999997</v>
      </c>
      <c r="S116" s="5">
        <v>0.2928</v>
      </c>
      <c r="T116" s="5">
        <v>0.92710000000000004</v>
      </c>
      <c r="U116" s="5">
        <v>3.9399999999999998E-2</v>
      </c>
      <c r="V116" s="4">
        <v>0.69489999999999996</v>
      </c>
      <c r="W116" s="4">
        <v>0.82789999999999997</v>
      </c>
      <c r="X116" s="4">
        <v>0.29110000000000003</v>
      </c>
      <c r="Y116" s="4">
        <v>0.91379999999999995</v>
      </c>
      <c r="Z116" s="4">
        <v>3.5700000000000003E-2</v>
      </c>
      <c r="AA116" s="5">
        <v>0.70660000000000001</v>
      </c>
      <c r="AB116" s="5">
        <v>0.85289999999999999</v>
      </c>
      <c r="AC116" s="5">
        <v>0.27579999999999999</v>
      </c>
      <c r="AD116" s="5">
        <v>0.89529999999999998</v>
      </c>
      <c r="AE116" s="5">
        <v>2.8899999999999999E-2</v>
      </c>
      <c r="AF116" s="4">
        <v>0.72289999999999999</v>
      </c>
      <c r="AG116" s="4">
        <v>0.89029999999999998</v>
      </c>
      <c r="AH116" s="4">
        <v>0.24360000000000001</v>
      </c>
      <c r="AI116" s="4">
        <v>0.86409999999999998</v>
      </c>
      <c r="AJ116" s="4">
        <v>2.9600000000000001E-2</v>
      </c>
      <c r="AK116" s="5">
        <v>0.75080000000000002</v>
      </c>
      <c r="AL116" s="5">
        <v>0.9617</v>
      </c>
      <c r="AM116" s="5">
        <v>0.22570000000000001</v>
      </c>
      <c r="AN116" s="5">
        <v>0.79910000000000003</v>
      </c>
      <c r="AO116" s="5">
        <v>1.1599999999999999E-2</v>
      </c>
      <c r="AP116" s="4">
        <v>0.80869999999999997</v>
      </c>
      <c r="AQ116" s="4">
        <v>1.109</v>
      </c>
      <c r="AR116" s="4">
        <v>0.1623</v>
      </c>
      <c r="AS116" s="4">
        <v>0.63370000000000004</v>
      </c>
      <c r="AT116" s="4">
        <v>1.2699999999999999E-2</v>
      </c>
      <c r="AU116" s="5">
        <v>0.67390000000000005</v>
      </c>
      <c r="AV116" s="5">
        <v>0.77949999999999997</v>
      </c>
      <c r="AW116" s="5">
        <v>0.33189999999999997</v>
      </c>
      <c r="AX116" s="5">
        <v>0.94889999999999997</v>
      </c>
      <c r="AY116" s="5">
        <v>6.3200000000000006E-2</v>
      </c>
      <c r="AZ116" s="4">
        <v>0.68320000000000003</v>
      </c>
      <c r="BA116" s="4">
        <v>0.8004</v>
      </c>
      <c r="BB116" s="4">
        <v>0.31419999999999998</v>
      </c>
      <c r="BC116" s="4">
        <v>0.93610000000000004</v>
      </c>
      <c r="BD116" s="4">
        <v>4.8800000000000003E-2</v>
      </c>
      <c r="BE116" s="5">
        <v>0.69569999999999999</v>
      </c>
      <c r="BF116" s="5">
        <v>0.83020000000000005</v>
      </c>
      <c r="BG116" s="5">
        <v>0.28689999999999999</v>
      </c>
      <c r="BH116" s="5">
        <v>0.91400000000000003</v>
      </c>
      <c r="BI116" s="5">
        <v>3.6900000000000002E-2</v>
      </c>
      <c r="BJ116" s="4">
        <v>0.72209999999999996</v>
      </c>
      <c r="BK116" s="4">
        <v>0.89070000000000005</v>
      </c>
      <c r="BL116" s="4">
        <v>0.2505</v>
      </c>
      <c r="BM116" s="4">
        <v>0.86270000000000002</v>
      </c>
      <c r="BN116" s="4">
        <v>2.7799999999999998E-2</v>
      </c>
      <c r="BO116" s="5">
        <v>0.80820000000000003</v>
      </c>
      <c r="BP116" s="5">
        <v>1.1085</v>
      </c>
      <c r="BQ116" s="5">
        <v>0.1646</v>
      </c>
      <c r="BR116" s="5">
        <v>0.63200000000000001</v>
      </c>
      <c r="BS116" s="5">
        <v>1.1299999999999999E-2</v>
      </c>
      <c r="BT116" s="4">
        <v>0.67569999999999997</v>
      </c>
      <c r="BU116" s="4">
        <v>0.78410000000000002</v>
      </c>
      <c r="BV116" s="4">
        <v>0.31790000000000002</v>
      </c>
      <c r="BW116" s="4">
        <v>0.94820000000000004</v>
      </c>
      <c r="BX116" s="4">
        <v>5.8599999999999999E-2</v>
      </c>
      <c r="BY116" s="5">
        <v>0.68220000000000003</v>
      </c>
      <c r="BZ116" s="5">
        <v>0.79930000000000001</v>
      </c>
      <c r="CA116" s="5">
        <v>0.30759999999999998</v>
      </c>
      <c r="CB116" s="5">
        <v>0.93700000000000006</v>
      </c>
      <c r="CC116" s="5">
        <v>4.4499999999999998E-2</v>
      </c>
      <c r="CD116" s="4">
        <v>0.69620000000000004</v>
      </c>
      <c r="CE116" s="4">
        <v>0.83120000000000005</v>
      </c>
      <c r="CF116" s="4">
        <v>0.28660000000000002</v>
      </c>
      <c r="CG116" s="4">
        <v>0.91469999999999996</v>
      </c>
      <c r="CH116" s="4">
        <v>3.15E-2</v>
      </c>
      <c r="CI116" s="5">
        <v>0.72350000000000003</v>
      </c>
      <c r="CJ116" s="5">
        <v>0.89470000000000005</v>
      </c>
      <c r="CK116" s="5">
        <v>0.2515</v>
      </c>
      <c r="CL116" s="5">
        <v>0.86229999999999996</v>
      </c>
      <c r="CM116" s="5">
        <v>2.4299999999999999E-2</v>
      </c>
      <c r="CN116" s="4">
        <v>0.80779999999999996</v>
      </c>
      <c r="CO116" s="4">
        <v>1.1074999999999999</v>
      </c>
      <c r="CP116" s="4">
        <v>0.16969999999999999</v>
      </c>
      <c r="CQ116" s="4">
        <v>0.63109999999999999</v>
      </c>
      <c r="CR116" s="4">
        <v>9.1999999999999998E-3</v>
      </c>
      <c r="CS116" s="5">
        <v>0.67269999999999996</v>
      </c>
      <c r="CT116" s="5">
        <v>0.77800000000000002</v>
      </c>
      <c r="CU116" s="5">
        <v>0.33389999999999997</v>
      </c>
      <c r="CV116" s="5">
        <v>0.9486</v>
      </c>
      <c r="CW116" s="5">
        <v>4.6399999999999997E-2</v>
      </c>
      <c r="CX116" s="4">
        <v>0.6825</v>
      </c>
      <c r="CY116" s="4">
        <v>0.7994</v>
      </c>
      <c r="CZ116" s="4">
        <v>0.31180000000000002</v>
      </c>
      <c r="DA116" s="4">
        <v>0.93620000000000003</v>
      </c>
      <c r="DB116" s="4">
        <v>3.5400000000000001E-2</v>
      </c>
      <c r="DC116" s="5">
        <v>0.69589999999999996</v>
      </c>
      <c r="DD116" s="5">
        <v>0.83040000000000003</v>
      </c>
      <c r="DE116" s="5">
        <v>0.28660000000000002</v>
      </c>
      <c r="DF116" s="5">
        <v>0.91479999999999995</v>
      </c>
      <c r="DG116" s="5">
        <v>2.9399999999999999E-2</v>
      </c>
      <c r="DH116" s="4">
        <v>0.72330000000000005</v>
      </c>
      <c r="DI116" s="4">
        <v>0.89439999999999997</v>
      </c>
      <c r="DJ116" s="4">
        <v>0.25209999999999999</v>
      </c>
      <c r="DK116" s="4">
        <v>0.8629</v>
      </c>
      <c r="DL116" s="4">
        <v>1.6799999999999999E-2</v>
      </c>
      <c r="DM116" s="5">
        <v>0.80789999999999995</v>
      </c>
      <c r="DN116" s="5">
        <v>1.1073</v>
      </c>
      <c r="DO116" s="5">
        <v>0.16569999999999999</v>
      </c>
      <c r="DP116" s="5">
        <v>0.63139999999999996</v>
      </c>
      <c r="DQ116" s="5">
        <v>6.3E-3</v>
      </c>
      <c r="DR116" s="4">
        <v>0.67569999999999997</v>
      </c>
      <c r="DS116" s="4">
        <v>0.78400000000000003</v>
      </c>
      <c r="DT116" s="4">
        <v>0.3246</v>
      </c>
      <c r="DU116" s="4">
        <v>0.94769999999999999</v>
      </c>
      <c r="DV116" s="4">
        <v>5.8900000000000001E-2</v>
      </c>
      <c r="DW116" s="5">
        <v>0.68189999999999995</v>
      </c>
      <c r="DX116" s="5">
        <v>0.79810000000000003</v>
      </c>
      <c r="DY116" s="5">
        <v>0.31080000000000002</v>
      </c>
      <c r="DZ116" s="5">
        <v>0.93630000000000002</v>
      </c>
      <c r="EA116" s="5">
        <v>3.7999999999999999E-2</v>
      </c>
      <c r="EB116" s="4">
        <v>0.6956</v>
      </c>
      <c r="EC116" s="4">
        <v>0.82989999999999997</v>
      </c>
      <c r="ED116" s="4">
        <v>0.28849999999999998</v>
      </c>
      <c r="EE116" s="4">
        <v>0.91400000000000003</v>
      </c>
      <c r="EF116" s="4">
        <v>2.52E-2</v>
      </c>
      <c r="EG116" s="5">
        <v>0.72299999999999998</v>
      </c>
      <c r="EH116" s="5">
        <v>0.89359999999999995</v>
      </c>
      <c r="EI116" s="5">
        <v>0.2495</v>
      </c>
      <c r="EJ116" s="5">
        <v>0.86329999999999996</v>
      </c>
      <c r="EK116" s="5">
        <v>1.7899999999999999E-2</v>
      </c>
      <c r="EL116" s="4">
        <v>0.80769999999999997</v>
      </c>
      <c r="EM116" s="4">
        <v>1.1082000000000001</v>
      </c>
      <c r="EN116" s="4">
        <v>0.1661</v>
      </c>
      <c r="EO116" s="4">
        <v>0.63190000000000002</v>
      </c>
      <c r="EP116" s="4">
        <v>6.3E-3</v>
      </c>
      <c r="EQ116" s="5"/>
      <c r="ER116" s="5"/>
      <c r="ES116" s="5"/>
      <c r="ET116" s="5"/>
      <c r="EU116" s="5"/>
      <c r="EV116" s="4"/>
      <c r="EW116" s="4"/>
      <c r="EX116" s="4"/>
      <c r="EY116" s="4"/>
      <c r="EZ116" s="4"/>
      <c r="FA116" s="5">
        <v>0.69530000000000003</v>
      </c>
      <c r="FB116" s="5">
        <v>0.82869999999999999</v>
      </c>
      <c r="FC116" s="5">
        <v>0.2883</v>
      </c>
      <c r="FD116" s="5">
        <v>0.91420000000000001</v>
      </c>
      <c r="FE116" s="5">
        <v>2.7E-2</v>
      </c>
      <c r="FF116" s="4"/>
      <c r="FG116" s="4"/>
      <c r="FH116" s="4"/>
      <c r="FI116" s="4"/>
      <c r="FJ116" s="4"/>
      <c r="FK116" s="5"/>
      <c r="FL116" s="5"/>
      <c r="FM116" s="5"/>
      <c r="FN116" s="5"/>
      <c r="FO116" s="5"/>
      <c r="FP116" s="4">
        <f t="shared" si="26"/>
        <v>0.71459999999999968</v>
      </c>
      <c r="FQ116" s="4">
        <f t="shared" si="7"/>
        <v>0.87661</v>
      </c>
      <c r="FR116" s="4">
        <f t="shared" si="8"/>
        <v>0.26979666666666674</v>
      </c>
      <c r="FS116" s="4">
        <f t="shared" si="9"/>
        <v>0.86498666666666657</v>
      </c>
      <c r="FT116" s="4">
        <f t="shared" si="10"/>
        <v>3.3579999999999992E-2</v>
      </c>
      <c r="FU116" s="1" t="str" cm="1">
        <f t="array" aca="1" ref="FU116" ca="1">CONCATENATE(INDIRECT(ADDRESS(1,MATCH(_xlfn.MINIFS(B116:FO116,metrics.est,"MAE"),B116:FO116,0)+1)), ", ", INDIRECT(ADDRESS(2,MATCH(_xlfn.MINIFS(B116:FO116,metrics.est,"MAE"),B116:FO116,0)+1)))</f>
        <v>k=20, r=0.1</v>
      </c>
      <c r="FV116" s="1" t="str" cm="1">
        <f t="array" aca="1" ref="FV116" ca="1">CONCATENATE(INDIRECT(ADDRESS(1,MATCH(_xlfn.MINIFS(B116:FO116,metrics.est,"MSE"),B116:FO116,0)+1)), ", ", INDIRECT(ADDRESS(2,MATCH(_xlfn.MINIFS(B116:FO116,metrics.est,"MSE"),B116:FO116,0)+1)))</f>
        <v>k=5, r=0.1</v>
      </c>
      <c r="FW116" s="1" t="str" cm="1">
        <f t="array" aca="1" ref="FW116" ca="1">CONCATENATE(INDIRECT(ADDRESS(1,MATCH(_xlfn.MAXIFS(B116:FO116,metrics.est,"R"),B116:FO116,0)+1)), ", ", INDIRECT(ADDRESS(2,MATCH(_xlfn.MAXIFS(B116:FO116,metrics.est,"R"),B116:FO116,0)+1)))</f>
        <v>k=20, r=0.1</v>
      </c>
      <c r="FX116" s="1" t="str" cm="1">
        <f t="array" aca="1" ref="FX116" ca="1">CONCATENATE(INDIRECT(ADDRESS(1,MATCH(_xlfn.MAXIFS(B116:FO116,metrics.est,"Coverage"),B116:FO116,0)+1)), ", ", INDIRECT(ADDRESS(2,MATCH(_xlfn.MAXIFS(B116:FO116,metrics.est,"Coverage"),B116:FO116,0)+1)))</f>
        <v>k=10, r=0.1</v>
      </c>
      <c r="FY116" s="1" t="str" cm="1">
        <f t="array" aca="1" ref="FY116" ca="1">CONCATENATE(INDIRECT(ADDRESS(1,MATCH(_xlfn.MINIFS(B116:FO116,metrics.est,"Time"),B116:FO116,0)+1)), ", ", INDIRECT(ADDRESS(2,MATCH(_xlfn.MINIFS(B116:FO116,metrics.est,"Time"),B116:FO116,0)+1)))</f>
        <v>k=20, r=0.9</v>
      </c>
    </row>
    <row r="117" spans="1:181" x14ac:dyDescent="0.2">
      <c r="A117" s="1" t="s">
        <v>224</v>
      </c>
      <c r="B117" s="4">
        <v>0.67710000000000004</v>
      </c>
      <c r="C117" s="4">
        <v>0.78849999999999998</v>
      </c>
      <c r="D117" s="4">
        <v>0.30869999999999997</v>
      </c>
      <c r="E117" s="4">
        <v>0.94489999999999996</v>
      </c>
      <c r="F117" s="4">
        <v>3.6600000000000001E-2</v>
      </c>
      <c r="G117" s="5">
        <v>0.68210000000000004</v>
      </c>
      <c r="H117" s="5">
        <v>0.80269999999999997</v>
      </c>
      <c r="I117" s="5">
        <v>0.30740000000000001</v>
      </c>
      <c r="J117" s="5">
        <v>0.93840000000000001</v>
      </c>
      <c r="K117" s="5">
        <v>3.4099999999999998E-2</v>
      </c>
      <c r="L117" s="4">
        <v>0.68910000000000005</v>
      </c>
      <c r="M117" s="4">
        <v>0.8175</v>
      </c>
      <c r="N117" s="4">
        <v>0.30430000000000001</v>
      </c>
      <c r="O117" s="4">
        <v>0.93110000000000004</v>
      </c>
      <c r="P117" s="4">
        <v>2.81E-2</v>
      </c>
      <c r="Q117" s="5">
        <v>0.69510000000000005</v>
      </c>
      <c r="R117" s="5">
        <v>0.83169999999999999</v>
      </c>
      <c r="S117" s="5">
        <v>0.28799999999999998</v>
      </c>
      <c r="T117" s="5">
        <v>0.92010000000000003</v>
      </c>
      <c r="U117" s="5">
        <v>2.9899999999999999E-2</v>
      </c>
      <c r="V117" s="4">
        <v>0.70409999999999995</v>
      </c>
      <c r="W117" s="4">
        <v>0.85260000000000002</v>
      </c>
      <c r="X117" s="4">
        <v>0.27950000000000003</v>
      </c>
      <c r="Y117" s="4">
        <v>0.90539999999999998</v>
      </c>
      <c r="Z117" s="4">
        <v>1.9300000000000001E-2</v>
      </c>
      <c r="AA117" s="5">
        <v>0.71819999999999995</v>
      </c>
      <c r="AB117" s="5">
        <v>0.88380000000000003</v>
      </c>
      <c r="AC117" s="5">
        <v>0.2576</v>
      </c>
      <c r="AD117" s="5">
        <v>0.88290000000000002</v>
      </c>
      <c r="AE117" s="5">
        <v>2.0299999999999999E-2</v>
      </c>
      <c r="AF117" s="4">
        <v>0.73729999999999996</v>
      </c>
      <c r="AG117" s="4">
        <v>0.92869999999999997</v>
      </c>
      <c r="AH117" s="4">
        <v>0.2293</v>
      </c>
      <c r="AI117" s="4">
        <v>0.84730000000000005</v>
      </c>
      <c r="AJ117" s="4">
        <v>1.29E-2</v>
      </c>
      <c r="AK117" s="5">
        <v>0.77010000000000001</v>
      </c>
      <c r="AL117" s="5">
        <v>1.0118</v>
      </c>
      <c r="AM117" s="5">
        <v>0.2114</v>
      </c>
      <c r="AN117" s="5">
        <v>0.7772</v>
      </c>
      <c r="AO117" s="5">
        <v>8.6E-3</v>
      </c>
      <c r="AP117" s="4">
        <v>0.81940000000000002</v>
      </c>
      <c r="AQ117" s="4">
        <v>1.1378999999999999</v>
      </c>
      <c r="AR117" s="4">
        <v>0.15690000000000001</v>
      </c>
      <c r="AS117" s="4">
        <v>0.62790000000000001</v>
      </c>
      <c r="AT117" s="4">
        <v>4.7000000000000002E-3</v>
      </c>
      <c r="AU117" s="5">
        <v>0.67710000000000004</v>
      </c>
      <c r="AV117" s="5">
        <v>0.79139999999999999</v>
      </c>
      <c r="AW117" s="5">
        <v>0.33179999999999998</v>
      </c>
      <c r="AX117" s="5">
        <v>0.94550000000000001</v>
      </c>
      <c r="AY117" s="5">
        <v>4.6600000000000003E-2</v>
      </c>
      <c r="AZ117" s="4">
        <v>0.68810000000000004</v>
      </c>
      <c r="BA117" s="4">
        <v>0.8155</v>
      </c>
      <c r="BB117" s="4">
        <v>0.30370000000000003</v>
      </c>
      <c r="BC117" s="4">
        <v>0.93059999999999998</v>
      </c>
      <c r="BD117" s="4">
        <v>3.5900000000000001E-2</v>
      </c>
      <c r="BE117" s="5">
        <v>0.70420000000000005</v>
      </c>
      <c r="BF117" s="5">
        <v>0.85329999999999995</v>
      </c>
      <c r="BG117" s="5">
        <v>0.27210000000000001</v>
      </c>
      <c r="BH117" s="5">
        <v>0.90480000000000005</v>
      </c>
      <c r="BI117" s="5">
        <v>2.3599999999999999E-2</v>
      </c>
      <c r="BJ117" s="4">
        <v>0.73750000000000004</v>
      </c>
      <c r="BK117" s="4">
        <v>0.93089999999999995</v>
      </c>
      <c r="BL117" s="4">
        <v>0.2321</v>
      </c>
      <c r="BM117" s="4">
        <v>0.8458</v>
      </c>
      <c r="BN117" s="4">
        <v>2.0400000000000001E-2</v>
      </c>
      <c r="BO117" s="5">
        <v>0.82020000000000004</v>
      </c>
      <c r="BP117" s="5">
        <v>1.1407</v>
      </c>
      <c r="BQ117" s="5">
        <v>0.15709999999999999</v>
      </c>
      <c r="BR117" s="5">
        <v>0.62670000000000003</v>
      </c>
      <c r="BS117" s="5">
        <v>8.6999999999999994E-3</v>
      </c>
      <c r="BT117" s="4">
        <v>0.67869999999999997</v>
      </c>
      <c r="BU117" s="4">
        <v>0.7954</v>
      </c>
      <c r="BV117" s="4">
        <v>0.315</v>
      </c>
      <c r="BW117" s="4">
        <v>0.94440000000000002</v>
      </c>
      <c r="BX117" s="4">
        <v>4.3999999999999997E-2</v>
      </c>
      <c r="BY117" s="5">
        <v>0.68789999999999996</v>
      </c>
      <c r="BZ117" s="5">
        <v>0.81579999999999997</v>
      </c>
      <c r="CA117" s="5">
        <v>0.3004</v>
      </c>
      <c r="CB117" s="5">
        <v>0.93169999999999997</v>
      </c>
      <c r="CC117" s="5">
        <v>3.2099999999999997E-2</v>
      </c>
      <c r="CD117" s="4">
        <v>0.70479999999999998</v>
      </c>
      <c r="CE117" s="4">
        <v>0.8548</v>
      </c>
      <c r="CF117" s="4">
        <v>0.27289999999999998</v>
      </c>
      <c r="CG117" s="4">
        <v>0.90549999999999997</v>
      </c>
      <c r="CH117" s="4">
        <v>2.4199999999999999E-2</v>
      </c>
      <c r="CI117" s="5">
        <v>0.73770000000000002</v>
      </c>
      <c r="CJ117" s="5">
        <v>0.93240000000000001</v>
      </c>
      <c r="CK117" s="5">
        <v>0.2379</v>
      </c>
      <c r="CL117" s="5">
        <v>0.84589999999999999</v>
      </c>
      <c r="CM117" s="5">
        <v>1.7500000000000002E-2</v>
      </c>
      <c r="CN117" s="4">
        <v>0.81940000000000002</v>
      </c>
      <c r="CO117" s="4">
        <v>1.1395</v>
      </c>
      <c r="CP117" s="4">
        <v>0.16250000000000001</v>
      </c>
      <c r="CQ117" s="4">
        <v>0.62490000000000001</v>
      </c>
      <c r="CR117" s="4">
        <v>6.6E-3</v>
      </c>
      <c r="CS117" s="5">
        <v>0.67559999999999998</v>
      </c>
      <c r="CT117" s="5">
        <v>0.7883</v>
      </c>
      <c r="CU117" s="5">
        <v>0.32529999999999998</v>
      </c>
      <c r="CV117" s="5">
        <v>0.94450000000000001</v>
      </c>
      <c r="CW117" s="5">
        <v>3.4299999999999997E-2</v>
      </c>
      <c r="CX117" s="4">
        <v>0.68830000000000002</v>
      </c>
      <c r="CY117" s="4">
        <v>0.81699999999999995</v>
      </c>
      <c r="CZ117" s="4">
        <v>0.30280000000000001</v>
      </c>
      <c r="DA117" s="4">
        <v>0.93089999999999995</v>
      </c>
      <c r="DB117" s="4">
        <v>2.5700000000000001E-2</v>
      </c>
      <c r="DC117" s="5">
        <v>0.70479999999999998</v>
      </c>
      <c r="DD117" s="5">
        <v>0.85509999999999997</v>
      </c>
      <c r="DE117" s="5">
        <v>0.27189999999999998</v>
      </c>
      <c r="DF117" s="5">
        <v>0.90590000000000004</v>
      </c>
      <c r="DG117" s="5">
        <v>2.07E-2</v>
      </c>
      <c r="DH117" s="4">
        <v>0.73799999999999999</v>
      </c>
      <c r="DI117" s="4">
        <v>0.93320000000000003</v>
      </c>
      <c r="DJ117" s="4">
        <v>0.23619999999999999</v>
      </c>
      <c r="DK117" s="4">
        <v>0.8468</v>
      </c>
      <c r="DL117" s="4">
        <v>1.14E-2</v>
      </c>
      <c r="DM117" s="5">
        <v>0.81969999999999998</v>
      </c>
      <c r="DN117" s="5">
        <v>1.139</v>
      </c>
      <c r="DO117" s="5">
        <v>0.15920000000000001</v>
      </c>
      <c r="DP117" s="5">
        <v>0.62660000000000005</v>
      </c>
      <c r="DQ117" s="5">
        <v>4.3E-3</v>
      </c>
      <c r="DR117" s="4">
        <v>0.67920000000000003</v>
      </c>
      <c r="DS117" s="4">
        <v>0.79559999999999997</v>
      </c>
      <c r="DT117" s="4">
        <v>0.31940000000000002</v>
      </c>
      <c r="DU117" s="4">
        <v>0.94399999999999995</v>
      </c>
      <c r="DV117" s="4">
        <v>4.6800000000000001E-2</v>
      </c>
      <c r="DW117" s="5">
        <v>0.68710000000000004</v>
      </c>
      <c r="DX117" s="5">
        <v>0.81389999999999996</v>
      </c>
      <c r="DY117" s="5">
        <v>0.30170000000000002</v>
      </c>
      <c r="DZ117" s="5">
        <v>0.93089999999999995</v>
      </c>
      <c r="EA117" s="5">
        <v>2.7199999999999998E-2</v>
      </c>
      <c r="EB117" s="4">
        <v>0.70440000000000003</v>
      </c>
      <c r="EC117" s="4">
        <v>0.85399999999999998</v>
      </c>
      <c r="ED117" s="4">
        <v>0.27379999999999999</v>
      </c>
      <c r="EE117" s="4">
        <v>0.9052</v>
      </c>
      <c r="EF117" s="4">
        <v>1.8499999999999999E-2</v>
      </c>
      <c r="EG117" s="5">
        <v>0.73750000000000004</v>
      </c>
      <c r="EH117" s="5">
        <v>0.93189999999999995</v>
      </c>
      <c r="EI117" s="5">
        <v>0.2354</v>
      </c>
      <c r="EJ117" s="5">
        <v>0.84719999999999995</v>
      </c>
      <c r="EK117" s="5">
        <v>1.23E-2</v>
      </c>
      <c r="EL117" s="4">
        <v>0.81969999999999998</v>
      </c>
      <c r="EM117" s="4">
        <v>1.1406000000000001</v>
      </c>
      <c r="EN117" s="4">
        <v>0.16009999999999999</v>
      </c>
      <c r="EO117" s="4">
        <v>0.62709999999999999</v>
      </c>
      <c r="EP117" s="4">
        <v>4.5999999999999999E-3</v>
      </c>
      <c r="EQ117" s="5"/>
      <c r="ER117" s="5"/>
      <c r="ES117" s="5"/>
      <c r="ET117" s="5"/>
      <c r="EU117" s="5"/>
      <c r="EV117" s="4"/>
      <c r="EW117" s="4"/>
      <c r="EX117" s="4"/>
      <c r="EY117" s="4"/>
      <c r="EZ117" s="4"/>
      <c r="FA117" s="5">
        <v>0.70399999999999996</v>
      </c>
      <c r="FB117" s="5">
        <v>0.85340000000000005</v>
      </c>
      <c r="FC117" s="5">
        <v>0.2742</v>
      </c>
      <c r="FD117" s="5">
        <v>0.90559999999999996</v>
      </c>
      <c r="FE117" s="5">
        <v>1.89E-2</v>
      </c>
      <c r="FF117" s="4"/>
      <c r="FG117" s="4"/>
      <c r="FH117" s="4"/>
      <c r="FI117" s="4"/>
      <c r="FJ117" s="4"/>
      <c r="FK117" s="5"/>
      <c r="FL117" s="5"/>
      <c r="FM117" s="5"/>
      <c r="FN117" s="5"/>
      <c r="FO117" s="5"/>
      <c r="FP117" s="4">
        <f t="shared" si="26"/>
        <v>0.72354666666666689</v>
      </c>
      <c r="FQ117" s="4">
        <f t="shared" si="7"/>
        <v>0.90156333333333327</v>
      </c>
      <c r="FR117" s="4">
        <f t="shared" si="8"/>
        <v>0.25961999999999996</v>
      </c>
      <c r="FS117" s="4">
        <f t="shared" si="9"/>
        <v>0.85652333333333341</v>
      </c>
      <c r="FT117" s="4">
        <f t="shared" si="10"/>
        <v>2.2626666666666666E-2</v>
      </c>
      <c r="FU117" s="1" t="str" cm="1">
        <f t="array" aca="1" ref="FU117" ca="1">CONCATENATE(INDIRECT(ADDRESS(1,MATCH(_xlfn.MINIFS(B117:FO117,metrics.est,"MAE"),B117:FO117,0)+1)), ", ", INDIRECT(ADDRESS(2,MATCH(_xlfn.MINIFS(B117:FO117,metrics.est,"MAE"),B117:FO117,0)+1)))</f>
        <v>k=20, r=0.1</v>
      </c>
      <c r="FV117" s="1" t="str" cm="1">
        <f t="array" aca="1" ref="FV117" ca="1">CONCATENATE(INDIRECT(ADDRESS(1,MATCH(_xlfn.MINIFS(B117:FO117,metrics.est,"MSE"),B117:FO117,0)+1)), ", ", INDIRECT(ADDRESS(2,MATCH(_xlfn.MINIFS(B117:FO117,metrics.est,"MSE"),B117:FO117,0)+1)))</f>
        <v>k=20, r=0.1</v>
      </c>
      <c r="FW117" s="1" t="str" cm="1">
        <f t="array" aca="1" ref="FW117" ca="1">CONCATENATE(INDIRECT(ADDRESS(1,MATCH(_xlfn.MAXIFS(B117:FO117,metrics.est,"R"),B117:FO117,0)+1)), ", ", INDIRECT(ADDRESS(2,MATCH(_xlfn.MAXIFS(B117:FO117,metrics.est,"R"),B117:FO117,0)+1)))</f>
        <v>k=10, r=0.1</v>
      </c>
      <c r="FX117" s="1" t="str" cm="1">
        <f t="array" aca="1" ref="FX117" ca="1">CONCATENATE(INDIRECT(ADDRESS(1,MATCH(_xlfn.MAXIFS(B117:FO117,metrics.est,"Coverage"),B117:FO117,0)+1)), ", ", INDIRECT(ADDRESS(2,MATCH(_xlfn.MAXIFS(B117:FO117,metrics.est,"Coverage"),B117:FO117,0)+1)))</f>
        <v>k=10, r=0.1</v>
      </c>
      <c r="FY117" s="1" t="str" cm="1">
        <f t="array" aca="1" ref="FY117" ca="1">CONCATENATE(INDIRECT(ADDRESS(1,MATCH(_xlfn.MINIFS(B117:FO117,metrics.est,"Time"),B117:FO117,0)+1)), ", ", INDIRECT(ADDRESS(2,MATCH(_xlfn.MINIFS(B117:FO117,metrics.est,"Time"),B117:FO117,0)+1)))</f>
        <v>k=20, r=0.9</v>
      </c>
    </row>
    <row r="118" spans="1:181" x14ac:dyDescent="0.2">
      <c r="A118" s="1" t="s">
        <v>220</v>
      </c>
      <c r="B118" s="4">
        <v>0.76319999999999999</v>
      </c>
      <c r="C118" s="4">
        <v>0.98</v>
      </c>
      <c r="D118" s="4">
        <v>0.17960000000000001</v>
      </c>
      <c r="E118" s="4">
        <v>0.66879999999999995</v>
      </c>
      <c r="F118" s="4">
        <v>0.1363</v>
      </c>
      <c r="G118" s="5">
        <v>0.78339999999999999</v>
      </c>
      <c r="H118" s="5">
        <v>1.0344</v>
      </c>
      <c r="I118" s="5">
        <v>0.1779</v>
      </c>
      <c r="J118" s="5">
        <v>0.60560000000000003</v>
      </c>
      <c r="K118" s="5">
        <v>0.1391</v>
      </c>
      <c r="L118" s="4">
        <v>0.79749999999999999</v>
      </c>
      <c r="M118" s="4">
        <v>1.0718000000000001</v>
      </c>
      <c r="N118" s="4">
        <v>0.16389999999999999</v>
      </c>
      <c r="O118" s="4">
        <v>0.54700000000000004</v>
      </c>
      <c r="P118" s="4">
        <v>0.13270000000000001</v>
      </c>
      <c r="Q118" s="5">
        <v>0.81859999999999999</v>
      </c>
      <c r="R118" s="5">
        <v>1.1236999999999999</v>
      </c>
      <c r="S118" s="5">
        <v>0.16239999999999999</v>
      </c>
      <c r="T118" s="5">
        <v>0.47639999999999999</v>
      </c>
      <c r="U118" s="5">
        <v>0.13370000000000001</v>
      </c>
      <c r="V118" s="4">
        <v>0.83389999999999997</v>
      </c>
      <c r="W118" s="4">
        <v>1.171</v>
      </c>
      <c r="X118" s="4">
        <v>0.1552</v>
      </c>
      <c r="Y118" s="4">
        <v>0.41720000000000002</v>
      </c>
      <c r="Z118" s="4">
        <v>0.1159</v>
      </c>
      <c r="AA118" s="5">
        <v>0.84040000000000004</v>
      </c>
      <c r="AB118" s="5">
        <v>1.1817</v>
      </c>
      <c r="AC118" s="5">
        <v>0.14249999999999999</v>
      </c>
      <c r="AD118" s="5">
        <v>0.3543</v>
      </c>
      <c r="AE118" s="5">
        <v>0.1207</v>
      </c>
      <c r="AF118" s="4">
        <v>0.84530000000000005</v>
      </c>
      <c r="AG118" s="4">
        <v>1.1960999999999999</v>
      </c>
      <c r="AH118" s="4">
        <v>0.13800000000000001</v>
      </c>
      <c r="AI118" s="4">
        <v>0.29699999999999999</v>
      </c>
      <c r="AJ118" s="4">
        <v>9.5699999999999993E-2</v>
      </c>
      <c r="AK118" s="5">
        <v>0.85640000000000005</v>
      </c>
      <c r="AL118" s="5">
        <v>1.2283999999999999</v>
      </c>
      <c r="AM118" s="5">
        <v>0.1123</v>
      </c>
      <c r="AN118" s="5">
        <v>0.22320000000000001</v>
      </c>
      <c r="AO118" s="5">
        <v>7.51E-2</v>
      </c>
      <c r="AP118" s="4">
        <v>0.84609999999999996</v>
      </c>
      <c r="AQ118" s="4">
        <v>1.1834</v>
      </c>
      <c r="AR118" s="4">
        <v>8.2799999999999999E-2</v>
      </c>
      <c r="AS118" s="4">
        <v>0.12520000000000001</v>
      </c>
      <c r="AT118" s="4">
        <v>5.04E-2</v>
      </c>
      <c r="AU118" s="5">
        <v>0.76519999999999999</v>
      </c>
      <c r="AV118" s="5">
        <v>0.99080000000000001</v>
      </c>
      <c r="AW118" s="5">
        <v>0.19869999999999999</v>
      </c>
      <c r="AX118" s="5">
        <v>0.66839999999999999</v>
      </c>
      <c r="AY118" s="5">
        <v>0.17299999999999999</v>
      </c>
      <c r="AZ118" s="4">
        <v>0.7984</v>
      </c>
      <c r="BA118" s="4">
        <v>1.073</v>
      </c>
      <c r="BB118" s="4">
        <v>0.17680000000000001</v>
      </c>
      <c r="BC118" s="4">
        <v>0.54530000000000001</v>
      </c>
      <c r="BD118" s="4">
        <v>0.15840000000000001</v>
      </c>
      <c r="BE118" s="5">
        <v>0.82689999999999997</v>
      </c>
      <c r="BF118" s="5">
        <v>1.1496999999999999</v>
      </c>
      <c r="BG118" s="5">
        <v>0.15559999999999999</v>
      </c>
      <c r="BH118" s="5">
        <v>0.41589999999999999</v>
      </c>
      <c r="BI118" s="5">
        <v>0.14000000000000001</v>
      </c>
      <c r="BJ118" s="4">
        <v>0.85109999999999997</v>
      </c>
      <c r="BK118" s="4">
        <v>1.2126999999999999</v>
      </c>
      <c r="BL118" s="4">
        <v>0.12959999999999999</v>
      </c>
      <c r="BM118" s="4">
        <v>0.29699999999999999</v>
      </c>
      <c r="BN118" s="4">
        <v>0.12039999999999999</v>
      </c>
      <c r="BO118" s="5">
        <v>0.84089999999999998</v>
      </c>
      <c r="BP118" s="5">
        <v>1.1593</v>
      </c>
      <c r="BQ118" s="5">
        <v>8.77E-2</v>
      </c>
      <c r="BR118" s="5">
        <v>0.12670000000000001</v>
      </c>
      <c r="BS118" s="5">
        <v>7.6799999999999993E-2</v>
      </c>
      <c r="BT118" s="4">
        <v>0.76290000000000002</v>
      </c>
      <c r="BU118" s="4">
        <v>0.98250000000000004</v>
      </c>
      <c r="BV118" s="4">
        <v>0.19670000000000001</v>
      </c>
      <c r="BW118" s="4">
        <v>0.66720000000000002</v>
      </c>
      <c r="BX118" s="4">
        <v>0.17680000000000001</v>
      </c>
      <c r="BY118" s="5">
        <v>0.7994</v>
      </c>
      <c r="BZ118" s="5">
        <v>1.0750999999999999</v>
      </c>
      <c r="CA118" s="5">
        <v>0.17299999999999999</v>
      </c>
      <c r="CB118" s="5">
        <v>0.54690000000000005</v>
      </c>
      <c r="CC118" s="5">
        <v>0.14760000000000001</v>
      </c>
      <c r="CD118" s="4">
        <v>0.8296</v>
      </c>
      <c r="CE118" s="4">
        <v>1.1585000000000001</v>
      </c>
      <c r="CF118" s="4">
        <v>0.159</v>
      </c>
      <c r="CG118" s="4">
        <v>0.41599999999999998</v>
      </c>
      <c r="CH118" s="4">
        <v>0.1409</v>
      </c>
      <c r="CI118" s="5">
        <v>0.85029999999999994</v>
      </c>
      <c r="CJ118" s="5">
        <v>1.2210000000000001</v>
      </c>
      <c r="CK118" s="5">
        <v>0.12379999999999999</v>
      </c>
      <c r="CL118" s="5">
        <v>0.29499999999999998</v>
      </c>
      <c r="CM118" s="5">
        <v>0.13320000000000001</v>
      </c>
      <c r="CN118" s="4">
        <v>0.84819999999999995</v>
      </c>
      <c r="CO118" s="4">
        <v>1.1811</v>
      </c>
      <c r="CP118" s="4">
        <v>8.2000000000000003E-2</v>
      </c>
      <c r="CQ118" s="4">
        <v>0.1275</v>
      </c>
      <c r="CR118" s="4">
        <v>6.6000000000000003E-2</v>
      </c>
      <c r="CS118" s="5">
        <v>0.76160000000000005</v>
      </c>
      <c r="CT118" s="5">
        <v>0.97889999999999999</v>
      </c>
      <c r="CU118" s="5">
        <v>0.19839999999999999</v>
      </c>
      <c r="CV118" s="5">
        <v>0.6673</v>
      </c>
      <c r="CW118" s="5">
        <v>0.12820000000000001</v>
      </c>
      <c r="CX118" s="4">
        <v>0.79759999999999998</v>
      </c>
      <c r="CY118" s="4">
        <v>1.0716000000000001</v>
      </c>
      <c r="CZ118" s="4">
        <v>0.17330000000000001</v>
      </c>
      <c r="DA118" s="4">
        <v>0.54869999999999997</v>
      </c>
      <c r="DB118" s="4">
        <v>0.1139</v>
      </c>
      <c r="DC118" s="5">
        <v>0.83089999999999997</v>
      </c>
      <c r="DD118" s="5">
        <v>1.1618999999999999</v>
      </c>
      <c r="DE118" s="5">
        <v>0.1585</v>
      </c>
      <c r="DF118" s="5">
        <v>0.41439999999999999</v>
      </c>
      <c r="DG118" s="5">
        <v>0.1076</v>
      </c>
      <c r="DH118" s="4">
        <v>0.85209999999999997</v>
      </c>
      <c r="DI118" s="4">
        <v>1.214</v>
      </c>
      <c r="DJ118" s="4">
        <v>0.13619999999999999</v>
      </c>
      <c r="DK118" s="4">
        <v>0.29899999999999999</v>
      </c>
      <c r="DL118" s="4">
        <v>8.8599999999999998E-2</v>
      </c>
      <c r="DM118" s="5">
        <v>0.83720000000000006</v>
      </c>
      <c r="DN118" s="5">
        <v>1.1613</v>
      </c>
      <c r="DO118" s="5">
        <v>0.1095</v>
      </c>
      <c r="DP118" s="5">
        <v>0.1263</v>
      </c>
      <c r="DQ118" s="5">
        <v>4.6800000000000001E-2</v>
      </c>
      <c r="DR118" s="4">
        <v>0.7621</v>
      </c>
      <c r="DS118" s="4">
        <v>0.97870000000000001</v>
      </c>
      <c r="DT118" s="4">
        <v>0.2</v>
      </c>
      <c r="DU118" s="4">
        <v>0.6663</v>
      </c>
      <c r="DV118" s="4">
        <v>0.17430000000000001</v>
      </c>
      <c r="DW118" s="5">
        <v>0.79800000000000004</v>
      </c>
      <c r="DX118" s="5">
        <v>1.0722</v>
      </c>
      <c r="DY118" s="5">
        <v>0.17230000000000001</v>
      </c>
      <c r="DZ118" s="5">
        <v>0.54720000000000002</v>
      </c>
      <c r="EA118" s="5">
        <v>0.1198</v>
      </c>
      <c r="EB118" s="4">
        <v>0.83179999999999998</v>
      </c>
      <c r="EC118" s="4">
        <v>1.1651</v>
      </c>
      <c r="ED118" s="4">
        <v>0.15479999999999999</v>
      </c>
      <c r="EE118" s="4">
        <v>0.41549999999999998</v>
      </c>
      <c r="EF118" s="4">
        <v>0.10299999999999999</v>
      </c>
      <c r="EG118" s="5">
        <v>0.84940000000000004</v>
      </c>
      <c r="EH118" s="5">
        <v>1.2059</v>
      </c>
      <c r="EI118" s="5">
        <v>0.13020000000000001</v>
      </c>
      <c r="EJ118" s="5">
        <v>0.29880000000000001</v>
      </c>
      <c r="EK118" s="5">
        <v>9.2999999999999999E-2</v>
      </c>
      <c r="EL118" s="4">
        <v>0.84799999999999998</v>
      </c>
      <c r="EM118" s="4">
        <v>1.1857</v>
      </c>
      <c r="EN118" s="4">
        <v>7.8200000000000006E-2</v>
      </c>
      <c r="EO118" s="4">
        <v>0.12690000000000001</v>
      </c>
      <c r="EP118" s="4">
        <v>4.8800000000000003E-2</v>
      </c>
      <c r="EQ118" s="5"/>
      <c r="ER118" s="5"/>
      <c r="ES118" s="5"/>
      <c r="ET118" s="5"/>
      <c r="EU118" s="5"/>
      <c r="EV118" s="4"/>
      <c r="EW118" s="4"/>
      <c r="EX118" s="4"/>
      <c r="EY118" s="4"/>
      <c r="EZ118" s="4"/>
      <c r="FA118" s="5">
        <v>0.83179999999999998</v>
      </c>
      <c r="FB118" s="5">
        <v>1.1659999999999999</v>
      </c>
      <c r="FC118" s="5">
        <v>0.15509999999999999</v>
      </c>
      <c r="FD118" s="5">
        <v>0.41470000000000001</v>
      </c>
      <c r="FE118" s="5">
        <v>0.1108</v>
      </c>
      <c r="FF118" s="4"/>
      <c r="FG118" s="4"/>
      <c r="FH118" s="4"/>
      <c r="FI118" s="4"/>
      <c r="FJ118" s="4"/>
      <c r="FK118" s="5"/>
      <c r="FL118" s="5"/>
      <c r="FM118" s="5"/>
      <c r="FN118" s="5"/>
      <c r="FO118" s="5"/>
      <c r="FP118" s="4">
        <f t="shared" si="26"/>
        <v>0.81860666666666682</v>
      </c>
      <c r="FQ118" s="4">
        <f t="shared" si="7"/>
        <v>1.1245166666666664</v>
      </c>
      <c r="FR118" s="4">
        <f t="shared" si="8"/>
        <v>0.14880000000000002</v>
      </c>
      <c r="FS118" s="4">
        <f t="shared" si="9"/>
        <v>0.41152333333333335</v>
      </c>
      <c r="FT118" s="4">
        <f t="shared" si="10"/>
        <v>0.11558333333333336</v>
      </c>
      <c r="FU118" s="1" t="str" cm="1">
        <f t="array" aca="1" ref="FU118" ca="1">CONCATENATE(INDIRECT(ADDRESS(1,MATCH(_xlfn.MINIFS(B118:FO118,metrics.est,"MAE"),B118:FO118,0)+1)), ", ", INDIRECT(ADDRESS(2,MATCH(_xlfn.MINIFS(B118:FO118,metrics.est,"MAE"),B118:FO118,0)+1)))</f>
        <v>k=20, r=0.1</v>
      </c>
      <c r="FV118" s="1" t="str" cm="1">
        <f t="array" aca="1" ref="FV118" ca="1">CONCATENATE(INDIRECT(ADDRESS(1,MATCH(_xlfn.MINIFS(B118:FO118,metrics.est,"MSE"),B118:FO118,0)+1)), ", ", INDIRECT(ADDRESS(2,MATCH(_xlfn.MINIFS(B118:FO118,metrics.est,"MSE"),B118:FO118,0)+1)))</f>
        <v>k=50, r=0.1</v>
      </c>
      <c r="FW118" s="1" t="str" cm="1">
        <f t="array" aca="1" ref="FW118" ca="1">CONCATENATE(INDIRECT(ADDRESS(1,MATCH(_xlfn.MAXIFS(B118:FO118,metrics.est,"R"),B118:FO118,0)+1)), ", ", INDIRECT(ADDRESS(2,MATCH(_xlfn.MAXIFS(B118:FO118,metrics.est,"R"),B118:FO118,0)+1)))</f>
        <v>k=50, r=0.1</v>
      </c>
      <c r="FX118" s="1" t="str" cm="1">
        <f t="array" aca="1" ref="FX118" ca="1">CONCATENATE(INDIRECT(ADDRESS(1,MATCH(_xlfn.MAXIFS(B118:FO118,metrics.est,"Coverage"),B118:FO118,0)+1)), ", ", INDIRECT(ADDRESS(2,MATCH(_xlfn.MAXIFS(B118:FO118,metrics.est,"Coverage"),B118:FO118,0)+1)))</f>
        <v>k=5, r=0.1</v>
      </c>
      <c r="FY118" s="1" t="str" cm="1">
        <f t="array" aca="1" ref="FY118" ca="1">CONCATENATE(INDIRECT(ADDRESS(1,MATCH(_xlfn.MINIFS(B118:FO118,metrics.est,"Time"),B118:FO118,0)+1)), ", ", INDIRECT(ADDRESS(2,MATCH(_xlfn.MINIFS(B118:FO118,metrics.est,"Time"),B118:FO118,0)+1)))</f>
        <v>k=20, r=0.9</v>
      </c>
    </row>
    <row r="119" spans="1:181" x14ac:dyDescent="0.2">
      <c r="A119" s="1" t="s">
        <v>105</v>
      </c>
      <c r="B119" s="4">
        <v>0.67049999999999998</v>
      </c>
      <c r="C119" s="4">
        <v>0.77139999999999997</v>
      </c>
      <c r="D119" s="4">
        <v>0.32690000000000002</v>
      </c>
      <c r="E119" s="4">
        <v>0.94</v>
      </c>
      <c r="F119" s="4">
        <v>3.8699999999999998E-2</v>
      </c>
      <c r="G119" s="5">
        <v>0.67589999999999995</v>
      </c>
      <c r="H119" s="5">
        <v>0.7863</v>
      </c>
      <c r="I119" s="5">
        <v>0.32579999999999998</v>
      </c>
      <c r="J119" s="5">
        <v>0.93220000000000003</v>
      </c>
      <c r="K119" s="5">
        <v>2.93E-2</v>
      </c>
      <c r="L119" s="4">
        <v>0.68330000000000002</v>
      </c>
      <c r="M119" s="4">
        <v>0.80149999999999999</v>
      </c>
      <c r="N119" s="4">
        <v>0.31340000000000001</v>
      </c>
      <c r="O119" s="4">
        <v>0.92379999999999995</v>
      </c>
      <c r="P119" s="4">
        <v>3.78E-2</v>
      </c>
      <c r="Q119" s="5">
        <v>0.68989999999999996</v>
      </c>
      <c r="R119" s="5">
        <v>0.8165</v>
      </c>
      <c r="S119" s="5">
        <v>0.3039</v>
      </c>
      <c r="T119" s="5">
        <v>0.91200000000000003</v>
      </c>
      <c r="U119" s="5">
        <v>2.1999999999999999E-2</v>
      </c>
      <c r="V119" s="4">
        <v>0.69969999999999999</v>
      </c>
      <c r="W119" s="4">
        <v>0.83989999999999998</v>
      </c>
      <c r="X119" s="4">
        <v>0.29299999999999998</v>
      </c>
      <c r="Y119" s="4">
        <v>0.8952</v>
      </c>
      <c r="Z119" s="4">
        <v>1.9199999999999998E-2</v>
      </c>
      <c r="AA119" s="5">
        <v>0.71240000000000003</v>
      </c>
      <c r="AB119" s="5">
        <v>0.86799999999999999</v>
      </c>
      <c r="AC119" s="5">
        <v>0.27379999999999999</v>
      </c>
      <c r="AD119" s="5">
        <v>0.874</v>
      </c>
      <c r="AE119" s="5">
        <v>1.6400000000000001E-2</v>
      </c>
      <c r="AF119" s="4">
        <v>0.73540000000000005</v>
      </c>
      <c r="AG119" s="4">
        <v>0.92159999999999997</v>
      </c>
      <c r="AH119" s="4">
        <v>0.23569999999999999</v>
      </c>
      <c r="AI119" s="4">
        <v>0.83360000000000001</v>
      </c>
      <c r="AJ119" s="4">
        <v>1.4999999999999999E-2</v>
      </c>
      <c r="AK119" s="5">
        <v>0.76790000000000003</v>
      </c>
      <c r="AL119" s="5">
        <v>1.0044999999999999</v>
      </c>
      <c r="AM119" s="5">
        <v>0.20760000000000001</v>
      </c>
      <c r="AN119" s="5">
        <v>0.75619999999999998</v>
      </c>
      <c r="AO119" s="5">
        <v>1.01E-2</v>
      </c>
      <c r="AP119" s="4">
        <v>0.81279999999999997</v>
      </c>
      <c r="AQ119" s="4">
        <v>1.1162000000000001</v>
      </c>
      <c r="AR119" s="4">
        <v>0.13250000000000001</v>
      </c>
      <c r="AS119" s="4">
        <v>0.5877</v>
      </c>
      <c r="AT119" s="4">
        <v>7.7999999999999996E-3</v>
      </c>
      <c r="AU119" s="5">
        <v>0.67149999999999999</v>
      </c>
      <c r="AV119" s="5">
        <v>0.77629999999999999</v>
      </c>
      <c r="AW119" s="5">
        <v>0.34410000000000002</v>
      </c>
      <c r="AX119" s="5">
        <v>0.94</v>
      </c>
      <c r="AY119" s="5">
        <v>3.4500000000000003E-2</v>
      </c>
      <c r="AZ119" s="4">
        <v>0.68230000000000002</v>
      </c>
      <c r="BA119" s="4">
        <v>0.79959999999999998</v>
      </c>
      <c r="BB119" s="4">
        <v>0.32329999999999998</v>
      </c>
      <c r="BC119" s="4">
        <v>0.9234</v>
      </c>
      <c r="BD119" s="4">
        <v>2.35E-2</v>
      </c>
      <c r="BE119" s="5">
        <v>0.69910000000000005</v>
      </c>
      <c r="BF119" s="5">
        <v>0.83909999999999996</v>
      </c>
      <c r="BG119" s="5">
        <v>0.2883</v>
      </c>
      <c r="BH119" s="5">
        <v>0.89549999999999996</v>
      </c>
      <c r="BI119" s="5">
        <v>1.72E-2</v>
      </c>
      <c r="BJ119" s="4">
        <v>0.7329</v>
      </c>
      <c r="BK119" s="4">
        <v>0.91759999999999997</v>
      </c>
      <c r="BL119" s="4">
        <v>0.24260000000000001</v>
      </c>
      <c r="BM119" s="4">
        <v>0.83140000000000003</v>
      </c>
      <c r="BN119" s="4">
        <v>1.6899999999999998E-2</v>
      </c>
      <c r="BO119" s="5">
        <v>0.81120000000000003</v>
      </c>
      <c r="BP119" s="5">
        <v>1.1140000000000001</v>
      </c>
      <c r="BQ119" s="5">
        <v>0.13850000000000001</v>
      </c>
      <c r="BR119" s="5">
        <v>0.58740000000000003</v>
      </c>
      <c r="BS119" s="5">
        <v>6.7000000000000002E-3</v>
      </c>
      <c r="BT119" s="4">
        <v>0.67379999999999995</v>
      </c>
      <c r="BU119" s="4">
        <v>0.78129999999999999</v>
      </c>
      <c r="BV119" s="4">
        <v>0.32879999999999998</v>
      </c>
      <c r="BW119" s="4">
        <v>0.93899999999999995</v>
      </c>
      <c r="BX119" s="4">
        <v>3.5900000000000001E-2</v>
      </c>
      <c r="BY119" s="5">
        <v>0.68240000000000001</v>
      </c>
      <c r="BZ119" s="5">
        <v>0.80079999999999996</v>
      </c>
      <c r="CA119" s="5">
        <v>0.318</v>
      </c>
      <c r="CB119" s="5">
        <v>0.92430000000000001</v>
      </c>
      <c r="CC119" s="5">
        <v>2.46E-2</v>
      </c>
      <c r="CD119" s="4">
        <v>0.69950000000000001</v>
      </c>
      <c r="CE119" s="4">
        <v>0.83950000000000002</v>
      </c>
      <c r="CF119" s="4">
        <v>0.28949999999999998</v>
      </c>
      <c r="CG119" s="4">
        <v>0.89639999999999997</v>
      </c>
      <c r="CH119" s="4">
        <v>1.8200000000000001E-2</v>
      </c>
      <c r="CI119" s="5">
        <v>0.7349</v>
      </c>
      <c r="CJ119" s="5">
        <v>0.9224</v>
      </c>
      <c r="CK119" s="5">
        <v>0.2427</v>
      </c>
      <c r="CL119" s="5">
        <v>0.83169999999999999</v>
      </c>
      <c r="CM119" s="5">
        <v>1.5599999999999999E-2</v>
      </c>
      <c r="CN119" s="4">
        <v>0.81089999999999995</v>
      </c>
      <c r="CO119" s="4">
        <v>1.1126</v>
      </c>
      <c r="CP119" s="4">
        <v>0.1434</v>
      </c>
      <c r="CQ119" s="4">
        <v>0.58689999999999998</v>
      </c>
      <c r="CR119" s="4">
        <v>5.4999999999999997E-3</v>
      </c>
      <c r="CS119" s="5">
        <v>0.67059999999999997</v>
      </c>
      <c r="CT119" s="5">
        <v>0.7752</v>
      </c>
      <c r="CU119" s="5">
        <v>0.3402</v>
      </c>
      <c r="CV119" s="5">
        <v>0.93959999999999999</v>
      </c>
      <c r="CW119" s="5">
        <v>2.5000000000000001E-2</v>
      </c>
      <c r="CX119" s="4">
        <v>0.68310000000000004</v>
      </c>
      <c r="CY119" s="4">
        <v>0.80279999999999996</v>
      </c>
      <c r="CZ119" s="4">
        <v>0.31640000000000001</v>
      </c>
      <c r="DA119" s="4">
        <v>0.92359999999999998</v>
      </c>
      <c r="DB119" s="4">
        <v>1.8599999999999998E-2</v>
      </c>
      <c r="DC119" s="5">
        <v>0.69979999999999998</v>
      </c>
      <c r="DD119" s="5">
        <v>0.84060000000000001</v>
      </c>
      <c r="DE119" s="5">
        <v>0.2878</v>
      </c>
      <c r="DF119" s="5">
        <v>0.8962</v>
      </c>
      <c r="DG119" s="5">
        <v>1.6199999999999999E-2</v>
      </c>
      <c r="DH119" s="4">
        <v>0.73580000000000001</v>
      </c>
      <c r="DI119" s="4">
        <v>0.92500000000000004</v>
      </c>
      <c r="DJ119" s="4">
        <v>0.24060000000000001</v>
      </c>
      <c r="DK119" s="4">
        <v>0.83240000000000003</v>
      </c>
      <c r="DL119" s="4">
        <v>8.5000000000000006E-3</v>
      </c>
      <c r="DM119" s="5">
        <v>0.81089999999999995</v>
      </c>
      <c r="DN119" s="5">
        <v>1.1135999999999999</v>
      </c>
      <c r="DO119" s="5">
        <v>0.1409</v>
      </c>
      <c r="DP119" s="5">
        <v>0.58599999999999997</v>
      </c>
      <c r="DQ119" s="5">
        <v>3.5999999999999999E-3</v>
      </c>
      <c r="DR119" s="4">
        <v>0.67310000000000003</v>
      </c>
      <c r="DS119" s="4">
        <v>0.77939999999999998</v>
      </c>
      <c r="DT119" s="4">
        <v>0.33639999999999998</v>
      </c>
      <c r="DU119" s="4">
        <v>0.93899999999999995</v>
      </c>
      <c r="DV119" s="4">
        <v>3.5200000000000002E-2</v>
      </c>
      <c r="DW119" s="5">
        <v>0.68130000000000002</v>
      </c>
      <c r="DX119" s="5">
        <v>0.79769999999999996</v>
      </c>
      <c r="DY119" s="5">
        <v>0.31969999999999998</v>
      </c>
      <c r="DZ119" s="5">
        <v>0.92379999999999995</v>
      </c>
      <c r="EA119" s="5">
        <v>2.06E-2</v>
      </c>
      <c r="EB119" s="4">
        <v>0.69930000000000003</v>
      </c>
      <c r="EC119" s="4">
        <v>0.83950000000000002</v>
      </c>
      <c r="ED119" s="4">
        <v>0.29049999999999998</v>
      </c>
      <c r="EE119" s="4">
        <v>0.89549999999999996</v>
      </c>
      <c r="EF119" s="4">
        <v>1.37E-2</v>
      </c>
      <c r="EG119" s="5">
        <v>0.73460000000000003</v>
      </c>
      <c r="EH119" s="5">
        <v>0.92220000000000002</v>
      </c>
      <c r="EI119" s="5">
        <v>0.24199999999999999</v>
      </c>
      <c r="EJ119" s="5">
        <v>0.83220000000000005</v>
      </c>
      <c r="EK119" s="5">
        <v>9.4999999999999998E-3</v>
      </c>
      <c r="EL119" s="4">
        <v>0.81059999999999999</v>
      </c>
      <c r="EM119" s="4">
        <v>1.1146</v>
      </c>
      <c r="EN119" s="4">
        <v>0.1404</v>
      </c>
      <c r="EO119" s="4">
        <v>0.58689999999999998</v>
      </c>
      <c r="EP119" s="4">
        <v>3.5999999999999999E-3</v>
      </c>
      <c r="EQ119" s="5"/>
      <c r="ER119" s="5"/>
      <c r="ES119" s="5"/>
      <c r="ET119" s="5"/>
      <c r="EU119" s="5"/>
      <c r="EV119" s="4"/>
      <c r="EW119" s="4"/>
      <c r="EX119" s="4"/>
      <c r="EY119" s="4"/>
      <c r="EZ119" s="4"/>
      <c r="FA119" s="5">
        <v>0.69899999999999995</v>
      </c>
      <c r="FB119" s="5">
        <v>0.83850000000000002</v>
      </c>
      <c r="FC119" s="5">
        <v>0.29020000000000001</v>
      </c>
      <c r="FD119" s="5">
        <v>0.89600000000000002</v>
      </c>
      <c r="FE119" s="5">
        <v>1.46E-2</v>
      </c>
      <c r="FF119" s="4"/>
      <c r="FG119" s="4"/>
      <c r="FH119" s="4"/>
      <c r="FI119" s="4"/>
      <c r="FJ119" s="4"/>
      <c r="FK119" s="5"/>
      <c r="FL119" s="5"/>
      <c r="FM119" s="5"/>
      <c r="FN119" s="5"/>
      <c r="FO119" s="5"/>
      <c r="FP119" s="4">
        <f t="shared" si="26"/>
        <v>0.71814666666666693</v>
      </c>
      <c r="FQ119" s="4">
        <f t="shared" si="7"/>
        <v>0.88594000000000006</v>
      </c>
      <c r="FR119" s="4">
        <f t="shared" si="8"/>
        <v>0.26722999999999997</v>
      </c>
      <c r="FS119" s="4">
        <f t="shared" si="9"/>
        <v>0.84206333333333327</v>
      </c>
      <c r="FT119" s="4">
        <f t="shared" si="10"/>
        <v>1.8799999999999997E-2</v>
      </c>
      <c r="FU119" s="1" t="str" cm="1">
        <f t="array" aca="1" ref="FU119" ca="1">CONCATENATE(INDIRECT(ADDRESS(1,MATCH(_xlfn.MINIFS(B119:FO119,metrics.est,"MAE"),B119:FO119,0)+1)), ", ", INDIRECT(ADDRESS(2,MATCH(_xlfn.MINIFS(B119:FO119,metrics.est,"MAE"),B119:FO119,0)+1)))</f>
        <v>k=5, r=0.1</v>
      </c>
      <c r="FV119" s="1" t="str" cm="1">
        <f t="array" aca="1" ref="FV119" ca="1">CONCATENATE(INDIRECT(ADDRESS(1,MATCH(_xlfn.MINIFS(B119:FO119,metrics.est,"MSE"),B119:FO119,0)+1)), ", ", INDIRECT(ADDRESS(2,MATCH(_xlfn.MINIFS(B119:FO119,metrics.est,"MSE"),B119:FO119,0)+1)))</f>
        <v>k=5, r=0.1</v>
      </c>
      <c r="FW119" s="1" t="str" cm="1">
        <f t="array" aca="1" ref="FW119" ca="1">CONCATENATE(INDIRECT(ADDRESS(1,MATCH(_xlfn.MAXIFS(B119:FO119,metrics.est,"R"),B119:FO119,0)+1)), ", ", INDIRECT(ADDRESS(2,MATCH(_xlfn.MAXIFS(B119:FO119,metrics.est,"R"),B119:FO119,0)+1)))</f>
        <v>k=10, r=0.1</v>
      </c>
      <c r="FX119" s="1" t="str" cm="1">
        <f t="array" aca="1" ref="FX119" ca="1">CONCATENATE(INDIRECT(ADDRESS(1,MATCH(_xlfn.MAXIFS(B119:FO119,metrics.est,"Coverage"),B119:FO119,0)+1)), ", ", INDIRECT(ADDRESS(2,MATCH(_xlfn.MAXIFS(B119:FO119,metrics.est,"Coverage"),B119:FO119,0)+1)))</f>
        <v>k=5, r=0.1</v>
      </c>
      <c r="FY119" s="1" t="str" cm="1">
        <f t="array" aca="1" ref="FY119" ca="1">CONCATENATE(INDIRECT(ADDRESS(1,MATCH(_xlfn.MINIFS(B119:FO119,metrics.est,"Time"),B119:FO119,0)+1)), ", ", INDIRECT(ADDRESS(2,MATCH(_xlfn.MINIFS(B119:FO119,metrics.est,"Time"),B119:FO119,0)+1)))</f>
        <v>k=20, r=0.9</v>
      </c>
    </row>
    <row r="120" spans="1:181" x14ac:dyDescent="0.2">
      <c r="A120" s="1" t="s">
        <v>106</v>
      </c>
      <c r="B120" s="4">
        <v>0.67320000000000002</v>
      </c>
      <c r="C120" s="4">
        <v>0.77429999999999999</v>
      </c>
      <c r="D120" s="4">
        <v>0.31009999999999999</v>
      </c>
      <c r="E120" s="4">
        <v>0.94169999999999998</v>
      </c>
      <c r="F120" s="4">
        <v>2.81E-2</v>
      </c>
      <c r="G120" s="5">
        <v>0.67720000000000002</v>
      </c>
      <c r="H120" s="5">
        <v>0.78680000000000005</v>
      </c>
      <c r="I120" s="5">
        <v>0.31030000000000002</v>
      </c>
      <c r="J120" s="5">
        <v>0.93510000000000004</v>
      </c>
      <c r="K120" s="5">
        <v>1.9099999999999999E-2</v>
      </c>
      <c r="L120" s="4">
        <v>0.68289999999999995</v>
      </c>
      <c r="M120" s="4">
        <v>0.79790000000000005</v>
      </c>
      <c r="N120" s="4">
        <v>0.30730000000000002</v>
      </c>
      <c r="O120" s="4">
        <v>0.92759999999999998</v>
      </c>
      <c r="P120" s="4">
        <v>2.69E-2</v>
      </c>
      <c r="Q120" s="5">
        <v>0.68799999999999994</v>
      </c>
      <c r="R120" s="5">
        <v>0.81040000000000001</v>
      </c>
      <c r="S120" s="5">
        <v>0.29020000000000001</v>
      </c>
      <c r="T120" s="5">
        <v>0.9173</v>
      </c>
      <c r="U120" s="5">
        <v>1.47E-2</v>
      </c>
      <c r="V120" s="4">
        <v>0.69540000000000002</v>
      </c>
      <c r="W120" s="4">
        <v>0.82750000000000001</v>
      </c>
      <c r="X120" s="4">
        <v>0.2843</v>
      </c>
      <c r="Y120" s="4">
        <v>0.90239999999999998</v>
      </c>
      <c r="Z120" s="4">
        <v>1.49E-2</v>
      </c>
      <c r="AA120" s="5">
        <v>0.70679999999999998</v>
      </c>
      <c r="AB120" s="5">
        <v>0.85150000000000003</v>
      </c>
      <c r="AC120" s="5">
        <v>0.26750000000000002</v>
      </c>
      <c r="AD120" s="5">
        <v>0.88229999999999997</v>
      </c>
      <c r="AE120" s="5">
        <v>1.11E-2</v>
      </c>
      <c r="AF120" s="4">
        <v>0.72409999999999997</v>
      </c>
      <c r="AG120" s="4">
        <v>0.89139999999999997</v>
      </c>
      <c r="AH120" s="4">
        <v>0.2412</v>
      </c>
      <c r="AI120" s="4">
        <v>0.8498</v>
      </c>
      <c r="AJ120" s="4">
        <v>1.2200000000000001E-2</v>
      </c>
      <c r="AK120" s="5">
        <v>0.75270000000000004</v>
      </c>
      <c r="AL120" s="5">
        <v>0.96509999999999996</v>
      </c>
      <c r="AM120" s="5">
        <v>0.2218</v>
      </c>
      <c r="AN120" s="5">
        <v>0.78439999999999999</v>
      </c>
      <c r="AO120" s="5">
        <v>6.3E-3</v>
      </c>
      <c r="AP120" s="4">
        <v>0.81020000000000003</v>
      </c>
      <c r="AQ120" s="4">
        <v>1.1122000000000001</v>
      </c>
      <c r="AR120" s="4">
        <v>0.15870000000000001</v>
      </c>
      <c r="AS120" s="4">
        <v>0.63100000000000001</v>
      </c>
      <c r="AT120" s="4">
        <v>4.7999999999999996E-3</v>
      </c>
      <c r="AU120" s="5">
        <v>0.67249999999999999</v>
      </c>
      <c r="AV120" s="5">
        <v>0.77639999999999998</v>
      </c>
      <c r="AW120" s="5">
        <v>0.32900000000000001</v>
      </c>
      <c r="AX120" s="5">
        <v>0.94130000000000003</v>
      </c>
      <c r="AY120" s="5">
        <v>2.41E-2</v>
      </c>
      <c r="AZ120" s="4">
        <v>0.6825</v>
      </c>
      <c r="BA120" s="4">
        <v>0.79820000000000002</v>
      </c>
      <c r="BB120" s="4">
        <v>0.30890000000000001</v>
      </c>
      <c r="BC120" s="4">
        <v>0.92720000000000002</v>
      </c>
      <c r="BD120" s="4">
        <v>1.6500000000000001E-2</v>
      </c>
      <c r="BE120" s="5">
        <v>0.69520000000000004</v>
      </c>
      <c r="BF120" s="5">
        <v>0.82730000000000004</v>
      </c>
      <c r="BG120" s="5">
        <v>0.28449999999999998</v>
      </c>
      <c r="BH120" s="5">
        <v>0.90269999999999995</v>
      </c>
      <c r="BI120" s="5">
        <v>1.2699999999999999E-2</v>
      </c>
      <c r="BJ120" s="4">
        <v>0.72299999999999998</v>
      </c>
      <c r="BK120" s="4">
        <v>0.89159999999999995</v>
      </c>
      <c r="BL120" s="4">
        <v>0.245</v>
      </c>
      <c r="BM120" s="4">
        <v>0.84860000000000002</v>
      </c>
      <c r="BN120" s="4">
        <v>1.14E-2</v>
      </c>
      <c r="BO120" s="5">
        <v>0.81059999999999999</v>
      </c>
      <c r="BP120" s="5">
        <v>1.1140000000000001</v>
      </c>
      <c r="BQ120" s="5">
        <v>0.15989999999999999</v>
      </c>
      <c r="BR120" s="5">
        <v>0.62870000000000004</v>
      </c>
      <c r="BS120" s="5">
        <v>5.4999999999999997E-3</v>
      </c>
      <c r="BT120" s="4">
        <v>0.67510000000000003</v>
      </c>
      <c r="BU120" s="4">
        <v>0.7823</v>
      </c>
      <c r="BV120" s="4">
        <v>0.31640000000000001</v>
      </c>
      <c r="BW120" s="4">
        <v>0.94120000000000004</v>
      </c>
      <c r="BX120" s="4">
        <v>2.53E-2</v>
      </c>
      <c r="BY120" s="5">
        <v>0.68159999999999998</v>
      </c>
      <c r="BZ120" s="5">
        <v>0.79700000000000004</v>
      </c>
      <c r="CA120" s="5">
        <v>0.30599999999999999</v>
      </c>
      <c r="CB120" s="5">
        <v>0.92810000000000004</v>
      </c>
      <c r="CC120" s="5">
        <v>1.6899999999999998E-2</v>
      </c>
      <c r="CD120" s="4">
        <v>0.69579999999999997</v>
      </c>
      <c r="CE120" s="4">
        <v>0.82889999999999997</v>
      </c>
      <c r="CF120" s="4">
        <v>0.28239999999999998</v>
      </c>
      <c r="CG120" s="4">
        <v>0.90329999999999999</v>
      </c>
      <c r="CH120" s="4">
        <v>1.0999999999999999E-2</v>
      </c>
      <c r="CI120" s="5">
        <v>0.72389999999999999</v>
      </c>
      <c r="CJ120" s="5">
        <v>0.89459999999999995</v>
      </c>
      <c r="CK120" s="5">
        <v>0.2475</v>
      </c>
      <c r="CL120" s="5">
        <v>0.84830000000000005</v>
      </c>
      <c r="CM120" s="5">
        <v>9.7999999999999997E-3</v>
      </c>
      <c r="CN120" s="4">
        <v>0.80969999999999998</v>
      </c>
      <c r="CO120" s="4">
        <v>1.1120000000000001</v>
      </c>
      <c r="CP120" s="4">
        <v>0.16520000000000001</v>
      </c>
      <c r="CQ120" s="4">
        <v>0.62790000000000001</v>
      </c>
      <c r="CR120" s="4">
        <v>4.8999999999999998E-3</v>
      </c>
      <c r="CS120" s="5">
        <v>0.67169999999999996</v>
      </c>
      <c r="CT120" s="5">
        <v>0.7752</v>
      </c>
      <c r="CU120" s="5">
        <v>0.33169999999999999</v>
      </c>
      <c r="CV120" s="5">
        <v>0.94159999999999999</v>
      </c>
      <c r="CW120" s="5">
        <v>1.61E-2</v>
      </c>
      <c r="CX120" s="4">
        <v>0.68230000000000002</v>
      </c>
      <c r="CY120" s="4">
        <v>0.79830000000000001</v>
      </c>
      <c r="CZ120" s="4">
        <v>0.307</v>
      </c>
      <c r="DA120" s="4">
        <v>0.92749999999999999</v>
      </c>
      <c r="DB120" s="4">
        <v>1.21E-2</v>
      </c>
      <c r="DC120" s="5">
        <v>0.69599999999999995</v>
      </c>
      <c r="DD120" s="5">
        <v>0.82930000000000004</v>
      </c>
      <c r="DE120" s="5">
        <v>0.28149999999999997</v>
      </c>
      <c r="DF120" s="5">
        <v>0.90339999999999998</v>
      </c>
      <c r="DG120" s="5">
        <v>1.06E-2</v>
      </c>
      <c r="DH120" s="4">
        <v>0.72440000000000004</v>
      </c>
      <c r="DI120" s="4">
        <v>0.89529999999999998</v>
      </c>
      <c r="DJ120" s="4">
        <v>0.247</v>
      </c>
      <c r="DK120" s="4">
        <v>0.84870000000000001</v>
      </c>
      <c r="DL120" s="4">
        <v>5.8999999999999999E-3</v>
      </c>
      <c r="DM120" s="5">
        <v>0.80989999999999995</v>
      </c>
      <c r="DN120" s="5">
        <v>1.1119000000000001</v>
      </c>
      <c r="DO120" s="5">
        <v>0.1618</v>
      </c>
      <c r="DP120" s="5">
        <v>0.627</v>
      </c>
      <c r="DQ120" s="5">
        <v>2.5000000000000001E-3</v>
      </c>
      <c r="DR120" s="4">
        <v>0.67469999999999997</v>
      </c>
      <c r="DS120" s="4">
        <v>0.78090000000000004</v>
      </c>
      <c r="DT120" s="4">
        <v>0.3226</v>
      </c>
      <c r="DU120" s="4">
        <v>0.94059999999999999</v>
      </c>
      <c r="DV120" s="4">
        <v>2.1999999999999999E-2</v>
      </c>
      <c r="DW120" s="5">
        <v>0.68149999999999999</v>
      </c>
      <c r="DX120" s="5">
        <v>0.79620000000000002</v>
      </c>
      <c r="DY120" s="5">
        <v>0.30690000000000001</v>
      </c>
      <c r="DZ120" s="5">
        <v>0.92720000000000002</v>
      </c>
      <c r="EA120" s="5">
        <v>1.3299999999999999E-2</v>
      </c>
      <c r="EB120" s="4">
        <v>0.6956</v>
      </c>
      <c r="EC120" s="4">
        <v>0.82820000000000005</v>
      </c>
      <c r="ED120" s="4">
        <v>0.2853</v>
      </c>
      <c r="EE120" s="4">
        <v>0.90269999999999995</v>
      </c>
      <c r="EF120" s="4">
        <v>8.9999999999999993E-3</v>
      </c>
      <c r="EG120" s="5">
        <v>0.72399999999999998</v>
      </c>
      <c r="EH120" s="5">
        <v>0.89470000000000005</v>
      </c>
      <c r="EI120" s="5">
        <v>0.24490000000000001</v>
      </c>
      <c r="EJ120" s="5">
        <v>0.84940000000000004</v>
      </c>
      <c r="EK120" s="5">
        <v>6.4999999999999997E-3</v>
      </c>
      <c r="EL120" s="4">
        <v>0.80959999999999999</v>
      </c>
      <c r="EM120" s="4">
        <v>1.1125</v>
      </c>
      <c r="EN120" s="4">
        <v>0.1623</v>
      </c>
      <c r="EO120" s="4">
        <v>0.62890000000000001</v>
      </c>
      <c r="EP120" s="4">
        <v>2.7000000000000001E-3</v>
      </c>
      <c r="EQ120" s="5"/>
      <c r="ER120" s="5"/>
      <c r="ES120" s="5"/>
      <c r="ET120" s="5"/>
      <c r="EU120" s="5"/>
      <c r="EV120" s="4"/>
      <c r="EW120" s="4"/>
      <c r="EX120" s="4"/>
      <c r="EY120" s="4"/>
      <c r="EZ120" s="4"/>
      <c r="FA120" s="5">
        <v>0.69540000000000002</v>
      </c>
      <c r="FB120" s="5">
        <v>0.8276</v>
      </c>
      <c r="FC120" s="5">
        <v>0.28420000000000001</v>
      </c>
      <c r="FD120" s="5">
        <v>0.90290000000000004</v>
      </c>
      <c r="FE120" s="5">
        <v>9.7000000000000003E-3</v>
      </c>
      <c r="FF120" s="4"/>
      <c r="FG120" s="4"/>
      <c r="FH120" s="4"/>
      <c r="FI120" s="4"/>
      <c r="FJ120" s="4"/>
      <c r="FK120" s="5"/>
      <c r="FL120" s="5"/>
      <c r="FM120" s="5"/>
      <c r="FN120" s="5"/>
      <c r="FO120" s="5"/>
      <c r="FP120" s="4">
        <f t="shared" si="26"/>
        <v>0.71484999999999999</v>
      </c>
      <c r="FQ120" s="4">
        <f t="shared" si="7"/>
        <v>0.87631666666666663</v>
      </c>
      <c r="FR120" s="4">
        <f t="shared" si="8"/>
        <v>0.26571333333333341</v>
      </c>
      <c r="FS120" s="4">
        <f t="shared" si="9"/>
        <v>0.85562666666666654</v>
      </c>
      <c r="FT120" s="4">
        <f t="shared" si="10"/>
        <v>1.2886666666666666E-2</v>
      </c>
      <c r="FU120" s="1" t="str" cm="1">
        <f t="array" aca="1" ref="FU120" ca="1">CONCATENATE(INDIRECT(ADDRESS(1,MATCH(_xlfn.MINIFS(B120:FO120,metrics.est,"MAE"),B120:FO120,0)+1)), ", ", INDIRECT(ADDRESS(2,MATCH(_xlfn.MINIFS(B120:FO120,metrics.est,"MAE"),B120:FO120,0)+1)))</f>
        <v>k=20, r=0.1</v>
      </c>
      <c r="FV120" s="1" t="str" cm="1">
        <f t="array" aca="1" ref="FV120" ca="1">CONCATENATE(INDIRECT(ADDRESS(1,MATCH(_xlfn.MINIFS(B120:FO120,metrics.est,"MSE"),B120:FO120,0)+1)), ", ", INDIRECT(ADDRESS(2,MATCH(_xlfn.MINIFS(B120:FO120,metrics.est,"MSE"),B120:FO120,0)+1)))</f>
        <v>k=5, r=0.1</v>
      </c>
      <c r="FW120" s="1" t="str" cm="1">
        <f t="array" aca="1" ref="FW120" ca="1">CONCATENATE(INDIRECT(ADDRESS(1,MATCH(_xlfn.MAXIFS(B120:FO120,metrics.est,"R"),B120:FO120,0)+1)), ", ", INDIRECT(ADDRESS(2,MATCH(_xlfn.MAXIFS(B120:FO120,metrics.est,"R"),B120:FO120,0)+1)))</f>
        <v>k=20, r=0.1</v>
      </c>
      <c r="FX120" s="1" t="str" cm="1">
        <f t="array" aca="1" ref="FX120" ca="1">CONCATENATE(INDIRECT(ADDRESS(1,MATCH(_xlfn.MAXIFS(B120:FO120,metrics.est,"Coverage"),B120:FO120,0)+1)), ", ", INDIRECT(ADDRESS(2,MATCH(_xlfn.MAXIFS(B120:FO120,metrics.est,"Coverage"),B120:FO120,0)+1)))</f>
        <v>k=5, r=0.1</v>
      </c>
      <c r="FY120" s="1" t="str" cm="1">
        <f t="array" aca="1" ref="FY120" ca="1">CONCATENATE(INDIRECT(ADDRESS(1,MATCH(_xlfn.MINIFS(B120:FO120,metrics.est,"Time"),B120:FO120,0)+1)), ", ", INDIRECT(ADDRESS(2,MATCH(_xlfn.MINIFS(B120:FO120,metrics.est,"Time"),B120:FO120,0)+1)))</f>
        <v>k=20, r=0.9</v>
      </c>
    </row>
    <row r="121" spans="1:181" x14ac:dyDescent="0.2">
      <c r="A121" s="1" t="s">
        <v>107</v>
      </c>
      <c r="B121" s="4">
        <v>0.755</v>
      </c>
      <c r="C121" s="4">
        <v>0.95830000000000004</v>
      </c>
      <c r="D121" s="4">
        <v>0.22389999999999999</v>
      </c>
      <c r="E121" s="4">
        <v>0.71020000000000005</v>
      </c>
      <c r="F121" s="4">
        <v>2.2599999999999999E-2</v>
      </c>
      <c r="G121" s="5">
        <v>0.76280000000000003</v>
      </c>
      <c r="H121" s="5">
        <v>0.9839</v>
      </c>
      <c r="I121" s="5">
        <v>0.22900000000000001</v>
      </c>
      <c r="J121" s="5">
        <v>0.6875</v>
      </c>
      <c r="K121" s="5">
        <v>1.9199999999999998E-2</v>
      </c>
      <c r="L121" s="4">
        <v>0.76659999999999995</v>
      </c>
      <c r="M121" s="4">
        <v>0.99109999999999998</v>
      </c>
      <c r="N121" s="4">
        <v>0.2331</v>
      </c>
      <c r="O121" s="4">
        <v>0.67330000000000001</v>
      </c>
      <c r="P121" s="4">
        <v>2.4299999999999999E-2</v>
      </c>
      <c r="Q121" s="5">
        <v>0.77580000000000005</v>
      </c>
      <c r="R121" s="5">
        <v>1.0165999999999999</v>
      </c>
      <c r="S121" s="5">
        <v>0.22259999999999999</v>
      </c>
      <c r="T121" s="5">
        <v>0.64749999999999996</v>
      </c>
      <c r="U121" s="5">
        <v>1.37E-2</v>
      </c>
      <c r="V121" s="4">
        <v>0.78600000000000003</v>
      </c>
      <c r="W121" s="4">
        <v>1.0417000000000001</v>
      </c>
      <c r="X121" s="4">
        <v>0.21840000000000001</v>
      </c>
      <c r="Y121" s="4">
        <v>0.62029999999999996</v>
      </c>
      <c r="Z121" s="4">
        <v>1.35E-2</v>
      </c>
      <c r="AA121" s="5">
        <v>0.79400000000000004</v>
      </c>
      <c r="AB121" s="5">
        <v>1.0638000000000001</v>
      </c>
      <c r="AC121" s="5">
        <v>0.2059</v>
      </c>
      <c r="AD121" s="5">
        <v>0.58099999999999996</v>
      </c>
      <c r="AE121" s="5">
        <v>9.7000000000000003E-3</v>
      </c>
      <c r="AF121" s="4">
        <v>0.81010000000000004</v>
      </c>
      <c r="AG121" s="4">
        <v>1.1055999999999999</v>
      </c>
      <c r="AH121" s="4">
        <v>0.18679999999999999</v>
      </c>
      <c r="AI121" s="4">
        <v>0.53839999999999999</v>
      </c>
      <c r="AJ121" s="4">
        <v>1.0500000000000001E-2</v>
      </c>
      <c r="AK121" s="5">
        <v>0.82320000000000004</v>
      </c>
      <c r="AL121" s="5">
        <v>1.1473</v>
      </c>
      <c r="AM121" s="5">
        <v>0.1835</v>
      </c>
      <c r="AN121" s="5">
        <v>0.48859999999999998</v>
      </c>
      <c r="AO121" s="5">
        <v>4.7999999999999996E-3</v>
      </c>
      <c r="AP121" s="4">
        <v>0.84499999999999997</v>
      </c>
      <c r="AQ121" s="4">
        <v>1.2088000000000001</v>
      </c>
      <c r="AR121" s="4">
        <v>0.14510000000000001</v>
      </c>
      <c r="AS121" s="4">
        <v>0.49130000000000001</v>
      </c>
      <c r="AT121" s="4">
        <v>5.4999999999999997E-3</v>
      </c>
      <c r="AU121" s="5">
        <v>0.75419999999999998</v>
      </c>
      <c r="AV121" s="5">
        <v>0.96379999999999999</v>
      </c>
      <c r="AW121" s="5">
        <v>0.25030000000000002</v>
      </c>
      <c r="AX121" s="5">
        <v>0.70899999999999996</v>
      </c>
      <c r="AY121" s="5">
        <v>2.23E-2</v>
      </c>
      <c r="AZ121" s="4">
        <v>0.76749999999999996</v>
      </c>
      <c r="BA121" s="4">
        <v>0.99360000000000004</v>
      </c>
      <c r="BB121" s="4">
        <v>0.2382</v>
      </c>
      <c r="BC121" s="4">
        <v>0.67230000000000001</v>
      </c>
      <c r="BD121" s="4">
        <v>1.6500000000000001E-2</v>
      </c>
      <c r="BE121" s="5">
        <v>0.78349999999999997</v>
      </c>
      <c r="BF121" s="5">
        <v>1.0351999999999999</v>
      </c>
      <c r="BG121" s="5">
        <v>0.21679999999999999</v>
      </c>
      <c r="BH121" s="5">
        <v>0.61809999999999998</v>
      </c>
      <c r="BI121" s="5">
        <v>1.1299999999999999E-2</v>
      </c>
      <c r="BJ121" s="4">
        <v>0.80859999999999999</v>
      </c>
      <c r="BK121" s="4">
        <v>1.1026</v>
      </c>
      <c r="BL121" s="4">
        <v>0.19040000000000001</v>
      </c>
      <c r="BM121" s="4">
        <v>0.53769999999999996</v>
      </c>
      <c r="BN121" s="4">
        <v>1.15E-2</v>
      </c>
      <c r="BO121" s="5">
        <v>0.84550000000000003</v>
      </c>
      <c r="BP121" s="5">
        <v>1.2104999999999999</v>
      </c>
      <c r="BQ121" s="5">
        <v>0.14560000000000001</v>
      </c>
      <c r="BR121" s="5">
        <v>0.49099999999999999</v>
      </c>
      <c r="BS121" s="5">
        <v>3.8999999999999998E-3</v>
      </c>
      <c r="BT121" s="4">
        <v>0.75549999999999995</v>
      </c>
      <c r="BU121" s="4">
        <v>0.96579999999999999</v>
      </c>
      <c r="BV121" s="4">
        <v>0.2356</v>
      </c>
      <c r="BW121" s="4">
        <v>0.70920000000000005</v>
      </c>
      <c r="BX121" s="4">
        <v>2.1999999999999999E-2</v>
      </c>
      <c r="BY121" s="5">
        <v>0.76629999999999998</v>
      </c>
      <c r="BZ121" s="5">
        <v>0.99119999999999997</v>
      </c>
      <c r="CA121" s="5">
        <v>0.23699999999999999</v>
      </c>
      <c r="CB121" s="5">
        <v>0.67300000000000004</v>
      </c>
      <c r="CC121" s="5">
        <v>1.6199999999999999E-2</v>
      </c>
      <c r="CD121" s="4">
        <v>0.7843</v>
      </c>
      <c r="CE121" s="4">
        <v>1.0365</v>
      </c>
      <c r="CF121" s="4">
        <v>0.21560000000000001</v>
      </c>
      <c r="CG121" s="4">
        <v>0.61929999999999996</v>
      </c>
      <c r="CH121" s="4">
        <v>1.0800000000000001E-2</v>
      </c>
      <c r="CI121" s="5">
        <v>0.80769999999999997</v>
      </c>
      <c r="CJ121" s="5">
        <v>1.1021000000000001</v>
      </c>
      <c r="CK121" s="5">
        <v>0.19420000000000001</v>
      </c>
      <c r="CL121" s="5">
        <v>0.53580000000000005</v>
      </c>
      <c r="CM121" s="5">
        <v>9.9000000000000008E-3</v>
      </c>
      <c r="CN121" s="4">
        <v>0.84450000000000003</v>
      </c>
      <c r="CO121" s="4">
        <v>1.2081999999999999</v>
      </c>
      <c r="CP121" s="4">
        <v>0.1507</v>
      </c>
      <c r="CQ121" s="4">
        <v>0.49070000000000003</v>
      </c>
      <c r="CR121" s="4">
        <v>3.8999999999999998E-3</v>
      </c>
      <c r="CS121" s="5">
        <v>0.75519999999999998</v>
      </c>
      <c r="CT121" s="5">
        <v>0.96360000000000001</v>
      </c>
      <c r="CU121" s="5">
        <v>0.24510000000000001</v>
      </c>
      <c r="CV121" s="5">
        <v>0.70740000000000003</v>
      </c>
      <c r="CW121" s="5">
        <v>1.47E-2</v>
      </c>
      <c r="CX121" s="4">
        <v>0.7671</v>
      </c>
      <c r="CY121" s="4">
        <v>0.99239999999999995</v>
      </c>
      <c r="CZ121" s="4">
        <v>0.23369999999999999</v>
      </c>
      <c r="DA121" s="4">
        <v>0.67479999999999996</v>
      </c>
      <c r="DB121" s="4">
        <v>1.1299999999999999E-2</v>
      </c>
      <c r="DC121" s="5">
        <v>0.78520000000000001</v>
      </c>
      <c r="DD121" s="5">
        <v>1.0394000000000001</v>
      </c>
      <c r="DE121" s="5">
        <v>0.21299999999999999</v>
      </c>
      <c r="DF121" s="5">
        <v>0.62070000000000003</v>
      </c>
      <c r="DG121" s="5">
        <v>1.04E-2</v>
      </c>
      <c r="DH121" s="4">
        <v>0.8095</v>
      </c>
      <c r="DI121" s="4">
        <v>1.1064000000000001</v>
      </c>
      <c r="DJ121" s="4">
        <v>0.19470000000000001</v>
      </c>
      <c r="DK121" s="4">
        <v>0.53620000000000001</v>
      </c>
      <c r="DL121" s="4">
        <v>5.3E-3</v>
      </c>
      <c r="DM121" s="5">
        <v>0.84389999999999998</v>
      </c>
      <c r="DN121" s="5">
        <v>1.2059</v>
      </c>
      <c r="DO121" s="5">
        <v>0.14799999999999999</v>
      </c>
      <c r="DP121" s="5">
        <v>0.49120000000000003</v>
      </c>
      <c r="DQ121" s="5">
        <v>2.3E-3</v>
      </c>
      <c r="DR121" s="4">
        <v>0.75729999999999997</v>
      </c>
      <c r="DS121" s="4">
        <v>0.96640000000000004</v>
      </c>
      <c r="DT121" s="4">
        <v>0.2407</v>
      </c>
      <c r="DU121" s="4">
        <v>0.70789999999999997</v>
      </c>
      <c r="DV121" s="4">
        <v>2.0299999999999999E-2</v>
      </c>
      <c r="DW121" s="5">
        <v>0.76659999999999995</v>
      </c>
      <c r="DX121" s="5">
        <v>0.99129999999999996</v>
      </c>
      <c r="DY121" s="5">
        <v>0.23380000000000001</v>
      </c>
      <c r="DZ121" s="5">
        <v>0.67379999999999995</v>
      </c>
      <c r="EA121" s="5">
        <v>1.26E-2</v>
      </c>
      <c r="EB121" s="4">
        <v>0.78410000000000002</v>
      </c>
      <c r="EC121" s="4">
        <v>1.0376000000000001</v>
      </c>
      <c r="ED121" s="4">
        <v>0.21790000000000001</v>
      </c>
      <c r="EE121" s="4">
        <v>0.62150000000000005</v>
      </c>
      <c r="EF121" s="4">
        <v>8.5000000000000006E-3</v>
      </c>
      <c r="EG121" s="5">
        <v>0.80879999999999996</v>
      </c>
      <c r="EH121" s="5">
        <v>1.1041000000000001</v>
      </c>
      <c r="EI121" s="5">
        <v>0.19289999999999999</v>
      </c>
      <c r="EJ121" s="5">
        <v>0.53720000000000001</v>
      </c>
      <c r="EK121" s="5">
        <v>5.8999999999999999E-3</v>
      </c>
      <c r="EL121" s="4">
        <v>0.84309999999999996</v>
      </c>
      <c r="EM121" s="4">
        <v>1.2064999999999999</v>
      </c>
      <c r="EN121" s="4">
        <v>0.1489</v>
      </c>
      <c r="EO121" s="4">
        <v>0.49249999999999999</v>
      </c>
      <c r="EP121" s="4">
        <v>2.5000000000000001E-3</v>
      </c>
      <c r="EQ121" s="5"/>
      <c r="ER121" s="5"/>
      <c r="ES121" s="5"/>
      <c r="ET121" s="5"/>
      <c r="EU121" s="5"/>
      <c r="EV121" s="4"/>
      <c r="EW121" s="4"/>
      <c r="EX121" s="4"/>
      <c r="EY121" s="4"/>
      <c r="EZ121" s="4"/>
      <c r="FA121" s="5">
        <v>0.78410000000000002</v>
      </c>
      <c r="FB121" s="5">
        <v>1.0378000000000001</v>
      </c>
      <c r="FC121" s="5">
        <v>0.21659999999999999</v>
      </c>
      <c r="FD121" s="5">
        <v>0.62050000000000005</v>
      </c>
      <c r="FE121" s="5">
        <v>9.1000000000000004E-3</v>
      </c>
      <c r="FF121" s="4"/>
      <c r="FG121" s="4"/>
      <c r="FH121" s="4"/>
      <c r="FI121" s="4"/>
      <c r="FJ121" s="4"/>
      <c r="FK121" s="5"/>
      <c r="FL121" s="5"/>
      <c r="FM121" s="5"/>
      <c r="FN121" s="5"/>
      <c r="FO121" s="5"/>
      <c r="FP121" s="4">
        <f t="shared" si="26"/>
        <v>0.79136666666666666</v>
      </c>
      <c r="FQ121" s="4">
        <f t="shared" si="7"/>
        <v>1.0592666666666668</v>
      </c>
      <c r="FR121" s="4">
        <f t="shared" si="8"/>
        <v>0.2069333333333333</v>
      </c>
      <c r="FS121" s="4">
        <f t="shared" si="9"/>
        <v>0.60592999999999997</v>
      </c>
      <c r="FT121" s="4">
        <f t="shared" si="10"/>
        <v>1.1833333333333335E-2</v>
      </c>
      <c r="FU121" s="1" t="str" cm="1">
        <f t="array" aca="1" ref="FU121" ca="1">CONCATENATE(INDIRECT(ADDRESS(1,MATCH(_xlfn.MINIFS(B121:FO121,metrics.est,"MAE"),B121:FO121,0)+1)), ", ", INDIRECT(ADDRESS(2,MATCH(_xlfn.MINIFS(B121:FO121,metrics.est,"MAE"),B121:FO121,0)+1)))</f>
        <v>k=10, r=0.1</v>
      </c>
      <c r="FV121" s="1" t="str" cm="1">
        <f t="array" aca="1" ref="FV121" ca="1">CONCATENATE(INDIRECT(ADDRESS(1,MATCH(_xlfn.MINIFS(B121:FO121,metrics.est,"MSE"),B121:FO121,0)+1)), ", ", INDIRECT(ADDRESS(2,MATCH(_xlfn.MINIFS(B121:FO121,metrics.est,"MSE"),B121:FO121,0)+1)))</f>
        <v>k=5, r=0.1</v>
      </c>
      <c r="FW121" s="1" t="str" cm="1">
        <f t="array" aca="1" ref="FW121" ca="1">CONCATENATE(INDIRECT(ADDRESS(1,MATCH(_xlfn.MAXIFS(B121:FO121,metrics.est,"R"),B121:FO121,0)+1)), ", ", INDIRECT(ADDRESS(2,MATCH(_xlfn.MAXIFS(B121:FO121,metrics.est,"R"),B121:FO121,0)+1)))</f>
        <v>k=10, r=0.1</v>
      </c>
      <c r="FX121" s="1" t="str" cm="1">
        <f t="array" aca="1" ref="FX121" ca="1">CONCATENATE(INDIRECT(ADDRESS(1,MATCH(_xlfn.MAXIFS(B121:FO121,metrics.est,"Coverage"),B121:FO121,0)+1)), ", ", INDIRECT(ADDRESS(2,MATCH(_xlfn.MAXIFS(B121:FO121,metrics.est,"Coverage"),B121:FO121,0)+1)))</f>
        <v>k=5, r=0.1</v>
      </c>
      <c r="FY121" s="1" t="str" cm="1">
        <f t="array" aca="1" ref="FY121" ca="1">CONCATENATE(INDIRECT(ADDRESS(1,MATCH(_xlfn.MINIFS(B121:FO121,metrics.est,"Time"),B121:FO121,0)+1)), ", ", INDIRECT(ADDRESS(2,MATCH(_xlfn.MINIFS(B121:FO121,metrics.est,"Time"),B121:FO121,0)+1)))</f>
        <v>k=20, r=0.9</v>
      </c>
    </row>
    <row r="122" spans="1:181" x14ac:dyDescent="0.2">
      <c r="A122" s="1" t="s">
        <v>108</v>
      </c>
      <c r="B122" s="4">
        <v>0.67630000000000001</v>
      </c>
      <c r="C122" s="4">
        <v>0.77910000000000001</v>
      </c>
      <c r="D122" s="4">
        <v>0.30149999999999999</v>
      </c>
      <c r="E122" s="4">
        <v>0.94110000000000005</v>
      </c>
      <c r="F122" s="4">
        <v>2.47E-2</v>
      </c>
      <c r="G122" s="5">
        <v>0.68079999999999996</v>
      </c>
      <c r="H122" s="5">
        <v>0.79359999999999997</v>
      </c>
      <c r="I122" s="5">
        <v>0.30120000000000002</v>
      </c>
      <c r="J122" s="5">
        <v>0.93510000000000004</v>
      </c>
      <c r="K122" s="5">
        <v>1.5699999999999999E-2</v>
      </c>
      <c r="L122" s="4">
        <v>0.68600000000000005</v>
      </c>
      <c r="M122" s="4">
        <v>0.80420000000000003</v>
      </c>
      <c r="N122" s="4">
        <v>0.29959999999999998</v>
      </c>
      <c r="O122" s="4">
        <v>0.92779999999999996</v>
      </c>
      <c r="P122" s="4">
        <v>2.4E-2</v>
      </c>
      <c r="Q122" s="5">
        <v>0.69179999999999997</v>
      </c>
      <c r="R122" s="5">
        <v>0.81779999999999997</v>
      </c>
      <c r="S122" s="5">
        <v>0.28260000000000002</v>
      </c>
      <c r="T122" s="5">
        <v>0.91700000000000004</v>
      </c>
      <c r="U122" s="5">
        <v>1.38E-2</v>
      </c>
      <c r="V122" s="4">
        <v>0.69840000000000002</v>
      </c>
      <c r="W122" s="4">
        <v>0.83330000000000004</v>
      </c>
      <c r="X122" s="4">
        <v>0.28129999999999999</v>
      </c>
      <c r="Y122" s="4">
        <v>0.90259999999999996</v>
      </c>
      <c r="Z122" s="4">
        <v>1.5299999999999999E-2</v>
      </c>
      <c r="AA122" s="5">
        <v>0.70989999999999998</v>
      </c>
      <c r="AB122" s="5">
        <v>0.85819999999999996</v>
      </c>
      <c r="AC122" s="5">
        <v>0.26419999999999999</v>
      </c>
      <c r="AD122" s="5">
        <v>0.8831</v>
      </c>
      <c r="AE122" s="5">
        <v>1.03E-2</v>
      </c>
      <c r="AF122" s="4">
        <v>0.72629999999999995</v>
      </c>
      <c r="AG122" s="4">
        <v>0.8962</v>
      </c>
      <c r="AH122" s="4">
        <v>0.2419</v>
      </c>
      <c r="AI122" s="4">
        <v>0.85029999999999994</v>
      </c>
      <c r="AJ122" s="4">
        <v>1.2200000000000001E-2</v>
      </c>
      <c r="AK122" s="5">
        <v>0.75360000000000005</v>
      </c>
      <c r="AL122" s="5">
        <v>0.96699999999999997</v>
      </c>
      <c r="AM122" s="5">
        <v>0.22539999999999999</v>
      </c>
      <c r="AN122" s="5">
        <v>0.78390000000000004</v>
      </c>
      <c r="AO122" s="5">
        <v>5.3E-3</v>
      </c>
      <c r="AP122" s="4">
        <v>0.80940000000000001</v>
      </c>
      <c r="AQ122" s="4">
        <v>1.1113</v>
      </c>
      <c r="AR122" s="4">
        <v>0.1779</v>
      </c>
      <c r="AS122" s="4">
        <v>0.62590000000000001</v>
      </c>
      <c r="AT122" s="4">
        <v>5.7000000000000002E-3</v>
      </c>
      <c r="AU122" s="5">
        <v>0.67600000000000005</v>
      </c>
      <c r="AV122" s="5">
        <v>0.78320000000000001</v>
      </c>
      <c r="AW122" s="5">
        <v>0.32329999999999998</v>
      </c>
      <c r="AX122" s="5">
        <v>0.94140000000000001</v>
      </c>
      <c r="AY122" s="5">
        <v>2.3900000000000001E-2</v>
      </c>
      <c r="AZ122" s="4">
        <v>0.68600000000000005</v>
      </c>
      <c r="BA122" s="4">
        <v>0.80510000000000004</v>
      </c>
      <c r="BB122" s="4">
        <v>0.30109999999999998</v>
      </c>
      <c r="BC122" s="4">
        <v>0.92730000000000001</v>
      </c>
      <c r="BD122" s="4">
        <v>1.77E-2</v>
      </c>
      <c r="BE122" s="5">
        <v>0.69869999999999999</v>
      </c>
      <c r="BF122" s="5">
        <v>0.83460000000000001</v>
      </c>
      <c r="BG122" s="5">
        <v>0.2777</v>
      </c>
      <c r="BH122" s="5">
        <v>0.90310000000000001</v>
      </c>
      <c r="BI122" s="5">
        <v>1.4E-2</v>
      </c>
      <c r="BJ122" s="4">
        <v>0.72509999999999997</v>
      </c>
      <c r="BK122" s="4">
        <v>0.89590000000000003</v>
      </c>
      <c r="BL122" s="4">
        <v>0.24510000000000001</v>
      </c>
      <c r="BM122" s="4">
        <v>0.8488</v>
      </c>
      <c r="BN122" s="4">
        <v>1.15E-2</v>
      </c>
      <c r="BO122" s="5">
        <v>0.80920000000000003</v>
      </c>
      <c r="BP122" s="5">
        <v>1.1103000000000001</v>
      </c>
      <c r="BQ122" s="5">
        <v>0.17810000000000001</v>
      </c>
      <c r="BR122" s="5">
        <v>0.62360000000000004</v>
      </c>
      <c r="BS122" s="5">
        <v>3.7000000000000002E-3</v>
      </c>
      <c r="BT122" s="4">
        <v>0.6784</v>
      </c>
      <c r="BU122" s="4">
        <v>0.78859999999999997</v>
      </c>
      <c r="BV122" s="4">
        <v>0.30399999999999999</v>
      </c>
      <c r="BW122" s="4">
        <v>0.94110000000000005</v>
      </c>
      <c r="BX122" s="4">
        <v>2.23E-2</v>
      </c>
      <c r="BY122" s="5">
        <v>0.68510000000000004</v>
      </c>
      <c r="BZ122" s="5">
        <v>0.80410000000000004</v>
      </c>
      <c r="CA122" s="5">
        <v>0.29680000000000001</v>
      </c>
      <c r="CB122" s="5">
        <v>0.92820000000000003</v>
      </c>
      <c r="CC122" s="5">
        <v>1.5800000000000002E-2</v>
      </c>
      <c r="CD122" s="4">
        <v>0.69899999999999995</v>
      </c>
      <c r="CE122" s="4">
        <v>0.83540000000000003</v>
      </c>
      <c r="CF122" s="4">
        <v>0.27829999999999999</v>
      </c>
      <c r="CG122" s="4">
        <v>0.90359999999999996</v>
      </c>
      <c r="CH122" s="4">
        <v>1.2E-2</v>
      </c>
      <c r="CI122" s="5">
        <v>0.72640000000000005</v>
      </c>
      <c r="CJ122" s="5">
        <v>0.89970000000000006</v>
      </c>
      <c r="CK122" s="5">
        <v>0.2482</v>
      </c>
      <c r="CL122" s="5">
        <v>0.8488</v>
      </c>
      <c r="CM122" s="5">
        <v>1.15E-2</v>
      </c>
      <c r="CN122" s="4">
        <v>0.8165</v>
      </c>
      <c r="CO122" s="4">
        <v>1.1337999999999999</v>
      </c>
      <c r="CP122" s="4">
        <v>0.18329999999999999</v>
      </c>
      <c r="CQ122" s="4">
        <v>0.62250000000000005</v>
      </c>
      <c r="CR122" s="4">
        <v>4.1000000000000003E-3</v>
      </c>
      <c r="CS122" s="5">
        <v>0.67500000000000004</v>
      </c>
      <c r="CT122" s="5">
        <v>0.78169999999999995</v>
      </c>
      <c r="CU122" s="5">
        <v>0.31929999999999997</v>
      </c>
      <c r="CV122" s="5">
        <v>0.9415</v>
      </c>
      <c r="CW122" s="5">
        <v>1.49E-2</v>
      </c>
      <c r="CX122" s="4">
        <v>0.6855</v>
      </c>
      <c r="CY122" s="4">
        <v>0.80420000000000003</v>
      </c>
      <c r="CZ122" s="4">
        <v>0.30180000000000001</v>
      </c>
      <c r="DA122" s="4">
        <v>0.92749999999999999</v>
      </c>
      <c r="DB122" s="4">
        <v>1.17E-2</v>
      </c>
      <c r="DC122" s="5">
        <v>0.69920000000000004</v>
      </c>
      <c r="DD122" s="5">
        <v>0.83589999999999998</v>
      </c>
      <c r="DE122" s="5">
        <v>0.27710000000000001</v>
      </c>
      <c r="DF122" s="5">
        <v>0.90369999999999995</v>
      </c>
      <c r="DG122" s="5">
        <v>1.0500000000000001E-2</v>
      </c>
      <c r="DH122" s="4">
        <v>0.72640000000000005</v>
      </c>
      <c r="DI122" s="4">
        <v>0.89949999999999997</v>
      </c>
      <c r="DJ122" s="4">
        <v>0.24690000000000001</v>
      </c>
      <c r="DK122" s="4">
        <v>0.84919999999999995</v>
      </c>
      <c r="DL122" s="4">
        <v>5.8999999999999999E-3</v>
      </c>
      <c r="DM122" s="5">
        <v>0.80810000000000004</v>
      </c>
      <c r="DN122" s="5">
        <v>1.1069</v>
      </c>
      <c r="DO122" s="5">
        <v>0.18129999999999999</v>
      </c>
      <c r="DP122" s="5">
        <v>0.62250000000000005</v>
      </c>
      <c r="DQ122" s="5">
        <v>2.5000000000000001E-3</v>
      </c>
      <c r="DR122" s="4">
        <v>0.67820000000000003</v>
      </c>
      <c r="DS122" s="4">
        <v>0.78800000000000003</v>
      </c>
      <c r="DT122" s="4">
        <v>0.31359999999999999</v>
      </c>
      <c r="DU122" s="4">
        <v>0.9405</v>
      </c>
      <c r="DV122" s="4">
        <v>2.07E-2</v>
      </c>
      <c r="DW122" s="5">
        <v>0.68479999999999996</v>
      </c>
      <c r="DX122" s="5">
        <v>0.80279999999999996</v>
      </c>
      <c r="DY122" s="5">
        <v>0.30020000000000002</v>
      </c>
      <c r="DZ122" s="5">
        <v>0.9274</v>
      </c>
      <c r="EA122" s="5">
        <v>1.2699999999999999E-2</v>
      </c>
      <c r="EB122" s="4">
        <v>0.69869999999999999</v>
      </c>
      <c r="EC122" s="4">
        <v>0.83450000000000002</v>
      </c>
      <c r="ED122" s="4">
        <v>0.2797</v>
      </c>
      <c r="EE122" s="4">
        <v>0.90290000000000004</v>
      </c>
      <c r="EF122" s="4">
        <v>8.8000000000000005E-3</v>
      </c>
      <c r="EG122" s="5">
        <v>0.7258</v>
      </c>
      <c r="EH122" s="5">
        <v>0.8982</v>
      </c>
      <c r="EI122" s="5">
        <v>0.24510000000000001</v>
      </c>
      <c r="EJ122" s="5">
        <v>0.84989999999999999</v>
      </c>
      <c r="EK122" s="5">
        <v>6.4000000000000003E-3</v>
      </c>
      <c r="EL122" s="4">
        <v>0.8085</v>
      </c>
      <c r="EM122" s="4">
        <v>1.1095999999999999</v>
      </c>
      <c r="EN122" s="4">
        <v>0.17960000000000001</v>
      </c>
      <c r="EO122" s="4">
        <v>0.62370000000000003</v>
      </c>
      <c r="EP122" s="4">
        <v>2.7000000000000001E-3</v>
      </c>
      <c r="EQ122" s="5"/>
      <c r="ER122" s="5"/>
      <c r="ES122" s="5"/>
      <c r="ET122" s="5"/>
      <c r="EU122" s="5"/>
      <c r="EV122" s="4"/>
      <c r="EW122" s="4"/>
      <c r="EX122" s="4"/>
      <c r="EY122" s="4"/>
      <c r="EZ122" s="4"/>
      <c r="FA122" s="5">
        <v>0.6986</v>
      </c>
      <c r="FB122" s="5">
        <v>0.83430000000000004</v>
      </c>
      <c r="FC122" s="5">
        <v>0.27860000000000001</v>
      </c>
      <c r="FD122" s="5">
        <v>0.9032</v>
      </c>
      <c r="FE122" s="5">
        <v>9.4999999999999998E-3</v>
      </c>
      <c r="FF122" s="4"/>
      <c r="FG122" s="4"/>
      <c r="FH122" s="4"/>
      <c r="FI122" s="4"/>
      <c r="FJ122" s="4"/>
      <c r="FK122" s="5"/>
      <c r="FL122" s="5"/>
      <c r="FM122" s="5"/>
      <c r="FN122" s="5"/>
      <c r="FO122" s="5"/>
      <c r="FP122" s="4">
        <f t="shared" si="26"/>
        <v>0.71738999999999986</v>
      </c>
      <c r="FQ122" s="4">
        <f t="shared" si="7"/>
        <v>0.88156666666666661</v>
      </c>
      <c r="FR122" s="4">
        <f t="shared" si="8"/>
        <v>0.26449</v>
      </c>
      <c r="FS122" s="4">
        <f t="shared" si="9"/>
        <v>0.85490666666666659</v>
      </c>
      <c r="FT122" s="4">
        <f t="shared" si="10"/>
        <v>1.2326666666666668E-2</v>
      </c>
      <c r="FU122" s="1" t="str" cm="1">
        <f t="array" aca="1" ref="FU122" ca="1">CONCATENATE(INDIRECT(ADDRESS(1,MATCH(_xlfn.MINIFS(B122:FO122,metrics.est,"MAE"),B122:FO122,0)+1)), ", ", INDIRECT(ADDRESS(2,MATCH(_xlfn.MINIFS(B122:FO122,metrics.est,"MAE"),B122:FO122,0)+1)))</f>
        <v>k=20, r=0.1</v>
      </c>
      <c r="FV122" s="1" t="str" cm="1">
        <f t="array" aca="1" ref="FV122" ca="1">CONCATENATE(INDIRECT(ADDRESS(1,MATCH(_xlfn.MINIFS(B122:FO122,metrics.est,"MSE"),B122:FO122,0)+1)), ", ", INDIRECT(ADDRESS(2,MATCH(_xlfn.MINIFS(B122:FO122,metrics.est,"MSE"),B122:FO122,0)+1)))</f>
        <v>k=5, r=0.1</v>
      </c>
      <c r="FW122" s="1" t="str" cm="1">
        <f t="array" aca="1" ref="FW122" ca="1">CONCATENATE(INDIRECT(ADDRESS(1,MATCH(_xlfn.MAXIFS(B122:FO122,metrics.est,"R"),B122:FO122,0)+1)), ", ", INDIRECT(ADDRESS(2,MATCH(_xlfn.MAXIFS(B122:FO122,metrics.est,"R"),B122:FO122,0)+1)))</f>
        <v>k=10, r=0.1</v>
      </c>
      <c r="FX122" s="1" t="str" cm="1">
        <f t="array" aca="1" ref="FX122" ca="1">CONCATENATE(INDIRECT(ADDRESS(1,MATCH(_xlfn.MAXIFS(B122:FO122,metrics.est,"Coverage"),B122:FO122,0)+1)), ", ", INDIRECT(ADDRESS(2,MATCH(_xlfn.MAXIFS(B122:FO122,metrics.est,"Coverage"),B122:FO122,0)+1)))</f>
        <v>k=20, r=0.1</v>
      </c>
      <c r="FY122" s="1" t="str" cm="1">
        <f t="array" aca="1" ref="FY122" ca="1">CONCATENATE(INDIRECT(ADDRESS(1,MATCH(_xlfn.MINIFS(B122:FO122,metrics.est,"Time"),B122:FO122,0)+1)), ", ", INDIRECT(ADDRESS(2,MATCH(_xlfn.MINIFS(B122:FO122,metrics.est,"Time"),B122:FO122,0)+1)))</f>
        <v>k=20, r=0.9</v>
      </c>
    </row>
    <row r="123" spans="1:181" x14ac:dyDescent="0.2">
      <c r="A123" s="1" t="s">
        <v>109</v>
      </c>
      <c r="B123" s="4">
        <v>0.67589999999999995</v>
      </c>
      <c r="C123" s="4">
        <v>0.78100000000000003</v>
      </c>
      <c r="D123" s="4">
        <v>0.2923</v>
      </c>
      <c r="E123" s="4">
        <v>0.93059999999999998</v>
      </c>
      <c r="F123" s="4">
        <v>3.9199999999999999E-2</v>
      </c>
      <c r="G123" s="5">
        <v>0.6794</v>
      </c>
      <c r="H123" s="5">
        <v>0.79210000000000003</v>
      </c>
      <c r="I123" s="5">
        <v>0.2944</v>
      </c>
      <c r="J123" s="5">
        <v>0.9204</v>
      </c>
      <c r="K123" s="5">
        <v>2.47E-2</v>
      </c>
      <c r="L123" s="4">
        <v>0.6875</v>
      </c>
      <c r="M123" s="4">
        <v>0.81140000000000001</v>
      </c>
      <c r="N123" s="4">
        <v>0.28460000000000002</v>
      </c>
      <c r="O123" s="4">
        <v>0.91039999999999999</v>
      </c>
      <c r="P123" s="4">
        <v>4.1399999999999999E-2</v>
      </c>
      <c r="Q123" s="5">
        <v>0.69369999999999998</v>
      </c>
      <c r="R123" s="5">
        <v>0.82399999999999995</v>
      </c>
      <c r="S123" s="5">
        <v>0.27650000000000002</v>
      </c>
      <c r="T123" s="5">
        <v>0.89539999999999997</v>
      </c>
      <c r="U123" s="5">
        <v>1.8499999999999999E-2</v>
      </c>
      <c r="V123" s="4">
        <v>0.70540000000000003</v>
      </c>
      <c r="W123" s="4">
        <v>0.85140000000000005</v>
      </c>
      <c r="X123" s="4">
        <v>0.26700000000000002</v>
      </c>
      <c r="Y123" s="4">
        <v>0.87749999999999995</v>
      </c>
      <c r="Z123" s="4">
        <v>1.7500000000000002E-2</v>
      </c>
      <c r="AA123" s="5">
        <v>0.71960000000000002</v>
      </c>
      <c r="AB123" s="5">
        <v>0.88449999999999995</v>
      </c>
      <c r="AC123" s="5">
        <v>0.251</v>
      </c>
      <c r="AD123" s="5">
        <v>0.85089999999999999</v>
      </c>
      <c r="AE123" s="5">
        <v>1.26E-2</v>
      </c>
      <c r="AF123" s="4">
        <v>0.74299999999999999</v>
      </c>
      <c r="AG123" s="4">
        <v>0.93979999999999997</v>
      </c>
      <c r="AH123" s="4">
        <v>0.2253</v>
      </c>
      <c r="AI123" s="4">
        <v>0.81069999999999998</v>
      </c>
      <c r="AJ123" s="4">
        <v>1.4800000000000001E-2</v>
      </c>
      <c r="AK123" s="5">
        <v>0.7752</v>
      </c>
      <c r="AL123" s="5">
        <v>1.0221</v>
      </c>
      <c r="AM123" s="5">
        <v>0.19470000000000001</v>
      </c>
      <c r="AN123" s="5">
        <v>0.73729999999999996</v>
      </c>
      <c r="AO123" s="5">
        <v>4.7999999999999996E-3</v>
      </c>
      <c r="AP123" s="4">
        <v>0.80859999999999999</v>
      </c>
      <c r="AQ123" s="4">
        <v>1.1043000000000001</v>
      </c>
      <c r="AR123" s="4">
        <v>0.1202</v>
      </c>
      <c r="AS123" s="4">
        <v>0.57499999999999996</v>
      </c>
      <c r="AT123" s="4">
        <v>6.1000000000000004E-3</v>
      </c>
      <c r="AU123" s="5">
        <v>0.67379999999999995</v>
      </c>
      <c r="AV123" s="5">
        <v>0.78120000000000001</v>
      </c>
      <c r="AW123" s="5">
        <v>0.32369999999999999</v>
      </c>
      <c r="AX123" s="5">
        <v>0.93030000000000002</v>
      </c>
      <c r="AY123" s="5">
        <v>3.2599999999999997E-2</v>
      </c>
      <c r="AZ123" s="4">
        <v>0.68669999999999998</v>
      </c>
      <c r="BA123" s="4">
        <v>0.80820000000000003</v>
      </c>
      <c r="BB123" s="4">
        <v>0.2918</v>
      </c>
      <c r="BC123" s="4">
        <v>0.91</v>
      </c>
      <c r="BD123" s="4">
        <v>2.12E-2</v>
      </c>
      <c r="BE123" s="5">
        <v>0.70469999999999999</v>
      </c>
      <c r="BF123" s="5">
        <v>0.84989999999999999</v>
      </c>
      <c r="BG123" s="5">
        <v>0.26469999999999999</v>
      </c>
      <c r="BH123" s="5">
        <v>0.87660000000000005</v>
      </c>
      <c r="BI123" s="5">
        <v>1.4200000000000001E-2</v>
      </c>
      <c r="BJ123" s="4">
        <v>0.74109999999999998</v>
      </c>
      <c r="BK123" s="4">
        <v>0.93530000000000002</v>
      </c>
      <c r="BL123" s="4">
        <v>0.22900000000000001</v>
      </c>
      <c r="BM123" s="4">
        <v>0.8095</v>
      </c>
      <c r="BN123" s="4">
        <v>1.46E-2</v>
      </c>
      <c r="BO123" s="5">
        <v>0.80579999999999996</v>
      </c>
      <c r="BP123" s="5">
        <v>1.0967</v>
      </c>
      <c r="BQ123" s="5">
        <v>0.12479999999999999</v>
      </c>
      <c r="BR123" s="5">
        <v>0.57589999999999997</v>
      </c>
      <c r="BS123" s="5">
        <v>5.1000000000000004E-3</v>
      </c>
      <c r="BT123" s="4">
        <v>0.67700000000000005</v>
      </c>
      <c r="BU123" s="4">
        <v>0.78790000000000004</v>
      </c>
      <c r="BV123" s="4">
        <v>0.30609999999999998</v>
      </c>
      <c r="BW123" s="4">
        <v>0.93049999999999999</v>
      </c>
      <c r="BX123" s="4">
        <v>3.1099999999999999E-2</v>
      </c>
      <c r="BY123" s="5">
        <v>0.68589999999999995</v>
      </c>
      <c r="BZ123" s="5">
        <v>0.80759999999999998</v>
      </c>
      <c r="CA123" s="5">
        <v>0.29380000000000001</v>
      </c>
      <c r="CB123" s="5">
        <v>0.91090000000000004</v>
      </c>
      <c r="CC123" s="5">
        <v>2.1000000000000001E-2</v>
      </c>
      <c r="CD123" s="4">
        <v>0.7056</v>
      </c>
      <c r="CE123" s="4">
        <v>0.85219999999999996</v>
      </c>
      <c r="CF123" s="4">
        <v>0.26429999999999998</v>
      </c>
      <c r="CG123" s="4">
        <v>0.87709999999999999</v>
      </c>
      <c r="CH123" s="4">
        <v>1.4800000000000001E-2</v>
      </c>
      <c r="CI123" s="5">
        <v>0.7419</v>
      </c>
      <c r="CJ123" s="5">
        <v>0.93959999999999999</v>
      </c>
      <c r="CK123" s="5">
        <v>0.23050000000000001</v>
      </c>
      <c r="CL123" s="5">
        <v>0.80920000000000003</v>
      </c>
      <c r="CM123" s="5">
        <v>1.15E-2</v>
      </c>
      <c r="CN123" s="4">
        <v>0.80630000000000002</v>
      </c>
      <c r="CO123" s="4">
        <v>1.0974999999999999</v>
      </c>
      <c r="CP123" s="4">
        <v>0.12740000000000001</v>
      </c>
      <c r="CQ123" s="4">
        <v>0.57689999999999997</v>
      </c>
      <c r="CR123" s="4">
        <v>4.4999999999999997E-3</v>
      </c>
      <c r="CS123" s="5">
        <v>0.67400000000000004</v>
      </c>
      <c r="CT123" s="5">
        <v>0.78139999999999998</v>
      </c>
      <c r="CU123" s="5">
        <v>0.31719999999999998</v>
      </c>
      <c r="CV123" s="5">
        <v>0.93049999999999999</v>
      </c>
      <c r="CW123" s="5">
        <v>2.1399999999999999E-2</v>
      </c>
      <c r="CX123" s="4">
        <v>0.68640000000000001</v>
      </c>
      <c r="CY123" s="4">
        <v>0.80830000000000002</v>
      </c>
      <c r="CZ123" s="4">
        <v>0.2893</v>
      </c>
      <c r="DA123" s="4">
        <v>0.91039999999999999</v>
      </c>
      <c r="DB123" s="4">
        <v>1.6E-2</v>
      </c>
      <c r="DC123" s="5">
        <v>0.70540000000000003</v>
      </c>
      <c r="DD123" s="5">
        <v>0.85229999999999995</v>
      </c>
      <c r="DE123" s="5">
        <v>0.26369999999999999</v>
      </c>
      <c r="DF123" s="5">
        <v>0.87729999999999997</v>
      </c>
      <c r="DG123" s="5">
        <v>1.2800000000000001E-2</v>
      </c>
      <c r="DH123" s="4">
        <v>0.74350000000000005</v>
      </c>
      <c r="DI123" s="4">
        <v>0.94230000000000003</v>
      </c>
      <c r="DJ123" s="4">
        <v>0.22839999999999999</v>
      </c>
      <c r="DK123" s="4">
        <v>0.81010000000000004</v>
      </c>
      <c r="DL123" s="4">
        <v>6.4999999999999997E-3</v>
      </c>
      <c r="DM123" s="5">
        <v>0.80559999999999998</v>
      </c>
      <c r="DN123" s="5">
        <v>1.0965</v>
      </c>
      <c r="DO123" s="5">
        <v>0.12590000000000001</v>
      </c>
      <c r="DP123" s="5">
        <v>0.5776</v>
      </c>
      <c r="DQ123" s="5">
        <v>2.5000000000000001E-3</v>
      </c>
      <c r="DR123" s="4">
        <v>0.67700000000000005</v>
      </c>
      <c r="DS123" s="4">
        <v>0.78720000000000001</v>
      </c>
      <c r="DT123" s="4">
        <v>0.3075</v>
      </c>
      <c r="DU123" s="4">
        <v>0.92979999999999996</v>
      </c>
      <c r="DV123" s="4">
        <v>2.9700000000000001E-2</v>
      </c>
      <c r="DW123" s="5">
        <v>0.68520000000000003</v>
      </c>
      <c r="DX123" s="5">
        <v>0.80559999999999998</v>
      </c>
      <c r="DY123" s="5">
        <v>0.2923</v>
      </c>
      <c r="DZ123" s="5">
        <v>0.91039999999999999</v>
      </c>
      <c r="EA123" s="5">
        <v>1.7000000000000001E-2</v>
      </c>
      <c r="EB123" s="4">
        <v>0.70489999999999997</v>
      </c>
      <c r="EC123" s="4">
        <v>0.85109999999999997</v>
      </c>
      <c r="ED123" s="4">
        <v>0.26629999999999998</v>
      </c>
      <c r="EE123" s="4">
        <v>0.87639999999999996</v>
      </c>
      <c r="EF123" s="4">
        <v>1.0999999999999999E-2</v>
      </c>
      <c r="EG123" s="5">
        <v>0.74250000000000005</v>
      </c>
      <c r="EH123" s="5">
        <v>0.94040000000000001</v>
      </c>
      <c r="EI123" s="5">
        <v>0.2288</v>
      </c>
      <c r="EJ123" s="5">
        <v>0.81010000000000004</v>
      </c>
      <c r="EK123" s="5">
        <v>7.1999999999999998E-3</v>
      </c>
      <c r="EL123" s="4">
        <v>0.80569999999999997</v>
      </c>
      <c r="EM123" s="4">
        <v>1.0978000000000001</v>
      </c>
      <c r="EN123" s="4">
        <v>0.1231</v>
      </c>
      <c r="EO123" s="4">
        <v>0.57809999999999995</v>
      </c>
      <c r="EP123" s="4">
        <v>2.5999999999999999E-3</v>
      </c>
      <c r="EQ123" s="5"/>
      <c r="ER123" s="5"/>
      <c r="ES123" s="5"/>
      <c r="ET123" s="5"/>
      <c r="EU123" s="5"/>
      <c r="EV123" s="4"/>
      <c r="EW123" s="4"/>
      <c r="EX123" s="4"/>
      <c r="EY123" s="4"/>
      <c r="EZ123" s="4"/>
      <c r="FA123" s="5">
        <v>0.7046</v>
      </c>
      <c r="FB123" s="5">
        <v>0.84960000000000002</v>
      </c>
      <c r="FC123" s="5">
        <v>0.26700000000000002</v>
      </c>
      <c r="FD123" s="5">
        <v>0.87670000000000003</v>
      </c>
      <c r="FE123" s="5">
        <v>1.17E-2</v>
      </c>
      <c r="FF123" s="4"/>
      <c r="FG123" s="4"/>
      <c r="FH123" s="4"/>
      <c r="FI123" s="4"/>
      <c r="FJ123" s="4"/>
      <c r="FK123" s="5"/>
      <c r="FL123" s="5"/>
      <c r="FM123" s="5"/>
      <c r="FN123" s="5"/>
      <c r="FO123" s="5"/>
      <c r="FP123" s="4">
        <f t="shared" si="26"/>
        <v>0.72172999999999976</v>
      </c>
      <c r="FQ123" s="4">
        <f t="shared" si="7"/>
        <v>0.89263999999999977</v>
      </c>
      <c r="FR123" s="4">
        <f t="shared" si="8"/>
        <v>0.24571999999999997</v>
      </c>
      <c r="FS123" s="4">
        <f t="shared" si="9"/>
        <v>0.82674999999999998</v>
      </c>
      <c r="FT123" s="4">
        <f t="shared" si="10"/>
        <v>1.6286666666666665E-2</v>
      </c>
      <c r="FU123" s="1" t="str" cm="1">
        <f t="array" aca="1" ref="FU123" ca="1">CONCATENATE(INDIRECT(ADDRESS(1,MATCH(_xlfn.MINIFS(B123:FO123,metrics.est,"MAE"),B123:FO123,0)+1)), ", ", INDIRECT(ADDRESS(2,MATCH(_xlfn.MINIFS(B123:FO123,metrics.est,"MAE"),B123:FO123,0)+1)))</f>
        <v>k=10, r=0.1</v>
      </c>
      <c r="FV123" s="1" t="str" cm="1">
        <f t="array" aca="1" ref="FV123" ca="1">CONCATENATE(INDIRECT(ADDRESS(1,MATCH(_xlfn.MINIFS(B123:FO123,metrics.est,"MSE"),B123:FO123,0)+1)), ", ", INDIRECT(ADDRESS(2,MATCH(_xlfn.MINIFS(B123:FO123,metrics.est,"MSE"),B123:FO123,0)+1)))</f>
        <v>k=5, r=0.1</v>
      </c>
      <c r="FW123" s="1" t="str" cm="1">
        <f t="array" aca="1" ref="FW123" ca="1">CONCATENATE(INDIRECT(ADDRESS(1,MATCH(_xlfn.MAXIFS(B123:FO123,metrics.est,"R"),B123:FO123,0)+1)), ", ", INDIRECT(ADDRESS(2,MATCH(_xlfn.MAXIFS(B123:FO123,metrics.est,"R"),B123:FO123,0)+1)))</f>
        <v>k=10, r=0.1</v>
      </c>
      <c r="FX123" s="1" t="str" cm="1">
        <f t="array" aca="1" ref="FX123" ca="1">CONCATENATE(INDIRECT(ADDRESS(1,MATCH(_xlfn.MAXIFS(B123:FO123,metrics.est,"Coverage"),B123:FO123,0)+1)), ", ", INDIRECT(ADDRESS(2,MATCH(_xlfn.MAXIFS(B123:FO123,metrics.est,"Coverage"),B123:FO123,0)+1)))</f>
        <v>k=5, r=0.1</v>
      </c>
      <c r="FY123" s="1" t="str" cm="1">
        <f t="array" aca="1" ref="FY123" ca="1">CONCATENATE(INDIRECT(ADDRESS(1,MATCH(_xlfn.MINIFS(B123:FO123,metrics.est,"Time"),B123:FO123,0)+1)), ", ", INDIRECT(ADDRESS(2,MATCH(_xlfn.MINIFS(B123:FO123,metrics.est,"Time"),B123:FO123,0)+1)))</f>
        <v>k=20, r=0.9</v>
      </c>
    </row>
    <row r="124" spans="1:181" x14ac:dyDescent="0.2">
      <c r="A124" s="1" t="s">
        <v>110</v>
      </c>
      <c r="B124" s="4">
        <v>0.70079999999999998</v>
      </c>
      <c r="C124" s="4">
        <v>0.84650000000000003</v>
      </c>
      <c r="D124" s="4">
        <v>0.31140000000000001</v>
      </c>
      <c r="E124" s="4">
        <v>0.85899999999999999</v>
      </c>
      <c r="F124" s="4">
        <v>2.7099999999999999E-2</v>
      </c>
      <c r="G124" s="5">
        <v>0.6976</v>
      </c>
      <c r="H124" s="5">
        <v>0.84389999999999998</v>
      </c>
      <c r="I124" s="5">
        <v>0.33650000000000002</v>
      </c>
      <c r="J124" s="5">
        <v>0.871</v>
      </c>
      <c r="K124" s="5">
        <v>1.6299999999999999E-2</v>
      </c>
      <c r="L124" s="4">
        <v>0.69310000000000005</v>
      </c>
      <c r="M124" s="4">
        <v>0.83109999999999995</v>
      </c>
      <c r="N124" s="4">
        <v>0.33239999999999997</v>
      </c>
      <c r="O124" s="4">
        <v>0.89659999999999995</v>
      </c>
      <c r="P124" s="4">
        <v>2.8899999999999999E-2</v>
      </c>
      <c r="Q124" s="5">
        <v>0.69620000000000004</v>
      </c>
      <c r="R124" s="5">
        <v>0.83460000000000001</v>
      </c>
      <c r="S124" s="5">
        <v>0.32829999999999998</v>
      </c>
      <c r="T124" s="5">
        <v>0.90500000000000003</v>
      </c>
      <c r="U124" s="5">
        <v>1.35E-2</v>
      </c>
      <c r="V124" s="4">
        <v>0.69650000000000001</v>
      </c>
      <c r="W124" s="4">
        <v>0.8357</v>
      </c>
      <c r="X124" s="4">
        <v>0.3291</v>
      </c>
      <c r="Y124" s="4">
        <v>0.92010000000000003</v>
      </c>
      <c r="Z124" s="4">
        <v>1.2E-2</v>
      </c>
      <c r="AA124" s="5">
        <v>0.70450000000000002</v>
      </c>
      <c r="AB124" s="5">
        <v>0.85209999999999997</v>
      </c>
      <c r="AC124" s="5">
        <v>0.31340000000000001</v>
      </c>
      <c r="AD124" s="5">
        <v>0.91149999999999998</v>
      </c>
      <c r="AE124" s="5">
        <v>1.12E-2</v>
      </c>
      <c r="AF124" s="4">
        <v>0.71740000000000004</v>
      </c>
      <c r="AG124" s="4">
        <v>0.88239999999999996</v>
      </c>
      <c r="AH124" s="4">
        <v>0.28710000000000002</v>
      </c>
      <c r="AI124" s="4">
        <v>0.88849999999999996</v>
      </c>
      <c r="AJ124" s="4">
        <v>1.5900000000000001E-2</v>
      </c>
      <c r="AK124" s="5">
        <v>0.7419</v>
      </c>
      <c r="AL124" s="5">
        <v>0.94430000000000003</v>
      </c>
      <c r="AM124" s="5">
        <v>0.25669999999999998</v>
      </c>
      <c r="AN124" s="5">
        <v>0.83589999999999998</v>
      </c>
      <c r="AO124" s="5">
        <v>5.0000000000000001E-3</v>
      </c>
      <c r="AP124" s="4">
        <v>0.79700000000000004</v>
      </c>
      <c r="AQ124" s="4">
        <v>1.0807</v>
      </c>
      <c r="AR124" s="4">
        <v>0.17269999999999999</v>
      </c>
      <c r="AS124" s="4">
        <v>0.67279999999999995</v>
      </c>
      <c r="AT124" s="4">
        <v>5.4999999999999997E-3</v>
      </c>
      <c r="AU124" s="5">
        <v>0.70040000000000002</v>
      </c>
      <c r="AV124" s="5">
        <v>0.85070000000000001</v>
      </c>
      <c r="AW124" s="5">
        <v>0.33460000000000001</v>
      </c>
      <c r="AX124" s="5">
        <v>0.85860000000000003</v>
      </c>
      <c r="AY124" s="5">
        <v>2.41E-2</v>
      </c>
      <c r="AZ124" s="4">
        <v>0.69520000000000004</v>
      </c>
      <c r="BA124" s="4">
        <v>0.83309999999999995</v>
      </c>
      <c r="BB124" s="4">
        <v>0.33879999999999999</v>
      </c>
      <c r="BC124" s="4">
        <v>0.89339999999999997</v>
      </c>
      <c r="BD124" s="4">
        <v>1.6299999999999999E-2</v>
      </c>
      <c r="BE124" s="5">
        <v>0.69740000000000002</v>
      </c>
      <c r="BF124" s="5">
        <v>0.83840000000000003</v>
      </c>
      <c r="BG124" s="5">
        <v>0.32019999999999998</v>
      </c>
      <c r="BH124" s="5">
        <v>0.91969999999999996</v>
      </c>
      <c r="BI124" s="5">
        <v>1.4999999999999999E-2</v>
      </c>
      <c r="BJ124" s="4">
        <v>0.71679999999999999</v>
      </c>
      <c r="BK124" s="4">
        <v>0.88300000000000001</v>
      </c>
      <c r="BL124" s="4">
        <v>0.2873</v>
      </c>
      <c r="BM124" s="4">
        <v>0.88759999999999994</v>
      </c>
      <c r="BN124" s="4">
        <v>1.03E-2</v>
      </c>
      <c r="BO124" s="5">
        <v>0.79720000000000002</v>
      </c>
      <c r="BP124" s="5">
        <v>1.0820000000000001</v>
      </c>
      <c r="BQ124" s="5">
        <v>0.17430000000000001</v>
      </c>
      <c r="BR124" s="5">
        <v>0.67030000000000001</v>
      </c>
      <c r="BS124" s="5">
        <v>3.8999999999999998E-3</v>
      </c>
      <c r="BT124" s="4">
        <v>0.70130000000000003</v>
      </c>
      <c r="BU124" s="4">
        <v>0.8508</v>
      </c>
      <c r="BV124" s="4">
        <v>0.33079999999999998</v>
      </c>
      <c r="BW124" s="4">
        <v>0.86009999999999998</v>
      </c>
      <c r="BX124" s="4">
        <v>2.4E-2</v>
      </c>
      <c r="BY124" s="5">
        <v>0.69440000000000002</v>
      </c>
      <c r="BZ124" s="5">
        <v>0.83360000000000001</v>
      </c>
      <c r="CA124" s="5">
        <v>0.33379999999999999</v>
      </c>
      <c r="CB124" s="5">
        <v>0.89380000000000004</v>
      </c>
      <c r="CC124" s="5">
        <v>1.5699999999999999E-2</v>
      </c>
      <c r="CD124" s="4">
        <v>0.69769999999999999</v>
      </c>
      <c r="CE124" s="4">
        <v>0.83819999999999995</v>
      </c>
      <c r="CF124" s="4">
        <v>0.3226</v>
      </c>
      <c r="CG124" s="4">
        <v>0.92049999999999998</v>
      </c>
      <c r="CH124" s="4">
        <v>1.1299999999999999E-2</v>
      </c>
      <c r="CI124" s="5">
        <v>0.71850000000000003</v>
      </c>
      <c r="CJ124" s="5">
        <v>0.88700000000000001</v>
      </c>
      <c r="CK124" s="5">
        <v>0.28739999999999999</v>
      </c>
      <c r="CL124" s="5">
        <v>0.88739999999999997</v>
      </c>
      <c r="CM124" s="5">
        <v>9.1999999999999998E-3</v>
      </c>
      <c r="CN124" s="4">
        <v>0.79649999999999999</v>
      </c>
      <c r="CO124" s="4">
        <v>1.0805</v>
      </c>
      <c r="CP124" s="4">
        <v>0.1802</v>
      </c>
      <c r="CQ124" s="4">
        <v>0.66949999999999998</v>
      </c>
      <c r="CR124" s="4">
        <v>4.4000000000000003E-3</v>
      </c>
      <c r="CS124" s="5">
        <v>0.69850000000000001</v>
      </c>
      <c r="CT124" s="5">
        <v>0.84509999999999996</v>
      </c>
      <c r="CU124" s="5">
        <v>0.33850000000000002</v>
      </c>
      <c r="CV124" s="5">
        <v>0.85699999999999998</v>
      </c>
      <c r="CW124" s="5">
        <v>1.5800000000000002E-2</v>
      </c>
      <c r="CX124" s="4">
        <v>0.69469999999999998</v>
      </c>
      <c r="CY124" s="4">
        <v>0.83399999999999996</v>
      </c>
      <c r="CZ124" s="4">
        <v>0.33679999999999999</v>
      </c>
      <c r="DA124" s="4">
        <v>0.89390000000000003</v>
      </c>
      <c r="DB124" s="4">
        <v>1.1900000000000001E-2</v>
      </c>
      <c r="DC124" s="5">
        <v>0.69769999999999999</v>
      </c>
      <c r="DD124" s="5">
        <v>0.83889999999999998</v>
      </c>
      <c r="DE124" s="5">
        <v>0.32140000000000002</v>
      </c>
      <c r="DF124" s="5">
        <v>0.9204</v>
      </c>
      <c r="DG124" s="5">
        <v>1.0699999999999999E-2</v>
      </c>
      <c r="DH124" s="4">
        <v>0.71840000000000004</v>
      </c>
      <c r="DI124" s="4">
        <v>0.88690000000000002</v>
      </c>
      <c r="DJ124" s="4">
        <v>0.28970000000000001</v>
      </c>
      <c r="DK124" s="4">
        <v>0.88790000000000002</v>
      </c>
      <c r="DL124" s="4">
        <v>5.7999999999999996E-3</v>
      </c>
      <c r="DM124" s="5">
        <v>0.79669999999999996</v>
      </c>
      <c r="DN124" s="5">
        <v>1.0805</v>
      </c>
      <c r="DO124" s="5">
        <v>0.1754</v>
      </c>
      <c r="DP124" s="5">
        <v>0.67030000000000001</v>
      </c>
      <c r="DQ124" s="5">
        <v>2.5999999999999999E-3</v>
      </c>
      <c r="DR124" s="4">
        <v>0.70169999999999999</v>
      </c>
      <c r="DS124" s="4">
        <v>0.85119999999999996</v>
      </c>
      <c r="DT124" s="4">
        <v>0.33329999999999999</v>
      </c>
      <c r="DU124" s="4">
        <v>0.85770000000000002</v>
      </c>
      <c r="DV124" s="4">
        <v>2.0799999999999999E-2</v>
      </c>
      <c r="DW124" s="5">
        <v>0.69350000000000001</v>
      </c>
      <c r="DX124" s="5">
        <v>0.83089999999999997</v>
      </c>
      <c r="DY124" s="5">
        <v>0.33479999999999999</v>
      </c>
      <c r="DZ124" s="5">
        <v>0.89470000000000005</v>
      </c>
      <c r="EA124" s="5">
        <v>1.29E-2</v>
      </c>
      <c r="EB124" s="4">
        <v>0.69699999999999995</v>
      </c>
      <c r="EC124" s="4">
        <v>0.83740000000000003</v>
      </c>
      <c r="ED124" s="4">
        <v>0.32479999999999998</v>
      </c>
      <c r="EE124" s="4">
        <v>0.92030000000000001</v>
      </c>
      <c r="EF124" s="4">
        <v>8.8999999999999999E-3</v>
      </c>
      <c r="EG124" s="5">
        <v>0.71779999999999999</v>
      </c>
      <c r="EH124" s="5">
        <v>0.88549999999999995</v>
      </c>
      <c r="EI124" s="5">
        <v>0.28899999999999998</v>
      </c>
      <c r="EJ124" s="5">
        <v>0.88839999999999997</v>
      </c>
      <c r="EK124" s="5">
        <v>6.4000000000000003E-3</v>
      </c>
      <c r="EL124" s="4">
        <v>0.79700000000000004</v>
      </c>
      <c r="EM124" s="4">
        <v>1.0823</v>
      </c>
      <c r="EN124" s="4">
        <v>0.17519999999999999</v>
      </c>
      <c r="EO124" s="4">
        <v>0.67049999999999998</v>
      </c>
      <c r="EP124" s="4">
        <v>2.7000000000000001E-3</v>
      </c>
      <c r="EQ124" s="5"/>
      <c r="ER124" s="5"/>
      <c r="ES124" s="5"/>
      <c r="ET124" s="5"/>
      <c r="EU124" s="5"/>
      <c r="EV124" s="4"/>
      <c r="EW124" s="4"/>
      <c r="EX124" s="4"/>
      <c r="EY124" s="4"/>
      <c r="EZ124" s="4"/>
      <c r="FA124" s="5">
        <v>0.69710000000000005</v>
      </c>
      <c r="FB124" s="5">
        <v>0.83709999999999996</v>
      </c>
      <c r="FC124" s="5">
        <v>0.32319999999999999</v>
      </c>
      <c r="FD124" s="5">
        <v>0.9204</v>
      </c>
      <c r="FE124" s="5">
        <v>9.7000000000000003E-3</v>
      </c>
      <c r="FF124" s="4"/>
      <c r="FG124" s="4"/>
      <c r="FH124" s="4"/>
      <c r="FI124" s="4"/>
      <c r="FJ124" s="4"/>
      <c r="FK124" s="5"/>
      <c r="FL124" s="5"/>
      <c r="FM124" s="5"/>
      <c r="FN124" s="5"/>
      <c r="FO124" s="5"/>
      <c r="FP124" s="4">
        <f t="shared" si="26"/>
        <v>0.71901666666666653</v>
      </c>
      <c r="FQ124" s="4">
        <f t="shared" si="7"/>
        <v>0.89127999999999996</v>
      </c>
      <c r="FR124" s="4">
        <f t="shared" si="8"/>
        <v>0.29398999999999997</v>
      </c>
      <c r="FS124" s="4">
        <f t="shared" si="9"/>
        <v>0.85342666666666678</v>
      </c>
      <c r="FT124" s="4">
        <f t="shared" si="10"/>
        <v>1.2593333333333333E-2</v>
      </c>
      <c r="FU124" s="1" t="str" cm="1">
        <f t="array" aca="1" ref="FU124" ca="1">CONCATENATE(INDIRECT(ADDRESS(1,MATCH(_xlfn.MINIFS(B124:FO124,metrics.est,"MAE"),B124:FO124,0)+1)), ", ", INDIRECT(ADDRESS(2,MATCH(_xlfn.MINIFS(B124:FO124,metrics.est,"MAE"),B124:FO124,0)+1)))</f>
        <v>k=5, r=0.3</v>
      </c>
      <c r="FV124" s="1" t="str" cm="1">
        <f t="array" aca="1" ref="FV124" ca="1">CONCATENATE(INDIRECT(ADDRESS(1,MATCH(_xlfn.MINIFS(B124:FO124,metrics.est,"MSE"),B124:FO124,0)+1)), ", ", INDIRECT(ADDRESS(2,MATCH(_xlfn.MINIFS(B124:FO124,metrics.est,"MSE"),B124:FO124,0)+1)))</f>
        <v>k=50, r=0.3</v>
      </c>
      <c r="FW124" s="1" t="str" cm="1">
        <f t="array" aca="1" ref="FW124" ca="1">CONCATENATE(INDIRECT(ADDRESS(1,MATCH(_xlfn.MAXIFS(B124:FO124,metrics.est,"R"),B124:FO124,0)+1)), ", ", INDIRECT(ADDRESS(2,MATCH(_xlfn.MAXIFS(B124:FO124,metrics.est,"R"),B124:FO124,0)+1)))</f>
        <v>k=10, r=0.3</v>
      </c>
      <c r="FX124" s="1" t="str" cm="1">
        <f t="array" aca="1" ref="FX124" ca="1">CONCATENATE(INDIRECT(ADDRESS(1,MATCH(_xlfn.MAXIFS(B124:FO124,metrics.est,"Coverage"),B124:FO124,0)+1)), ", ", INDIRECT(ADDRESS(2,MATCH(_xlfn.MAXIFS(B124:FO124,metrics.est,"Coverage"),B124:FO124,0)+1)))</f>
        <v>k=15, r=0.5</v>
      </c>
      <c r="FY124" s="1" t="str" cm="1">
        <f t="array" aca="1" ref="FY124" ca="1">CONCATENATE(INDIRECT(ADDRESS(1,MATCH(_xlfn.MINIFS(B124:FO124,metrics.est,"Time"),B124:FO124,0)+1)), ", ", INDIRECT(ADDRESS(2,MATCH(_xlfn.MINIFS(B124:FO124,metrics.est,"Time"),B124:FO124,0)+1)))</f>
        <v>k=20, r=0.9</v>
      </c>
    </row>
    <row r="125" spans="1:181" x14ac:dyDescent="0.2">
      <c r="A125" s="1" t="s">
        <v>111</v>
      </c>
      <c r="B125" s="4">
        <v>0.74970000000000003</v>
      </c>
      <c r="C125" s="4">
        <v>0.95009999999999994</v>
      </c>
      <c r="D125" s="4">
        <v>0.2374</v>
      </c>
      <c r="E125" s="4">
        <v>0.7339</v>
      </c>
      <c r="F125" s="4">
        <v>2.7099999999999999E-2</v>
      </c>
      <c r="G125" s="5">
        <v>0.76680000000000004</v>
      </c>
      <c r="H125" s="5">
        <v>0.99350000000000005</v>
      </c>
      <c r="I125" s="5">
        <v>0.21879999999999999</v>
      </c>
      <c r="J125" s="5">
        <v>0.7036</v>
      </c>
      <c r="K125" s="5">
        <v>1.5900000000000001E-2</v>
      </c>
      <c r="L125" s="4">
        <v>0.77510000000000001</v>
      </c>
      <c r="M125" s="4">
        <v>1.0137</v>
      </c>
      <c r="N125" s="4">
        <v>0.21249999999999999</v>
      </c>
      <c r="O125" s="4">
        <v>0.67310000000000003</v>
      </c>
      <c r="P125" s="4">
        <v>2.6599999999999999E-2</v>
      </c>
      <c r="Q125" s="5">
        <v>0.79120000000000001</v>
      </c>
      <c r="R125" s="5">
        <v>1.0565</v>
      </c>
      <c r="S125" s="5">
        <v>0.1983</v>
      </c>
      <c r="T125" s="5">
        <v>0.63719999999999999</v>
      </c>
      <c r="U125" s="5">
        <v>1.47E-2</v>
      </c>
      <c r="V125" s="4">
        <v>0.80289999999999995</v>
      </c>
      <c r="W125" s="4">
        <v>1.0872999999999999</v>
      </c>
      <c r="X125" s="4">
        <v>0.2016</v>
      </c>
      <c r="Y125" s="4">
        <v>0.60199999999999998</v>
      </c>
      <c r="Z125" s="4">
        <v>1.2999999999999999E-2</v>
      </c>
      <c r="AA125" s="5">
        <v>0.81330000000000002</v>
      </c>
      <c r="AB125" s="5">
        <v>1.1147</v>
      </c>
      <c r="AC125" s="5">
        <v>0.1865</v>
      </c>
      <c r="AD125" s="5">
        <v>0.57620000000000005</v>
      </c>
      <c r="AE125" s="5">
        <v>1.06E-2</v>
      </c>
      <c r="AF125" s="4">
        <v>0.81579999999999997</v>
      </c>
      <c r="AG125" s="4">
        <v>1.1244000000000001</v>
      </c>
      <c r="AH125" s="4">
        <v>0.17280000000000001</v>
      </c>
      <c r="AI125" s="4">
        <v>0.56840000000000002</v>
      </c>
      <c r="AJ125" s="4">
        <v>1.14E-2</v>
      </c>
      <c r="AK125" s="5">
        <v>0.81899999999999995</v>
      </c>
      <c r="AL125" s="5">
        <v>1.1343000000000001</v>
      </c>
      <c r="AM125" s="5">
        <v>0.1275</v>
      </c>
      <c r="AN125" s="5">
        <v>0.58930000000000005</v>
      </c>
      <c r="AO125" s="5">
        <v>4.5999999999999999E-3</v>
      </c>
      <c r="AP125" s="4">
        <v>0.87639999999999996</v>
      </c>
      <c r="AQ125" s="4">
        <v>1.2715000000000001</v>
      </c>
      <c r="AR125" s="4">
        <v>2.2800000000000001E-2</v>
      </c>
      <c r="AS125" s="4">
        <v>0.59209999999999996</v>
      </c>
      <c r="AT125" s="4">
        <v>5.4999999999999997E-3</v>
      </c>
      <c r="AU125" s="5">
        <v>0.75270000000000004</v>
      </c>
      <c r="AV125" s="5">
        <v>0.96209999999999996</v>
      </c>
      <c r="AW125" s="5">
        <v>0.23</v>
      </c>
      <c r="AX125" s="5">
        <v>0.73570000000000002</v>
      </c>
      <c r="AY125" s="5">
        <v>2.6499999999999999E-2</v>
      </c>
      <c r="AZ125" s="4">
        <v>0.77639999999999998</v>
      </c>
      <c r="BA125" s="4">
        <v>1.0188999999999999</v>
      </c>
      <c r="BB125" s="4">
        <v>0.21840000000000001</v>
      </c>
      <c r="BC125" s="4">
        <v>0.67190000000000005</v>
      </c>
      <c r="BD125" s="4">
        <v>1.66E-2</v>
      </c>
      <c r="BE125" s="5">
        <v>0.79879999999999995</v>
      </c>
      <c r="BF125" s="5">
        <v>1.0754999999999999</v>
      </c>
      <c r="BG125" s="5">
        <v>0.2044</v>
      </c>
      <c r="BH125" s="5">
        <v>0.60460000000000003</v>
      </c>
      <c r="BI125" s="5">
        <v>1.3599999999999999E-2</v>
      </c>
      <c r="BJ125" s="4">
        <v>0.81479999999999997</v>
      </c>
      <c r="BK125" s="4">
        <v>1.1214999999999999</v>
      </c>
      <c r="BL125" s="4">
        <v>0.1714</v>
      </c>
      <c r="BM125" s="4">
        <v>0.56669999999999998</v>
      </c>
      <c r="BN125" s="4">
        <v>1.18E-2</v>
      </c>
      <c r="BO125" s="5">
        <v>0.87480000000000002</v>
      </c>
      <c r="BP125" s="5">
        <v>1.2667999999999999</v>
      </c>
      <c r="BQ125" s="5">
        <v>1.9400000000000001E-2</v>
      </c>
      <c r="BR125" s="5">
        <v>0.58960000000000001</v>
      </c>
      <c r="BS125" s="5">
        <v>3.5000000000000001E-3</v>
      </c>
      <c r="BT125" s="4">
        <v>0.75239999999999996</v>
      </c>
      <c r="BU125" s="4">
        <v>0.95679999999999998</v>
      </c>
      <c r="BV125" s="4">
        <v>0.23219999999999999</v>
      </c>
      <c r="BW125" s="4">
        <v>0.73419999999999996</v>
      </c>
      <c r="BX125" s="4">
        <v>2.3400000000000001E-2</v>
      </c>
      <c r="BY125" s="5">
        <v>0.77759999999999996</v>
      </c>
      <c r="BZ125" s="5">
        <v>1.0219</v>
      </c>
      <c r="CA125" s="5">
        <v>0.21659999999999999</v>
      </c>
      <c r="CB125" s="5">
        <v>0.67420000000000002</v>
      </c>
      <c r="CC125" s="5">
        <v>1.5599999999999999E-2</v>
      </c>
      <c r="CD125" s="4">
        <v>0.80320000000000003</v>
      </c>
      <c r="CE125" s="4">
        <v>1.0862000000000001</v>
      </c>
      <c r="CF125" s="4">
        <v>0.19520000000000001</v>
      </c>
      <c r="CG125" s="4">
        <v>0.60409999999999997</v>
      </c>
      <c r="CH125" s="4">
        <v>1.0800000000000001E-2</v>
      </c>
      <c r="CI125" s="5">
        <v>0.81430000000000002</v>
      </c>
      <c r="CJ125" s="5">
        <v>1.1216999999999999</v>
      </c>
      <c r="CK125" s="5">
        <v>0.17419999999999999</v>
      </c>
      <c r="CL125" s="5">
        <v>0.56740000000000002</v>
      </c>
      <c r="CM125" s="5">
        <v>8.6999999999999994E-3</v>
      </c>
      <c r="CN125" s="4">
        <v>0.87709999999999999</v>
      </c>
      <c r="CO125" s="4">
        <v>1.2733000000000001</v>
      </c>
      <c r="CP125" s="4">
        <v>2.41E-2</v>
      </c>
      <c r="CQ125" s="4">
        <v>0.58899999999999997</v>
      </c>
      <c r="CR125" s="4">
        <v>4.7000000000000002E-3</v>
      </c>
      <c r="CS125" s="5">
        <v>0.75070000000000003</v>
      </c>
      <c r="CT125" s="5">
        <v>0.95340000000000003</v>
      </c>
      <c r="CU125" s="5">
        <v>0.22370000000000001</v>
      </c>
      <c r="CV125" s="5">
        <v>0.73240000000000005</v>
      </c>
      <c r="CW125" s="5">
        <v>1.6E-2</v>
      </c>
      <c r="CX125" s="4">
        <v>0.77700000000000002</v>
      </c>
      <c r="CY125" s="4">
        <v>1.0189999999999999</v>
      </c>
      <c r="CZ125" s="4">
        <v>0.21840000000000001</v>
      </c>
      <c r="DA125" s="4">
        <v>0.6754</v>
      </c>
      <c r="DB125" s="4">
        <v>1.1900000000000001E-2</v>
      </c>
      <c r="DC125" s="5">
        <v>0.80279999999999996</v>
      </c>
      <c r="DD125" s="5">
        <v>1.0858000000000001</v>
      </c>
      <c r="DE125" s="5">
        <v>0.1973</v>
      </c>
      <c r="DF125" s="5">
        <v>0.60560000000000003</v>
      </c>
      <c r="DG125" s="5">
        <v>1.0999999999999999E-2</v>
      </c>
      <c r="DH125" s="4">
        <v>0.81720000000000004</v>
      </c>
      <c r="DI125" s="4">
        <v>1.1283000000000001</v>
      </c>
      <c r="DJ125" s="4">
        <v>0.17219999999999999</v>
      </c>
      <c r="DK125" s="4">
        <v>0.56630000000000003</v>
      </c>
      <c r="DL125" s="4">
        <v>5.5999999999999999E-3</v>
      </c>
      <c r="DM125" s="5">
        <v>0.87439999999999996</v>
      </c>
      <c r="DN125" s="5">
        <v>1.2659</v>
      </c>
      <c r="DO125" s="5">
        <v>2.5000000000000001E-2</v>
      </c>
      <c r="DP125" s="5">
        <v>0.59019999999999995</v>
      </c>
      <c r="DQ125" s="5">
        <v>2.3E-3</v>
      </c>
      <c r="DR125" s="4">
        <v>0.75349999999999995</v>
      </c>
      <c r="DS125" s="4">
        <v>0.9607</v>
      </c>
      <c r="DT125" s="4">
        <v>0.22989999999999999</v>
      </c>
      <c r="DU125" s="4">
        <v>0.73280000000000001</v>
      </c>
      <c r="DV125" s="4">
        <v>2.1100000000000001E-2</v>
      </c>
      <c r="DW125" s="5">
        <v>0.77669999999999995</v>
      </c>
      <c r="DX125" s="5">
        <v>1.018</v>
      </c>
      <c r="DY125" s="5">
        <v>0.21779999999999999</v>
      </c>
      <c r="DZ125" s="5">
        <v>0.67459999999999998</v>
      </c>
      <c r="EA125" s="5">
        <v>1.3100000000000001E-2</v>
      </c>
      <c r="EB125" s="4">
        <v>0.80120000000000002</v>
      </c>
      <c r="EC125" s="4">
        <v>1.0822000000000001</v>
      </c>
      <c r="ED125" s="4">
        <v>0.20250000000000001</v>
      </c>
      <c r="EE125" s="4">
        <v>0.6038</v>
      </c>
      <c r="EF125" s="4">
        <v>9.1999999999999998E-3</v>
      </c>
      <c r="EG125" s="5">
        <v>0.81569999999999998</v>
      </c>
      <c r="EH125" s="5">
        <v>1.1243000000000001</v>
      </c>
      <c r="EI125" s="5">
        <v>0.17519999999999999</v>
      </c>
      <c r="EJ125" s="5">
        <v>0.56679999999999997</v>
      </c>
      <c r="EK125" s="5">
        <v>6.1999999999999998E-3</v>
      </c>
      <c r="EL125" s="4">
        <v>0.87549999999999994</v>
      </c>
      <c r="EM125" s="4">
        <v>1.2696000000000001</v>
      </c>
      <c r="EN125" s="4">
        <v>1.9699999999999999E-2</v>
      </c>
      <c r="EO125" s="4">
        <v>0.59119999999999995</v>
      </c>
      <c r="EP125" s="4">
        <v>2.5000000000000001E-3</v>
      </c>
      <c r="EQ125" s="5"/>
      <c r="ER125" s="5"/>
      <c r="ES125" s="5"/>
      <c r="ET125" s="5"/>
      <c r="EU125" s="5"/>
      <c r="EV125" s="4"/>
      <c r="EW125" s="4"/>
      <c r="EX125" s="4"/>
      <c r="EY125" s="4"/>
      <c r="EZ125" s="4"/>
      <c r="FA125" s="5">
        <v>0.80189999999999995</v>
      </c>
      <c r="FB125" s="5">
        <v>1.0847</v>
      </c>
      <c r="FC125" s="5">
        <v>0.2011</v>
      </c>
      <c r="FD125" s="5">
        <v>0.60440000000000005</v>
      </c>
      <c r="FE125" s="5">
        <v>9.7000000000000003E-3</v>
      </c>
      <c r="FF125" s="4"/>
      <c r="FG125" s="4"/>
      <c r="FH125" s="4"/>
      <c r="FI125" s="4"/>
      <c r="FJ125" s="4"/>
      <c r="FK125" s="5"/>
      <c r="FL125" s="5"/>
      <c r="FM125" s="5"/>
      <c r="FN125" s="5"/>
      <c r="FO125" s="5"/>
      <c r="FP125" s="4">
        <f t="shared" si="26"/>
        <v>0.80329666666666666</v>
      </c>
      <c r="FQ125" s="4">
        <f t="shared" si="7"/>
        <v>1.0880866666666664</v>
      </c>
      <c r="FR125" s="4">
        <f t="shared" si="8"/>
        <v>0.17156333333333332</v>
      </c>
      <c r="FS125" s="4">
        <f t="shared" si="9"/>
        <v>0.63189000000000017</v>
      </c>
      <c r="FT125" s="4">
        <f t="shared" si="10"/>
        <v>1.244E-2</v>
      </c>
      <c r="FU125" s="1" t="str" cm="1">
        <f t="array" aca="1" ref="FU125" ca="1">CONCATENATE(INDIRECT(ADDRESS(1,MATCH(_xlfn.MINIFS(B125:FO125,metrics.est,"MAE"),B125:FO125,0)+1)), ", ", INDIRECT(ADDRESS(2,MATCH(_xlfn.MINIFS(B125:FO125,metrics.est,"MAE"),B125:FO125,0)+1)))</f>
        <v>k=5, r=0.1</v>
      </c>
      <c r="FV125" s="1" t="str" cm="1">
        <f t="array" aca="1" ref="FV125" ca="1">CONCATENATE(INDIRECT(ADDRESS(1,MATCH(_xlfn.MINIFS(B125:FO125,metrics.est,"MSE"),B125:FO125,0)+1)), ", ", INDIRECT(ADDRESS(2,MATCH(_xlfn.MINIFS(B125:FO125,metrics.est,"MSE"),B125:FO125,0)+1)))</f>
        <v>k=5, r=0.1</v>
      </c>
      <c r="FW125" s="1" t="str" cm="1">
        <f t="array" aca="1" ref="FW125" ca="1">CONCATENATE(INDIRECT(ADDRESS(1,MATCH(_xlfn.MAXIFS(B125:FO125,metrics.est,"R"),B125:FO125,0)+1)), ", ", INDIRECT(ADDRESS(2,MATCH(_xlfn.MAXIFS(B125:FO125,metrics.est,"R"),B125:FO125,0)+1)))</f>
        <v>k=5, r=0.1</v>
      </c>
      <c r="FX125" s="1" t="str" cm="1">
        <f t="array" aca="1" ref="FX125" ca="1">CONCATENATE(INDIRECT(ADDRESS(1,MATCH(_xlfn.MAXIFS(B125:FO125,metrics.est,"Coverage"),B125:FO125,0)+1)), ", ", INDIRECT(ADDRESS(2,MATCH(_xlfn.MAXIFS(B125:FO125,metrics.est,"Coverage"),B125:FO125,0)+1)))</f>
        <v>k=10, r=0.1</v>
      </c>
      <c r="FY125" s="1" t="str" cm="1">
        <f t="array" aca="1" ref="FY125" ca="1">CONCATENATE(INDIRECT(ADDRESS(1,MATCH(_xlfn.MINIFS(B125:FO125,metrics.est,"Time"),B125:FO125,0)+1)), ", ", INDIRECT(ADDRESS(2,MATCH(_xlfn.MINIFS(B125:FO125,metrics.est,"Time"),B125:FO125,0)+1)))</f>
        <v>k=20, r=0.9</v>
      </c>
    </row>
    <row r="126" spans="1:181" x14ac:dyDescent="0.2">
      <c r="A126" s="1" t="s">
        <v>112</v>
      </c>
      <c r="B126" s="4">
        <v>0.67030000000000001</v>
      </c>
      <c r="C126" s="4">
        <v>0.7722</v>
      </c>
      <c r="D126" s="4">
        <v>0.33</v>
      </c>
      <c r="E126" s="4">
        <v>0.95040000000000002</v>
      </c>
      <c r="F126" s="4">
        <v>3.95E-2</v>
      </c>
      <c r="G126" s="5">
        <v>0.67459999999999998</v>
      </c>
      <c r="H126" s="5">
        <v>0.78539999999999999</v>
      </c>
      <c r="I126" s="5">
        <v>0.34489999999999998</v>
      </c>
      <c r="J126" s="5">
        <v>0.94410000000000005</v>
      </c>
      <c r="K126" s="5">
        <v>2.4500000000000001E-2</v>
      </c>
      <c r="L126" s="4">
        <v>0.68089999999999995</v>
      </c>
      <c r="M126" s="4">
        <v>0.79830000000000001</v>
      </c>
      <c r="N126" s="4">
        <v>0.32790000000000002</v>
      </c>
      <c r="O126" s="4">
        <v>0.93789999999999996</v>
      </c>
      <c r="P126" s="4">
        <v>3.5700000000000003E-2</v>
      </c>
      <c r="Q126" s="5">
        <v>0.68600000000000005</v>
      </c>
      <c r="R126" s="5">
        <v>0.80889999999999995</v>
      </c>
      <c r="S126" s="5">
        <v>0.31530000000000002</v>
      </c>
      <c r="T126" s="5">
        <v>0.92779999999999996</v>
      </c>
      <c r="U126" s="5">
        <v>2.1000000000000001E-2</v>
      </c>
      <c r="V126" s="4">
        <v>0.69359999999999999</v>
      </c>
      <c r="W126" s="4">
        <v>0.82679999999999998</v>
      </c>
      <c r="X126" s="4">
        <v>0.3125</v>
      </c>
      <c r="Y126" s="4">
        <v>0.91290000000000004</v>
      </c>
      <c r="Z126" s="4">
        <v>2.18E-2</v>
      </c>
      <c r="AA126" s="5">
        <v>0.70650000000000002</v>
      </c>
      <c r="AB126" s="5">
        <v>0.85499999999999998</v>
      </c>
      <c r="AC126" s="5">
        <v>0.28670000000000001</v>
      </c>
      <c r="AD126" s="5">
        <v>0.89170000000000005</v>
      </c>
      <c r="AE126" s="5">
        <v>1.67E-2</v>
      </c>
      <c r="AF126" s="4">
        <v>0.72699999999999998</v>
      </c>
      <c r="AG126" s="4">
        <v>0.9002</v>
      </c>
      <c r="AH126" s="4">
        <v>0.25540000000000002</v>
      </c>
      <c r="AI126" s="4">
        <v>0.85189999999999999</v>
      </c>
      <c r="AJ126" s="4">
        <v>1.7299999999999999E-2</v>
      </c>
      <c r="AK126" s="5">
        <v>0.76049999999999995</v>
      </c>
      <c r="AL126" s="5">
        <v>0.98599999999999999</v>
      </c>
      <c r="AM126" s="5">
        <v>0.23</v>
      </c>
      <c r="AN126" s="5">
        <v>0.76670000000000005</v>
      </c>
      <c r="AO126" s="5">
        <v>6.8999999999999999E-3</v>
      </c>
      <c r="AP126" s="4">
        <v>0.81920000000000004</v>
      </c>
      <c r="AQ126" s="4">
        <v>1.1368</v>
      </c>
      <c r="AR126" s="4">
        <v>0.16070000000000001</v>
      </c>
      <c r="AS126" s="4">
        <v>0.59699999999999998</v>
      </c>
      <c r="AT126" s="4">
        <v>7.4999999999999997E-3</v>
      </c>
      <c r="AU126" s="5">
        <v>0.67030000000000001</v>
      </c>
      <c r="AV126" s="5">
        <v>0.77669999999999995</v>
      </c>
      <c r="AW126" s="5">
        <v>0.3533</v>
      </c>
      <c r="AX126" s="5">
        <v>0.95009999999999994</v>
      </c>
      <c r="AY126" s="5">
        <v>3.3000000000000002E-2</v>
      </c>
      <c r="AZ126" s="4">
        <v>0.67989999999999995</v>
      </c>
      <c r="BA126" s="4">
        <v>0.79559999999999997</v>
      </c>
      <c r="BB126" s="4">
        <v>0.33879999999999999</v>
      </c>
      <c r="BC126" s="4">
        <v>0.93720000000000003</v>
      </c>
      <c r="BD126" s="4">
        <v>2.3599999999999999E-2</v>
      </c>
      <c r="BE126" s="5">
        <v>0.69389999999999996</v>
      </c>
      <c r="BF126" s="5">
        <v>0.82779999999999998</v>
      </c>
      <c r="BG126" s="5">
        <v>0.30570000000000003</v>
      </c>
      <c r="BH126" s="5">
        <v>0.91290000000000004</v>
      </c>
      <c r="BI126" s="5">
        <v>1.7399999999999999E-2</v>
      </c>
      <c r="BJ126" s="4">
        <v>0.72509999999999997</v>
      </c>
      <c r="BK126" s="4">
        <v>0.89870000000000005</v>
      </c>
      <c r="BL126" s="4">
        <v>0.25819999999999999</v>
      </c>
      <c r="BM126" s="4">
        <v>0.85129999999999995</v>
      </c>
      <c r="BN126" s="4">
        <v>1.6899999999999998E-2</v>
      </c>
      <c r="BO126" s="5">
        <v>0.8196</v>
      </c>
      <c r="BP126" s="5">
        <v>1.1382000000000001</v>
      </c>
      <c r="BQ126" s="5">
        <v>0.16200000000000001</v>
      </c>
      <c r="BR126" s="5">
        <v>0.5958</v>
      </c>
      <c r="BS126" s="5">
        <v>4.8999999999999998E-3</v>
      </c>
      <c r="BT126" s="4">
        <v>0.67200000000000004</v>
      </c>
      <c r="BU126" s="4">
        <v>0.77939999999999998</v>
      </c>
      <c r="BV126" s="4">
        <v>0.33760000000000001</v>
      </c>
      <c r="BW126" s="4">
        <v>0.9496</v>
      </c>
      <c r="BX126" s="4">
        <v>3.3799999999999997E-2</v>
      </c>
      <c r="BY126" s="5">
        <v>0.67920000000000003</v>
      </c>
      <c r="BZ126" s="5">
        <v>0.79510000000000003</v>
      </c>
      <c r="CA126" s="5">
        <v>0.33179999999999998</v>
      </c>
      <c r="CB126" s="5">
        <v>0.93799999999999994</v>
      </c>
      <c r="CC126" s="5">
        <v>2.4299999999999999E-2</v>
      </c>
      <c r="CD126" s="4">
        <v>0.69420000000000004</v>
      </c>
      <c r="CE126" s="4">
        <v>0.8286</v>
      </c>
      <c r="CF126" s="4">
        <v>0.30530000000000002</v>
      </c>
      <c r="CG126" s="4">
        <v>0.91349999999999998</v>
      </c>
      <c r="CH126" s="4">
        <v>1.6299999999999999E-2</v>
      </c>
      <c r="CI126" s="5">
        <v>0.72629999999999995</v>
      </c>
      <c r="CJ126" s="5">
        <v>0.90229999999999999</v>
      </c>
      <c r="CK126" s="5">
        <v>0.2606</v>
      </c>
      <c r="CL126" s="5">
        <v>0.85050000000000003</v>
      </c>
      <c r="CM126" s="5">
        <v>1.4500000000000001E-2</v>
      </c>
      <c r="CN126" s="4">
        <v>0.81969999999999998</v>
      </c>
      <c r="CO126" s="4">
        <v>1.1393</v>
      </c>
      <c r="CP126" s="4">
        <v>0.1666</v>
      </c>
      <c r="CQ126" s="4">
        <v>0.59319999999999995</v>
      </c>
      <c r="CR126" s="4">
        <v>6.6E-3</v>
      </c>
      <c r="CS126" s="5">
        <v>0.66910000000000003</v>
      </c>
      <c r="CT126" s="5">
        <v>0.77349999999999997</v>
      </c>
      <c r="CU126" s="5">
        <v>0.35320000000000001</v>
      </c>
      <c r="CV126" s="5">
        <v>0.95009999999999994</v>
      </c>
      <c r="CW126" s="5">
        <v>2.47E-2</v>
      </c>
      <c r="CX126" s="4">
        <v>0.67959999999999998</v>
      </c>
      <c r="CY126" s="4">
        <v>0.79579999999999995</v>
      </c>
      <c r="CZ126" s="4">
        <v>0.33589999999999998</v>
      </c>
      <c r="DA126" s="4">
        <v>0.93720000000000003</v>
      </c>
      <c r="DB126" s="4">
        <v>1.8700000000000001E-2</v>
      </c>
      <c r="DC126" s="5">
        <v>0.69430000000000003</v>
      </c>
      <c r="DD126" s="5">
        <v>0.82889999999999997</v>
      </c>
      <c r="DE126" s="5">
        <v>0.30370000000000003</v>
      </c>
      <c r="DF126" s="5">
        <v>0.91400000000000003</v>
      </c>
      <c r="DG126" s="5">
        <v>1.5900000000000001E-2</v>
      </c>
      <c r="DH126" s="4">
        <v>0.72699999999999998</v>
      </c>
      <c r="DI126" s="4">
        <v>0.90439999999999998</v>
      </c>
      <c r="DJ126" s="4">
        <v>0.25940000000000002</v>
      </c>
      <c r="DK126" s="4">
        <v>0.85170000000000001</v>
      </c>
      <c r="DL126" s="4">
        <v>8.6E-3</v>
      </c>
      <c r="DM126" s="5">
        <v>0.81930000000000003</v>
      </c>
      <c r="DN126" s="5">
        <v>1.1374</v>
      </c>
      <c r="DO126" s="5">
        <v>0.16320000000000001</v>
      </c>
      <c r="DP126" s="5">
        <v>0.59340000000000004</v>
      </c>
      <c r="DQ126" s="5">
        <v>3.5000000000000001E-3</v>
      </c>
      <c r="DR126" s="4">
        <v>0.67220000000000002</v>
      </c>
      <c r="DS126" s="4">
        <v>0.77939999999999998</v>
      </c>
      <c r="DT126" s="4">
        <v>0.34670000000000001</v>
      </c>
      <c r="DU126" s="4">
        <v>0.94950000000000001</v>
      </c>
      <c r="DV126" s="4">
        <v>3.2000000000000001E-2</v>
      </c>
      <c r="DW126" s="5">
        <v>0.67900000000000005</v>
      </c>
      <c r="DX126" s="5">
        <v>0.79410000000000003</v>
      </c>
      <c r="DY126" s="5">
        <v>0.33329999999999999</v>
      </c>
      <c r="DZ126" s="5">
        <v>0.93730000000000002</v>
      </c>
      <c r="EA126" s="5">
        <v>1.9599999999999999E-2</v>
      </c>
      <c r="EB126" s="4">
        <v>0.69399999999999995</v>
      </c>
      <c r="EC126" s="4">
        <v>0.82820000000000005</v>
      </c>
      <c r="ED126" s="4">
        <v>0.30740000000000001</v>
      </c>
      <c r="EE126" s="4">
        <v>0.91320000000000001</v>
      </c>
      <c r="EF126" s="4">
        <v>1.35E-2</v>
      </c>
      <c r="EG126" s="5">
        <v>0.72619999999999996</v>
      </c>
      <c r="EH126" s="5">
        <v>0.90200000000000002</v>
      </c>
      <c r="EI126" s="5">
        <v>0.2586</v>
      </c>
      <c r="EJ126" s="5">
        <v>0.85189999999999999</v>
      </c>
      <c r="EK126" s="5">
        <v>9.4999999999999998E-3</v>
      </c>
      <c r="EL126" s="4">
        <v>0.81899999999999995</v>
      </c>
      <c r="EM126" s="4">
        <v>1.1386000000000001</v>
      </c>
      <c r="EN126" s="4">
        <v>0.16370000000000001</v>
      </c>
      <c r="EO126" s="4">
        <v>0.59530000000000005</v>
      </c>
      <c r="EP126" s="4">
        <v>3.5000000000000001E-3</v>
      </c>
      <c r="EQ126" s="5"/>
      <c r="ER126" s="5"/>
      <c r="ES126" s="5"/>
      <c r="ET126" s="5"/>
      <c r="EU126" s="5"/>
      <c r="EV126" s="4"/>
      <c r="EW126" s="4"/>
      <c r="EX126" s="4"/>
      <c r="EY126" s="4"/>
      <c r="EZ126" s="4"/>
      <c r="FA126" s="5">
        <v>0.69369999999999998</v>
      </c>
      <c r="FB126" s="5">
        <v>0.82720000000000005</v>
      </c>
      <c r="FC126" s="5">
        <v>0.30669999999999997</v>
      </c>
      <c r="FD126" s="5">
        <v>0.9133</v>
      </c>
      <c r="FE126" s="5">
        <v>1.4200000000000001E-2</v>
      </c>
      <c r="FF126" s="4"/>
      <c r="FG126" s="4"/>
      <c r="FH126" s="4"/>
      <c r="FI126" s="4"/>
      <c r="FJ126" s="4"/>
      <c r="FK126" s="5"/>
      <c r="FL126" s="5"/>
      <c r="FM126" s="5"/>
      <c r="FN126" s="5"/>
      <c r="FO126" s="5"/>
      <c r="FP126" s="4">
        <f t="shared" si="26"/>
        <v>0.71573999999999982</v>
      </c>
      <c r="FQ126" s="4">
        <f t="shared" si="7"/>
        <v>0.88202666666666663</v>
      </c>
      <c r="FR126" s="4">
        <f t="shared" si="8"/>
        <v>0.28383666666666668</v>
      </c>
      <c r="FS126" s="4">
        <f t="shared" si="9"/>
        <v>0.85598000000000019</v>
      </c>
      <c r="FT126" s="4">
        <f t="shared" si="10"/>
        <v>1.819666666666666E-2</v>
      </c>
      <c r="FU126" s="1" t="str" cm="1">
        <f t="array" aca="1" ref="FU126" ca="1">CONCATENATE(INDIRECT(ADDRESS(1,MATCH(_xlfn.MINIFS(B126:FO126,metrics.est,"MAE"),B126:FO126,0)+1)), ", ", INDIRECT(ADDRESS(2,MATCH(_xlfn.MINIFS(B126:FO126,metrics.est,"MAE"),B126:FO126,0)+1)))</f>
        <v>k=20, r=0.1</v>
      </c>
      <c r="FV126" s="1" t="str" cm="1">
        <f t="array" aca="1" ref="FV126" ca="1">CONCATENATE(INDIRECT(ADDRESS(1,MATCH(_xlfn.MINIFS(B126:FO126,metrics.est,"MSE"),B126:FO126,0)+1)), ", ", INDIRECT(ADDRESS(2,MATCH(_xlfn.MINIFS(B126:FO126,metrics.est,"MSE"),B126:FO126,0)+1)))</f>
        <v>k=5, r=0.1</v>
      </c>
      <c r="FW126" s="1" t="str" cm="1">
        <f t="array" aca="1" ref="FW126" ca="1">CONCATENATE(INDIRECT(ADDRESS(1,MATCH(_xlfn.MAXIFS(B126:FO126,metrics.est,"R"),B126:FO126,0)+1)), ", ", INDIRECT(ADDRESS(2,MATCH(_xlfn.MAXIFS(B126:FO126,metrics.est,"R"),B126:FO126,0)+1)))</f>
        <v>k=10, r=0.1</v>
      </c>
      <c r="FX126" s="1" t="str" cm="1">
        <f t="array" aca="1" ref="FX126" ca="1">CONCATENATE(INDIRECT(ADDRESS(1,MATCH(_xlfn.MAXIFS(B126:FO126,metrics.est,"Coverage"),B126:FO126,0)+1)), ", ", INDIRECT(ADDRESS(2,MATCH(_xlfn.MAXIFS(B126:FO126,metrics.est,"Coverage"),B126:FO126,0)+1)))</f>
        <v>k=5, r=0.1</v>
      </c>
      <c r="FY126" s="1" t="str" cm="1">
        <f t="array" aca="1" ref="FY126" ca="1">CONCATENATE(INDIRECT(ADDRESS(1,MATCH(_xlfn.MINIFS(B126:FO126,metrics.est,"Time"),B126:FO126,0)+1)), ", ", INDIRECT(ADDRESS(2,MATCH(_xlfn.MINIFS(B126:FO126,metrics.est,"Time"),B126:FO126,0)+1)))</f>
        <v>k=20, r=0.9</v>
      </c>
    </row>
    <row r="127" spans="1:181" x14ac:dyDescent="0.2">
      <c r="A127" s="1" t="s">
        <v>113</v>
      </c>
      <c r="B127" s="4">
        <v>0.67390000000000005</v>
      </c>
      <c r="C127" s="4">
        <v>0.77500000000000002</v>
      </c>
      <c r="D127" s="4">
        <v>0.3054</v>
      </c>
      <c r="E127" s="4">
        <v>0.94110000000000005</v>
      </c>
      <c r="F127" s="4">
        <v>4.7199999999999999E-2</v>
      </c>
      <c r="G127" s="5">
        <v>0.67869999999999997</v>
      </c>
      <c r="H127" s="5">
        <v>0.78939999999999999</v>
      </c>
      <c r="I127" s="5">
        <v>0.30470000000000003</v>
      </c>
      <c r="J127" s="5">
        <v>0.93479999999999996</v>
      </c>
      <c r="K127" s="5">
        <v>2.6599999999999999E-2</v>
      </c>
      <c r="L127" s="4">
        <v>0.68420000000000003</v>
      </c>
      <c r="M127" s="4">
        <v>0.80079999999999996</v>
      </c>
      <c r="N127" s="4">
        <v>0.29809999999999998</v>
      </c>
      <c r="O127" s="4">
        <v>0.92759999999999998</v>
      </c>
      <c r="P127" s="4">
        <v>4.1599999999999998E-2</v>
      </c>
      <c r="Q127" s="5">
        <v>0.68940000000000001</v>
      </c>
      <c r="R127" s="5">
        <v>0.81320000000000003</v>
      </c>
      <c r="S127" s="5">
        <v>0.2863</v>
      </c>
      <c r="T127" s="5">
        <v>0.91669999999999996</v>
      </c>
      <c r="U127" s="5">
        <v>2.58E-2</v>
      </c>
      <c r="V127" s="4">
        <v>0.69679999999999997</v>
      </c>
      <c r="W127" s="4">
        <v>0.83040000000000003</v>
      </c>
      <c r="X127" s="4">
        <v>0.28129999999999999</v>
      </c>
      <c r="Y127" s="4">
        <v>0.9022</v>
      </c>
      <c r="Z127" s="4">
        <v>2.4899999999999999E-2</v>
      </c>
      <c r="AA127" s="5">
        <v>0.70850000000000002</v>
      </c>
      <c r="AB127" s="5">
        <v>0.85570000000000002</v>
      </c>
      <c r="AC127" s="5">
        <v>0.26300000000000001</v>
      </c>
      <c r="AD127" s="5">
        <v>0.8821</v>
      </c>
      <c r="AE127" s="5">
        <v>1.7600000000000001E-2</v>
      </c>
      <c r="AF127" s="4">
        <v>0.72589999999999999</v>
      </c>
      <c r="AG127" s="4">
        <v>0.89600000000000002</v>
      </c>
      <c r="AH127" s="4">
        <v>0.2356</v>
      </c>
      <c r="AI127" s="4">
        <v>0.84850000000000003</v>
      </c>
      <c r="AJ127" s="4">
        <v>1.89E-2</v>
      </c>
      <c r="AK127" s="5">
        <v>0.754</v>
      </c>
      <c r="AL127" s="5">
        <v>0.96750000000000003</v>
      </c>
      <c r="AM127" s="5">
        <v>0.21940000000000001</v>
      </c>
      <c r="AN127" s="5">
        <v>0.77900000000000003</v>
      </c>
      <c r="AO127" s="5">
        <v>7.0000000000000001E-3</v>
      </c>
      <c r="AP127" s="4">
        <v>0.80989999999999995</v>
      </c>
      <c r="AQ127" s="4">
        <v>1.1099000000000001</v>
      </c>
      <c r="AR127" s="4">
        <v>0.1741</v>
      </c>
      <c r="AS127" s="4">
        <v>0.59370000000000001</v>
      </c>
      <c r="AT127" s="4">
        <v>8.0000000000000002E-3</v>
      </c>
      <c r="AU127" s="5">
        <v>0.67369999999999997</v>
      </c>
      <c r="AV127" s="5">
        <v>0.77880000000000005</v>
      </c>
      <c r="AW127" s="5">
        <v>0.3251</v>
      </c>
      <c r="AX127" s="5">
        <v>0.94140000000000001</v>
      </c>
      <c r="AY127" s="5">
        <v>4.3099999999999999E-2</v>
      </c>
      <c r="AZ127" s="4">
        <v>0.68389999999999995</v>
      </c>
      <c r="BA127" s="4">
        <v>0.80089999999999995</v>
      </c>
      <c r="BB127" s="4">
        <v>0.30630000000000002</v>
      </c>
      <c r="BC127" s="4">
        <v>0.92720000000000002</v>
      </c>
      <c r="BD127" s="4">
        <v>2.8500000000000001E-2</v>
      </c>
      <c r="BE127" s="5">
        <v>0.69679999999999997</v>
      </c>
      <c r="BF127" s="5">
        <v>0.83120000000000005</v>
      </c>
      <c r="BG127" s="5">
        <v>0.2797</v>
      </c>
      <c r="BH127" s="5">
        <v>0.90249999999999997</v>
      </c>
      <c r="BI127" s="5">
        <v>2.2100000000000002E-2</v>
      </c>
      <c r="BJ127" s="4">
        <v>0.72489999999999999</v>
      </c>
      <c r="BK127" s="4">
        <v>0.89580000000000004</v>
      </c>
      <c r="BL127" s="4">
        <v>0.24079999999999999</v>
      </c>
      <c r="BM127" s="4">
        <v>0.84740000000000004</v>
      </c>
      <c r="BN127" s="4">
        <v>1.8200000000000001E-2</v>
      </c>
      <c r="BO127" s="5">
        <v>0.81079999999999997</v>
      </c>
      <c r="BP127" s="5">
        <v>1.1116999999999999</v>
      </c>
      <c r="BQ127" s="5">
        <v>0.17219999999999999</v>
      </c>
      <c r="BR127" s="5">
        <v>0.59199999999999997</v>
      </c>
      <c r="BS127" s="5">
        <v>6.3E-3</v>
      </c>
      <c r="BT127" s="4">
        <v>0.67620000000000002</v>
      </c>
      <c r="BU127" s="4">
        <v>0.78449999999999998</v>
      </c>
      <c r="BV127" s="4">
        <v>0.30830000000000002</v>
      </c>
      <c r="BW127" s="4">
        <v>0.94089999999999996</v>
      </c>
      <c r="BX127" s="4">
        <v>3.6799999999999999E-2</v>
      </c>
      <c r="BY127" s="5">
        <v>0.68300000000000005</v>
      </c>
      <c r="BZ127" s="5">
        <v>0.80030000000000001</v>
      </c>
      <c r="CA127" s="5">
        <v>0.29980000000000001</v>
      </c>
      <c r="CB127" s="5">
        <v>0.92800000000000005</v>
      </c>
      <c r="CC127" s="5">
        <v>2.7E-2</v>
      </c>
      <c r="CD127" s="4">
        <v>0.69740000000000002</v>
      </c>
      <c r="CE127" s="4">
        <v>0.83209999999999995</v>
      </c>
      <c r="CF127" s="4">
        <v>0.27860000000000001</v>
      </c>
      <c r="CG127" s="4">
        <v>0.90310000000000001</v>
      </c>
      <c r="CH127" s="4">
        <v>1.7000000000000001E-2</v>
      </c>
      <c r="CI127" s="5">
        <v>0.72589999999999999</v>
      </c>
      <c r="CJ127" s="5">
        <v>0.8992</v>
      </c>
      <c r="CK127" s="5">
        <v>0.2442</v>
      </c>
      <c r="CL127" s="5">
        <v>0.84730000000000005</v>
      </c>
      <c r="CM127" s="5">
        <v>1.4E-2</v>
      </c>
      <c r="CN127" s="4">
        <v>0.80900000000000005</v>
      </c>
      <c r="CO127" s="4">
        <v>1.1081000000000001</v>
      </c>
      <c r="CP127" s="4">
        <v>0.1799</v>
      </c>
      <c r="CQ127" s="4">
        <v>0.59109999999999996</v>
      </c>
      <c r="CR127" s="4">
        <v>5.4999999999999997E-3</v>
      </c>
      <c r="CS127" s="5">
        <v>0.67279999999999995</v>
      </c>
      <c r="CT127" s="5">
        <v>0.77710000000000001</v>
      </c>
      <c r="CU127" s="5">
        <v>0.32519999999999999</v>
      </c>
      <c r="CV127" s="5">
        <v>0.9415</v>
      </c>
      <c r="CW127" s="5">
        <v>2.75E-2</v>
      </c>
      <c r="CX127" s="4">
        <v>0.6835</v>
      </c>
      <c r="CY127" s="4">
        <v>0.80049999999999999</v>
      </c>
      <c r="CZ127" s="4">
        <v>0.30409999999999998</v>
      </c>
      <c r="DA127" s="4">
        <v>0.9274</v>
      </c>
      <c r="DB127" s="4">
        <v>2.0400000000000001E-2</v>
      </c>
      <c r="DC127" s="5">
        <v>0.6976</v>
      </c>
      <c r="DD127" s="5">
        <v>0.83289999999999997</v>
      </c>
      <c r="DE127" s="5">
        <v>0.27729999999999999</v>
      </c>
      <c r="DF127" s="5">
        <v>0.9032</v>
      </c>
      <c r="DG127" s="5">
        <v>1.7000000000000001E-2</v>
      </c>
      <c r="DH127" s="4">
        <v>0.72609999999999997</v>
      </c>
      <c r="DI127" s="4">
        <v>0.89900000000000002</v>
      </c>
      <c r="DJ127" s="4">
        <v>0.2432</v>
      </c>
      <c r="DK127" s="4">
        <v>0.84760000000000002</v>
      </c>
      <c r="DL127" s="4">
        <v>9.4000000000000004E-3</v>
      </c>
      <c r="DM127" s="5">
        <v>0.80930000000000002</v>
      </c>
      <c r="DN127" s="5">
        <v>1.107</v>
      </c>
      <c r="DO127" s="5">
        <v>0.17430000000000001</v>
      </c>
      <c r="DP127" s="5">
        <v>0.59</v>
      </c>
      <c r="DQ127" s="5">
        <v>3.5000000000000001E-3</v>
      </c>
      <c r="DR127" s="4">
        <v>0.67600000000000005</v>
      </c>
      <c r="DS127" s="4">
        <v>0.7833</v>
      </c>
      <c r="DT127" s="4">
        <v>0.317</v>
      </c>
      <c r="DU127" s="4">
        <v>0.9405</v>
      </c>
      <c r="DV127" s="4">
        <v>3.6999999999999998E-2</v>
      </c>
      <c r="DW127" s="5">
        <v>0.68279999999999996</v>
      </c>
      <c r="DX127" s="5">
        <v>0.79900000000000004</v>
      </c>
      <c r="DY127" s="5">
        <v>0.30270000000000002</v>
      </c>
      <c r="DZ127" s="5">
        <v>0.92720000000000002</v>
      </c>
      <c r="EA127" s="5">
        <v>2.1999999999999999E-2</v>
      </c>
      <c r="EB127" s="4">
        <v>0.69710000000000005</v>
      </c>
      <c r="EC127" s="4">
        <v>0.83150000000000002</v>
      </c>
      <c r="ED127" s="4">
        <v>0.28029999999999999</v>
      </c>
      <c r="EE127" s="4">
        <v>0.90259999999999996</v>
      </c>
      <c r="EF127" s="4">
        <v>1.4999999999999999E-2</v>
      </c>
      <c r="EG127" s="5">
        <v>0.72560000000000002</v>
      </c>
      <c r="EH127" s="5">
        <v>0.89790000000000003</v>
      </c>
      <c r="EI127" s="5">
        <v>0.24079999999999999</v>
      </c>
      <c r="EJ127" s="5">
        <v>0.84840000000000004</v>
      </c>
      <c r="EK127" s="5">
        <v>1.01E-2</v>
      </c>
      <c r="EL127" s="4">
        <v>0.80879999999999996</v>
      </c>
      <c r="EM127" s="4">
        <v>1.1075999999999999</v>
      </c>
      <c r="EN127" s="4">
        <v>0.1754</v>
      </c>
      <c r="EO127" s="4">
        <v>0.59119999999999995</v>
      </c>
      <c r="EP127" s="4">
        <v>3.5000000000000001E-3</v>
      </c>
      <c r="EQ127" s="5"/>
      <c r="ER127" s="5"/>
      <c r="ES127" s="5"/>
      <c r="ET127" s="5"/>
      <c r="EU127" s="5"/>
      <c r="EV127" s="4"/>
      <c r="EW127" s="4"/>
      <c r="EX127" s="4"/>
      <c r="EY127" s="4"/>
      <c r="EZ127" s="4"/>
      <c r="FA127" s="5">
        <v>0.69689999999999996</v>
      </c>
      <c r="FB127" s="5">
        <v>0.83109999999999995</v>
      </c>
      <c r="FC127" s="5">
        <v>0.2797</v>
      </c>
      <c r="FD127" s="5">
        <v>0.90269999999999995</v>
      </c>
      <c r="FE127" s="5">
        <v>1.72E-2</v>
      </c>
      <c r="FF127" s="4"/>
      <c r="FG127" s="4"/>
      <c r="FH127" s="4"/>
      <c r="FI127" s="4"/>
      <c r="FJ127" s="4"/>
      <c r="FK127" s="5"/>
      <c r="FL127" s="5"/>
      <c r="FM127" s="5"/>
      <c r="FN127" s="5"/>
      <c r="FO127" s="5"/>
      <c r="FP127" s="4">
        <f t="shared" si="26"/>
        <v>0.71597999999999995</v>
      </c>
      <c r="FQ127" s="4">
        <f t="shared" si="7"/>
        <v>0.87824666666666651</v>
      </c>
      <c r="FR127" s="4">
        <f t="shared" si="8"/>
        <v>0.26409333333333335</v>
      </c>
      <c r="FS127" s="4">
        <f t="shared" si="9"/>
        <v>0.8489633333333334</v>
      </c>
      <c r="FT127" s="4">
        <f t="shared" si="10"/>
        <v>2.0623333333333337E-2</v>
      </c>
      <c r="FU127" s="1" t="str" cm="1">
        <f t="array" aca="1" ref="FU127" ca="1">CONCATENATE(INDIRECT(ADDRESS(1,MATCH(_xlfn.MINIFS(B127:FO127,metrics.est,"MAE"),B127:FO127,0)+1)), ", ", INDIRECT(ADDRESS(2,MATCH(_xlfn.MINIFS(B127:FO127,metrics.est,"MAE"),B127:FO127,0)+1)))</f>
        <v>k=20, r=0.1</v>
      </c>
      <c r="FV127" s="1" t="str" cm="1">
        <f t="array" aca="1" ref="FV127" ca="1">CONCATENATE(INDIRECT(ADDRESS(1,MATCH(_xlfn.MINIFS(B127:FO127,metrics.est,"MSE"),B127:FO127,0)+1)), ", ", INDIRECT(ADDRESS(2,MATCH(_xlfn.MINIFS(B127:FO127,metrics.est,"MSE"),B127:FO127,0)+1)))</f>
        <v>k=5, r=0.1</v>
      </c>
      <c r="FW127" s="1" t="str" cm="1">
        <f t="array" aca="1" ref="FW127" ca="1">CONCATENATE(INDIRECT(ADDRESS(1,MATCH(_xlfn.MAXIFS(B127:FO127,metrics.est,"R"),B127:FO127,0)+1)), ", ", INDIRECT(ADDRESS(2,MATCH(_xlfn.MAXIFS(B127:FO127,metrics.est,"R"),B127:FO127,0)+1)))</f>
        <v>k=20, r=0.1</v>
      </c>
      <c r="FX127" s="1" t="str" cm="1">
        <f t="array" aca="1" ref="FX127" ca="1">CONCATENATE(INDIRECT(ADDRESS(1,MATCH(_xlfn.MAXIFS(B127:FO127,metrics.est,"Coverage"),B127:FO127,0)+1)), ", ", INDIRECT(ADDRESS(2,MATCH(_xlfn.MAXIFS(B127:FO127,metrics.est,"Coverage"),B127:FO127,0)+1)))</f>
        <v>k=20, r=0.1</v>
      </c>
      <c r="FY127" s="1" t="str" cm="1">
        <f t="array" aca="1" ref="FY127" ca="1">CONCATENATE(INDIRECT(ADDRESS(1,MATCH(_xlfn.MINIFS(B127:FO127,metrics.est,"Time"),B127:FO127,0)+1)), ", ", INDIRECT(ADDRESS(2,MATCH(_xlfn.MINIFS(B127:FO127,metrics.est,"Time"),B127:FO127,0)+1)))</f>
        <v>k=20, r=0.9</v>
      </c>
    </row>
    <row r="128" spans="1:181" x14ac:dyDescent="0.2">
      <c r="A128" s="1" t="s">
        <v>114</v>
      </c>
      <c r="B128" s="4">
        <v>0.76339999999999997</v>
      </c>
      <c r="C128" s="4">
        <v>0.97550000000000003</v>
      </c>
      <c r="D128" s="4">
        <v>0.21299999999999999</v>
      </c>
      <c r="E128" s="4">
        <v>0.64849999999999997</v>
      </c>
      <c r="F128" s="4">
        <v>2.3900000000000001E-2</v>
      </c>
      <c r="G128" s="5">
        <v>0.78139999999999998</v>
      </c>
      <c r="H128" s="5">
        <v>1.0189999999999999</v>
      </c>
      <c r="I128" s="5">
        <v>0.20549999999999999</v>
      </c>
      <c r="J128" s="5">
        <v>0.62270000000000003</v>
      </c>
      <c r="K128" s="5">
        <v>1.47E-2</v>
      </c>
      <c r="L128" s="4">
        <v>0.79</v>
      </c>
      <c r="M128" s="4">
        <v>1.0428999999999999</v>
      </c>
      <c r="N128" s="4">
        <v>0.20250000000000001</v>
      </c>
      <c r="O128" s="4">
        <v>0.60070000000000001</v>
      </c>
      <c r="P128" s="4">
        <v>2.1299999999999999E-2</v>
      </c>
      <c r="Q128" s="5">
        <v>0.79990000000000006</v>
      </c>
      <c r="R128" s="5">
        <v>1.0696000000000001</v>
      </c>
      <c r="S128" s="5">
        <v>0.19259999999999999</v>
      </c>
      <c r="T128" s="5">
        <v>0.57750000000000001</v>
      </c>
      <c r="U128" s="5">
        <v>1.4200000000000001E-2</v>
      </c>
      <c r="V128" s="4">
        <v>0.80910000000000004</v>
      </c>
      <c r="W128" s="4">
        <v>1.0952999999999999</v>
      </c>
      <c r="X128" s="4">
        <v>0.19889999999999999</v>
      </c>
      <c r="Y128" s="4">
        <v>0.55720000000000003</v>
      </c>
      <c r="Z128" s="4">
        <v>1.3299999999999999E-2</v>
      </c>
      <c r="AA128" s="5">
        <v>0.81789999999999996</v>
      </c>
      <c r="AB128" s="5">
        <v>1.1183000000000001</v>
      </c>
      <c r="AC128" s="5">
        <v>0.19550000000000001</v>
      </c>
      <c r="AD128" s="5">
        <v>0.54190000000000005</v>
      </c>
      <c r="AE128" s="5">
        <v>1.0999999999999999E-2</v>
      </c>
      <c r="AF128" s="4">
        <v>0.81820000000000004</v>
      </c>
      <c r="AG128" s="4">
        <v>1.1259999999999999</v>
      </c>
      <c r="AH128" s="4">
        <v>0.1875</v>
      </c>
      <c r="AI128" s="4">
        <v>0.54310000000000003</v>
      </c>
      <c r="AJ128" s="4">
        <v>1.38E-2</v>
      </c>
      <c r="AK128" s="5">
        <v>0.81459999999999999</v>
      </c>
      <c r="AL128" s="5">
        <v>1.1243000000000001</v>
      </c>
      <c r="AM128" s="5">
        <v>0.17780000000000001</v>
      </c>
      <c r="AN128" s="5">
        <v>0.56279999999999997</v>
      </c>
      <c r="AO128" s="5">
        <v>4.1000000000000003E-3</v>
      </c>
      <c r="AP128" s="4">
        <v>0.83389999999999997</v>
      </c>
      <c r="AQ128" s="4">
        <v>1.1718</v>
      </c>
      <c r="AR128" s="4">
        <v>0.1249</v>
      </c>
      <c r="AS128" s="4">
        <v>0.5363</v>
      </c>
      <c r="AT128" s="4">
        <v>6.1000000000000004E-3</v>
      </c>
      <c r="AU128" s="5">
        <v>0.76690000000000003</v>
      </c>
      <c r="AV128" s="5">
        <v>0.98709999999999998</v>
      </c>
      <c r="AW128" s="5">
        <v>0.2167</v>
      </c>
      <c r="AX128" s="5">
        <v>0.64490000000000003</v>
      </c>
      <c r="AY128" s="5">
        <v>2.6100000000000002E-2</v>
      </c>
      <c r="AZ128" s="4">
        <v>0.78890000000000005</v>
      </c>
      <c r="BA128" s="4">
        <v>1.0406</v>
      </c>
      <c r="BB128" s="4">
        <v>0.20269999999999999</v>
      </c>
      <c r="BC128" s="4">
        <v>0.60199999999999998</v>
      </c>
      <c r="BD128" s="4">
        <v>1.52E-2</v>
      </c>
      <c r="BE128" s="5">
        <v>0.80600000000000005</v>
      </c>
      <c r="BF128" s="5">
        <v>1.0871</v>
      </c>
      <c r="BG128" s="5">
        <v>0.2024</v>
      </c>
      <c r="BH128" s="5">
        <v>0.55620000000000003</v>
      </c>
      <c r="BI128" s="5">
        <v>1.3100000000000001E-2</v>
      </c>
      <c r="BJ128" s="4">
        <v>0.81610000000000005</v>
      </c>
      <c r="BK128" s="4">
        <v>1.1216999999999999</v>
      </c>
      <c r="BL128" s="4">
        <v>0.19170000000000001</v>
      </c>
      <c r="BM128" s="4">
        <v>0.54249999999999998</v>
      </c>
      <c r="BN128" s="4">
        <v>1.18E-2</v>
      </c>
      <c r="BO128" s="5">
        <v>0.8327</v>
      </c>
      <c r="BP128" s="5">
        <v>1.17</v>
      </c>
      <c r="BQ128" s="5">
        <v>0.1242</v>
      </c>
      <c r="BR128" s="5">
        <v>0.53610000000000002</v>
      </c>
      <c r="BS128" s="5">
        <v>4.4000000000000003E-3</v>
      </c>
      <c r="BT128" s="4">
        <v>0.77139999999999997</v>
      </c>
      <c r="BU128" s="4">
        <v>0.99199999999999999</v>
      </c>
      <c r="BV128" s="4">
        <v>0.21410000000000001</v>
      </c>
      <c r="BW128" s="4">
        <v>0.64790000000000003</v>
      </c>
      <c r="BX128" s="4">
        <v>2.12E-2</v>
      </c>
      <c r="BY128" s="5">
        <v>0.78979999999999995</v>
      </c>
      <c r="BZ128" s="5">
        <v>1.0421</v>
      </c>
      <c r="CA128" s="5">
        <v>0.2082</v>
      </c>
      <c r="CB128" s="5">
        <v>0.6018</v>
      </c>
      <c r="CC128" s="5">
        <v>1.6E-2</v>
      </c>
      <c r="CD128" s="4">
        <v>0.80940000000000001</v>
      </c>
      <c r="CE128" s="4">
        <v>1.0964</v>
      </c>
      <c r="CF128" s="4">
        <v>0.19889999999999999</v>
      </c>
      <c r="CG128" s="4">
        <v>0.55600000000000005</v>
      </c>
      <c r="CH128" s="4">
        <v>1.0800000000000001E-2</v>
      </c>
      <c r="CI128" s="5">
        <v>0.8155</v>
      </c>
      <c r="CJ128" s="5">
        <v>1.1203000000000001</v>
      </c>
      <c r="CK128" s="5">
        <v>0.19359999999999999</v>
      </c>
      <c r="CL128" s="5">
        <v>0.54259999999999997</v>
      </c>
      <c r="CM128" s="5">
        <v>9.1999999999999998E-3</v>
      </c>
      <c r="CN128" s="4">
        <v>0.83350000000000002</v>
      </c>
      <c r="CO128" s="4">
        <v>1.1729000000000001</v>
      </c>
      <c r="CP128" s="4">
        <v>0.12970000000000001</v>
      </c>
      <c r="CQ128" s="4">
        <v>0.53720000000000001</v>
      </c>
      <c r="CR128" s="4">
        <v>4.1000000000000003E-3</v>
      </c>
      <c r="CS128" s="5">
        <v>0.76870000000000005</v>
      </c>
      <c r="CT128" s="5">
        <v>0.99109999999999998</v>
      </c>
      <c r="CU128" s="5">
        <v>0.21110000000000001</v>
      </c>
      <c r="CV128" s="5">
        <v>0.64590000000000003</v>
      </c>
      <c r="CW128" s="5">
        <v>1.5800000000000002E-2</v>
      </c>
      <c r="CX128" s="4">
        <v>0.78920000000000001</v>
      </c>
      <c r="CY128" s="4">
        <v>1.0412999999999999</v>
      </c>
      <c r="CZ128" s="4">
        <v>0.20430000000000001</v>
      </c>
      <c r="DA128" s="4">
        <v>0.60119999999999996</v>
      </c>
      <c r="DB128" s="4">
        <v>1.17E-2</v>
      </c>
      <c r="DC128" s="5">
        <v>0.80820000000000003</v>
      </c>
      <c r="DD128" s="5">
        <v>1.0933999999999999</v>
      </c>
      <c r="DE128" s="5">
        <v>0.1981</v>
      </c>
      <c r="DF128" s="5">
        <v>0.55689999999999995</v>
      </c>
      <c r="DG128" s="5">
        <v>1.04E-2</v>
      </c>
      <c r="DH128" s="4">
        <v>0.81689999999999996</v>
      </c>
      <c r="DI128" s="4">
        <v>1.1232</v>
      </c>
      <c r="DJ128" s="4">
        <v>0.1938</v>
      </c>
      <c r="DK128" s="4">
        <v>0.54159999999999997</v>
      </c>
      <c r="DL128" s="4">
        <v>5.4000000000000003E-3</v>
      </c>
      <c r="DM128" s="5">
        <v>0.83099999999999996</v>
      </c>
      <c r="DN128" s="5">
        <v>1.1657</v>
      </c>
      <c r="DO128" s="5">
        <v>0.12820000000000001</v>
      </c>
      <c r="DP128" s="5">
        <v>0.53659999999999997</v>
      </c>
      <c r="DQ128" s="5">
        <v>2.3E-3</v>
      </c>
      <c r="DR128" s="4">
        <v>0.77190000000000003</v>
      </c>
      <c r="DS128" s="4">
        <v>0.99560000000000004</v>
      </c>
      <c r="DT128" s="4">
        <v>0.2051</v>
      </c>
      <c r="DU128" s="4">
        <v>0.64649999999999996</v>
      </c>
      <c r="DV128" s="4">
        <v>2.12E-2</v>
      </c>
      <c r="DW128" s="5">
        <v>0.7883</v>
      </c>
      <c r="DX128" s="5">
        <v>1.0377000000000001</v>
      </c>
      <c r="DY128" s="5">
        <v>0.2064</v>
      </c>
      <c r="DZ128" s="5">
        <v>0.60099999999999998</v>
      </c>
      <c r="EA128" s="5">
        <v>1.29E-2</v>
      </c>
      <c r="EB128" s="4">
        <v>0.80830000000000002</v>
      </c>
      <c r="EC128" s="4">
        <v>1.0925</v>
      </c>
      <c r="ED128" s="4">
        <v>0.20130000000000001</v>
      </c>
      <c r="EE128" s="4">
        <v>0.55489999999999995</v>
      </c>
      <c r="EF128" s="4">
        <v>8.8000000000000005E-3</v>
      </c>
      <c r="EG128" s="5">
        <v>0.81669999999999998</v>
      </c>
      <c r="EH128" s="5">
        <v>1.1226</v>
      </c>
      <c r="EI128" s="5">
        <v>0.19109999999999999</v>
      </c>
      <c r="EJ128" s="5">
        <v>0.54249999999999998</v>
      </c>
      <c r="EK128" s="5">
        <v>6.0000000000000001E-3</v>
      </c>
      <c r="EL128" s="4">
        <v>0.83179999999999998</v>
      </c>
      <c r="EM128" s="4">
        <v>1.1684000000000001</v>
      </c>
      <c r="EN128" s="4">
        <v>0.12609999999999999</v>
      </c>
      <c r="EO128" s="4">
        <v>0.53720000000000001</v>
      </c>
      <c r="EP128" s="4">
        <v>2.3999999999999998E-3</v>
      </c>
      <c r="EQ128" s="5"/>
      <c r="ER128" s="5"/>
      <c r="ES128" s="5"/>
      <c r="ET128" s="5"/>
      <c r="EU128" s="5"/>
      <c r="EV128" s="4"/>
      <c r="EW128" s="4"/>
      <c r="EX128" s="4"/>
      <c r="EY128" s="4"/>
      <c r="EZ128" s="4"/>
      <c r="FA128" s="5">
        <v>0.80820000000000003</v>
      </c>
      <c r="FB128" s="5">
        <v>1.0932999999999999</v>
      </c>
      <c r="FC128" s="5">
        <v>0.19950000000000001</v>
      </c>
      <c r="FD128" s="5">
        <v>0.55469999999999997</v>
      </c>
      <c r="FE128" s="5">
        <v>9.4000000000000004E-3</v>
      </c>
      <c r="FF128" s="4"/>
      <c r="FG128" s="4"/>
      <c r="FH128" s="4"/>
      <c r="FI128" s="4"/>
      <c r="FJ128" s="4"/>
      <c r="FK128" s="5"/>
      <c r="FL128" s="5"/>
      <c r="FM128" s="5"/>
      <c r="FN128" s="5"/>
      <c r="FO128" s="5"/>
      <c r="FP128" s="4">
        <f t="shared" si="26"/>
        <v>0.80325999999999997</v>
      </c>
      <c r="FQ128" s="4">
        <f t="shared" si="7"/>
        <v>1.0832566666666665</v>
      </c>
      <c r="FR128" s="4">
        <f t="shared" si="8"/>
        <v>0.18818000000000001</v>
      </c>
      <c r="FS128" s="4">
        <f t="shared" si="9"/>
        <v>0.57589666666666672</v>
      </c>
      <c r="FT128" s="4">
        <f t="shared" si="10"/>
        <v>1.2020000000000001E-2</v>
      </c>
      <c r="FU128" s="1" t="str" cm="1">
        <f t="array" aca="1" ref="FU128" ca="1">CONCATENATE(INDIRECT(ADDRESS(1,MATCH(_xlfn.MINIFS(B128:FO128,metrics.est,"MAE"),B128:FO128,0)+1)), ", ", INDIRECT(ADDRESS(2,MATCH(_xlfn.MINIFS(B128:FO128,metrics.est,"MAE"),B128:FO128,0)+1)))</f>
        <v>k=5, r=0.1</v>
      </c>
      <c r="FV128" s="1" t="str" cm="1">
        <f t="array" aca="1" ref="FV128" ca="1">CONCATENATE(INDIRECT(ADDRESS(1,MATCH(_xlfn.MINIFS(B128:FO128,metrics.est,"MSE"),B128:FO128,0)+1)), ", ", INDIRECT(ADDRESS(2,MATCH(_xlfn.MINIFS(B128:FO128,metrics.est,"MSE"),B128:FO128,0)+1)))</f>
        <v>k=5, r=0.1</v>
      </c>
      <c r="FW128" s="1" t="str" cm="1">
        <f t="array" aca="1" ref="FW128" ca="1">CONCATENATE(INDIRECT(ADDRESS(1,MATCH(_xlfn.MAXIFS(B128:FO128,metrics.est,"R"),B128:FO128,0)+1)), ", ", INDIRECT(ADDRESS(2,MATCH(_xlfn.MAXIFS(B128:FO128,metrics.est,"R"),B128:FO128,0)+1)))</f>
        <v>k=10, r=0.1</v>
      </c>
      <c r="FX128" s="1" t="str" cm="1">
        <f t="array" aca="1" ref="FX128" ca="1">CONCATENATE(INDIRECT(ADDRESS(1,MATCH(_xlfn.MAXIFS(B128:FO128,metrics.est,"Coverage"),B128:FO128,0)+1)), ", ", INDIRECT(ADDRESS(2,MATCH(_xlfn.MAXIFS(B128:FO128,metrics.est,"Coverage"),B128:FO128,0)+1)))</f>
        <v>k=5, r=0.1</v>
      </c>
      <c r="FY128" s="1" t="str" cm="1">
        <f t="array" aca="1" ref="FY128" ca="1">CONCATENATE(INDIRECT(ADDRESS(1,MATCH(_xlfn.MINIFS(B128:FO128,metrics.est,"Time"),B128:FO128,0)+1)), ", ", INDIRECT(ADDRESS(2,MATCH(_xlfn.MINIFS(B128:FO128,metrics.est,"Time"),B128:FO128,0)+1)))</f>
        <v>k=20, r=0.9</v>
      </c>
    </row>
    <row r="129" spans="1:181" x14ac:dyDescent="0.2">
      <c r="A129" s="1" t="s">
        <v>115</v>
      </c>
      <c r="B129" s="4">
        <v>0.68149999999999999</v>
      </c>
      <c r="C129" s="4">
        <v>0.79490000000000005</v>
      </c>
      <c r="D129" s="4">
        <v>0.29580000000000001</v>
      </c>
      <c r="E129" s="4">
        <v>0.93540000000000001</v>
      </c>
      <c r="F129" s="4">
        <v>5.4199999999999998E-2</v>
      </c>
      <c r="G129" s="5">
        <v>0.68600000000000005</v>
      </c>
      <c r="H129" s="5">
        <v>0.80610000000000004</v>
      </c>
      <c r="I129" s="5">
        <v>0.316</v>
      </c>
      <c r="J129" s="5">
        <v>0.92749999999999999</v>
      </c>
      <c r="K129" s="5">
        <v>4.8300000000000003E-2</v>
      </c>
      <c r="L129" s="4">
        <v>0.69479999999999997</v>
      </c>
      <c r="M129" s="4">
        <v>0.82620000000000005</v>
      </c>
      <c r="N129" s="4">
        <v>0.2964</v>
      </c>
      <c r="O129" s="4">
        <v>0.91879999999999995</v>
      </c>
      <c r="P129" s="4">
        <v>4.3099999999999999E-2</v>
      </c>
      <c r="Q129" s="5">
        <v>0.70109999999999995</v>
      </c>
      <c r="R129" s="5">
        <v>0.84099999999999997</v>
      </c>
      <c r="S129" s="5">
        <v>0.28920000000000001</v>
      </c>
      <c r="T129" s="5">
        <v>0.90659999999999996</v>
      </c>
      <c r="U129" s="5">
        <v>4.2799999999999998E-2</v>
      </c>
      <c r="V129" s="4">
        <v>0.70989999999999998</v>
      </c>
      <c r="W129" s="4">
        <v>0.86119999999999997</v>
      </c>
      <c r="X129" s="4">
        <v>0.28420000000000001</v>
      </c>
      <c r="Y129" s="4">
        <v>0.88980000000000004</v>
      </c>
      <c r="Z129" s="4">
        <v>3.0700000000000002E-2</v>
      </c>
      <c r="AA129" s="5">
        <v>0.72299999999999998</v>
      </c>
      <c r="AB129" s="5">
        <v>0.89070000000000005</v>
      </c>
      <c r="AC129" s="5">
        <v>0.26669999999999999</v>
      </c>
      <c r="AD129" s="5">
        <v>0.86680000000000001</v>
      </c>
      <c r="AE129" s="5">
        <v>3.3700000000000001E-2</v>
      </c>
      <c r="AF129" s="4">
        <v>0.74529999999999996</v>
      </c>
      <c r="AG129" s="4">
        <v>0.94320000000000004</v>
      </c>
      <c r="AH129" s="4">
        <v>0.24</v>
      </c>
      <c r="AI129" s="4">
        <v>0.82750000000000001</v>
      </c>
      <c r="AJ129" s="4">
        <v>1.8800000000000001E-2</v>
      </c>
      <c r="AK129" s="5">
        <v>0.77659999999999996</v>
      </c>
      <c r="AL129" s="5">
        <v>1.0247999999999999</v>
      </c>
      <c r="AM129" s="5">
        <v>0.2109</v>
      </c>
      <c r="AN129" s="5">
        <v>0.7581</v>
      </c>
      <c r="AO129" s="5">
        <v>1.2500000000000001E-2</v>
      </c>
      <c r="AP129" s="4">
        <v>0.82299999999999995</v>
      </c>
      <c r="AQ129" s="4">
        <v>1.1460999999999999</v>
      </c>
      <c r="AR129" s="4">
        <v>0.14269999999999999</v>
      </c>
      <c r="AS129" s="4">
        <v>0.62319999999999998</v>
      </c>
      <c r="AT129" s="4">
        <v>6.6E-3</v>
      </c>
      <c r="AU129" s="5">
        <v>0.68200000000000005</v>
      </c>
      <c r="AV129" s="5">
        <v>0.79890000000000005</v>
      </c>
      <c r="AW129" s="5">
        <v>0.32300000000000001</v>
      </c>
      <c r="AX129" s="5">
        <v>0.93600000000000005</v>
      </c>
      <c r="AY129" s="5">
        <v>7.3400000000000007E-2</v>
      </c>
      <c r="AZ129" s="4">
        <v>0.69320000000000004</v>
      </c>
      <c r="BA129" s="4">
        <v>0.82279999999999998</v>
      </c>
      <c r="BB129" s="4">
        <v>0.30830000000000002</v>
      </c>
      <c r="BC129" s="4">
        <v>0.91790000000000005</v>
      </c>
      <c r="BD129" s="4">
        <v>5.3199999999999997E-2</v>
      </c>
      <c r="BE129" s="5">
        <v>0.7097</v>
      </c>
      <c r="BF129" s="5">
        <v>0.86170000000000002</v>
      </c>
      <c r="BG129" s="5">
        <v>0.28170000000000001</v>
      </c>
      <c r="BH129" s="5">
        <v>0.88959999999999995</v>
      </c>
      <c r="BI129" s="5">
        <v>4.1200000000000001E-2</v>
      </c>
      <c r="BJ129" s="4">
        <v>0.74280000000000002</v>
      </c>
      <c r="BK129" s="4">
        <v>0.93969999999999998</v>
      </c>
      <c r="BL129" s="4">
        <v>0.2427</v>
      </c>
      <c r="BM129" s="4">
        <v>0.82650000000000001</v>
      </c>
      <c r="BN129" s="4">
        <v>3.1899999999999998E-2</v>
      </c>
      <c r="BO129" s="5">
        <v>0.82369999999999999</v>
      </c>
      <c r="BP129" s="5">
        <v>1.1504000000000001</v>
      </c>
      <c r="BQ129" s="5">
        <v>0.14760000000000001</v>
      </c>
      <c r="BR129" s="5">
        <v>0.62190000000000001</v>
      </c>
      <c r="BS129" s="5">
        <v>9.2999999999999992E-3</v>
      </c>
      <c r="BT129" s="4">
        <v>0.68300000000000005</v>
      </c>
      <c r="BU129" s="4">
        <v>0.79990000000000006</v>
      </c>
      <c r="BV129" s="4">
        <v>0.3085</v>
      </c>
      <c r="BW129" s="4">
        <v>0.93469999999999998</v>
      </c>
      <c r="BX129" s="4">
        <v>5.3800000000000001E-2</v>
      </c>
      <c r="BY129" s="5">
        <v>0.69359999999999999</v>
      </c>
      <c r="BZ129" s="5">
        <v>0.82479999999999998</v>
      </c>
      <c r="CA129" s="5">
        <v>0.30180000000000001</v>
      </c>
      <c r="CB129" s="5">
        <v>0.91890000000000005</v>
      </c>
      <c r="CC129" s="5">
        <v>4.2299999999999997E-2</v>
      </c>
      <c r="CD129" s="4">
        <v>0.71060000000000001</v>
      </c>
      <c r="CE129" s="4">
        <v>0.86419999999999997</v>
      </c>
      <c r="CF129" s="4">
        <v>0.28139999999999998</v>
      </c>
      <c r="CG129" s="4">
        <v>0.8901</v>
      </c>
      <c r="CH129" s="4">
        <v>3.0700000000000002E-2</v>
      </c>
      <c r="CI129" s="5">
        <v>0.74429999999999996</v>
      </c>
      <c r="CJ129" s="5">
        <v>0.94440000000000002</v>
      </c>
      <c r="CK129" s="5">
        <v>0.2437</v>
      </c>
      <c r="CL129" s="5">
        <v>0.82720000000000005</v>
      </c>
      <c r="CM129" s="5">
        <v>1.89E-2</v>
      </c>
      <c r="CN129" s="4">
        <v>0.82420000000000004</v>
      </c>
      <c r="CO129" s="4">
        <v>1.1511</v>
      </c>
      <c r="CP129" s="4">
        <v>0.152</v>
      </c>
      <c r="CQ129" s="4">
        <v>0.62029999999999996</v>
      </c>
      <c r="CR129" s="4">
        <v>6.7999999999999996E-3</v>
      </c>
      <c r="CS129" s="5">
        <v>0.68100000000000005</v>
      </c>
      <c r="CT129" s="5">
        <v>0.79759999999999998</v>
      </c>
      <c r="CU129" s="5">
        <v>0.32040000000000002</v>
      </c>
      <c r="CV129" s="5">
        <v>0.93520000000000003</v>
      </c>
      <c r="CW129" s="5">
        <v>4.9599999999999998E-2</v>
      </c>
      <c r="CX129" s="4">
        <v>0.69320000000000004</v>
      </c>
      <c r="CY129" s="4">
        <v>0.82379999999999998</v>
      </c>
      <c r="CZ129" s="4">
        <v>0.30399999999999999</v>
      </c>
      <c r="DA129" s="4">
        <v>0.91910000000000003</v>
      </c>
      <c r="DB129" s="4">
        <v>3.7499999999999999E-2</v>
      </c>
      <c r="DC129" s="5">
        <v>0.71099999999999997</v>
      </c>
      <c r="DD129" s="5">
        <v>0.86470000000000002</v>
      </c>
      <c r="DE129" s="5">
        <v>0.27839999999999998</v>
      </c>
      <c r="DF129" s="5">
        <v>0.89029999999999998</v>
      </c>
      <c r="DG129" s="5">
        <v>3.0099999999999998E-2</v>
      </c>
      <c r="DH129" s="4">
        <v>0.74480000000000002</v>
      </c>
      <c r="DI129" s="4">
        <v>0.94540000000000002</v>
      </c>
      <c r="DJ129" s="4">
        <v>0.24210000000000001</v>
      </c>
      <c r="DK129" s="4">
        <v>0.82669999999999999</v>
      </c>
      <c r="DL129" s="4">
        <v>1.6899999999999998E-2</v>
      </c>
      <c r="DM129" s="5">
        <v>0.82299999999999995</v>
      </c>
      <c r="DN129" s="5">
        <v>1.1486000000000001</v>
      </c>
      <c r="DO129" s="5">
        <v>0.14899999999999999</v>
      </c>
      <c r="DP129" s="5">
        <v>0.62109999999999999</v>
      </c>
      <c r="DQ129" s="5">
        <v>6.4999999999999997E-3</v>
      </c>
      <c r="DR129" s="4">
        <v>0.68330000000000002</v>
      </c>
      <c r="DS129" s="4">
        <v>0.8014</v>
      </c>
      <c r="DT129" s="4">
        <v>0.31979999999999997</v>
      </c>
      <c r="DU129" s="4">
        <v>0.9345</v>
      </c>
      <c r="DV129" s="4">
        <v>6.6699999999999995E-2</v>
      </c>
      <c r="DW129" s="5">
        <v>0.69220000000000004</v>
      </c>
      <c r="DX129" s="5">
        <v>0.82089999999999996</v>
      </c>
      <c r="DY129" s="5">
        <v>0.30399999999999999</v>
      </c>
      <c r="DZ129" s="5">
        <v>0.91869999999999996</v>
      </c>
      <c r="EA129" s="5">
        <v>4.2299999999999997E-2</v>
      </c>
      <c r="EB129" s="4">
        <v>0.7097</v>
      </c>
      <c r="EC129" s="4">
        <v>0.86219999999999997</v>
      </c>
      <c r="ED129" s="4">
        <v>0.2823</v>
      </c>
      <c r="EE129" s="4">
        <v>0.88929999999999998</v>
      </c>
      <c r="EF129" s="4">
        <v>3.1899999999999998E-2</v>
      </c>
      <c r="EG129" s="5">
        <v>0.74399999999999999</v>
      </c>
      <c r="EH129" s="5">
        <v>0.94379999999999997</v>
      </c>
      <c r="EI129" s="5">
        <v>0.2412</v>
      </c>
      <c r="EJ129" s="5">
        <v>0.82740000000000002</v>
      </c>
      <c r="EK129" s="5">
        <v>1.89E-2</v>
      </c>
      <c r="EL129" s="4">
        <v>0.82330000000000003</v>
      </c>
      <c r="EM129" s="4">
        <v>1.1496</v>
      </c>
      <c r="EN129" s="4">
        <v>0.1482</v>
      </c>
      <c r="EO129" s="4">
        <v>0.62229999999999996</v>
      </c>
      <c r="EP129" s="4">
        <v>6.6E-3</v>
      </c>
      <c r="EQ129" s="5"/>
      <c r="ER129" s="5"/>
      <c r="ES129" s="5"/>
      <c r="ET129" s="5"/>
      <c r="EU129" s="5"/>
      <c r="EV129" s="4"/>
      <c r="EW129" s="4"/>
      <c r="EX129" s="4"/>
      <c r="EY129" s="4"/>
      <c r="EZ129" s="4"/>
      <c r="FA129" s="5">
        <v>0.70979999999999999</v>
      </c>
      <c r="FB129" s="5">
        <v>0.86199999999999999</v>
      </c>
      <c r="FC129" s="5">
        <v>0.28149999999999997</v>
      </c>
      <c r="FD129" s="5">
        <v>0.88990000000000002</v>
      </c>
      <c r="FE129" s="5">
        <v>2.9899999999999999E-2</v>
      </c>
      <c r="FF129" s="4"/>
      <c r="FG129" s="4"/>
      <c r="FH129" s="4"/>
      <c r="FI129" s="4"/>
      <c r="FJ129" s="4"/>
      <c r="FK129" s="5"/>
      <c r="FL129" s="5"/>
      <c r="FM129" s="5"/>
      <c r="FN129" s="5"/>
      <c r="FO129" s="5"/>
      <c r="FP129" s="4">
        <f t="shared" si="26"/>
        <v>0.72878666666666669</v>
      </c>
      <c r="FQ129" s="4">
        <f t="shared" si="7"/>
        <v>0.91040333333333334</v>
      </c>
      <c r="FR129" s="4">
        <f t="shared" si="8"/>
        <v>0.26011666666666666</v>
      </c>
      <c r="FS129" s="4">
        <f t="shared" si="9"/>
        <v>0.84370999999999996</v>
      </c>
      <c r="FT129" s="4">
        <f t="shared" si="10"/>
        <v>3.2970000000000006E-2</v>
      </c>
      <c r="FU129" s="1" t="str" cm="1">
        <f t="array" aca="1" ref="FU129" ca="1">CONCATENATE(INDIRECT(ADDRESS(1,MATCH(_xlfn.MINIFS(B129:FO129,metrics.est,"MAE"),B129:FO129,0)+1)), ", ", INDIRECT(ADDRESS(2,MATCH(_xlfn.MINIFS(B129:FO129,metrics.est,"MAE"),B129:FO129,0)+1)))</f>
        <v>k=20, r=0.1</v>
      </c>
      <c r="FV129" s="1" t="str" cm="1">
        <f t="array" aca="1" ref="FV129" ca="1">CONCATENATE(INDIRECT(ADDRESS(1,MATCH(_xlfn.MINIFS(B129:FO129,metrics.est,"MSE"),B129:FO129,0)+1)), ", ", INDIRECT(ADDRESS(2,MATCH(_xlfn.MINIFS(B129:FO129,metrics.est,"MSE"),B129:FO129,0)+1)))</f>
        <v>k=5, r=0.1</v>
      </c>
      <c r="FW129" s="1" t="str" cm="1">
        <f t="array" aca="1" ref="FW129" ca="1">CONCATENATE(INDIRECT(ADDRESS(1,MATCH(_xlfn.MAXIFS(B129:FO129,metrics.est,"R"),B129:FO129,0)+1)), ", ", INDIRECT(ADDRESS(2,MATCH(_xlfn.MAXIFS(B129:FO129,metrics.est,"R"),B129:FO129,0)+1)))</f>
        <v>k=10, r=0.1</v>
      </c>
      <c r="FX129" s="1" t="str" cm="1">
        <f t="array" aca="1" ref="FX129" ca="1">CONCATENATE(INDIRECT(ADDRESS(1,MATCH(_xlfn.MAXIFS(B129:FO129,metrics.est,"Coverage"),B129:FO129,0)+1)), ", ", INDIRECT(ADDRESS(2,MATCH(_xlfn.MAXIFS(B129:FO129,metrics.est,"Coverage"),B129:FO129,0)+1)))</f>
        <v>k=10, r=0.1</v>
      </c>
      <c r="FY129" s="1" t="str" cm="1">
        <f t="array" aca="1" ref="FY129" ca="1">CONCATENATE(INDIRECT(ADDRESS(1,MATCH(_xlfn.MINIFS(B129:FO129,metrics.est,"Time"),B129:FO129,0)+1)), ", ", INDIRECT(ADDRESS(2,MATCH(_xlfn.MINIFS(B129:FO129,metrics.est,"Time"),B129:FO129,0)+1)))</f>
        <v>k=20, r=0.9</v>
      </c>
    </row>
    <row r="130" spans="1:181" x14ac:dyDescent="0.2">
      <c r="A130" s="1" t="s">
        <v>116</v>
      </c>
      <c r="B130" s="4">
        <v>0.68210000000000004</v>
      </c>
      <c r="C130" s="4">
        <v>0.79520000000000002</v>
      </c>
      <c r="D130" s="4">
        <v>0.3034</v>
      </c>
      <c r="E130" s="4">
        <v>0.93540000000000001</v>
      </c>
      <c r="F130" s="4">
        <v>0.1081</v>
      </c>
      <c r="G130" s="5">
        <v>0.68640000000000001</v>
      </c>
      <c r="H130" s="5">
        <v>0.80640000000000001</v>
      </c>
      <c r="I130" s="5">
        <v>0.31680000000000003</v>
      </c>
      <c r="J130" s="5">
        <v>0.92749999999999999</v>
      </c>
      <c r="K130" s="5">
        <v>0.11409999999999999</v>
      </c>
      <c r="L130" s="4">
        <v>0.69469999999999998</v>
      </c>
      <c r="M130" s="4">
        <v>0.82569999999999999</v>
      </c>
      <c r="N130" s="4">
        <v>0.29720000000000002</v>
      </c>
      <c r="O130" s="4">
        <v>0.91869999999999996</v>
      </c>
      <c r="P130" s="4">
        <v>7.9500000000000001E-2</v>
      </c>
      <c r="Q130" s="5">
        <v>0.70099999999999996</v>
      </c>
      <c r="R130" s="5">
        <v>0.83989999999999998</v>
      </c>
      <c r="S130" s="5">
        <v>0.2918</v>
      </c>
      <c r="T130" s="5">
        <v>0.90659999999999996</v>
      </c>
      <c r="U130" s="5">
        <v>8.0299999999999996E-2</v>
      </c>
      <c r="V130" s="4">
        <v>0.70909999999999995</v>
      </c>
      <c r="W130" s="4">
        <v>0.85860000000000003</v>
      </c>
      <c r="X130" s="4">
        <v>0.28839999999999999</v>
      </c>
      <c r="Y130" s="4">
        <v>0.88980000000000004</v>
      </c>
      <c r="Z130" s="4">
        <v>6.2899999999999998E-2</v>
      </c>
      <c r="AA130" s="5">
        <v>0.72109999999999996</v>
      </c>
      <c r="AB130" s="5">
        <v>0.88580000000000003</v>
      </c>
      <c r="AC130" s="5">
        <v>0.27529999999999999</v>
      </c>
      <c r="AD130" s="5">
        <v>0.86680000000000001</v>
      </c>
      <c r="AE130" s="5">
        <v>5.8799999999999998E-2</v>
      </c>
      <c r="AF130" s="4">
        <v>0.74099999999999999</v>
      </c>
      <c r="AG130" s="4">
        <v>0.93179999999999996</v>
      </c>
      <c r="AH130" s="4">
        <v>0.25390000000000001</v>
      </c>
      <c r="AI130" s="4">
        <v>0.82720000000000005</v>
      </c>
      <c r="AJ130" s="4">
        <v>3.8300000000000001E-2</v>
      </c>
      <c r="AK130" s="5">
        <v>0.76759999999999995</v>
      </c>
      <c r="AL130" s="5">
        <v>1.0022</v>
      </c>
      <c r="AM130" s="5">
        <v>0.2281</v>
      </c>
      <c r="AN130" s="5">
        <v>0.75670000000000004</v>
      </c>
      <c r="AO130" s="5">
        <v>2.4799999999999999E-2</v>
      </c>
      <c r="AP130" s="4">
        <v>0.80379999999999996</v>
      </c>
      <c r="AQ130" s="4">
        <v>1.0974999999999999</v>
      </c>
      <c r="AR130" s="4">
        <v>0.17649999999999999</v>
      </c>
      <c r="AS130" s="4">
        <v>0.62050000000000005</v>
      </c>
      <c r="AT130" s="4">
        <v>1.2500000000000001E-2</v>
      </c>
      <c r="AU130" s="5">
        <v>0.68259999999999998</v>
      </c>
      <c r="AV130" s="5">
        <v>0.7994</v>
      </c>
      <c r="AW130" s="5">
        <v>0.32329999999999998</v>
      </c>
      <c r="AX130" s="5">
        <v>0.93600000000000005</v>
      </c>
      <c r="AY130" s="5">
        <v>0.14510000000000001</v>
      </c>
      <c r="AZ130" s="4">
        <v>0.69369999999999998</v>
      </c>
      <c r="BA130" s="4">
        <v>0.82279999999999998</v>
      </c>
      <c r="BB130" s="4">
        <v>0.31090000000000001</v>
      </c>
      <c r="BC130" s="4">
        <v>0.91790000000000005</v>
      </c>
      <c r="BD130" s="4">
        <v>0.1008</v>
      </c>
      <c r="BE130" s="5">
        <v>0.70879999999999999</v>
      </c>
      <c r="BF130" s="5">
        <v>0.8589</v>
      </c>
      <c r="BG130" s="5">
        <v>0.2883</v>
      </c>
      <c r="BH130" s="5">
        <v>0.88959999999999995</v>
      </c>
      <c r="BI130" s="5">
        <v>7.2999999999999995E-2</v>
      </c>
      <c r="BJ130" s="4">
        <v>0.73850000000000005</v>
      </c>
      <c r="BK130" s="4">
        <v>0.92869999999999997</v>
      </c>
      <c r="BL130" s="4">
        <v>0.25419999999999998</v>
      </c>
      <c r="BM130" s="4">
        <v>0.82620000000000005</v>
      </c>
      <c r="BN130" s="4">
        <v>5.5100000000000003E-2</v>
      </c>
      <c r="BO130" s="5">
        <v>0.80410000000000004</v>
      </c>
      <c r="BP130" s="5">
        <v>1.0991</v>
      </c>
      <c r="BQ130" s="5">
        <v>0.18609999999999999</v>
      </c>
      <c r="BR130" s="5">
        <v>0.61760000000000004</v>
      </c>
      <c r="BS130" s="5">
        <v>1.5699999999999999E-2</v>
      </c>
      <c r="BT130" s="4">
        <v>0.68379999999999996</v>
      </c>
      <c r="BU130" s="4">
        <v>0.80079999999999996</v>
      </c>
      <c r="BV130" s="4">
        <v>0.30959999999999999</v>
      </c>
      <c r="BW130" s="4">
        <v>0.93469999999999998</v>
      </c>
      <c r="BX130" s="4">
        <v>0.1084</v>
      </c>
      <c r="BY130" s="5">
        <v>0.69369999999999998</v>
      </c>
      <c r="BZ130" s="5">
        <v>0.82450000000000001</v>
      </c>
      <c r="CA130" s="5">
        <v>0.30420000000000003</v>
      </c>
      <c r="CB130" s="5">
        <v>0.91890000000000005</v>
      </c>
      <c r="CC130" s="5">
        <v>8.2600000000000007E-2</v>
      </c>
      <c r="CD130" s="4">
        <v>0.70979999999999999</v>
      </c>
      <c r="CE130" s="4">
        <v>0.86150000000000004</v>
      </c>
      <c r="CF130" s="4">
        <v>0.2868</v>
      </c>
      <c r="CG130" s="4">
        <v>0.8901</v>
      </c>
      <c r="CH130" s="4">
        <v>6.2600000000000003E-2</v>
      </c>
      <c r="CI130" s="5">
        <v>0.74</v>
      </c>
      <c r="CJ130" s="5">
        <v>0.93330000000000002</v>
      </c>
      <c r="CK130" s="5">
        <v>0.25530000000000003</v>
      </c>
      <c r="CL130" s="5">
        <v>0.82679999999999998</v>
      </c>
      <c r="CM130" s="5">
        <v>3.56E-2</v>
      </c>
      <c r="CN130" s="4">
        <v>0.80469999999999997</v>
      </c>
      <c r="CO130" s="4">
        <v>1.1006</v>
      </c>
      <c r="CP130" s="4">
        <v>0.1883</v>
      </c>
      <c r="CQ130" s="4">
        <v>0.61660000000000004</v>
      </c>
      <c r="CR130" s="4">
        <v>1.2E-2</v>
      </c>
      <c r="CS130" s="5">
        <v>0.68179999999999996</v>
      </c>
      <c r="CT130" s="5">
        <v>0.79830000000000001</v>
      </c>
      <c r="CU130" s="5">
        <v>0.31869999999999998</v>
      </c>
      <c r="CV130" s="5">
        <v>0.93520000000000003</v>
      </c>
      <c r="CW130" s="5">
        <v>9.8699999999999996E-2</v>
      </c>
      <c r="CX130" s="4">
        <v>0.69359999999999999</v>
      </c>
      <c r="CY130" s="4">
        <v>0.82410000000000005</v>
      </c>
      <c r="CZ130" s="4">
        <v>0.30640000000000001</v>
      </c>
      <c r="DA130" s="4">
        <v>0.91910000000000003</v>
      </c>
      <c r="DB130" s="4">
        <v>7.4300000000000005E-2</v>
      </c>
      <c r="DC130" s="5">
        <v>0.71020000000000005</v>
      </c>
      <c r="DD130" s="5">
        <v>0.86240000000000006</v>
      </c>
      <c r="DE130" s="5">
        <v>0.2828</v>
      </c>
      <c r="DF130" s="5">
        <v>0.89029999999999998</v>
      </c>
      <c r="DG130" s="5">
        <v>5.8000000000000003E-2</v>
      </c>
      <c r="DH130" s="4">
        <v>0.74060000000000004</v>
      </c>
      <c r="DI130" s="4">
        <v>0.93469999999999998</v>
      </c>
      <c r="DJ130" s="4">
        <v>0.25419999999999998</v>
      </c>
      <c r="DK130" s="4">
        <v>0.82630000000000003</v>
      </c>
      <c r="DL130" s="4">
        <v>3.2899999999999999E-2</v>
      </c>
      <c r="DM130" s="5">
        <v>0.80369999999999997</v>
      </c>
      <c r="DN130" s="5">
        <v>1.0983000000000001</v>
      </c>
      <c r="DO130" s="5">
        <v>0.1852</v>
      </c>
      <c r="DP130" s="5">
        <v>0.61650000000000005</v>
      </c>
      <c r="DQ130" s="5">
        <v>1.17E-2</v>
      </c>
      <c r="DR130" s="4">
        <v>0.68420000000000003</v>
      </c>
      <c r="DS130" s="4">
        <v>0.8024</v>
      </c>
      <c r="DT130" s="4">
        <v>0.32050000000000001</v>
      </c>
      <c r="DU130" s="4">
        <v>0.9345</v>
      </c>
      <c r="DV130" s="4">
        <v>0.12859999999999999</v>
      </c>
      <c r="DW130" s="5">
        <v>0.6925</v>
      </c>
      <c r="DX130" s="5">
        <v>0.82099999999999995</v>
      </c>
      <c r="DY130" s="5">
        <v>0.30580000000000002</v>
      </c>
      <c r="DZ130" s="5">
        <v>0.91869999999999996</v>
      </c>
      <c r="EA130" s="5">
        <v>8.0699999999999994E-2</v>
      </c>
      <c r="EB130" s="4">
        <v>0.70889999999999997</v>
      </c>
      <c r="EC130" s="4">
        <v>0.85970000000000002</v>
      </c>
      <c r="ED130" s="4">
        <v>0.28739999999999999</v>
      </c>
      <c r="EE130" s="4">
        <v>0.88929999999999998</v>
      </c>
      <c r="EF130" s="4">
        <v>6.1600000000000002E-2</v>
      </c>
      <c r="EG130" s="5">
        <v>0.73960000000000004</v>
      </c>
      <c r="EH130" s="5">
        <v>0.93259999999999998</v>
      </c>
      <c r="EI130" s="5">
        <v>0.25409999999999999</v>
      </c>
      <c r="EJ130" s="5">
        <v>0.82709999999999995</v>
      </c>
      <c r="EK130" s="5">
        <v>3.6400000000000002E-2</v>
      </c>
      <c r="EL130" s="4">
        <v>0.80389999999999995</v>
      </c>
      <c r="EM130" s="4">
        <v>1.0980000000000001</v>
      </c>
      <c r="EN130" s="4">
        <v>0.18759999999999999</v>
      </c>
      <c r="EO130" s="4">
        <v>0.61809999999999998</v>
      </c>
      <c r="EP130" s="4">
        <v>1.2E-2</v>
      </c>
      <c r="EQ130" s="5"/>
      <c r="ER130" s="5"/>
      <c r="ES130" s="5"/>
      <c r="ET130" s="5"/>
      <c r="EU130" s="5"/>
      <c r="EV130" s="4"/>
      <c r="EW130" s="4"/>
      <c r="EX130" s="4"/>
      <c r="EY130" s="4"/>
      <c r="EZ130" s="4"/>
      <c r="FA130" s="5">
        <v>0.70899999999999996</v>
      </c>
      <c r="FB130" s="5">
        <v>0.85960000000000003</v>
      </c>
      <c r="FC130" s="5">
        <v>0.28639999999999999</v>
      </c>
      <c r="FD130" s="5">
        <v>0.88980000000000004</v>
      </c>
      <c r="FE130" s="5">
        <v>5.7000000000000002E-2</v>
      </c>
      <c r="FF130" s="4"/>
      <c r="FG130" s="4"/>
      <c r="FH130" s="4"/>
      <c r="FI130" s="4"/>
      <c r="FJ130" s="4"/>
      <c r="FK130" s="5"/>
      <c r="FL130" s="5"/>
      <c r="FM130" s="5"/>
      <c r="FN130" s="5"/>
      <c r="FO130" s="5"/>
      <c r="FP130" s="4">
        <f t="shared" si="26"/>
        <v>0.72448333333333326</v>
      </c>
      <c r="FQ130" s="4">
        <f t="shared" si="7"/>
        <v>0.89879333333333333</v>
      </c>
      <c r="FR130" s="4">
        <f t="shared" si="8"/>
        <v>0.27091666666666664</v>
      </c>
      <c r="FS130" s="4">
        <f t="shared" si="9"/>
        <v>0.84295000000000009</v>
      </c>
      <c r="FT130" s="4">
        <f t="shared" si="10"/>
        <v>6.4070000000000016E-2</v>
      </c>
      <c r="FU130" s="1" t="str" cm="1">
        <f t="array" aca="1" ref="FU130" ca="1">CONCATENATE(INDIRECT(ADDRESS(1,MATCH(_xlfn.MINIFS(B130:FO130,metrics.est,"MAE"),B130:FO130,0)+1)), ", ", INDIRECT(ADDRESS(2,MATCH(_xlfn.MINIFS(B130:FO130,metrics.est,"MAE"),B130:FO130,0)+1)))</f>
        <v>k=20, r=0.1</v>
      </c>
      <c r="FV130" s="1" t="str" cm="1">
        <f t="array" aca="1" ref="FV130" ca="1">CONCATENATE(INDIRECT(ADDRESS(1,MATCH(_xlfn.MINIFS(B130:FO130,metrics.est,"MSE"),B130:FO130,0)+1)), ", ", INDIRECT(ADDRESS(2,MATCH(_xlfn.MINIFS(B130:FO130,metrics.est,"MSE"),B130:FO130,0)+1)))</f>
        <v>k=5, r=0.1</v>
      </c>
      <c r="FW130" s="1" t="str" cm="1">
        <f t="array" aca="1" ref="FW130" ca="1">CONCATENATE(INDIRECT(ADDRESS(1,MATCH(_xlfn.MAXIFS(B130:FO130,metrics.est,"R"),B130:FO130,0)+1)), ", ", INDIRECT(ADDRESS(2,MATCH(_xlfn.MAXIFS(B130:FO130,metrics.est,"R"),B130:FO130,0)+1)))</f>
        <v>k=10, r=0.1</v>
      </c>
      <c r="FX130" s="1" t="str" cm="1">
        <f t="array" aca="1" ref="FX130" ca="1">CONCATENATE(INDIRECT(ADDRESS(1,MATCH(_xlfn.MAXIFS(B130:FO130,metrics.est,"Coverage"),B130:FO130,0)+1)), ", ", INDIRECT(ADDRESS(2,MATCH(_xlfn.MAXIFS(B130:FO130,metrics.est,"Coverage"),B130:FO130,0)+1)))</f>
        <v>k=10, r=0.1</v>
      </c>
      <c r="FY130" s="1" t="str" cm="1">
        <f t="array" aca="1" ref="FY130" ca="1">CONCATENATE(INDIRECT(ADDRESS(1,MATCH(_xlfn.MINIFS(B130:FO130,metrics.est,"Time"),B130:FO130,0)+1)), ", ", INDIRECT(ADDRESS(2,MATCH(_xlfn.MINIFS(B130:FO130,metrics.est,"Time"),B130:FO130,0)+1)))</f>
        <v>k=20, r=0.9</v>
      </c>
    </row>
    <row r="131" spans="1:181" x14ac:dyDescent="0.2">
      <c r="A131" s="1" t="s">
        <v>117</v>
      </c>
      <c r="B131" s="4">
        <v>0.76049999999999995</v>
      </c>
      <c r="C131" s="4">
        <v>0.97650000000000003</v>
      </c>
      <c r="D131" s="4">
        <v>0.15160000000000001</v>
      </c>
      <c r="E131" s="4">
        <v>0.91349999999999998</v>
      </c>
      <c r="F131" s="4">
        <v>0.30220000000000002</v>
      </c>
      <c r="G131" s="5">
        <v>0.77059999999999995</v>
      </c>
      <c r="H131" s="5">
        <v>0.99719999999999998</v>
      </c>
      <c r="I131" s="5">
        <v>0.13550000000000001</v>
      </c>
      <c r="J131" s="5">
        <v>0.90339999999999998</v>
      </c>
      <c r="K131" s="5">
        <v>0.3417</v>
      </c>
      <c r="L131" s="4">
        <v>0.77429999999999999</v>
      </c>
      <c r="M131" s="4">
        <v>1.0064</v>
      </c>
      <c r="N131" s="4">
        <v>0.10539999999999999</v>
      </c>
      <c r="O131" s="4">
        <v>0.89710000000000001</v>
      </c>
      <c r="P131" s="4">
        <v>0.44290000000000002</v>
      </c>
      <c r="Q131" s="5">
        <v>0.78200000000000003</v>
      </c>
      <c r="R131" s="5">
        <v>1.0202</v>
      </c>
      <c r="S131" s="5">
        <v>8.0100000000000005E-2</v>
      </c>
      <c r="T131" s="5">
        <v>0.88600000000000001</v>
      </c>
      <c r="U131" s="5">
        <v>0.33529999999999999</v>
      </c>
      <c r="V131" s="4">
        <v>0.79090000000000005</v>
      </c>
      <c r="W131" s="4">
        <v>1.0402</v>
      </c>
      <c r="X131" s="4">
        <v>5.3800000000000001E-2</v>
      </c>
      <c r="Y131" s="4">
        <v>0.87319999999999998</v>
      </c>
      <c r="Z131" s="4">
        <v>0.30640000000000001</v>
      </c>
      <c r="AA131" s="5">
        <v>0.80020000000000002</v>
      </c>
      <c r="AB131" s="5">
        <v>1.0607</v>
      </c>
      <c r="AC131" s="5">
        <v>2.1999999999999999E-2</v>
      </c>
      <c r="AD131" s="5">
        <v>0.85719999999999996</v>
      </c>
      <c r="AE131" s="5">
        <v>0.21829999999999999</v>
      </c>
      <c r="AF131" s="4">
        <v>0.81220000000000003</v>
      </c>
      <c r="AG131" s="4">
        <v>1.0868</v>
      </c>
      <c r="AH131" s="4">
        <v>1.67E-2</v>
      </c>
      <c r="AI131" s="4">
        <v>0.82620000000000005</v>
      </c>
      <c r="AJ131" s="4">
        <v>0.18870000000000001</v>
      </c>
      <c r="AK131" s="5">
        <v>0.83189999999999997</v>
      </c>
      <c r="AL131" s="5">
        <v>1.1387</v>
      </c>
      <c r="AM131" s="5">
        <v>3.3999999999999998E-3</v>
      </c>
      <c r="AN131" s="5">
        <v>0.76629999999999998</v>
      </c>
      <c r="AO131" s="5">
        <v>6.4600000000000005E-2</v>
      </c>
      <c r="AP131" s="4">
        <v>0.89690000000000003</v>
      </c>
      <c r="AQ131" s="4">
        <v>1.3085</v>
      </c>
      <c r="AR131" s="4">
        <v>-7.1000000000000004E-3</v>
      </c>
      <c r="AS131" s="4">
        <v>0.56989999999999996</v>
      </c>
      <c r="AT131" s="4">
        <v>3.9399999999999998E-2</v>
      </c>
      <c r="AU131" s="5">
        <v>0.75900000000000001</v>
      </c>
      <c r="AV131" s="5">
        <v>0.97470000000000001</v>
      </c>
      <c r="AW131" s="5">
        <v>0.15010000000000001</v>
      </c>
      <c r="AX131" s="5">
        <v>0.91210000000000002</v>
      </c>
      <c r="AY131" s="5">
        <v>0.26979999999999998</v>
      </c>
      <c r="AZ131" s="4">
        <v>0.77259999999999995</v>
      </c>
      <c r="BA131" s="4">
        <v>1.0021</v>
      </c>
      <c r="BB131" s="4">
        <v>0.11749999999999999</v>
      </c>
      <c r="BC131" s="4">
        <v>0.89710000000000001</v>
      </c>
      <c r="BD131" s="4">
        <v>0.39290000000000003</v>
      </c>
      <c r="BE131" s="5">
        <v>0.7893</v>
      </c>
      <c r="BF131" s="5">
        <v>1.0366</v>
      </c>
      <c r="BG131" s="5">
        <v>5.7599999999999998E-2</v>
      </c>
      <c r="BH131" s="5">
        <v>0.87290000000000001</v>
      </c>
      <c r="BI131" s="5">
        <v>0.29370000000000002</v>
      </c>
      <c r="BJ131" s="4">
        <v>0.81230000000000002</v>
      </c>
      <c r="BK131" s="4">
        <v>1.091</v>
      </c>
      <c r="BL131" s="4">
        <v>1.41E-2</v>
      </c>
      <c r="BM131" s="4">
        <v>0.82410000000000005</v>
      </c>
      <c r="BN131" s="4">
        <v>0.14599999999999999</v>
      </c>
      <c r="BO131" s="5">
        <v>0.89290000000000003</v>
      </c>
      <c r="BP131" s="5">
        <v>1.2983</v>
      </c>
      <c r="BQ131" s="5">
        <v>-4.7000000000000002E-3</v>
      </c>
      <c r="BR131" s="5">
        <v>0.5675</v>
      </c>
      <c r="BS131" s="5">
        <v>2.47E-2</v>
      </c>
      <c r="BT131" s="4">
        <v>0.75929999999999997</v>
      </c>
      <c r="BU131" s="4">
        <v>0.97419999999999995</v>
      </c>
      <c r="BV131" s="4">
        <v>0.15490000000000001</v>
      </c>
      <c r="BW131" s="4">
        <v>0.9103</v>
      </c>
      <c r="BX131" s="4">
        <v>0.27379999999999999</v>
      </c>
      <c r="BY131" s="5">
        <v>0.77239999999999998</v>
      </c>
      <c r="BZ131" s="5">
        <v>1.0017</v>
      </c>
      <c r="CA131" s="5">
        <v>0.1174</v>
      </c>
      <c r="CB131" s="5">
        <v>0.89759999999999995</v>
      </c>
      <c r="CC131" s="5">
        <v>0.38300000000000001</v>
      </c>
      <c r="CD131" s="4">
        <v>0.79039999999999999</v>
      </c>
      <c r="CE131" s="4">
        <v>1.0411999999999999</v>
      </c>
      <c r="CF131" s="4">
        <v>5.2699999999999997E-2</v>
      </c>
      <c r="CG131" s="4">
        <v>0.87539999999999996</v>
      </c>
      <c r="CH131" s="4">
        <v>0.28639999999999999</v>
      </c>
      <c r="CI131" s="5">
        <v>0.81159999999999999</v>
      </c>
      <c r="CJ131" s="5">
        <v>1.0892999999999999</v>
      </c>
      <c r="CK131" s="5">
        <v>1.5100000000000001E-2</v>
      </c>
      <c r="CL131" s="5">
        <v>0.82630000000000003</v>
      </c>
      <c r="CM131" s="5">
        <v>0.1492</v>
      </c>
      <c r="CN131" s="4">
        <v>0.89829999999999999</v>
      </c>
      <c r="CO131" s="4">
        <v>1.3142</v>
      </c>
      <c r="CP131" s="4">
        <v>-4.1999999999999997E-3</v>
      </c>
      <c r="CQ131" s="4">
        <v>0.56579999999999997</v>
      </c>
      <c r="CR131" s="4">
        <v>2.86E-2</v>
      </c>
      <c r="CS131" s="5">
        <v>0.76119999999999999</v>
      </c>
      <c r="CT131" s="5">
        <v>0.98160000000000003</v>
      </c>
      <c r="CU131" s="5">
        <v>0.15140000000000001</v>
      </c>
      <c r="CV131" s="5">
        <v>0.91120000000000001</v>
      </c>
      <c r="CW131" s="5">
        <v>0.1943</v>
      </c>
      <c r="CX131" s="4">
        <v>0.77339999999999998</v>
      </c>
      <c r="CY131" s="4">
        <v>1.0036</v>
      </c>
      <c r="CZ131" s="4">
        <v>0.1138</v>
      </c>
      <c r="DA131" s="4">
        <v>0.89739999999999998</v>
      </c>
      <c r="DB131" s="4">
        <v>0.28899999999999998</v>
      </c>
      <c r="DC131" s="5">
        <v>0.79110000000000003</v>
      </c>
      <c r="DD131" s="5">
        <v>1.0409999999999999</v>
      </c>
      <c r="DE131" s="5">
        <v>5.3499999999999999E-2</v>
      </c>
      <c r="DF131" s="5">
        <v>0.87480000000000002</v>
      </c>
      <c r="DG131" s="5">
        <v>0.24260000000000001</v>
      </c>
      <c r="DH131" s="4">
        <v>0.81230000000000002</v>
      </c>
      <c r="DI131" s="4">
        <v>1.0896999999999999</v>
      </c>
      <c r="DJ131" s="4">
        <v>1.0500000000000001E-2</v>
      </c>
      <c r="DK131" s="4">
        <v>0.82689999999999997</v>
      </c>
      <c r="DL131" s="4">
        <v>0.10199999999999999</v>
      </c>
      <c r="DM131" s="5">
        <v>0.89629999999999999</v>
      </c>
      <c r="DN131" s="5">
        <v>1.3067</v>
      </c>
      <c r="DO131" s="5">
        <v>-1.1999999999999999E-3</v>
      </c>
      <c r="DP131" s="5">
        <v>0.56510000000000005</v>
      </c>
      <c r="DQ131" s="5">
        <v>1.6500000000000001E-2</v>
      </c>
      <c r="DR131" s="4">
        <v>0.76129999999999998</v>
      </c>
      <c r="DS131" s="4">
        <v>0.98029999999999995</v>
      </c>
      <c r="DT131" s="4">
        <v>0.1555</v>
      </c>
      <c r="DU131" s="4">
        <v>0.91080000000000005</v>
      </c>
      <c r="DV131" s="4">
        <v>0.24390000000000001</v>
      </c>
      <c r="DW131" s="5">
        <v>0.77300000000000002</v>
      </c>
      <c r="DX131" s="5">
        <v>1.0036</v>
      </c>
      <c r="DY131" s="5">
        <v>0.1153</v>
      </c>
      <c r="DZ131" s="5">
        <v>0.89700000000000002</v>
      </c>
      <c r="EA131" s="5">
        <v>0.35649999999999998</v>
      </c>
      <c r="EB131" s="4">
        <v>0.79039999999999999</v>
      </c>
      <c r="EC131" s="4">
        <v>1.0399</v>
      </c>
      <c r="ED131" s="4">
        <v>5.4300000000000001E-2</v>
      </c>
      <c r="EE131" s="4">
        <v>0.87390000000000001</v>
      </c>
      <c r="EF131" s="4">
        <v>0.21709999999999999</v>
      </c>
      <c r="EG131" s="5">
        <v>0.81299999999999994</v>
      </c>
      <c r="EH131" s="5">
        <v>1.0924</v>
      </c>
      <c r="EI131" s="5">
        <v>1.4E-2</v>
      </c>
      <c r="EJ131" s="5">
        <v>0.82630000000000003</v>
      </c>
      <c r="EK131" s="5">
        <v>0.1178</v>
      </c>
      <c r="EL131" s="4">
        <v>0.89680000000000004</v>
      </c>
      <c r="EM131" s="4">
        <v>1.3098000000000001</v>
      </c>
      <c r="EN131" s="4">
        <v>-8.6E-3</v>
      </c>
      <c r="EO131" s="4">
        <v>0.56579999999999997</v>
      </c>
      <c r="EP131" s="4">
        <v>1.72E-2</v>
      </c>
      <c r="EQ131" s="5"/>
      <c r="ER131" s="5"/>
      <c r="ES131" s="5"/>
      <c r="ET131" s="5"/>
      <c r="EU131" s="5"/>
      <c r="EV131" s="4"/>
      <c r="EW131" s="4"/>
      <c r="EX131" s="4"/>
      <c r="EY131" s="4"/>
      <c r="EZ131" s="4"/>
      <c r="FA131" s="5">
        <v>0.79079999999999995</v>
      </c>
      <c r="FB131" s="5">
        <v>1.0409999999999999</v>
      </c>
      <c r="FC131" s="5">
        <v>5.2299999999999999E-2</v>
      </c>
      <c r="FD131" s="5">
        <v>0.87450000000000006</v>
      </c>
      <c r="FE131" s="5">
        <v>0.23949999999999999</v>
      </c>
      <c r="FF131" s="4"/>
      <c r="FG131" s="4"/>
      <c r="FH131" s="4"/>
      <c r="FI131" s="4"/>
      <c r="FJ131" s="4"/>
      <c r="FK131" s="5"/>
      <c r="FL131" s="5"/>
      <c r="FM131" s="5"/>
      <c r="FN131" s="5"/>
      <c r="FO131" s="5"/>
      <c r="FP131" s="4">
        <f t="shared" si="26"/>
        <v>0.80457333333333336</v>
      </c>
      <c r="FQ131" s="4">
        <f t="shared" si="7"/>
        <v>1.0782699999999998</v>
      </c>
      <c r="FR131" s="4">
        <f t="shared" si="8"/>
        <v>6.4756666666666657E-2</v>
      </c>
      <c r="FS131" s="4">
        <f t="shared" si="9"/>
        <v>0.82218666666666673</v>
      </c>
      <c r="FT131" s="4">
        <f t="shared" si="10"/>
        <v>0.2174666666666667</v>
      </c>
      <c r="FU131" s="1" t="str" cm="1">
        <f t="array" aca="1" ref="FU131" ca="1">CONCATENATE(INDIRECT(ADDRESS(1,MATCH(_xlfn.MINIFS(B131:FO131,metrics.est,"MAE"),B131:FO131,0)+1)), ", ", INDIRECT(ADDRESS(2,MATCH(_xlfn.MINIFS(B131:FO131,metrics.est,"MAE"),B131:FO131,0)+1)))</f>
        <v>k=10, r=0.1</v>
      </c>
      <c r="FV131" s="1" t="str" cm="1">
        <f t="array" aca="1" ref="FV131" ca="1">CONCATENATE(INDIRECT(ADDRESS(1,MATCH(_xlfn.MINIFS(B131:FO131,metrics.est,"MSE"),B131:FO131,0)+1)), ", ", INDIRECT(ADDRESS(2,MATCH(_xlfn.MINIFS(B131:FO131,metrics.est,"MSE"),B131:FO131,0)+1)))</f>
        <v>k=15, r=0.1</v>
      </c>
      <c r="FW131" s="1" t="str" cm="1">
        <f t="array" aca="1" ref="FW131" ca="1">CONCATENATE(INDIRECT(ADDRESS(1,MATCH(_xlfn.MAXIFS(B131:FO131,metrics.est,"R"),B131:FO131,0)+1)), ", ", INDIRECT(ADDRESS(2,MATCH(_xlfn.MAXIFS(B131:FO131,metrics.est,"R"),B131:FO131,0)+1)))</f>
        <v>k=50, r=0.1</v>
      </c>
      <c r="FX131" s="1" t="str" cm="1">
        <f t="array" aca="1" ref="FX131" ca="1">CONCATENATE(INDIRECT(ADDRESS(1,MATCH(_xlfn.MAXIFS(B131:FO131,metrics.est,"Coverage"),B131:FO131,0)+1)), ", ", INDIRECT(ADDRESS(2,MATCH(_xlfn.MAXIFS(B131:FO131,metrics.est,"Coverage"),B131:FO131,0)+1)))</f>
        <v>k=5, r=0.1</v>
      </c>
      <c r="FY131" s="1" t="str" cm="1">
        <f t="array" aca="1" ref="FY131" ca="1">CONCATENATE(INDIRECT(ADDRESS(1,MATCH(_xlfn.MINIFS(B131:FO131,metrics.est,"Time"),B131:FO131,0)+1)), ", ", INDIRECT(ADDRESS(2,MATCH(_xlfn.MINIFS(B131:FO131,metrics.est,"Time"),B131:FO131,0)+1)))</f>
        <v>k=20, r=0.9</v>
      </c>
    </row>
    <row r="132" spans="1:181" x14ac:dyDescent="0.2">
      <c r="A132" s="1" t="s">
        <v>118</v>
      </c>
      <c r="B132" s="4">
        <v>0.66379999999999995</v>
      </c>
      <c r="C132" s="4">
        <v>0.75870000000000004</v>
      </c>
      <c r="D132" s="4">
        <v>0.33189999999999997</v>
      </c>
      <c r="E132" s="4">
        <v>0.92930000000000001</v>
      </c>
      <c r="F132" s="4">
        <v>6.1400000000000003E-2</v>
      </c>
      <c r="G132" s="5">
        <v>0.66990000000000005</v>
      </c>
      <c r="H132" s="5">
        <v>0.77390000000000003</v>
      </c>
      <c r="I132" s="5">
        <v>0.32600000000000001</v>
      </c>
      <c r="J132" s="5">
        <v>0.92020000000000002</v>
      </c>
      <c r="K132" s="5">
        <v>4.2500000000000003E-2</v>
      </c>
      <c r="L132" s="4">
        <v>0.67830000000000001</v>
      </c>
      <c r="M132" s="4">
        <v>0.79249999999999998</v>
      </c>
      <c r="N132" s="4">
        <v>0.31430000000000002</v>
      </c>
      <c r="O132" s="4">
        <v>0.90980000000000005</v>
      </c>
      <c r="P132" s="4">
        <v>3.9199999999999999E-2</v>
      </c>
      <c r="Q132" s="5">
        <v>0.68579999999999997</v>
      </c>
      <c r="R132" s="5">
        <v>0.80840000000000001</v>
      </c>
      <c r="S132" s="5">
        <v>0.30130000000000001</v>
      </c>
      <c r="T132" s="5">
        <v>0.89570000000000005</v>
      </c>
      <c r="U132" s="5">
        <v>3.3000000000000002E-2</v>
      </c>
      <c r="V132" s="4">
        <v>0.69730000000000003</v>
      </c>
      <c r="W132" s="4">
        <v>0.83460000000000001</v>
      </c>
      <c r="X132" s="4">
        <v>0.28670000000000001</v>
      </c>
      <c r="Y132" s="4">
        <v>0.87709999999999999</v>
      </c>
      <c r="Z132" s="4">
        <v>3.2300000000000002E-2</v>
      </c>
      <c r="AA132" s="5">
        <v>0.71160000000000001</v>
      </c>
      <c r="AB132" s="5">
        <v>0.8659</v>
      </c>
      <c r="AC132" s="5">
        <v>0.25929999999999997</v>
      </c>
      <c r="AD132" s="5">
        <v>0.85270000000000001</v>
      </c>
      <c r="AE132" s="5">
        <v>2.2800000000000001E-2</v>
      </c>
      <c r="AF132" s="4">
        <v>0.7339</v>
      </c>
      <c r="AG132" s="4">
        <v>0.91720000000000002</v>
      </c>
      <c r="AH132" s="4">
        <v>0.21890000000000001</v>
      </c>
      <c r="AI132" s="4">
        <v>0.81389999999999996</v>
      </c>
      <c r="AJ132" s="4">
        <v>2.24E-2</v>
      </c>
      <c r="AK132" s="5">
        <v>0.76859999999999995</v>
      </c>
      <c r="AL132" s="5">
        <v>1.0029999999999999</v>
      </c>
      <c r="AM132" s="5">
        <v>0.17460000000000001</v>
      </c>
      <c r="AN132" s="5">
        <v>0.74329999999999996</v>
      </c>
      <c r="AO132" s="5">
        <v>9.9000000000000008E-3</v>
      </c>
      <c r="AP132" s="4">
        <v>0.83960000000000001</v>
      </c>
      <c r="AQ132" s="4">
        <v>1.1782999999999999</v>
      </c>
      <c r="AR132" s="4">
        <v>7.0599999999999996E-2</v>
      </c>
      <c r="AS132" s="4">
        <v>0.59370000000000001</v>
      </c>
      <c r="AT132" s="4">
        <v>1.2E-2</v>
      </c>
      <c r="AU132" s="5">
        <v>0.66400000000000003</v>
      </c>
      <c r="AV132" s="5">
        <v>0.76239999999999997</v>
      </c>
      <c r="AW132" s="5">
        <v>0.35210000000000002</v>
      </c>
      <c r="AX132" s="5">
        <v>0.9294</v>
      </c>
      <c r="AY132" s="5">
        <v>5.0299999999999997E-2</v>
      </c>
      <c r="AZ132" s="4">
        <v>0.67779999999999996</v>
      </c>
      <c r="BA132" s="4">
        <v>0.79079999999999995</v>
      </c>
      <c r="BB132" s="4">
        <v>0.317</v>
      </c>
      <c r="BC132" s="4">
        <v>0.90900000000000003</v>
      </c>
      <c r="BD132" s="4">
        <v>3.5499999999999997E-2</v>
      </c>
      <c r="BE132" s="5">
        <v>0.69599999999999995</v>
      </c>
      <c r="BF132" s="5">
        <v>0.83140000000000003</v>
      </c>
      <c r="BG132" s="5">
        <v>0.2843</v>
      </c>
      <c r="BH132" s="5">
        <v>0.87719999999999998</v>
      </c>
      <c r="BI132" s="5">
        <v>2.5999999999999999E-2</v>
      </c>
      <c r="BJ132" s="4">
        <v>0.73270000000000002</v>
      </c>
      <c r="BK132" s="4">
        <v>0.91659999999999997</v>
      </c>
      <c r="BL132" s="4">
        <v>0.22339999999999999</v>
      </c>
      <c r="BM132" s="4">
        <v>0.81210000000000004</v>
      </c>
      <c r="BN132" s="4">
        <v>1.6799999999999999E-2</v>
      </c>
      <c r="BO132" s="5">
        <v>0.8407</v>
      </c>
      <c r="BP132" s="5">
        <v>1.1818</v>
      </c>
      <c r="BQ132" s="5">
        <v>7.6700000000000004E-2</v>
      </c>
      <c r="BR132" s="5">
        <v>0.59060000000000001</v>
      </c>
      <c r="BS132" s="5">
        <v>9.4000000000000004E-3</v>
      </c>
      <c r="BT132" s="4">
        <v>0.6653</v>
      </c>
      <c r="BU132" s="4">
        <v>0.76359999999999995</v>
      </c>
      <c r="BV132" s="4">
        <v>0.34060000000000001</v>
      </c>
      <c r="BW132" s="4">
        <v>0.92800000000000005</v>
      </c>
      <c r="BX132" s="4">
        <v>4.99E-2</v>
      </c>
      <c r="BY132" s="5">
        <v>0.67679999999999996</v>
      </c>
      <c r="BZ132" s="5">
        <v>0.78900000000000003</v>
      </c>
      <c r="CA132" s="5">
        <v>0.32100000000000001</v>
      </c>
      <c r="CB132" s="5">
        <v>0.91</v>
      </c>
      <c r="CC132" s="5">
        <v>3.4799999999999998E-2</v>
      </c>
      <c r="CD132" s="4">
        <v>0.69689999999999996</v>
      </c>
      <c r="CE132" s="4">
        <v>0.83430000000000004</v>
      </c>
      <c r="CF132" s="4">
        <v>0.28050000000000003</v>
      </c>
      <c r="CG132" s="4">
        <v>0.878</v>
      </c>
      <c r="CH132" s="4">
        <v>2.3699999999999999E-2</v>
      </c>
      <c r="CI132" s="5">
        <v>0.73450000000000004</v>
      </c>
      <c r="CJ132" s="5">
        <v>0.92090000000000005</v>
      </c>
      <c r="CK132" s="5">
        <v>0.22559999999999999</v>
      </c>
      <c r="CL132" s="5">
        <v>0.81159999999999999</v>
      </c>
      <c r="CM132" s="5">
        <v>1.72E-2</v>
      </c>
      <c r="CN132" s="4">
        <v>0.84119999999999995</v>
      </c>
      <c r="CO132" s="4">
        <v>1.1820999999999999</v>
      </c>
      <c r="CP132" s="4">
        <v>7.7399999999999997E-2</v>
      </c>
      <c r="CQ132" s="4">
        <v>0.59119999999999995</v>
      </c>
      <c r="CR132" s="4">
        <v>8.0000000000000002E-3</v>
      </c>
      <c r="CS132" s="5">
        <v>0.66310000000000002</v>
      </c>
      <c r="CT132" s="5">
        <v>0.7591</v>
      </c>
      <c r="CU132" s="5">
        <v>0.34660000000000002</v>
      </c>
      <c r="CV132" s="5">
        <v>0.92889999999999995</v>
      </c>
      <c r="CW132" s="5">
        <v>3.8100000000000002E-2</v>
      </c>
      <c r="CX132" s="4">
        <v>0.67759999999999998</v>
      </c>
      <c r="CY132" s="4">
        <v>0.79100000000000004</v>
      </c>
      <c r="CZ132" s="4">
        <v>0.32019999999999998</v>
      </c>
      <c r="DA132" s="4">
        <v>0.91010000000000002</v>
      </c>
      <c r="DB132" s="4">
        <v>2.7699999999999999E-2</v>
      </c>
      <c r="DC132" s="5">
        <v>0.69730000000000003</v>
      </c>
      <c r="DD132" s="5">
        <v>0.83550000000000002</v>
      </c>
      <c r="DE132" s="5">
        <v>0.28179999999999999</v>
      </c>
      <c r="DF132" s="5">
        <v>0.878</v>
      </c>
      <c r="DG132" s="5">
        <v>2.1999999999999999E-2</v>
      </c>
      <c r="DH132" s="4">
        <v>0.73529999999999995</v>
      </c>
      <c r="DI132" s="4">
        <v>0.92320000000000002</v>
      </c>
      <c r="DJ132" s="4">
        <v>0.22070000000000001</v>
      </c>
      <c r="DK132" s="4">
        <v>0.81210000000000004</v>
      </c>
      <c r="DL132" s="4">
        <v>1.1900000000000001E-2</v>
      </c>
      <c r="DM132" s="5">
        <v>0.83979999999999999</v>
      </c>
      <c r="DN132" s="5">
        <v>1.1769000000000001</v>
      </c>
      <c r="DO132" s="5">
        <v>7.7200000000000005E-2</v>
      </c>
      <c r="DP132" s="5">
        <v>0.59050000000000002</v>
      </c>
      <c r="DQ132" s="5">
        <v>4.4999999999999997E-3</v>
      </c>
      <c r="DR132" s="4">
        <v>0.66559999999999997</v>
      </c>
      <c r="DS132" s="4">
        <v>0.76429999999999998</v>
      </c>
      <c r="DT132" s="4">
        <v>0.34620000000000001</v>
      </c>
      <c r="DU132" s="4">
        <v>0.92810000000000004</v>
      </c>
      <c r="DV132" s="4">
        <v>4.3900000000000002E-2</v>
      </c>
      <c r="DW132" s="5">
        <v>0.67600000000000005</v>
      </c>
      <c r="DX132" s="5">
        <v>0.78669999999999995</v>
      </c>
      <c r="DY132" s="5">
        <v>0.32250000000000001</v>
      </c>
      <c r="DZ132" s="5">
        <v>0.90969999999999995</v>
      </c>
      <c r="EA132" s="5">
        <v>3.2899999999999999E-2</v>
      </c>
      <c r="EB132" s="4">
        <v>0.69650000000000001</v>
      </c>
      <c r="EC132" s="4">
        <v>0.8327</v>
      </c>
      <c r="ED132" s="4">
        <v>0.28499999999999998</v>
      </c>
      <c r="EE132" s="4">
        <v>0.87729999999999997</v>
      </c>
      <c r="EF132" s="4">
        <v>1.9699999999999999E-2</v>
      </c>
      <c r="EG132" s="5">
        <v>0.73460000000000003</v>
      </c>
      <c r="EH132" s="5">
        <v>0.9214</v>
      </c>
      <c r="EI132" s="5">
        <v>0.22220000000000001</v>
      </c>
      <c r="EJ132" s="5">
        <v>0.81230000000000002</v>
      </c>
      <c r="EK132" s="5">
        <v>1.3599999999999999E-2</v>
      </c>
      <c r="EL132" s="4">
        <v>0.83950000000000002</v>
      </c>
      <c r="EM132" s="4">
        <v>1.1774</v>
      </c>
      <c r="EN132" s="4">
        <v>7.9000000000000001E-2</v>
      </c>
      <c r="EO132" s="4">
        <v>0.59199999999999997</v>
      </c>
      <c r="EP132" s="4">
        <v>4.4999999999999997E-3</v>
      </c>
      <c r="EQ132" s="5"/>
      <c r="ER132" s="5"/>
      <c r="ES132" s="5"/>
      <c r="ET132" s="5"/>
      <c r="EU132" s="5"/>
      <c r="EV132" s="4"/>
      <c r="EW132" s="4"/>
      <c r="EX132" s="4"/>
      <c r="EY132" s="4"/>
      <c r="EZ132" s="4"/>
      <c r="FA132" s="5">
        <v>0.69630000000000003</v>
      </c>
      <c r="FB132" s="5">
        <v>0.83250000000000002</v>
      </c>
      <c r="FC132" s="5">
        <v>0.2848</v>
      </c>
      <c r="FD132" s="5">
        <v>0.87780000000000002</v>
      </c>
      <c r="FE132" s="5">
        <v>2.3E-2</v>
      </c>
      <c r="FF132" s="4"/>
      <c r="FG132" s="4"/>
      <c r="FH132" s="4"/>
      <c r="FI132" s="4"/>
      <c r="FJ132" s="4"/>
      <c r="FK132" s="5"/>
      <c r="FL132" s="5"/>
      <c r="FM132" s="5"/>
      <c r="FN132" s="5"/>
      <c r="FO132" s="5"/>
      <c r="FP132" s="4">
        <f t="shared" si="26"/>
        <v>0.71987666666666672</v>
      </c>
      <c r="FQ132" s="4">
        <f t="shared" si="7"/>
        <v>0.89020333333333324</v>
      </c>
      <c r="FR132" s="4">
        <f t="shared" si="8"/>
        <v>0.25227999999999995</v>
      </c>
      <c r="FS132" s="4">
        <f t="shared" si="9"/>
        <v>0.82965333333333335</v>
      </c>
      <c r="FT132" s="4">
        <f t="shared" si="10"/>
        <v>2.629666666666667E-2</v>
      </c>
      <c r="FU132" s="1" t="str" cm="1">
        <f t="array" aca="1" ref="FU132" ca="1">CONCATENATE(INDIRECT(ADDRESS(1,MATCH(_xlfn.MINIFS(B132:FO132,metrics.est,"MAE"),B132:FO132,0)+1)), ", ", INDIRECT(ADDRESS(2,MATCH(_xlfn.MINIFS(B132:FO132,metrics.est,"MAE"),B132:FO132,0)+1)))</f>
        <v>k=20, r=0.1</v>
      </c>
      <c r="FV132" s="1" t="str" cm="1">
        <f t="array" aca="1" ref="FV132" ca="1">CONCATENATE(INDIRECT(ADDRESS(1,MATCH(_xlfn.MINIFS(B132:FO132,metrics.est,"MSE"),B132:FO132,0)+1)), ", ", INDIRECT(ADDRESS(2,MATCH(_xlfn.MINIFS(B132:FO132,metrics.est,"MSE"),B132:FO132,0)+1)))</f>
        <v>k=5, r=0.1</v>
      </c>
      <c r="FW132" s="1" t="str" cm="1">
        <f t="array" aca="1" ref="FW132" ca="1">CONCATENATE(INDIRECT(ADDRESS(1,MATCH(_xlfn.MAXIFS(B132:FO132,metrics.est,"R"),B132:FO132,0)+1)), ", ", INDIRECT(ADDRESS(2,MATCH(_xlfn.MAXIFS(B132:FO132,metrics.est,"R"),B132:FO132,0)+1)))</f>
        <v>k=10, r=0.1</v>
      </c>
      <c r="FX132" s="1" t="str" cm="1">
        <f t="array" aca="1" ref="FX132" ca="1">CONCATENATE(INDIRECT(ADDRESS(1,MATCH(_xlfn.MAXIFS(B132:FO132,metrics.est,"Coverage"),B132:FO132,0)+1)), ", ", INDIRECT(ADDRESS(2,MATCH(_xlfn.MAXIFS(B132:FO132,metrics.est,"Coverage"),B132:FO132,0)+1)))</f>
        <v>k=10, r=0.1</v>
      </c>
      <c r="FY132" s="1" t="str" cm="1">
        <f t="array" aca="1" ref="FY132" ca="1">CONCATENATE(INDIRECT(ADDRESS(1,MATCH(_xlfn.MINIFS(B132:FO132,metrics.est,"Time"),B132:FO132,0)+1)), ", ", INDIRECT(ADDRESS(2,MATCH(_xlfn.MINIFS(B132:FO132,metrics.est,"Time"),B132:FO132,0)+1)))</f>
        <v>k=20, r=0.9</v>
      </c>
    </row>
    <row r="133" spans="1:181" x14ac:dyDescent="0.2">
      <c r="A133" s="1" t="s">
        <v>119</v>
      </c>
      <c r="B133" s="4">
        <v>0.7127</v>
      </c>
      <c r="C133" s="4">
        <v>0.86990000000000001</v>
      </c>
      <c r="D133" s="4">
        <v>0.27689999999999998</v>
      </c>
      <c r="E133" s="4">
        <v>0.75800000000000001</v>
      </c>
      <c r="F133" s="4">
        <v>6.6199999999999995E-2</v>
      </c>
      <c r="G133" s="5">
        <v>0.72909999999999997</v>
      </c>
      <c r="H133" s="5">
        <v>0.90969999999999995</v>
      </c>
      <c r="I133" s="5">
        <v>0.26850000000000002</v>
      </c>
      <c r="J133" s="5">
        <v>0.73260000000000003</v>
      </c>
      <c r="K133" s="5">
        <v>4.3799999999999999E-2</v>
      </c>
      <c r="L133" s="4">
        <v>0.74260000000000004</v>
      </c>
      <c r="M133" s="4">
        <v>0.94089999999999996</v>
      </c>
      <c r="N133" s="4">
        <v>0.27110000000000001</v>
      </c>
      <c r="O133" s="4">
        <v>0.70609999999999995</v>
      </c>
      <c r="P133" s="4">
        <v>4.1399999999999999E-2</v>
      </c>
      <c r="Q133" s="5">
        <v>0.7571</v>
      </c>
      <c r="R133" s="5">
        <v>0.97650000000000003</v>
      </c>
      <c r="S133" s="5">
        <v>0.26069999999999999</v>
      </c>
      <c r="T133" s="5">
        <v>0.6764</v>
      </c>
      <c r="U133" s="5">
        <v>3.1199999999999999E-2</v>
      </c>
      <c r="V133" s="4">
        <v>0.76900000000000002</v>
      </c>
      <c r="W133" s="4">
        <v>1.0066999999999999</v>
      </c>
      <c r="X133" s="4">
        <v>0.25469999999999998</v>
      </c>
      <c r="Y133" s="4">
        <v>0.65510000000000002</v>
      </c>
      <c r="Z133" s="4">
        <v>2.86E-2</v>
      </c>
      <c r="AA133" s="5">
        <v>0.77510000000000001</v>
      </c>
      <c r="AB133" s="5">
        <v>1.0206</v>
      </c>
      <c r="AC133" s="5">
        <v>0.2429</v>
      </c>
      <c r="AD133" s="5">
        <v>0.64729999999999999</v>
      </c>
      <c r="AE133" s="5">
        <v>2.2100000000000002E-2</v>
      </c>
      <c r="AF133" s="4">
        <v>0.77849999999999997</v>
      </c>
      <c r="AG133" s="4">
        <v>1.0308999999999999</v>
      </c>
      <c r="AH133" s="4">
        <v>0.21709999999999999</v>
      </c>
      <c r="AI133" s="4">
        <v>0.6532</v>
      </c>
      <c r="AJ133" s="4">
        <v>2.7E-2</v>
      </c>
      <c r="AK133" s="5">
        <v>0.7883</v>
      </c>
      <c r="AL133" s="5">
        <v>1.0573999999999999</v>
      </c>
      <c r="AM133" s="5">
        <v>0.1794</v>
      </c>
      <c r="AN133" s="5">
        <v>0.66</v>
      </c>
      <c r="AO133" s="5">
        <v>0.01</v>
      </c>
      <c r="AP133" s="4">
        <v>0.83689999999999998</v>
      </c>
      <c r="AQ133" s="4">
        <v>1.1736</v>
      </c>
      <c r="AR133" s="4">
        <v>7.6399999999999996E-2</v>
      </c>
      <c r="AS133" s="4">
        <v>0.57999999999999996</v>
      </c>
      <c r="AT133" s="4">
        <v>1.47E-2</v>
      </c>
      <c r="AU133" s="5">
        <v>0.71540000000000004</v>
      </c>
      <c r="AV133" s="5">
        <v>0.88070000000000004</v>
      </c>
      <c r="AW133" s="5">
        <v>0.28860000000000002</v>
      </c>
      <c r="AX133" s="5">
        <v>0.75609999999999999</v>
      </c>
      <c r="AY133" s="5">
        <v>5.7000000000000002E-2</v>
      </c>
      <c r="AZ133" s="4">
        <v>0.74050000000000005</v>
      </c>
      <c r="BA133" s="4">
        <v>0.93600000000000005</v>
      </c>
      <c r="BB133" s="4">
        <v>0.27600000000000002</v>
      </c>
      <c r="BC133" s="4">
        <v>0.70689999999999997</v>
      </c>
      <c r="BD133" s="4">
        <v>3.6299999999999999E-2</v>
      </c>
      <c r="BE133" s="5">
        <v>0.7651</v>
      </c>
      <c r="BF133" s="5">
        <v>0.99670000000000003</v>
      </c>
      <c r="BG133" s="5">
        <v>0.25650000000000001</v>
      </c>
      <c r="BH133" s="5">
        <v>0.65400000000000003</v>
      </c>
      <c r="BI133" s="5">
        <v>2.8199999999999999E-2</v>
      </c>
      <c r="BJ133" s="4">
        <v>0.7792</v>
      </c>
      <c r="BK133" s="4">
        <v>1.0349999999999999</v>
      </c>
      <c r="BL133" s="4">
        <v>0.21870000000000001</v>
      </c>
      <c r="BM133" s="4">
        <v>0.65190000000000003</v>
      </c>
      <c r="BN133" s="4">
        <v>1.7399999999999999E-2</v>
      </c>
      <c r="BO133" s="5">
        <v>0.83730000000000004</v>
      </c>
      <c r="BP133" s="5">
        <v>1.1736</v>
      </c>
      <c r="BQ133" s="5">
        <v>8.3599999999999994E-2</v>
      </c>
      <c r="BR133" s="5">
        <v>0.57779999999999998</v>
      </c>
      <c r="BS133" s="5">
        <v>9.1000000000000004E-3</v>
      </c>
      <c r="BT133" s="4">
        <v>0.71870000000000001</v>
      </c>
      <c r="BU133" s="4">
        <v>0.88370000000000004</v>
      </c>
      <c r="BV133" s="4">
        <v>0.27229999999999999</v>
      </c>
      <c r="BW133" s="4">
        <v>0.75800000000000001</v>
      </c>
      <c r="BX133" s="4">
        <v>4.9299999999999997E-2</v>
      </c>
      <c r="BY133" s="5">
        <v>0.74129999999999996</v>
      </c>
      <c r="BZ133" s="5">
        <v>0.93830000000000002</v>
      </c>
      <c r="CA133" s="5">
        <v>0.27629999999999999</v>
      </c>
      <c r="CB133" s="5">
        <v>0.70779999999999998</v>
      </c>
      <c r="CC133" s="5">
        <v>3.61E-2</v>
      </c>
      <c r="CD133" s="4">
        <v>0.76770000000000005</v>
      </c>
      <c r="CE133" s="4">
        <v>1.0025999999999999</v>
      </c>
      <c r="CF133" s="4">
        <v>0.25119999999999998</v>
      </c>
      <c r="CG133" s="4">
        <v>0.65659999999999996</v>
      </c>
      <c r="CH133" s="4">
        <v>2.3900000000000001E-2</v>
      </c>
      <c r="CI133" s="5">
        <v>0.77990000000000004</v>
      </c>
      <c r="CJ133" s="5">
        <v>1.0368999999999999</v>
      </c>
      <c r="CK133" s="5">
        <v>0.22209999999999999</v>
      </c>
      <c r="CL133" s="5">
        <v>0.65080000000000005</v>
      </c>
      <c r="CM133" s="5">
        <v>1.7299999999999999E-2</v>
      </c>
      <c r="CN133" s="4">
        <v>0.83819999999999995</v>
      </c>
      <c r="CO133" s="4">
        <v>1.1757</v>
      </c>
      <c r="CP133" s="4">
        <v>8.2699999999999996E-2</v>
      </c>
      <c r="CQ133" s="4">
        <v>0.57989999999999997</v>
      </c>
      <c r="CR133" s="4">
        <v>8.3999999999999995E-3</v>
      </c>
      <c r="CS133" s="5">
        <v>0.71509999999999996</v>
      </c>
      <c r="CT133" s="5">
        <v>0.87619999999999998</v>
      </c>
      <c r="CU133" s="5">
        <v>0.28899999999999998</v>
      </c>
      <c r="CV133" s="5">
        <v>0.75839999999999996</v>
      </c>
      <c r="CW133" s="5">
        <v>3.7900000000000003E-2</v>
      </c>
      <c r="CX133" s="4">
        <v>0.74099999999999999</v>
      </c>
      <c r="CY133" s="4">
        <v>0.93730000000000002</v>
      </c>
      <c r="CZ133" s="4">
        <v>0.27360000000000001</v>
      </c>
      <c r="DA133" s="4">
        <v>0.70889999999999997</v>
      </c>
      <c r="DB133" s="4">
        <v>2.75E-2</v>
      </c>
      <c r="DC133" s="5">
        <v>0.76759999999999995</v>
      </c>
      <c r="DD133" s="5">
        <v>1.0049999999999999</v>
      </c>
      <c r="DE133" s="5">
        <v>0.25280000000000002</v>
      </c>
      <c r="DF133" s="5">
        <v>0.65739999999999998</v>
      </c>
      <c r="DG133" s="5">
        <v>2.1899999999999999E-2</v>
      </c>
      <c r="DH133" s="4">
        <v>0.78039999999999998</v>
      </c>
      <c r="DI133" s="4">
        <v>1.0374000000000001</v>
      </c>
      <c r="DJ133" s="4">
        <v>0.22</v>
      </c>
      <c r="DK133" s="4">
        <v>0.65200000000000002</v>
      </c>
      <c r="DL133" s="4">
        <v>1.2E-2</v>
      </c>
      <c r="DM133" s="5">
        <v>0.83579999999999999</v>
      </c>
      <c r="DN133" s="5">
        <v>1.1682999999999999</v>
      </c>
      <c r="DO133" s="5">
        <v>8.4199999999999997E-2</v>
      </c>
      <c r="DP133" s="5">
        <v>0.57969999999999999</v>
      </c>
      <c r="DQ133" s="5">
        <v>4.3E-3</v>
      </c>
      <c r="DR133" s="4">
        <v>0.71689999999999998</v>
      </c>
      <c r="DS133" s="4">
        <v>0.87970000000000004</v>
      </c>
      <c r="DT133" s="4">
        <v>0.28589999999999999</v>
      </c>
      <c r="DU133" s="4">
        <v>0.7571</v>
      </c>
      <c r="DV133" s="4">
        <v>4.2900000000000001E-2</v>
      </c>
      <c r="DW133" s="5">
        <v>0.73980000000000001</v>
      </c>
      <c r="DX133" s="5">
        <v>0.9335</v>
      </c>
      <c r="DY133" s="5">
        <v>0.27489999999999998</v>
      </c>
      <c r="DZ133" s="5">
        <v>0.70730000000000004</v>
      </c>
      <c r="EA133" s="5">
        <v>3.2599999999999997E-2</v>
      </c>
      <c r="EB133" s="4">
        <v>0.76690000000000003</v>
      </c>
      <c r="EC133" s="4">
        <v>1.0021</v>
      </c>
      <c r="ED133" s="4">
        <v>0.25569999999999998</v>
      </c>
      <c r="EE133" s="4">
        <v>0.65439999999999998</v>
      </c>
      <c r="EF133" s="4">
        <v>1.9599999999999999E-2</v>
      </c>
      <c r="EG133" s="5">
        <v>0.7802</v>
      </c>
      <c r="EH133" s="5">
        <v>1.0363</v>
      </c>
      <c r="EI133" s="5">
        <v>0.21940000000000001</v>
      </c>
      <c r="EJ133" s="5">
        <v>0.65159999999999996</v>
      </c>
      <c r="EK133" s="5">
        <v>1.29E-2</v>
      </c>
      <c r="EL133" s="4">
        <v>0.83599999999999997</v>
      </c>
      <c r="EM133" s="4">
        <v>1.1697</v>
      </c>
      <c r="EN133" s="4">
        <v>8.5300000000000001E-2</v>
      </c>
      <c r="EO133" s="4">
        <v>0.58030000000000004</v>
      </c>
      <c r="EP133" s="4">
        <v>4.4999999999999997E-3</v>
      </c>
      <c r="EQ133" s="5"/>
      <c r="ER133" s="5"/>
      <c r="ES133" s="5"/>
      <c r="ET133" s="5"/>
      <c r="EU133" s="5"/>
      <c r="EV133" s="4"/>
      <c r="EW133" s="4"/>
      <c r="EX133" s="4"/>
      <c r="EY133" s="4"/>
      <c r="EZ133" s="4"/>
      <c r="FA133" s="5">
        <v>0.76700000000000002</v>
      </c>
      <c r="FB133" s="5">
        <v>1.0023</v>
      </c>
      <c r="FC133" s="5">
        <v>0.25409999999999999</v>
      </c>
      <c r="FD133" s="5">
        <v>0.65549999999999997</v>
      </c>
      <c r="FE133" s="5">
        <v>2.0299999999999999E-2</v>
      </c>
      <c r="FF133" s="4"/>
      <c r="FG133" s="4"/>
      <c r="FH133" s="4"/>
      <c r="FI133" s="4"/>
      <c r="FJ133" s="4"/>
      <c r="FK133" s="5"/>
      <c r="FL133" s="5"/>
      <c r="FM133" s="5"/>
      <c r="FN133" s="5"/>
      <c r="FO133" s="5"/>
      <c r="FP133" s="4">
        <f t="shared" si="26"/>
        <v>0.76730999999999994</v>
      </c>
      <c r="FQ133" s="4">
        <f t="shared" si="7"/>
        <v>1.0031066666666666</v>
      </c>
      <c r="FR133" s="4">
        <f t="shared" si="8"/>
        <v>0.22568666666666667</v>
      </c>
      <c r="FS133" s="4">
        <f t="shared" si="9"/>
        <v>0.67103666666666661</v>
      </c>
      <c r="FT133" s="4">
        <f t="shared" si="10"/>
        <v>2.6813333333333335E-2</v>
      </c>
      <c r="FU133" s="1" t="str" cm="1">
        <f t="array" aca="1" ref="FU133" ca="1">CONCATENATE(INDIRECT(ADDRESS(1,MATCH(_xlfn.MINIFS(B133:FO133,metrics.est,"MAE"),B133:FO133,0)+1)), ", ", INDIRECT(ADDRESS(2,MATCH(_xlfn.MINIFS(B133:FO133,metrics.est,"MAE"),B133:FO133,0)+1)))</f>
        <v>k=5, r=0.1</v>
      </c>
      <c r="FV133" s="1" t="str" cm="1">
        <f t="array" aca="1" ref="FV133" ca="1">CONCATENATE(INDIRECT(ADDRESS(1,MATCH(_xlfn.MINIFS(B133:FO133,metrics.est,"MSE"),B133:FO133,0)+1)), ", ", INDIRECT(ADDRESS(2,MATCH(_xlfn.MINIFS(B133:FO133,metrics.est,"MSE"),B133:FO133,0)+1)))</f>
        <v>k=5, r=0.1</v>
      </c>
      <c r="FW133" s="1" t="str" cm="1">
        <f t="array" aca="1" ref="FW133" ca="1">CONCATENATE(INDIRECT(ADDRESS(1,MATCH(_xlfn.MAXIFS(B133:FO133,metrics.est,"R"),B133:FO133,0)+1)), ", ", INDIRECT(ADDRESS(2,MATCH(_xlfn.MAXIFS(B133:FO133,metrics.est,"R"),B133:FO133,0)+1)))</f>
        <v>k=20, r=0.1</v>
      </c>
      <c r="FX133" s="1" t="str" cm="1">
        <f t="array" aca="1" ref="FX133" ca="1">CONCATENATE(INDIRECT(ADDRESS(1,MATCH(_xlfn.MAXIFS(B133:FO133,metrics.est,"Coverage"),B133:FO133,0)+1)), ", ", INDIRECT(ADDRESS(2,MATCH(_xlfn.MAXIFS(B133:FO133,metrics.est,"Coverage"),B133:FO133,0)+1)))</f>
        <v>k=20, r=0.1</v>
      </c>
      <c r="FY133" s="1" t="str" cm="1">
        <f t="array" aca="1" ref="FY133" ca="1">CONCATENATE(INDIRECT(ADDRESS(1,MATCH(_xlfn.MINIFS(B133:FO133,metrics.est,"Time"),B133:FO133,0)+1)), ", ", INDIRECT(ADDRESS(2,MATCH(_xlfn.MINIFS(B133:FO133,metrics.est,"Time"),B133:FO133,0)+1)))</f>
        <v>k=20, r=0.9</v>
      </c>
    </row>
    <row r="134" spans="1:181" x14ac:dyDescent="0.2">
      <c r="A134" s="1" t="s">
        <v>120</v>
      </c>
      <c r="B134" s="4">
        <v>0.66349999999999998</v>
      </c>
      <c r="C134" s="4">
        <v>0.7611</v>
      </c>
      <c r="D134" s="4">
        <v>0.35420000000000001</v>
      </c>
      <c r="E134" s="4">
        <v>0.93820000000000003</v>
      </c>
      <c r="F134" s="4">
        <v>6.1800000000000001E-2</v>
      </c>
      <c r="G134" s="5">
        <v>0.66910000000000003</v>
      </c>
      <c r="H134" s="5">
        <v>0.7762</v>
      </c>
      <c r="I134" s="5">
        <v>0.3664</v>
      </c>
      <c r="J134" s="5">
        <v>0.93320000000000003</v>
      </c>
      <c r="K134" s="5">
        <v>3.7999999999999999E-2</v>
      </c>
      <c r="L134" s="4">
        <v>0.67459999999999998</v>
      </c>
      <c r="M134" s="4">
        <v>0.78900000000000003</v>
      </c>
      <c r="N134" s="4">
        <v>0.35620000000000002</v>
      </c>
      <c r="O134" s="4">
        <v>0.92930000000000001</v>
      </c>
      <c r="P134" s="4">
        <v>4.7800000000000002E-2</v>
      </c>
      <c r="Q134" s="5">
        <v>0.68059999999999998</v>
      </c>
      <c r="R134" s="5">
        <v>0.80189999999999995</v>
      </c>
      <c r="S134" s="5">
        <v>0.34250000000000003</v>
      </c>
      <c r="T134" s="5">
        <v>0.92230000000000001</v>
      </c>
      <c r="U134" s="5">
        <v>3.3399999999999999E-2</v>
      </c>
      <c r="V134" s="4">
        <v>0.68979999999999997</v>
      </c>
      <c r="W134" s="4">
        <v>0.82430000000000003</v>
      </c>
      <c r="X134" s="4">
        <v>0.32979999999999998</v>
      </c>
      <c r="Y134" s="4">
        <v>0.91010000000000002</v>
      </c>
      <c r="Z134" s="4">
        <v>2.8199999999999999E-2</v>
      </c>
      <c r="AA134" s="5">
        <v>0.70320000000000005</v>
      </c>
      <c r="AB134" s="5">
        <v>0.8528</v>
      </c>
      <c r="AC134" s="5">
        <v>0.3034</v>
      </c>
      <c r="AD134" s="5">
        <v>0.89319999999999999</v>
      </c>
      <c r="AE134" s="5">
        <v>2.1299999999999999E-2</v>
      </c>
      <c r="AF134" s="4">
        <v>0.72189999999999999</v>
      </c>
      <c r="AG134" s="4">
        <v>0.89549999999999996</v>
      </c>
      <c r="AH134" s="4">
        <v>0.25919999999999999</v>
      </c>
      <c r="AI134" s="4">
        <v>0.85970000000000002</v>
      </c>
      <c r="AJ134" s="4">
        <v>2.52E-2</v>
      </c>
      <c r="AK134" s="5">
        <v>0.75390000000000001</v>
      </c>
      <c r="AL134" s="5">
        <v>0.9728</v>
      </c>
      <c r="AM134" s="5">
        <v>0.20119999999999999</v>
      </c>
      <c r="AN134" s="5">
        <v>0.79259999999999997</v>
      </c>
      <c r="AO134" s="5">
        <v>8.6999999999999994E-3</v>
      </c>
      <c r="AP134" s="4">
        <v>0.8276</v>
      </c>
      <c r="AQ134" s="4">
        <v>1.1491</v>
      </c>
      <c r="AR134" s="4">
        <v>8.0799999999999997E-2</v>
      </c>
      <c r="AS134" s="4">
        <v>0.60419999999999996</v>
      </c>
      <c r="AT134" s="4">
        <v>9.2999999999999992E-3</v>
      </c>
      <c r="AU134" s="5">
        <v>0.66349999999999998</v>
      </c>
      <c r="AV134" s="5">
        <v>0.76600000000000001</v>
      </c>
      <c r="AW134" s="5">
        <v>0.37930000000000003</v>
      </c>
      <c r="AX134" s="5">
        <v>0.93810000000000004</v>
      </c>
      <c r="AY134" s="5">
        <v>5.1999999999999998E-2</v>
      </c>
      <c r="AZ134" s="4">
        <v>0.6744</v>
      </c>
      <c r="BA134" s="4">
        <v>0.7863</v>
      </c>
      <c r="BB134" s="4">
        <v>0.36230000000000001</v>
      </c>
      <c r="BC134" s="4">
        <v>0.92900000000000005</v>
      </c>
      <c r="BD134" s="4">
        <v>3.32E-2</v>
      </c>
      <c r="BE134" s="5">
        <v>0.69</v>
      </c>
      <c r="BF134" s="5">
        <v>0.82369999999999999</v>
      </c>
      <c r="BG134" s="5">
        <v>0.32629999999999998</v>
      </c>
      <c r="BH134" s="5">
        <v>0.90990000000000004</v>
      </c>
      <c r="BI134" s="5">
        <v>3.04E-2</v>
      </c>
      <c r="BJ134" s="4">
        <v>0.72099999999999997</v>
      </c>
      <c r="BK134" s="4">
        <v>0.89510000000000001</v>
      </c>
      <c r="BL134" s="4">
        <v>0.26129999999999998</v>
      </c>
      <c r="BM134" s="4">
        <v>0.85919999999999996</v>
      </c>
      <c r="BN134" s="4">
        <v>1.7999999999999999E-2</v>
      </c>
      <c r="BO134" s="5">
        <v>0.82730000000000004</v>
      </c>
      <c r="BP134" s="5">
        <v>1.1488</v>
      </c>
      <c r="BQ134" s="5">
        <v>8.8300000000000003E-2</v>
      </c>
      <c r="BR134" s="5">
        <v>0.60319999999999996</v>
      </c>
      <c r="BS134" s="5">
        <v>9.5999999999999992E-3</v>
      </c>
      <c r="BT134" s="4">
        <v>0.66459999999999997</v>
      </c>
      <c r="BU134" s="4">
        <v>0.76519999999999999</v>
      </c>
      <c r="BV134" s="4">
        <v>0.36620000000000003</v>
      </c>
      <c r="BW134" s="4">
        <v>0.93730000000000002</v>
      </c>
      <c r="BX134" s="4">
        <v>4.7600000000000003E-2</v>
      </c>
      <c r="BY134" s="5">
        <v>0.67410000000000003</v>
      </c>
      <c r="BZ134" s="5">
        <v>0.78800000000000003</v>
      </c>
      <c r="CA134" s="5">
        <v>0.35930000000000001</v>
      </c>
      <c r="CB134" s="5">
        <v>0.92979999999999996</v>
      </c>
      <c r="CC134" s="5">
        <v>3.5400000000000001E-2</v>
      </c>
      <c r="CD134" s="4">
        <v>0.6905</v>
      </c>
      <c r="CE134" s="4">
        <v>0.82550000000000001</v>
      </c>
      <c r="CF134" s="4">
        <v>0.32640000000000002</v>
      </c>
      <c r="CG134" s="4">
        <v>0.91110000000000002</v>
      </c>
      <c r="CH134" s="4">
        <v>2.3800000000000002E-2</v>
      </c>
      <c r="CI134" s="5">
        <v>0.72319999999999995</v>
      </c>
      <c r="CJ134" s="5">
        <v>0.90100000000000002</v>
      </c>
      <c r="CK134" s="5">
        <v>0.26269999999999999</v>
      </c>
      <c r="CL134" s="5">
        <v>0.85899999999999999</v>
      </c>
      <c r="CM134" s="5">
        <v>1.5599999999999999E-2</v>
      </c>
      <c r="CN134" s="4">
        <v>0.82830000000000004</v>
      </c>
      <c r="CO134" s="4">
        <v>1.1511</v>
      </c>
      <c r="CP134" s="4">
        <v>8.7099999999999997E-2</v>
      </c>
      <c r="CQ134" s="4">
        <v>0.60419999999999996</v>
      </c>
      <c r="CR134" s="4">
        <v>8.6E-3</v>
      </c>
      <c r="CS134" s="5">
        <v>0.66210000000000002</v>
      </c>
      <c r="CT134" s="5">
        <v>0.76119999999999999</v>
      </c>
      <c r="CU134" s="5">
        <v>0.37580000000000002</v>
      </c>
      <c r="CV134" s="5">
        <v>0.93740000000000001</v>
      </c>
      <c r="CW134" s="5">
        <v>3.7699999999999997E-2</v>
      </c>
      <c r="CX134" s="4">
        <v>0.67420000000000002</v>
      </c>
      <c r="CY134" s="4">
        <v>0.78820000000000001</v>
      </c>
      <c r="CZ134" s="4">
        <v>0.36120000000000002</v>
      </c>
      <c r="DA134" s="4">
        <v>0.92959999999999998</v>
      </c>
      <c r="DB134" s="4">
        <v>2.7699999999999999E-2</v>
      </c>
      <c r="DC134" s="5">
        <v>0.69079999999999997</v>
      </c>
      <c r="DD134" s="5">
        <v>0.8266</v>
      </c>
      <c r="DE134" s="5">
        <v>0.3261</v>
      </c>
      <c r="DF134" s="5">
        <v>0.91110000000000002</v>
      </c>
      <c r="DG134" s="5">
        <v>2.1999999999999999E-2</v>
      </c>
      <c r="DH134" s="4">
        <v>0.7238</v>
      </c>
      <c r="DI134" s="4">
        <v>0.90159999999999996</v>
      </c>
      <c r="DJ134" s="4">
        <v>0.26090000000000002</v>
      </c>
      <c r="DK134" s="4">
        <v>0.85940000000000005</v>
      </c>
      <c r="DL134" s="4">
        <v>1.1900000000000001E-2</v>
      </c>
      <c r="DM134" s="5">
        <v>0.82669999999999999</v>
      </c>
      <c r="DN134" s="5">
        <v>1.1455</v>
      </c>
      <c r="DO134" s="5">
        <v>8.8300000000000003E-2</v>
      </c>
      <c r="DP134" s="5">
        <v>0.60299999999999998</v>
      </c>
      <c r="DQ134" s="5">
        <v>4.3E-3</v>
      </c>
      <c r="DR134" s="4">
        <v>0.66420000000000001</v>
      </c>
      <c r="DS134" s="4">
        <v>0.76519999999999999</v>
      </c>
      <c r="DT134" s="4">
        <v>0.37369999999999998</v>
      </c>
      <c r="DU134" s="4">
        <v>0.93659999999999999</v>
      </c>
      <c r="DV134" s="4">
        <v>4.1399999999999999E-2</v>
      </c>
      <c r="DW134" s="5">
        <v>0.67320000000000002</v>
      </c>
      <c r="DX134" s="5">
        <v>0.78500000000000003</v>
      </c>
      <c r="DY134" s="5">
        <v>0.3604</v>
      </c>
      <c r="DZ134" s="5">
        <v>0.92949999999999999</v>
      </c>
      <c r="EA134" s="5">
        <v>3.4500000000000003E-2</v>
      </c>
      <c r="EB134" s="4">
        <v>0.69020000000000004</v>
      </c>
      <c r="EC134" s="4">
        <v>0.82520000000000004</v>
      </c>
      <c r="ED134" s="4">
        <v>0.3286</v>
      </c>
      <c r="EE134" s="4">
        <v>0.91059999999999997</v>
      </c>
      <c r="EF134" s="4">
        <v>1.9800000000000002E-2</v>
      </c>
      <c r="EG134" s="5">
        <v>0.72309999999999997</v>
      </c>
      <c r="EH134" s="5">
        <v>0.89990000000000003</v>
      </c>
      <c r="EI134" s="5">
        <v>0.26050000000000001</v>
      </c>
      <c r="EJ134" s="5">
        <v>0.85960000000000003</v>
      </c>
      <c r="EK134" s="5">
        <v>1.37E-2</v>
      </c>
      <c r="EL134" s="4">
        <v>0.82679999999999998</v>
      </c>
      <c r="EM134" s="4">
        <v>1.1463000000000001</v>
      </c>
      <c r="EN134" s="4">
        <v>8.9800000000000005E-2</v>
      </c>
      <c r="EO134" s="4">
        <v>0.60340000000000005</v>
      </c>
      <c r="EP134" s="4">
        <v>4.5999999999999999E-3</v>
      </c>
      <c r="EQ134" s="5"/>
      <c r="ER134" s="5"/>
      <c r="ES134" s="5"/>
      <c r="ET134" s="5"/>
      <c r="EU134" s="5"/>
      <c r="EV134" s="4"/>
      <c r="EW134" s="4"/>
      <c r="EX134" s="4"/>
      <c r="EY134" s="4"/>
      <c r="EZ134" s="4"/>
      <c r="FA134" s="5">
        <v>0.69020000000000004</v>
      </c>
      <c r="FB134" s="5">
        <v>0.82479999999999998</v>
      </c>
      <c r="FC134" s="5">
        <v>0.32679999999999998</v>
      </c>
      <c r="FD134" s="5">
        <v>0.91080000000000005</v>
      </c>
      <c r="FE134" s="5">
        <v>2.0500000000000001E-2</v>
      </c>
      <c r="FF134" s="4"/>
      <c r="FG134" s="4"/>
      <c r="FH134" s="4"/>
      <c r="FI134" s="4"/>
      <c r="FJ134" s="4"/>
      <c r="FK134" s="5"/>
      <c r="FL134" s="5"/>
      <c r="FM134" s="5"/>
      <c r="FN134" s="5"/>
      <c r="FO134" s="5"/>
      <c r="FP134" s="4">
        <f t="shared" si="26"/>
        <v>0.71288000000000007</v>
      </c>
      <c r="FQ134" s="4">
        <f t="shared" si="7"/>
        <v>0.87809666666666641</v>
      </c>
      <c r="FR134" s="4">
        <f t="shared" si="8"/>
        <v>0.28550000000000009</v>
      </c>
      <c r="FS134" s="4">
        <f t="shared" si="9"/>
        <v>0.85515333333333343</v>
      </c>
      <c r="FT134" s="4">
        <f t="shared" si="10"/>
        <v>2.6199999999999998E-2</v>
      </c>
      <c r="FU134" s="1" t="str" cm="1">
        <f t="array" aca="1" ref="FU134" ca="1">CONCATENATE(INDIRECT(ADDRESS(1,MATCH(_xlfn.MINIFS(B134:FO134,metrics.est,"MAE"),B134:FO134,0)+1)), ", ", INDIRECT(ADDRESS(2,MATCH(_xlfn.MINIFS(B134:FO134,metrics.est,"MAE"),B134:FO134,0)+1)))</f>
        <v>k=20, r=0.1</v>
      </c>
      <c r="FV134" s="1" t="str" cm="1">
        <f t="array" aca="1" ref="FV134" ca="1">CONCATENATE(INDIRECT(ADDRESS(1,MATCH(_xlfn.MINIFS(B134:FO134,metrics.est,"MSE"),B134:FO134,0)+1)), ", ", INDIRECT(ADDRESS(2,MATCH(_xlfn.MINIFS(B134:FO134,metrics.est,"MSE"),B134:FO134,0)+1)))</f>
        <v>k=5, r=0.1</v>
      </c>
      <c r="FW134" s="1" t="str" cm="1">
        <f t="array" aca="1" ref="FW134" ca="1">CONCATENATE(INDIRECT(ADDRESS(1,MATCH(_xlfn.MAXIFS(B134:FO134,metrics.est,"R"),B134:FO134,0)+1)), ", ", INDIRECT(ADDRESS(2,MATCH(_xlfn.MAXIFS(B134:FO134,metrics.est,"R"),B134:FO134,0)+1)))</f>
        <v>k=10, r=0.1</v>
      </c>
      <c r="FX134" s="1" t="str" cm="1">
        <f t="array" aca="1" ref="FX134" ca="1">CONCATENATE(INDIRECT(ADDRESS(1,MATCH(_xlfn.MAXIFS(B134:FO134,metrics.est,"Coverage"),B134:FO134,0)+1)), ", ", INDIRECT(ADDRESS(2,MATCH(_xlfn.MAXIFS(B134:FO134,metrics.est,"Coverage"),B134:FO134,0)+1)))</f>
        <v>k=5, r=0.1</v>
      </c>
      <c r="FY134" s="1" t="str" cm="1">
        <f t="array" aca="1" ref="FY134" ca="1">CONCATENATE(INDIRECT(ADDRESS(1,MATCH(_xlfn.MINIFS(B134:FO134,metrics.est,"Time"),B134:FO134,0)+1)), ", ", INDIRECT(ADDRESS(2,MATCH(_xlfn.MINIFS(B134:FO134,metrics.est,"Time"),B134:FO134,0)+1)))</f>
        <v>k=20, r=0.9</v>
      </c>
    </row>
    <row r="135" spans="1:181" x14ac:dyDescent="0.2">
      <c r="A135" s="1" t="s">
        <v>121</v>
      </c>
      <c r="B135" s="4">
        <v>0.67349999999999999</v>
      </c>
      <c r="C135" s="4">
        <v>0.77449999999999997</v>
      </c>
      <c r="D135" s="4">
        <v>0.3085</v>
      </c>
      <c r="E135" s="4">
        <v>0.94199999999999995</v>
      </c>
      <c r="F135" s="4">
        <v>4.5100000000000001E-2</v>
      </c>
      <c r="G135" s="5">
        <v>0.6774</v>
      </c>
      <c r="H135" s="5">
        <v>0.78710000000000002</v>
      </c>
      <c r="I135" s="5">
        <v>0.30959999999999999</v>
      </c>
      <c r="J135" s="5">
        <v>0.93530000000000002</v>
      </c>
      <c r="K135" s="5">
        <v>2.7900000000000001E-2</v>
      </c>
      <c r="L135" s="4">
        <v>0.68330000000000002</v>
      </c>
      <c r="M135" s="4">
        <v>0.79879999999999995</v>
      </c>
      <c r="N135" s="4">
        <v>0.30499999999999999</v>
      </c>
      <c r="O135" s="4">
        <v>0.92810000000000004</v>
      </c>
      <c r="P135" s="4">
        <v>3.1199999999999999E-2</v>
      </c>
      <c r="Q135" s="5">
        <v>0.6885</v>
      </c>
      <c r="R135" s="5">
        <v>0.81159999999999999</v>
      </c>
      <c r="S135" s="5">
        <v>0.2908</v>
      </c>
      <c r="T135" s="5">
        <v>0.91759999999999997</v>
      </c>
      <c r="U135" s="5">
        <v>2.3699999999999999E-2</v>
      </c>
      <c r="V135" s="4">
        <v>0.69569999999999999</v>
      </c>
      <c r="W135" s="4">
        <v>0.82840000000000003</v>
      </c>
      <c r="X135" s="4">
        <v>0.2843</v>
      </c>
      <c r="Y135" s="4">
        <v>0.90290000000000004</v>
      </c>
      <c r="Z135" s="4">
        <v>2.2700000000000001E-2</v>
      </c>
      <c r="AA135" s="5">
        <v>0.70740000000000003</v>
      </c>
      <c r="AB135" s="5">
        <v>0.85289999999999999</v>
      </c>
      <c r="AC135" s="5">
        <v>0.2666</v>
      </c>
      <c r="AD135" s="5">
        <v>0.88339999999999996</v>
      </c>
      <c r="AE135" s="5">
        <v>1.7399999999999999E-2</v>
      </c>
      <c r="AF135" s="4">
        <v>0.72430000000000005</v>
      </c>
      <c r="AG135" s="4">
        <v>0.8921</v>
      </c>
      <c r="AH135" s="4">
        <v>0.2414</v>
      </c>
      <c r="AI135" s="4">
        <v>0.85019999999999996</v>
      </c>
      <c r="AJ135" s="4">
        <v>1.67E-2</v>
      </c>
      <c r="AK135" s="5">
        <v>0.75209999999999999</v>
      </c>
      <c r="AL135" s="5">
        <v>0.9627</v>
      </c>
      <c r="AM135" s="5">
        <v>0.22450000000000001</v>
      </c>
      <c r="AN135" s="5">
        <v>0.78169999999999995</v>
      </c>
      <c r="AO135" s="5">
        <v>6.7999999999999996E-3</v>
      </c>
      <c r="AP135" s="4">
        <v>0.80820000000000003</v>
      </c>
      <c r="AQ135" s="4">
        <v>1.1052999999999999</v>
      </c>
      <c r="AR135" s="4">
        <v>0.1744</v>
      </c>
      <c r="AS135" s="4">
        <v>0.59930000000000005</v>
      </c>
      <c r="AT135" s="4">
        <v>7.3000000000000001E-3</v>
      </c>
      <c r="AU135" s="5">
        <v>0.67269999999999996</v>
      </c>
      <c r="AV135" s="5">
        <v>0.77659999999999996</v>
      </c>
      <c r="AW135" s="5">
        <v>0.32769999999999999</v>
      </c>
      <c r="AX135" s="5">
        <v>0.94169999999999998</v>
      </c>
      <c r="AY135" s="5">
        <v>3.9399999999999998E-2</v>
      </c>
      <c r="AZ135" s="4">
        <v>0.68300000000000005</v>
      </c>
      <c r="BA135" s="4">
        <v>0.7994</v>
      </c>
      <c r="BB135" s="4">
        <v>0.30809999999999998</v>
      </c>
      <c r="BC135" s="4">
        <v>0.92769999999999997</v>
      </c>
      <c r="BD135" s="4">
        <v>2.7400000000000001E-2</v>
      </c>
      <c r="BE135" s="5">
        <v>0.69579999999999997</v>
      </c>
      <c r="BF135" s="5">
        <v>0.82889999999999997</v>
      </c>
      <c r="BG135" s="5">
        <v>0.28370000000000001</v>
      </c>
      <c r="BH135" s="5">
        <v>0.90349999999999997</v>
      </c>
      <c r="BI135" s="5">
        <v>2.0299999999999999E-2</v>
      </c>
      <c r="BJ135" s="4">
        <v>0.72330000000000005</v>
      </c>
      <c r="BK135" s="4">
        <v>0.89229999999999998</v>
      </c>
      <c r="BL135" s="4">
        <v>0.2445</v>
      </c>
      <c r="BM135" s="4">
        <v>0.84899999999999998</v>
      </c>
      <c r="BN135" s="4">
        <v>1.4E-2</v>
      </c>
      <c r="BO135" s="5">
        <v>0.80889999999999995</v>
      </c>
      <c r="BP135" s="5">
        <v>1.1073</v>
      </c>
      <c r="BQ135" s="5">
        <v>0.1739</v>
      </c>
      <c r="BR135" s="5">
        <v>0.59730000000000005</v>
      </c>
      <c r="BS135" s="5">
        <v>7.9000000000000008E-3</v>
      </c>
      <c r="BT135" s="4">
        <v>0.6754</v>
      </c>
      <c r="BU135" s="4">
        <v>0.78300000000000003</v>
      </c>
      <c r="BV135" s="4">
        <v>0.31340000000000001</v>
      </c>
      <c r="BW135" s="4">
        <v>0.94159999999999999</v>
      </c>
      <c r="BX135" s="4">
        <v>3.6200000000000003E-2</v>
      </c>
      <c r="BY135" s="5">
        <v>0.68220000000000003</v>
      </c>
      <c r="BZ135" s="5">
        <v>0.7984</v>
      </c>
      <c r="CA135" s="5">
        <v>0.30590000000000001</v>
      </c>
      <c r="CB135" s="5">
        <v>0.92869999999999997</v>
      </c>
      <c r="CC135" s="5">
        <v>2.86E-2</v>
      </c>
      <c r="CD135" s="4">
        <v>0.69620000000000004</v>
      </c>
      <c r="CE135" s="4">
        <v>0.82979999999999998</v>
      </c>
      <c r="CF135" s="4">
        <v>0.28270000000000001</v>
      </c>
      <c r="CG135" s="4">
        <v>0.90400000000000003</v>
      </c>
      <c r="CH135" s="4">
        <v>1.8800000000000001E-2</v>
      </c>
      <c r="CI135" s="5">
        <v>0.72450000000000003</v>
      </c>
      <c r="CJ135" s="5">
        <v>0.89590000000000003</v>
      </c>
      <c r="CK135" s="5">
        <v>0.24779999999999999</v>
      </c>
      <c r="CL135" s="5">
        <v>0.84889999999999999</v>
      </c>
      <c r="CM135" s="5">
        <v>1.3100000000000001E-2</v>
      </c>
      <c r="CN135" s="4">
        <v>0.80759999999999998</v>
      </c>
      <c r="CO135" s="4">
        <v>1.1039000000000001</v>
      </c>
      <c r="CP135" s="4">
        <v>0.1812</v>
      </c>
      <c r="CQ135" s="4">
        <v>0.59709999999999996</v>
      </c>
      <c r="CR135" s="4">
        <v>6.6E-3</v>
      </c>
      <c r="CS135" s="5">
        <v>0.67200000000000004</v>
      </c>
      <c r="CT135" s="5">
        <v>0.77610000000000001</v>
      </c>
      <c r="CU135" s="5">
        <v>0.32850000000000001</v>
      </c>
      <c r="CV135" s="5">
        <v>0.94189999999999996</v>
      </c>
      <c r="CW135" s="5">
        <v>2.86E-2</v>
      </c>
      <c r="CX135" s="4">
        <v>0.68259999999999998</v>
      </c>
      <c r="CY135" s="4">
        <v>0.79890000000000005</v>
      </c>
      <c r="CZ135" s="4">
        <v>0.30669999999999997</v>
      </c>
      <c r="DA135" s="4">
        <v>0.92789999999999995</v>
      </c>
      <c r="DB135" s="4">
        <v>2.0799999999999999E-2</v>
      </c>
      <c r="DC135" s="5">
        <v>0.69650000000000001</v>
      </c>
      <c r="DD135" s="5">
        <v>0.83069999999999999</v>
      </c>
      <c r="DE135" s="5">
        <v>0.28170000000000001</v>
      </c>
      <c r="DF135" s="5">
        <v>0.90410000000000001</v>
      </c>
      <c r="DG135" s="5">
        <v>1.7399999999999999E-2</v>
      </c>
      <c r="DH135" s="4">
        <v>0.7248</v>
      </c>
      <c r="DI135" s="4">
        <v>0.89649999999999996</v>
      </c>
      <c r="DJ135" s="4">
        <v>0.246</v>
      </c>
      <c r="DK135" s="4">
        <v>0.84930000000000005</v>
      </c>
      <c r="DL135" s="4">
        <v>9.1999999999999998E-3</v>
      </c>
      <c r="DM135" s="5">
        <v>0.80779999999999996</v>
      </c>
      <c r="DN135" s="5">
        <v>1.1032</v>
      </c>
      <c r="DO135" s="5">
        <v>0.1757</v>
      </c>
      <c r="DP135" s="5">
        <v>0.59570000000000001</v>
      </c>
      <c r="DQ135" s="5">
        <v>3.3999999999999998E-3</v>
      </c>
      <c r="DR135" s="4">
        <v>0.67510000000000003</v>
      </c>
      <c r="DS135" s="4">
        <v>0.78180000000000005</v>
      </c>
      <c r="DT135" s="4">
        <v>0.32250000000000001</v>
      </c>
      <c r="DU135" s="4">
        <v>0.94110000000000005</v>
      </c>
      <c r="DV135" s="4">
        <v>3.3700000000000001E-2</v>
      </c>
      <c r="DW135" s="5">
        <v>0.68200000000000005</v>
      </c>
      <c r="DX135" s="5">
        <v>0.79730000000000001</v>
      </c>
      <c r="DY135" s="5">
        <v>0.30680000000000002</v>
      </c>
      <c r="DZ135" s="5">
        <v>0.92779999999999996</v>
      </c>
      <c r="EA135" s="5">
        <v>2.3300000000000001E-2</v>
      </c>
      <c r="EB135" s="4">
        <v>0.69610000000000005</v>
      </c>
      <c r="EC135" s="4">
        <v>0.82940000000000003</v>
      </c>
      <c r="ED135" s="4">
        <v>0.28489999999999999</v>
      </c>
      <c r="EE135" s="4">
        <v>0.90339999999999998</v>
      </c>
      <c r="EF135" s="4">
        <v>1.49E-2</v>
      </c>
      <c r="EG135" s="5">
        <v>0.72440000000000004</v>
      </c>
      <c r="EH135" s="5">
        <v>0.89539999999999997</v>
      </c>
      <c r="EI135" s="5">
        <v>0.24460000000000001</v>
      </c>
      <c r="EJ135" s="5">
        <v>0.85</v>
      </c>
      <c r="EK135" s="5">
        <v>1.01E-2</v>
      </c>
      <c r="EL135" s="4">
        <v>0.80710000000000004</v>
      </c>
      <c r="EM135" s="4">
        <v>1.103</v>
      </c>
      <c r="EN135" s="4">
        <v>0.1774</v>
      </c>
      <c r="EO135" s="4">
        <v>0.59699999999999998</v>
      </c>
      <c r="EP135" s="4">
        <v>3.5000000000000001E-3</v>
      </c>
      <c r="EQ135" s="5"/>
      <c r="ER135" s="5"/>
      <c r="ES135" s="5"/>
      <c r="ET135" s="5"/>
      <c r="EU135" s="5"/>
      <c r="EV135" s="4"/>
      <c r="EW135" s="4"/>
      <c r="EX135" s="4"/>
      <c r="EY135" s="4"/>
      <c r="EZ135" s="4"/>
      <c r="FA135" s="5">
        <v>0.69589999999999996</v>
      </c>
      <c r="FB135" s="5">
        <v>0.82899999999999996</v>
      </c>
      <c r="FC135" s="5">
        <v>0.28349999999999997</v>
      </c>
      <c r="FD135" s="5">
        <v>0.90359999999999996</v>
      </c>
      <c r="FE135" s="5">
        <v>1.5699999999999999E-2</v>
      </c>
      <c r="FF135" s="4"/>
      <c r="FG135" s="4"/>
      <c r="FH135" s="4"/>
      <c r="FI135" s="4"/>
      <c r="FJ135" s="4"/>
      <c r="FK135" s="5"/>
      <c r="FL135" s="5"/>
      <c r="FM135" s="5"/>
      <c r="FN135" s="5"/>
      <c r="FO135" s="5"/>
      <c r="FP135" s="4">
        <f t="shared" si="26"/>
        <v>0.71480999999999995</v>
      </c>
      <c r="FQ135" s="4">
        <f t="shared" si="7"/>
        <v>0.8756733333333333</v>
      </c>
      <c r="FR135" s="4">
        <f t="shared" si="8"/>
        <v>0.26774333333333339</v>
      </c>
      <c r="FS135" s="4">
        <f t="shared" si="9"/>
        <v>0.85072666666666685</v>
      </c>
      <c r="FT135" s="4">
        <f t="shared" si="10"/>
        <v>1.9723333333333332E-2</v>
      </c>
      <c r="FU135" s="1" t="str" cm="1">
        <f t="array" aca="1" ref="FU135" ca="1">CONCATENATE(INDIRECT(ADDRESS(1,MATCH(_xlfn.MINIFS(B135:FO135,metrics.est,"MAE"),B135:FO135,0)+1)), ", ", INDIRECT(ADDRESS(2,MATCH(_xlfn.MINIFS(B135:FO135,metrics.est,"MAE"),B135:FO135,0)+1)))</f>
        <v>k=20, r=0.1</v>
      </c>
      <c r="FV135" s="1" t="str" cm="1">
        <f t="array" aca="1" ref="FV135" ca="1">CONCATENATE(INDIRECT(ADDRESS(1,MATCH(_xlfn.MINIFS(B135:FO135,metrics.est,"MSE"),B135:FO135,0)+1)), ", ", INDIRECT(ADDRESS(2,MATCH(_xlfn.MINIFS(B135:FO135,metrics.est,"MSE"),B135:FO135,0)+1)))</f>
        <v>k=5, r=0.1</v>
      </c>
      <c r="FW135" s="1" t="str" cm="1">
        <f t="array" aca="1" ref="FW135" ca="1">CONCATENATE(INDIRECT(ADDRESS(1,MATCH(_xlfn.MAXIFS(B135:FO135,metrics.est,"R"),B135:FO135,0)+1)), ", ", INDIRECT(ADDRESS(2,MATCH(_xlfn.MAXIFS(B135:FO135,metrics.est,"R"),B135:FO135,0)+1)))</f>
        <v>k=20, r=0.1</v>
      </c>
      <c r="FX135" s="1" t="str" cm="1">
        <f t="array" aca="1" ref="FX135" ca="1">CONCATENATE(INDIRECT(ADDRESS(1,MATCH(_xlfn.MAXIFS(B135:FO135,metrics.est,"Coverage"),B135:FO135,0)+1)), ", ", INDIRECT(ADDRESS(2,MATCH(_xlfn.MAXIFS(B135:FO135,metrics.est,"Coverage"),B135:FO135,0)+1)))</f>
        <v>k=5, r=0.1</v>
      </c>
      <c r="FY135" s="1" t="str" cm="1">
        <f t="array" aca="1" ref="FY135" ca="1">CONCATENATE(INDIRECT(ADDRESS(1,MATCH(_xlfn.MINIFS(B135:FO135,metrics.est,"Time"),B135:FO135,0)+1)), ", ", INDIRECT(ADDRESS(2,MATCH(_xlfn.MINIFS(B135:FO135,metrics.est,"Time"),B135:FO135,0)+1)))</f>
        <v>k=20, r=0.9</v>
      </c>
    </row>
    <row r="136" spans="1:181" x14ac:dyDescent="0.2">
      <c r="A136" s="1" t="s">
        <v>122</v>
      </c>
      <c r="B136" s="4">
        <v>0.67269999999999996</v>
      </c>
      <c r="C136" s="4">
        <v>0.78300000000000003</v>
      </c>
      <c r="D136" s="4">
        <v>0.33479999999999999</v>
      </c>
      <c r="E136" s="4">
        <v>0.95630000000000004</v>
      </c>
      <c r="F136" s="4">
        <v>2.7400000000000001E-2</v>
      </c>
      <c r="G136" s="5">
        <v>0.67559999999999998</v>
      </c>
      <c r="H136" s="5">
        <v>0.79359999999999997</v>
      </c>
      <c r="I136" s="5">
        <v>0.35809999999999997</v>
      </c>
      <c r="J136" s="5">
        <v>0.95140000000000002</v>
      </c>
      <c r="K136" s="5">
        <v>1.5599999999999999E-2</v>
      </c>
      <c r="L136" s="4">
        <v>0.68140000000000001</v>
      </c>
      <c r="M136" s="4">
        <v>0.80530000000000002</v>
      </c>
      <c r="N136" s="4">
        <v>0.34770000000000001</v>
      </c>
      <c r="O136" s="4">
        <v>0.94589999999999996</v>
      </c>
      <c r="P136" s="4">
        <v>2.4400000000000002E-2</v>
      </c>
      <c r="Q136" s="5">
        <v>0.68520000000000003</v>
      </c>
      <c r="R136" s="5">
        <v>0.81359999999999999</v>
      </c>
      <c r="S136" s="5">
        <v>0.33939999999999998</v>
      </c>
      <c r="T136" s="5">
        <v>0.93830000000000002</v>
      </c>
      <c r="U136" s="5">
        <v>1.5599999999999999E-2</v>
      </c>
      <c r="V136" s="4">
        <v>0.69130000000000003</v>
      </c>
      <c r="W136" s="4">
        <v>0.82750000000000001</v>
      </c>
      <c r="X136" s="4">
        <v>0.33689999999999998</v>
      </c>
      <c r="Y136" s="4">
        <v>0.92689999999999995</v>
      </c>
      <c r="Z136" s="4">
        <v>1.5100000000000001E-2</v>
      </c>
      <c r="AA136" s="5">
        <v>0.70250000000000001</v>
      </c>
      <c r="AB136" s="5">
        <v>0.85150000000000003</v>
      </c>
      <c r="AC136" s="5">
        <v>0.31690000000000002</v>
      </c>
      <c r="AD136" s="5">
        <v>0.91210000000000002</v>
      </c>
      <c r="AE136" s="5">
        <v>1.18E-2</v>
      </c>
      <c r="AF136" s="4">
        <v>0.71730000000000005</v>
      </c>
      <c r="AG136" s="4">
        <v>0.88529999999999998</v>
      </c>
      <c r="AH136" s="4">
        <v>0.28639999999999999</v>
      </c>
      <c r="AI136" s="4">
        <v>0.88549999999999995</v>
      </c>
      <c r="AJ136" s="4">
        <v>1.14E-2</v>
      </c>
      <c r="AK136" s="5">
        <v>0.74309999999999998</v>
      </c>
      <c r="AL136" s="5">
        <v>0.94989999999999997</v>
      </c>
      <c r="AM136" s="5">
        <v>0.255</v>
      </c>
      <c r="AN136" s="5">
        <v>0.82679999999999998</v>
      </c>
      <c r="AO136" s="5">
        <v>4.5999999999999999E-3</v>
      </c>
      <c r="AP136" s="4">
        <v>0.80189999999999995</v>
      </c>
      <c r="AQ136" s="4">
        <v>1.0944</v>
      </c>
      <c r="AR136" s="4">
        <v>0.185</v>
      </c>
      <c r="AS136" s="4">
        <v>0.63619999999999999</v>
      </c>
      <c r="AT136" s="4">
        <v>5.0000000000000001E-3</v>
      </c>
      <c r="AU136" s="5">
        <v>0.67220000000000002</v>
      </c>
      <c r="AV136" s="5">
        <v>0.78720000000000001</v>
      </c>
      <c r="AW136" s="5">
        <v>0.36020000000000002</v>
      </c>
      <c r="AX136" s="5">
        <v>0.95569999999999999</v>
      </c>
      <c r="AY136" s="5">
        <v>2.75E-2</v>
      </c>
      <c r="AZ136" s="4">
        <v>0.68059999999999998</v>
      </c>
      <c r="BA136" s="4">
        <v>0.80230000000000001</v>
      </c>
      <c r="BB136" s="4">
        <v>0.3538</v>
      </c>
      <c r="BC136" s="4">
        <v>0.94499999999999995</v>
      </c>
      <c r="BD136" s="4">
        <v>1.9199999999999998E-2</v>
      </c>
      <c r="BE136" s="5">
        <v>0.69220000000000004</v>
      </c>
      <c r="BF136" s="5">
        <v>0.83069999999999999</v>
      </c>
      <c r="BG136" s="5">
        <v>0.32840000000000003</v>
      </c>
      <c r="BH136" s="5">
        <v>0.92730000000000001</v>
      </c>
      <c r="BI136" s="5">
        <v>1.29E-2</v>
      </c>
      <c r="BJ136" s="4">
        <v>0.71689999999999998</v>
      </c>
      <c r="BK136" s="4">
        <v>0.88629999999999998</v>
      </c>
      <c r="BL136" s="4">
        <v>0.28610000000000002</v>
      </c>
      <c r="BM136" s="4">
        <v>0.88500000000000001</v>
      </c>
      <c r="BN136" s="4">
        <v>9.1999999999999998E-3</v>
      </c>
      <c r="BO136" s="5">
        <v>0.80189999999999995</v>
      </c>
      <c r="BP136" s="5">
        <v>1.0952</v>
      </c>
      <c r="BQ136" s="5">
        <v>0.18509999999999999</v>
      </c>
      <c r="BR136" s="5">
        <v>0.63470000000000004</v>
      </c>
      <c r="BS136" s="5">
        <v>4.7999999999999996E-3</v>
      </c>
      <c r="BT136" s="4">
        <v>0.6734</v>
      </c>
      <c r="BU136" s="4">
        <v>0.78700000000000003</v>
      </c>
      <c r="BV136" s="4">
        <v>0.35320000000000001</v>
      </c>
      <c r="BW136" s="4">
        <v>0.95540000000000003</v>
      </c>
      <c r="BX136" s="4">
        <v>2.3400000000000001E-2</v>
      </c>
      <c r="BY136" s="5">
        <v>0.68010000000000004</v>
      </c>
      <c r="BZ136" s="5">
        <v>0.80330000000000001</v>
      </c>
      <c r="CA136" s="5">
        <v>0.34799999999999998</v>
      </c>
      <c r="CB136" s="5">
        <v>0.94610000000000005</v>
      </c>
      <c r="CC136" s="5">
        <v>1.6199999999999999E-2</v>
      </c>
      <c r="CD136" s="4">
        <v>0.69299999999999995</v>
      </c>
      <c r="CE136" s="4">
        <v>0.83160000000000001</v>
      </c>
      <c r="CF136" s="4">
        <v>0.32919999999999999</v>
      </c>
      <c r="CG136" s="4">
        <v>0.92779999999999996</v>
      </c>
      <c r="CH136" s="4">
        <v>1.21E-2</v>
      </c>
      <c r="CI136" s="5">
        <v>0.71760000000000002</v>
      </c>
      <c r="CJ136" s="5">
        <v>0.88880000000000003</v>
      </c>
      <c r="CK136" s="5">
        <v>0.28810000000000002</v>
      </c>
      <c r="CL136" s="5">
        <v>0.88449999999999995</v>
      </c>
      <c r="CM136" s="5">
        <v>8.8000000000000005E-3</v>
      </c>
      <c r="CN136" s="4">
        <v>0.80120000000000002</v>
      </c>
      <c r="CO136" s="4">
        <v>1.0928</v>
      </c>
      <c r="CP136" s="4">
        <v>0.1928</v>
      </c>
      <c r="CQ136" s="4">
        <v>0.63419999999999999</v>
      </c>
      <c r="CR136" s="4">
        <v>3.7000000000000002E-3</v>
      </c>
      <c r="CS136" s="5">
        <v>0.67100000000000004</v>
      </c>
      <c r="CT136" s="5">
        <v>0.78390000000000004</v>
      </c>
      <c r="CU136" s="5">
        <v>0.35849999999999999</v>
      </c>
      <c r="CV136" s="5">
        <v>0.95579999999999998</v>
      </c>
      <c r="CW136" s="5">
        <v>1.6400000000000001E-2</v>
      </c>
      <c r="CX136" s="4">
        <v>0.68059999999999998</v>
      </c>
      <c r="CY136" s="4">
        <v>0.80369999999999997</v>
      </c>
      <c r="CZ136" s="4">
        <v>0.3503</v>
      </c>
      <c r="DA136" s="4">
        <v>0.94550000000000001</v>
      </c>
      <c r="DB136" s="4">
        <v>1.2500000000000001E-2</v>
      </c>
      <c r="DC136" s="5">
        <v>0.69259999999999999</v>
      </c>
      <c r="DD136" s="5">
        <v>0.83150000000000002</v>
      </c>
      <c r="DE136" s="5">
        <v>0.32729999999999998</v>
      </c>
      <c r="DF136" s="5">
        <v>0.92800000000000005</v>
      </c>
      <c r="DG136" s="5">
        <v>1.14E-2</v>
      </c>
      <c r="DH136" s="4">
        <v>0.71830000000000005</v>
      </c>
      <c r="DI136" s="4">
        <v>0.8901</v>
      </c>
      <c r="DJ136" s="4">
        <v>0.2878</v>
      </c>
      <c r="DK136" s="4">
        <v>0.88500000000000001</v>
      </c>
      <c r="DL136" s="4">
        <v>5.8999999999999999E-3</v>
      </c>
      <c r="DM136" s="5">
        <v>0.80069999999999997</v>
      </c>
      <c r="DN136" s="5">
        <v>1.0904</v>
      </c>
      <c r="DO136" s="5">
        <v>0.1855</v>
      </c>
      <c r="DP136" s="5">
        <v>0.63349999999999995</v>
      </c>
      <c r="DQ136" s="5">
        <v>2.3999999999999998E-3</v>
      </c>
      <c r="DR136" s="4">
        <v>0.67359999999999998</v>
      </c>
      <c r="DS136" s="4">
        <v>0.78869999999999996</v>
      </c>
      <c r="DT136" s="4">
        <v>0.35659999999999997</v>
      </c>
      <c r="DU136" s="4">
        <v>0.95479999999999998</v>
      </c>
      <c r="DV136" s="4">
        <v>2.0500000000000001E-2</v>
      </c>
      <c r="DW136" s="5">
        <v>0.67959999999999998</v>
      </c>
      <c r="DX136" s="5">
        <v>0.8014</v>
      </c>
      <c r="DY136" s="5">
        <v>0.34860000000000002</v>
      </c>
      <c r="DZ136" s="5">
        <v>0.94530000000000003</v>
      </c>
      <c r="EA136" s="5">
        <v>1.3899999999999999E-2</v>
      </c>
      <c r="EB136" s="4">
        <v>0.69199999999999995</v>
      </c>
      <c r="EC136" s="4">
        <v>0.82989999999999997</v>
      </c>
      <c r="ED136" s="4">
        <v>0.33179999999999998</v>
      </c>
      <c r="EE136" s="4">
        <v>0.92730000000000001</v>
      </c>
      <c r="EF136" s="4">
        <v>9.4000000000000004E-3</v>
      </c>
      <c r="EG136" s="5">
        <v>0.71740000000000004</v>
      </c>
      <c r="EH136" s="5">
        <v>0.88780000000000003</v>
      </c>
      <c r="EI136" s="5">
        <v>0.28860000000000002</v>
      </c>
      <c r="EJ136" s="5">
        <v>0.88539999999999996</v>
      </c>
      <c r="EK136" s="5">
        <v>6.7000000000000002E-3</v>
      </c>
      <c r="EL136" s="4">
        <v>0.80069999999999997</v>
      </c>
      <c r="EM136" s="4">
        <v>1.0916999999999999</v>
      </c>
      <c r="EN136" s="4">
        <v>0.18659999999999999</v>
      </c>
      <c r="EO136" s="4">
        <v>0.63400000000000001</v>
      </c>
      <c r="EP136" s="4">
        <v>2.5999999999999999E-3</v>
      </c>
      <c r="EQ136" s="5"/>
      <c r="ER136" s="5"/>
      <c r="ES136" s="5"/>
      <c r="ET136" s="5"/>
      <c r="EU136" s="5"/>
      <c r="EV136" s="4"/>
      <c r="EW136" s="4"/>
      <c r="EX136" s="4"/>
      <c r="EY136" s="4"/>
      <c r="EZ136" s="4"/>
      <c r="FA136" s="5">
        <v>0.69179999999999997</v>
      </c>
      <c r="FB136" s="5">
        <v>0.82920000000000005</v>
      </c>
      <c r="FC136" s="5">
        <v>0.33019999999999999</v>
      </c>
      <c r="FD136" s="5">
        <v>0.92759999999999998</v>
      </c>
      <c r="FE136" s="5">
        <v>1.01E-2</v>
      </c>
      <c r="FF136" s="4"/>
      <c r="FG136" s="4"/>
      <c r="FH136" s="4"/>
      <c r="FI136" s="4"/>
      <c r="FJ136" s="4"/>
      <c r="FK136" s="5"/>
      <c r="FL136" s="5"/>
      <c r="FM136" s="5"/>
      <c r="FN136" s="5"/>
      <c r="FO136" s="5"/>
      <c r="FP136" s="4">
        <f t="shared" si="26"/>
        <v>0.71061333333333332</v>
      </c>
      <c r="FQ136" s="4">
        <f t="shared" si="7"/>
        <v>0.8745866666666664</v>
      </c>
      <c r="FR136" s="4">
        <f t="shared" si="8"/>
        <v>0.30456333333333341</v>
      </c>
      <c r="FS136" s="4">
        <f t="shared" si="9"/>
        <v>0.87657666666666667</v>
      </c>
      <c r="FT136" s="4">
        <f t="shared" si="10"/>
        <v>1.2683333333333335E-2</v>
      </c>
      <c r="FU136" s="1" t="str" cm="1">
        <f t="array" aca="1" ref="FU136" ca="1">CONCATENATE(INDIRECT(ADDRESS(1,MATCH(_xlfn.MINIFS(B136:FO136,metrics.est,"MAE"),B136:FO136,0)+1)), ", ", INDIRECT(ADDRESS(2,MATCH(_xlfn.MINIFS(B136:FO136,metrics.est,"MAE"),B136:FO136,0)+1)))</f>
        <v>k=20, r=0.1</v>
      </c>
      <c r="FV136" s="1" t="str" cm="1">
        <f t="array" aca="1" ref="FV136" ca="1">CONCATENATE(INDIRECT(ADDRESS(1,MATCH(_xlfn.MINIFS(B136:FO136,metrics.est,"MSE"),B136:FO136,0)+1)), ", ", INDIRECT(ADDRESS(2,MATCH(_xlfn.MINIFS(B136:FO136,metrics.est,"MSE"),B136:FO136,0)+1)))</f>
        <v>k=5, r=0.1</v>
      </c>
      <c r="FW136" s="1" t="str" cm="1">
        <f t="array" aca="1" ref="FW136" ca="1">CONCATENATE(INDIRECT(ADDRESS(1,MATCH(_xlfn.MAXIFS(B136:FO136,metrics.est,"R"),B136:FO136,0)+1)), ", ", INDIRECT(ADDRESS(2,MATCH(_xlfn.MAXIFS(B136:FO136,metrics.est,"R"),B136:FO136,0)+1)))</f>
        <v>k=10, r=0.1</v>
      </c>
      <c r="FX136" s="1" t="str" cm="1">
        <f t="array" aca="1" ref="FX136" ca="1">CONCATENATE(INDIRECT(ADDRESS(1,MATCH(_xlfn.MAXIFS(B136:FO136,metrics.est,"Coverage"),B136:FO136,0)+1)), ", ", INDIRECT(ADDRESS(2,MATCH(_xlfn.MAXIFS(B136:FO136,metrics.est,"Coverage"),B136:FO136,0)+1)))</f>
        <v>k=5, r=0.1</v>
      </c>
      <c r="FY136" s="1" t="str" cm="1">
        <f t="array" aca="1" ref="FY136" ca="1">CONCATENATE(INDIRECT(ADDRESS(1,MATCH(_xlfn.MINIFS(B136:FO136,metrics.est,"Time"),B136:FO136,0)+1)), ", ", INDIRECT(ADDRESS(2,MATCH(_xlfn.MINIFS(B136:FO136,metrics.est,"Time"),B136:FO136,0)+1)))</f>
        <v>k=20, r=0.9</v>
      </c>
    </row>
    <row r="137" spans="1:181" x14ac:dyDescent="0.2">
      <c r="A137" s="1" t="s">
        <v>123</v>
      </c>
      <c r="B137" s="4">
        <v>0.66890000000000005</v>
      </c>
      <c r="C137" s="4">
        <v>0.76800000000000002</v>
      </c>
      <c r="D137" s="4">
        <v>0.3211</v>
      </c>
      <c r="E137" s="4">
        <v>0.94920000000000004</v>
      </c>
      <c r="F137" s="4">
        <v>8.6099999999999996E-2</v>
      </c>
      <c r="G137" s="5">
        <v>0.6734</v>
      </c>
      <c r="H137" s="5">
        <v>0.7823</v>
      </c>
      <c r="I137" s="5">
        <v>0.33510000000000001</v>
      </c>
      <c r="J137" s="5">
        <v>0.94279999999999997</v>
      </c>
      <c r="K137" s="5">
        <v>5.8900000000000001E-2</v>
      </c>
      <c r="L137" s="4">
        <v>0.67989999999999995</v>
      </c>
      <c r="M137" s="4">
        <v>0.79559999999999997</v>
      </c>
      <c r="N137" s="4">
        <v>0.32250000000000001</v>
      </c>
      <c r="O137" s="4">
        <v>0.93679999999999997</v>
      </c>
      <c r="P137" s="4">
        <v>6.0600000000000001E-2</v>
      </c>
      <c r="Q137" s="5">
        <v>0.68489999999999995</v>
      </c>
      <c r="R137" s="5">
        <v>0.80649999999999999</v>
      </c>
      <c r="S137" s="5">
        <v>0.31130000000000002</v>
      </c>
      <c r="T137" s="5">
        <v>0.92659999999999998</v>
      </c>
      <c r="U137" s="5">
        <v>4.65E-2</v>
      </c>
      <c r="V137" s="4">
        <v>0.69299999999999995</v>
      </c>
      <c r="W137" s="4">
        <v>0.82469999999999999</v>
      </c>
      <c r="X137" s="4">
        <v>0.30830000000000002</v>
      </c>
      <c r="Y137" s="4">
        <v>0.91180000000000005</v>
      </c>
      <c r="Z137" s="4">
        <v>5.0099999999999999E-2</v>
      </c>
      <c r="AA137" s="5">
        <v>0.70699999999999996</v>
      </c>
      <c r="AB137" s="5">
        <v>0.85570000000000002</v>
      </c>
      <c r="AC137" s="5">
        <v>0.28070000000000001</v>
      </c>
      <c r="AD137" s="5">
        <v>0.89159999999999995</v>
      </c>
      <c r="AE137" s="5">
        <v>3.2300000000000002E-2</v>
      </c>
      <c r="AF137" s="4">
        <v>0.7268</v>
      </c>
      <c r="AG137" s="4">
        <v>0.90059999999999996</v>
      </c>
      <c r="AH137" s="4">
        <v>0.247</v>
      </c>
      <c r="AI137" s="4">
        <v>0.85340000000000005</v>
      </c>
      <c r="AJ137" s="4">
        <v>3.3000000000000002E-2</v>
      </c>
      <c r="AK137" s="5">
        <v>0.76</v>
      </c>
      <c r="AL137" s="5">
        <v>0.98440000000000005</v>
      </c>
      <c r="AM137" s="5">
        <v>0.22359999999999999</v>
      </c>
      <c r="AN137" s="5">
        <v>0.77229999999999999</v>
      </c>
      <c r="AO137" s="5">
        <v>1.23E-2</v>
      </c>
      <c r="AP137" s="4">
        <v>0.81940000000000002</v>
      </c>
      <c r="AQ137" s="4">
        <v>1.1368</v>
      </c>
      <c r="AR137" s="4">
        <v>0.17150000000000001</v>
      </c>
      <c r="AS137" s="4">
        <v>0.57599999999999996</v>
      </c>
      <c r="AT137" s="4">
        <v>1.2999999999999999E-2</v>
      </c>
      <c r="AU137" s="5">
        <v>0.6694</v>
      </c>
      <c r="AV137" s="5">
        <v>0.77429999999999999</v>
      </c>
      <c r="AW137" s="5">
        <v>0.35089999999999999</v>
      </c>
      <c r="AX137" s="5">
        <v>0.94899999999999995</v>
      </c>
      <c r="AY137" s="5">
        <v>7.7700000000000005E-2</v>
      </c>
      <c r="AZ137" s="4">
        <v>0.67879999999999996</v>
      </c>
      <c r="BA137" s="4">
        <v>0.79279999999999995</v>
      </c>
      <c r="BB137" s="4">
        <v>0.33650000000000002</v>
      </c>
      <c r="BC137" s="4">
        <v>0.93610000000000004</v>
      </c>
      <c r="BD137" s="4">
        <v>5.2900000000000003E-2</v>
      </c>
      <c r="BE137" s="5">
        <v>0.69369999999999998</v>
      </c>
      <c r="BF137" s="5">
        <v>0.82740000000000002</v>
      </c>
      <c r="BG137" s="5">
        <v>0.2989</v>
      </c>
      <c r="BH137" s="5">
        <v>0.91220000000000001</v>
      </c>
      <c r="BI137" s="5">
        <v>4.3400000000000001E-2</v>
      </c>
      <c r="BJ137" s="4">
        <v>0.72499999999999998</v>
      </c>
      <c r="BK137" s="4">
        <v>0.89929999999999999</v>
      </c>
      <c r="BL137" s="4">
        <v>0.25169999999999998</v>
      </c>
      <c r="BM137" s="4">
        <v>0.85260000000000002</v>
      </c>
      <c r="BN137" s="4">
        <v>2.6100000000000002E-2</v>
      </c>
      <c r="BO137" s="5">
        <v>0.82020000000000004</v>
      </c>
      <c r="BP137" s="5">
        <v>1.1395999999999999</v>
      </c>
      <c r="BQ137" s="5">
        <v>0.17069999999999999</v>
      </c>
      <c r="BR137" s="5">
        <v>0.57609999999999995</v>
      </c>
      <c r="BS137" s="5">
        <v>1.1900000000000001E-2</v>
      </c>
      <c r="BT137" s="4">
        <v>0.67090000000000005</v>
      </c>
      <c r="BU137" s="4">
        <v>0.77659999999999996</v>
      </c>
      <c r="BV137" s="4">
        <v>0.33350000000000002</v>
      </c>
      <c r="BW137" s="4">
        <v>0.94810000000000005</v>
      </c>
      <c r="BX137" s="4">
        <v>7.3400000000000007E-2</v>
      </c>
      <c r="BY137" s="5">
        <v>0.6784</v>
      </c>
      <c r="BZ137" s="5">
        <v>0.79290000000000005</v>
      </c>
      <c r="CA137" s="5">
        <v>0.3266</v>
      </c>
      <c r="CB137" s="5">
        <v>0.93679999999999997</v>
      </c>
      <c r="CC137" s="5">
        <v>5.0700000000000002E-2</v>
      </c>
      <c r="CD137" s="4">
        <v>0.69399999999999995</v>
      </c>
      <c r="CE137" s="4">
        <v>0.82789999999999997</v>
      </c>
      <c r="CF137" s="4">
        <v>0.29909999999999998</v>
      </c>
      <c r="CG137" s="4">
        <v>0.91259999999999997</v>
      </c>
      <c r="CH137" s="4">
        <v>3.56E-2</v>
      </c>
      <c r="CI137" s="5">
        <v>0.72640000000000005</v>
      </c>
      <c r="CJ137" s="5">
        <v>0.90339999999999998</v>
      </c>
      <c r="CK137" s="5">
        <v>0.25209999999999999</v>
      </c>
      <c r="CL137" s="5">
        <v>0.85229999999999995</v>
      </c>
      <c r="CM137" s="5">
        <v>2.5000000000000001E-2</v>
      </c>
      <c r="CN137" s="4">
        <v>0.81899999999999995</v>
      </c>
      <c r="CO137" s="4">
        <v>1.1364000000000001</v>
      </c>
      <c r="CP137" s="4">
        <v>0.1784</v>
      </c>
      <c r="CQ137" s="4">
        <v>0.57469999999999999</v>
      </c>
      <c r="CR137" s="4">
        <v>9.7000000000000003E-3</v>
      </c>
      <c r="CS137" s="5">
        <v>0.66800000000000004</v>
      </c>
      <c r="CT137" s="5">
        <v>0.77090000000000003</v>
      </c>
      <c r="CU137" s="5">
        <v>0.34960000000000002</v>
      </c>
      <c r="CV137" s="5">
        <v>0.94889999999999997</v>
      </c>
      <c r="CW137" s="5">
        <v>5.74E-2</v>
      </c>
      <c r="CX137" s="4">
        <v>0.67889999999999995</v>
      </c>
      <c r="CY137" s="4">
        <v>0.79369999999999996</v>
      </c>
      <c r="CZ137" s="4">
        <v>0.3281</v>
      </c>
      <c r="DA137" s="4">
        <v>0.93600000000000005</v>
      </c>
      <c r="DB137" s="4">
        <v>4.2200000000000001E-2</v>
      </c>
      <c r="DC137" s="5">
        <v>0.69389999999999996</v>
      </c>
      <c r="DD137" s="5">
        <v>0.82840000000000003</v>
      </c>
      <c r="DE137" s="5">
        <v>0.29799999999999999</v>
      </c>
      <c r="DF137" s="5">
        <v>0.91300000000000003</v>
      </c>
      <c r="DG137" s="5">
        <v>3.2199999999999999E-2</v>
      </c>
      <c r="DH137" s="4">
        <v>0.72709999999999997</v>
      </c>
      <c r="DI137" s="4">
        <v>0.90459999999999996</v>
      </c>
      <c r="DJ137" s="4">
        <v>0.25319999999999998</v>
      </c>
      <c r="DK137" s="4">
        <v>0.85319999999999996</v>
      </c>
      <c r="DL137" s="4">
        <v>1.83E-2</v>
      </c>
      <c r="DM137" s="5">
        <v>0.81859999999999999</v>
      </c>
      <c r="DN137" s="5">
        <v>1.1339999999999999</v>
      </c>
      <c r="DO137" s="5">
        <v>0.17180000000000001</v>
      </c>
      <c r="DP137" s="5">
        <v>0.57310000000000005</v>
      </c>
      <c r="DQ137" s="5">
        <v>6.1999999999999998E-3</v>
      </c>
      <c r="DR137" s="4">
        <v>0.67090000000000005</v>
      </c>
      <c r="DS137" s="4">
        <v>0.77629999999999999</v>
      </c>
      <c r="DT137" s="4">
        <v>0.34310000000000002</v>
      </c>
      <c r="DU137" s="4">
        <v>0.94810000000000005</v>
      </c>
      <c r="DV137" s="4">
        <v>7.0599999999999996E-2</v>
      </c>
      <c r="DW137" s="5">
        <v>0.67820000000000003</v>
      </c>
      <c r="DX137" s="5">
        <v>0.79210000000000003</v>
      </c>
      <c r="DY137" s="5">
        <v>0.32819999999999999</v>
      </c>
      <c r="DZ137" s="5">
        <v>0.93600000000000005</v>
      </c>
      <c r="EA137" s="5">
        <v>4.6100000000000002E-2</v>
      </c>
      <c r="EB137" s="4">
        <v>0.69359999999999999</v>
      </c>
      <c r="EC137" s="4">
        <v>0.82730000000000004</v>
      </c>
      <c r="ED137" s="4">
        <v>0.30070000000000002</v>
      </c>
      <c r="EE137" s="4">
        <v>0.91249999999999998</v>
      </c>
      <c r="EF137" s="4">
        <v>2.9399999999999999E-2</v>
      </c>
      <c r="EG137" s="5">
        <v>0.72640000000000005</v>
      </c>
      <c r="EH137" s="5">
        <v>0.90300000000000002</v>
      </c>
      <c r="EI137" s="5">
        <v>0.25109999999999999</v>
      </c>
      <c r="EJ137" s="5">
        <v>0.85319999999999996</v>
      </c>
      <c r="EK137" s="5">
        <v>1.9300000000000001E-2</v>
      </c>
      <c r="EL137" s="4">
        <v>0.81779999999999997</v>
      </c>
      <c r="EM137" s="4">
        <v>1.1339999999999999</v>
      </c>
      <c r="EN137" s="4">
        <v>0.1736</v>
      </c>
      <c r="EO137" s="4">
        <v>0.57540000000000002</v>
      </c>
      <c r="EP137" s="4">
        <v>6.3E-3</v>
      </c>
      <c r="EQ137" s="5"/>
      <c r="ER137" s="5"/>
      <c r="ES137" s="5"/>
      <c r="ET137" s="5"/>
      <c r="EU137" s="5"/>
      <c r="EV137" s="4"/>
      <c r="EW137" s="4"/>
      <c r="EX137" s="4"/>
      <c r="EY137" s="4"/>
      <c r="EZ137" s="4"/>
      <c r="FA137" s="5">
        <v>0.69320000000000004</v>
      </c>
      <c r="FB137" s="5">
        <v>0.82609999999999995</v>
      </c>
      <c r="FC137" s="5">
        <v>0.3009</v>
      </c>
      <c r="FD137" s="5">
        <v>0.91249999999999998</v>
      </c>
      <c r="FE137" s="5">
        <v>3.09E-2</v>
      </c>
      <c r="FF137" s="4"/>
      <c r="FG137" s="4"/>
      <c r="FH137" s="4"/>
      <c r="FI137" s="4"/>
      <c r="FJ137" s="4"/>
      <c r="FK137" s="5"/>
      <c r="FL137" s="5"/>
      <c r="FM137" s="5"/>
      <c r="FN137" s="5"/>
      <c r="FO137" s="5"/>
      <c r="FP137" s="4">
        <f t="shared" si="26"/>
        <v>0.71518999999999988</v>
      </c>
      <c r="FQ137" s="4">
        <f t="shared" si="7"/>
        <v>0.88052000000000008</v>
      </c>
      <c r="FR137" s="4">
        <f t="shared" si="8"/>
        <v>0.28059333333333331</v>
      </c>
      <c r="FS137" s="4">
        <f t="shared" si="9"/>
        <v>0.85243000000000002</v>
      </c>
      <c r="FT137" s="4">
        <f t="shared" si="10"/>
        <v>3.8603333333333337E-2</v>
      </c>
      <c r="FU137" s="1" t="str" cm="1">
        <f t="array" aca="1" ref="FU137" ca="1">CONCATENATE(INDIRECT(ADDRESS(1,MATCH(_xlfn.MINIFS(B137:FO137,metrics.est,"MAE"),B137:FO137,0)+1)), ", ", INDIRECT(ADDRESS(2,MATCH(_xlfn.MINIFS(B137:FO137,metrics.est,"MAE"),B137:FO137,0)+1)))</f>
        <v>k=20, r=0.1</v>
      </c>
      <c r="FV137" s="1" t="str" cm="1">
        <f t="array" aca="1" ref="FV137" ca="1">CONCATENATE(INDIRECT(ADDRESS(1,MATCH(_xlfn.MINIFS(B137:FO137,metrics.est,"MSE"),B137:FO137,0)+1)), ", ", INDIRECT(ADDRESS(2,MATCH(_xlfn.MINIFS(B137:FO137,metrics.est,"MSE"),B137:FO137,0)+1)))</f>
        <v>k=5, r=0.1</v>
      </c>
      <c r="FW137" s="1" t="str" cm="1">
        <f t="array" aca="1" ref="FW137" ca="1">CONCATENATE(INDIRECT(ADDRESS(1,MATCH(_xlfn.MAXIFS(B137:FO137,metrics.est,"R"),B137:FO137,0)+1)), ", ", INDIRECT(ADDRESS(2,MATCH(_xlfn.MAXIFS(B137:FO137,metrics.est,"R"),B137:FO137,0)+1)))</f>
        <v>k=10, r=0.1</v>
      </c>
      <c r="FX137" s="1" t="str" cm="1">
        <f t="array" aca="1" ref="FX137" ca="1">CONCATENATE(INDIRECT(ADDRESS(1,MATCH(_xlfn.MAXIFS(B137:FO137,metrics.est,"Coverage"),B137:FO137,0)+1)), ", ", INDIRECT(ADDRESS(2,MATCH(_xlfn.MAXIFS(B137:FO137,metrics.est,"Coverage"),B137:FO137,0)+1)))</f>
        <v>k=5, r=0.1</v>
      </c>
      <c r="FY137" s="1" t="str" cm="1">
        <f t="array" aca="1" ref="FY137" ca="1">CONCATENATE(INDIRECT(ADDRESS(1,MATCH(_xlfn.MINIFS(B137:FO137,metrics.est,"Time"),B137:FO137,0)+1)), ", ", INDIRECT(ADDRESS(2,MATCH(_xlfn.MINIFS(B137:FO137,metrics.est,"Time"),B137:FO137,0)+1)))</f>
        <v>k=20, r=0.9</v>
      </c>
    </row>
    <row r="138" spans="1:181" x14ac:dyDescent="0.2">
      <c r="A138" s="1" t="s">
        <v>240</v>
      </c>
      <c r="B138" s="4">
        <v>0.66969999999999996</v>
      </c>
      <c r="C138" s="4">
        <v>0.77370000000000005</v>
      </c>
      <c r="D138" s="4">
        <v>0.33339999999999997</v>
      </c>
      <c r="E138" s="4">
        <v>0.95489999999999997</v>
      </c>
      <c r="F138" s="4">
        <v>6.54E-2</v>
      </c>
      <c r="G138" s="5">
        <v>0.67430000000000001</v>
      </c>
      <c r="H138" s="5">
        <v>0.78849999999999998</v>
      </c>
      <c r="I138" s="5">
        <v>0.34720000000000001</v>
      </c>
      <c r="J138" s="5">
        <v>0.94930000000000003</v>
      </c>
      <c r="K138" s="5">
        <v>6.59E-2</v>
      </c>
      <c r="L138" s="4">
        <v>0.67959999999999998</v>
      </c>
      <c r="M138" s="4">
        <v>0.79879999999999995</v>
      </c>
      <c r="N138" s="4">
        <v>0.33400000000000002</v>
      </c>
      <c r="O138" s="4">
        <v>0.94359999999999999</v>
      </c>
      <c r="P138" s="4">
        <v>4.8800000000000003E-2</v>
      </c>
      <c r="Q138" s="5">
        <v>0.68430000000000002</v>
      </c>
      <c r="R138" s="5">
        <v>0.80859999999999999</v>
      </c>
      <c r="S138" s="5">
        <v>0.32450000000000001</v>
      </c>
      <c r="T138" s="5">
        <v>0.93540000000000001</v>
      </c>
      <c r="U138" s="5">
        <v>5.4699999999999999E-2</v>
      </c>
      <c r="V138" s="4">
        <v>0.69159999999999999</v>
      </c>
      <c r="W138" s="4">
        <v>0.82530000000000003</v>
      </c>
      <c r="X138" s="4">
        <v>0.32029999999999997</v>
      </c>
      <c r="Y138" s="4">
        <v>0.92310000000000003</v>
      </c>
      <c r="Z138" s="4">
        <v>3.5200000000000002E-2</v>
      </c>
      <c r="AA138" s="5">
        <v>0.70399999999999996</v>
      </c>
      <c r="AB138" s="5">
        <v>0.85209999999999997</v>
      </c>
      <c r="AC138" s="5">
        <v>0.2969</v>
      </c>
      <c r="AD138" s="5">
        <v>0.90700000000000003</v>
      </c>
      <c r="AE138" s="5">
        <v>3.6400000000000002E-2</v>
      </c>
      <c r="AF138" s="4">
        <v>0.7208</v>
      </c>
      <c r="AG138" s="4">
        <v>0.89</v>
      </c>
      <c r="AH138" s="4">
        <v>0.26279999999999998</v>
      </c>
      <c r="AI138" s="4">
        <v>0.87860000000000005</v>
      </c>
      <c r="AJ138" s="4">
        <v>2.35E-2</v>
      </c>
      <c r="AK138" s="5">
        <v>0.74970000000000003</v>
      </c>
      <c r="AL138" s="5">
        <v>0.96240000000000003</v>
      </c>
      <c r="AM138" s="5">
        <v>0.23649999999999999</v>
      </c>
      <c r="AN138" s="5">
        <v>0.81689999999999996</v>
      </c>
      <c r="AO138" s="5">
        <v>1.5599999999999999E-2</v>
      </c>
      <c r="AP138" s="4">
        <v>0.80840000000000001</v>
      </c>
      <c r="AQ138" s="4">
        <v>1.1089</v>
      </c>
      <c r="AR138" s="4">
        <v>0.1777</v>
      </c>
      <c r="AS138" s="4">
        <v>0.62990000000000002</v>
      </c>
      <c r="AT138" s="4">
        <v>7.1999999999999998E-3</v>
      </c>
      <c r="AU138" s="5">
        <v>0.67</v>
      </c>
      <c r="AV138" s="5">
        <v>0.78</v>
      </c>
      <c r="AW138" s="5">
        <v>0.35520000000000002</v>
      </c>
      <c r="AX138" s="5">
        <v>0.95450000000000002</v>
      </c>
      <c r="AY138" s="5">
        <v>6.9099999999999995E-2</v>
      </c>
      <c r="AZ138" s="4">
        <v>0.67879999999999996</v>
      </c>
      <c r="BA138" s="4">
        <v>0.79579999999999995</v>
      </c>
      <c r="BB138" s="4">
        <v>0.34610000000000002</v>
      </c>
      <c r="BC138" s="4">
        <v>0.94269999999999998</v>
      </c>
      <c r="BD138" s="4">
        <v>4.8899999999999999E-2</v>
      </c>
      <c r="BE138" s="5">
        <v>0.6925</v>
      </c>
      <c r="BF138" s="5">
        <v>0.82850000000000001</v>
      </c>
      <c r="BG138" s="5">
        <v>0.31109999999999999</v>
      </c>
      <c r="BH138" s="5">
        <v>0.92349999999999999</v>
      </c>
      <c r="BI138" s="5">
        <v>3.6900000000000002E-2</v>
      </c>
      <c r="BJ138" s="4">
        <v>0.72009999999999996</v>
      </c>
      <c r="BK138" s="4">
        <v>0.89100000000000001</v>
      </c>
      <c r="BL138" s="4">
        <v>0.26500000000000001</v>
      </c>
      <c r="BM138" s="4">
        <v>0.87780000000000002</v>
      </c>
      <c r="BN138" s="4">
        <v>2.0500000000000001E-2</v>
      </c>
      <c r="BO138" s="5">
        <v>0.80910000000000004</v>
      </c>
      <c r="BP138" s="5">
        <v>1.1112</v>
      </c>
      <c r="BQ138" s="5">
        <v>0.1772</v>
      </c>
      <c r="BR138" s="5">
        <v>0.62839999999999996</v>
      </c>
      <c r="BS138" s="5">
        <v>8.0000000000000002E-3</v>
      </c>
      <c r="BT138" s="4">
        <v>0.67120000000000002</v>
      </c>
      <c r="BU138" s="4">
        <v>0.78010000000000002</v>
      </c>
      <c r="BV138" s="4">
        <v>0.34389999999999998</v>
      </c>
      <c r="BW138" s="4">
        <v>0.9536</v>
      </c>
      <c r="BX138" s="4">
        <v>8.1299999999999997E-2</v>
      </c>
      <c r="BY138" s="5">
        <v>0.67879999999999996</v>
      </c>
      <c r="BZ138" s="5">
        <v>0.79769999999999996</v>
      </c>
      <c r="CA138" s="5">
        <v>0.33779999999999999</v>
      </c>
      <c r="CB138" s="5">
        <v>0.94389999999999996</v>
      </c>
      <c r="CC138" s="5">
        <v>5.7099999999999998E-2</v>
      </c>
      <c r="CD138" s="4">
        <v>0.69299999999999995</v>
      </c>
      <c r="CE138" s="4">
        <v>0.82920000000000005</v>
      </c>
      <c r="CF138" s="4">
        <v>0.31119999999999998</v>
      </c>
      <c r="CG138" s="4">
        <v>0.92400000000000004</v>
      </c>
      <c r="CH138" s="4">
        <v>4.2200000000000001E-2</v>
      </c>
      <c r="CI138" s="5">
        <v>0.72140000000000004</v>
      </c>
      <c r="CJ138" s="5">
        <v>0.89500000000000002</v>
      </c>
      <c r="CK138" s="5">
        <v>0.26600000000000001</v>
      </c>
      <c r="CL138" s="5">
        <v>0.87709999999999999</v>
      </c>
      <c r="CM138" s="5">
        <v>2.7099999999999999E-2</v>
      </c>
      <c r="CN138" s="4">
        <v>0.80800000000000005</v>
      </c>
      <c r="CO138" s="4">
        <v>1.1083000000000001</v>
      </c>
      <c r="CP138" s="4">
        <v>0.18490000000000001</v>
      </c>
      <c r="CQ138" s="4">
        <v>0.62780000000000002</v>
      </c>
      <c r="CR138" s="4">
        <v>1.3599999999999999E-2</v>
      </c>
      <c r="CS138" s="5">
        <v>0.66869999999999996</v>
      </c>
      <c r="CT138" s="5">
        <v>0.77590000000000003</v>
      </c>
      <c r="CU138" s="5">
        <v>0.35399999999999998</v>
      </c>
      <c r="CV138" s="5">
        <v>0.95399999999999996</v>
      </c>
      <c r="CW138" s="5">
        <v>6.5600000000000006E-2</v>
      </c>
      <c r="CX138" s="4">
        <v>0.67900000000000005</v>
      </c>
      <c r="CY138" s="4">
        <v>0.79749999999999999</v>
      </c>
      <c r="CZ138" s="4">
        <v>0.3397</v>
      </c>
      <c r="DA138" s="4">
        <v>0.94310000000000005</v>
      </c>
      <c r="DB138" s="4">
        <v>4.9399999999999999E-2</v>
      </c>
      <c r="DC138" s="5">
        <v>0.69279999999999997</v>
      </c>
      <c r="DD138" s="5">
        <v>0.82940000000000003</v>
      </c>
      <c r="DE138" s="5">
        <v>0.31059999999999999</v>
      </c>
      <c r="DF138" s="5">
        <v>0.92420000000000002</v>
      </c>
      <c r="DG138" s="5">
        <v>3.5200000000000002E-2</v>
      </c>
      <c r="DH138" s="4">
        <v>0.7218</v>
      </c>
      <c r="DI138" s="4">
        <v>0.89580000000000004</v>
      </c>
      <c r="DJ138" s="4">
        <v>0.26700000000000002</v>
      </c>
      <c r="DK138" s="4">
        <v>0.878</v>
      </c>
      <c r="DL138" s="4">
        <v>2.0299999999999999E-2</v>
      </c>
      <c r="DM138" s="5">
        <v>0.80789999999999995</v>
      </c>
      <c r="DN138" s="5">
        <v>1.1068</v>
      </c>
      <c r="DO138" s="5">
        <v>0.1777</v>
      </c>
      <c r="DP138" s="5">
        <v>0.62670000000000003</v>
      </c>
      <c r="DQ138" s="5">
        <v>7.4999999999999997E-3</v>
      </c>
      <c r="DR138" s="4">
        <v>0.67149999999999999</v>
      </c>
      <c r="DS138" s="4">
        <v>0.78149999999999997</v>
      </c>
      <c r="DT138" s="4">
        <v>0.35260000000000002</v>
      </c>
      <c r="DU138" s="4">
        <v>0.95330000000000004</v>
      </c>
      <c r="DV138" s="4">
        <v>6.6600000000000006E-2</v>
      </c>
      <c r="DW138" s="5">
        <v>0.67810000000000004</v>
      </c>
      <c r="DX138" s="5">
        <v>0.79559999999999997</v>
      </c>
      <c r="DY138" s="5">
        <v>0.33850000000000002</v>
      </c>
      <c r="DZ138" s="5">
        <v>0.94310000000000005</v>
      </c>
      <c r="EA138" s="5">
        <v>5.2600000000000001E-2</v>
      </c>
      <c r="EB138" s="4">
        <v>0.69220000000000004</v>
      </c>
      <c r="EC138" s="4">
        <v>0.8276</v>
      </c>
      <c r="ED138" s="4">
        <v>0.314</v>
      </c>
      <c r="EE138" s="4">
        <v>0.92359999999999998</v>
      </c>
      <c r="EF138" s="4">
        <v>3.7199999999999997E-2</v>
      </c>
      <c r="EG138" s="5">
        <v>0.72109999999999996</v>
      </c>
      <c r="EH138" s="5">
        <v>0.89410000000000001</v>
      </c>
      <c r="EI138" s="5">
        <v>0.26569999999999999</v>
      </c>
      <c r="EJ138" s="5">
        <v>0.87819999999999998</v>
      </c>
      <c r="EK138" s="5">
        <v>2.23E-2</v>
      </c>
      <c r="EL138" s="4">
        <v>0.8075</v>
      </c>
      <c r="EM138" s="4">
        <v>1.1073</v>
      </c>
      <c r="EN138" s="4">
        <v>0.1792</v>
      </c>
      <c r="EO138" s="4">
        <v>0.62749999999999995</v>
      </c>
      <c r="EP138" s="4">
        <v>7.4000000000000003E-3</v>
      </c>
      <c r="EQ138" s="5"/>
      <c r="ER138" s="5"/>
      <c r="ES138" s="5"/>
      <c r="ET138" s="5"/>
      <c r="EU138" s="5"/>
      <c r="EV138" s="4"/>
      <c r="EW138" s="4"/>
      <c r="EX138" s="4"/>
      <c r="EY138" s="4"/>
      <c r="EZ138" s="4"/>
      <c r="FA138" s="5">
        <v>0.69199999999999995</v>
      </c>
      <c r="FB138" s="5">
        <v>0.82689999999999997</v>
      </c>
      <c r="FC138" s="5">
        <v>0.31330000000000002</v>
      </c>
      <c r="FD138" s="5">
        <v>0.92379999999999995</v>
      </c>
      <c r="FE138" s="5">
        <v>3.5200000000000002E-2</v>
      </c>
      <c r="FF138" s="4"/>
      <c r="FG138" s="4"/>
      <c r="FH138" s="4"/>
      <c r="FI138" s="4"/>
      <c r="FJ138" s="4"/>
      <c r="FK138" s="5"/>
      <c r="FL138" s="5"/>
      <c r="FM138" s="5"/>
      <c r="FN138" s="5"/>
      <c r="FO138" s="5"/>
      <c r="FP138" s="4">
        <f t="shared" si="26"/>
        <v>0.71193000000000017</v>
      </c>
      <c r="FQ138" s="4">
        <f t="shared" ref="FQ138" si="27">AVERAGEIFS(B138:FO138,metrics.est,"MSE")</f>
        <v>0.87545000000000006</v>
      </c>
      <c r="FR138" s="4">
        <f t="shared" ref="FR138" si="28">AVERAGEIFS(B138:FO138,metrics.est,"R")</f>
        <v>0.29146666666666665</v>
      </c>
      <c r="FS138" s="4">
        <f t="shared" ref="FS138" si="29">AVERAGEIFS(B138:FO138,metrics.est,"Coverage")</f>
        <v>0.87224999999999997</v>
      </c>
      <c r="FT138" s="4">
        <f t="shared" ref="FT138" si="30">AVERAGEIFS(B138:FO138,metrics.est,"Time")</f>
        <v>3.8556666666666663E-2</v>
      </c>
      <c r="FU138" s="1" t="str" cm="1">
        <f t="array" aca="1" ref="FU138" ca="1">CONCATENATE(INDIRECT(ADDRESS(1,MATCH(_xlfn.MINIFS(B138:FO138,metrics.est,"MAE"),B138:FO138,0)+1)), ", ", INDIRECT(ADDRESS(2,MATCH(_xlfn.MINIFS(B138:FO138,metrics.est,"MAE"),B138:FO138,0)+1)))</f>
        <v>k=20, r=0.1</v>
      </c>
      <c r="FV138" s="1" t="str" cm="1">
        <f t="array" aca="1" ref="FV138" ca="1">CONCATENATE(INDIRECT(ADDRESS(1,MATCH(_xlfn.MINIFS(B138:FO138,metrics.est,"MSE"),B138:FO138,0)+1)), ", ", INDIRECT(ADDRESS(2,MATCH(_xlfn.MINIFS(B138:FO138,metrics.est,"MSE"),B138:FO138,0)+1)))</f>
        <v>k=5, r=0.1</v>
      </c>
      <c r="FW138" s="1" t="str" cm="1">
        <f t="array" aca="1" ref="FW138" ca="1">CONCATENATE(INDIRECT(ADDRESS(1,MATCH(_xlfn.MAXIFS(B138:FO138,metrics.est,"R"),B138:FO138,0)+1)), ", ", INDIRECT(ADDRESS(2,MATCH(_xlfn.MAXIFS(B138:FO138,metrics.est,"R"),B138:FO138,0)+1)))</f>
        <v>k=10, r=0.1</v>
      </c>
      <c r="FX138" s="1" t="str" cm="1">
        <f t="array" aca="1" ref="FX138" ca="1">CONCATENATE(INDIRECT(ADDRESS(1,MATCH(_xlfn.MAXIFS(B138:FO138,metrics.est,"Coverage"),B138:FO138,0)+1)), ", ", INDIRECT(ADDRESS(2,MATCH(_xlfn.MAXIFS(B138:FO138,metrics.est,"Coverage"),B138:FO138,0)+1)))</f>
        <v>k=5, r=0.1</v>
      </c>
      <c r="FY138" s="1" t="str" cm="1">
        <f t="array" aca="1" ref="FY138" ca="1">CONCATENATE(INDIRECT(ADDRESS(1,MATCH(_xlfn.MINIFS(B138:FO138,metrics.est,"Time"),B138:FO138,0)+1)), ", ", INDIRECT(ADDRESS(2,MATCH(_xlfn.MINIFS(B138:FO138,metrics.est,"Time"),B138:FO138,0)+1)))</f>
        <v>k=5, r=0.9</v>
      </c>
    </row>
    <row r="139" spans="1:181" x14ac:dyDescent="0.2">
      <c r="A139" s="1" t="s">
        <v>241</v>
      </c>
      <c r="B139" s="4">
        <v>0.6704</v>
      </c>
      <c r="C139" s="4">
        <v>0.77539999999999998</v>
      </c>
      <c r="D139" s="4">
        <v>0.33069999999999999</v>
      </c>
      <c r="E139" s="4">
        <v>0.95499999999999996</v>
      </c>
      <c r="F139" s="4">
        <v>6.7699999999999996E-2</v>
      </c>
      <c r="G139" s="5">
        <v>0.67500000000000004</v>
      </c>
      <c r="H139" s="5">
        <v>0.79039999999999999</v>
      </c>
      <c r="I139" s="5">
        <v>0.34460000000000002</v>
      </c>
      <c r="J139" s="5">
        <v>0.9496</v>
      </c>
      <c r="K139" s="5">
        <v>6.5299999999999997E-2</v>
      </c>
      <c r="L139" s="4">
        <v>0.6804</v>
      </c>
      <c r="M139" s="4">
        <v>0.80069999999999997</v>
      </c>
      <c r="N139" s="4">
        <v>0.33260000000000001</v>
      </c>
      <c r="O139" s="4">
        <v>0.94399999999999995</v>
      </c>
      <c r="P139" s="4">
        <v>5.0900000000000001E-2</v>
      </c>
      <c r="Q139" s="5">
        <v>0.68489999999999995</v>
      </c>
      <c r="R139" s="5">
        <v>0.81</v>
      </c>
      <c r="S139" s="5">
        <v>0.32300000000000001</v>
      </c>
      <c r="T139" s="5">
        <v>0.93579999999999997</v>
      </c>
      <c r="U139" s="5">
        <v>5.6000000000000001E-2</v>
      </c>
      <c r="V139" s="4">
        <v>0.69199999999999995</v>
      </c>
      <c r="W139" s="4">
        <v>0.82630000000000003</v>
      </c>
      <c r="X139" s="4">
        <v>0.32050000000000001</v>
      </c>
      <c r="Y139" s="4">
        <v>0.92359999999999998</v>
      </c>
      <c r="Z139" s="4">
        <v>3.5499999999999997E-2</v>
      </c>
      <c r="AA139" s="5">
        <v>0.7046</v>
      </c>
      <c r="AB139" s="5">
        <v>0.85329999999999995</v>
      </c>
      <c r="AC139" s="5">
        <v>0.2959</v>
      </c>
      <c r="AD139" s="5">
        <v>0.90759999999999996</v>
      </c>
      <c r="AE139" s="5">
        <v>3.5999999999999997E-2</v>
      </c>
      <c r="AF139" s="4">
        <v>0.72099999999999997</v>
      </c>
      <c r="AG139" s="4">
        <v>0.89090000000000003</v>
      </c>
      <c r="AH139" s="4">
        <v>0.26300000000000001</v>
      </c>
      <c r="AI139" s="4">
        <v>0.87939999999999996</v>
      </c>
      <c r="AJ139" s="4">
        <v>2.5399999999999999E-2</v>
      </c>
      <c r="AK139" s="5">
        <v>0.74960000000000004</v>
      </c>
      <c r="AL139" s="5">
        <v>0.96250000000000002</v>
      </c>
      <c r="AM139" s="5">
        <v>0.23699999999999999</v>
      </c>
      <c r="AN139" s="5">
        <v>0.81850000000000001</v>
      </c>
      <c r="AO139" s="5">
        <v>1.3899999999999999E-2</v>
      </c>
      <c r="AP139" s="4">
        <v>0.80740000000000001</v>
      </c>
      <c r="AQ139" s="4">
        <v>1.1060000000000001</v>
      </c>
      <c r="AR139" s="4">
        <v>0.1777</v>
      </c>
      <c r="AS139" s="4">
        <v>0.63060000000000005</v>
      </c>
      <c r="AT139" s="4">
        <v>8.3999999999999995E-3</v>
      </c>
      <c r="AU139" s="5">
        <v>0.67059999999999997</v>
      </c>
      <c r="AV139" s="5">
        <v>0.78120000000000001</v>
      </c>
      <c r="AW139" s="5">
        <v>0.35560000000000003</v>
      </c>
      <c r="AX139" s="5">
        <v>0.95469999999999999</v>
      </c>
      <c r="AY139" s="5">
        <v>6.8400000000000002E-2</v>
      </c>
      <c r="AZ139" s="4">
        <v>0.67949999999999999</v>
      </c>
      <c r="BA139" s="4">
        <v>0.79769999999999996</v>
      </c>
      <c r="BB139" s="4">
        <v>0.34599999999999997</v>
      </c>
      <c r="BC139" s="4">
        <v>0.94310000000000005</v>
      </c>
      <c r="BD139" s="4">
        <v>5.0999999999999997E-2</v>
      </c>
      <c r="BE139" s="5">
        <v>0.69310000000000005</v>
      </c>
      <c r="BF139" s="5">
        <v>0.83009999999999995</v>
      </c>
      <c r="BG139" s="5">
        <v>0.30990000000000001</v>
      </c>
      <c r="BH139" s="5">
        <v>0.92390000000000005</v>
      </c>
      <c r="BI139" s="5">
        <v>3.6900000000000002E-2</v>
      </c>
      <c r="BJ139" s="4">
        <v>0.72030000000000005</v>
      </c>
      <c r="BK139" s="4">
        <v>0.89139999999999997</v>
      </c>
      <c r="BL139" s="4">
        <v>0.26540000000000002</v>
      </c>
      <c r="BM139" s="4">
        <v>0.87890000000000001</v>
      </c>
      <c r="BN139" s="4">
        <v>2.0500000000000001E-2</v>
      </c>
      <c r="BO139" s="5">
        <v>0.80800000000000005</v>
      </c>
      <c r="BP139" s="5">
        <v>1.1080000000000001</v>
      </c>
      <c r="BQ139" s="5">
        <v>0.1779</v>
      </c>
      <c r="BR139" s="5">
        <v>0.629</v>
      </c>
      <c r="BS139" s="5">
        <v>7.1999999999999998E-3</v>
      </c>
      <c r="BT139" s="4">
        <v>0.67179999999999995</v>
      </c>
      <c r="BU139" s="4">
        <v>0.78159999999999996</v>
      </c>
      <c r="BV139" s="4">
        <v>0.3412</v>
      </c>
      <c r="BW139" s="4">
        <v>0.95379999999999998</v>
      </c>
      <c r="BX139" s="4">
        <v>8.3900000000000002E-2</v>
      </c>
      <c r="BY139" s="5">
        <v>0.67930000000000001</v>
      </c>
      <c r="BZ139" s="5">
        <v>0.79890000000000005</v>
      </c>
      <c r="CA139" s="5">
        <v>0.33700000000000002</v>
      </c>
      <c r="CB139" s="5">
        <v>0.94410000000000005</v>
      </c>
      <c r="CC139" s="5">
        <v>5.7000000000000002E-2</v>
      </c>
      <c r="CD139" s="4">
        <v>0.69350000000000001</v>
      </c>
      <c r="CE139" s="4">
        <v>0.83040000000000003</v>
      </c>
      <c r="CF139" s="4">
        <v>0.31109999999999999</v>
      </c>
      <c r="CG139" s="4">
        <v>0.92449999999999999</v>
      </c>
      <c r="CH139" s="4">
        <v>4.2799999999999998E-2</v>
      </c>
      <c r="CI139" s="5">
        <v>0.72170000000000001</v>
      </c>
      <c r="CJ139" s="5">
        <v>0.89590000000000003</v>
      </c>
      <c r="CK139" s="5">
        <v>0.26579999999999998</v>
      </c>
      <c r="CL139" s="5">
        <v>0.87819999999999998</v>
      </c>
      <c r="CM139" s="5">
        <v>2.5600000000000001E-2</v>
      </c>
      <c r="CN139" s="4">
        <v>0.80679999999999996</v>
      </c>
      <c r="CO139" s="4">
        <v>1.1051</v>
      </c>
      <c r="CP139" s="4">
        <v>0.18540000000000001</v>
      </c>
      <c r="CQ139" s="4">
        <v>0.62860000000000005</v>
      </c>
      <c r="CR139" s="4">
        <v>1.3299999999999999E-2</v>
      </c>
      <c r="CS139" s="5">
        <v>0.66949999999999998</v>
      </c>
      <c r="CT139" s="5">
        <v>0.77800000000000002</v>
      </c>
      <c r="CU139" s="5">
        <v>0.35320000000000001</v>
      </c>
      <c r="CV139" s="5">
        <v>0.95420000000000005</v>
      </c>
      <c r="CW139" s="5">
        <v>6.6699999999999995E-2</v>
      </c>
      <c r="CX139" s="4">
        <v>0.67959999999999998</v>
      </c>
      <c r="CY139" s="4">
        <v>0.79900000000000004</v>
      </c>
      <c r="CZ139" s="4">
        <v>0.33910000000000001</v>
      </c>
      <c r="DA139" s="4">
        <v>0.94330000000000003</v>
      </c>
      <c r="DB139" s="4">
        <v>5.2400000000000002E-2</v>
      </c>
      <c r="DC139" s="5">
        <v>0.69330000000000003</v>
      </c>
      <c r="DD139" s="5">
        <v>0.83050000000000002</v>
      </c>
      <c r="DE139" s="5">
        <v>0.30980000000000002</v>
      </c>
      <c r="DF139" s="5">
        <v>0.92479999999999996</v>
      </c>
      <c r="DG139" s="5">
        <v>3.5700000000000003E-2</v>
      </c>
      <c r="DH139" s="4">
        <v>0.72199999999999998</v>
      </c>
      <c r="DI139" s="4">
        <v>0.89629999999999999</v>
      </c>
      <c r="DJ139" s="4">
        <v>0.26729999999999998</v>
      </c>
      <c r="DK139" s="4">
        <v>0.87919999999999998</v>
      </c>
      <c r="DL139" s="4">
        <v>2.0400000000000001E-2</v>
      </c>
      <c r="DM139" s="5">
        <v>0.80679999999999996</v>
      </c>
      <c r="DN139" s="5">
        <v>1.1037999999999999</v>
      </c>
      <c r="DO139" s="5">
        <v>0.17810000000000001</v>
      </c>
      <c r="DP139" s="5">
        <v>0.62739999999999996</v>
      </c>
      <c r="DQ139" s="5">
        <v>7.3000000000000001E-3</v>
      </c>
      <c r="DR139" s="4">
        <v>0.67230000000000001</v>
      </c>
      <c r="DS139" s="4">
        <v>0.78320000000000001</v>
      </c>
      <c r="DT139" s="4">
        <v>0.3508</v>
      </c>
      <c r="DU139" s="4">
        <v>0.95350000000000001</v>
      </c>
      <c r="DV139" s="4">
        <v>6.6299999999999998E-2</v>
      </c>
      <c r="DW139" s="5">
        <v>0.67879999999999996</v>
      </c>
      <c r="DX139" s="5">
        <v>0.79730000000000001</v>
      </c>
      <c r="DY139" s="5">
        <v>0.33739999999999998</v>
      </c>
      <c r="DZ139" s="5">
        <v>0.94330000000000003</v>
      </c>
      <c r="EA139" s="5">
        <v>5.2499999999999998E-2</v>
      </c>
      <c r="EB139" s="4">
        <v>0.69269999999999998</v>
      </c>
      <c r="EC139" s="4">
        <v>0.82909999999999995</v>
      </c>
      <c r="ED139" s="4">
        <v>0.31319999999999998</v>
      </c>
      <c r="EE139" s="4">
        <v>0.92400000000000004</v>
      </c>
      <c r="EF139" s="4">
        <v>3.5400000000000001E-2</v>
      </c>
      <c r="EG139" s="5">
        <v>0.72119999999999995</v>
      </c>
      <c r="EH139" s="5">
        <v>0.89449999999999996</v>
      </c>
      <c r="EI139" s="5">
        <v>0.26569999999999999</v>
      </c>
      <c r="EJ139" s="5">
        <v>0.87929999999999997</v>
      </c>
      <c r="EK139" s="5">
        <v>2.2200000000000001E-2</v>
      </c>
      <c r="EL139" s="4">
        <v>0.80649999999999999</v>
      </c>
      <c r="EM139" s="4">
        <v>1.1046</v>
      </c>
      <c r="EN139" s="4">
        <v>0.1797</v>
      </c>
      <c r="EO139" s="4">
        <v>0.62829999999999997</v>
      </c>
      <c r="EP139" s="4">
        <v>7.1999999999999998E-3</v>
      </c>
      <c r="EQ139" s="5"/>
      <c r="ER139" s="5"/>
      <c r="ES139" s="5"/>
      <c r="ET139" s="5"/>
      <c r="EU139" s="5"/>
      <c r="EV139" s="4"/>
      <c r="EW139" s="4"/>
      <c r="EX139" s="4"/>
      <c r="EY139" s="4"/>
      <c r="EZ139" s="4"/>
      <c r="FA139" s="5">
        <v>0.6925</v>
      </c>
      <c r="FB139" s="5">
        <v>0.82830000000000004</v>
      </c>
      <c r="FC139" s="5">
        <v>0.31259999999999999</v>
      </c>
      <c r="FD139" s="5">
        <v>0.9244</v>
      </c>
      <c r="FE139" s="5">
        <v>3.5400000000000001E-2</v>
      </c>
      <c r="FF139" s="4"/>
      <c r="FG139" s="4"/>
      <c r="FH139" s="4"/>
      <c r="FI139" s="4"/>
      <c r="FJ139" s="4"/>
      <c r="FK139" s="5"/>
      <c r="FL139" s="5"/>
      <c r="FM139" s="5"/>
      <c r="FN139" s="5"/>
      <c r="FO139" s="5"/>
      <c r="FP139" s="4">
        <f t="shared" ref="FP139" si="31">AVERAGEIFS(B139:FO139,metrics.est,"MAE")</f>
        <v>0.71216999999999997</v>
      </c>
      <c r="FQ139" s="4">
        <f t="shared" ref="FQ139" si="32">AVERAGEIFS(B139:FO139,metrics.est,"MSE")</f>
        <v>0.8760133333333332</v>
      </c>
      <c r="FR139" s="4">
        <f t="shared" ref="FR139" si="33">AVERAGEIFS(B139:FO139,metrics.est,"R")</f>
        <v>0.29090666666666659</v>
      </c>
      <c r="FS139" s="4">
        <f t="shared" ref="FS139" si="34">AVERAGEIFS(B139:FO139,metrics.est,"Coverage")</f>
        <v>0.87282000000000004</v>
      </c>
      <c r="FT139" s="4">
        <f t="shared" ref="FT139" si="35">AVERAGEIFS(B139:FO139,metrics.est,"Time")</f>
        <v>3.8906666666666666E-2</v>
      </c>
      <c r="FU139" s="1" t="str" cm="1">
        <f t="array" aca="1" ref="FU139" ca="1">CONCATENATE(INDIRECT(ADDRESS(1,MATCH(_xlfn.MINIFS(B139:FO139,metrics.est,"MAE"),B139:FO139,0)+1)), ", ", INDIRECT(ADDRESS(2,MATCH(_xlfn.MINIFS(B139:FO139,metrics.est,"MAE"),B139:FO139,0)+1)))</f>
        <v>k=20, r=0.1</v>
      </c>
      <c r="FV139" s="1" t="str" cm="1">
        <f t="array" aca="1" ref="FV139" ca="1">CONCATENATE(INDIRECT(ADDRESS(1,MATCH(_xlfn.MINIFS(B139:FO139,metrics.est,"MSE"),B139:FO139,0)+1)), ", ", INDIRECT(ADDRESS(2,MATCH(_xlfn.MINIFS(B139:FO139,metrics.est,"MSE"),B139:FO139,0)+1)))</f>
        <v>k=5, r=0.1</v>
      </c>
      <c r="FW139" s="1" t="str" cm="1">
        <f t="array" aca="1" ref="FW139" ca="1">CONCATENATE(INDIRECT(ADDRESS(1,MATCH(_xlfn.MAXIFS(B139:FO139,metrics.est,"R"),B139:FO139,0)+1)), ", ", INDIRECT(ADDRESS(2,MATCH(_xlfn.MAXIFS(B139:FO139,metrics.est,"R"),B139:FO139,0)+1)))</f>
        <v>k=10, r=0.1</v>
      </c>
      <c r="FX139" s="1" t="str" cm="1">
        <f t="array" aca="1" ref="FX139" ca="1">CONCATENATE(INDIRECT(ADDRESS(1,MATCH(_xlfn.MAXIFS(B139:FO139,metrics.est,"Coverage"),B139:FO139,0)+1)), ", ", INDIRECT(ADDRESS(2,MATCH(_xlfn.MAXIFS(B139:FO139,metrics.est,"Coverage"),B139:FO139,0)+1)))</f>
        <v>k=5, r=0.1</v>
      </c>
      <c r="FY139" s="1" t="str" cm="1">
        <f t="array" aca="1" ref="FY139" ca="1">CONCATENATE(INDIRECT(ADDRESS(1,MATCH(_xlfn.MINIFS(B139:FO139,metrics.est,"Time"),B139:FO139,0)+1)), ", ", INDIRECT(ADDRESS(2,MATCH(_xlfn.MINIFS(B139:FO139,metrics.est,"Time"),B139:FO139,0)+1)))</f>
        <v>k=10, r=0.9</v>
      </c>
    </row>
    <row r="140" spans="1:181" x14ac:dyDescent="0.2">
      <c r="A140" s="1" t="s">
        <v>124</v>
      </c>
      <c r="B140" s="4">
        <v>0.67110000000000003</v>
      </c>
      <c r="C140" s="4">
        <v>0.7762</v>
      </c>
      <c r="D140" s="4">
        <v>0.32890000000000003</v>
      </c>
      <c r="E140" s="4">
        <v>0.95520000000000005</v>
      </c>
      <c r="F140" s="4">
        <v>5.0500000000000003E-2</v>
      </c>
      <c r="G140" s="5">
        <v>0.67620000000000002</v>
      </c>
      <c r="H140" s="5">
        <v>0.79169999999999996</v>
      </c>
      <c r="I140" s="5">
        <v>0.3458</v>
      </c>
      <c r="J140" s="5">
        <v>0.94979999999999998</v>
      </c>
      <c r="K140" s="5">
        <v>3.49E-2</v>
      </c>
      <c r="L140" s="4">
        <v>0.68120000000000003</v>
      </c>
      <c r="M140" s="4">
        <v>0.8014</v>
      </c>
      <c r="N140" s="4">
        <v>0.33339999999999997</v>
      </c>
      <c r="O140" s="4">
        <v>0.94420000000000004</v>
      </c>
      <c r="P140" s="4">
        <v>3.9E-2</v>
      </c>
      <c r="Q140" s="5">
        <v>0.68600000000000005</v>
      </c>
      <c r="R140" s="5">
        <v>0.81179999999999997</v>
      </c>
      <c r="S140" s="5">
        <v>0.32229999999999998</v>
      </c>
      <c r="T140" s="5">
        <v>0.93600000000000005</v>
      </c>
      <c r="U140" s="5">
        <v>2.4400000000000002E-2</v>
      </c>
      <c r="V140" s="4">
        <v>0.69310000000000005</v>
      </c>
      <c r="W140" s="4">
        <v>0.82830000000000004</v>
      </c>
      <c r="X140" s="4">
        <v>0.31940000000000002</v>
      </c>
      <c r="Y140" s="4">
        <v>0.92390000000000005</v>
      </c>
      <c r="Z140" s="4">
        <v>2.2700000000000001E-2</v>
      </c>
      <c r="AA140" s="5">
        <v>0.70550000000000002</v>
      </c>
      <c r="AB140" s="5">
        <v>0.85409999999999997</v>
      </c>
      <c r="AC140" s="5">
        <v>0.29609999999999997</v>
      </c>
      <c r="AD140" s="5">
        <v>0.90780000000000005</v>
      </c>
      <c r="AE140" s="5">
        <v>1.7899999999999999E-2</v>
      </c>
      <c r="AF140" s="4">
        <v>0.72209999999999996</v>
      </c>
      <c r="AG140" s="4">
        <v>0.89219999999999999</v>
      </c>
      <c r="AH140" s="4">
        <v>0.26240000000000002</v>
      </c>
      <c r="AI140" s="4">
        <v>0.87929999999999997</v>
      </c>
      <c r="AJ140" s="4">
        <v>2.1399999999999999E-2</v>
      </c>
      <c r="AK140" s="5">
        <v>0.751</v>
      </c>
      <c r="AL140" s="5">
        <v>0.96399999999999997</v>
      </c>
      <c r="AM140" s="5">
        <v>0.23680000000000001</v>
      </c>
      <c r="AN140" s="5">
        <v>0.81769999999999998</v>
      </c>
      <c r="AO140" s="5">
        <v>6.7000000000000002E-3</v>
      </c>
      <c r="AP140" s="4">
        <v>0.80930000000000002</v>
      </c>
      <c r="AQ140" s="4">
        <v>1.1099000000000001</v>
      </c>
      <c r="AR140" s="4">
        <v>0.1767</v>
      </c>
      <c r="AS140" s="4">
        <v>0.62780000000000002</v>
      </c>
      <c r="AT140" s="4">
        <v>7.4999999999999997E-3</v>
      </c>
      <c r="AU140" s="5">
        <v>0.67159999999999997</v>
      </c>
      <c r="AV140" s="5">
        <v>0.78239999999999998</v>
      </c>
      <c r="AW140" s="5">
        <v>0.35420000000000001</v>
      </c>
      <c r="AX140" s="5">
        <v>0.95479999999999998</v>
      </c>
      <c r="AY140" s="5">
        <v>4.0399999999999998E-2</v>
      </c>
      <c r="AZ140" s="4">
        <v>0.6804</v>
      </c>
      <c r="BA140" s="4">
        <v>0.79869999999999997</v>
      </c>
      <c r="BB140" s="4">
        <v>0.3463</v>
      </c>
      <c r="BC140" s="4">
        <v>0.94320000000000004</v>
      </c>
      <c r="BD140" s="4">
        <v>2.86E-2</v>
      </c>
      <c r="BE140" s="5">
        <v>0.69389999999999996</v>
      </c>
      <c r="BF140" s="5">
        <v>0.83109999999999995</v>
      </c>
      <c r="BG140" s="5">
        <v>0.30940000000000001</v>
      </c>
      <c r="BH140" s="5">
        <v>0.92410000000000003</v>
      </c>
      <c r="BI140" s="5">
        <v>2.0799999999999999E-2</v>
      </c>
      <c r="BJ140" s="4">
        <v>0.72150000000000003</v>
      </c>
      <c r="BK140" s="4">
        <v>0.89300000000000002</v>
      </c>
      <c r="BL140" s="4">
        <v>0.26540000000000002</v>
      </c>
      <c r="BM140" s="4">
        <v>0.87880000000000003</v>
      </c>
      <c r="BN140" s="4">
        <v>1.38E-2</v>
      </c>
      <c r="BO140" s="5">
        <v>0.80959999999999999</v>
      </c>
      <c r="BP140" s="5">
        <v>1.1107</v>
      </c>
      <c r="BQ140" s="5">
        <v>0.17680000000000001</v>
      </c>
      <c r="BR140" s="5">
        <v>0.62649999999999995</v>
      </c>
      <c r="BS140" s="5">
        <v>6.6E-3</v>
      </c>
      <c r="BT140" s="4">
        <v>0.67249999999999999</v>
      </c>
      <c r="BU140" s="4">
        <v>0.78259999999999996</v>
      </c>
      <c r="BV140" s="4">
        <v>0.3448</v>
      </c>
      <c r="BW140" s="4">
        <v>0.95399999999999996</v>
      </c>
      <c r="BX140" s="4">
        <v>4.2000000000000003E-2</v>
      </c>
      <c r="BY140" s="5">
        <v>0.68020000000000003</v>
      </c>
      <c r="BZ140" s="5">
        <v>0.80010000000000003</v>
      </c>
      <c r="CA140" s="5">
        <v>0.33729999999999999</v>
      </c>
      <c r="CB140" s="5">
        <v>0.94420000000000004</v>
      </c>
      <c r="CC140" s="5">
        <v>2.8899999999999999E-2</v>
      </c>
      <c r="CD140" s="4">
        <v>0.69440000000000002</v>
      </c>
      <c r="CE140" s="4">
        <v>0.83150000000000002</v>
      </c>
      <c r="CF140" s="4">
        <v>0.31109999999999999</v>
      </c>
      <c r="CG140" s="4">
        <v>0.92479999999999996</v>
      </c>
      <c r="CH140" s="4">
        <v>1.9699999999999999E-2</v>
      </c>
      <c r="CI140" s="5">
        <v>0.7228</v>
      </c>
      <c r="CJ140" s="5">
        <v>0.89729999999999999</v>
      </c>
      <c r="CK140" s="5">
        <v>0.2656</v>
      </c>
      <c r="CL140" s="5">
        <v>0.87809999999999999</v>
      </c>
      <c r="CM140" s="5">
        <v>1.3299999999999999E-2</v>
      </c>
      <c r="CN140" s="4">
        <v>0.80830000000000002</v>
      </c>
      <c r="CO140" s="4">
        <v>1.1074999999999999</v>
      </c>
      <c r="CP140" s="4">
        <v>0.18479999999999999</v>
      </c>
      <c r="CQ140" s="4">
        <v>0.626</v>
      </c>
      <c r="CR140" s="4">
        <v>6.3E-3</v>
      </c>
      <c r="CS140" s="5">
        <v>0.67030000000000001</v>
      </c>
      <c r="CT140" s="5">
        <v>0.77900000000000003</v>
      </c>
      <c r="CU140" s="5">
        <v>0.35399999999999998</v>
      </c>
      <c r="CV140" s="5">
        <v>0.95450000000000002</v>
      </c>
      <c r="CW140" s="5">
        <v>2.9100000000000001E-2</v>
      </c>
      <c r="CX140" s="4">
        <v>0.6804</v>
      </c>
      <c r="CY140" s="4">
        <v>0.8</v>
      </c>
      <c r="CZ140" s="4">
        <v>0.33929999999999999</v>
      </c>
      <c r="DA140" s="4">
        <v>0.94350000000000001</v>
      </c>
      <c r="DB140" s="4">
        <v>2.12E-2</v>
      </c>
      <c r="DC140" s="5">
        <v>0.69430000000000003</v>
      </c>
      <c r="DD140" s="5">
        <v>0.83189999999999997</v>
      </c>
      <c r="DE140" s="5">
        <v>0.3095</v>
      </c>
      <c r="DF140" s="5">
        <v>0.92490000000000006</v>
      </c>
      <c r="DG140" s="5">
        <v>1.7500000000000002E-2</v>
      </c>
      <c r="DH140" s="4">
        <v>0.72319999999999995</v>
      </c>
      <c r="DI140" s="4">
        <v>0.89790000000000003</v>
      </c>
      <c r="DJ140" s="4">
        <v>0.2661</v>
      </c>
      <c r="DK140" s="4">
        <v>0.87909999999999999</v>
      </c>
      <c r="DL140" s="4">
        <v>9.4000000000000004E-3</v>
      </c>
      <c r="DM140" s="5">
        <v>0.80859999999999999</v>
      </c>
      <c r="DN140" s="5">
        <v>1.1073</v>
      </c>
      <c r="DO140" s="5">
        <v>0.17780000000000001</v>
      </c>
      <c r="DP140" s="5">
        <v>0.62480000000000002</v>
      </c>
      <c r="DQ140" s="5">
        <v>3.3999999999999998E-3</v>
      </c>
      <c r="DR140" s="4">
        <v>0.67310000000000003</v>
      </c>
      <c r="DS140" s="4">
        <v>0.78410000000000002</v>
      </c>
      <c r="DT140" s="4">
        <v>0.35</v>
      </c>
      <c r="DU140" s="4">
        <v>0.9536</v>
      </c>
      <c r="DV140" s="4">
        <v>3.5099999999999999E-2</v>
      </c>
      <c r="DW140" s="5">
        <v>0.67959999999999998</v>
      </c>
      <c r="DX140" s="5">
        <v>0.79830000000000001</v>
      </c>
      <c r="DY140" s="5">
        <v>0.33760000000000001</v>
      </c>
      <c r="DZ140" s="5">
        <v>0.94350000000000001</v>
      </c>
      <c r="EA140" s="5">
        <v>2.3E-2</v>
      </c>
      <c r="EB140" s="4">
        <v>0.69369999999999998</v>
      </c>
      <c r="EC140" s="4">
        <v>0.83020000000000005</v>
      </c>
      <c r="ED140" s="4">
        <v>0.31340000000000001</v>
      </c>
      <c r="EE140" s="4">
        <v>0.92420000000000002</v>
      </c>
      <c r="EF140" s="4">
        <v>1.5100000000000001E-2</v>
      </c>
      <c r="EG140" s="5">
        <v>0.72240000000000004</v>
      </c>
      <c r="EH140" s="5">
        <v>0.89610000000000001</v>
      </c>
      <c r="EI140" s="5">
        <v>0.26519999999999999</v>
      </c>
      <c r="EJ140" s="5">
        <v>0.87919999999999998</v>
      </c>
      <c r="EK140" s="5">
        <v>1.01E-2</v>
      </c>
      <c r="EL140" s="4">
        <v>0.80810000000000004</v>
      </c>
      <c r="EM140" s="4">
        <v>1.1074999999999999</v>
      </c>
      <c r="EN140" s="4">
        <v>0.1792</v>
      </c>
      <c r="EO140" s="4">
        <v>0.62560000000000004</v>
      </c>
      <c r="EP140" s="4">
        <v>3.7000000000000002E-3</v>
      </c>
      <c r="EQ140" s="5"/>
      <c r="ER140" s="5"/>
      <c r="ES140" s="5"/>
      <c r="ET140" s="5"/>
      <c r="EU140" s="5"/>
      <c r="EV140" s="4"/>
      <c r="EW140" s="4"/>
      <c r="EX140" s="4"/>
      <c r="EY140" s="4"/>
      <c r="EZ140" s="4"/>
      <c r="FA140" s="5">
        <v>0.69350000000000001</v>
      </c>
      <c r="FB140" s="5">
        <v>0.8296</v>
      </c>
      <c r="FC140" s="5">
        <v>0.31259999999999999</v>
      </c>
      <c r="FD140" s="5">
        <v>0.92449999999999999</v>
      </c>
      <c r="FE140" s="5">
        <v>1.78E-2</v>
      </c>
      <c r="FF140" s="4"/>
      <c r="FG140" s="4"/>
      <c r="FH140" s="4"/>
      <c r="FI140" s="4"/>
      <c r="FJ140" s="4"/>
      <c r="FK140" s="5"/>
      <c r="FL140" s="5"/>
      <c r="FM140" s="5"/>
      <c r="FN140" s="5"/>
      <c r="FO140" s="5"/>
      <c r="FP140" s="4">
        <f t="shared" ref="FP140:FP172" si="36">AVERAGEIFS(B140:FO140,metrics.est,"MAE")</f>
        <v>0.71326333333333336</v>
      </c>
      <c r="FQ140" s="4">
        <f t="shared" ref="FQ140:FQ220" si="37">AVERAGEIFS(B140:FO140,metrics.est,"MSE")</f>
        <v>0.8775466666666667</v>
      </c>
      <c r="FR140" s="4">
        <f t="shared" ref="FR140:FR220" si="38">AVERAGEIFS(B140:FO140,metrics.est,"R")</f>
        <v>0.29073999999999994</v>
      </c>
      <c r="FS140" s="4">
        <f t="shared" ref="FS140:FS220" si="39">AVERAGEIFS(B140:FO140,metrics.est,"Coverage")</f>
        <v>0.8724533333333333</v>
      </c>
      <c r="FT140" s="4">
        <f t="shared" ref="FT140:FT220" si="40">AVERAGEIFS(B140:FO140,metrics.est,"Time")</f>
        <v>2.1026666666666662E-2</v>
      </c>
      <c r="FU140" s="1" t="str" cm="1">
        <f t="array" aca="1" ref="FU140" ca="1">CONCATENATE(INDIRECT(ADDRESS(1,MATCH(_xlfn.MINIFS(B140:FO140,metrics.est,"MAE"),B140:FO140,0)+1)), ", ", INDIRECT(ADDRESS(2,MATCH(_xlfn.MINIFS(B140:FO140,metrics.est,"MAE"),B140:FO140,0)+1)))</f>
        <v>k=20, r=0.1</v>
      </c>
      <c r="FV140" s="1" t="str" cm="1">
        <f t="array" aca="1" ref="FV140" ca="1">CONCATENATE(INDIRECT(ADDRESS(1,MATCH(_xlfn.MINIFS(B140:FO140,metrics.est,"MSE"),B140:FO140,0)+1)), ", ", INDIRECT(ADDRESS(2,MATCH(_xlfn.MINIFS(B140:FO140,metrics.est,"MSE"),B140:FO140,0)+1)))</f>
        <v>k=5, r=0.1</v>
      </c>
      <c r="FW140" s="1" t="str" cm="1">
        <f t="array" aca="1" ref="FW140" ca="1">CONCATENATE(INDIRECT(ADDRESS(1,MATCH(_xlfn.MAXIFS(B140:FO140,metrics.est,"R"),B140:FO140,0)+1)), ", ", INDIRECT(ADDRESS(2,MATCH(_xlfn.MAXIFS(B140:FO140,metrics.est,"R"),B140:FO140,0)+1)))</f>
        <v>k=10, r=0.1</v>
      </c>
      <c r="FX140" s="1" t="str" cm="1">
        <f t="array" aca="1" ref="FX140" ca="1">CONCATENATE(INDIRECT(ADDRESS(1,MATCH(_xlfn.MAXIFS(B140:FO140,metrics.est,"Coverage"),B140:FO140,0)+1)), ", ", INDIRECT(ADDRESS(2,MATCH(_xlfn.MAXIFS(B140:FO140,metrics.est,"Coverage"),B140:FO140,0)+1)))</f>
        <v>k=5, r=0.1</v>
      </c>
      <c r="FY140" s="1" t="str" cm="1">
        <f t="array" aca="1" ref="FY140" ca="1">CONCATENATE(INDIRECT(ADDRESS(1,MATCH(_xlfn.MINIFS(B140:FO140,metrics.est,"Time"),B140:FO140,0)+1)), ", ", INDIRECT(ADDRESS(2,MATCH(_xlfn.MINIFS(B140:FO140,metrics.est,"Time"),B140:FO140,0)+1)))</f>
        <v>k=20, r=0.9</v>
      </c>
    </row>
    <row r="141" spans="1:181" x14ac:dyDescent="0.2">
      <c r="A141" s="1" t="s">
        <v>125</v>
      </c>
      <c r="B141" s="4">
        <v>0.70140000000000002</v>
      </c>
      <c r="C141" s="4">
        <v>0.8448</v>
      </c>
      <c r="D141" s="4">
        <v>0.28489999999999999</v>
      </c>
      <c r="E141" s="4">
        <v>0.94210000000000005</v>
      </c>
      <c r="F141" s="4">
        <v>6.6711999999999998</v>
      </c>
      <c r="G141" s="5">
        <v>0.70320000000000005</v>
      </c>
      <c r="H141" s="5">
        <v>0.85329999999999995</v>
      </c>
      <c r="I141" s="5">
        <v>0.30070000000000002</v>
      </c>
      <c r="J141" s="5">
        <v>0.9355</v>
      </c>
      <c r="K141" s="5">
        <v>4.5006000000000004</v>
      </c>
      <c r="L141" s="4">
        <v>0.70940000000000003</v>
      </c>
      <c r="M141" s="4">
        <v>0.86770000000000003</v>
      </c>
      <c r="N141" s="4">
        <v>0.2989</v>
      </c>
      <c r="O141" s="4">
        <v>0.92910000000000004</v>
      </c>
      <c r="P141" s="4">
        <v>3.7730000000000001</v>
      </c>
      <c r="Q141" s="5">
        <v>0.71199999999999997</v>
      </c>
      <c r="R141" s="5">
        <v>0.873</v>
      </c>
      <c r="S141" s="5">
        <v>0.29330000000000001</v>
      </c>
      <c r="T141" s="5">
        <v>0.92149999999999999</v>
      </c>
      <c r="U141" s="5">
        <v>2.5718000000000001</v>
      </c>
      <c r="V141" s="4">
        <v>0.71730000000000005</v>
      </c>
      <c r="W141" s="4">
        <v>0.88670000000000004</v>
      </c>
      <c r="X141" s="4">
        <v>0.29349999999999998</v>
      </c>
      <c r="Y141" s="4">
        <v>0.91049999999999998</v>
      </c>
      <c r="Z141" s="4">
        <v>1.9507000000000001</v>
      </c>
      <c r="AA141" s="5">
        <v>0.72950000000000004</v>
      </c>
      <c r="AB141" s="5">
        <v>0.91479999999999995</v>
      </c>
      <c r="AC141" s="5">
        <v>0.2787</v>
      </c>
      <c r="AD141" s="5">
        <v>0.89500000000000002</v>
      </c>
      <c r="AE141" s="5">
        <v>1.1901999999999999</v>
      </c>
      <c r="AF141" s="4">
        <v>0.73780000000000001</v>
      </c>
      <c r="AG141" s="4">
        <v>0.9355</v>
      </c>
      <c r="AH141" s="4">
        <v>0.27089999999999997</v>
      </c>
      <c r="AI141" s="4">
        <v>0.86960000000000004</v>
      </c>
      <c r="AJ141" s="4">
        <v>0.84289999999999998</v>
      </c>
      <c r="AK141" s="5">
        <v>0.75729999999999997</v>
      </c>
      <c r="AL141" s="5">
        <v>0.98570000000000002</v>
      </c>
      <c r="AM141" s="5">
        <v>0.246</v>
      </c>
      <c r="AN141" s="5">
        <v>0.82489999999999997</v>
      </c>
      <c r="AO141" s="5">
        <v>0.3029</v>
      </c>
      <c r="AP141" s="4">
        <v>0.79890000000000005</v>
      </c>
      <c r="AQ141" s="4">
        <v>1.0914999999999999</v>
      </c>
      <c r="AR141" s="4">
        <v>0.20649999999999999</v>
      </c>
      <c r="AS141" s="4">
        <v>0.71899999999999997</v>
      </c>
      <c r="AT141" s="4">
        <v>0.12889999999999999</v>
      </c>
      <c r="AU141" s="5">
        <v>0.70150000000000001</v>
      </c>
      <c r="AV141" s="5">
        <v>0.85109999999999997</v>
      </c>
      <c r="AW141" s="5">
        <v>0.30969999999999998</v>
      </c>
      <c r="AX141" s="5">
        <v>0.94079999999999997</v>
      </c>
      <c r="AY141" s="5">
        <v>5.5900999999999996</v>
      </c>
      <c r="AZ141" s="4">
        <v>0.70809999999999995</v>
      </c>
      <c r="BA141" s="4">
        <v>0.86380000000000001</v>
      </c>
      <c r="BB141" s="4">
        <v>0.3034</v>
      </c>
      <c r="BC141" s="4">
        <v>0.92900000000000005</v>
      </c>
      <c r="BD141" s="4">
        <v>3.2294999999999998</v>
      </c>
      <c r="BE141" s="5">
        <v>0.71909999999999996</v>
      </c>
      <c r="BF141" s="5">
        <v>0.8911</v>
      </c>
      <c r="BG141" s="5">
        <v>0.28920000000000001</v>
      </c>
      <c r="BH141" s="5">
        <v>0.90910000000000002</v>
      </c>
      <c r="BI141" s="5">
        <v>1.7919</v>
      </c>
      <c r="BJ141" s="4">
        <v>0.73839999999999995</v>
      </c>
      <c r="BK141" s="4">
        <v>0.9365</v>
      </c>
      <c r="BL141" s="4">
        <v>0.26650000000000001</v>
      </c>
      <c r="BM141" s="4">
        <v>0.86960000000000004</v>
      </c>
      <c r="BN141" s="4">
        <v>0.68330000000000002</v>
      </c>
      <c r="BO141" s="5">
        <v>0.79720000000000002</v>
      </c>
      <c r="BP141" s="5">
        <v>1.087</v>
      </c>
      <c r="BQ141" s="5">
        <v>0.20699999999999999</v>
      </c>
      <c r="BR141" s="5">
        <v>0.71609999999999996</v>
      </c>
      <c r="BS141" s="5">
        <v>9.74E-2</v>
      </c>
      <c r="BT141" s="4">
        <v>0.70250000000000001</v>
      </c>
      <c r="BU141" s="4">
        <v>0.85109999999999997</v>
      </c>
      <c r="BV141" s="4">
        <v>0.30020000000000002</v>
      </c>
      <c r="BW141" s="4">
        <v>0.94089999999999996</v>
      </c>
      <c r="BX141" s="4">
        <v>5.2553000000000001</v>
      </c>
      <c r="BY141" s="5">
        <v>0.70860000000000001</v>
      </c>
      <c r="BZ141" s="5">
        <v>0.86660000000000004</v>
      </c>
      <c r="CA141" s="5">
        <v>0.29720000000000002</v>
      </c>
      <c r="CB141" s="5">
        <v>0.93</v>
      </c>
      <c r="CC141" s="5">
        <v>3.1385999999999998</v>
      </c>
      <c r="CD141" s="4">
        <v>0.72019999999999995</v>
      </c>
      <c r="CE141" s="4">
        <v>0.89390000000000003</v>
      </c>
      <c r="CF141" s="4">
        <v>0.2863</v>
      </c>
      <c r="CG141" s="4">
        <v>0.90969999999999995</v>
      </c>
      <c r="CH141" s="4">
        <v>1.6647000000000001</v>
      </c>
      <c r="CI141" s="5">
        <v>0.74129999999999996</v>
      </c>
      <c r="CJ141" s="5">
        <v>0.94510000000000005</v>
      </c>
      <c r="CK141" s="5">
        <v>0.2601</v>
      </c>
      <c r="CL141" s="5">
        <v>0.86870000000000003</v>
      </c>
      <c r="CM141" s="5">
        <v>0.66679999999999995</v>
      </c>
      <c r="CN141" s="4">
        <v>0.79569999999999996</v>
      </c>
      <c r="CO141" s="4">
        <v>1.0837000000000001</v>
      </c>
      <c r="CP141" s="4">
        <v>0.21</v>
      </c>
      <c r="CQ141" s="4">
        <v>0.71530000000000005</v>
      </c>
      <c r="CR141" s="4">
        <v>0.10340000000000001</v>
      </c>
      <c r="CS141" s="5">
        <v>0.69910000000000005</v>
      </c>
      <c r="CT141" s="5">
        <v>0.84430000000000005</v>
      </c>
      <c r="CU141" s="5">
        <v>0.31059999999999999</v>
      </c>
      <c r="CV141" s="5">
        <v>0.94040000000000001</v>
      </c>
      <c r="CW141" s="5">
        <v>3.9902000000000002</v>
      </c>
      <c r="CX141" s="4">
        <v>0.70930000000000004</v>
      </c>
      <c r="CY141" s="4">
        <v>0.86780000000000002</v>
      </c>
      <c r="CZ141" s="4">
        <v>0.29580000000000001</v>
      </c>
      <c r="DA141" s="4">
        <v>0.92949999999999999</v>
      </c>
      <c r="DB141" s="4">
        <v>2.4573999999999998</v>
      </c>
      <c r="DC141" s="5">
        <v>0.71989999999999998</v>
      </c>
      <c r="DD141" s="5">
        <v>0.89349999999999996</v>
      </c>
      <c r="DE141" s="5">
        <v>0.28560000000000002</v>
      </c>
      <c r="DF141" s="5">
        <v>0.91020000000000001</v>
      </c>
      <c r="DG141" s="5">
        <v>1.3151999999999999</v>
      </c>
      <c r="DH141" s="4">
        <v>0.73970000000000002</v>
      </c>
      <c r="DI141" s="4">
        <v>0.94069999999999998</v>
      </c>
      <c r="DJ141" s="4">
        <v>0.26769999999999999</v>
      </c>
      <c r="DK141" s="4">
        <v>0.86890000000000001</v>
      </c>
      <c r="DL141" s="4">
        <v>0.49940000000000001</v>
      </c>
      <c r="DM141" s="5">
        <v>0.7954</v>
      </c>
      <c r="DN141" s="5">
        <v>1.0838000000000001</v>
      </c>
      <c r="DO141" s="5">
        <v>0.21240000000000001</v>
      </c>
      <c r="DP141" s="5">
        <v>0.71579999999999999</v>
      </c>
      <c r="DQ141" s="5">
        <v>6.3500000000000001E-2</v>
      </c>
      <c r="DR141" s="4">
        <v>0.7016</v>
      </c>
      <c r="DS141" s="4">
        <v>0.84950000000000003</v>
      </c>
      <c r="DT141" s="4">
        <v>0.30880000000000002</v>
      </c>
      <c r="DU141" s="4">
        <v>0.93979999999999997</v>
      </c>
      <c r="DV141" s="4">
        <v>5.3667999999999996</v>
      </c>
      <c r="DW141" s="5">
        <v>0.70760000000000001</v>
      </c>
      <c r="DX141" s="5">
        <v>0.86399999999999999</v>
      </c>
      <c r="DY141" s="5">
        <v>0.29880000000000001</v>
      </c>
      <c r="DZ141" s="5">
        <v>0.92869999999999997</v>
      </c>
      <c r="EA141" s="5">
        <v>3.0312000000000001</v>
      </c>
      <c r="EB141" s="4">
        <v>0.71930000000000005</v>
      </c>
      <c r="EC141" s="4">
        <v>0.89219999999999999</v>
      </c>
      <c r="ED141" s="4">
        <v>0.28720000000000001</v>
      </c>
      <c r="EE141" s="4">
        <v>0.90939999999999999</v>
      </c>
      <c r="EF141" s="4">
        <v>1.2665</v>
      </c>
      <c r="EG141" s="5">
        <v>0.73960000000000004</v>
      </c>
      <c r="EH141" s="5">
        <v>0.94059999999999999</v>
      </c>
      <c r="EI141" s="5">
        <v>0.26400000000000001</v>
      </c>
      <c r="EJ141" s="5">
        <v>0.86990000000000001</v>
      </c>
      <c r="EK141" s="5">
        <v>0.53590000000000004</v>
      </c>
      <c r="EL141" s="4">
        <v>0.7954</v>
      </c>
      <c r="EM141" s="4">
        <v>1.0824</v>
      </c>
      <c r="EN141" s="4">
        <v>0.2099</v>
      </c>
      <c r="EO141" s="4">
        <v>0.71709999999999996</v>
      </c>
      <c r="EP141" s="4">
        <v>6.8900000000000003E-2</v>
      </c>
      <c r="EQ141" s="5"/>
      <c r="ER141" s="5"/>
      <c r="ES141" s="5"/>
      <c r="ET141" s="5"/>
      <c r="EU141" s="5"/>
      <c r="EV141" s="4"/>
      <c r="EW141" s="4"/>
      <c r="EX141" s="4"/>
      <c r="EY141" s="4"/>
      <c r="EZ141" s="4"/>
      <c r="FA141" s="5">
        <v>0.71909999999999996</v>
      </c>
      <c r="FB141" s="5">
        <v>0.89149999999999996</v>
      </c>
      <c r="FC141" s="5">
        <v>0.28610000000000002</v>
      </c>
      <c r="FD141" s="5">
        <v>0.90980000000000005</v>
      </c>
      <c r="FE141" s="5">
        <v>1.4167000000000001</v>
      </c>
      <c r="FF141" s="4"/>
      <c r="FG141" s="4"/>
      <c r="FH141" s="4"/>
      <c r="FI141" s="4"/>
      <c r="FJ141" s="4"/>
      <c r="FK141" s="5"/>
      <c r="FL141" s="5"/>
      <c r="FM141" s="5"/>
      <c r="FN141" s="5"/>
      <c r="FO141" s="5"/>
      <c r="FP141" s="4">
        <f t="shared" si="36"/>
        <v>0.73151333333333346</v>
      </c>
      <c r="FQ141" s="4">
        <f t="shared" si="37"/>
        <v>0.92243999999999993</v>
      </c>
      <c r="FR141" s="4">
        <f t="shared" si="38"/>
        <v>0.27432999999999996</v>
      </c>
      <c r="FS141" s="4">
        <f t="shared" si="39"/>
        <v>0.87719666666666674</v>
      </c>
      <c r="FT141" s="4">
        <f t="shared" si="40"/>
        <v>2.13883</v>
      </c>
      <c r="FU141" s="1" t="str" cm="1">
        <f t="array" aca="1" ref="FU141" ca="1">CONCATENATE(INDIRECT(ADDRESS(1,MATCH(_xlfn.MINIFS(B141:FO141,metrics.est,"MAE"),B141:FO141,0)+1)), ", ", INDIRECT(ADDRESS(2,MATCH(_xlfn.MINIFS(B141:FO141,metrics.est,"MAE"),B141:FO141,0)+1)))</f>
        <v>k=20, r=0.1</v>
      </c>
      <c r="FV141" s="1" t="str" cm="1">
        <f t="array" aca="1" ref="FV141" ca="1">CONCATENATE(INDIRECT(ADDRESS(1,MATCH(_xlfn.MINIFS(B141:FO141,metrics.est,"MSE"),B141:FO141,0)+1)), ", ", INDIRECT(ADDRESS(2,MATCH(_xlfn.MINIFS(B141:FO141,metrics.est,"MSE"),B141:FO141,0)+1)))</f>
        <v>k=20, r=0.1</v>
      </c>
      <c r="FW141" s="1" t="str" cm="1">
        <f t="array" aca="1" ref="FW141" ca="1">CONCATENATE(INDIRECT(ADDRESS(1,MATCH(_xlfn.MAXIFS(B141:FO141,metrics.est,"R"),B141:FO141,0)+1)), ", ", INDIRECT(ADDRESS(2,MATCH(_xlfn.MAXIFS(B141:FO141,metrics.est,"R"),B141:FO141,0)+1)))</f>
        <v>k=20, r=0.1</v>
      </c>
      <c r="FX141" s="1" t="str" cm="1">
        <f t="array" aca="1" ref="FX141" ca="1">CONCATENATE(INDIRECT(ADDRESS(1,MATCH(_xlfn.MAXIFS(B141:FO141,metrics.est,"Coverage"),B141:FO141,0)+1)), ", ", INDIRECT(ADDRESS(2,MATCH(_xlfn.MAXIFS(B141:FO141,metrics.est,"Coverage"),B141:FO141,0)+1)))</f>
        <v>k=5, r=0.1</v>
      </c>
      <c r="FY141" s="1" t="str" cm="1">
        <f t="array" aca="1" ref="FY141" ca="1">CONCATENATE(INDIRECT(ADDRESS(1,MATCH(_xlfn.MINIFS(B141:FO141,metrics.est,"Time"),B141:FO141,0)+1)), ", ", INDIRECT(ADDRESS(2,MATCH(_xlfn.MINIFS(B141:FO141,metrics.est,"Time"),B141:FO141,0)+1)))</f>
        <v>k=20, r=0.9</v>
      </c>
    </row>
    <row r="142" spans="1:181" x14ac:dyDescent="0.2">
      <c r="A142" s="1" t="s">
        <v>126</v>
      </c>
      <c r="B142" s="4">
        <v>0.77</v>
      </c>
      <c r="C142" s="4">
        <v>0.98429999999999995</v>
      </c>
      <c r="D142" s="4">
        <v>0.16789999999999999</v>
      </c>
      <c r="E142" s="4">
        <v>0.70720000000000005</v>
      </c>
      <c r="F142" s="4">
        <v>8.5699999999999998E-2</v>
      </c>
      <c r="G142" s="5">
        <v>0.77429999999999999</v>
      </c>
      <c r="H142" s="5">
        <v>0.99990000000000001</v>
      </c>
      <c r="I142" s="5">
        <v>0.18060000000000001</v>
      </c>
      <c r="J142" s="5">
        <v>0.69650000000000001</v>
      </c>
      <c r="K142" s="5">
        <v>0.06</v>
      </c>
      <c r="L142" s="4">
        <v>0.77869999999999995</v>
      </c>
      <c r="M142" s="4">
        <v>1.0087999999999999</v>
      </c>
      <c r="N142" s="4">
        <v>0.17799999999999999</v>
      </c>
      <c r="O142" s="4">
        <v>0.6915</v>
      </c>
      <c r="P142" s="4">
        <v>6.8099999999999994E-2</v>
      </c>
      <c r="Q142" s="5">
        <v>0.77839999999999998</v>
      </c>
      <c r="R142" s="5">
        <v>1.0121</v>
      </c>
      <c r="S142" s="5">
        <v>0.18</v>
      </c>
      <c r="T142" s="5">
        <v>0.69379999999999997</v>
      </c>
      <c r="U142" s="5">
        <v>4.4499999999999998E-2</v>
      </c>
      <c r="V142" s="4">
        <v>0.78639999999999999</v>
      </c>
      <c r="W142" s="4">
        <v>1.0346</v>
      </c>
      <c r="X142" s="4">
        <v>0.1779</v>
      </c>
      <c r="Y142" s="4">
        <v>0.6754</v>
      </c>
      <c r="Z142" s="4">
        <v>5.0299999999999997E-2</v>
      </c>
      <c r="AA142" s="5">
        <v>0.79579999999999995</v>
      </c>
      <c r="AB142" s="5">
        <v>1.0608</v>
      </c>
      <c r="AC142" s="5">
        <v>0.14749999999999999</v>
      </c>
      <c r="AD142" s="5">
        <v>0.67210000000000003</v>
      </c>
      <c r="AE142" s="5">
        <v>3.0499999999999999E-2</v>
      </c>
      <c r="AF142" s="4">
        <v>0.80730000000000002</v>
      </c>
      <c r="AG142" s="4">
        <v>1.0951</v>
      </c>
      <c r="AH142" s="4">
        <v>0.1203</v>
      </c>
      <c r="AI142" s="4">
        <v>0.66520000000000001</v>
      </c>
      <c r="AJ142" s="4">
        <v>2.6200000000000001E-2</v>
      </c>
      <c r="AK142" s="5">
        <v>0.82540000000000002</v>
      </c>
      <c r="AL142" s="5">
        <v>1.1427</v>
      </c>
      <c r="AM142" s="5">
        <v>7.2700000000000001E-2</v>
      </c>
      <c r="AN142" s="5">
        <v>0.67679999999999996</v>
      </c>
      <c r="AO142" s="5">
        <v>1.3100000000000001E-2</v>
      </c>
      <c r="AP142" s="4">
        <v>0.89080000000000004</v>
      </c>
      <c r="AQ142" s="4">
        <v>1.3069</v>
      </c>
      <c r="AR142" s="4">
        <v>4.8999999999999998E-3</v>
      </c>
      <c r="AS142" s="4">
        <v>0.60119999999999996</v>
      </c>
      <c r="AT142" s="4">
        <v>1.9400000000000001E-2</v>
      </c>
      <c r="AU142" s="5">
        <v>0.77049999999999996</v>
      </c>
      <c r="AV142" s="5">
        <v>0.98780000000000001</v>
      </c>
      <c r="AW142" s="5">
        <v>0.18920000000000001</v>
      </c>
      <c r="AX142" s="5">
        <v>0.70669999999999999</v>
      </c>
      <c r="AY142" s="5">
        <v>6.9900000000000004E-2</v>
      </c>
      <c r="AZ142" s="4">
        <v>0.77680000000000005</v>
      </c>
      <c r="BA142" s="4">
        <v>1.0065999999999999</v>
      </c>
      <c r="BB142" s="4">
        <v>0.18840000000000001</v>
      </c>
      <c r="BC142" s="4">
        <v>0.68779999999999997</v>
      </c>
      <c r="BD142" s="4">
        <v>5.2400000000000002E-2</v>
      </c>
      <c r="BE142" s="5">
        <v>0.78510000000000002</v>
      </c>
      <c r="BF142" s="5">
        <v>1.0324</v>
      </c>
      <c r="BG142" s="5">
        <v>0.16589999999999999</v>
      </c>
      <c r="BH142" s="5">
        <v>0.68110000000000004</v>
      </c>
      <c r="BI142" s="5">
        <v>3.1800000000000002E-2</v>
      </c>
      <c r="BJ142" s="4">
        <v>0.80430000000000001</v>
      </c>
      <c r="BK142" s="4">
        <v>1.0864</v>
      </c>
      <c r="BL142" s="4">
        <v>0.12759999999999999</v>
      </c>
      <c r="BM142" s="4">
        <v>0.67400000000000004</v>
      </c>
      <c r="BN142" s="4">
        <v>2.5700000000000001E-2</v>
      </c>
      <c r="BO142" s="5">
        <v>0.8881</v>
      </c>
      <c r="BP142" s="5">
        <v>1.3025</v>
      </c>
      <c r="BQ142" s="5">
        <v>5.7999999999999996E-3</v>
      </c>
      <c r="BR142" s="5">
        <v>0.6018</v>
      </c>
      <c r="BS142" s="5">
        <v>1.15E-2</v>
      </c>
      <c r="BT142" s="4">
        <v>0.77300000000000002</v>
      </c>
      <c r="BU142" s="4">
        <v>0.99519999999999997</v>
      </c>
      <c r="BV142" s="4">
        <v>0.1716</v>
      </c>
      <c r="BW142" s="4">
        <v>0.70350000000000001</v>
      </c>
      <c r="BX142" s="4">
        <v>7.1400000000000005E-2</v>
      </c>
      <c r="BY142" s="5">
        <v>0.77529999999999999</v>
      </c>
      <c r="BZ142" s="5">
        <v>1.0038</v>
      </c>
      <c r="CA142" s="5">
        <v>0.18459999999999999</v>
      </c>
      <c r="CB142" s="5">
        <v>0.68889999999999996</v>
      </c>
      <c r="CC142" s="5">
        <v>5.0099999999999999E-2</v>
      </c>
      <c r="CD142" s="4">
        <v>0.7863</v>
      </c>
      <c r="CE142" s="4">
        <v>1.0351999999999999</v>
      </c>
      <c r="CF142" s="4">
        <v>0.16639999999999999</v>
      </c>
      <c r="CG142" s="4">
        <v>0.67300000000000004</v>
      </c>
      <c r="CH142" s="4">
        <v>3.5099999999999999E-2</v>
      </c>
      <c r="CI142" s="5">
        <v>0.80459999999999998</v>
      </c>
      <c r="CJ142" s="5">
        <v>1.0861000000000001</v>
      </c>
      <c r="CK142" s="5">
        <v>0.121</v>
      </c>
      <c r="CL142" s="5">
        <v>0.67320000000000002</v>
      </c>
      <c r="CM142" s="5">
        <v>1.9599999999999999E-2</v>
      </c>
      <c r="CN142" s="4">
        <v>0.88729999999999998</v>
      </c>
      <c r="CO142" s="4">
        <v>1.3005</v>
      </c>
      <c r="CP142" s="4">
        <v>5.5999999999999999E-3</v>
      </c>
      <c r="CQ142" s="4">
        <v>0.60229999999999995</v>
      </c>
      <c r="CR142" s="4">
        <v>1.03E-2</v>
      </c>
      <c r="CS142" s="5">
        <v>0.76990000000000003</v>
      </c>
      <c r="CT142" s="5">
        <v>0.98419999999999996</v>
      </c>
      <c r="CU142" s="5">
        <v>0.17929999999999999</v>
      </c>
      <c r="CV142" s="5">
        <v>0.70389999999999997</v>
      </c>
      <c r="CW142" s="5">
        <v>5.6099999999999997E-2</v>
      </c>
      <c r="CX142" s="4">
        <v>0.77659999999999996</v>
      </c>
      <c r="CY142" s="4">
        <v>1.0072000000000001</v>
      </c>
      <c r="CZ142" s="4">
        <v>0.185</v>
      </c>
      <c r="DA142" s="4">
        <v>0.68679999999999997</v>
      </c>
      <c r="DB142" s="4">
        <v>0.04</v>
      </c>
      <c r="DC142" s="5">
        <v>0.78390000000000004</v>
      </c>
      <c r="DD142" s="5">
        <v>1.0289999999999999</v>
      </c>
      <c r="DE142" s="5">
        <v>0.16930000000000001</v>
      </c>
      <c r="DF142" s="5">
        <v>0.67710000000000004</v>
      </c>
      <c r="DG142" s="5">
        <v>3.0700000000000002E-2</v>
      </c>
      <c r="DH142" s="4">
        <v>0.80720000000000003</v>
      </c>
      <c r="DI142" s="4">
        <v>1.0924</v>
      </c>
      <c r="DJ142" s="4">
        <v>0.1227</v>
      </c>
      <c r="DK142" s="4">
        <v>0.67630000000000001</v>
      </c>
      <c r="DL142" s="4">
        <v>1.67E-2</v>
      </c>
      <c r="DM142" s="5">
        <v>0.88639999999999997</v>
      </c>
      <c r="DN142" s="5">
        <v>1.2974000000000001</v>
      </c>
      <c r="DO142" s="5">
        <v>1.0800000000000001E-2</v>
      </c>
      <c r="DP142" s="5">
        <v>0.60250000000000004</v>
      </c>
      <c r="DQ142" s="5">
        <v>6.1000000000000004E-3</v>
      </c>
      <c r="DR142" s="4">
        <v>0.77380000000000004</v>
      </c>
      <c r="DS142" s="4">
        <v>0.997</v>
      </c>
      <c r="DT142" s="4">
        <v>0.17680000000000001</v>
      </c>
      <c r="DU142" s="4">
        <v>0.70320000000000005</v>
      </c>
      <c r="DV142" s="4">
        <v>7.85E-2</v>
      </c>
      <c r="DW142" s="5">
        <v>0.77539999999999998</v>
      </c>
      <c r="DX142" s="5">
        <v>1.0037</v>
      </c>
      <c r="DY142" s="5">
        <v>0.18129999999999999</v>
      </c>
      <c r="DZ142" s="5">
        <v>0.68930000000000002</v>
      </c>
      <c r="EA142" s="5">
        <v>4.65E-2</v>
      </c>
      <c r="EB142" s="4">
        <v>0.78500000000000003</v>
      </c>
      <c r="EC142" s="4">
        <v>1.0324</v>
      </c>
      <c r="ED142" s="4">
        <v>0.16950000000000001</v>
      </c>
      <c r="EE142" s="4">
        <v>0.67810000000000004</v>
      </c>
      <c r="EF142" s="4">
        <v>2.81E-2</v>
      </c>
      <c r="EG142" s="5">
        <v>0.80549999999999999</v>
      </c>
      <c r="EH142" s="5">
        <v>1.0883</v>
      </c>
      <c r="EI142" s="5">
        <v>0.1245</v>
      </c>
      <c r="EJ142" s="5">
        <v>0.67430000000000001</v>
      </c>
      <c r="EK142" s="5">
        <v>1.7600000000000001E-2</v>
      </c>
      <c r="EL142" s="4">
        <v>0.88549999999999995</v>
      </c>
      <c r="EM142" s="4">
        <v>1.2957000000000001</v>
      </c>
      <c r="EN142" s="4">
        <v>9.4000000000000004E-3</v>
      </c>
      <c r="EO142" s="4">
        <v>0.60229999999999995</v>
      </c>
      <c r="EP142" s="4">
        <v>6.1999999999999998E-3</v>
      </c>
      <c r="EQ142" s="5"/>
      <c r="ER142" s="5"/>
      <c r="ES142" s="5"/>
      <c r="ET142" s="5"/>
      <c r="EU142" s="5"/>
      <c r="EV142" s="4"/>
      <c r="EW142" s="4"/>
      <c r="EX142" s="4"/>
      <c r="EY142" s="4"/>
      <c r="EZ142" s="4"/>
      <c r="FA142" s="5">
        <v>0.78439999999999999</v>
      </c>
      <c r="FB142" s="5">
        <v>1.0306999999999999</v>
      </c>
      <c r="FC142" s="5">
        <v>0.16930000000000001</v>
      </c>
      <c r="FD142" s="5">
        <v>0.67769999999999997</v>
      </c>
      <c r="FE142" s="5">
        <v>2.8899999999999999E-2</v>
      </c>
      <c r="FF142" s="4"/>
      <c r="FG142" s="4"/>
      <c r="FH142" s="4"/>
      <c r="FI142" s="4"/>
      <c r="FJ142" s="4"/>
      <c r="FK142" s="5"/>
      <c r="FL142" s="5"/>
      <c r="FM142" s="5"/>
      <c r="FN142" s="5"/>
      <c r="FO142" s="5"/>
      <c r="FP142" s="4">
        <f t="shared" si="36"/>
        <v>0.80306666666666671</v>
      </c>
      <c r="FQ142" s="4">
        <f t="shared" si="37"/>
        <v>1.07799</v>
      </c>
      <c r="FR142" s="4">
        <f t="shared" si="38"/>
        <v>0.13512666666666664</v>
      </c>
      <c r="FS142" s="4">
        <f t="shared" si="39"/>
        <v>0.67144999999999988</v>
      </c>
      <c r="FT142" s="4">
        <f t="shared" si="40"/>
        <v>3.7699999999999997E-2</v>
      </c>
      <c r="FU142" s="1" t="str" cm="1">
        <f t="array" aca="1" ref="FU142" ca="1">CONCATENATE(INDIRECT(ADDRESS(1,MATCH(_xlfn.MINIFS(B142:FO142,metrics.est,"MAE"),B142:FO142,0)+1)), ", ", INDIRECT(ADDRESS(2,MATCH(_xlfn.MINIFS(B142:FO142,metrics.est,"MAE"),B142:FO142,0)+1)))</f>
        <v>k=20, r=0.1</v>
      </c>
      <c r="FV142" s="1" t="str" cm="1">
        <f t="array" aca="1" ref="FV142" ca="1">CONCATENATE(INDIRECT(ADDRESS(1,MATCH(_xlfn.MINIFS(B142:FO142,metrics.est,"MSE"),B142:FO142,0)+1)), ", ", INDIRECT(ADDRESS(2,MATCH(_xlfn.MINIFS(B142:FO142,metrics.est,"MSE"),B142:FO142,0)+1)))</f>
        <v>k=20, r=0.1</v>
      </c>
      <c r="FW142" s="1" t="str" cm="1">
        <f t="array" aca="1" ref="FW142" ca="1">CONCATENATE(INDIRECT(ADDRESS(1,MATCH(_xlfn.MAXIFS(B142:FO142,metrics.est,"R"),B142:FO142,0)+1)), ", ", INDIRECT(ADDRESS(2,MATCH(_xlfn.MAXIFS(B142:FO142,metrics.est,"R"),B142:FO142,0)+1)))</f>
        <v>k=10, r=0.1</v>
      </c>
      <c r="FX142" s="1" t="str" cm="1">
        <f t="array" aca="1" ref="FX142" ca="1">CONCATENATE(INDIRECT(ADDRESS(1,MATCH(_xlfn.MAXIFS(B142:FO142,metrics.est,"Coverage"),B142:FO142,0)+1)), ", ", INDIRECT(ADDRESS(2,MATCH(_xlfn.MAXIFS(B142:FO142,metrics.est,"Coverage"),B142:FO142,0)+1)))</f>
        <v>k=5, r=0.1</v>
      </c>
      <c r="FY142" s="1" t="str" cm="1">
        <f t="array" aca="1" ref="FY142" ca="1">CONCATENATE(INDIRECT(ADDRESS(1,MATCH(_xlfn.MINIFS(B142:FO142,metrics.est,"Time"),B142:FO142,0)+1)), ", ", INDIRECT(ADDRESS(2,MATCH(_xlfn.MINIFS(B142:FO142,metrics.est,"Time"),B142:FO142,0)+1)))</f>
        <v>k=20, r=0.9</v>
      </c>
    </row>
    <row r="143" spans="1:181" x14ac:dyDescent="0.2">
      <c r="A143" s="1" t="s">
        <v>127</v>
      </c>
      <c r="B143" s="4">
        <v>0.67449999999999999</v>
      </c>
      <c r="C143" s="4">
        <v>0.77659999999999996</v>
      </c>
      <c r="D143" s="4">
        <v>0.30420000000000003</v>
      </c>
      <c r="E143" s="4">
        <v>0.94110000000000005</v>
      </c>
      <c r="F143" s="4">
        <v>6.54E-2</v>
      </c>
      <c r="G143" s="5">
        <v>0.67920000000000003</v>
      </c>
      <c r="H143" s="5">
        <v>0.79090000000000005</v>
      </c>
      <c r="I143" s="5">
        <v>0.30209999999999998</v>
      </c>
      <c r="J143" s="5">
        <v>0.93479999999999996</v>
      </c>
      <c r="K143" s="5">
        <v>4.9700000000000001E-2</v>
      </c>
      <c r="L143" s="4">
        <v>0.68479999999999996</v>
      </c>
      <c r="M143" s="4">
        <v>0.80210000000000004</v>
      </c>
      <c r="N143" s="4">
        <v>0.29870000000000002</v>
      </c>
      <c r="O143" s="4">
        <v>0.92759999999999998</v>
      </c>
      <c r="P143" s="4">
        <v>5.16E-2</v>
      </c>
      <c r="Q143" s="5">
        <v>0.69010000000000005</v>
      </c>
      <c r="R143" s="5">
        <v>0.81499999999999995</v>
      </c>
      <c r="S143" s="5">
        <v>0.28560000000000002</v>
      </c>
      <c r="T143" s="5">
        <v>0.91690000000000005</v>
      </c>
      <c r="U143" s="5">
        <v>3.56E-2</v>
      </c>
      <c r="V143" s="4">
        <v>0.69730000000000003</v>
      </c>
      <c r="W143" s="4">
        <v>0.83209999999999995</v>
      </c>
      <c r="X143" s="4">
        <v>0.28120000000000001</v>
      </c>
      <c r="Y143" s="4">
        <v>0.90229999999999999</v>
      </c>
      <c r="Z143" s="4">
        <v>3.09E-2</v>
      </c>
      <c r="AA143" s="5">
        <v>0.70920000000000005</v>
      </c>
      <c r="AB143" s="5">
        <v>0.85729999999999995</v>
      </c>
      <c r="AC143" s="5">
        <v>0.26229999999999998</v>
      </c>
      <c r="AD143" s="5">
        <v>0.88260000000000005</v>
      </c>
      <c r="AE143" s="5">
        <v>2.3E-2</v>
      </c>
      <c r="AF143" s="4">
        <v>0.72640000000000005</v>
      </c>
      <c r="AG143" s="4">
        <v>0.8972</v>
      </c>
      <c r="AH143" s="4">
        <v>0.23669999999999999</v>
      </c>
      <c r="AI143" s="4">
        <v>0.84930000000000005</v>
      </c>
      <c r="AJ143" s="4">
        <v>2.07E-2</v>
      </c>
      <c r="AK143" s="5">
        <v>0.75439999999999996</v>
      </c>
      <c r="AL143" s="5">
        <v>0.96840000000000004</v>
      </c>
      <c r="AM143" s="5">
        <v>0.2198</v>
      </c>
      <c r="AN143" s="5">
        <v>0.78049999999999997</v>
      </c>
      <c r="AO143" s="5">
        <v>8.3000000000000001E-3</v>
      </c>
      <c r="AP143" s="4">
        <v>0.80959999999999999</v>
      </c>
      <c r="AQ143" s="4">
        <v>1.1092</v>
      </c>
      <c r="AR143" s="4">
        <v>0.1744</v>
      </c>
      <c r="AS143" s="4">
        <v>0.59589999999999999</v>
      </c>
      <c r="AT143" s="4">
        <v>8.8999999999999999E-3</v>
      </c>
      <c r="AU143" s="5">
        <v>0.67420000000000002</v>
      </c>
      <c r="AV143" s="5">
        <v>0.77990000000000004</v>
      </c>
      <c r="AW143" s="5">
        <v>0.3256</v>
      </c>
      <c r="AX143" s="5">
        <v>0.94130000000000003</v>
      </c>
      <c r="AY143" s="5">
        <v>5.45E-2</v>
      </c>
      <c r="AZ143" s="4">
        <v>0.68440000000000001</v>
      </c>
      <c r="BA143" s="4">
        <v>0.80210000000000004</v>
      </c>
      <c r="BB143" s="4">
        <v>0.30480000000000002</v>
      </c>
      <c r="BC143" s="4">
        <v>0.92710000000000004</v>
      </c>
      <c r="BD143" s="4">
        <v>4.0300000000000002E-2</v>
      </c>
      <c r="BE143" s="5">
        <v>0.69750000000000001</v>
      </c>
      <c r="BF143" s="5">
        <v>0.83289999999999997</v>
      </c>
      <c r="BG143" s="5">
        <v>0.2787</v>
      </c>
      <c r="BH143" s="5">
        <v>0.90280000000000005</v>
      </c>
      <c r="BI143" s="5">
        <v>2.9399999999999999E-2</v>
      </c>
      <c r="BJ143" s="4">
        <v>0.72529999999999994</v>
      </c>
      <c r="BK143" s="4">
        <v>0.89690000000000003</v>
      </c>
      <c r="BL143" s="4">
        <v>0.2412</v>
      </c>
      <c r="BM143" s="4">
        <v>0.84819999999999995</v>
      </c>
      <c r="BN143" s="4">
        <v>1.9300000000000001E-2</v>
      </c>
      <c r="BO143" s="5">
        <v>0.81040000000000001</v>
      </c>
      <c r="BP143" s="5">
        <v>1.1108</v>
      </c>
      <c r="BQ143" s="5">
        <v>0.17269999999999999</v>
      </c>
      <c r="BR143" s="5">
        <v>0.59389999999999998</v>
      </c>
      <c r="BS143" s="5">
        <v>6.4000000000000003E-3</v>
      </c>
      <c r="BT143" s="4">
        <v>0.67669999999999997</v>
      </c>
      <c r="BU143" s="4">
        <v>0.78600000000000003</v>
      </c>
      <c r="BV143" s="4">
        <v>0.30599999999999999</v>
      </c>
      <c r="BW143" s="4">
        <v>0.94089999999999996</v>
      </c>
      <c r="BX143" s="4">
        <v>5.6500000000000002E-2</v>
      </c>
      <c r="BY143" s="5">
        <v>0.68359999999999999</v>
      </c>
      <c r="BZ143" s="5">
        <v>0.80159999999999998</v>
      </c>
      <c r="CA143" s="5">
        <v>0.29870000000000002</v>
      </c>
      <c r="CB143" s="5">
        <v>0.92800000000000005</v>
      </c>
      <c r="CC143" s="5">
        <v>3.8699999999999998E-2</v>
      </c>
      <c r="CD143" s="4">
        <v>0.69799999999999995</v>
      </c>
      <c r="CE143" s="4">
        <v>0.83379999999999999</v>
      </c>
      <c r="CF143" s="4">
        <v>0.27779999999999999</v>
      </c>
      <c r="CG143" s="4">
        <v>0.90329999999999999</v>
      </c>
      <c r="CH143" s="4">
        <v>2.4299999999999999E-2</v>
      </c>
      <c r="CI143" s="5">
        <v>0.72650000000000003</v>
      </c>
      <c r="CJ143" s="5">
        <v>0.90069999999999995</v>
      </c>
      <c r="CK143" s="5">
        <v>0.24429999999999999</v>
      </c>
      <c r="CL143" s="5">
        <v>0.84809999999999997</v>
      </c>
      <c r="CM143" s="5">
        <v>1.5800000000000002E-2</v>
      </c>
      <c r="CN143" s="4">
        <v>0.80879999999999996</v>
      </c>
      <c r="CO143" s="4">
        <v>1.1073</v>
      </c>
      <c r="CP143" s="4">
        <v>0.18049999999999999</v>
      </c>
      <c r="CQ143" s="4">
        <v>0.59330000000000005</v>
      </c>
      <c r="CR143" s="4">
        <v>6.4999999999999997E-3</v>
      </c>
      <c r="CS143" s="5">
        <v>0.67330000000000001</v>
      </c>
      <c r="CT143" s="5">
        <v>0.77829999999999999</v>
      </c>
      <c r="CU143" s="5">
        <v>0.32390000000000002</v>
      </c>
      <c r="CV143" s="5">
        <v>0.94140000000000001</v>
      </c>
      <c r="CW143" s="5">
        <v>4.1799999999999997E-2</v>
      </c>
      <c r="CX143" s="4">
        <v>0.68410000000000004</v>
      </c>
      <c r="CY143" s="4">
        <v>0.80200000000000005</v>
      </c>
      <c r="CZ143" s="4">
        <v>0.30209999999999998</v>
      </c>
      <c r="DA143" s="4">
        <v>0.9274</v>
      </c>
      <c r="DB143" s="4">
        <v>3.09E-2</v>
      </c>
      <c r="DC143" s="5">
        <v>0.69820000000000004</v>
      </c>
      <c r="DD143" s="5">
        <v>0.83440000000000003</v>
      </c>
      <c r="DE143" s="5">
        <v>0.27700000000000002</v>
      </c>
      <c r="DF143" s="5">
        <v>0.90349999999999997</v>
      </c>
      <c r="DG143" s="5">
        <v>2.35E-2</v>
      </c>
      <c r="DH143" s="4">
        <v>0.72660000000000002</v>
      </c>
      <c r="DI143" s="4">
        <v>0.90039999999999998</v>
      </c>
      <c r="DJ143" s="4">
        <v>0.24310000000000001</v>
      </c>
      <c r="DK143" s="4">
        <v>0.84850000000000003</v>
      </c>
      <c r="DL143" s="4">
        <v>1.21E-2</v>
      </c>
      <c r="DM143" s="5">
        <v>0.80900000000000005</v>
      </c>
      <c r="DN143" s="5">
        <v>1.1063000000000001</v>
      </c>
      <c r="DO143" s="5">
        <v>0.17460000000000001</v>
      </c>
      <c r="DP143" s="5">
        <v>0.59199999999999997</v>
      </c>
      <c r="DQ143" s="5">
        <v>3.7000000000000002E-3</v>
      </c>
      <c r="DR143" s="4">
        <v>0.67659999999999998</v>
      </c>
      <c r="DS143" s="4">
        <v>0.78490000000000004</v>
      </c>
      <c r="DT143" s="4">
        <v>0.31540000000000001</v>
      </c>
      <c r="DU143" s="4">
        <v>0.94040000000000001</v>
      </c>
      <c r="DV143" s="4">
        <v>5.9200000000000003E-2</v>
      </c>
      <c r="DW143" s="5">
        <v>0.68340000000000001</v>
      </c>
      <c r="DX143" s="5">
        <v>0.8004</v>
      </c>
      <c r="DY143" s="5">
        <v>0.30170000000000002</v>
      </c>
      <c r="DZ143" s="5">
        <v>0.92720000000000002</v>
      </c>
      <c r="EA143" s="5">
        <v>3.5799999999999998E-2</v>
      </c>
      <c r="EB143" s="4">
        <v>0.69769999999999999</v>
      </c>
      <c r="EC143" s="4">
        <v>0.83309999999999995</v>
      </c>
      <c r="ED143" s="4">
        <v>0.2797</v>
      </c>
      <c r="EE143" s="4">
        <v>0.90269999999999995</v>
      </c>
      <c r="EF143" s="4">
        <v>2.0899999999999998E-2</v>
      </c>
      <c r="EG143" s="5">
        <v>0.72609999999999997</v>
      </c>
      <c r="EH143" s="5">
        <v>0.89939999999999998</v>
      </c>
      <c r="EI143" s="5">
        <v>0.24110000000000001</v>
      </c>
      <c r="EJ143" s="5">
        <v>0.84919999999999995</v>
      </c>
      <c r="EK143" s="5">
        <v>1.29E-2</v>
      </c>
      <c r="EL143" s="4">
        <v>0.80859999999999999</v>
      </c>
      <c r="EM143" s="4">
        <v>1.107</v>
      </c>
      <c r="EN143" s="4">
        <v>0.17580000000000001</v>
      </c>
      <c r="EO143" s="4">
        <v>0.59330000000000005</v>
      </c>
      <c r="EP143" s="4">
        <v>3.8999999999999998E-3</v>
      </c>
      <c r="EQ143" s="5"/>
      <c r="ER143" s="5"/>
      <c r="ES143" s="5"/>
      <c r="ET143" s="5"/>
      <c r="EU143" s="5"/>
      <c r="EV143" s="4"/>
      <c r="EW143" s="4"/>
      <c r="EX143" s="4"/>
      <c r="EY143" s="4"/>
      <c r="EZ143" s="4"/>
      <c r="FA143" s="5">
        <v>0.6976</v>
      </c>
      <c r="FB143" s="5">
        <v>0.8327</v>
      </c>
      <c r="FC143" s="5">
        <v>0.2787</v>
      </c>
      <c r="FD143" s="5">
        <v>0.90300000000000002</v>
      </c>
      <c r="FE143" s="5">
        <v>2.23E-2</v>
      </c>
      <c r="FF143" s="4"/>
      <c r="FG143" s="4"/>
      <c r="FH143" s="4"/>
      <c r="FI143" s="4"/>
      <c r="FJ143" s="4"/>
      <c r="FK143" s="5"/>
      <c r="FL143" s="5"/>
      <c r="FM143" s="5"/>
      <c r="FN143" s="5"/>
      <c r="FO143" s="5"/>
      <c r="FP143" s="4">
        <f t="shared" si="36"/>
        <v>0.71640333333333339</v>
      </c>
      <c r="FQ143" s="4">
        <f t="shared" si="37"/>
        <v>0.87932333333333346</v>
      </c>
      <c r="FR143" s="4">
        <f t="shared" si="38"/>
        <v>0.26361333333333337</v>
      </c>
      <c r="FS143" s="4">
        <f t="shared" si="39"/>
        <v>0.84954999999999992</v>
      </c>
      <c r="FT143" s="4">
        <f t="shared" si="40"/>
        <v>2.8426666666666666E-2</v>
      </c>
      <c r="FU143" s="1" t="str" cm="1">
        <f t="array" aca="1" ref="FU143" ca="1">CONCATENATE(INDIRECT(ADDRESS(1,MATCH(_xlfn.MINIFS(B143:FO143,metrics.est,"MAE"),B143:FO143,0)+1)), ", ", INDIRECT(ADDRESS(2,MATCH(_xlfn.MINIFS(B143:FO143,metrics.est,"MAE"),B143:FO143,0)+1)))</f>
        <v>k=20, r=0.1</v>
      </c>
      <c r="FV143" s="1" t="str" cm="1">
        <f t="array" aca="1" ref="FV143" ca="1">CONCATENATE(INDIRECT(ADDRESS(1,MATCH(_xlfn.MINIFS(B143:FO143,metrics.est,"MSE"),B143:FO143,0)+1)), ", ", INDIRECT(ADDRESS(2,MATCH(_xlfn.MINIFS(B143:FO143,metrics.est,"MSE"),B143:FO143,0)+1)))</f>
        <v>k=5, r=0.1</v>
      </c>
      <c r="FW143" s="1" t="str" cm="1">
        <f t="array" aca="1" ref="FW143" ca="1">CONCATENATE(INDIRECT(ADDRESS(1,MATCH(_xlfn.MAXIFS(B143:FO143,metrics.est,"R"),B143:FO143,0)+1)), ", ", INDIRECT(ADDRESS(2,MATCH(_xlfn.MAXIFS(B143:FO143,metrics.est,"R"),B143:FO143,0)+1)))</f>
        <v>k=10, r=0.1</v>
      </c>
      <c r="FX143" s="1" t="str" cm="1">
        <f t="array" aca="1" ref="FX143" ca="1">CONCATENATE(INDIRECT(ADDRESS(1,MATCH(_xlfn.MAXIFS(B143:FO143,metrics.est,"Coverage"),B143:FO143,0)+1)), ", ", INDIRECT(ADDRESS(2,MATCH(_xlfn.MAXIFS(B143:FO143,metrics.est,"Coverage"),B143:FO143,0)+1)))</f>
        <v>k=20, r=0.1</v>
      </c>
      <c r="FY143" s="1" t="str" cm="1">
        <f t="array" aca="1" ref="FY143" ca="1">CONCATENATE(INDIRECT(ADDRESS(1,MATCH(_xlfn.MINIFS(B143:FO143,metrics.est,"Time"),B143:FO143,0)+1)), ", ", INDIRECT(ADDRESS(2,MATCH(_xlfn.MINIFS(B143:FO143,metrics.est,"Time"),B143:FO143,0)+1)))</f>
        <v>k=20, r=0.9</v>
      </c>
    </row>
    <row r="144" spans="1:181" x14ac:dyDescent="0.2">
      <c r="A144" s="1" t="s">
        <v>128</v>
      </c>
      <c r="B144" s="4">
        <v>0.67379999999999995</v>
      </c>
      <c r="C144" s="4">
        <v>0.7752</v>
      </c>
      <c r="D144" s="4">
        <v>0.30449999999999999</v>
      </c>
      <c r="E144" s="4">
        <v>0.9415</v>
      </c>
      <c r="F144" s="4">
        <v>3.8100000000000002E-2</v>
      </c>
      <c r="G144" s="5">
        <v>0.67749999999999999</v>
      </c>
      <c r="H144" s="5">
        <v>0.7873</v>
      </c>
      <c r="I144" s="5">
        <v>0.3115</v>
      </c>
      <c r="J144" s="5">
        <v>0.93459999999999999</v>
      </c>
      <c r="K144" s="5">
        <v>2.5899999999999999E-2</v>
      </c>
      <c r="L144" s="4">
        <v>0.68340000000000001</v>
      </c>
      <c r="M144" s="4">
        <v>0.79890000000000005</v>
      </c>
      <c r="N144" s="4">
        <v>0.30570000000000003</v>
      </c>
      <c r="O144" s="4">
        <v>0.92720000000000002</v>
      </c>
      <c r="P144" s="4">
        <v>3.1899999999999998E-2</v>
      </c>
      <c r="Q144" s="5">
        <v>0.68899999999999995</v>
      </c>
      <c r="R144" s="5">
        <v>0.81289999999999996</v>
      </c>
      <c r="S144" s="5">
        <v>0.2893</v>
      </c>
      <c r="T144" s="5">
        <v>0.91690000000000005</v>
      </c>
      <c r="U144" s="5">
        <v>2.0400000000000001E-2</v>
      </c>
      <c r="V144" s="4">
        <v>0.69599999999999995</v>
      </c>
      <c r="W144" s="4">
        <v>0.82850000000000001</v>
      </c>
      <c r="X144" s="4">
        <v>0.28520000000000001</v>
      </c>
      <c r="Y144" s="4">
        <v>0.90200000000000002</v>
      </c>
      <c r="Z144" s="4">
        <v>2.1000000000000001E-2</v>
      </c>
      <c r="AA144" s="5">
        <v>0.70779999999999998</v>
      </c>
      <c r="AB144" s="5">
        <v>0.85399999999999998</v>
      </c>
      <c r="AC144" s="5">
        <v>0.26769999999999999</v>
      </c>
      <c r="AD144" s="5">
        <v>0.88200000000000001</v>
      </c>
      <c r="AE144" s="5">
        <v>1.4500000000000001E-2</v>
      </c>
      <c r="AF144" s="4">
        <v>0.72489999999999999</v>
      </c>
      <c r="AG144" s="4">
        <v>0.89370000000000005</v>
      </c>
      <c r="AH144" s="4">
        <v>0.2402</v>
      </c>
      <c r="AI144" s="4">
        <v>0.84909999999999997</v>
      </c>
      <c r="AJ144" s="4">
        <v>1.52E-2</v>
      </c>
      <c r="AK144" s="5">
        <v>0.75370000000000004</v>
      </c>
      <c r="AL144" s="5">
        <v>0.96679999999999999</v>
      </c>
      <c r="AM144" s="5">
        <v>0.22070000000000001</v>
      </c>
      <c r="AN144" s="5">
        <v>0.78280000000000005</v>
      </c>
      <c r="AO144" s="5">
        <v>6.1999999999999998E-3</v>
      </c>
      <c r="AP144" s="4">
        <v>0.81169999999999998</v>
      </c>
      <c r="AQ144" s="4">
        <v>1.1155999999999999</v>
      </c>
      <c r="AR144" s="4">
        <v>0.1585</v>
      </c>
      <c r="AS144" s="4">
        <v>0.62880000000000003</v>
      </c>
      <c r="AT144" s="4">
        <v>6.1000000000000004E-3</v>
      </c>
      <c r="AU144" s="5">
        <v>0.67320000000000002</v>
      </c>
      <c r="AV144" s="5">
        <v>0.77810000000000001</v>
      </c>
      <c r="AW144" s="5">
        <v>0.32729999999999998</v>
      </c>
      <c r="AX144" s="5">
        <v>0.94130000000000003</v>
      </c>
      <c r="AY144" s="5">
        <v>3.5099999999999999E-2</v>
      </c>
      <c r="AZ144" s="4">
        <v>0.68330000000000002</v>
      </c>
      <c r="BA144" s="4">
        <v>0.79990000000000006</v>
      </c>
      <c r="BB144" s="4">
        <v>0.30730000000000002</v>
      </c>
      <c r="BC144" s="4">
        <v>0.92689999999999995</v>
      </c>
      <c r="BD144" s="4">
        <v>2.7400000000000001E-2</v>
      </c>
      <c r="BE144" s="5">
        <v>0.69599999999999995</v>
      </c>
      <c r="BF144" s="5">
        <v>0.82920000000000005</v>
      </c>
      <c r="BG144" s="5">
        <v>0.28189999999999998</v>
      </c>
      <c r="BH144" s="5">
        <v>0.90239999999999998</v>
      </c>
      <c r="BI144" s="5">
        <v>1.72E-2</v>
      </c>
      <c r="BJ144" s="4">
        <v>0.72430000000000005</v>
      </c>
      <c r="BK144" s="4">
        <v>0.89449999999999996</v>
      </c>
      <c r="BL144" s="4">
        <v>0.2437</v>
      </c>
      <c r="BM144" s="4">
        <v>0.84760000000000002</v>
      </c>
      <c r="BN144" s="4">
        <v>1.2699999999999999E-2</v>
      </c>
      <c r="BO144" s="5">
        <v>0.81189999999999996</v>
      </c>
      <c r="BP144" s="5">
        <v>1.1173</v>
      </c>
      <c r="BQ144" s="5">
        <v>0.1595</v>
      </c>
      <c r="BR144" s="5">
        <v>0.62809999999999999</v>
      </c>
      <c r="BS144" s="5">
        <v>6.7000000000000002E-3</v>
      </c>
      <c r="BT144" s="4">
        <v>0.67559999999999998</v>
      </c>
      <c r="BU144" s="4">
        <v>0.78300000000000003</v>
      </c>
      <c r="BV144" s="4">
        <v>0.31190000000000001</v>
      </c>
      <c r="BW144" s="4">
        <v>0.94079999999999997</v>
      </c>
      <c r="BX144" s="4">
        <v>3.3500000000000002E-2</v>
      </c>
      <c r="BY144" s="5">
        <v>0.68230000000000002</v>
      </c>
      <c r="BZ144" s="5">
        <v>0.79810000000000003</v>
      </c>
      <c r="CA144" s="5">
        <v>0.30370000000000003</v>
      </c>
      <c r="CB144" s="5">
        <v>0.92769999999999997</v>
      </c>
      <c r="CC144" s="5">
        <v>2.3099999999999999E-2</v>
      </c>
      <c r="CD144" s="4">
        <v>0.6966</v>
      </c>
      <c r="CE144" s="4">
        <v>0.8306</v>
      </c>
      <c r="CF144" s="4">
        <v>0.28239999999999998</v>
      </c>
      <c r="CG144" s="4">
        <v>0.90280000000000005</v>
      </c>
      <c r="CH144" s="4">
        <v>1.5299999999999999E-2</v>
      </c>
      <c r="CI144" s="5">
        <v>0.72519999999999996</v>
      </c>
      <c r="CJ144" s="5">
        <v>0.89749999999999996</v>
      </c>
      <c r="CK144" s="5">
        <v>0.2462</v>
      </c>
      <c r="CL144" s="5">
        <v>0.84760000000000002</v>
      </c>
      <c r="CM144" s="5">
        <v>1.15E-2</v>
      </c>
      <c r="CN144" s="4">
        <v>0.81110000000000004</v>
      </c>
      <c r="CO144" s="4">
        <v>1.1155999999999999</v>
      </c>
      <c r="CP144" s="4">
        <v>0.16500000000000001</v>
      </c>
      <c r="CQ144" s="4">
        <v>0.62639999999999996</v>
      </c>
      <c r="CR144" s="4">
        <v>6.1999999999999998E-3</v>
      </c>
      <c r="CS144" s="5">
        <v>0.67200000000000004</v>
      </c>
      <c r="CT144" s="5">
        <v>0.77549999999999997</v>
      </c>
      <c r="CU144" s="5">
        <v>0.33210000000000001</v>
      </c>
      <c r="CV144" s="5">
        <v>0.94140000000000001</v>
      </c>
      <c r="CW144" s="5">
        <v>2.2800000000000001E-2</v>
      </c>
      <c r="CX144" s="4">
        <v>0.68289999999999995</v>
      </c>
      <c r="CY144" s="4">
        <v>0.79920000000000002</v>
      </c>
      <c r="CZ144" s="4">
        <v>0.30570000000000003</v>
      </c>
      <c r="DA144" s="4">
        <v>0.92710000000000004</v>
      </c>
      <c r="DB144" s="4">
        <v>1.7399999999999999E-2</v>
      </c>
      <c r="DC144" s="5">
        <v>0.69679999999999997</v>
      </c>
      <c r="DD144" s="5">
        <v>0.83109999999999995</v>
      </c>
      <c r="DE144" s="5">
        <v>0.28110000000000002</v>
      </c>
      <c r="DF144" s="5">
        <v>0.90300000000000002</v>
      </c>
      <c r="DG144" s="5">
        <v>1.4999999999999999E-2</v>
      </c>
      <c r="DH144" s="4">
        <v>0.72570000000000001</v>
      </c>
      <c r="DI144" s="4">
        <v>0.89849999999999997</v>
      </c>
      <c r="DJ144" s="4">
        <v>0.24579999999999999</v>
      </c>
      <c r="DK144" s="4">
        <v>0.84809999999999997</v>
      </c>
      <c r="DL144" s="4">
        <v>8.3000000000000001E-3</v>
      </c>
      <c r="DM144" s="5">
        <v>0.81100000000000005</v>
      </c>
      <c r="DN144" s="5">
        <v>1.1148</v>
      </c>
      <c r="DO144" s="5">
        <v>0.16170000000000001</v>
      </c>
      <c r="DP144" s="5">
        <v>0.62629999999999997</v>
      </c>
      <c r="DQ144" s="5">
        <v>3.3E-3</v>
      </c>
      <c r="DR144" s="4">
        <v>0.67520000000000002</v>
      </c>
      <c r="DS144" s="4">
        <v>0.78159999999999996</v>
      </c>
      <c r="DT144" s="4">
        <v>0.3221</v>
      </c>
      <c r="DU144" s="4">
        <v>0.94040000000000001</v>
      </c>
      <c r="DV144" s="4">
        <v>3.2099999999999997E-2</v>
      </c>
      <c r="DW144" s="5">
        <v>0.68189999999999995</v>
      </c>
      <c r="DX144" s="5">
        <v>0.79690000000000005</v>
      </c>
      <c r="DY144" s="5">
        <v>0.30659999999999998</v>
      </c>
      <c r="DZ144" s="5">
        <v>0.92689999999999995</v>
      </c>
      <c r="EA144" s="5">
        <v>1.9099999999999999E-2</v>
      </c>
      <c r="EB144" s="4">
        <v>0.69630000000000003</v>
      </c>
      <c r="EC144" s="4">
        <v>0.82950000000000002</v>
      </c>
      <c r="ED144" s="4">
        <v>0.28489999999999999</v>
      </c>
      <c r="EE144" s="4">
        <v>0.90229999999999999</v>
      </c>
      <c r="EF144" s="4">
        <v>1.2800000000000001E-2</v>
      </c>
      <c r="EG144" s="5">
        <v>0.72509999999999997</v>
      </c>
      <c r="EH144" s="5">
        <v>0.89700000000000002</v>
      </c>
      <c r="EI144" s="5">
        <v>0.24429999999999999</v>
      </c>
      <c r="EJ144" s="5">
        <v>0.84860000000000002</v>
      </c>
      <c r="EK144" s="5">
        <v>8.6999999999999994E-3</v>
      </c>
      <c r="EL144" s="4">
        <v>0.81100000000000005</v>
      </c>
      <c r="EM144" s="4">
        <v>1.1158999999999999</v>
      </c>
      <c r="EN144" s="4">
        <v>0.16200000000000001</v>
      </c>
      <c r="EO144" s="4">
        <v>0.62780000000000002</v>
      </c>
      <c r="EP144" s="4">
        <v>3.5999999999999999E-3</v>
      </c>
      <c r="EQ144" s="5"/>
      <c r="ER144" s="5"/>
      <c r="ES144" s="5"/>
      <c r="ET144" s="5"/>
      <c r="EU144" s="5"/>
      <c r="EV144" s="4"/>
      <c r="EW144" s="4"/>
      <c r="EX144" s="4"/>
      <c r="EY144" s="4"/>
      <c r="EZ144" s="4"/>
      <c r="FA144" s="5">
        <v>0.69599999999999995</v>
      </c>
      <c r="FB144" s="5">
        <v>0.82909999999999995</v>
      </c>
      <c r="FC144" s="5">
        <v>0.28339999999999999</v>
      </c>
      <c r="FD144" s="5">
        <v>0.90249999999999997</v>
      </c>
      <c r="FE144" s="5">
        <v>1.4999999999999999E-2</v>
      </c>
      <c r="FF144" s="4"/>
      <c r="FG144" s="4"/>
      <c r="FH144" s="4"/>
      <c r="FI144" s="4"/>
      <c r="FJ144" s="4"/>
      <c r="FK144" s="5"/>
      <c r="FL144" s="5"/>
      <c r="FM144" s="5"/>
      <c r="FN144" s="5"/>
      <c r="FO144" s="5"/>
      <c r="FP144" s="4">
        <f t="shared" si="36"/>
        <v>0.7157066666666666</v>
      </c>
      <c r="FQ144" s="4">
        <f t="shared" si="37"/>
        <v>0.87819333333333338</v>
      </c>
      <c r="FR144" s="4">
        <f t="shared" si="38"/>
        <v>0.26473000000000002</v>
      </c>
      <c r="FS144" s="4">
        <f t="shared" si="39"/>
        <v>0.85502999999999996</v>
      </c>
      <c r="FT144" s="4">
        <f t="shared" si="40"/>
        <v>1.7536666666666666E-2</v>
      </c>
      <c r="FU144" s="1" t="str" cm="1">
        <f t="array" aca="1" ref="FU144" ca="1">CONCATENATE(INDIRECT(ADDRESS(1,MATCH(_xlfn.MINIFS(B144:FO144,metrics.est,"MAE"),B144:FO144,0)+1)), ", ", INDIRECT(ADDRESS(2,MATCH(_xlfn.MINIFS(B144:FO144,metrics.est,"MAE"),B144:FO144,0)+1)))</f>
        <v>k=20, r=0.1</v>
      </c>
      <c r="FV144" s="1" t="str" cm="1">
        <f t="array" aca="1" ref="FV144" ca="1">CONCATENATE(INDIRECT(ADDRESS(1,MATCH(_xlfn.MINIFS(B144:FO144,metrics.est,"MSE"),B144:FO144,0)+1)), ", ", INDIRECT(ADDRESS(2,MATCH(_xlfn.MINIFS(B144:FO144,metrics.est,"MSE"),B144:FO144,0)+1)))</f>
        <v>k=5, r=0.1</v>
      </c>
      <c r="FW144" s="1" t="str" cm="1">
        <f t="array" aca="1" ref="FW144" ca="1">CONCATENATE(INDIRECT(ADDRESS(1,MATCH(_xlfn.MAXIFS(B144:FO144,metrics.est,"R"),B144:FO144,0)+1)), ", ", INDIRECT(ADDRESS(2,MATCH(_xlfn.MAXIFS(B144:FO144,metrics.est,"R"),B144:FO144,0)+1)))</f>
        <v>k=20, r=0.1</v>
      </c>
      <c r="FX144" s="1" t="str" cm="1">
        <f t="array" aca="1" ref="FX144" ca="1">CONCATENATE(INDIRECT(ADDRESS(1,MATCH(_xlfn.MAXIFS(B144:FO144,metrics.est,"Coverage"),B144:FO144,0)+1)), ", ", INDIRECT(ADDRESS(2,MATCH(_xlfn.MAXIFS(B144:FO144,metrics.est,"Coverage"),B144:FO144,0)+1)))</f>
        <v>k=5, r=0.1</v>
      </c>
      <c r="FY144" s="1" t="str" cm="1">
        <f t="array" aca="1" ref="FY144" ca="1">CONCATENATE(INDIRECT(ADDRESS(1,MATCH(_xlfn.MINIFS(B144:FO144,metrics.est,"Time"),B144:FO144,0)+1)), ", ", INDIRECT(ADDRESS(2,MATCH(_xlfn.MINIFS(B144:FO144,metrics.est,"Time"),B144:FO144,0)+1)))</f>
        <v>k=20, r=0.9</v>
      </c>
    </row>
    <row r="145" spans="1:181" x14ac:dyDescent="0.2">
      <c r="A145" s="1" t="s">
        <v>129</v>
      </c>
      <c r="B145" s="4">
        <v>0.67530000000000001</v>
      </c>
      <c r="C145" s="4">
        <v>0.77929999999999999</v>
      </c>
      <c r="D145" s="4">
        <v>0.3034</v>
      </c>
      <c r="E145" s="4">
        <v>0.94130000000000003</v>
      </c>
      <c r="F145" s="4">
        <v>5.2600000000000001E-2</v>
      </c>
      <c r="G145" s="5">
        <v>0.6804</v>
      </c>
      <c r="H145" s="5">
        <v>0.79490000000000005</v>
      </c>
      <c r="I145" s="5">
        <v>0.30199999999999999</v>
      </c>
      <c r="J145" s="5">
        <v>0.93479999999999996</v>
      </c>
      <c r="K145" s="5">
        <v>4.0599999999999997E-2</v>
      </c>
      <c r="L145" s="4">
        <v>0.68640000000000001</v>
      </c>
      <c r="M145" s="4">
        <v>0.80649999999999999</v>
      </c>
      <c r="N145" s="4">
        <v>0.29880000000000001</v>
      </c>
      <c r="O145" s="4">
        <v>0.92759999999999998</v>
      </c>
      <c r="P145" s="4">
        <v>4.2099999999999999E-2</v>
      </c>
      <c r="Q145" s="5">
        <v>0.69159999999999999</v>
      </c>
      <c r="R145" s="5">
        <v>0.8196</v>
      </c>
      <c r="S145" s="5">
        <v>0.28449999999999998</v>
      </c>
      <c r="T145" s="5">
        <v>0.91710000000000003</v>
      </c>
      <c r="U145" s="5">
        <v>2.8299999999999999E-2</v>
      </c>
      <c r="V145" s="4">
        <v>0.70009999999999994</v>
      </c>
      <c r="W145" s="4">
        <v>0.83860000000000001</v>
      </c>
      <c r="X145" s="4">
        <v>0.2752</v>
      </c>
      <c r="Y145" s="4">
        <v>0.90239999999999998</v>
      </c>
      <c r="Z145" s="4">
        <v>2.81E-2</v>
      </c>
      <c r="AA145" s="5">
        <v>0.71279999999999999</v>
      </c>
      <c r="AB145" s="5">
        <v>0.86650000000000005</v>
      </c>
      <c r="AC145" s="5">
        <v>0.25690000000000002</v>
      </c>
      <c r="AD145" s="5">
        <v>0.88280000000000003</v>
      </c>
      <c r="AE145" s="5">
        <v>2.0899999999999998E-2</v>
      </c>
      <c r="AF145" s="4">
        <v>0.73119999999999996</v>
      </c>
      <c r="AG145" s="4">
        <v>0.90990000000000004</v>
      </c>
      <c r="AH145" s="4">
        <v>0.22700000000000001</v>
      </c>
      <c r="AI145" s="4">
        <v>0.84989999999999999</v>
      </c>
      <c r="AJ145" s="4">
        <v>1.83E-2</v>
      </c>
      <c r="AK145" s="5">
        <v>0.76270000000000004</v>
      </c>
      <c r="AL145" s="5">
        <v>0.98919999999999997</v>
      </c>
      <c r="AM145" s="5">
        <v>0.20760000000000001</v>
      </c>
      <c r="AN145" s="5">
        <v>0.78359999999999996</v>
      </c>
      <c r="AO145" s="5">
        <v>8.2000000000000007E-3</v>
      </c>
      <c r="AP145" s="4">
        <v>0.82110000000000005</v>
      </c>
      <c r="AQ145" s="4">
        <v>1.1400999999999999</v>
      </c>
      <c r="AR145" s="4">
        <v>0.1512</v>
      </c>
      <c r="AS145" s="4">
        <v>0.62870000000000004</v>
      </c>
      <c r="AT145" s="4">
        <v>1.0500000000000001E-2</v>
      </c>
      <c r="AU145" s="5">
        <v>0.67520000000000002</v>
      </c>
      <c r="AV145" s="5">
        <v>0.78280000000000005</v>
      </c>
      <c r="AW145" s="5">
        <v>0.32400000000000001</v>
      </c>
      <c r="AX145" s="5">
        <v>0.94159999999999999</v>
      </c>
      <c r="AY145" s="5">
        <v>4.7300000000000002E-2</v>
      </c>
      <c r="AZ145" s="4">
        <v>0.68589999999999995</v>
      </c>
      <c r="BA145" s="4">
        <v>0.80649999999999999</v>
      </c>
      <c r="BB145" s="4">
        <v>0.30209999999999998</v>
      </c>
      <c r="BC145" s="4">
        <v>0.92720000000000002</v>
      </c>
      <c r="BD145" s="4">
        <v>3.8100000000000002E-2</v>
      </c>
      <c r="BE145" s="5">
        <v>0.7</v>
      </c>
      <c r="BF145" s="5">
        <v>0.83889999999999998</v>
      </c>
      <c r="BG145" s="5">
        <v>0.27300000000000002</v>
      </c>
      <c r="BH145" s="5">
        <v>0.90280000000000005</v>
      </c>
      <c r="BI145" s="5">
        <v>2.6599999999999999E-2</v>
      </c>
      <c r="BJ145" s="4">
        <v>0.73050000000000004</v>
      </c>
      <c r="BK145" s="4">
        <v>0.90969999999999995</v>
      </c>
      <c r="BL145" s="4">
        <v>0.2329</v>
      </c>
      <c r="BM145" s="4">
        <v>0.84870000000000001</v>
      </c>
      <c r="BN145" s="4">
        <v>1.5900000000000001E-2</v>
      </c>
      <c r="BO145" s="5">
        <v>0.82130000000000003</v>
      </c>
      <c r="BP145" s="5">
        <v>1.1416999999999999</v>
      </c>
      <c r="BQ145" s="5">
        <v>0.15160000000000001</v>
      </c>
      <c r="BR145" s="5">
        <v>0.62690000000000001</v>
      </c>
      <c r="BS145" s="5">
        <v>9.1999999999999998E-3</v>
      </c>
      <c r="BT145" s="4">
        <v>0.67779999999999996</v>
      </c>
      <c r="BU145" s="4">
        <v>0.78920000000000001</v>
      </c>
      <c r="BV145" s="4">
        <v>0.30709999999999998</v>
      </c>
      <c r="BW145" s="4">
        <v>0.94099999999999995</v>
      </c>
      <c r="BX145" s="4">
        <v>4.65E-2</v>
      </c>
      <c r="BY145" s="5">
        <v>0.68520000000000003</v>
      </c>
      <c r="BZ145" s="5">
        <v>0.80559999999999998</v>
      </c>
      <c r="CA145" s="5">
        <v>0.29730000000000001</v>
      </c>
      <c r="CB145" s="5">
        <v>0.92810000000000004</v>
      </c>
      <c r="CC145" s="5">
        <v>3.3700000000000001E-2</v>
      </c>
      <c r="CD145" s="4">
        <v>0.7006</v>
      </c>
      <c r="CE145" s="4">
        <v>0.84050000000000002</v>
      </c>
      <c r="CF145" s="4">
        <v>0.27239999999999998</v>
      </c>
      <c r="CG145" s="4">
        <v>0.90339999999999998</v>
      </c>
      <c r="CH145" s="4">
        <v>2.1700000000000001E-2</v>
      </c>
      <c r="CI145" s="5">
        <v>0.73160000000000003</v>
      </c>
      <c r="CJ145" s="5">
        <v>0.91369999999999996</v>
      </c>
      <c r="CK145" s="5">
        <v>0.2346</v>
      </c>
      <c r="CL145" s="5">
        <v>0.84870000000000001</v>
      </c>
      <c r="CM145" s="5">
        <v>1.61E-2</v>
      </c>
      <c r="CN145" s="4">
        <v>0.82020000000000004</v>
      </c>
      <c r="CO145" s="4">
        <v>1.1393</v>
      </c>
      <c r="CP145" s="4">
        <v>0.15659999999999999</v>
      </c>
      <c r="CQ145" s="4">
        <v>0.62629999999999997</v>
      </c>
      <c r="CR145" s="4">
        <v>7.4000000000000003E-3</v>
      </c>
      <c r="CS145" s="5">
        <v>0.67430000000000001</v>
      </c>
      <c r="CT145" s="5">
        <v>0.78100000000000003</v>
      </c>
      <c r="CU145" s="5">
        <v>0.32400000000000001</v>
      </c>
      <c r="CV145" s="5">
        <v>0.94159999999999999</v>
      </c>
      <c r="CW145" s="5">
        <v>3.5200000000000002E-2</v>
      </c>
      <c r="CX145" s="4">
        <v>0.68559999999999999</v>
      </c>
      <c r="CY145" s="4">
        <v>0.80610000000000004</v>
      </c>
      <c r="CZ145" s="4">
        <v>0.30030000000000001</v>
      </c>
      <c r="DA145" s="4">
        <v>0.9274</v>
      </c>
      <c r="DB145" s="4">
        <v>2.64E-2</v>
      </c>
      <c r="DC145" s="5">
        <v>0.70089999999999997</v>
      </c>
      <c r="DD145" s="5">
        <v>0.84109999999999996</v>
      </c>
      <c r="DE145" s="5">
        <v>0.2712</v>
      </c>
      <c r="DF145" s="5">
        <v>0.90359999999999996</v>
      </c>
      <c r="DG145" s="5">
        <v>2.1700000000000001E-2</v>
      </c>
      <c r="DH145" s="4">
        <v>0.73199999999999998</v>
      </c>
      <c r="DI145" s="4">
        <v>0.91420000000000001</v>
      </c>
      <c r="DJ145" s="4">
        <v>0.2341</v>
      </c>
      <c r="DK145" s="4">
        <v>0.84909999999999997</v>
      </c>
      <c r="DL145" s="4">
        <v>1.17E-2</v>
      </c>
      <c r="DM145" s="5">
        <v>0.82030000000000003</v>
      </c>
      <c r="DN145" s="5">
        <v>1.1387</v>
      </c>
      <c r="DO145" s="5">
        <v>0.15409999999999999</v>
      </c>
      <c r="DP145" s="5">
        <v>0.62549999999999994</v>
      </c>
      <c r="DQ145" s="5">
        <v>4.4999999999999997E-3</v>
      </c>
      <c r="DR145" s="4">
        <v>0.67769999999999997</v>
      </c>
      <c r="DS145" s="4">
        <v>0.78759999999999997</v>
      </c>
      <c r="DT145" s="4">
        <v>0.31580000000000003</v>
      </c>
      <c r="DU145" s="4">
        <v>0.9405</v>
      </c>
      <c r="DV145" s="4">
        <v>4.8500000000000001E-2</v>
      </c>
      <c r="DW145" s="5">
        <v>0.68489999999999995</v>
      </c>
      <c r="DX145" s="5">
        <v>0.8044</v>
      </c>
      <c r="DY145" s="5">
        <v>0.29949999999999999</v>
      </c>
      <c r="DZ145" s="5">
        <v>0.92730000000000001</v>
      </c>
      <c r="EA145" s="5">
        <v>2.8500000000000001E-2</v>
      </c>
      <c r="EB145" s="4">
        <v>0.70030000000000003</v>
      </c>
      <c r="EC145" s="4">
        <v>0.8397</v>
      </c>
      <c r="ED145" s="4">
        <v>0.2757</v>
      </c>
      <c r="EE145" s="4">
        <v>0.90290000000000004</v>
      </c>
      <c r="EF145" s="4">
        <v>1.9099999999999999E-2</v>
      </c>
      <c r="EG145" s="5">
        <v>0.73140000000000005</v>
      </c>
      <c r="EH145" s="5">
        <v>0.91249999999999998</v>
      </c>
      <c r="EI145" s="5">
        <v>0.23250000000000001</v>
      </c>
      <c r="EJ145" s="5">
        <v>0.84970000000000001</v>
      </c>
      <c r="EK145" s="5">
        <v>1.2500000000000001E-2</v>
      </c>
      <c r="EL145" s="4">
        <v>0.82020000000000004</v>
      </c>
      <c r="EM145" s="4">
        <v>1.1398999999999999</v>
      </c>
      <c r="EN145" s="4">
        <v>0.15440000000000001</v>
      </c>
      <c r="EO145" s="4">
        <v>0.627</v>
      </c>
      <c r="EP145" s="4">
        <v>4.7999999999999996E-3</v>
      </c>
      <c r="EQ145" s="5"/>
      <c r="ER145" s="5"/>
      <c r="ES145" s="5"/>
      <c r="ET145" s="5"/>
      <c r="EU145" s="5"/>
      <c r="EV145" s="4"/>
      <c r="EW145" s="4"/>
      <c r="EX145" s="4"/>
      <c r="EY145" s="4"/>
      <c r="EZ145" s="4"/>
      <c r="FA145" s="5">
        <v>0.70020000000000004</v>
      </c>
      <c r="FB145" s="5">
        <v>0.83930000000000005</v>
      </c>
      <c r="FC145" s="5">
        <v>0.27439999999999998</v>
      </c>
      <c r="FD145" s="5">
        <v>0.90310000000000001</v>
      </c>
      <c r="FE145" s="5">
        <v>2.24E-2</v>
      </c>
      <c r="FF145" s="4"/>
      <c r="FG145" s="4"/>
      <c r="FH145" s="4"/>
      <c r="FI145" s="4"/>
      <c r="FJ145" s="4"/>
      <c r="FK145" s="5"/>
      <c r="FL145" s="5"/>
      <c r="FM145" s="5"/>
      <c r="FN145" s="5"/>
      <c r="FO145" s="5"/>
      <c r="FP145" s="4">
        <f t="shared" si="36"/>
        <v>0.72058999999999995</v>
      </c>
      <c r="FQ145" s="4">
        <f t="shared" si="37"/>
        <v>0.89056666666666695</v>
      </c>
      <c r="FR145" s="4">
        <f t="shared" si="38"/>
        <v>0.25647333333333333</v>
      </c>
      <c r="FS145" s="4">
        <f t="shared" si="39"/>
        <v>0.85535333333333319</v>
      </c>
      <c r="FT145" s="4">
        <f t="shared" si="40"/>
        <v>2.4913333333333332E-2</v>
      </c>
      <c r="FU145" s="1" t="str" cm="1">
        <f t="array" aca="1" ref="FU145" ca="1">CONCATENATE(INDIRECT(ADDRESS(1,MATCH(_xlfn.MINIFS(B145:FO145,metrics.est,"MAE"),B145:FO145,0)+1)), ", ", INDIRECT(ADDRESS(2,MATCH(_xlfn.MINIFS(B145:FO145,metrics.est,"MAE"),B145:FO145,0)+1)))</f>
        <v>k=20, r=0.1</v>
      </c>
      <c r="FV145" s="1" t="str" cm="1">
        <f t="array" aca="1" ref="FV145" ca="1">CONCATENATE(INDIRECT(ADDRESS(1,MATCH(_xlfn.MINIFS(B145:FO145,metrics.est,"MSE"),B145:FO145,0)+1)), ", ", INDIRECT(ADDRESS(2,MATCH(_xlfn.MINIFS(B145:FO145,metrics.est,"MSE"),B145:FO145,0)+1)))</f>
        <v>k=5, r=0.1</v>
      </c>
      <c r="FW145" s="1" t="str" cm="1">
        <f t="array" aca="1" ref="FW145" ca="1">CONCATENATE(INDIRECT(ADDRESS(1,MATCH(_xlfn.MAXIFS(B145:FO145,metrics.est,"R"),B145:FO145,0)+1)), ", ", INDIRECT(ADDRESS(2,MATCH(_xlfn.MAXIFS(B145:FO145,metrics.est,"R"),B145:FO145,0)+1)))</f>
        <v>k=10, r=0.1</v>
      </c>
      <c r="FX145" s="1" t="str" cm="1">
        <f t="array" aca="1" ref="FX145" ca="1">CONCATENATE(INDIRECT(ADDRESS(1,MATCH(_xlfn.MAXIFS(B145:FO145,metrics.est,"Coverage"),B145:FO145,0)+1)), ", ", INDIRECT(ADDRESS(2,MATCH(_xlfn.MAXIFS(B145:FO145,metrics.est,"Coverage"),B145:FO145,0)+1)))</f>
        <v>k=10, r=0.1</v>
      </c>
      <c r="FY145" s="1" t="str" cm="1">
        <f t="array" aca="1" ref="FY145" ca="1">CONCATENATE(INDIRECT(ADDRESS(1,MATCH(_xlfn.MINIFS(B145:FO145,metrics.est,"Time"),B145:FO145,0)+1)), ", ", INDIRECT(ADDRESS(2,MATCH(_xlfn.MINIFS(B145:FO145,metrics.est,"Time"),B145:FO145,0)+1)))</f>
        <v>k=20, r=0.9</v>
      </c>
    </row>
    <row r="146" spans="1:181" x14ac:dyDescent="0.2">
      <c r="A146" s="1" t="s">
        <v>130</v>
      </c>
      <c r="B146" s="4">
        <v>0.69579999999999997</v>
      </c>
      <c r="C146" s="4">
        <v>0.83330000000000004</v>
      </c>
      <c r="D146" s="4">
        <v>0.32069999999999999</v>
      </c>
      <c r="E146" s="4">
        <v>0.89380000000000004</v>
      </c>
      <c r="F146" s="4">
        <v>4.2900000000000001E-2</v>
      </c>
      <c r="G146" s="5">
        <v>0.69779999999999998</v>
      </c>
      <c r="H146" s="5">
        <v>0.84260000000000002</v>
      </c>
      <c r="I146" s="5">
        <v>0.34229999999999999</v>
      </c>
      <c r="J146" s="5">
        <v>0.88419999999999999</v>
      </c>
      <c r="K146" s="5">
        <v>2.6800000000000001E-2</v>
      </c>
      <c r="L146" s="4">
        <v>0.70269999999999999</v>
      </c>
      <c r="M146" s="4">
        <v>0.85209999999999997</v>
      </c>
      <c r="N146" s="4">
        <v>0.33500000000000002</v>
      </c>
      <c r="O146" s="4">
        <v>0.88629999999999998</v>
      </c>
      <c r="P146" s="4">
        <v>3.5200000000000002E-2</v>
      </c>
      <c r="Q146" s="5">
        <v>0.70920000000000005</v>
      </c>
      <c r="R146" s="5">
        <v>0.86550000000000005</v>
      </c>
      <c r="S146" s="5">
        <v>0.32640000000000002</v>
      </c>
      <c r="T146" s="5">
        <v>0.86909999999999998</v>
      </c>
      <c r="U146" s="5">
        <v>1.84E-2</v>
      </c>
      <c r="V146" s="4">
        <v>0.71689999999999998</v>
      </c>
      <c r="W146" s="4">
        <v>0.88519999999999999</v>
      </c>
      <c r="X146" s="4">
        <v>0.32119999999999999</v>
      </c>
      <c r="Y146" s="4">
        <v>0.84940000000000004</v>
      </c>
      <c r="Z146" s="4">
        <v>2.29E-2</v>
      </c>
      <c r="AA146" s="5">
        <v>0.73280000000000001</v>
      </c>
      <c r="AB146" s="5">
        <v>0.92149999999999999</v>
      </c>
      <c r="AC146" s="5">
        <v>0.30059999999999998</v>
      </c>
      <c r="AD146" s="5">
        <v>0.81699999999999995</v>
      </c>
      <c r="AE146" s="5">
        <v>1.5299999999999999E-2</v>
      </c>
      <c r="AF146" s="4">
        <v>0.75660000000000005</v>
      </c>
      <c r="AG146" s="4">
        <v>0.97870000000000001</v>
      </c>
      <c r="AH146" s="4">
        <v>0.26219999999999999</v>
      </c>
      <c r="AI146" s="4">
        <v>0.76249999999999996</v>
      </c>
      <c r="AJ146" s="4">
        <v>1.47E-2</v>
      </c>
      <c r="AK146" s="5">
        <v>0.79239999999999999</v>
      </c>
      <c r="AL146" s="5">
        <v>1.0750999999999999</v>
      </c>
      <c r="AM146" s="5">
        <v>0.21740000000000001</v>
      </c>
      <c r="AN146" s="5">
        <v>0.65790000000000004</v>
      </c>
      <c r="AO146" s="5">
        <v>8.3999999999999995E-3</v>
      </c>
      <c r="AP146" s="4">
        <v>0.85629999999999995</v>
      </c>
      <c r="AQ146" s="4">
        <v>1.2428999999999999</v>
      </c>
      <c r="AR146" s="4">
        <v>9.1899999999999996E-2</v>
      </c>
      <c r="AS146" s="4">
        <v>0.57809999999999995</v>
      </c>
      <c r="AT146" s="4">
        <v>6.1000000000000004E-3</v>
      </c>
      <c r="AU146" s="5">
        <v>0.69430000000000003</v>
      </c>
      <c r="AV146" s="5">
        <v>0.83509999999999995</v>
      </c>
      <c r="AW146" s="5">
        <v>0.34860000000000002</v>
      </c>
      <c r="AX146" s="5">
        <v>0.8931</v>
      </c>
      <c r="AY146" s="5">
        <v>3.4000000000000002E-2</v>
      </c>
      <c r="AZ146" s="4">
        <v>0.70279999999999998</v>
      </c>
      <c r="BA146" s="4">
        <v>0.8508</v>
      </c>
      <c r="BB146" s="4">
        <v>0.34150000000000003</v>
      </c>
      <c r="BC146" s="4">
        <v>0.88149999999999995</v>
      </c>
      <c r="BD146" s="4">
        <v>2.5499999999999998E-2</v>
      </c>
      <c r="BE146" s="5">
        <v>0.71779999999999999</v>
      </c>
      <c r="BF146" s="5">
        <v>0.88700000000000001</v>
      </c>
      <c r="BG146" s="5">
        <v>0.31340000000000001</v>
      </c>
      <c r="BH146" s="5">
        <v>0.84709999999999996</v>
      </c>
      <c r="BI146" s="5">
        <v>1.6400000000000001E-2</v>
      </c>
      <c r="BJ146" s="4">
        <v>0.75360000000000005</v>
      </c>
      <c r="BK146" s="4">
        <v>0.97370000000000001</v>
      </c>
      <c r="BL146" s="4">
        <v>0.26290000000000002</v>
      </c>
      <c r="BM146" s="4">
        <v>0.76019999999999999</v>
      </c>
      <c r="BN146" s="4">
        <v>1.0999999999999999E-2</v>
      </c>
      <c r="BO146" s="5">
        <v>0.85460000000000003</v>
      </c>
      <c r="BP146" s="5">
        <v>1.2387999999999999</v>
      </c>
      <c r="BQ146" s="5">
        <v>9.7600000000000006E-2</v>
      </c>
      <c r="BR146" s="5">
        <v>0.57650000000000001</v>
      </c>
      <c r="BS146" s="5">
        <v>7.1000000000000004E-3</v>
      </c>
      <c r="BT146" s="4">
        <v>0.6956</v>
      </c>
      <c r="BU146" s="4">
        <v>0.83640000000000003</v>
      </c>
      <c r="BV146" s="4">
        <v>0.33879999999999999</v>
      </c>
      <c r="BW146" s="4">
        <v>0.89229999999999998</v>
      </c>
      <c r="BX146" s="4">
        <v>3.27E-2</v>
      </c>
      <c r="BY146" s="5">
        <v>0.7026</v>
      </c>
      <c r="BZ146" s="5">
        <v>0.8518</v>
      </c>
      <c r="CA146" s="5">
        <v>0.33410000000000001</v>
      </c>
      <c r="CB146" s="5">
        <v>0.88170000000000004</v>
      </c>
      <c r="CC146" s="5">
        <v>2.5700000000000001E-2</v>
      </c>
      <c r="CD146" s="4">
        <v>0.71930000000000005</v>
      </c>
      <c r="CE146" s="4">
        <v>0.89029999999999998</v>
      </c>
      <c r="CF146" s="4">
        <v>0.31380000000000002</v>
      </c>
      <c r="CG146" s="4">
        <v>0.84970000000000001</v>
      </c>
      <c r="CH146" s="4">
        <v>1.6899999999999998E-2</v>
      </c>
      <c r="CI146" s="5">
        <v>0.75590000000000002</v>
      </c>
      <c r="CJ146" s="5">
        <v>0.97940000000000005</v>
      </c>
      <c r="CK146" s="5">
        <v>0.26350000000000001</v>
      </c>
      <c r="CL146" s="5">
        <v>0.76060000000000005</v>
      </c>
      <c r="CM146" s="5">
        <v>1.0999999999999999E-2</v>
      </c>
      <c r="CN146" s="4">
        <v>0.85540000000000005</v>
      </c>
      <c r="CO146" s="4">
        <v>1.2406999999999999</v>
      </c>
      <c r="CP146" s="4">
        <v>0.1</v>
      </c>
      <c r="CQ146" s="4">
        <v>0.57550000000000001</v>
      </c>
      <c r="CR146" s="4">
        <v>6.0000000000000001E-3</v>
      </c>
      <c r="CS146" s="5">
        <v>0.6946</v>
      </c>
      <c r="CT146" s="5">
        <v>0.8357</v>
      </c>
      <c r="CU146" s="5">
        <v>0.34770000000000001</v>
      </c>
      <c r="CV146" s="5">
        <v>0.89129999999999998</v>
      </c>
      <c r="CW146" s="5">
        <v>2.35E-2</v>
      </c>
      <c r="CX146" s="4">
        <v>0.70209999999999995</v>
      </c>
      <c r="CY146" s="4">
        <v>0.85019999999999996</v>
      </c>
      <c r="CZ146" s="4">
        <v>0.33910000000000001</v>
      </c>
      <c r="DA146" s="4">
        <v>0.88049999999999995</v>
      </c>
      <c r="DB146" s="4">
        <v>1.83E-2</v>
      </c>
      <c r="DC146" s="5">
        <v>0.71819999999999995</v>
      </c>
      <c r="DD146" s="5">
        <v>0.88859999999999995</v>
      </c>
      <c r="DE146" s="5">
        <v>0.313</v>
      </c>
      <c r="DF146" s="5">
        <v>0.85040000000000004</v>
      </c>
      <c r="DG146" s="5">
        <v>1.55E-2</v>
      </c>
      <c r="DH146" s="4">
        <v>0.75660000000000005</v>
      </c>
      <c r="DI146" s="4">
        <v>0.98089999999999999</v>
      </c>
      <c r="DJ146" s="4">
        <v>0.2656</v>
      </c>
      <c r="DK146" s="4">
        <v>0.75960000000000005</v>
      </c>
      <c r="DL146" s="4">
        <v>8.3000000000000001E-3</v>
      </c>
      <c r="DM146" s="5">
        <v>0.85529999999999995</v>
      </c>
      <c r="DN146" s="5">
        <v>1.2411000000000001</v>
      </c>
      <c r="DO146" s="5">
        <v>9.4899999999999998E-2</v>
      </c>
      <c r="DP146" s="5">
        <v>0.57609999999999995</v>
      </c>
      <c r="DQ146" s="5">
        <v>3.5000000000000001E-3</v>
      </c>
      <c r="DR146" s="4">
        <v>0.69699999999999995</v>
      </c>
      <c r="DS146" s="4">
        <v>0.83840000000000003</v>
      </c>
      <c r="DT146" s="4">
        <v>0.34389999999999998</v>
      </c>
      <c r="DU146" s="4">
        <v>0.8911</v>
      </c>
      <c r="DV146" s="4">
        <v>3.09E-2</v>
      </c>
      <c r="DW146" s="5">
        <v>0.70169999999999999</v>
      </c>
      <c r="DX146" s="5">
        <v>0.84970000000000001</v>
      </c>
      <c r="DY146" s="5">
        <v>0.33539999999999998</v>
      </c>
      <c r="DZ146" s="5">
        <v>0.88139999999999996</v>
      </c>
      <c r="EA146" s="5">
        <v>1.9699999999999999E-2</v>
      </c>
      <c r="EB146" s="4">
        <v>0.71779999999999999</v>
      </c>
      <c r="EC146" s="4">
        <v>0.88759999999999994</v>
      </c>
      <c r="ED146" s="4">
        <v>0.31690000000000002</v>
      </c>
      <c r="EE146" s="4">
        <v>0.85099999999999998</v>
      </c>
      <c r="EF146" s="4">
        <v>1.3100000000000001E-2</v>
      </c>
      <c r="EG146" s="5">
        <v>0.75519999999999998</v>
      </c>
      <c r="EH146" s="5">
        <v>0.97740000000000005</v>
      </c>
      <c r="EI146" s="5">
        <v>0.2641</v>
      </c>
      <c r="EJ146" s="5">
        <v>0.76119999999999999</v>
      </c>
      <c r="EK146" s="5">
        <v>8.8999999999999999E-3</v>
      </c>
      <c r="EL146" s="4">
        <v>0.85519999999999996</v>
      </c>
      <c r="EM146" s="4">
        <v>1.2419</v>
      </c>
      <c r="EN146" s="4">
        <v>9.64E-2</v>
      </c>
      <c r="EO146" s="4">
        <v>0.57840000000000003</v>
      </c>
      <c r="EP146" s="4">
        <v>3.5999999999999999E-3</v>
      </c>
      <c r="EQ146" s="5"/>
      <c r="ER146" s="5"/>
      <c r="ES146" s="5"/>
      <c r="ET146" s="5"/>
      <c r="EU146" s="5"/>
      <c r="EV146" s="4"/>
      <c r="EW146" s="4"/>
      <c r="EX146" s="4"/>
      <c r="EY146" s="4"/>
      <c r="EZ146" s="4"/>
      <c r="FA146" s="5">
        <v>0.71779999999999999</v>
      </c>
      <c r="FB146" s="5">
        <v>0.88719999999999999</v>
      </c>
      <c r="FC146" s="5">
        <v>0.315</v>
      </c>
      <c r="FD146" s="5">
        <v>0.85050000000000003</v>
      </c>
      <c r="FE146" s="5">
        <v>1.4E-2</v>
      </c>
      <c r="FF146" s="4"/>
      <c r="FG146" s="4"/>
      <c r="FH146" s="4"/>
      <c r="FI146" s="4"/>
      <c r="FJ146" s="4"/>
      <c r="FK146" s="5"/>
      <c r="FL146" s="5"/>
      <c r="FM146" s="5"/>
      <c r="FN146" s="5"/>
      <c r="FO146" s="5"/>
      <c r="FP146" s="4">
        <f t="shared" si="36"/>
        <v>0.74279666666666655</v>
      </c>
      <c r="FQ146" s="4">
        <f t="shared" si="37"/>
        <v>0.95198666666666665</v>
      </c>
      <c r="FR146" s="4">
        <f t="shared" si="38"/>
        <v>0.27546333333333328</v>
      </c>
      <c r="FS146" s="4">
        <f t="shared" si="39"/>
        <v>0.79626666666666657</v>
      </c>
      <c r="FT146" s="4">
        <f t="shared" si="40"/>
        <v>1.7876666666666669E-2</v>
      </c>
      <c r="FU146" s="1" t="str" cm="1">
        <f t="array" aca="1" ref="FU146" ca="1">CONCATENATE(INDIRECT(ADDRESS(1,MATCH(_xlfn.MINIFS(B146:FO146,metrics.est,"MAE"),B146:FO146,0)+1)), ", ", INDIRECT(ADDRESS(2,MATCH(_xlfn.MINIFS(B146:FO146,metrics.est,"MAE"),B146:FO146,0)+1)))</f>
        <v>k=10, r=0.1</v>
      </c>
      <c r="FV146" s="1" t="str" cm="1">
        <f t="array" aca="1" ref="FV146" ca="1">CONCATENATE(INDIRECT(ADDRESS(1,MATCH(_xlfn.MINIFS(B146:FO146,metrics.est,"MSE"),B146:FO146,0)+1)), ", ", INDIRECT(ADDRESS(2,MATCH(_xlfn.MINIFS(B146:FO146,metrics.est,"MSE"),B146:FO146,0)+1)))</f>
        <v>k=5, r=0.1</v>
      </c>
      <c r="FW146" s="1" t="str" cm="1">
        <f t="array" aca="1" ref="FW146" ca="1">CONCATENATE(INDIRECT(ADDRESS(1,MATCH(_xlfn.MAXIFS(B146:FO146,metrics.est,"R"),B146:FO146,0)+1)), ", ", INDIRECT(ADDRESS(2,MATCH(_xlfn.MAXIFS(B146:FO146,metrics.est,"R"),B146:FO146,0)+1)))</f>
        <v>k=10, r=0.1</v>
      </c>
      <c r="FX146" s="1" t="str" cm="1">
        <f t="array" aca="1" ref="FX146" ca="1">CONCATENATE(INDIRECT(ADDRESS(1,MATCH(_xlfn.MAXIFS(B146:FO146,metrics.est,"Coverage"),B146:FO146,0)+1)), ", ", INDIRECT(ADDRESS(2,MATCH(_xlfn.MAXIFS(B146:FO146,metrics.est,"Coverage"),B146:FO146,0)+1)))</f>
        <v>k=5, r=0.1</v>
      </c>
      <c r="FY146" s="1" t="str" cm="1">
        <f t="array" aca="1" ref="FY146" ca="1">CONCATENATE(INDIRECT(ADDRESS(1,MATCH(_xlfn.MINIFS(B146:FO146,metrics.est,"Time"),B146:FO146,0)+1)), ", ", INDIRECT(ADDRESS(2,MATCH(_xlfn.MINIFS(B146:FO146,metrics.est,"Time"),B146:FO146,0)+1)))</f>
        <v>k=20, r=0.9</v>
      </c>
    </row>
    <row r="147" spans="1:181" x14ac:dyDescent="0.2">
      <c r="A147" s="1" t="s">
        <v>131</v>
      </c>
      <c r="B147" s="4">
        <v>0.67190000000000005</v>
      </c>
      <c r="C147" s="4">
        <v>0.77459999999999996</v>
      </c>
      <c r="D147" s="4">
        <v>0.315</v>
      </c>
      <c r="E147" s="4">
        <v>0.95020000000000004</v>
      </c>
      <c r="F147" s="4">
        <v>5.2999999999999999E-2</v>
      </c>
      <c r="G147" s="5">
        <v>0.67659999999999998</v>
      </c>
      <c r="H147" s="5">
        <v>0.78890000000000005</v>
      </c>
      <c r="I147" s="5">
        <v>0.33019999999999999</v>
      </c>
      <c r="J147" s="5">
        <v>0.94369999999999998</v>
      </c>
      <c r="K147" s="5">
        <v>4.2299999999999997E-2</v>
      </c>
      <c r="L147" s="4">
        <v>0.68240000000000001</v>
      </c>
      <c r="M147" s="4">
        <v>0.80059999999999998</v>
      </c>
      <c r="N147" s="4">
        <v>0.32050000000000001</v>
      </c>
      <c r="O147" s="4">
        <v>0.93779999999999997</v>
      </c>
      <c r="P147" s="4">
        <v>4.3999999999999997E-2</v>
      </c>
      <c r="Q147" s="5">
        <v>0.68830000000000002</v>
      </c>
      <c r="R147" s="5">
        <v>0.81359999999999999</v>
      </c>
      <c r="S147" s="5">
        <v>0.30590000000000001</v>
      </c>
      <c r="T147" s="5">
        <v>0.92810000000000004</v>
      </c>
      <c r="U147" s="5">
        <v>3.0599999999999999E-2</v>
      </c>
      <c r="V147" s="4">
        <v>0.6966</v>
      </c>
      <c r="W147" s="4">
        <v>0.83250000000000002</v>
      </c>
      <c r="X147" s="4">
        <v>0.30270000000000002</v>
      </c>
      <c r="Y147" s="4">
        <v>0.91320000000000001</v>
      </c>
      <c r="Z147" s="4">
        <v>3.1699999999999999E-2</v>
      </c>
      <c r="AA147" s="5">
        <v>0.71040000000000003</v>
      </c>
      <c r="AB147" s="5">
        <v>0.8629</v>
      </c>
      <c r="AC147" s="5">
        <v>0.27700000000000002</v>
      </c>
      <c r="AD147" s="5">
        <v>0.89239999999999997</v>
      </c>
      <c r="AE147" s="5">
        <v>2.29E-2</v>
      </c>
      <c r="AF147" s="4">
        <v>0.73150000000000004</v>
      </c>
      <c r="AG147" s="4">
        <v>0.9113</v>
      </c>
      <c r="AH147" s="4">
        <v>0.24160000000000001</v>
      </c>
      <c r="AI147" s="4">
        <v>0.85340000000000005</v>
      </c>
      <c r="AJ147" s="4">
        <v>1.7999999999999999E-2</v>
      </c>
      <c r="AK147" s="5">
        <v>0.76700000000000002</v>
      </c>
      <c r="AL147" s="5">
        <v>1.0017</v>
      </c>
      <c r="AM147" s="5">
        <v>0.21560000000000001</v>
      </c>
      <c r="AN147" s="5">
        <v>0.76970000000000005</v>
      </c>
      <c r="AO147" s="5">
        <v>1.7000000000000001E-2</v>
      </c>
      <c r="AP147" s="4">
        <v>0.82720000000000005</v>
      </c>
      <c r="AQ147" s="4">
        <v>1.1574</v>
      </c>
      <c r="AR147" s="4">
        <v>0.1532</v>
      </c>
      <c r="AS147" s="4">
        <v>0.59060000000000001</v>
      </c>
      <c r="AT147" s="4">
        <v>8.5000000000000006E-3</v>
      </c>
      <c r="AU147" s="5">
        <v>0.67149999999999999</v>
      </c>
      <c r="AV147" s="5">
        <v>0.7782</v>
      </c>
      <c r="AW147" s="5">
        <v>0.34789999999999999</v>
      </c>
      <c r="AX147" s="5">
        <v>0.95</v>
      </c>
      <c r="AY147" s="5">
        <v>4.9799999999999997E-2</v>
      </c>
      <c r="AZ147" s="4">
        <v>0.68159999999999998</v>
      </c>
      <c r="BA147" s="4">
        <v>0.79849999999999999</v>
      </c>
      <c r="BB147" s="4">
        <v>0.3306</v>
      </c>
      <c r="BC147" s="4">
        <v>0.93689999999999996</v>
      </c>
      <c r="BD147" s="4">
        <v>4.0599999999999997E-2</v>
      </c>
      <c r="BE147" s="5">
        <v>0.6966</v>
      </c>
      <c r="BF147" s="5">
        <v>0.83350000000000002</v>
      </c>
      <c r="BG147" s="5">
        <v>0.29459999999999997</v>
      </c>
      <c r="BH147" s="5">
        <v>0.91310000000000002</v>
      </c>
      <c r="BI147" s="5">
        <v>2.9600000000000001E-2</v>
      </c>
      <c r="BJ147" s="4">
        <v>0.72940000000000005</v>
      </c>
      <c r="BK147" s="4">
        <v>0.90820000000000001</v>
      </c>
      <c r="BL147" s="4">
        <v>0.24709999999999999</v>
      </c>
      <c r="BM147" s="4">
        <v>0.85250000000000004</v>
      </c>
      <c r="BN147" s="4">
        <v>1.61E-2</v>
      </c>
      <c r="BO147" s="5">
        <v>0.82730000000000004</v>
      </c>
      <c r="BP147" s="5">
        <v>1.1580999999999999</v>
      </c>
      <c r="BQ147" s="5">
        <v>0.1537</v>
      </c>
      <c r="BR147" s="5">
        <v>0.59089999999999998</v>
      </c>
      <c r="BS147" s="5">
        <v>0.01</v>
      </c>
      <c r="BT147" s="4">
        <v>0.67279999999999995</v>
      </c>
      <c r="BU147" s="4">
        <v>0.78059999999999996</v>
      </c>
      <c r="BV147" s="4">
        <v>0.33250000000000002</v>
      </c>
      <c r="BW147" s="4">
        <v>0.94899999999999995</v>
      </c>
      <c r="BX147" s="4">
        <v>4.8800000000000003E-2</v>
      </c>
      <c r="BY147" s="5">
        <v>0.68120000000000003</v>
      </c>
      <c r="BZ147" s="5">
        <v>0.79879999999999995</v>
      </c>
      <c r="CA147" s="5">
        <v>0.32169999999999999</v>
      </c>
      <c r="CB147" s="5">
        <v>0.93769999999999998</v>
      </c>
      <c r="CC147" s="5">
        <v>3.6600000000000001E-2</v>
      </c>
      <c r="CD147" s="4">
        <v>0.69730000000000003</v>
      </c>
      <c r="CE147" s="4">
        <v>0.83450000000000002</v>
      </c>
      <c r="CF147" s="4">
        <v>0.29559999999999997</v>
      </c>
      <c r="CG147" s="4">
        <v>0.91379999999999995</v>
      </c>
      <c r="CH147" s="4">
        <v>2.5100000000000001E-2</v>
      </c>
      <c r="CI147" s="5">
        <v>0.73089999999999999</v>
      </c>
      <c r="CJ147" s="5">
        <v>0.91269999999999996</v>
      </c>
      <c r="CK147" s="5">
        <v>0.2475</v>
      </c>
      <c r="CL147" s="5">
        <v>0.85250000000000004</v>
      </c>
      <c r="CM147" s="5">
        <v>1.5800000000000002E-2</v>
      </c>
      <c r="CN147" s="4">
        <v>0.82679999999999998</v>
      </c>
      <c r="CO147" s="4">
        <v>1.1575</v>
      </c>
      <c r="CP147" s="4">
        <v>0.159</v>
      </c>
      <c r="CQ147" s="4">
        <v>0.58850000000000002</v>
      </c>
      <c r="CR147" s="4">
        <v>7.4999999999999997E-3</v>
      </c>
      <c r="CS147" s="5">
        <v>0.67010000000000003</v>
      </c>
      <c r="CT147" s="5">
        <v>0.77490000000000003</v>
      </c>
      <c r="CU147" s="5">
        <v>0.34739999999999999</v>
      </c>
      <c r="CV147" s="5">
        <v>0.94979999999999998</v>
      </c>
      <c r="CW147" s="5">
        <v>3.6700000000000003E-2</v>
      </c>
      <c r="CX147" s="4">
        <v>0.68149999999999999</v>
      </c>
      <c r="CY147" s="4">
        <v>0.79900000000000004</v>
      </c>
      <c r="CZ147" s="4">
        <v>0.32569999999999999</v>
      </c>
      <c r="DA147" s="4">
        <v>0.93710000000000004</v>
      </c>
      <c r="DB147" s="4">
        <v>2.7099999999999999E-2</v>
      </c>
      <c r="DC147" s="5">
        <v>0.69710000000000005</v>
      </c>
      <c r="DD147" s="5">
        <v>0.83460000000000001</v>
      </c>
      <c r="DE147" s="5">
        <v>0.29320000000000002</v>
      </c>
      <c r="DF147" s="5">
        <v>0.91410000000000002</v>
      </c>
      <c r="DG147" s="5">
        <v>2.18E-2</v>
      </c>
      <c r="DH147" s="4">
        <v>0.73140000000000005</v>
      </c>
      <c r="DI147" s="4">
        <v>0.91379999999999995</v>
      </c>
      <c r="DJ147" s="4">
        <v>0.24759999999999999</v>
      </c>
      <c r="DK147" s="4">
        <v>0.85340000000000005</v>
      </c>
      <c r="DL147" s="4">
        <v>1.2E-2</v>
      </c>
      <c r="DM147" s="5">
        <v>0.82650000000000001</v>
      </c>
      <c r="DN147" s="5">
        <v>1.1561999999999999</v>
      </c>
      <c r="DO147" s="5">
        <v>0.156</v>
      </c>
      <c r="DP147" s="5">
        <v>0.58799999999999997</v>
      </c>
      <c r="DQ147" s="5">
        <v>4.4999999999999997E-3</v>
      </c>
      <c r="DR147" s="4">
        <v>0.67359999999999998</v>
      </c>
      <c r="DS147" s="4">
        <v>0.78159999999999996</v>
      </c>
      <c r="DT147" s="4">
        <v>0.3387</v>
      </c>
      <c r="DU147" s="4">
        <v>0.94910000000000005</v>
      </c>
      <c r="DV147" s="4">
        <v>4.7600000000000003E-2</v>
      </c>
      <c r="DW147" s="5">
        <v>0.68089999999999995</v>
      </c>
      <c r="DX147" s="5">
        <v>0.79759999999999998</v>
      </c>
      <c r="DY147" s="5">
        <v>0.3241</v>
      </c>
      <c r="DZ147" s="5">
        <v>0.93710000000000004</v>
      </c>
      <c r="EA147" s="5">
        <v>3.0099999999999998E-2</v>
      </c>
      <c r="EB147" s="4">
        <v>0.69679999999999997</v>
      </c>
      <c r="EC147" s="4">
        <v>0.83379999999999999</v>
      </c>
      <c r="ED147" s="4">
        <v>0.29709999999999998</v>
      </c>
      <c r="EE147" s="4">
        <v>0.91349999999999998</v>
      </c>
      <c r="EF147" s="4">
        <v>1.95E-2</v>
      </c>
      <c r="EG147" s="5">
        <v>0.73070000000000002</v>
      </c>
      <c r="EH147" s="5">
        <v>0.91200000000000003</v>
      </c>
      <c r="EI147" s="5">
        <v>0.2465</v>
      </c>
      <c r="EJ147" s="5">
        <v>0.85340000000000005</v>
      </c>
      <c r="EK147" s="5">
        <v>1.29E-2</v>
      </c>
      <c r="EL147" s="4">
        <v>0.82640000000000002</v>
      </c>
      <c r="EM147" s="4">
        <v>1.1577999999999999</v>
      </c>
      <c r="EN147" s="4">
        <v>0.15620000000000001</v>
      </c>
      <c r="EO147" s="4">
        <v>0.59</v>
      </c>
      <c r="EP147" s="4">
        <v>4.7000000000000002E-3</v>
      </c>
      <c r="EQ147" s="5"/>
      <c r="ER147" s="5"/>
      <c r="ES147" s="5"/>
      <c r="ET147" s="5"/>
      <c r="EU147" s="5"/>
      <c r="EV147" s="4"/>
      <c r="EW147" s="4"/>
      <c r="EX147" s="4"/>
      <c r="EY147" s="4"/>
      <c r="EZ147" s="4"/>
      <c r="FA147" s="5">
        <v>0.69640000000000002</v>
      </c>
      <c r="FB147" s="5">
        <v>0.83279999999999998</v>
      </c>
      <c r="FC147" s="5">
        <v>0.29649999999999999</v>
      </c>
      <c r="FD147" s="5">
        <v>0.91349999999999998</v>
      </c>
      <c r="FE147" s="5">
        <v>2.06E-2</v>
      </c>
      <c r="FF147" s="4"/>
      <c r="FG147" s="4"/>
      <c r="FH147" s="4"/>
      <c r="FI147" s="4"/>
      <c r="FJ147" s="4"/>
      <c r="FK147" s="5"/>
      <c r="FL147" s="5"/>
      <c r="FM147" s="5"/>
      <c r="FN147" s="5"/>
      <c r="FO147" s="5"/>
      <c r="FP147" s="4">
        <f t="shared" si="36"/>
        <v>0.7192900000000001</v>
      </c>
      <c r="FQ147" s="4">
        <f t="shared" si="37"/>
        <v>0.88993999999999973</v>
      </c>
      <c r="FR147" s="4">
        <f t="shared" si="38"/>
        <v>0.27403</v>
      </c>
      <c r="FS147" s="4">
        <f t="shared" si="39"/>
        <v>0.85543333333333349</v>
      </c>
      <c r="FT147" s="4">
        <f t="shared" si="40"/>
        <v>2.6179999999999995E-2</v>
      </c>
      <c r="FU147" s="1" t="str" cm="1">
        <f t="array" aca="1" ref="FU147" ca="1">CONCATENATE(INDIRECT(ADDRESS(1,MATCH(_xlfn.MINIFS(B147:FO147,metrics.est,"MAE"),B147:FO147,0)+1)), ", ", INDIRECT(ADDRESS(2,MATCH(_xlfn.MINIFS(B147:FO147,metrics.est,"MAE"),B147:FO147,0)+1)))</f>
        <v>k=20, r=0.1</v>
      </c>
      <c r="FV147" s="1" t="str" cm="1">
        <f t="array" aca="1" ref="FV147" ca="1">CONCATENATE(INDIRECT(ADDRESS(1,MATCH(_xlfn.MINIFS(B147:FO147,metrics.est,"MSE"),B147:FO147,0)+1)), ", ", INDIRECT(ADDRESS(2,MATCH(_xlfn.MINIFS(B147:FO147,metrics.est,"MSE"),B147:FO147,0)+1)))</f>
        <v>k=5, r=0.1</v>
      </c>
      <c r="FW147" s="1" t="str" cm="1">
        <f t="array" aca="1" ref="FW147" ca="1">CONCATENATE(INDIRECT(ADDRESS(1,MATCH(_xlfn.MAXIFS(B147:FO147,metrics.est,"R"),B147:FO147,0)+1)), ", ", INDIRECT(ADDRESS(2,MATCH(_xlfn.MAXIFS(B147:FO147,metrics.est,"R"),B147:FO147,0)+1)))</f>
        <v>k=10, r=0.1</v>
      </c>
      <c r="FX147" s="1" t="str" cm="1">
        <f t="array" aca="1" ref="FX147" ca="1">CONCATENATE(INDIRECT(ADDRESS(1,MATCH(_xlfn.MAXIFS(B147:FO147,metrics.est,"Coverage"),B147:FO147,0)+1)), ", ", INDIRECT(ADDRESS(2,MATCH(_xlfn.MAXIFS(B147:FO147,metrics.est,"Coverage"),B147:FO147,0)+1)))</f>
        <v>k=5, r=0.1</v>
      </c>
      <c r="FY147" s="1" t="str" cm="1">
        <f t="array" aca="1" ref="FY147" ca="1">CONCATENATE(INDIRECT(ADDRESS(1,MATCH(_xlfn.MINIFS(B147:FO147,metrics.est,"Time"),B147:FO147,0)+1)), ", ", INDIRECT(ADDRESS(2,MATCH(_xlfn.MINIFS(B147:FO147,metrics.est,"Time"),B147:FO147,0)+1)))</f>
        <v>k=20, r=0.9</v>
      </c>
    </row>
    <row r="148" spans="1:181" x14ac:dyDescent="0.2">
      <c r="A148" s="1" t="s">
        <v>132</v>
      </c>
      <c r="B148" s="4">
        <v>0.67230000000000001</v>
      </c>
      <c r="C148" s="4">
        <v>0.77969999999999995</v>
      </c>
      <c r="D148" s="4">
        <v>0.3231</v>
      </c>
      <c r="E148" s="4">
        <v>0.95079999999999998</v>
      </c>
      <c r="F148" s="4">
        <v>0.04</v>
      </c>
      <c r="G148" s="5">
        <v>0.6774</v>
      </c>
      <c r="H148" s="5">
        <v>0.79469999999999996</v>
      </c>
      <c r="I148" s="5">
        <v>0.34139999999999998</v>
      </c>
      <c r="J148" s="5">
        <v>0.94530000000000003</v>
      </c>
      <c r="K148" s="5">
        <v>3.2300000000000002E-2</v>
      </c>
      <c r="L148" s="4">
        <v>0.6835</v>
      </c>
      <c r="M148" s="4">
        <v>0.80640000000000001</v>
      </c>
      <c r="N148" s="4">
        <v>0.3271</v>
      </c>
      <c r="O148" s="4">
        <v>0.93930000000000002</v>
      </c>
      <c r="P148" s="4">
        <v>3.1699999999999999E-2</v>
      </c>
      <c r="Q148" s="5">
        <v>0.68959999999999999</v>
      </c>
      <c r="R148" s="5">
        <v>0.81979999999999997</v>
      </c>
      <c r="S148" s="5">
        <v>0.31630000000000003</v>
      </c>
      <c r="T148" s="5">
        <v>0.92930000000000001</v>
      </c>
      <c r="U148" s="5">
        <v>1.7299999999999999E-2</v>
      </c>
      <c r="V148" s="4">
        <v>0.69910000000000005</v>
      </c>
      <c r="W148" s="4">
        <v>0.84089999999999998</v>
      </c>
      <c r="X148" s="4">
        <v>0.30909999999999999</v>
      </c>
      <c r="Y148" s="4">
        <v>0.91400000000000003</v>
      </c>
      <c r="Z148" s="4">
        <v>2.7E-2</v>
      </c>
      <c r="AA148" s="5">
        <v>0.71509999999999996</v>
      </c>
      <c r="AB148" s="5">
        <v>0.87539999999999996</v>
      </c>
      <c r="AC148" s="5">
        <v>0.28039999999999998</v>
      </c>
      <c r="AD148" s="5">
        <v>0.8921</v>
      </c>
      <c r="AE148" s="5">
        <v>1.6199999999999999E-2</v>
      </c>
      <c r="AF148" s="4">
        <v>0.73980000000000001</v>
      </c>
      <c r="AG148" s="4">
        <v>0.93210000000000004</v>
      </c>
      <c r="AH148" s="4">
        <v>0.2414</v>
      </c>
      <c r="AI148" s="4">
        <v>0.84850000000000003</v>
      </c>
      <c r="AJ148" s="4">
        <v>1.6799999999999999E-2</v>
      </c>
      <c r="AK148" s="5">
        <v>0.7792</v>
      </c>
      <c r="AL148" s="5">
        <v>1.0334000000000001</v>
      </c>
      <c r="AM148" s="5">
        <v>0.2127</v>
      </c>
      <c r="AN148" s="5">
        <v>0.75249999999999995</v>
      </c>
      <c r="AO148" s="5">
        <v>1.1299999999999999E-2</v>
      </c>
      <c r="AP148" s="4">
        <v>0.83860000000000001</v>
      </c>
      <c r="AQ148" s="4">
        <v>1.1898</v>
      </c>
      <c r="AR148" s="4">
        <v>0.15</v>
      </c>
      <c r="AS148" s="4">
        <v>0.5746</v>
      </c>
      <c r="AT148" s="4">
        <v>8.0999999999999996E-3</v>
      </c>
      <c r="AU148" s="5">
        <v>0.67210000000000003</v>
      </c>
      <c r="AV148" s="5">
        <v>0.78359999999999996</v>
      </c>
      <c r="AW148" s="5">
        <v>0.35470000000000002</v>
      </c>
      <c r="AX148" s="5">
        <v>0.95099999999999996</v>
      </c>
      <c r="AY148" s="5">
        <v>3.3399999999999999E-2</v>
      </c>
      <c r="AZ148" s="4">
        <v>0.6825</v>
      </c>
      <c r="BA148" s="4">
        <v>0.80359999999999998</v>
      </c>
      <c r="BB148" s="4">
        <v>0.3387</v>
      </c>
      <c r="BC148" s="4">
        <v>0.93820000000000003</v>
      </c>
      <c r="BD148" s="4">
        <v>2.75E-2</v>
      </c>
      <c r="BE148" s="5">
        <v>0.69940000000000002</v>
      </c>
      <c r="BF148" s="5">
        <v>0.84230000000000005</v>
      </c>
      <c r="BG148" s="5">
        <v>0.29959999999999998</v>
      </c>
      <c r="BH148" s="5">
        <v>0.91390000000000005</v>
      </c>
      <c r="BI148" s="5">
        <v>1.83E-2</v>
      </c>
      <c r="BJ148" s="4">
        <v>0.73699999999999999</v>
      </c>
      <c r="BK148" s="4">
        <v>0.92779999999999996</v>
      </c>
      <c r="BL148" s="4">
        <v>0.24610000000000001</v>
      </c>
      <c r="BM148" s="4">
        <v>0.8478</v>
      </c>
      <c r="BN148" s="4">
        <v>1.2200000000000001E-2</v>
      </c>
      <c r="BO148" s="5">
        <v>0.83909999999999996</v>
      </c>
      <c r="BP148" s="5">
        <v>1.1903999999999999</v>
      </c>
      <c r="BQ148" s="5">
        <v>0.15040000000000001</v>
      </c>
      <c r="BR148" s="5">
        <v>0.57499999999999996</v>
      </c>
      <c r="BS148" s="5">
        <v>6.7999999999999996E-3</v>
      </c>
      <c r="BT148" s="4">
        <v>0.67320000000000002</v>
      </c>
      <c r="BU148" s="4">
        <v>0.78469999999999995</v>
      </c>
      <c r="BV148" s="4">
        <v>0.34110000000000001</v>
      </c>
      <c r="BW148" s="4">
        <v>0.95020000000000004</v>
      </c>
      <c r="BX148" s="4">
        <v>3.2399999999999998E-2</v>
      </c>
      <c r="BY148" s="5">
        <v>0.68220000000000003</v>
      </c>
      <c r="BZ148" s="5">
        <v>0.80420000000000003</v>
      </c>
      <c r="CA148" s="5">
        <v>0.3301</v>
      </c>
      <c r="CB148" s="5">
        <v>0.93899999999999995</v>
      </c>
      <c r="CC148" s="5">
        <v>2.5399999999999999E-2</v>
      </c>
      <c r="CD148" s="4">
        <v>0.69969999999999999</v>
      </c>
      <c r="CE148" s="4">
        <v>0.84260000000000002</v>
      </c>
      <c r="CF148" s="4">
        <v>0.30059999999999998</v>
      </c>
      <c r="CG148" s="4">
        <v>0.91459999999999997</v>
      </c>
      <c r="CH148" s="4">
        <v>1.7600000000000001E-2</v>
      </c>
      <c r="CI148" s="5">
        <v>0.7389</v>
      </c>
      <c r="CJ148" s="5">
        <v>0.93330000000000002</v>
      </c>
      <c r="CK148" s="5">
        <v>0.24610000000000001</v>
      </c>
      <c r="CL148" s="5">
        <v>0.8478</v>
      </c>
      <c r="CM148" s="5">
        <v>1.18E-2</v>
      </c>
      <c r="CN148" s="4">
        <v>0.83889999999999998</v>
      </c>
      <c r="CO148" s="4">
        <v>1.1911</v>
      </c>
      <c r="CP148" s="4">
        <v>0.15509999999999999</v>
      </c>
      <c r="CQ148" s="4">
        <v>0.57340000000000002</v>
      </c>
      <c r="CR148" s="4">
        <v>6.4999999999999997E-3</v>
      </c>
      <c r="CS148" s="5">
        <v>0.67079999999999995</v>
      </c>
      <c r="CT148" s="5">
        <v>0.77980000000000005</v>
      </c>
      <c r="CU148" s="5">
        <v>0.35420000000000001</v>
      </c>
      <c r="CV148" s="5">
        <v>0.95079999999999998</v>
      </c>
      <c r="CW148" s="5">
        <v>2.3900000000000001E-2</v>
      </c>
      <c r="CX148" s="4">
        <v>0.6825</v>
      </c>
      <c r="CY148" s="4">
        <v>0.8044</v>
      </c>
      <c r="CZ148" s="4">
        <v>0.33439999999999998</v>
      </c>
      <c r="DA148" s="4">
        <v>0.93830000000000002</v>
      </c>
      <c r="DB148" s="4">
        <v>1.8200000000000001E-2</v>
      </c>
      <c r="DC148" s="5">
        <v>0.69989999999999997</v>
      </c>
      <c r="DD148" s="5">
        <v>0.84340000000000004</v>
      </c>
      <c r="DE148" s="5">
        <v>0.29899999999999999</v>
      </c>
      <c r="DF148" s="5">
        <v>0.91500000000000004</v>
      </c>
      <c r="DG148" s="5">
        <v>1.5599999999999999E-2</v>
      </c>
      <c r="DH148" s="4">
        <v>0.73939999999999995</v>
      </c>
      <c r="DI148" s="4">
        <v>0.93410000000000004</v>
      </c>
      <c r="DJ148" s="4">
        <v>0.247</v>
      </c>
      <c r="DK148" s="4">
        <v>0.84850000000000003</v>
      </c>
      <c r="DL148" s="4">
        <v>8.6999999999999994E-3</v>
      </c>
      <c r="DM148" s="5">
        <v>0.83830000000000005</v>
      </c>
      <c r="DN148" s="5">
        <v>1.1889000000000001</v>
      </c>
      <c r="DO148" s="5">
        <v>0.15240000000000001</v>
      </c>
      <c r="DP148" s="5">
        <v>0.57310000000000005</v>
      </c>
      <c r="DQ148" s="5">
        <v>3.3E-3</v>
      </c>
      <c r="DR148" s="4">
        <v>0.67390000000000005</v>
      </c>
      <c r="DS148" s="4">
        <v>0.78559999999999997</v>
      </c>
      <c r="DT148" s="4">
        <v>0.34760000000000002</v>
      </c>
      <c r="DU148" s="4">
        <v>0.95009999999999994</v>
      </c>
      <c r="DV148" s="4">
        <v>3.0499999999999999E-2</v>
      </c>
      <c r="DW148" s="5">
        <v>0.68179999999999996</v>
      </c>
      <c r="DX148" s="5">
        <v>0.80279999999999996</v>
      </c>
      <c r="DY148" s="5">
        <v>0.33189999999999997</v>
      </c>
      <c r="DZ148" s="5">
        <v>0.93830000000000002</v>
      </c>
      <c r="EA148" s="5">
        <v>2.1100000000000001E-2</v>
      </c>
      <c r="EB148" s="4">
        <v>0.69930000000000003</v>
      </c>
      <c r="EC148" s="4">
        <v>0.84199999999999997</v>
      </c>
      <c r="ED148" s="4">
        <v>0.30280000000000001</v>
      </c>
      <c r="EE148" s="4">
        <v>0.91439999999999999</v>
      </c>
      <c r="EF148" s="4">
        <v>1.34E-2</v>
      </c>
      <c r="EG148" s="5">
        <v>0.73870000000000002</v>
      </c>
      <c r="EH148" s="5">
        <v>0.93230000000000002</v>
      </c>
      <c r="EI148" s="5">
        <v>0.24590000000000001</v>
      </c>
      <c r="EJ148" s="5">
        <v>0.84860000000000002</v>
      </c>
      <c r="EK148" s="5">
        <v>8.9999999999999993E-3</v>
      </c>
      <c r="EL148" s="4">
        <v>0.83779999999999999</v>
      </c>
      <c r="EM148" s="4">
        <v>1.1895</v>
      </c>
      <c r="EN148" s="4">
        <v>0.15279999999999999</v>
      </c>
      <c r="EO148" s="4">
        <v>0.57550000000000001</v>
      </c>
      <c r="EP148" s="4">
        <v>3.5999999999999999E-3</v>
      </c>
      <c r="EQ148" s="5"/>
      <c r="ER148" s="5"/>
      <c r="ES148" s="5"/>
      <c r="ET148" s="5"/>
      <c r="EU148" s="5"/>
      <c r="EV148" s="4"/>
      <c r="EW148" s="4"/>
      <c r="EX148" s="4"/>
      <c r="EY148" s="4"/>
      <c r="EZ148" s="4"/>
      <c r="FA148" s="5">
        <v>0.69910000000000005</v>
      </c>
      <c r="FB148" s="5">
        <v>0.84140000000000004</v>
      </c>
      <c r="FC148" s="5">
        <v>0.30149999999999999</v>
      </c>
      <c r="FD148" s="5">
        <v>0.91449999999999998</v>
      </c>
      <c r="FE148" s="5">
        <v>1.41E-2</v>
      </c>
      <c r="FF148" s="4"/>
      <c r="FG148" s="4"/>
      <c r="FH148" s="4"/>
      <c r="FI148" s="4"/>
      <c r="FJ148" s="4"/>
      <c r="FK148" s="5"/>
      <c r="FL148" s="5"/>
      <c r="FM148" s="5"/>
      <c r="FN148" s="5"/>
      <c r="FO148" s="5"/>
      <c r="FP148" s="4">
        <f t="shared" si="36"/>
        <v>0.72397000000000011</v>
      </c>
      <c r="FQ148" s="4">
        <f t="shared" si="37"/>
        <v>0.90399999999999991</v>
      </c>
      <c r="FR148" s="4">
        <f t="shared" si="38"/>
        <v>0.27778333333333338</v>
      </c>
      <c r="FS148" s="4">
        <f t="shared" si="39"/>
        <v>0.85214666666666683</v>
      </c>
      <c r="FT148" s="4">
        <f t="shared" si="40"/>
        <v>1.8466666666666666E-2</v>
      </c>
      <c r="FU148" s="1" t="str" cm="1">
        <f t="array" aca="1" ref="FU148" ca="1">CONCATENATE(INDIRECT(ADDRESS(1,MATCH(_xlfn.MINIFS(B148:FO148,metrics.est,"MAE"),B148:FO148,0)+1)), ", ", INDIRECT(ADDRESS(2,MATCH(_xlfn.MINIFS(B148:FO148,metrics.est,"MAE"),B148:FO148,0)+1)))</f>
        <v>k=20, r=0.1</v>
      </c>
      <c r="FV148" s="1" t="str" cm="1">
        <f t="array" aca="1" ref="FV148" ca="1">CONCATENATE(INDIRECT(ADDRESS(1,MATCH(_xlfn.MINIFS(B148:FO148,metrics.est,"MSE"),B148:FO148,0)+1)), ", ", INDIRECT(ADDRESS(2,MATCH(_xlfn.MINIFS(B148:FO148,metrics.est,"MSE"),B148:FO148,0)+1)))</f>
        <v>k=5, r=0.1</v>
      </c>
      <c r="FW148" s="1" t="str" cm="1">
        <f t="array" aca="1" ref="FW148" ca="1">CONCATENATE(INDIRECT(ADDRESS(1,MATCH(_xlfn.MAXIFS(B148:FO148,metrics.est,"R"),B148:FO148,0)+1)), ", ", INDIRECT(ADDRESS(2,MATCH(_xlfn.MAXIFS(B148:FO148,metrics.est,"R"),B148:FO148,0)+1)))</f>
        <v>k=10, r=0.1</v>
      </c>
      <c r="FX148" s="1" t="str" cm="1">
        <f t="array" aca="1" ref="FX148" ca="1">CONCATENATE(INDIRECT(ADDRESS(1,MATCH(_xlfn.MAXIFS(B148:FO148,metrics.est,"Coverage"),B148:FO148,0)+1)), ", ", INDIRECT(ADDRESS(2,MATCH(_xlfn.MAXIFS(B148:FO148,metrics.est,"Coverage"),B148:FO148,0)+1)))</f>
        <v>k=10, r=0.1</v>
      </c>
      <c r="FY148" s="1" t="str" cm="1">
        <f t="array" aca="1" ref="FY148" ca="1">CONCATENATE(INDIRECT(ADDRESS(1,MATCH(_xlfn.MINIFS(B148:FO148,metrics.est,"Time"),B148:FO148,0)+1)), ", ", INDIRECT(ADDRESS(2,MATCH(_xlfn.MINIFS(B148:FO148,metrics.est,"Time"),B148:FO148,0)+1)))</f>
        <v>k=20, r=0.9</v>
      </c>
    </row>
    <row r="149" spans="1:181" x14ac:dyDescent="0.2">
      <c r="A149" s="1" t="s">
        <v>133</v>
      </c>
      <c r="B149" s="4">
        <v>0.68240000000000001</v>
      </c>
      <c r="C149" s="4">
        <v>0.79930000000000001</v>
      </c>
      <c r="D149" s="4">
        <v>0.29559999999999997</v>
      </c>
      <c r="E149" s="4">
        <v>0.94850000000000001</v>
      </c>
      <c r="F149" s="4">
        <v>5.8099999999999999E-2</v>
      </c>
      <c r="G149" s="5">
        <v>0.68930000000000002</v>
      </c>
      <c r="H149" s="5">
        <v>0.81799999999999995</v>
      </c>
      <c r="I149" s="5">
        <v>0.30099999999999999</v>
      </c>
      <c r="J149" s="5">
        <v>0.94199999999999995</v>
      </c>
      <c r="K149" s="5">
        <v>4.48E-2</v>
      </c>
      <c r="L149" s="4">
        <v>0.69689999999999996</v>
      </c>
      <c r="M149" s="4">
        <v>0.83279999999999998</v>
      </c>
      <c r="N149" s="4">
        <v>0.29099999999999998</v>
      </c>
      <c r="O149" s="4">
        <v>0.93589999999999995</v>
      </c>
      <c r="P149" s="4">
        <v>5.2999999999999999E-2</v>
      </c>
      <c r="Q149" s="5">
        <v>0.70369999999999999</v>
      </c>
      <c r="R149" s="5">
        <v>0.84970000000000001</v>
      </c>
      <c r="S149" s="5">
        <v>0.27550000000000002</v>
      </c>
      <c r="T149" s="5">
        <v>0.92589999999999995</v>
      </c>
      <c r="U149" s="5">
        <v>2.5399999999999999E-2</v>
      </c>
      <c r="V149" s="4">
        <v>0.71509999999999996</v>
      </c>
      <c r="W149" s="4">
        <v>0.87580000000000002</v>
      </c>
      <c r="X149" s="4">
        <v>0.26679999999999998</v>
      </c>
      <c r="Y149" s="4">
        <v>0.91090000000000004</v>
      </c>
      <c r="Z149" s="4">
        <v>3.1E-2</v>
      </c>
      <c r="AA149" s="5">
        <v>0.73209999999999997</v>
      </c>
      <c r="AB149" s="5">
        <v>0.91390000000000005</v>
      </c>
      <c r="AC149" s="5">
        <v>0.24349999999999999</v>
      </c>
      <c r="AD149" s="5">
        <v>0.89070000000000005</v>
      </c>
      <c r="AE149" s="5">
        <v>2.2800000000000001E-2</v>
      </c>
      <c r="AF149" s="4">
        <v>0.75560000000000005</v>
      </c>
      <c r="AG149" s="4">
        <v>0.97019999999999995</v>
      </c>
      <c r="AH149" s="4">
        <v>0.2087</v>
      </c>
      <c r="AI149" s="4">
        <v>0.85399999999999998</v>
      </c>
      <c r="AJ149" s="4">
        <v>2.41E-2</v>
      </c>
      <c r="AK149" s="5">
        <v>0.79139999999999999</v>
      </c>
      <c r="AL149" s="5">
        <v>1.0624</v>
      </c>
      <c r="AM149" s="5">
        <v>0.1903</v>
      </c>
      <c r="AN149" s="5">
        <v>0.77669999999999995</v>
      </c>
      <c r="AO149" s="5">
        <v>1.66E-2</v>
      </c>
      <c r="AP149" s="4">
        <v>0.84560000000000002</v>
      </c>
      <c r="AQ149" s="4">
        <v>1.2074</v>
      </c>
      <c r="AR149" s="4">
        <v>0.1421</v>
      </c>
      <c r="AS149" s="4">
        <v>0.60240000000000005</v>
      </c>
      <c r="AT149" s="4">
        <v>7.9000000000000008E-3</v>
      </c>
      <c r="AU149" s="5">
        <v>0.68279999999999996</v>
      </c>
      <c r="AV149" s="5">
        <v>0.80230000000000001</v>
      </c>
      <c r="AW149" s="5">
        <v>0.32829999999999998</v>
      </c>
      <c r="AX149" s="5">
        <v>0.94810000000000005</v>
      </c>
      <c r="AY149" s="5">
        <v>4.7199999999999999E-2</v>
      </c>
      <c r="AZ149" s="4">
        <v>0.69520000000000004</v>
      </c>
      <c r="BA149" s="4">
        <v>0.83079999999999998</v>
      </c>
      <c r="BB149" s="4">
        <v>0.30109999999999998</v>
      </c>
      <c r="BC149" s="4">
        <v>0.93510000000000004</v>
      </c>
      <c r="BD149" s="4">
        <v>3.6999999999999998E-2</v>
      </c>
      <c r="BE149" s="5">
        <v>0.71519999999999995</v>
      </c>
      <c r="BF149" s="5">
        <v>0.87619999999999998</v>
      </c>
      <c r="BG149" s="5">
        <v>0.26169999999999999</v>
      </c>
      <c r="BH149" s="5">
        <v>0.91120000000000001</v>
      </c>
      <c r="BI149" s="5">
        <v>2.69E-2</v>
      </c>
      <c r="BJ149" s="4">
        <v>0.75380000000000003</v>
      </c>
      <c r="BK149" s="4">
        <v>0.96799999999999997</v>
      </c>
      <c r="BL149" s="4">
        <v>0.21490000000000001</v>
      </c>
      <c r="BM149" s="4">
        <v>0.85289999999999999</v>
      </c>
      <c r="BN149" s="4">
        <v>1.72E-2</v>
      </c>
      <c r="BO149" s="5">
        <v>0.84609999999999996</v>
      </c>
      <c r="BP149" s="5">
        <v>1.2084999999999999</v>
      </c>
      <c r="BQ149" s="5">
        <v>0.1416</v>
      </c>
      <c r="BR149" s="5">
        <v>0.60170000000000001</v>
      </c>
      <c r="BS149" s="5">
        <v>1.01E-2</v>
      </c>
      <c r="BT149" s="4">
        <v>0.68440000000000001</v>
      </c>
      <c r="BU149" s="4">
        <v>0.80649999999999999</v>
      </c>
      <c r="BV149" s="4">
        <v>0.31190000000000001</v>
      </c>
      <c r="BW149" s="4">
        <v>0.94740000000000002</v>
      </c>
      <c r="BX149" s="4">
        <v>4.87E-2</v>
      </c>
      <c r="BY149" s="5">
        <v>0.69530000000000003</v>
      </c>
      <c r="BZ149" s="5">
        <v>0.83099999999999996</v>
      </c>
      <c r="CA149" s="5">
        <v>0.29220000000000002</v>
      </c>
      <c r="CB149" s="5">
        <v>0.93589999999999995</v>
      </c>
      <c r="CC149" s="5">
        <v>3.56E-2</v>
      </c>
      <c r="CD149" s="4">
        <v>0.71550000000000002</v>
      </c>
      <c r="CE149" s="4">
        <v>0.877</v>
      </c>
      <c r="CF149" s="4">
        <v>0.26140000000000002</v>
      </c>
      <c r="CG149" s="4">
        <v>0.91169999999999995</v>
      </c>
      <c r="CH149" s="4">
        <v>2.4400000000000002E-2</v>
      </c>
      <c r="CI149" s="5">
        <v>0.75560000000000005</v>
      </c>
      <c r="CJ149" s="5">
        <v>0.97340000000000004</v>
      </c>
      <c r="CK149" s="5">
        <v>0.21529999999999999</v>
      </c>
      <c r="CL149" s="5">
        <v>0.85250000000000004</v>
      </c>
      <c r="CM149" s="5">
        <v>1.5100000000000001E-2</v>
      </c>
      <c r="CN149" s="4">
        <v>0.84509999999999996</v>
      </c>
      <c r="CO149" s="4">
        <v>1.2067000000000001</v>
      </c>
      <c r="CP149" s="4">
        <v>0.14699999999999999</v>
      </c>
      <c r="CQ149" s="4">
        <v>0.59919999999999995</v>
      </c>
      <c r="CR149" s="4">
        <v>7.6E-3</v>
      </c>
      <c r="CS149" s="5">
        <v>0.68120000000000003</v>
      </c>
      <c r="CT149" s="5">
        <v>0.79930000000000001</v>
      </c>
      <c r="CU149" s="5">
        <v>0.32829999999999998</v>
      </c>
      <c r="CV149" s="5">
        <v>0.94820000000000004</v>
      </c>
      <c r="CW149" s="5">
        <v>3.6600000000000001E-2</v>
      </c>
      <c r="CX149" s="4">
        <v>0.69530000000000003</v>
      </c>
      <c r="CY149" s="4">
        <v>0.83050000000000002</v>
      </c>
      <c r="CZ149" s="4">
        <v>0.29759999999999998</v>
      </c>
      <c r="DA149" s="4">
        <v>0.93520000000000003</v>
      </c>
      <c r="DB149" s="4">
        <v>2.8199999999999999E-2</v>
      </c>
      <c r="DC149" s="5">
        <v>0.7157</v>
      </c>
      <c r="DD149" s="5">
        <v>0.87739999999999996</v>
      </c>
      <c r="DE149" s="5">
        <v>0.25890000000000002</v>
      </c>
      <c r="DF149" s="5">
        <v>0.91190000000000004</v>
      </c>
      <c r="DG149" s="5">
        <v>2.2100000000000002E-2</v>
      </c>
      <c r="DH149" s="4">
        <v>0.75590000000000002</v>
      </c>
      <c r="DI149" s="4">
        <v>0.97370000000000001</v>
      </c>
      <c r="DJ149" s="4">
        <v>0.21590000000000001</v>
      </c>
      <c r="DK149" s="4">
        <v>0.85360000000000003</v>
      </c>
      <c r="DL149" s="4">
        <v>1.2200000000000001E-2</v>
      </c>
      <c r="DM149" s="5">
        <v>0.84470000000000001</v>
      </c>
      <c r="DN149" s="5">
        <v>1.2053</v>
      </c>
      <c r="DO149" s="5">
        <v>0.1444</v>
      </c>
      <c r="DP149" s="5">
        <v>0.59909999999999997</v>
      </c>
      <c r="DQ149" s="5">
        <v>4.7000000000000002E-3</v>
      </c>
      <c r="DR149" s="4">
        <v>0.68479999999999996</v>
      </c>
      <c r="DS149" s="4">
        <v>0.80689999999999995</v>
      </c>
      <c r="DT149" s="4">
        <v>0.31459999999999999</v>
      </c>
      <c r="DU149" s="4">
        <v>0.94750000000000001</v>
      </c>
      <c r="DV149" s="4">
        <v>4.4900000000000002E-2</v>
      </c>
      <c r="DW149" s="5">
        <v>0.69469999999999998</v>
      </c>
      <c r="DX149" s="5">
        <v>0.82909999999999995</v>
      </c>
      <c r="DY149" s="5">
        <v>0.29509999999999997</v>
      </c>
      <c r="DZ149" s="5">
        <v>0.93520000000000003</v>
      </c>
      <c r="EA149" s="5">
        <v>3.2899999999999999E-2</v>
      </c>
      <c r="EB149" s="4">
        <v>0.71530000000000005</v>
      </c>
      <c r="EC149" s="4">
        <v>0.87680000000000002</v>
      </c>
      <c r="ED149" s="4">
        <v>0.2631</v>
      </c>
      <c r="EE149" s="4">
        <v>0.9113</v>
      </c>
      <c r="EF149" s="4">
        <v>1.9900000000000001E-2</v>
      </c>
      <c r="EG149" s="5">
        <v>0.75519999999999998</v>
      </c>
      <c r="EH149" s="5">
        <v>0.97170000000000001</v>
      </c>
      <c r="EI149" s="5">
        <v>0.21490000000000001</v>
      </c>
      <c r="EJ149" s="5">
        <v>0.85370000000000001</v>
      </c>
      <c r="EK149" s="5">
        <v>1.2800000000000001E-2</v>
      </c>
      <c r="EL149" s="4">
        <v>0.84460000000000002</v>
      </c>
      <c r="EM149" s="4">
        <v>1.2065999999999999</v>
      </c>
      <c r="EN149" s="4">
        <v>0.14499999999999999</v>
      </c>
      <c r="EO149" s="4">
        <v>0.60089999999999999</v>
      </c>
      <c r="EP149" s="4">
        <v>4.7999999999999996E-3</v>
      </c>
      <c r="EQ149" s="5"/>
      <c r="ER149" s="5"/>
      <c r="ES149" s="5"/>
      <c r="ET149" s="5"/>
      <c r="EU149" s="5"/>
      <c r="EV149" s="4"/>
      <c r="EW149" s="4"/>
      <c r="EX149" s="4"/>
      <c r="EY149" s="4"/>
      <c r="EZ149" s="4"/>
      <c r="FA149" s="5">
        <v>0.71499999999999997</v>
      </c>
      <c r="FB149" s="5">
        <v>0.87570000000000003</v>
      </c>
      <c r="FC149" s="5">
        <v>0.26290000000000002</v>
      </c>
      <c r="FD149" s="5">
        <v>0.91139999999999999</v>
      </c>
      <c r="FE149" s="5">
        <v>2.0500000000000001E-2</v>
      </c>
      <c r="FF149" s="4"/>
      <c r="FG149" s="4"/>
      <c r="FH149" s="4"/>
      <c r="FI149" s="4"/>
      <c r="FJ149" s="4"/>
      <c r="FK149" s="5"/>
      <c r="FL149" s="5"/>
      <c r="FM149" s="5"/>
      <c r="FN149" s="5"/>
      <c r="FO149" s="5"/>
      <c r="FP149" s="4">
        <f t="shared" si="36"/>
        <v>0.73678333333333323</v>
      </c>
      <c r="FQ149" s="4">
        <f t="shared" si="37"/>
        <v>0.93209666666666668</v>
      </c>
      <c r="FR149" s="4">
        <f t="shared" si="38"/>
        <v>0.24768666666666667</v>
      </c>
      <c r="FS149" s="4">
        <f t="shared" si="39"/>
        <v>0.85635666666666677</v>
      </c>
      <c r="FT149" s="4">
        <f t="shared" si="40"/>
        <v>2.6436666666666671E-2</v>
      </c>
      <c r="FU149" s="1" t="str" cm="1">
        <f t="array" aca="1" ref="FU149" ca="1">CONCATENATE(INDIRECT(ADDRESS(1,MATCH(_xlfn.MINIFS(B149:FO149,metrics.est,"MAE"),B149:FO149,0)+1)), ", ", INDIRECT(ADDRESS(2,MATCH(_xlfn.MINIFS(B149:FO149,metrics.est,"MAE"),B149:FO149,0)+1)))</f>
        <v>k=20, r=0.1</v>
      </c>
      <c r="FV149" s="1" t="str" cm="1">
        <f t="array" aca="1" ref="FV149" ca="1">CONCATENATE(INDIRECT(ADDRESS(1,MATCH(_xlfn.MINIFS(B149:FO149,metrics.est,"MSE"),B149:FO149,0)+1)), ", ", INDIRECT(ADDRESS(2,MATCH(_xlfn.MINIFS(B149:FO149,metrics.est,"MSE"),B149:FO149,0)+1)))</f>
        <v>k=5, r=0.1</v>
      </c>
      <c r="FW149" s="1" t="str" cm="1">
        <f t="array" aca="1" ref="FW149" ca="1">CONCATENATE(INDIRECT(ADDRESS(1,MATCH(_xlfn.MAXIFS(B149:FO149,metrics.est,"R"),B149:FO149,0)+1)), ", ", INDIRECT(ADDRESS(2,MATCH(_xlfn.MAXIFS(B149:FO149,metrics.est,"R"),B149:FO149,0)+1)))</f>
        <v>k=10, r=0.1</v>
      </c>
      <c r="FX149" s="1" t="str" cm="1">
        <f t="array" aca="1" ref="FX149" ca="1">CONCATENATE(INDIRECT(ADDRESS(1,MATCH(_xlfn.MAXIFS(B149:FO149,metrics.est,"Coverage"),B149:FO149,0)+1)), ", ", INDIRECT(ADDRESS(2,MATCH(_xlfn.MAXIFS(B149:FO149,metrics.est,"Coverage"),B149:FO149,0)+1)))</f>
        <v>k=5, r=0.1</v>
      </c>
      <c r="FY149" s="1" t="str" cm="1">
        <f t="array" aca="1" ref="FY149" ca="1">CONCATENATE(INDIRECT(ADDRESS(1,MATCH(_xlfn.MINIFS(B149:FO149,metrics.est,"Time"),B149:FO149,0)+1)), ", ", INDIRECT(ADDRESS(2,MATCH(_xlfn.MINIFS(B149:FO149,metrics.est,"Time"),B149:FO149,0)+1)))</f>
        <v>k=20, r=0.9</v>
      </c>
    </row>
    <row r="150" spans="1:181" x14ac:dyDescent="0.2">
      <c r="A150" s="1" t="s">
        <v>134</v>
      </c>
      <c r="B150" s="4">
        <v>0.67679999999999996</v>
      </c>
      <c r="C150" s="4">
        <v>0.78249999999999997</v>
      </c>
      <c r="D150" s="4">
        <v>0.29830000000000001</v>
      </c>
      <c r="E150" s="4">
        <v>0.94110000000000005</v>
      </c>
      <c r="F150" s="4">
        <v>5.2200000000000003E-2</v>
      </c>
      <c r="G150" s="5">
        <v>0.68189999999999995</v>
      </c>
      <c r="H150" s="5">
        <v>0.79810000000000003</v>
      </c>
      <c r="I150" s="5">
        <v>0.29730000000000001</v>
      </c>
      <c r="J150" s="5">
        <v>0.93510000000000004</v>
      </c>
      <c r="K150" s="5">
        <v>4.3200000000000002E-2</v>
      </c>
      <c r="L150" s="4">
        <v>0.68789999999999996</v>
      </c>
      <c r="M150" s="4">
        <v>0.81</v>
      </c>
      <c r="N150" s="4">
        <v>0.2918</v>
      </c>
      <c r="O150" s="4">
        <v>0.92779999999999996</v>
      </c>
      <c r="P150" s="4">
        <v>4.3799999999999999E-2</v>
      </c>
      <c r="Q150" s="5">
        <v>0.69320000000000004</v>
      </c>
      <c r="R150" s="5">
        <v>0.82299999999999995</v>
      </c>
      <c r="S150" s="5">
        <v>0.27989999999999998</v>
      </c>
      <c r="T150" s="5">
        <v>0.91700000000000004</v>
      </c>
      <c r="U150" s="5">
        <v>2.4400000000000002E-2</v>
      </c>
      <c r="V150" s="4">
        <v>0.70120000000000005</v>
      </c>
      <c r="W150" s="4">
        <v>0.84140000000000004</v>
      </c>
      <c r="X150" s="4">
        <v>0.27260000000000001</v>
      </c>
      <c r="Y150" s="4">
        <v>0.90259999999999996</v>
      </c>
      <c r="Z150" s="4">
        <v>3.5000000000000003E-2</v>
      </c>
      <c r="AA150" s="5">
        <v>0.71430000000000005</v>
      </c>
      <c r="AB150" s="5">
        <v>0.86990000000000001</v>
      </c>
      <c r="AC150" s="5">
        <v>0.25359999999999999</v>
      </c>
      <c r="AD150" s="5">
        <v>0.8831</v>
      </c>
      <c r="AE150" s="5">
        <v>2.3099999999999999E-2</v>
      </c>
      <c r="AF150" s="4">
        <v>0.7329</v>
      </c>
      <c r="AG150" s="4">
        <v>0.91369999999999996</v>
      </c>
      <c r="AH150" s="4">
        <v>0.22520000000000001</v>
      </c>
      <c r="AI150" s="4">
        <v>0.85029999999999994</v>
      </c>
      <c r="AJ150" s="4">
        <v>1.46E-2</v>
      </c>
      <c r="AK150" s="5">
        <v>0.7641</v>
      </c>
      <c r="AL150" s="5">
        <v>0.99270000000000003</v>
      </c>
      <c r="AM150" s="5">
        <v>0.2049</v>
      </c>
      <c r="AN150" s="5">
        <v>0.78390000000000004</v>
      </c>
      <c r="AO150" s="5">
        <v>1.09E-2</v>
      </c>
      <c r="AP150" s="4">
        <v>0.82179999999999997</v>
      </c>
      <c r="AQ150" s="4">
        <v>1.1424000000000001</v>
      </c>
      <c r="AR150" s="4">
        <v>0.1507</v>
      </c>
      <c r="AS150" s="4">
        <v>0.62590000000000001</v>
      </c>
      <c r="AT150" s="4">
        <v>9.4000000000000004E-3</v>
      </c>
      <c r="AU150" s="5">
        <v>0.67649999999999999</v>
      </c>
      <c r="AV150" s="5">
        <v>0.78539999999999999</v>
      </c>
      <c r="AW150" s="5">
        <v>0.31759999999999999</v>
      </c>
      <c r="AX150" s="5">
        <v>0.94140000000000001</v>
      </c>
      <c r="AY150" s="5">
        <v>5.1499999999999997E-2</v>
      </c>
      <c r="AZ150" s="4">
        <v>0.68730000000000002</v>
      </c>
      <c r="BA150" s="4">
        <v>0.8095</v>
      </c>
      <c r="BB150" s="4">
        <v>0.2979</v>
      </c>
      <c r="BC150" s="4">
        <v>0.92730000000000001</v>
      </c>
      <c r="BD150" s="4">
        <v>3.6600000000000001E-2</v>
      </c>
      <c r="BE150" s="5">
        <v>0.70150000000000001</v>
      </c>
      <c r="BF150" s="5">
        <v>0.84250000000000003</v>
      </c>
      <c r="BG150" s="5">
        <v>0.27029999999999998</v>
      </c>
      <c r="BH150" s="5">
        <v>0.90310000000000001</v>
      </c>
      <c r="BI150" s="5">
        <v>2.47E-2</v>
      </c>
      <c r="BJ150" s="4">
        <v>0.7319</v>
      </c>
      <c r="BK150" s="4">
        <v>0.91300000000000003</v>
      </c>
      <c r="BL150" s="4">
        <v>0.23</v>
      </c>
      <c r="BM150" s="4">
        <v>0.84889999999999999</v>
      </c>
      <c r="BN150" s="4">
        <v>1.5299999999999999E-2</v>
      </c>
      <c r="BO150" s="5">
        <v>0.82230000000000003</v>
      </c>
      <c r="BP150" s="5">
        <v>1.1436999999999999</v>
      </c>
      <c r="BQ150" s="5">
        <v>0.1507</v>
      </c>
      <c r="BR150" s="5">
        <v>0.62360000000000004</v>
      </c>
      <c r="BS150" s="5">
        <v>8.6999999999999994E-3</v>
      </c>
      <c r="BT150" s="4">
        <v>0.67900000000000005</v>
      </c>
      <c r="BU150" s="4">
        <v>0.79179999999999995</v>
      </c>
      <c r="BV150" s="4">
        <v>0.30580000000000002</v>
      </c>
      <c r="BW150" s="4">
        <v>0.94110000000000005</v>
      </c>
      <c r="BX150" s="4">
        <v>4.6100000000000002E-2</v>
      </c>
      <c r="BY150" s="5">
        <v>0.68659999999999999</v>
      </c>
      <c r="BZ150" s="5">
        <v>0.80879999999999996</v>
      </c>
      <c r="CA150" s="5">
        <v>0.29260000000000003</v>
      </c>
      <c r="CB150" s="5">
        <v>0.92820000000000003</v>
      </c>
      <c r="CC150" s="5">
        <v>3.3799999999999997E-2</v>
      </c>
      <c r="CD150" s="4">
        <v>0.70199999999999996</v>
      </c>
      <c r="CE150" s="4">
        <v>0.84350000000000003</v>
      </c>
      <c r="CF150" s="4">
        <v>0.26950000000000002</v>
      </c>
      <c r="CG150" s="4">
        <v>0.90359999999999996</v>
      </c>
      <c r="CH150" s="4">
        <v>2.2700000000000001E-2</v>
      </c>
      <c r="CI150" s="5">
        <v>0.73299999999999998</v>
      </c>
      <c r="CJ150" s="5">
        <v>0.91710000000000003</v>
      </c>
      <c r="CK150" s="5">
        <v>0.2324</v>
      </c>
      <c r="CL150" s="5">
        <v>0.8488</v>
      </c>
      <c r="CM150" s="5">
        <v>1.52E-2</v>
      </c>
      <c r="CN150" s="4">
        <v>0.82120000000000004</v>
      </c>
      <c r="CO150" s="4">
        <v>1.1418999999999999</v>
      </c>
      <c r="CP150" s="4">
        <v>0.15620000000000001</v>
      </c>
      <c r="CQ150" s="4">
        <v>0.62270000000000003</v>
      </c>
      <c r="CR150" s="4">
        <v>7.0000000000000001E-3</v>
      </c>
      <c r="CS150" s="5">
        <v>0.67559999999999998</v>
      </c>
      <c r="CT150" s="5">
        <v>0.78400000000000003</v>
      </c>
      <c r="CU150" s="5">
        <v>0.31890000000000002</v>
      </c>
      <c r="CV150" s="5">
        <v>0.9415</v>
      </c>
      <c r="CW150" s="5">
        <v>3.5200000000000002E-2</v>
      </c>
      <c r="CX150" s="4">
        <v>0.68689999999999996</v>
      </c>
      <c r="CY150" s="4">
        <v>0.80869999999999997</v>
      </c>
      <c r="CZ150" s="4">
        <v>0.29709999999999998</v>
      </c>
      <c r="DA150" s="4">
        <v>0.92749999999999999</v>
      </c>
      <c r="DB150" s="4">
        <v>2.63E-2</v>
      </c>
      <c r="DC150" s="5">
        <v>0.70230000000000004</v>
      </c>
      <c r="DD150" s="5">
        <v>0.84430000000000005</v>
      </c>
      <c r="DE150" s="5">
        <v>0.2681</v>
      </c>
      <c r="DF150" s="5">
        <v>0.90369999999999995</v>
      </c>
      <c r="DG150" s="5">
        <v>2.0899999999999998E-2</v>
      </c>
      <c r="DH150" s="4">
        <v>0.73329999999999995</v>
      </c>
      <c r="DI150" s="4">
        <v>0.91690000000000005</v>
      </c>
      <c r="DJ150" s="4">
        <v>0.23219999999999999</v>
      </c>
      <c r="DK150" s="4">
        <v>0.84930000000000005</v>
      </c>
      <c r="DL150" s="4">
        <v>1.17E-2</v>
      </c>
      <c r="DM150" s="5">
        <v>0.82110000000000005</v>
      </c>
      <c r="DN150" s="5">
        <v>1.1409</v>
      </c>
      <c r="DO150" s="5">
        <v>0.15340000000000001</v>
      </c>
      <c r="DP150" s="5">
        <v>0.62250000000000005</v>
      </c>
      <c r="DQ150" s="5">
        <v>4.4000000000000003E-3</v>
      </c>
      <c r="DR150" s="4">
        <v>0.67910000000000004</v>
      </c>
      <c r="DS150" s="4">
        <v>0.79069999999999996</v>
      </c>
      <c r="DT150" s="4">
        <v>0.311</v>
      </c>
      <c r="DU150" s="4">
        <v>0.9405</v>
      </c>
      <c r="DV150" s="4">
        <v>4.3299999999999998E-2</v>
      </c>
      <c r="DW150" s="5">
        <v>0.68630000000000002</v>
      </c>
      <c r="DX150" s="5">
        <v>0.8075</v>
      </c>
      <c r="DY150" s="5">
        <v>0.29499999999999998</v>
      </c>
      <c r="DZ150" s="5">
        <v>0.9274</v>
      </c>
      <c r="EA150" s="5">
        <v>3.0800000000000001E-2</v>
      </c>
      <c r="EB150" s="4">
        <v>0.70179999999999998</v>
      </c>
      <c r="EC150" s="4">
        <v>0.84299999999999997</v>
      </c>
      <c r="ED150" s="4">
        <v>0.27129999999999999</v>
      </c>
      <c r="EE150" s="4">
        <v>0.90290000000000004</v>
      </c>
      <c r="EF150" s="4">
        <v>1.8700000000000001E-2</v>
      </c>
      <c r="EG150" s="5">
        <v>0.73260000000000003</v>
      </c>
      <c r="EH150" s="5">
        <v>0.91549999999999998</v>
      </c>
      <c r="EI150" s="5">
        <v>0.23</v>
      </c>
      <c r="EJ150" s="5">
        <v>0.84989999999999999</v>
      </c>
      <c r="EK150" s="5">
        <v>1.24E-2</v>
      </c>
      <c r="EL150" s="4">
        <v>0.82089999999999996</v>
      </c>
      <c r="EM150" s="4">
        <v>1.1422000000000001</v>
      </c>
      <c r="EN150" s="4">
        <v>0.1537</v>
      </c>
      <c r="EO150" s="4">
        <v>0.62370000000000003</v>
      </c>
      <c r="EP150" s="4">
        <v>4.5999999999999999E-3</v>
      </c>
      <c r="EQ150" s="5"/>
      <c r="ER150" s="5"/>
      <c r="ES150" s="5"/>
      <c r="ET150" s="5"/>
      <c r="EU150" s="5"/>
      <c r="EV150" s="4"/>
      <c r="EW150" s="4"/>
      <c r="EX150" s="4"/>
      <c r="EY150" s="4"/>
      <c r="EZ150" s="4"/>
      <c r="FA150" s="5">
        <v>0.7016</v>
      </c>
      <c r="FB150" s="5">
        <v>0.84260000000000002</v>
      </c>
      <c r="FC150" s="5">
        <v>0.27089999999999997</v>
      </c>
      <c r="FD150" s="5">
        <v>0.9032</v>
      </c>
      <c r="FE150" s="5">
        <v>1.9699999999999999E-2</v>
      </c>
      <c r="FF150" s="4"/>
      <c r="FG150" s="4"/>
      <c r="FH150" s="4"/>
      <c r="FI150" s="4"/>
      <c r="FJ150" s="4"/>
      <c r="FK150" s="5"/>
      <c r="FL150" s="5"/>
      <c r="FM150" s="5"/>
      <c r="FN150" s="5"/>
      <c r="FO150" s="5"/>
      <c r="FP150" s="4">
        <f t="shared" si="36"/>
        <v>0.72189666666666663</v>
      </c>
      <c r="FQ150" s="4">
        <f t="shared" si="37"/>
        <v>0.89357333333333355</v>
      </c>
      <c r="FR150" s="4">
        <f t="shared" si="38"/>
        <v>0.25329666666666667</v>
      </c>
      <c r="FS150" s="4">
        <f t="shared" si="39"/>
        <v>0.85492000000000012</v>
      </c>
      <c r="FT150" s="4">
        <f t="shared" si="40"/>
        <v>2.4873333333333341E-2</v>
      </c>
      <c r="FU150" s="1" t="str" cm="1">
        <f t="array" aca="1" ref="FU150" ca="1">CONCATENATE(INDIRECT(ADDRESS(1,MATCH(_xlfn.MINIFS(B150:FO150,metrics.est,"MAE"),B150:FO150,0)+1)), ", ", INDIRECT(ADDRESS(2,MATCH(_xlfn.MINIFS(B150:FO150,metrics.est,"MAE"),B150:FO150,0)+1)))</f>
        <v>k=20, r=0.1</v>
      </c>
      <c r="FV150" s="1" t="str" cm="1">
        <f t="array" aca="1" ref="FV150" ca="1">CONCATENATE(INDIRECT(ADDRESS(1,MATCH(_xlfn.MINIFS(B150:FO150,metrics.est,"MSE"),B150:FO150,0)+1)), ", ", INDIRECT(ADDRESS(2,MATCH(_xlfn.MINIFS(B150:FO150,metrics.est,"MSE"),B150:FO150,0)+1)))</f>
        <v>k=5, r=0.1</v>
      </c>
      <c r="FW150" s="1" t="str" cm="1">
        <f t="array" aca="1" ref="FW150" ca="1">CONCATENATE(INDIRECT(ADDRESS(1,MATCH(_xlfn.MAXIFS(B150:FO150,metrics.est,"R"),B150:FO150,0)+1)), ", ", INDIRECT(ADDRESS(2,MATCH(_xlfn.MAXIFS(B150:FO150,metrics.est,"R"),B150:FO150,0)+1)))</f>
        <v>k=20, r=0.1</v>
      </c>
      <c r="FX150" s="1" t="str" cm="1">
        <f t="array" aca="1" ref="FX150" ca="1">CONCATENATE(INDIRECT(ADDRESS(1,MATCH(_xlfn.MAXIFS(B150:FO150,metrics.est,"Coverage"),B150:FO150,0)+1)), ", ", INDIRECT(ADDRESS(2,MATCH(_xlfn.MAXIFS(B150:FO150,metrics.est,"Coverage"),B150:FO150,0)+1)))</f>
        <v>k=20, r=0.1</v>
      </c>
      <c r="FY150" s="1" t="str" cm="1">
        <f t="array" aca="1" ref="FY150" ca="1">CONCATENATE(INDIRECT(ADDRESS(1,MATCH(_xlfn.MINIFS(B150:FO150,metrics.est,"Time"),B150:FO150,0)+1)), ", ", INDIRECT(ADDRESS(2,MATCH(_xlfn.MINIFS(B150:FO150,metrics.est,"Time"),B150:FO150,0)+1)))</f>
        <v>k=20, r=0.9</v>
      </c>
    </row>
    <row r="151" spans="1:181" x14ac:dyDescent="0.2">
      <c r="A151" s="1" t="s">
        <v>243</v>
      </c>
      <c r="B151" s="4">
        <v>0.68169999999999997</v>
      </c>
      <c r="C151" s="4">
        <v>0.79430000000000001</v>
      </c>
      <c r="D151" s="4">
        <v>0.29139999999999999</v>
      </c>
      <c r="E151" s="4">
        <v>0.93920000000000003</v>
      </c>
      <c r="F151" s="4">
        <v>3.8100000000000002E-2</v>
      </c>
      <c r="G151" s="5">
        <v>0.68689999999999996</v>
      </c>
      <c r="H151" s="5">
        <v>0.80989999999999995</v>
      </c>
      <c r="I151" s="5">
        <v>0.2908</v>
      </c>
      <c r="J151" s="5">
        <v>0.93259999999999998</v>
      </c>
      <c r="K151" s="5">
        <v>5.2900000000000003E-2</v>
      </c>
      <c r="L151" s="4">
        <v>0.69350000000000001</v>
      </c>
      <c r="M151" s="4">
        <v>0.82230000000000003</v>
      </c>
      <c r="N151" s="4">
        <v>0.28460000000000002</v>
      </c>
      <c r="O151" s="4">
        <v>0.92500000000000004</v>
      </c>
      <c r="P151" s="4">
        <v>3.0200000000000001E-2</v>
      </c>
      <c r="Q151" s="5">
        <v>0.69879999999999998</v>
      </c>
      <c r="R151" s="5">
        <v>0.83650000000000002</v>
      </c>
      <c r="S151" s="5">
        <v>0.2717</v>
      </c>
      <c r="T151" s="5">
        <v>0.91410000000000002</v>
      </c>
      <c r="U151" s="5">
        <v>2.8299999999999999E-2</v>
      </c>
      <c r="V151" s="4">
        <v>0.70840000000000003</v>
      </c>
      <c r="W151" s="4">
        <v>0.85809999999999997</v>
      </c>
      <c r="X151" s="4">
        <v>0.26179999999999998</v>
      </c>
      <c r="Y151" s="4">
        <v>0.89959999999999996</v>
      </c>
      <c r="Z151" s="4">
        <v>2.01E-2</v>
      </c>
      <c r="AA151" s="5">
        <v>0.72199999999999998</v>
      </c>
      <c r="AB151" s="5">
        <v>0.88829999999999998</v>
      </c>
      <c r="AC151" s="5">
        <v>0.24440000000000001</v>
      </c>
      <c r="AD151" s="5">
        <v>0.88009999999999999</v>
      </c>
      <c r="AE151" s="5">
        <v>2.4E-2</v>
      </c>
      <c r="AF151" s="4">
        <v>0.74150000000000005</v>
      </c>
      <c r="AG151" s="4">
        <v>0.93459999999999999</v>
      </c>
      <c r="AH151" s="4">
        <v>0.2137</v>
      </c>
      <c r="AI151" s="4">
        <v>0.84750000000000003</v>
      </c>
      <c r="AJ151" s="4">
        <v>1.4500000000000001E-2</v>
      </c>
      <c r="AK151" s="5">
        <v>0.77300000000000002</v>
      </c>
      <c r="AL151" s="5">
        <v>1.0145999999999999</v>
      </c>
      <c r="AM151" s="5">
        <v>0.1988</v>
      </c>
      <c r="AN151" s="5">
        <v>0.78120000000000001</v>
      </c>
      <c r="AO151" s="5">
        <v>1.5100000000000001E-2</v>
      </c>
      <c r="AP151" s="4">
        <v>0.82850000000000001</v>
      </c>
      <c r="AQ151" s="4">
        <v>1.1585000000000001</v>
      </c>
      <c r="AR151" s="4">
        <v>0.16259999999999999</v>
      </c>
      <c r="AS151" s="4">
        <v>0.60299999999999998</v>
      </c>
      <c r="AT151" s="4">
        <v>4.1000000000000003E-3</v>
      </c>
      <c r="AU151" s="5">
        <v>0.68130000000000002</v>
      </c>
      <c r="AV151" s="5">
        <v>0.79659999999999997</v>
      </c>
      <c r="AW151" s="5">
        <v>0.3115</v>
      </c>
      <c r="AX151" s="5">
        <v>0.93920000000000003</v>
      </c>
      <c r="AY151" s="5">
        <v>3.9199999999999999E-2</v>
      </c>
      <c r="AZ151" s="4">
        <v>0.69240000000000002</v>
      </c>
      <c r="BA151" s="4">
        <v>0.82199999999999995</v>
      </c>
      <c r="BB151" s="4">
        <v>0.28660000000000002</v>
      </c>
      <c r="BC151" s="4">
        <v>0.92459999999999998</v>
      </c>
      <c r="BD151" s="4">
        <v>2.8899999999999999E-2</v>
      </c>
      <c r="BE151" s="5">
        <v>0.70789999999999997</v>
      </c>
      <c r="BF151" s="5">
        <v>0.85699999999999998</v>
      </c>
      <c r="BG151" s="5">
        <v>0.26090000000000002</v>
      </c>
      <c r="BH151" s="5">
        <v>0.90010000000000001</v>
      </c>
      <c r="BI151" s="5">
        <v>2.1399999999999999E-2</v>
      </c>
      <c r="BJ151" s="4">
        <v>0.74080000000000001</v>
      </c>
      <c r="BK151" s="4">
        <v>0.93479999999999996</v>
      </c>
      <c r="BL151" s="4">
        <v>0.21940000000000001</v>
      </c>
      <c r="BM151" s="4">
        <v>0.84650000000000003</v>
      </c>
      <c r="BN151" s="4">
        <v>1.1900000000000001E-2</v>
      </c>
      <c r="BO151" s="5">
        <v>0.82920000000000005</v>
      </c>
      <c r="BP151" s="5">
        <v>1.1600999999999999</v>
      </c>
      <c r="BQ151" s="5">
        <v>0.15959999999999999</v>
      </c>
      <c r="BR151" s="5">
        <v>0.60099999999999998</v>
      </c>
      <c r="BS151" s="5">
        <v>3.8E-3</v>
      </c>
      <c r="BT151" s="4">
        <v>0.68289999999999995</v>
      </c>
      <c r="BU151" s="4">
        <v>0.80130000000000001</v>
      </c>
      <c r="BV151" s="4">
        <v>0.30009999999999998</v>
      </c>
      <c r="BW151" s="4">
        <v>0.93859999999999999</v>
      </c>
      <c r="BX151" s="4">
        <v>5.2900000000000003E-2</v>
      </c>
      <c r="BY151" s="5">
        <v>0.69179999999999997</v>
      </c>
      <c r="BZ151" s="5">
        <v>0.82069999999999999</v>
      </c>
      <c r="CA151" s="5">
        <v>0.2853</v>
      </c>
      <c r="CB151" s="5">
        <v>0.92559999999999998</v>
      </c>
      <c r="CC151" s="5">
        <v>3.95E-2</v>
      </c>
      <c r="CD151" s="4">
        <v>0.70860000000000001</v>
      </c>
      <c r="CE151" s="4">
        <v>0.8589</v>
      </c>
      <c r="CF151" s="4">
        <v>0.25940000000000002</v>
      </c>
      <c r="CG151" s="4">
        <v>0.90069999999999995</v>
      </c>
      <c r="CH151" s="4">
        <v>2.6499999999999999E-2</v>
      </c>
      <c r="CI151" s="5">
        <v>0.7419</v>
      </c>
      <c r="CJ151" s="5">
        <v>0.93879999999999997</v>
      </c>
      <c r="CK151" s="5">
        <v>0.22159999999999999</v>
      </c>
      <c r="CL151" s="5">
        <v>0.84640000000000004</v>
      </c>
      <c r="CM151" s="5">
        <v>1.5900000000000001E-2</v>
      </c>
      <c r="CN151" s="4">
        <v>0.82799999999999996</v>
      </c>
      <c r="CO151" s="4">
        <v>1.1573</v>
      </c>
      <c r="CP151" s="4">
        <v>0.16719999999999999</v>
      </c>
      <c r="CQ151" s="4">
        <v>0.60050000000000003</v>
      </c>
      <c r="CR151" s="4">
        <v>5.0000000000000001E-3</v>
      </c>
      <c r="CS151" s="5">
        <v>0.68010000000000004</v>
      </c>
      <c r="CT151" s="5">
        <v>0.79379999999999995</v>
      </c>
      <c r="CU151" s="5">
        <v>0.313</v>
      </c>
      <c r="CV151" s="5">
        <v>0.93899999999999995</v>
      </c>
      <c r="CW151" s="5">
        <v>4.1300000000000003E-2</v>
      </c>
      <c r="CX151" s="4">
        <v>0.69210000000000005</v>
      </c>
      <c r="CY151" s="4">
        <v>0.82120000000000004</v>
      </c>
      <c r="CZ151" s="4">
        <v>0.28870000000000001</v>
      </c>
      <c r="DA151" s="4">
        <v>0.92490000000000006</v>
      </c>
      <c r="DB151" s="4">
        <v>3.2500000000000001E-2</v>
      </c>
      <c r="DC151" s="5">
        <v>0.70889999999999997</v>
      </c>
      <c r="DD151" s="5">
        <v>0.85970000000000002</v>
      </c>
      <c r="DE151" s="5">
        <v>0.25750000000000001</v>
      </c>
      <c r="DF151" s="5">
        <v>0.90080000000000005</v>
      </c>
      <c r="DG151" s="5">
        <v>2.2100000000000002E-2</v>
      </c>
      <c r="DH151" s="4">
        <v>0.74229999999999996</v>
      </c>
      <c r="DI151" s="4">
        <v>0.93899999999999995</v>
      </c>
      <c r="DJ151" s="4">
        <v>0.22059999999999999</v>
      </c>
      <c r="DK151" s="4">
        <v>0.8468</v>
      </c>
      <c r="DL151" s="4">
        <v>1.4200000000000001E-2</v>
      </c>
      <c r="DM151" s="5">
        <v>0.82789999999999997</v>
      </c>
      <c r="DN151" s="5">
        <v>1.1559999999999999</v>
      </c>
      <c r="DO151" s="5">
        <v>0.16189999999999999</v>
      </c>
      <c r="DP151" s="5">
        <v>0.59889999999999999</v>
      </c>
      <c r="DQ151" s="5">
        <v>3.7000000000000002E-3</v>
      </c>
      <c r="DR151" s="4">
        <v>0.68330000000000002</v>
      </c>
      <c r="DS151" s="4">
        <v>0.80030000000000001</v>
      </c>
      <c r="DT151" s="4">
        <v>0.30580000000000002</v>
      </c>
      <c r="DU151" s="4">
        <v>0.93820000000000003</v>
      </c>
      <c r="DV151" s="4">
        <v>4.0099999999999997E-2</v>
      </c>
      <c r="DW151" s="5">
        <v>0.6915</v>
      </c>
      <c r="DX151" s="5">
        <v>0.8196</v>
      </c>
      <c r="DY151" s="5">
        <v>0.2868</v>
      </c>
      <c r="DZ151" s="5">
        <v>0.92469999999999997</v>
      </c>
      <c r="EA151" s="5">
        <v>3.44E-2</v>
      </c>
      <c r="EB151" s="4">
        <v>0.70840000000000003</v>
      </c>
      <c r="EC151" s="4">
        <v>0.85860000000000003</v>
      </c>
      <c r="ED151" s="4">
        <v>0.26129999999999998</v>
      </c>
      <c r="EE151" s="4">
        <v>0.9</v>
      </c>
      <c r="EF151" s="4">
        <v>2.23E-2</v>
      </c>
      <c r="EG151" s="5">
        <v>0.74170000000000003</v>
      </c>
      <c r="EH151" s="5">
        <v>0.9375</v>
      </c>
      <c r="EI151" s="5">
        <v>0.21959999999999999</v>
      </c>
      <c r="EJ151" s="5">
        <v>0.84740000000000004</v>
      </c>
      <c r="EK151" s="5">
        <v>1.2999999999999999E-2</v>
      </c>
      <c r="EL151" s="4">
        <v>0.82740000000000002</v>
      </c>
      <c r="EM151" s="4">
        <v>1.1567000000000001</v>
      </c>
      <c r="EN151" s="4">
        <v>0.16339999999999999</v>
      </c>
      <c r="EO151" s="4">
        <v>0.60019999999999996</v>
      </c>
      <c r="EP151" s="4">
        <v>3.8999999999999998E-3</v>
      </c>
      <c r="EQ151" s="5"/>
      <c r="ER151" s="5"/>
      <c r="ES151" s="5"/>
      <c r="ET151" s="5"/>
      <c r="EU151" s="5"/>
      <c r="EV151" s="4"/>
      <c r="EW151" s="4"/>
      <c r="EX151" s="4"/>
      <c r="EY151" s="4"/>
      <c r="EZ151" s="4"/>
      <c r="FA151" s="5">
        <v>0.70830000000000004</v>
      </c>
      <c r="FB151" s="5">
        <v>0.85829999999999995</v>
      </c>
      <c r="FC151" s="5">
        <v>0.26119999999999999</v>
      </c>
      <c r="FD151" s="5">
        <v>0.9002</v>
      </c>
      <c r="FE151" s="5">
        <v>2.1899999999999999E-2</v>
      </c>
      <c r="FF151" s="4"/>
      <c r="FG151" s="4"/>
      <c r="FH151" s="4"/>
      <c r="FI151" s="4"/>
      <c r="FJ151" s="4"/>
      <c r="FK151" s="5"/>
      <c r="FL151" s="5"/>
      <c r="FM151" s="5"/>
      <c r="FN151" s="5"/>
      <c r="FO151" s="5"/>
      <c r="FP151" s="4">
        <f t="shared" si="36"/>
        <v>0.72836666666666672</v>
      </c>
      <c r="FQ151" s="4">
        <f t="shared" si="37"/>
        <v>0.90884333333333334</v>
      </c>
      <c r="FR151" s="4">
        <f t="shared" si="38"/>
        <v>0.24770666666666669</v>
      </c>
      <c r="FS151" s="4">
        <f t="shared" si="39"/>
        <v>0.8488866666666669</v>
      </c>
      <c r="FT151" s="4">
        <f t="shared" si="40"/>
        <v>2.4056666666666671E-2</v>
      </c>
      <c r="FU151" s="1" t="str" cm="1">
        <f t="array" aca="1" ref="FU151" ca="1">CONCATENATE(INDIRECT(ADDRESS(1,MATCH(_xlfn.MINIFS(B151:FO151,metrics.est,"MAE"),B151:FO151,0)+1)), ", ", INDIRECT(ADDRESS(2,MATCH(_xlfn.MINIFS(B151:FO151,metrics.est,"MAE"),B151:FO151,0)+1)))</f>
        <v>k=20, r=0.1</v>
      </c>
      <c r="FV151" s="1" t="str" cm="1">
        <f t="array" aca="1" ref="FV151" ca="1">CONCATENATE(INDIRECT(ADDRESS(1,MATCH(_xlfn.MINIFS(B151:FO151,metrics.est,"MSE"),B151:FO151,0)+1)), ", ", INDIRECT(ADDRESS(2,MATCH(_xlfn.MINIFS(B151:FO151,metrics.est,"MSE"),B151:FO151,0)+1)))</f>
        <v>k=20, r=0.1</v>
      </c>
      <c r="FW151" s="1" t="str" cm="1">
        <f t="array" aca="1" ref="FW151" ca="1">CONCATENATE(INDIRECT(ADDRESS(1,MATCH(_xlfn.MAXIFS(B151:FO151,metrics.est,"R"),B151:FO151,0)+1)), ", ", INDIRECT(ADDRESS(2,MATCH(_xlfn.MAXIFS(B151:FO151,metrics.est,"R"),B151:FO151,0)+1)))</f>
        <v>k=20, r=0.1</v>
      </c>
      <c r="FX151" s="1" t="str" cm="1">
        <f t="array" aca="1" ref="FX151" ca="1">CONCATENATE(INDIRECT(ADDRESS(1,MATCH(_xlfn.MAXIFS(B151:FO151,metrics.est,"Coverage"),B151:FO151,0)+1)), ", ", INDIRECT(ADDRESS(2,MATCH(_xlfn.MAXIFS(B151:FO151,metrics.est,"Coverage"),B151:FO151,0)+1)))</f>
        <v>k=5, r=0.1</v>
      </c>
      <c r="FY151" s="1" t="str" cm="1">
        <f t="array" aca="1" ref="FY151" ca="1">CONCATENATE(INDIRECT(ADDRESS(1,MATCH(_xlfn.MINIFS(B151:FO151,metrics.est,"Time"),B151:FO151,0)+1)), ", ", INDIRECT(ADDRESS(2,MATCH(_xlfn.MINIFS(B151:FO151,metrics.est,"Time"),B151:FO151,0)+1)))</f>
        <v>k=20, r=0.9</v>
      </c>
    </row>
    <row r="152" spans="1:181" x14ac:dyDescent="0.2">
      <c r="A152" s="1" t="s">
        <v>226</v>
      </c>
      <c r="B152" s="4">
        <v>0.71009999999999995</v>
      </c>
      <c r="C152" s="4">
        <v>0.8579</v>
      </c>
      <c r="D152" s="4">
        <v>0.28029999999999999</v>
      </c>
      <c r="E152" s="4">
        <v>0.8609</v>
      </c>
      <c r="F152" s="4">
        <v>1.5599999999999999E-2</v>
      </c>
      <c r="G152" s="5">
        <v>0.71619999999999995</v>
      </c>
      <c r="H152" s="5">
        <v>0.87129999999999996</v>
      </c>
      <c r="I152" s="5">
        <v>0.29070000000000001</v>
      </c>
      <c r="J152" s="5">
        <v>0.84430000000000005</v>
      </c>
      <c r="K152" s="5">
        <v>2.2800000000000001E-2</v>
      </c>
      <c r="L152" s="4">
        <v>0.72199999999999998</v>
      </c>
      <c r="M152" s="4">
        <v>0.88770000000000004</v>
      </c>
      <c r="N152" s="4">
        <v>0.28110000000000002</v>
      </c>
      <c r="O152" s="4">
        <v>0.83089999999999997</v>
      </c>
      <c r="P152" s="4">
        <v>1.3299999999999999E-2</v>
      </c>
      <c r="Q152" s="5">
        <v>0.72760000000000002</v>
      </c>
      <c r="R152" s="5">
        <v>0.89929999999999999</v>
      </c>
      <c r="S152" s="5">
        <v>0.27779999999999999</v>
      </c>
      <c r="T152" s="5">
        <v>0.81440000000000001</v>
      </c>
      <c r="U152" s="5">
        <v>1.0500000000000001E-2</v>
      </c>
      <c r="V152" s="4">
        <v>0.73550000000000004</v>
      </c>
      <c r="W152" s="4">
        <v>0.91769999999999996</v>
      </c>
      <c r="X152" s="4">
        <v>0.27810000000000001</v>
      </c>
      <c r="Y152" s="4">
        <v>0.79500000000000004</v>
      </c>
      <c r="Z152" s="4">
        <v>8.8000000000000005E-3</v>
      </c>
      <c r="AA152" s="5">
        <v>0.74519999999999997</v>
      </c>
      <c r="AB152" s="5">
        <v>0.94259999999999999</v>
      </c>
      <c r="AC152" s="5">
        <v>0.26419999999999999</v>
      </c>
      <c r="AD152" s="5">
        <v>0.77300000000000002</v>
      </c>
      <c r="AE152" s="5">
        <v>1.0800000000000001E-2</v>
      </c>
      <c r="AF152" s="4">
        <v>0.75439999999999996</v>
      </c>
      <c r="AG152" s="4">
        <v>0.96509999999999996</v>
      </c>
      <c r="AH152" s="4">
        <v>0.25669999999999998</v>
      </c>
      <c r="AI152" s="4">
        <v>0.75080000000000002</v>
      </c>
      <c r="AJ152" s="4">
        <v>6.7999999999999996E-3</v>
      </c>
      <c r="AK152" s="5">
        <v>0.76780000000000004</v>
      </c>
      <c r="AL152" s="5">
        <v>1.0037</v>
      </c>
      <c r="AM152" s="5">
        <v>0.2414</v>
      </c>
      <c r="AN152" s="5">
        <v>0.72050000000000003</v>
      </c>
      <c r="AO152" s="5">
        <v>5.7000000000000002E-3</v>
      </c>
      <c r="AP152" s="4">
        <v>0.8014</v>
      </c>
      <c r="AQ152" s="4">
        <v>1.0908</v>
      </c>
      <c r="AR152" s="4">
        <v>0.18720000000000001</v>
      </c>
      <c r="AS152" s="4">
        <v>0.60260000000000002</v>
      </c>
      <c r="AT152" s="4">
        <v>2.5000000000000001E-3</v>
      </c>
      <c r="AU152" s="5">
        <v>0.7077</v>
      </c>
      <c r="AV152" s="5">
        <v>0.85440000000000005</v>
      </c>
      <c r="AW152" s="5">
        <v>0.29920000000000002</v>
      </c>
      <c r="AX152" s="5">
        <v>0.8589</v>
      </c>
      <c r="AY152" s="5">
        <v>2.5100000000000001E-2</v>
      </c>
      <c r="AZ152" s="4">
        <v>0.72050000000000003</v>
      </c>
      <c r="BA152" s="4">
        <v>0.88190000000000002</v>
      </c>
      <c r="BB152" s="4">
        <v>0.29189999999999999</v>
      </c>
      <c r="BC152" s="4">
        <v>0.82899999999999996</v>
      </c>
      <c r="BD152" s="4">
        <v>1.66E-2</v>
      </c>
      <c r="BE152" s="5">
        <v>0.7359</v>
      </c>
      <c r="BF152" s="5">
        <v>0.92049999999999998</v>
      </c>
      <c r="BG152" s="5">
        <v>0.27389999999999998</v>
      </c>
      <c r="BH152" s="5">
        <v>0.79339999999999999</v>
      </c>
      <c r="BI152" s="5">
        <v>1.17E-2</v>
      </c>
      <c r="BJ152" s="4">
        <v>0.75380000000000003</v>
      </c>
      <c r="BK152" s="4">
        <v>0.96699999999999997</v>
      </c>
      <c r="BL152" s="4">
        <v>0.25369999999999998</v>
      </c>
      <c r="BM152" s="4">
        <v>0.75009999999999999</v>
      </c>
      <c r="BN152" s="4">
        <v>8.2000000000000007E-3</v>
      </c>
      <c r="BO152" s="5">
        <v>0.80259999999999998</v>
      </c>
      <c r="BP152" s="5">
        <v>1.0952</v>
      </c>
      <c r="BQ152" s="5">
        <v>0.187</v>
      </c>
      <c r="BR152" s="5">
        <v>0.60229999999999995</v>
      </c>
      <c r="BS152" s="5">
        <v>5.0000000000000001E-3</v>
      </c>
      <c r="BT152" s="4">
        <v>0.71079999999999999</v>
      </c>
      <c r="BU152" s="4">
        <v>0.86080000000000001</v>
      </c>
      <c r="BV152" s="4">
        <v>0.2949</v>
      </c>
      <c r="BW152" s="4">
        <v>0.85740000000000005</v>
      </c>
      <c r="BX152" s="4">
        <v>2.52E-2</v>
      </c>
      <c r="BY152" s="5">
        <v>0.72060000000000002</v>
      </c>
      <c r="BZ152" s="5">
        <v>0.88370000000000004</v>
      </c>
      <c r="CA152" s="5">
        <v>0.28720000000000001</v>
      </c>
      <c r="CB152" s="5">
        <v>0.83089999999999997</v>
      </c>
      <c r="CC152" s="5">
        <v>1.78E-2</v>
      </c>
      <c r="CD152" s="4">
        <v>0.73580000000000001</v>
      </c>
      <c r="CE152" s="4">
        <v>0.92030000000000001</v>
      </c>
      <c r="CF152" s="4">
        <v>0.27300000000000002</v>
      </c>
      <c r="CG152" s="4">
        <v>0.79369999999999996</v>
      </c>
      <c r="CH152" s="4">
        <v>1.11E-2</v>
      </c>
      <c r="CI152" s="5">
        <v>0.755</v>
      </c>
      <c r="CJ152" s="5">
        <v>0.97119999999999995</v>
      </c>
      <c r="CK152" s="5">
        <v>0.25580000000000003</v>
      </c>
      <c r="CL152" s="5">
        <v>0.74839999999999995</v>
      </c>
      <c r="CM152" s="5">
        <v>7.7000000000000002E-3</v>
      </c>
      <c r="CN152" s="4">
        <v>0.80230000000000001</v>
      </c>
      <c r="CO152" s="4">
        <v>1.0935999999999999</v>
      </c>
      <c r="CP152" s="4">
        <v>0.1946</v>
      </c>
      <c r="CQ152" s="4">
        <v>0.60170000000000001</v>
      </c>
      <c r="CR152" s="4">
        <v>3.3E-3</v>
      </c>
      <c r="CS152" s="5">
        <v>0.70830000000000004</v>
      </c>
      <c r="CT152" s="5">
        <v>0.85440000000000005</v>
      </c>
      <c r="CU152" s="5">
        <v>0.3</v>
      </c>
      <c r="CV152" s="5">
        <v>0.85799999999999998</v>
      </c>
      <c r="CW152" s="5">
        <v>1.6199999999999999E-2</v>
      </c>
      <c r="CX152" s="4">
        <v>0.72109999999999996</v>
      </c>
      <c r="CY152" s="4">
        <v>0.88370000000000004</v>
      </c>
      <c r="CZ152" s="4">
        <v>0.28539999999999999</v>
      </c>
      <c r="DA152" s="4">
        <v>0.83109999999999995</v>
      </c>
      <c r="DB152" s="4">
        <v>1.21E-2</v>
      </c>
      <c r="DC152" s="5">
        <v>0.73609999999999998</v>
      </c>
      <c r="DD152" s="5">
        <v>0.92179999999999995</v>
      </c>
      <c r="DE152" s="5">
        <v>0.2722</v>
      </c>
      <c r="DF152" s="5">
        <v>0.79449999999999998</v>
      </c>
      <c r="DG152" s="5">
        <v>1.0800000000000001E-2</v>
      </c>
      <c r="DH152" s="4">
        <v>0.75700000000000001</v>
      </c>
      <c r="DI152" s="4">
        <v>0.97470000000000001</v>
      </c>
      <c r="DJ152" s="4">
        <v>0.25530000000000003</v>
      </c>
      <c r="DK152" s="4">
        <v>0.74870000000000003</v>
      </c>
      <c r="DL152" s="4">
        <v>5.7999999999999996E-3</v>
      </c>
      <c r="DM152" s="5">
        <v>0.8014</v>
      </c>
      <c r="DN152" s="5">
        <v>1.0898000000000001</v>
      </c>
      <c r="DO152" s="5">
        <v>0.18759999999999999</v>
      </c>
      <c r="DP152" s="5">
        <v>0.60150000000000003</v>
      </c>
      <c r="DQ152" s="5">
        <v>2.3999999999999998E-3</v>
      </c>
      <c r="DR152" s="4">
        <v>0.71009999999999995</v>
      </c>
      <c r="DS152" s="4">
        <v>0.85850000000000004</v>
      </c>
      <c r="DT152" s="4">
        <v>0.2964</v>
      </c>
      <c r="DU152" s="4">
        <v>0.85750000000000004</v>
      </c>
      <c r="DV152" s="4">
        <v>1.9300000000000001E-2</v>
      </c>
      <c r="DW152" s="5">
        <v>0.72050000000000003</v>
      </c>
      <c r="DX152" s="5">
        <v>0.8821</v>
      </c>
      <c r="DY152" s="5">
        <v>0.28739999999999999</v>
      </c>
      <c r="DZ152" s="5">
        <v>0.83020000000000005</v>
      </c>
      <c r="EA152" s="5">
        <v>1.2200000000000001E-2</v>
      </c>
      <c r="EB152" s="4">
        <v>0.73570000000000002</v>
      </c>
      <c r="EC152" s="4">
        <v>0.92049999999999998</v>
      </c>
      <c r="ED152" s="4">
        <v>0.27489999999999998</v>
      </c>
      <c r="EE152" s="4">
        <v>0.79410000000000003</v>
      </c>
      <c r="EF152" s="4">
        <v>8.8999999999999999E-3</v>
      </c>
      <c r="EG152" s="5">
        <v>0.75580000000000003</v>
      </c>
      <c r="EH152" s="5">
        <v>0.97189999999999999</v>
      </c>
      <c r="EI152" s="5">
        <v>0.25519999999999998</v>
      </c>
      <c r="EJ152" s="5">
        <v>0.74960000000000004</v>
      </c>
      <c r="EK152" s="5">
        <v>6.4000000000000003E-3</v>
      </c>
      <c r="EL152" s="4">
        <v>0.80059999999999998</v>
      </c>
      <c r="EM152" s="4">
        <v>1.0894999999999999</v>
      </c>
      <c r="EN152" s="4">
        <v>0.1888</v>
      </c>
      <c r="EO152" s="4">
        <v>0.60229999999999995</v>
      </c>
      <c r="EP152" s="4">
        <v>2.5000000000000001E-3</v>
      </c>
      <c r="EQ152" s="5"/>
      <c r="ER152" s="5"/>
      <c r="ES152" s="5"/>
      <c r="ET152" s="5"/>
      <c r="EU152" s="5"/>
      <c r="EV152" s="4"/>
      <c r="EW152" s="4"/>
      <c r="EX152" s="4"/>
      <c r="EY152" s="4"/>
      <c r="EZ152" s="4"/>
      <c r="FA152" s="10"/>
      <c r="FB152" s="10"/>
      <c r="FC152" s="10"/>
      <c r="FD152" s="10"/>
      <c r="FE152" s="10"/>
      <c r="FF152" s="4"/>
      <c r="FG152" s="4"/>
      <c r="FH152" s="4"/>
      <c r="FI152" s="4"/>
      <c r="FJ152" s="4"/>
      <c r="FK152" s="5"/>
      <c r="FL152" s="5"/>
      <c r="FM152" s="5"/>
      <c r="FN152" s="5"/>
      <c r="FO152" s="5"/>
      <c r="FP152" s="4">
        <f t="shared" si="36"/>
        <v>0.74385517241379329</v>
      </c>
      <c r="FQ152" s="4">
        <f t="shared" si="37"/>
        <v>0.94246896551724157</v>
      </c>
      <c r="FR152" s="4">
        <f t="shared" si="38"/>
        <v>0.26109999999999994</v>
      </c>
      <c r="FS152" s="4">
        <f t="shared" si="39"/>
        <v>0.76985172413793124</v>
      </c>
      <c r="FT152" s="4">
        <f t="shared" si="40"/>
        <v>1.1210344827586207E-2</v>
      </c>
      <c r="FU152" s="1" t="str" cm="1">
        <f t="array" aca="1" ref="FU152" ca="1">CONCATENATE(INDIRECT(ADDRESS(1,MATCH(_xlfn.MINIFS(B152:FO152,metrics.est,"MAE"),B152:FO152,0)+1)), ", ", INDIRECT(ADDRESS(2,MATCH(_xlfn.MINIFS(B152:FO152,metrics.est,"MAE"),B152:FO152,0)+1)))</f>
        <v>k=10, r=0.1</v>
      </c>
      <c r="FV152" s="1" t="str" cm="1">
        <f t="array" aca="1" ref="FV152" ca="1">CONCATENATE(INDIRECT(ADDRESS(1,MATCH(_xlfn.MINIFS(B152:FO152,metrics.est,"MSE"),B152:FO152,0)+1)), ", ", INDIRECT(ADDRESS(2,MATCH(_xlfn.MINIFS(B152:FO152,metrics.est,"MSE"),B152:FO152,0)+1)))</f>
        <v>k=10, r=0.1</v>
      </c>
      <c r="FW152" s="1" t="str" cm="1">
        <f t="array" aca="1" ref="FW152" ca="1">CONCATENATE(INDIRECT(ADDRESS(1,MATCH(_xlfn.MAXIFS(B152:FO152,metrics.est,"R"),B152:FO152,0)+1)), ", ", INDIRECT(ADDRESS(2,MATCH(_xlfn.MAXIFS(B152:FO152,metrics.est,"R"),B152:FO152,0)+1)))</f>
        <v>k=20, r=0.1</v>
      </c>
      <c r="FX152" s="1" t="str" cm="1">
        <f t="array" aca="1" ref="FX152" ca="1">CONCATENATE(INDIRECT(ADDRESS(1,MATCH(_xlfn.MAXIFS(B152:FO152,metrics.est,"Coverage"),B152:FO152,0)+1)), ", ", INDIRECT(ADDRESS(2,MATCH(_xlfn.MAXIFS(B152:FO152,metrics.est,"Coverage"),B152:FO152,0)+1)))</f>
        <v>k=5, r=0.1</v>
      </c>
      <c r="FY152" s="1" t="str" cm="1">
        <f t="array" aca="1" ref="FY152" ca="1">CONCATENATE(INDIRECT(ADDRESS(1,MATCH(_xlfn.MINIFS(B152:FO152,metrics.est,"Time"),B152:FO152,0)+1)), ", ", INDIRECT(ADDRESS(2,MATCH(_xlfn.MINIFS(B152:FO152,metrics.est,"Time"),B152:FO152,0)+1)))</f>
        <v>k=20, r=0.9</v>
      </c>
    </row>
    <row r="153" spans="1:181" x14ac:dyDescent="0.2">
      <c r="A153" s="1" t="s">
        <v>135</v>
      </c>
      <c r="B153" s="4">
        <v>0.6734</v>
      </c>
      <c r="C153" s="4">
        <v>0.77439999999999998</v>
      </c>
      <c r="D153" s="4">
        <v>0.30990000000000001</v>
      </c>
      <c r="E153" s="4">
        <v>0.94199999999999995</v>
      </c>
      <c r="F153" s="4">
        <v>5.3400000000000003E-2</v>
      </c>
      <c r="G153" s="5">
        <v>0.67730000000000001</v>
      </c>
      <c r="H153" s="5">
        <v>0.78710000000000002</v>
      </c>
      <c r="I153" s="5">
        <v>0.3125</v>
      </c>
      <c r="J153" s="5">
        <v>0.93520000000000003</v>
      </c>
      <c r="K153" s="5">
        <v>3.7499999999999999E-2</v>
      </c>
      <c r="L153" s="4">
        <v>0.68330000000000002</v>
      </c>
      <c r="M153" s="4">
        <v>0.79890000000000005</v>
      </c>
      <c r="N153" s="4">
        <v>0.31040000000000001</v>
      </c>
      <c r="O153" s="4">
        <v>0.92820000000000003</v>
      </c>
      <c r="P153" s="4">
        <v>3.8600000000000002E-2</v>
      </c>
      <c r="Q153" s="5">
        <v>0.68820000000000003</v>
      </c>
      <c r="R153" s="5">
        <v>0.81079999999999997</v>
      </c>
      <c r="S153" s="5">
        <v>0.29170000000000001</v>
      </c>
      <c r="T153" s="5">
        <v>0.91759999999999997</v>
      </c>
      <c r="U153" s="5">
        <v>2.1700000000000001E-2</v>
      </c>
      <c r="V153" s="4">
        <v>0.69579999999999997</v>
      </c>
      <c r="W153" s="4">
        <v>0.82840000000000003</v>
      </c>
      <c r="X153" s="4">
        <v>0.28549999999999998</v>
      </c>
      <c r="Y153" s="4">
        <v>0.90300000000000002</v>
      </c>
      <c r="Z153" s="4">
        <v>2.07E-2</v>
      </c>
      <c r="AA153" s="5">
        <v>0.70689999999999997</v>
      </c>
      <c r="AB153" s="5">
        <v>0.85189999999999999</v>
      </c>
      <c r="AC153" s="5">
        <v>0.26779999999999998</v>
      </c>
      <c r="AD153" s="5">
        <v>0.8831</v>
      </c>
      <c r="AE153" s="5">
        <v>1.84E-2</v>
      </c>
      <c r="AF153" s="4">
        <v>0.72389999999999999</v>
      </c>
      <c r="AG153" s="4">
        <v>0.89100000000000001</v>
      </c>
      <c r="AH153" s="4">
        <v>0.24260000000000001</v>
      </c>
      <c r="AI153" s="4">
        <v>0.85060000000000002</v>
      </c>
      <c r="AJ153" s="4">
        <v>1.5100000000000001E-2</v>
      </c>
      <c r="AK153" s="5">
        <v>0.75160000000000005</v>
      </c>
      <c r="AL153" s="5">
        <v>0.96160000000000001</v>
      </c>
      <c r="AM153" s="5">
        <v>0.22559999999999999</v>
      </c>
      <c r="AN153" s="5">
        <v>0.78290000000000004</v>
      </c>
      <c r="AO153" s="5">
        <v>1.14E-2</v>
      </c>
      <c r="AP153" s="4">
        <v>0.8075</v>
      </c>
      <c r="AQ153" s="4">
        <v>1.1037999999999999</v>
      </c>
      <c r="AR153" s="4">
        <v>0.17519999999999999</v>
      </c>
      <c r="AS153" s="4">
        <v>0.60150000000000003</v>
      </c>
      <c r="AT153" s="4">
        <v>4.8999999999999998E-3</v>
      </c>
      <c r="AU153" s="5">
        <v>0.67269999999999996</v>
      </c>
      <c r="AV153" s="5">
        <v>0.7772</v>
      </c>
      <c r="AW153" s="5">
        <v>0.33200000000000002</v>
      </c>
      <c r="AX153" s="5">
        <v>0.9415</v>
      </c>
      <c r="AY153" s="5">
        <v>4.36E-2</v>
      </c>
      <c r="AZ153" s="4">
        <v>0.68289999999999995</v>
      </c>
      <c r="BA153" s="4">
        <v>0.79900000000000004</v>
      </c>
      <c r="BB153" s="4">
        <v>0.30930000000000002</v>
      </c>
      <c r="BC153" s="4">
        <v>0.9274</v>
      </c>
      <c r="BD153" s="4">
        <v>0.03</v>
      </c>
      <c r="BE153" s="5">
        <v>0.69540000000000002</v>
      </c>
      <c r="BF153" s="5">
        <v>0.82820000000000005</v>
      </c>
      <c r="BG153" s="5">
        <v>0.28510000000000002</v>
      </c>
      <c r="BH153" s="5">
        <v>0.9032</v>
      </c>
      <c r="BI153" s="5">
        <v>1.89E-2</v>
      </c>
      <c r="BJ153" s="4">
        <v>0.72270000000000001</v>
      </c>
      <c r="BK153" s="4">
        <v>0.89100000000000001</v>
      </c>
      <c r="BL153" s="4">
        <v>0.24690000000000001</v>
      </c>
      <c r="BM153" s="4">
        <v>0.84919999999999995</v>
      </c>
      <c r="BN153" s="4">
        <v>1.34E-2</v>
      </c>
      <c r="BO153" s="5">
        <v>0.80800000000000005</v>
      </c>
      <c r="BP153" s="5">
        <v>1.1051</v>
      </c>
      <c r="BQ153" s="5">
        <v>0.17469999999999999</v>
      </c>
      <c r="BR153" s="5">
        <v>0.59970000000000001</v>
      </c>
      <c r="BS153" s="5">
        <v>6.4999999999999997E-3</v>
      </c>
      <c r="BT153" s="4">
        <v>0.67530000000000001</v>
      </c>
      <c r="BU153" s="4">
        <v>0.78290000000000004</v>
      </c>
      <c r="BV153" s="4">
        <v>0.31680000000000003</v>
      </c>
      <c r="BW153" s="4">
        <v>0.94120000000000004</v>
      </c>
      <c r="BX153" s="4">
        <v>4.1099999999999998E-2</v>
      </c>
      <c r="BY153" s="5">
        <v>0.68179999999999996</v>
      </c>
      <c r="BZ153" s="5">
        <v>0.79749999999999999</v>
      </c>
      <c r="CA153" s="5">
        <v>0.30930000000000002</v>
      </c>
      <c r="CB153" s="5">
        <v>0.92859999999999998</v>
      </c>
      <c r="CC153" s="5">
        <v>2.8899999999999999E-2</v>
      </c>
      <c r="CD153" s="4">
        <v>0.69599999999999995</v>
      </c>
      <c r="CE153" s="4">
        <v>0.82920000000000005</v>
      </c>
      <c r="CF153" s="4">
        <v>0.2843</v>
      </c>
      <c r="CG153" s="4">
        <v>0.90410000000000001</v>
      </c>
      <c r="CH153" s="4">
        <v>1.9699999999999999E-2</v>
      </c>
      <c r="CI153" s="5">
        <v>0.72389999999999999</v>
      </c>
      <c r="CJ153" s="5">
        <v>0.89449999999999996</v>
      </c>
      <c r="CK153" s="5">
        <v>0.24940000000000001</v>
      </c>
      <c r="CL153" s="5">
        <v>0.84889999999999999</v>
      </c>
      <c r="CM153" s="5">
        <v>1.2500000000000001E-2</v>
      </c>
      <c r="CN153" s="4">
        <v>0.80710000000000004</v>
      </c>
      <c r="CO153" s="4">
        <v>1.1024</v>
      </c>
      <c r="CP153" s="4">
        <v>0.18210000000000001</v>
      </c>
      <c r="CQ153" s="4">
        <v>0.59909999999999997</v>
      </c>
      <c r="CR153" s="4">
        <v>5.0000000000000001E-3</v>
      </c>
      <c r="CS153" s="5">
        <v>0.67179999999999995</v>
      </c>
      <c r="CT153" s="5">
        <v>0.77539999999999998</v>
      </c>
      <c r="CU153" s="5">
        <v>0.33500000000000002</v>
      </c>
      <c r="CV153" s="5">
        <v>0.9415</v>
      </c>
      <c r="CW153" s="5">
        <v>2.8000000000000001E-2</v>
      </c>
      <c r="CX153" s="4">
        <v>0.68240000000000001</v>
      </c>
      <c r="CY153" s="4">
        <v>0.79859999999999998</v>
      </c>
      <c r="CZ153" s="4">
        <v>0.30809999999999998</v>
      </c>
      <c r="DA153" s="4">
        <v>0.92779999999999996</v>
      </c>
      <c r="DB153" s="4">
        <v>2.1100000000000001E-2</v>
      </c>
      <c r="DC153" s="5">
        <v>0.69610000000000005</v>
      </c>
      <c r="DD153" s="5">
        <v>0.8296</v>
      </c>
      <c r="DE153" s="5">
        <v>0.28360000000000002</v>
      </c>
      <c r="DF153" s="5">
        <v>0.90400000000000003</v>
      </c>
      <c r="DG153" s="5">
        <v>1.7500000000000002E-2</v>
      </c>
      <c r="DH153" s="4">
        <v>0.72430000000000005</v>
      </c>
      <c r="DI153" s="4">
        <v>0.89490000000000003</v>
      </c>
      <c r="DJ153" s="4">
        <v>0.24840000000000001</v>
      </c>
      <c r="DK153" s="4">
        <v>0.84950000000000003</v>
      </c>
      <c r="DL153" s="4">
        <v>9.1999999999999998E-3</v>
      </c>
      <c r="DM153" s="5">
        <v>0.80730000000000002</v>
      </c>
      <c r="DN153" s="5">
        <v>1.1017999999999999</v>
      </c>
      <c r="DO153" s="5">
        <v>0.1759</v>
      </c>
      <c r="DP153" s="5">
        <v>0.59770000000000001</v>
      </c>
      <c r="DQ153" s="5">
        <v>3.5000000000000001E-3</v>
      </c>
      <c r="DR153" s="4">
        <v>0.67510000000000003</v>
      </c>
      <c r="DS153" s="4">
        <v>0.78169999999999995</v>
      </c>
      <c r="DT153" s="4">
        <v>0.32419999999999999</v>
      </c>
      <c r="DU153" s="4">
        <v>0.94089999999999996</v>
      </c>
      <c r="DV153" s="4">
        <v>3.3700000000000001E-2</v>
      </c>
      <c r="DW153" s="5">
        <v>0.68159999999999998</v>
      </c>
      <c r="DX153" s="5">
        <v>0.79630000000000001</v>
      </c>
      <c r="DY153" s="5">
        <v>0.30940000000000001</v>
      </c>
      <c r="DZ153" s="5">
        <v>0.92759999999999998</v>
      </c>
      <c r="EA153" s="5">
        <v>2.1600000000000001E-2</v>
      </c>
      <c r="EB153" s="4">
        <v>0.69579999999999997</v>
      </c>
      <c r="EC153" s="4">
        <v>0.8286</v>
      </c>
      <c r="ED153" s="4">
        <v>0.2868</v>
      </c>
      <c r="EE153" s="4">
        <v>0.90329999999999999</v>
      </c>
      <c r="EF153" s="4">
        <v>1.5100000000000001E-2</v>
      </c>
      <c r="EG153" s="5">
        <v>0.72389999999999999</v>
      </c>
      <c r="EH153" s="5">
        <v>0.89410000000000001</v>
      </c>
      <c r="EI153" s="5">
        <v>0.2465</v>
      </c>
      <c r="EJ153" s="5">
        <v>0.85</v>
      </c>
      <c r="EK153" s="5">
        <v>1.01E-2</v>
      </c>
      <c r="EL153" s="4">
        <v>0.80640000000000001</v>
      </c>
      <c r="EM153" s="4">
        <v>1.1012999999999999</v>
      </c>
      <c r="EN153" s="4">
        <v>0.17749999999999999</v>
      </c>
      <c r="EO153" s="4">
        <v>0.59960000000000002</v>
      </c>
      <c r="EP153" s="4">
        <v>3.5999999999999999E-3</v>
      </c>
      <c r="EQ153" s="5"/>
      <c r="ER153" s="5"/>
      <c r="ES153" s="5"/>
      <c r="ET153" s="5"/>
      <c r="EU153" s="5"/>
      <c r="EV153" s="4"/>
      <c r="EW153" s="4"/>
      <c r="EX153" s="4"/>
      <c r="EY153" s="4"/>
      <c r="EZ153" s="4"/>
      <c r="FA153" s="5">
        <v>0.69550000000000001</v>
      </c>
      <c r="FB153" s="5">
        <v>0.82779999999999998</v>
      </c>
      <c r="FC153" s="5">
        <v>0.28610000000000002</v>
      </c>
      <c r="FD153" s="5">
        <v>0.90349999999999997</v>
      </c>
      <c r="FE153" s="5">
        <v>1.6899999999999998E-2</v>
      </c>
      <c r="FF153" s="4"/>
      <c r="FG153" s="4"/>
      <c r="FH153" s="4"/>
      <c r="FI153" s="4"/>
      <c r="FJ153" s="4"/>
      <c r="FK153" s="5"/>
      <c r="FL153" s="5"/>
      <c r="FM153" s="5"/>
      <c r="FN153" s="5"/>
      <c r="FO153" s="5"/>
      <c r="FP153" s="4">
        <f t="shared" si="36"/>
        <v>0.71446333333333323</v>
      </c>
      <c r="FQ153" s="4">
        <f t="shared" si="37"/>
        <v>0.87483333333333335</v>
      </c>
      <c r="FR153" s="4">
        <f t="shared" si="38"/>
        <v>0.26975333333333334</v>
      </c>
      <c r="FS153" s="4">
        <f t="shared" si="39"/>
        <v>0.85107999999999995</v>
      </c>
      <c r="FT153" s="4">
        <f t="shared" si="40"/>
        <v>2.0720000000000002E-2</v>
      </c>
      <c r="FU153" s="1" t="str" cm="1">
        <f t="array" aca="1" ref="FU153" ca="1">CONCATENATE(INDIRECT(ADDRESS(1,MATCH(_xlfn.MINIFS(B153:FO153,metrics.est,"MAE"),B153:FO153,0)+1)), ", ", INDIRECT(ADDRESS(2,MATCH(_xlfn.MINIFS(B153:FO153,metrics.est,"MAE"),B153:FO153,0)+1)))</f>
        <v>k=20, r=0.1</v>
      </c>
      <c r="FV153" s="1" t="str" cm="1">
        <f t="array" aca="1" ref="FV153" ca="1">CONCATENATE(INDIRECT(ADDRESS(1,MATCH(_xlfn.MINIFS(B153:FO153,metrics.est,"MSE"),B153:FO153,0)+1)), ", ", INDIRECT(ADDRESS(2,MATCH(_xlfn.MINIFS(B153:FO153,metrics.est,"MSE"),B153:FO153,0)+1)))</f>
        <v>k=5, r=0.1</v>
      </c>
      <c r="FW153" s="1" t="str" cm="1">
        <f t="array" aca="1" ref="FW153" ca="1">CONCATENATE(INDIRECT(ADDRESS(1,MATCH(_xlfn.MAXIFS(B153:FO153,metrics.est,"R"),B153:FO153,0)+1)), ", ", INDIRECT(ADDRESS(2,MATCH(_xlfn.MAXIFS(B153:FO153,metrics.est,"R"),B153:FO153,0)+1)))</f>
        <v>k=20, r=0.1</v>
      </c>
      <c r="FX153" s="1" t="str" cm="1">
        <f t="array" aca="1" ref="FX153" ca="1">CONCATENATE(INDIRECT(ADDRESS(1,MATCH(_xlfn.MAXIFS(B153:FO153,metrics.est,"Coverage"),B153:FO153,0)+1)), ", ", INDIRECT(ADDRESS(2,MATCH(_xlfn.MAXIFS(B153:FO153,metrics.est,"Coverage"),B153:FO153,0)+1)))</f>
        <v>k=5, r=0.1</v>
      </c>
      <c r="FY153" s="1" t="str" cm="1">
        <f t="array" aca="1" ref="FY153" ca="1">CONCATENATE(INDIRECT(ADDRESS(1,MATCH(_xlfn.MINIFS(B153:FO153,metrics.est,"Time"),B153:FO153,0)+1)), ", ", INDIRECT(ADDRESS(2,MATCH(_xlfn.MINIFS(B153:FO153,metrics.est,"Time"),B153:FO153,0)+1)))</f>
        <v>k=20, r=0.9</v>
      </c>
    </row>
    <row r="154" spans="1:181" x14ac:dyDescent="0.2">
      <c r="A154" s="1" t="s">
        <v>136</v>
      </c>
      <c r="B154" s="4">
        <v>0.73929999999999996</v>
      </c>
      <c r="C154" s="4">
        <v>0.92290000000000005</v>
      </c>
      <c r="D154" s="4">
        <v>0.2397</v>
      </c>
      <c r="E154" s="4">
        <v>0.71499999999999997</v>
      </c>
      <c r="F154" s="4">
        <v>3.0499999999999999E-2</v>
      </c>
      <c r="G154" s="5">
        <v>0.74939999999999996</v>
      </c>
      <c r="H154" s="5">
        <v>0.94740000000000002</v>
      </c>
      <c r="I154" s="5">
        <v>0.24679999999999999</v>
      </c>
      <c r="J154" s="5">
        <v>0.69569999999999999</v>
      </c>
      <c r="K154" s="5">
        <v>2.52E-2</v>
      </c>
      <c r="L154" s="4">
        <v>0.75719999999999998</v>
      </c>
      <c r="M154" s="4">
        <v>0.96599999999999997</v>
      </c>
      <c r="N154" s="4">
        <v>0.2447</v>
      </c>
      <c r="O154" s="4">
        <v>0.67800000000000005</v>
      </c>
      <c r="P154" s="4">
        <v>2.3800000000000002E-2</v>
      </c>
      <c r="Q154" s="5">
        <v>0.76659999999999995</v>
      </c>
      <c r="R154" s="5">
        <v>0.99050000000000005</v>
      </c>
      <c r="S154" s="5">
        <v>0.23499999999999999</v>
      </c>
      <c r="T154" s="5">
        <v>0.65900000000000003</v>
      </c>
      <c r="U154" s="5">
        <v>1.24E-2</v>
      </c>
      <c r="V154" s="4">
        <v>0.77429999999999999</v>
      </c>
      <c r="W154" s="4">
        <v>1.0121</v>
      </c>
      <c r="X154" s="4">
        <v>0.2341</v>
      </c>
      <c r="Y154" s="4">
        <v>0.64319999999999999</v>
      </c>
      <c r="Z154" s="4">
        <v>1.32E-2</v>
      </c>
      <c r="AA154" s="5">
        <v>0.78200000000000003</v>
      </c>
      <c r="AB154" s="5">
        <v>1.0310999999999999</v>
      </c>
      <c r="AC154" s="5">
        <v>0.22689999999999999</v>
      </c>
      <c r="AD154" s="5">
        <v>0.63139999999999996</v>
      </c>
      <c r="AE154" s="5">
        <v>1.3100000000000001E-2</v>
      </c>
      <c r="AF154" s="4">
        <v>0.78710000000000002</v>
      </c>
      <c r="AG154" s="4">
        <v>1.0499000000000001</v>
      </c>
      <c r="AH154" s="4">
        <v>0.20619999999999999</v>
      </c>
      <c r="AI154" s="4">
        <v>0.63300000000000001</v>
      </c>
      <c r="AJ154" s="4">
        <v>1.21E-2</v>
      </c>
      <c r="AK154" s="5">
        <v>0.79420000000000002</v>
      </c>
      <c r="AL154" s="5">
        <v>1.0725</v>
      </c>
      <c r="AM154" s="5">
        <v>0.18870000000000001</v>
      </c>
      <c r="AN154" s="5">
        <v>0.63470000000000004</v>
      </c>
      <c r="AO154" s="5">
        <v>4.4999999999999997E-3</v>
      </c>
      <c r="AP154" s="4">
        <v>0.83199999999999996</v>
      </c>
      <c r="AQ154" s="4">
        <v>1.1681999999999999</v>
      </c>
      <c r="AR154" s="4">
        <v>0.12479999999999999</v>
      </c>
      <c r="AS154" s="4">
        <v>0.55269999999999997</v>
      </c>
      <c r="AT154" s="4">
        <v>4.1999999999999997E-3</v>
      </c>
      <c r="AU154" s="5">
        <v>0.73719999999999997</v>
      </c>
      <c r="AV154" s="5">
        <v>0.9194</v>
      </c>
      <c r="AW154" s="5">
        <v>0.26279999999999998</v>
      </c>
      <c r="AX154" s="5">
        <v>0.71379999999999999</v>
      </c>
      <c r="AY154" s="5">
        <v>2.7300000000000001E-2</v>
      </c>
      <c r="AZ154" s="4">
        <v>0.75739999999999996</v>
      </c>
      <c r="BA154" s="4">
        <v>0.96730000000000005</v>
      </c>
      <c r="BB154" s="4">
        <v>0.24640000000000001</v>
      </c>
      <c r="BC154" s="4">
        <v>0.67800000000000005</v>
      </c>
      <c r="BD154" s="4">
        <v>1.9E-2</v>
      </c>
      <c r="BE154" s="5">
        <v>0.77090000000000003</v>
      </c>
      <c r="BF154" s="5">
        <v>1.0038</v>
      </c>
      <c r="BG154" s="5">
        <v>0.2389</v>
      </c>
      <c r="BH154" s="5">
        <v>0.64170000000000005</v>
      </c>
      <c r="BI154" s="5">
        <v>1.21E-2</v>
      </c>
      <c r="BJ154" s="4">
        <v>0.78469999999999995</v>
      </c>
      <c r="BK154" s="4">
        <v>1.0448</v>
      </c>
      <c r="BL154" s="4">
        <v>0.21329999999999999</v>
      </c>
      <c r="BM154" s="4">
        <v>0.63129999999999997</v>
      </c>
      <c r="BN154" s="4">
        <v>8.5000000000000006E-3</v>
      </c>
      <c r="BO154" s="5">
        <v>0.83160000000000001</v>
      </c>
      <c r="BP154" s="5">
        <v>1.1681999999999999</v>
      </c>
      <c r="BQ154" s="5">
        <v>0.125</v>
      </c>
      <c r="BR154" s="5">
        <v>0.55149999999999999</v>
      </c>
      <c r="BS154" s="5">
        <v>4.5999999999999999E-3</v>
      </c>
      <c r="BT154" s="4">
        <v>0.74299999999999999</v>
      </c>
      <c r="BU154" s="4">
        <v>0.93010000000000004</v>
      </c>
      <c r="BV154" s="4">
        <v>0.25590000000000002</v>
      </c>
      <c r="BW154" s="4">
        <v>0.71319999999999995</v>
      </c>
      <c r="BX154" s="4">
        <v>2.46E-2</v>
      </c>
      <c r="BY154" s="5">
        <v>0.75629999999999997</v>
      </c>
      <c r="BZ154" s="5">
        <v>0.96540000000000004</v>
      </c>
      <c r="CA154" s="5">
        <v>0.24779999999999999</v>
      </c>
      <c r="CB154" s="5">
        <v>0.67920000000000003</v>
      </c>
      <c r="CC154" s="5">
        <v>1.77E-2</v>
      </c>
      <c r="CD154" s="4">
        <v>0.77210000000000001</v>
      </c>
      <c r="CE154" s="4">
        <v>1.008</v>
      </c>
      <c r="CF154" s="4">
        <v>0.23549999999999999</v>
      </c>
      <c r="CG154" s="4">
        <v>0.64300000000000002</v>
      </c>
      <c r="CH154" s="4">
        <v>1.11E-2</v>
      </c>
      <c r="CI154" s="5">
        <v>0.7853</v>
      </c>
      <c r="CJ154" s="5">
        <v>1.048</v>
      </c>
      <c r="CK154" s="5">
        <v>0.21429999999999999</v>
      </c>
      <c r="CL154" s="5">
        <v>0.63090000000000002</v>
      </c>
      <c r="CM154" s="5">
        <v>7.9000000000000008E-3</v>
      </c>
      <c r="CN154" s="4">
        <v>0.83230000000000004</v>
      </c>
      <c r="CO154" s="4">
        <v>1.1708000000000001</v>
      </c>
      <c r="CP154" s="4">
        <v>0.1305</v>
      </c>
      <c r="CQ154" s="4">
        <v>0.55220000000000002</v>
      </c>
      <c r="CR154" s="4">
        <v>3.3999999999999998E-3</v>
      </c>
      <c r="CS154" s="5">
        <v>0.73970000000000002</v>
      </c>
      <c r="CT154" s="5">
        <v>0.92210000000000003</v>
      </c>
      <c r="CU154" s="5">
        <v>0.25480000000000003</v>
      </c>
      <c r="CV154" s="5">
        <v>0.71450000000000002</v>
      </c>
      <c r="CW154" s="5">
        <v>1.6299999999999999E-2</v>
      </c>
      <c r="CX154" s="4">
        <v>0.75509999999999999</v>
      </c>
      <c r="CY154" s="4">
        <v>0.96189999999999998</v>
      </c>
      <c r="CZ154" s="4">
        <v>0.2485</v>
      </c>
      <c r="DA154" s="4">
        <v>0.67920000000000003</v>
      </c>
      <c r="DB154" s="4">
        <v>1.2E-2</v>
      </c>
      <c r="DC154" s="5">
        <v>0.77370000000000005</v>
      </c>
      <c r="DD154" s="5">
        <v>1.0124</v>
      </c>
      <c r="DE154" s="5">
        <v>0.23100000000000001</v>
      </c>
      <c r="DF154" s="5">
        <v>0.64319999999999999</v>
      </c>
      <c r="DG154" s="5">
        <v>1.0800000000000001E-2</v>
      </c>
      <c r="DH154" s="4">
        <v>0.78690000000000004</v>
      </c>
      <c r="DI154" s="4">
        <v>1.0504</v>
      </c>
      <c r="DJ154" s="4">
        <v>0.21329999999999999</v>
      </c>
      <c r="DK154" s="4">
        <v>0.63109999999999999</v>
      </c>
      <c r="DL154" s="4">
        <v>5.5999999999999999E-3</v>
      </c>
      <c r="DM154" s="5">
        <v>0.82979999999999998</v>
      </c>
      <c r="DN154" s="5">
        <v>1.1633</v>
      </c>
      <c r="DO154" s="5">
        <v>0.129</v>
      </c>
      <c r="DP154" s="5">
        <v>0.55220000000000002</v>
      </c>
      <c r="DQ154" s="5">
        <v>2.3E-3</v>
      </c>
      <c r="DR154" s="4">
        <v>0.74150000000000005</v>
      </c>
      <c r="DS154" s="4">
        <v>0.92610000000000003</v>
      </c>
      <c r="DT154" s="4">
        <v>0.25629999999999997</v>
      </c>
      <c r="DU154" s="4">
        <v>0.71399999999999997</v>
      </c>
      <c r="DV154" s="4">
        <v>1.8700000000000001E-2</v>
      </c>
      <c r="DW154" s="5">
        <v>0.75529999999999997</v>
      </c>
      <c r="DX154" s="5">
        <v>0.96160000000000001</v>
      </c>
      <c r="DY154" s="5">
        <v>0.24879999999999999</v>
      </c>
      <c r="DZ154" s="5">
        <v>0.67869999999999997</v>
      </c>
      <c r="EA154" s="5">
        <v>1.1900000000000001E-2</v>
      </c>
      <c r="EB154" s="4">
        <v>0.77210000000000001</v>
      </c>
      <c r="EC154" s="4">
        <v>1.0073000000000001</v>
      </c>
      <c r="ED154" s="4">
        <v>0.2369</v>
      </c>
      <c r="EE154" s="4">
        <v>0.64219999999999999</v>
      </c>
      <c r="EF154" s="4">
        <v>8.8999999999999999E-3</v>
      </c>
      <c r="EG154" s="5">
        <v>0.78690000000000004</v>
      </c>
      <c r="EH154" s="5">
        <v>1.0503</v>
      </c>
      <c r="EI154" s="5">
        <v>0.21299999999999999</v>
      </c>
      <c r="EJ154" s="5">
        <v>0.63170000000000004</v>
      </c>
      <c r="EK154" s="5">
        <v>6.4999999999999997E-3</v>
      </c>
      <c r="EL154" s="4">
        <v>0.8306</v>
      </c>
      <c r="EM154" s="4">
        <v>1.1662999999999999</v>
      </c>
      <c r="EN154" s="4">
        <v>0.12659999999999999</v>
      </c>
      <c r="EO154" s="4">
        <v>0.55249999999999999</v>
      </c>
      <c r="EP154" s="4">
        <v>2.3999999999999998E-3</v>
      </c>
      <c r="EQ154" s="5"/>
      <c r="ER154" s="5"/>
      <c r="ES154" s="5"/>
      <c r="ET154" s="5"/>
      <c r="EU154" s="5"/>
      <c r="EV154" s="4"/>
      <c r="EW154" s="4"/>
      <c r="EX154" s="4"/>
      <c r="EY154" s="4"/>
      <c r="EZ154" s="4"/>
      <c r="FA154" s="10"/>
      <c r="FB154" s="10"/>
      <c r="FC154" s="10"/>
      <c r="FD154" s="10"/>
      <c r="FE154" s="10"/>
      <c r="FF154" s="4"/>
      <c r="FG154" s="4"/>
      <c r="FH154" s="4"/>
      <c r="FI154" s="4"/>
      <c r="FJ154" s="4"/>
      <c r="FK154" s="5"/>
      <c r="FL154" s="5"/>
      <c r="FM154" s="5"/>
      <c r="FN154" s="5"/>
      <c r="FO154" s="5"/>
      <c r="FP154" s="4">
        <f t="shared" si="36"/>
        <v>0.77670689655172398</v>
      </c>
      <c r="FQ154" s="4">
        <f t="shared" si="37"/>
        <v>1.0209689655172414</v>
      </c>
      <c r="FR154" s="4">
        <f t="shared" si="38"/>
        <v>0.21639655172413796</v>
      </c>
      <c r="FS154" s="4">
        <f t="shared" si="39"/>
        <v>0.64540689655172401</v>
      </c>
      <c r="FT154" s="4">
        <f t="shared" si="40"/>
        <v>1.2779310344827589E-2</v>
      </c>
      <c r="FU154" s="1" t="str" cm="1">
        <f t="array" aca="1" ref="FU154" ca="1">CONCATENATE(INDIRECT(ADDRESS(1,MATCH(_xlfn.MINIFS(B154:FO154,metrics.est,"MAE"),B154:FO154,0)+1)), ", ", INDIRECT(ADDRESS(2,MATCH(_xlfn.MINIFS(B154:FO154,metrics.est,"MAE"),B154:FO154,0)+1)))</f>
        <v>k=10, r=0.1</v>
      </c>
      <c r="FV154" s="1" t="str" cm="1">
        <f t="array" aca="1" ref="FV154" ca="1">CONCATENATE(INDIRECT(ADDRESS(1,MATCH(_xlfn.MINIFS(B154:FO154,metrics.est,"MSE"),B154:FO154,0)+1)), ", ", INDIRECT(ADDRESS(2,MATCH(_xlfn.MINIFS(B154:FO154,metrics.est,"MSE"),B154:FO154,0)+1)))</f>
        <v>k=10, r=0.1</v>
      </c>
      <c r="FW154" s="1" t="str" cm="1">
        <f t="array" aca="1" ref="FW154" ca="1">CONCATENATE(INDIRECT(ADDRESS(1,MATCH(_xlfn.MAXIFS(B154:FO154,metrics.est,"R"),B154:FO154,0)+1)), ", ", INDIRECT(ADDRESS(2,MATCH(_xlfn.MAXIFS(B154:FO154,metrics.est,"R"),B154:FO154,0)+1)))</f>
        <v>k=10, r=0.1</v>
      </c>
      <c r="FX154" s="1" t="str" cm="1">
        <f t="array" aca="1" ref="FX154" ca="1">CONCATENATE(INDIRECT(ADDRESS(1,MATCH(_xlfn.MAXIFS(B154:FO154,metrics.est,"Coverage"),B154:FO154,0)+1)), ", ", INDIRECT(ADDRESS(2,MATCH(_xlfn.MAXIFS(B154:FO154,metrics.est,"Coverage"),B154:FO154,0)+1)))</f>
        <v>k=5, r=0.1</v>
      </c>
      <c r="FY154" s="1" t="str" cm="1">
        <f t="array" aca="1" ref="FY154" ca="1">CONCATENATE(INDIRECT(ADDRESS(1,MATCH(_xlfn.MINIFS(B154:FO154,metrics.est,"Time"),B154:FO154,0)+1)), ", ", INDIRECT(ADDRESS(2,MATCH(_xlfn.MINIFS(B154:FO154,metrics.est,"Time"),B154:FO154,0)+1)))</f>
        <v>k=20, r=0.9</v>
      </c>
    </row>
    <row r="155" spans="1:181" x14ac:dyDescent="0.2">
      <c r="A155" s="1" t="s">
        <v>137</v>
      </c>
      <c r="B155" s="4">
        <v>0.66969999999999996</v>
      </c>
      <c r="C155" s="4">
        <v>0.76700000000000002</v>
      </c>
      <c r="D155" s="4">
        <v>0.32119999999999999</v>
      </c>
      <c r="E155" s="4">
        <v>0.92130000000000001</v>
      </c>
      <c r="F155" s="4">
        <v>4.5699999999999998E-2</v>
      </c>
      <c r="G155" s="5">
        <v>0.67479999999999996</v>
      </c>
      <c r="H155" s="5">
        <v>0.78069999999999995</v>
      </c>
      <c r="I155" s="5">
        <v>0.31940000000000002</v>
      </c>
      <c r="J155" s="5">
        <v>0.9103</v>
      </c>
      <c r="K155" s="5">
        <v>4.19E-2</v>
      </c>
      <c r="L155" s="4">
        <v>0.68230000000000002</v>
      </c>
      <c r="M155" s="4">
        <v>0.7974</v>
      </c>
      <c r="N155" s="4">
        <v>0.30640000000000001</v>
      </c>
      <c r="O155" s="4">
        <v>0.89959999999999996</v>
      </c>
      <c r="P155" s="4">
        <v>3.7600000000000001E-2</v>
      </c>
      <c r="Q155" s="5">
        <v>0.68930000000000002</v>
      </c>
      <c r="R155" s="5">
        <v>0.81299999999999994</v>
      </c>
      <c r="S155" s="5">
        <v>0.2918</v>
      </c>
      <c r="T155" s="5">
        <v>0.88629999999999998</v>
      </c>
      <c r="U155" s="5">
        <v>1.8599999999999998E-2</v>
      </c>
      <c r="V155" s="4">
        <v>0.69940000000000002</v>
      </c>
      <c r="W155" s="4">
        <v>0.83650000000000002</v>
      </c>
      <c r="X155" s="4">
        <v>0.27850000000000003</v>
      </c>
      <c r="Y155" s="4">
        <v>0.86680000000000001</v>
      </c>
      <c r="Z155" s="4">
        <v>2.2599999999999999E-2</v>
      </c>
      <c r="AA155" s="5">
        <v>0.7147</v>
      </c>
      <c r="AB155" s="5">
        <v>0.87019999999999997</v>
      </c>
      <c r="AC155" s="5">
        <v>0.25650000000000001</v>
      </c>
      <c r="AD155" s="5">
        <v>0.84219999999999995</v>
      </c>
      <c r="AE155" s="5">
        <v>1.9300000000000001E-2</v>
      </c>
      <c r="AF155" s="4">
        <v>0.73599999999999999</v>
      </c>
      <c r="AG155" s="4">
        <v>0.92120000000000002</v>
      </c>
      <c r="AH155" s="4">
        <v>0.21759999999999999</v>
      </c>
      <c r="AI155" s="4">
        <v>0.80200000000000005</v>
      </c>
      <c r="AJ155" s="4">
        <v>1.49E-2</v>
      </c>
      <c r="AK155" s="5">
        <v>0.76900000000000002</v>
      </c>
      <c r="AL155" s="5">
        <v>1.0055000000000001</v>
      </c>
      <c r="AM155" s="5">
        <v>0.18160000000000001</v>
      </c>
      <c r="AN155" s="5">
        <v>0.7298</v>
      </c>
      <c r="AO155" s="5">
        <v>1.21E-2</v>
      </c>
      <c r="AP155" s="4">
        <v>0.83160000000000001</v>
      </c>
      <c r="AQ155" s="4">
        <v>1.1654</v>
      </c>
      <c r="AR155" s="4">
        <v>0.1208</v>
      </c>
      <c r="AS155" s="4">
        <v>0.56340000000000001</v>
      </c>
      <c r="AT155" s="4">
        <v>4.8999999999999998E-3</v>
      </c>
      <c r="AU155" s="5">
        <v>0.6704</v>
      </c>
      <c r="AV155" s="5">
        <v>0.77290000000000003</v>
      </c>
      <c r="AW155" s="5">
        <v>0.33689999999999998</v>
      </c>
      <c r="AX155" s="5">
        <v>0.9204</v>
      </c>
      <c r="AY155" s="5">
        <v>4.0399999999999998E-2</v>
      </c>
      <c r="AZ155" s="4">
        <v>0.68110000000000004</v>
      </c>
      <c r="BA155" s="4">
        <v>0.79479999999999995</v>
      </c>
      <c r="BB155" s="4">
        <v>0.31559999999999999</v>
      </c>
      <c r="BC155" s="4">
        <v>0.89939999999999998</v>
      </c>
      <c r="BD155" s="4">
        <v>2.9399999999999999E-2</v>
      </c>
      <c r="BE155" s="5">
        <v>0.69889999999999997</v>
      </c>
      <c r="BF155" s="5">
        <v>0.83620000000000005</v>
      </c>
      <c r="BG155" s="5">
        <v>0.27650000000000002</v>
      </c>
      <c r="BH155" s="5">
        <v>0.8659</v>
      </c>
      <c r="BI155" s="5">
        <v>1.6799999999999999E-2</v>
      </c>
      <c r="BJ155" s="4">
        <v>0.73340000000000005</v>
      </c>
      <c r="BK155" s="4">
        <v>0.91720000000000002</v>
      </c>
      <c r="BL155" s="4">
        <v>0.22589999999999999</v>
      </c>
      <c r="BM155" s="4">
        <v>0.79990000000000006</v>
      </c>
      <c r="BN155" s="4">
        <v>1.41E-2</v>
      </c>
      <c r="BO155" s="5">
        <v>0.83120000000000005</v>
      </c>
      <c r="BP155" s="5">
        <v>1.1656</v>
      </c>
      <c r="BQ155" s="5">
        <v>0.12039999999999999</v>
      </c>
      <c r="BR155" s="5">
        <v>0.56179999999999997</v>
      </c>
      <c r="BS155" s="5">
        <v>7.9000000000000008E-3</v>
      </c>
      <c r="BT155" s="4">
        <v>0.67159999999999997</v>
      </c>
      <c r="BU155" s="4">
        <v>0.7742</v>
      </c>
      <c r="BV155" s="4">
        <v>0.33410000000000001</v>
      </c>
      <c r="BW155" s="4">
        <v>0.91959999999999997</v>
      </c>
      <c r="BX155" s="4">
        <v>3.9399999999999998E-2</v>
      </c>
      <c r="BY155" s="5">
        <v>0.68079999999999996</v>
      </c>
      <c r="BZ155" s="5">
        <v>0.79490000000000005</v>
      </c>
      <c r="CA155" s="5">
        <v>0.31319999999999998</v>
      </c>
      <c r="CB155" s="5">
        <v>0.90049999999999997</v>
      </c>
      <c r="CC155" s="5">
        <v>2.8799999999999999E-2</v>
      </c>
      <c r="CD155" s="4">
        <v>0.6996</v>
      </c>
      <c r="CE155" s="4">
        <v>0.83750000000000002</v>
      </c>
      <c r="CF155" s="4">
        <v>0.27550000000000002</v>
      </c>
      <c r="CG155" s="4">
        <v>0.86709999999999998</v>
      </c>
      <c r="CH155" s="4">
        <v>1.9300000000000001E-2</v>
      </c>
      <c r="CI155" s="5">
        <v>0.73560000000000003</v>
      </c>
      <c r="CJ155" s="5">
        <v>0.92249999999999999</v>
      </c>
      <c r="CK155" s="5">
        <v>0.22489999999999999</v>
      </c>
      <c r="CL155" s="5">
        <v>0.79979999999999996</v>
      </c>
      <c r="CM155" s="5">
        <v>1.2999999999999999E-2</v>
      </c>
      <c r="CN155" s="4">
        <v>0.83199999999999996</v>
      </c>
      <c r="CO155" s="4">
        <v>1.1682999999999999</v>
      </c>
      <c r="CP155" s="4">
        <v>0.12690000000000001</v>
      </c>
      <c r="CQ155" s="4">
        <v>0.56130000000000002</v>
      </c>
      <c r="CR155" s="4">
        <v>4.7999999999999996E-3</v>
      </c>
      <c r="CS155" s="5">
        <v>0.66830000000000001</v>
      </c>
      <c r="CT155" s="5">
        <v>0.76780000000000004</v>
      </c>
      <c r="CU155" s="5">
        <v>0.34649999999999997</v>
      </c>
      <c r="CV155" s="5">
        <v>0.92030000000000001</v>
      </c>
      <c r="CW155" s="5">
        <v>2.8299999999999999E-2</v>
      </c>
      <c r="CX155" s="4">
        <v>0.68189999999999995</v>
      </c>
      <c r="CY155" s="4">
        <v>0.79710000000000003</v>
      </c>
      <c r="CZ155" s="4">
        <v>0.311</v>
      </c>
      <c r="DA155" s="4">
        <v>0.90080000000000005</v>
      </c>
      <c r="DB155" s="4">
        <v>2.07E-2</v>
      </c>
      <c r="DC155" s="5">
        <v>0.70020000000000004</v>
      </c>
      <c r="DD155" s="5">
        <v>0.8397</v>
      </c>
      <c r="DE155" s="5">
        <v>0.27500000000000002</v>
      </c>
      <c r="DF155" s="5">
        <v>0.86719999999999997</v>
      </c>
      <c r="DG155" s="5">
        <v>1.6799999999999999E-2</v>
      </c>
      <c r="DH155" s="4">
        <v>0.73629999999999995</v>
      </c>
      <c r="DI155" s="4">
        <v>0.92390000000000005</v>
      </c>
      <c r="DJ155" s="4">
        <v>0.2218</v>
      </c>
      <c r="DK155" s="4">
        <v>0.80010000000000003</v>
      </c>
      <c r="DL155" s="4">
        <v>9.1000000000000004E-3</v>
      </c>
      <c r="DM155" s="5">
        <v>0.82989999999999997</v>
      </c>
      <c r="DN155" s="5">
        <v>1.1620999999999999</v>
      </c>
      <c r="DO155" s="5">
        <v>0.1246</v>
      </c>
      <c r="DP155" s="5">
        <v>0.56089999999999995</v>
      </c>
      <c r="DQ155" s="5">
        <v>3.3E-3</v>
      </c>
      <c r="DR155" s="4">
        <v>0.67100000000000004</v>
      </c>
      <c r="DS155" s="4">
        <v>0.77290000000000003</v>
      </c>
      <c r="DT155" s="4">
        <v>0.33750000000000002</v>
      </c>
      <c r="DU155" s="4">
        <v>0.91949999999999998</v>
      </c>
      <c r="DV155" s="4">
        <v>3.3099999999999997E-2</v>
      </c>
      <c r="DW155" s="5">
        <v>0.68049999999999999</v>
      </c>
      <c r="DX155" s="5">
        <v>0.79359999999999997</v>
      </c>
      <c r="DY155" s="5">
        <v>0.31519999999999998</v>
      </c>
      <c r="DZ155" s="5">
        <v>0.90039999999999998</v>
      </c>
      <c r="EA155" s="5">
        <v>2.1299999999999999E-2</v>
      </c>
      <c r="EB155" s="4">
        <v>0.6996</v>
      </c>
      <c r="EC155" s="4">
        <v>0.83760000000000001</v>
      </c>
      <c r="ED155" s="4">
        <v>0.2782</v>
      </c>
      <c r="EE155" s="4">
        <v>0.86650000000000005</v>
      </c>
      <c r="EF155" s="4">
        <v>1.4999999999999999E-2</v>
      </c>
      <c r="EG155" s="5">
        <v>0.73599999999999999</v>
      </c>
      <c r="EH155" s="5">
        <v>0.92320000000000002</v>
      </c>
      <c r="EI155" s="5">
        <v>0.22209999999999999</v>
      </c>
      <c r="EJ155" s="5">
        <v>0.80069999999999997</v>
      </c>
      <c r="EK155" s="5">
        <v>9.7999999999999997E-3</v>
      </c>
      <c r="EL155" s="4">
        <v>0.83030000000000004</v>
      </c>
      <c r="EM155" s="4">
        <v>1.1640999999999999</v>
      </c>
      <c r="EN155" s="4">
        <v>0.12230000000000001</v>
      </c>
      <c r="EO155" s="4">
        <v>0.56220000000000003</v>
      </c>
      <c r="EP155" s="4">
        <v>3.5000000000000001E-3</v>
      </c>
      <c r="EQ155" s="5"/>
      <c r="ER155" s="5"/>
      <c r="ES155" s="5"/>
      <c r="ET155" s="5"/>
      <c r="EU155" s="5"/>
      <c r="EV155" s="4"/>
      <c r="EW155" s="4"/>
      <c r="EX155" s="4"/>
      <c r="EY155" s="4"/>
      <c r="EZ155" s="4"/>
      <c r="FA155" s="10"/>
      <c r="FB155" s="10"/>
      <c r="FC155" s="10"/>
      <c r="FD155" s="10"/>
      <c r="FE155" s="10"/>
      <c r="FF155" s="4"/>
      <c r="FG155" s="4"/>
      <c r="FH155" s="4"/>
      <c r="FI155" s="4"/>
      <c r="FJ155" s="4"/>
      <c r="FK155" s="5"/>
      <c r="FL155" s="5"/>
      <c r="FM155" s="5"/>
      <c r="FN155" s="5"/>
      <c r="FO155" s="5"/>
      <c r="FP155" s="4">
        <f t="shared" si="36"/>
        <v>0.7219103448275862</v>
      </c>
      <c r="FQ155" s="4">
        <f t="shared" si="37"/>
        <v>0.89389655172413796</v>
      </c>
      <c r="FR155" s="4">
        <f t="shared" si="38"/>
        <v>0.25509999999999999</v>
      </c>
      <c r="FS155" s="4">
        <f t="shared" si="39"/>
        <v>0.81434482758620685</v>
      </c>
      <c r="FT155" s="4">
        <f t="shared" si="40"/>
        <v>2.042758620689655E-2</v>
      </c>
      <c r="FU155" s="1" t="str" cm="1">
        <f t="array" aca="1" ref="FU155" ca="1">CONCATENATE(INDIRECT(ADDRESS(1,MATCH(_xlfn.MINIFS(B155:FO155,metrics.est,"MAE"),B155:FO155,0)+1)), ", ", INDIRECT(ADDRESS(2,MATCH(_xlfn.MINIFS(B155:FO155,metrics.est,"MAE"),B155:FO155,0)+1)))</f>
        <v>k=20, r=0.1</v>
      </c>
      <c r="FV155" s="1" t="str" cm="1">
        <f t="array" aca="1" ref="FV155" ca="1">CONCATENATE(INDIRECT(ADDRESS(1,MATCH(_xlfn.MINIFS(B155:FO155,metrics.est,"MSE"),B155:FO155,0)+1)), ", ", INDIRECT(ADDRESS(2,MATCH(_xlfn.MINIFS(B155:FO155,metrics.est,"MSE"),B155:FO155,0)+1)))</f>
        <v>k=5, r=0.1</v>
      </c>
      <c r="FW155" s="1" t="str" cm="1">
        <f t="array" aca="1" ref="FW155" ca="1">CONCATENATE(INDIRECT(ADDRESS(1,MATCH(_xlfn.MAXIFS(B155:FO155,metrics.est,"R"),B155:FO155,0)+1)), ", ", INDIRECT(ADDRESS(2,MATCH(_xlfn.MAXIFS(B155:FO155,metrics.est,"R"),B155:FO155,0)+1)))</f>
        <v>k=20, r=0.1</v>
      </c>
      <c r="FX155" s="1" t="str" cm="1">
        <f t="array" aca="1" ref="FX155" ca="1">CONCATENATE(INDIRECT(ADDRESS(1,MATCH(_xlfn.MAXIFS(B155:FO155,metrics.est,"Coverage"),B155:FO155,0)+1)), ", ", INDIRECT(ADDRESS(2,MATCH(_xlfn.MAXIFS(B155:FO155,metrics.est,"Coverage"),B155:FO155,0)+1)))</f>
        <v>k=5, r=0.1</v>
      </c>
      <c r="FY155" s="1" t="str" cm="1">
        <f t="array" aca="1" ref="FY155" ca="1">CONCATENATE(INDIRECT(ADDRESS(1,MATCH(_xlfn.MINIFS(B155:FO155,metrics.est,"Time"),B155:FO155,0)+1)), ", ", INDIRECT(ADDRESS(2,MATCH(_xlfn.MINIFS(B155:FO155,metrics.est,"Time"),B155:FO155,0)+1)))</f>
        <v>k=20, r=0.9</v>
      </c>
    </row>
    <row r="156" spans="1:181" x14ac:dyDescent="0.2">
      <c r="A156" s="1" t="s">
        <v>138</v>
      </c>
      <c r="B156" s="4">
        <v>0.69530000000000003</v>
      </c>
      <c r="C156" s="4">
        <v>0.83109999999999995</v>
      </c>
      <c r="D156" s="4">
        <v>0.30690000000000001</v>
      </c>
      <c r="E156" s="4">
        <v>0.93610000000000004</v>
      </c>
      <c r="F156" s="4">
        <v>3.8199999999999998E-2</v>
      </c>
      <c r="G156" s="5">
        <v>0.70179999999999998</v>
      </c>
      <c r="H156" s="5">
        <v>0.84719999999999995</v>
      </c>
      <c r="I156" s="5">
        <v>0.30869999999999997</v>
      </c>
      <c r="J156" s="5">
        <v>0.9264</v>
      </c>
      <c r="K156" s="5">
        <v>3.6700000000000003E-2</v>
      </c>
      <c r="L156" s="4">
        <v>0.71079999999999999</v>
      </c>
      <c r="M156" s="4">
        <v>0.86829999999999996</v>
      </c>
      <c r="N156" s="4">
        <v>0.29730000000000001</v>
      </c>
      <c r="O156" s="4">
        <v>0.91649999999999998</v>
      </c>
      <c r="P156" s="4">
        <v>3.8300000000000001E-2</v>
      </c>
      <c r="Q156" s="5">
        <v>0.71870000000000001</v>
      </c>
      <c r="R156" s="5">
        <v>0.88660000000000005</v>
      </c>
      <c r="S156" s="5">
        <v>0.2893</v>
      </c>
      <c r="T156" s="5">
        <v>0.90149999999999997</v>
      </c>
      <c r="U156" s="5">
        <v>1.72E-2</v>
      </c>
      <c r="V156" s="4">
        <v>0.73</v>
      </c>
      <c r="W156" s="4">
        <v>0.91449999999999998</v>
      </c>
      <c r="X156" s="4">
        <v>0.28560000000000002</v>
      </c>
      <c r="Y156" s="4">
        <v>0.88100000000000001</v>
      </c>
      <c r="Z156" s="4">
        <v>1.9400000000000001E-2</v>
      </c>
      <c r="AA156" s="5">
        <v>0.74250000000000005</v>
      </c>
      <c r="AB156" s="5">
        <v>0.9415</v>
      </c>
      <c r="AC156" s="5">
        <v>0.25829999999999997</v>
      </c>
      <c r="AD156" s="5">
        <v>0.85629999999999995</v>
      </c>
      <c r="AE156" s="5">
        <v>1.8200000000000001E-2</v>
      </c>
      <c r="AF156" s="4">
        <v>0.75970000000000004</v>
      </c>
      <c r="AG156" s="4">
        <v>0.98399999999999999</v>
      </c>
      <c r="AH156" s="4">
        <v>0.22550000000000001</v>
      </c>
      <c r="AI156" s="4">
        <v>0.81569999999999998</v>
      </c>
      <c r="AJ156" s="4">
        <v>1.2200000000000001E-2</v>
      </c>
      <c r="AK156" s="5">
        <v>0.78500000000000003</v>
      </c>
      <c r="AL156" s="5">
        <v>1.0491999999999999</v>
      </c>
      <c r="AM156" s="5">
        <v>0.1837</v>
      </c>
      <c r="AN156" s="5">
        <v>0.75180000000000002</v>
      </c>
      <c r="AO156" s="5">
        <v>1.2699999999999999E-2</v>
      </c>
      <c r="AP156" s="4">
        <v>0.84219999999999995</v>
      </c>
      <c r="AQ156" s="4">
        <v>1.1882999999999999</v>
      </c>
      <c r="AR156" s="4">
        <v>7.4399999999999994E-2</v>
      </c>
      <c r="AS156" s="4">
        <v>0.5978</v>
      </c>
      <c r="AT156" s="4">
        <v>7.4999999999999997E-3</v>
      </c>
      <c r="AU156" s="5">
        <v>0.69269999999999998</v>
      </c>
      <c r="AV156" s="5">
        <v>0.83009999999999995</v>
      </c>
      <c r="AW156" s="5">
        <v>0.31929999999999997</v>
      </c>
      <c r="AX156" s="5">
        <v>0.93600000000000005</v>
      </c>
      <c r="AY156" s="5">
        <v>4.0500000000000001E-2</v>
      </c>
      <c r="AZ156" s="4">
        <v>0.7097</v>
      </c>
      <c r="BA156" s="4">
        <v>0.86470000000000002</v>
      </c>
      <c r="BB156" s="4">
        <v>0.30430000000000001</v>
      </c>
      <c r="BC156" s="4">
        <v>0.91520000000000001</v>
      </c>
      <c r="BD156" s="4">
        <v>2.87E-2</v>
      </c>
      <c r="BE156" s="5">
        <v>0.72870000000000001</v>
      </c>
      <c r="BF156" s="5">
        <v>0.91169999999999995</v>
      </c>
      <c r="BG156" s="5">
        <v>0.27600000000000002</v>
      </c>
      <c r="BH156" s="5">
        <v>0.88090000000000002</v>
      </c>
      <c r="BI156" s="5">
        <v>1.7899999999999999E-2</v>
      </c>
      <c r="BJ156" s="4">
        <v>0.7591</v>
      </c>
      <c r="BK156" s="4">
        <v>0.98340000000000005</v>
      </c>
      <c r="BL156" s="4">
        <v>0.2303</v>
      </c>
      <c r="BM156" s="4">
        <v>0.81520000000000004</v>
      </c>
      <c r="BN156" s="4">
        <v>1.3599999999999999E-2</v>
      </c>
      <c r="BO156" s="5">
        <v>0.84319999999999995</v>
      </c>
      <c r="BP156" s="5">
        <v>1.1906000000000001</v>
      </c>
      <c r="BQ156" s="5">
        <v>8.2100000000000006E-2</v>
      </c>
      <c r="BR156" s="5">
        <v>0.59630000000000005</v>
      </c>
      <c r="BS156" s="5">
        <v>8.3999999999999995E-3</v>
      </c>
      <c r="BT156" s="4">
        <v>0.69640000000000002</v>
      </c>
      <c r="BU156" s="4">
        <v>0.83409999999999995</v>
      </c>
      <c r="BV156" s="4">
        <v>0.30420000000000003</v>
      </c>
      <c r="BW156" s="4">
        <v>0.93520000000000003</v>
      </c>
      <c r="BX156" s="4">
        <v>3.7400000000000003E-2</v>
      </c>
      <c r="BY156" s="5">
        <v>0.70940000000000003</v>
      </c>
      <c r="BZ156" s="5">
        <v>0.86580000000000001</v>
      </c>
      <c r="CA156" s="5">
        <v>0.30480000000000002</v>
      </c>
      <c r="CB156" s="5">
        <v>0.91610000000000003</v>
      </c>
      <c r="CC156" s="5">
        <v>2.7199999999999998E-2</v>
      </c>
      <c r="CD156" s="4">
        <v>0.73050000000000004</v>
      </c>
      <c r="CE156" s="4">
        <v>0.9133</v>
      </c>
      <c r="CF156" s="4">
        <v>0.27439999999999998</v>
      </c>
      <c r="CG156" s="4">
        <v>0.88200000000000001</v>
      </c>
      <c r="CH156" s="4">
        <v>1.8100000000000002E-2</v>
      </c>
      <c r="CI156" s="5">
        <v>0.76239999999999997</v>
      </c>
      <c r="CJ156" s="5">
        <v>0.99209999999999998</v>
      </c>
      <c r="CK156" s="5">
        <v>0.22989999999999999</v>
      </c>
      <c r="CL156" s="5">
        <v>0.81579999999999997</v>
      </c>
      <c r="CM156" s="5">
        <v>1.3299999999999999E-2</v>
      </c>
      <c r="CN156" s="4">
        <v>0.84450000000000003</v>
      </c>
      <c r="CO156" s="4">
        <v>1.1933</v>
      </c>
      <c r="CP156" s="4">
        <v>8.2100000000000006E-2</v>
      </c>
      <c r="CQ156" s="4">
        <v>0.59760000000000002</v>
      </c>
      <c r="CR156" s="4">
        <v>4.4999999999999997E-3</v>
      </c>
      <c r="CS156" s="5">
        <v>0.69330000000000003</v>
      </c>
      <c r="CT156" s="5">
        <v>0.8306</v>
      </c>
      <c r="CU156" s="5">
        <v>0.31990000000000002</v>
      </c>
      <c r="CV156" s="5">
        <v>0.93559999999999999</v>
      </c>
      <c r="CW156" s="5">
        <v>2.6499999999999999E-2</v>
      </c>
      <c r="CX156" s="4">
        <v>0.70889999999999997</v>
      </c>
      <c r="CY156" s="4">
        <v>0.86380000000000001</v>
      </c>
      <c r="CZ156" s="4">
        <v>0.30370000000000003</v>
      </c>
      <c r="DA156" s="4">
        <v>0.91579999999999995</v>
      </c>
      <c r="DB156" s="4">
        <v>2.01E-2</v>
      </c>
      <c r="DC156" s="5">
        <v>0.7298</v>
      </c>
      <c r="DD156" s="5">
        <v>0.91269999999999996</v>
      </c>
      <c r="DE156" s="5">
        <v>0.27539999999999998</v>
      </c>
      <c r="DF156" s="5">
        <v>0.88219999999999998</v>
      </c>
      <c r="DG156" s="5">
        <v>1.6400000000000001E-2</v>
      </c>
      <c r="DH156" s="4">
        <v>0.76170000000000004</v>
      </c>
      <c r="DI156" s="4">
        <v>0.98970000000000002</v>
      </c>
      <c r="DJ156" s="4">
        <v>0.22969999999999999</v>
      </c>
      <c r="DK156" s="4">
        <v>0.81359999999999999</v>
      </c>
      <c r="DL156" s="4">
        <v>8.8999999999999999E-3</v>
      </c>
      <c r="DM156" s="5">
        <v>0.84130000000000005</v>
      </c>
      <c r="DN156" s="5">
        <v>1.1847000000000001</v>
      </c>
      <c r="DO156" s="5">
        <v>8.2600000000000007E-2</v>
      </c>
      <c r="DP156" s="5">
        <v>0.59740000000000004</v>
      </c>
      <c r="DQ156" s="5">
        <v>3.3999999999999998E-3</v>
      </c>
      <c r="DR156" s="4">
        <v>0.69610000000000005</v>
      </c>
      <c r="DS156" s="4">
        <v>0.83499999999999996</v>
      </c>
      <c r="DT156" s="4">
        <v>0.31900000000000001</v>
      </c>
      <c r="DU156" s="4">
        <v>0.93479999999999996</v>
      </c>
      <c r="DV156" s="4">
        <v>3.1399999999999997E-2</v>
      </c>
      <c r="DW156" s="5">
        <v>0.70909999999999995</v>
      </c>
      <c r="DX156" s="5">
        <v>0.86429999999999996</v>
      </c>
      <c r="DY156" s="5">
        <v>0.30059999999999998</v>
      </c>
      <c r="DZ156" s="5">
        <v>0.91610000000000003</v>
      </c>
      <c r="EA156" s="5">
        <v>0.02</v>
      </c>
      <c r="EB156" s="4">
        <v>0.72950000000000004</v>
      </c>
      <c r="EC156" s="4">
        <v>0.91169999999999995</v>
      </c>
      <c r="ED156" s="4">
        <v>0.27950000000000003</v>
      </c>
      <c r="EE156" s="4">
        <v>0.88139999999999996</v>
      </c>
      <c r="EF156" s="4">
        <v>1.41E-2</v>
      </c>
      <c r="EG156" s="5">
        <v>0.7611</v>
      </c>
      <c r="EH156" s="5">
        <v>0.98809999999999998</v>
      </c>
      <c r="EI156" s="5">
        <v>0.2286</v>
      </c>
      <c r="EJ156" s="5">
        <v>0.81520000000000004</v>
      </c>
      <c r="EK156" s="5">
        <v>1.04E-2</v>
      </c>
      <c r="EL156" s="4">
        <v>0.84119999999999995</v>
      </c>
      <c r="EM156" s="4">
        <v>1.1851</v>
      </c>
      <c r="EN156" s="4">
        <v>8.4599999999999995E-2</v>
      </c>
      <c r="EO156" s="4">
        <v>0.59740000000000004</v>
      </c>
      <c r="EP156" s="4">
        <v>3.5000000000000001E-3</v>
      </c>
      <c r="EQ156" s="5"/>
      <c r="ER156" s="5"/>
      <c r="ES156" s="5"/>
      <c r="ET156" s="5"/>
      <c r="EU156" s="5"/>
      <c r="EV156" s="4"/>
      <c r="EW156" s="4"/>
      <c r="EX156" s="4"/>
      <c r="EY156" s="4"/>
      <c r="EZ156" s="4"/>
      <c r="FA156" s="10"/>
      <c r="FB156" s="10"/>
      <c r="FC156" s="10"/>
      <c r="FD156" s="10"/>
      <c r="FE156" s="10"/>
      <c r="FF156" s="4"/>
      <c r="FG156" s="4"/>
      <c r="FH156" s="4"/>
      <c r="FI156" s="4"/>
      <c r="FJ156" s="4"/>
      <c r="FK156" s="5"/>
      <c r="FL156" s="5"/>
      <c r="FM156" s="5"/>
      <c r="FN156" s="5"/>
      <c r="FO156" s="5"/>
      <c r="FP156" s="4">
        <f t="shared" si="36"/>
        <v>0.74602068965517254</v>
      </c>
      <c r="FQ156" s="4">
        <f t="shared" si="37"/>
        <v>0.9536379310344828</v>
      </c>
      <c r="FR156" s="4">
        <f t="shared" si="38"/>
        <v>0.24347241379310344</v>
      </c>
      <c r="FS156" s="4">
        <f t="shared" si="39"/>
        <v>0.83320344827586224</v>
      </c>
      <c r="FT156" s="4">
        <f t="shared" si="40"/>
        <v>1.9472413793103448E-2</v>
      </c>
      <c r="FU156" s="1" t="str" cm="1">
        <f t="array" aca="1" ref="FU156" ca="1">CONCATENATE(INDIRECT(ADDRESS(1,MATCH(_xlfn.MINIFS(B156:FO156,metrics.est,"MAE"),B156:FO156,0)+1)), ", ", INDIRECT(ADDRESS(2,MATCH(_xlfn.MINIFS(B156:FO156,metrics.est,"MAE"),B156:FO156,0)+1)))</f>
        <v>k=10, r=0.1</v>
      </c>
      <c r="FV156" s="1" t="str" cm="1">
        <f t="array" aca="1" ref="FV156" ca="1">CONCATENATE(INDIRECT(ADDRESS(1,MATCH(_xlfn.MINIFS(B156:FO156,metrics.est,"MSE"),B156:FO156,0)+1)), ", ", INDIRECT(ADDRESS(2,MATCH(_xlfn.MINIFS(B156:FO156,metrics.est,"MSE"),B156:FO156,0)+1)))</f>
        <v>k=10, r=0.1</v>
      </c>
      <c r="FW156" s="1" t="str" cm="1">
        <f t="array" aca="1" ref="FW156" ca="1">CONCATENATE(INDIRECT(ADDRESS(1,MATCH(_xlfn.MAXIFS(B156:FO156,metrics.est,"R"),B156:FO156,0)+1)), ", ", INDIRECT(ADDRESS(2,MATCH(_xlfn.MAXIFS(B156:FO156,metrics.est,"R"),B156:FO156,0)+1)))</f>
        <v>k=20, r=0.1</v>
      </c>
      <c r="FX156" s="1" t="str" cm="1">
        <f t="array" aca="1" ref="FX156" ca="1">CONCATENATE(INDIRECT(ADDRESS(1,MATCH(_xlfn.MAXIFS(B156:FO156,metrics.est,"Coverage"),B156:FO156,0)+1)), ", ", INDIRECT(ADDRESS(2,MATCH(_xlfn.MAXIFS(B156:FO156,metrics.est,"Coverage"),B156:FO156,0)+1)))</f>
        <v>k=5, r=0.1</v>
      </c>
      <c r="FY156" s="1" t="str" cm="1">
        <f t="array" aca="1" ref="FY156" ca="1">CONCATENATE(INDIRECT(ADDRESS(1,MATCH(_xlfn.MINIFS(B156:FO156,metrics.est,"Time"),B156:FO156,0)+1)), ", ", INDIRECT(ADDRESS(2,MATCH(_xlfn.MINIFS(B156:FO156,metrics.est,"Time"),B156:FO156,0)+1)))</f>
        <v>k=20, r=0.9</v>
      </c>
    </row>
    <row r="157" spans="1:181" x14ac:dyDescent="0.2">
      <c r="A157" s="1" t="s">
        <v>139</v>
      </c>
      <c r="B157" s="4">
        <v>0.72509999999999997</v>
      </c>
      <c r="C157" s="4">
        <v>0.90229999999999999</v>
      </c>
      <c r="D157" s="4">
        <v>0.25459999999999999</v>
      </c>
      <c r="E157" s="4">
        <v>0.71079999999999999</v>
      </c>
      <c r="F157" s="4">
        <v>4.5600000000000002E-2</v>
      </c>
      <c r="G157" s="5">
        <v>0.75</v>
      </c>
      <c r="H157" s="5">
        <v>0.95830000000000004</v>
      </c>
      <c r="I157" s="5">
        <v>0.23449999999999999</v>
      </c>
      <c r="J157" s="5">
        <v>0.67710000000000004</v>
      </c>
      <c r="K157" s="5">
        <v>4.0399999999999998E-2</v>
      </c>
      <c r="L157" s="4">
        <v>0.76670000000000005</v>
      </c>
      <c r="M157" s="4">
        <v>1.0021</v>
      </c>
      <c r="N157" s="4">
        <v>0.22670000000000001</v>
      </c>
      <c r="O157" s="4">
        <v>0.64049999999999996</v>
      </c>
      <c r="P157" s="4">
        <v>3.8600000000000002E-2</v>
      </c>
      <c r="Q157" s="5">
        <v>0.78669999999999995</v>
      </c>
      <c r="R157" s="5">
        <v>1.0495000000000001</v>
      </c>
      <c r="S157" s="5">
        <v>0.2203</v>
      </c>
      <c r="T157" s="5">
        <v>0.5998</v>
      </c>
      <c r="U157" s="5">
        <v>0.02</v>
      </c>
      <c r="V157" s="4">
        <v>0.80210000000000004</v>
      </c>
      <c r="W157" s="4">
        <v>1.0912999999999999</v>
      </c>
      <c r="X157" s="4">
        <v>0.21410000000000001</v>
      </c>
      <c r="Y157" s="4">
        <v>0.56920000000000004</v>
      </c>
      <c r="Z157" s="4">
        <v>2.9000000000000001E-2</v>
      </c>
      <c r="AA157" s="5">
        <v>0.81189999999999996</v>
      </c>
      <c r="AB157" s="5">
        <v>1.1166</v>
      </c>
      <c r="AC157" s="5">
        <v>0.20349999999999999</v>
      </c>
      <c r="AD157" s="5">
        <v>0.55049999999999999</v>
      </c>
      <c r="AE157" s="5">
        <v>2.07E-2</v>
      </c>
      <c r="AF157" s="4">
        <v>0.81059999999999999</v>
      </c>
      <c r="AG157" s="4">
        <v>1.1155999999999999</v>
      </c>
      <c r="AH157" s="4">
        <v>0.19339999999999999</v>
      </c>
      <c r="AI157" s="4">
        <v>0.55130000000000001</v>
      </c>
      <c r="AJ157" s="4">
        <v>1.54E-2</v>
      </c>
      <c r="AK157" s="5">
        <v>0.81189999999999996</v>
      </c>
      <c r="AL157" s="5">
        <v>1.1196999999999999</v>
      </c>
      <c r="AM157" s="5">
        <v>0.1666</v>
      </c>
      <c r="AN157" s="5">
        <v>0.58209999999999995</v>
      </c>
      <c r="AO157" s="5">
        <v>1.01E-2</v>
      </c>
      <c r="AP157" s="4">
        <v>0.84299999999999997</v>
      </c>
      <c r="AQ157" s="4">
        <v>1.1890000000000001</v>
      </c>
      <c r="AR157" s="4">
        <v>7.3999999999999996E-2</v>
      </c>
      <c r="AS157" s="4">
        <v>0.57530000000000003</v>
      </c>
      <c r="AT157" s="4">
        <v>5.5999999999999999E-3</v>
      </c>
      <c r="AU157" s="5">
        <v>0.73219999999999996</v>
      </c>
      <c r="AV157" s="5">
        <v>0.92130000000000001</v>
      </c>
      <c r="AW157" s="5">
        <v>0.25369999999999998</v>
      </c>
      <c r="AX157" s="5">
        <v>0.70960000000000001</v>
      </c>
      <c r="AY157" s="5">
        <v>4.8599999999999997E-2</v>
      </c>
      <c r="AZ157" s="4">
        <v>0.76519999999999999</v>
      </c>
      <c r="BA157" s="4">
        <v>0.99570000000000003</v>
      </c>
      <c r="BB157" s="4">
        <v>0.2349</v>
      </c>
      <c r="BC157" s="4">
        <v>0.64300000000000002</v>
      </c>
      <c r="BD157" s="4">
        <v>3.1099999999999999E-2</v>
      </c>
      <c r="BE157" s="5">
        <v>0.79830000000000001</v>
      </c>
      <c r="BF157" s="5">
        <v>1.0798000000000001</v>
      </c>
      <c r="BG157" s="5">
        <v>0.21920000000000001</v>
      </c>
      <c r="BH157" s="5">
        <v>0.56889999999999996</v>
      </c>
      <c r="BI157" s="5">
        <v>2.1600000000000001E-2</v>
      </c>
      <c r="BJ157" s="4">
        <v>0.81110000000000004</v>
      </c>
      <c r="BK157" s="4">
        <v>1.1164000000000001</v>
      </c>
      <c r="BL157" s="4">
        <v>0.19400000000000001</v>
      </c>
      <c r="BM157" s="4">
        <v>0.55120000000000002</v>
      </c>
      <c r="BN157" s="4">
        <v>1.4E-2</v>
      </c>
      <c r="BO157" s="5">
        <v>0.84389999999999998</v>
      </c>
      <c r="BP157" s="5">
        <v>1.1903999999999999</v>
      </c>
      <c r="BQ157" s="5">
        <v>7.9600000000000004E-2</v>
      </c>
      <c r="BR157" s="5">
        <v>0.57389999999999997</v>
      </c>
      <c r="BS157" s="5">
        <v>7.4999999999999997E-3</v>
      </c>
      <c r="BT157" s="4">
        <v>0.73419999999999996</v>
      </c>
      <c r="BU157" s="4">
        <v>0.91969999999999996</v>
      </c>
      <c r="BV157" s="4">
        <v>0.25040000000000001</v>
      </c>
      <c r="BW157" s="4">
        <v>0.71140000000000003</v>
      </c>
      <c r="BX157" s="4">
        <v>4.2099999999999999E-2</v>
      </c>
      <c r="BY157" s="5">
        <v>0.76490000000000002</v>
      </c>
      <c r="BZ157" s="5">
        <v>0.99529999999999996</v>
      </c>
      <c r="CA157" s="5">
        <v>0.23649999999999999</v>
      </c>
      <c r="CB157" s="5">
        <v>0.64280000000000004</v>
      </c>
      <c r="CC157" s="5">
        <v>3.1099999999999999E-2</v>
      </c>
      <c r="CD157" s="4">
        <v>0.80130000000000001</v>
      </c>
      <c r="CE157" s="4">
        <v>1.0869</v>
      </c>
      <c r="CF157" s="4">
        <v>0.21299999999999999</v>
      </c>
      <c r="CG157" s="4">
        <v>0.56859999999999999</v>
      </c>
      <c r="CH157" s="4">
        <v>2.18E-2</v>
      </c>
      <c r="CI157" s="5">
        <v>0.8115</v>
      </c>
      <c r="CJ157" s="5">
        <v>1.1189</v>
      </c>
      <c r="CK157" s="5">
        <v>0.19769999999999999</v>
      </c>
      <c r="CL157" s="5">
        <v>0.55230000000000001</v>
      </c>
      <c r="CM157" s="5">
        <v>1.29E-2</v>
      </c>
      <c r="CN157" s="4">
        <v>0.84430000000000005</v>
      </c>
      <c r="CO157" s="4">
        <v>1.1912</v>
      </c>
      <c r="CP157" s="4">
        <v>8.0799999999999997E-2</v>
      </c>
      <c r="CQ157" s="4">
        <v>0.57579999999999998</v>
      </c>
      <c r="CR157" s="4">
        <v>5.5999999999999999E-3</v>
      </c>
      <c r="CS157" s="5">
        <v>0.73240000000000005</v>
      </c>
      <c r="CT157" s="5">
        <v>0.91759999999999997</v>
      </c>
      <c r="CU157" s="5">
        <v>0.25519999999999998</v>
      </c>
      <c r="CV157" s="5">
        <v>0.71050000000000002</v>
      </c>
      <c r="CW157" s="5">
        <v>2.98E-2</v>
      </c>
      <c r="CX157" s="4">
        <v>0.76549999999999996</v>
      </c>
      <c r="CY157" s="4">
        <v>0.99719999999999998</v>
      </c>
      <c r="CZ157" s="4">
        <v>0.2339</v>
      </c>
      <c r="DA157" s="4">
        <v>0.64229999999999998</v>
      </c>
      <c r="DB157" s="4">
        <v>2.2200000000000001E-2</v>
      </c>
      <c r="DC157" s="5">
        <v>0.80030000000000001</v>
      </c>
      <c r="DD157" s="5">
        <v>1.087</v>
      </c>
      <c r="DE157" s="5">
        <v>0.21460000000000001</v>
      </c>
      <c r="DF157" s="5">
        <v>0.56969999999999998</v>
      </c>
      <c r="DG157" s="5">
        <v>1.8200000000000001E-2</v>
      </c>
      <c r="DH157" s="4">
        <v>0.81259999999999999</v>
      </c>
      <c r="DI157" s="4">
        <v>1.1208</v>
      </c>
      <c r="DJ157" s="4">
        <v>0.19470000000000001</v>
      </c>
      <c r="DK157" s="4">
        <v>0.55079999999999996</v>
      </c>
      <c r="DL157" s="4">
        <v>1.01E-2</v>
      </c>
      <c r="DM157" s="5">
        <v>0.84230000000000005</v>
      </c>
      <c r="DN157" s="5">
        <v>1.1847000000000001</v>
      </c>
      <c r="DO157" s="5">
        <v>8.0699999999999994E-2</v>
      </c>
      <c r="DP157" s="5">
        <v>0.57499999999999996</v>
      </c>
      <c r="DQ157" s="5">
        <v>4.0000000000000001E-3</v>
      </c>
      <c r="DR157" s="4">
        <v>0.73280000000000001</v>
      </c>
      <c r="DS157" s="4">
        <v>0.91769999999999996</v>
      </c>
      <c r="DT157" s="4">
        <v>0.25109999999999999</v>
      </c>
      <c r="DU157" s="4">
        <v>0.71050000000000002</v>
      </c>
      <c r="DV157" s="4">
        <v>3.4799999999999998E-2</v>
      </c>
      <c r="DW157" s="5">
        <v>0.76500000000000001</v>
      </c>
      <c r="DX157" s="5">
        <v>0.99470000000000003</v>
      </c>
      <c r="DY157" s="5">
        <v>0.23369999999999999</v>
      </c>
      <c r="DZ157" s="5">
        <v>0.64159999999999995</v>
      </c>
      <c r="EA157" s="5">
        <v>2.3199999999999998E-2</v>
      </c>
      <c r="EB157" s="4">
        <v>0.79869999999999997</v>
      </c>
      <c r="EC157" s="4">
        <v>1.0817000000000001</v>
      </c>
      <c r="ED157" s="4">
        <v>0.21829999999999999</v>
      </c>
      <c r="EE157" s="4">
        <v>0.56910000000000005</v>
      </c>
      <c r="EF157" s="4">
        <v>1.61E-2</v>
      </c>
      <c r="EG157" s="5">
        <v>0.81240000000000001</v>
      </c>
      <c r="EH157" s="5">
        <v>1.1192</v>
      </c>
      <c r="EI157" s="5">
        <v>0.19539999999999999</v>
      </c>
      <c r="EJ157" s="5">
        <v>0.5514</v>
      </c>
      <c r="EK157" s="5">
        <v>1.17E-2</v>
      </c>
      <c r="EL157" s="4">
        <v>0.84240000000000004</v>
      </c>
      <c r="EM157" s="4">
        <v>1.1861999999999999</v>
      </c>
      <c r="EN157" s="4">
        <v>8.1199999999999994E-2</v>
      </c>
      <c r="EO157" s="4">
        <v>0.57540000000000002</v>
      </c>
      <c r="EP157" s="4">
        <v>4.1000000000000003E-3</v>
      </c>
      <c r="EQ157" s="5"/>
      <c r="ER157" s="5"/>
      <c r="ES157" s="5"/>
      <c r="ET157" s="5"/>
      <c r="EU157" s="5"/>
      <c r="EV157" s="4"/>
      <c r="EW157" s="4"/>
      <c r="EX157" s="4"/>
      <c r="EY157" s="4"/>
      <c r="EZ157" s="4"/>
      <c r="FA157" s="10"/>
      <c r="FB157" s="10"/>
      <c r="FC157" s="10"/>
      <c r="FD157" s="10"/>
      <c r="FE157" s="10"/>
      <c r="FF157" s="4"/>
      <c r="FG157" s="4"/>
      <c r="FH157" s="4"/>
      <c r="FI157" s="4"/>
      <c r="FJ157" s="4"/>
      <c r="FK157" s="5"/>
      <c r="FL157" s="5"/>
      <c r="FM157" s="5"/>
      <c r="FN157" s="5"/>
      <c r="FO157" s="5"/>
      <c r="FP157" s="4">
        <f t="shared" si="36"/>
        <v>0.79032068965517255</v>
      </c>
      <c r="FQ157" s="4">
        <f t="shared" si="37"/>
        <v>1.0609241379310346</v>
      </c>
      <c r="FR157" s="4">
        <f t="shared" si="38"/>
        <v>0.19676896551724141</v>
      </c>
      <c r="FS157" s="4">
        <f t="shared" si="39"/>
        <v>0.60863448275862064</v>
      </c>
      <c r="FT157" s="4">
        <f t="shared" si="40"/>
        <v>2.1927586206896551E-2</v>
      </c>
      <c r="FU157" s="1" t="str" cm="1">
        <f t="array" aca="1" ref="FU157" ca="1">CONCATENATE(INDIRECT(ADDRESS(1,MATCH(_xlfn.MINIFS(B157:FO157,metrics.est,"MAE"),B157:FO157,0)+1)), ", ", INDIRECT(ADDRESS(2,MATCH(_xlfn.MINIFS(B157:FO157,metrics.est,"MAE"),B157:FO157,0)+1)))</f>
        <v>k=5, r=0.1</v>
      </c>
      <c r="FV157" s="1" t="str" cm="1">
        <f t="array" aca="1" ref="FV157" ca="1">CONCATENATE(INDIRECT(ADDRESS(1,MATCH(_xlfn.MINIFS(B157:FO157,metrics.est,"MSE"),B157:FO157,0)+1)), ", ", INDIRECT(ADDRESS(2,MATCH(_xlfn.MINIFS(B157:FO157,metrics.est,"MSE"),B157:FO157,0)+1)))</f>
        <v>k=5, r=0.1</v>
      </c>
      <c r="FW157" s="1" t="str" cm="1">
        <f t="array" aca="1" ref="FW157" ca="1">CONCATENATE(INDIRECT(ADDRESS(1,MATCH(_xlfn.MAXIFS(B157:FO157,metrics.est,"R"),B157:FO157,0)+1)), ", ", INDIRECT(ADDRESS(2,MATCH(_xlfn.MAXIFS(B157:FO157,metrics.est,"R"),B157:FO157,0)+1)))</f>
        <v>k=20, r=0.1</v>
      </c>
      <c r="FX157" s="1" t="str" cm="1">
        <f t="array" aca="1" ref="FX157" ca="1">CONCATENATE(INDIRECT(ADDRESS(1,MATCH(_xlfn.MAXIFS(B157:FO157,metrics.est,"Coverage"),B157:FO157,0)+1)), ", ", INDIRECT(ADDRESS(2,MATCH(_xlfn.MAXIFS(B157:FO157,metrics.est,"Coverage"),B157:FO157,0)+1)))</f>
        <v>k=15, r=0.1</v>
      </c>
      <c r="FY157" s="1" t="str" cm="1">
        <f t="array" aca="1" ref="FY157" ca="1">CONCATENATE(INDIRECT(ADDRESS(1,MATCH(_xlfn.MINIFS(B157:FO157,metrics.est,"Time"),B157:FO157,0)+1)), ", ", INDIRECT(ADDRESS(2,MATCH(_xlfn.MINIFS(B157:FO157,metrics.est,"Time"),B157:FO157,0)+1)))</f>
        <v>k=20, r=0.9</v>
      </c>
    </row>
    <row r="158" spans="1:181" x14ac:dyDescent="0.2">
      <c r="A158" s="1" t="s">
        <v>140</v>
      </c>
      <c r="B158" s="4">
        <v>0.91259999999999997</v>
      </c>
      <c r="C158" s="4">
        <v>1.1195999999999999</v>
      </c>
      <c r="D158" s="4">
        <v>0.32579999999999998</v>
      </c>
      <c r="E158" s="4">
        <v>5.9999999999999995E-4</v>
      </c>
      <c r="F158" s="4">
        <v>1.619</v>
      </c>
      <c r="G158" s="5">
        <v>0.92179999999999995</v>
      </c>
      <c r="H158" s="5">
        <v>0.84970000000000001</v>
      </c>
      <c r="I158" s="5"/>
      <c r="J158" s="5">
        <v>0</v>
      </c>
      <c r="K158" s="5">
        <v>1.2115</v>
      </c>
      <c r="L158" s="4">
        <v>0.95150000000000001</v>
      </c>
      <c r="M158" s="4">
        <v>1.2369000000000001</v>
      </c>
      <c r="N158" s="4">
        <v>0.31209999999999999</v>
      </c>
      <c r="O158" s="4">
        <v>1E-4</v>
      </c>
      <c r="P158" s="4">
        <v>1.0765</v>
      </c>
      <c r="Q158" s="5">
        <v>1.3369</v>
      </c>
      <c r="R158" s="5">
        <v>3.6276999999999999</v>
      </c>
      <c r="S158" s="5">
        <v>-0.20749999999999999</v>
      </c>
      <c r="T158" s="5">
        <v>0</v>
      </c>
      <c r="U158" s="5">
        <v>0.62860000000000005</v>
      </c>
      <c r="V158" s="4">
        <v>0.76190000000000002</v>
      </c>
      <c r="W158" s="4">
        <v>0.77549999999999997</v>
      </c>
      <c r="X158" s="4"/>
      <c r="Y158" s="4">
        <v>0</v>
      </c>
      <c r="Z158" s="4">
        <v>0.51739999999999997</v>
      </c>
      <c r="AA158" s="5"/>
      <c r="AB158" s="5"/>
      <c r="AC158" s="5"/>
      <c r="AD158" s="5">
        <v>0</v>
      </c>
      <c r="AE158" s="5">
        <v>0.32529999999999998</v>
      </c>
      <c r="AF158" s="4"/>
      <c r="AG158" s="4"/>
      <c r="AH158" s="4"/>
      <c r="AI158" s="4">
        <v>0</v>
      </c>
      <c r="AJ158" s="4">
        <v>0.20030000000000001</v>
      </c>
      <c r="AK158" s="5">
        <v>1.5</v>
      </c>
      <c r="AL158" s="5">
        <v>2.25</v>
      </c>
      <c r="AM158" s="5"/>
      <c r="AN158" s="5">
        <v>0</v>
      </c>
      <c r="AO158" s="5">
        <v>8.5500000000000007E-2</v>
      </c>
      <c r="AP158" s="4">
        <v>1.6</v>
      </c>
      <c r="AQ158" s="4">
        <v>3.6</v>
      </c>
      <c r="AR158" s="4"/>
      <c r="AS158" s="4">
        <v>0</v>
      </c>
      <c r="AT158" s="4">
        <v>2.2800000000000001E-2</v>
      </c>
      <c r="AU158" s="5">
        <v>0.99390000000000001</v>
      </c>
      <c r="AV158" s="5">
        <v>1.4593</v>
      </c>
      <c r="AW158" s="5">
        <v>0.52559999999999996</v>
      </c>
      <c r="AX158" s="5">
        <v>2.9999999999999997E-4</v>
      </c>
      <c r="AY158" s="5">
        <v>2.2399</v>
      </c>
      <c r="AZ158" s="4">
        <v>1.1048</v>
      </c>
      <c r="BA158" s="4">
        <v>1.8107</v>
      </c>
      <c r="BB158" s="4">
        <v>-0.1729</v>
      </c>
      <c r="BC158" s="4">
        <v>1E-4</v>
      </c>
      <c r="BD158" s="4">
        <v>1.1882999999999999</v>
      </c>
      <c r="BE158" s="5">
        <v>0.70899999999999996</v>
      </c>
      <c r="BF158" s="5">
        <v>0.87270000000000003</v>
      </c>
      <c r="BG158" s="5">
        <v>0.30070000000000002</v>
      </c>
      <c r="BH158" s="5">
        <v>9.2899999999999996E-2</v>
      </c>
      <c r="BI158" s="5">
        <v>0.66800000000000004</v>
      </c>
      <c r="BJ158" s="4">
        <v>0.871</v>
      </c>
      <c r="BK158" s="4">
        <v>1.0671999999999999</v>
      </c>
      <c r="BL158" s="4">
        <v>0</v>
      </c>
      <c r="BM158" s="4">
        <v>8.9999999999999998E-4</v>
      </c>
      <c r="BN158" s="4">
        <v>0.24690000000000001</v>
      </c>
      <c r="BO158" s="5">
        <v>0.625</v>
      </c>
      <c r="BP158" s="5">
        <v>0.6875</v>
      </c>
      <c r="BQ158" s="5"/>
      <c r="BR158" s="5">
        <v>0</v>
      </c>
      <c r="BS158" s="5">
        <v>4.2000000000000003E-2</v>
      </c>
      <c r="BT158" s="4">
        <v>1.1614</v>
      </c>
      <c r="BU158" s="4">
        <v>1.8311999999999999</v>
      </c>
      <c r="BV158" s="4">
        <v>-0.65920000000000001</v>
      </c>
      <c r="BW158" s="4">
        <v>5.0000000000000001E-4</v>
      </c>
      <c r="BX158" s="4">
        <v>1.5797000000000001</v>
      </c>
      <c r="BY158" s="5">
        <v>0.7228</v>
      </c>
      <c r="BZ158" s="5">
        <v>0.83030000000000004</v>
      </c>
      <c r="CA158" s="5">
        <v>-0.35449999999999998</v>
      </c>
      <c r="CB158" s="5">
        <v>1E-4</v>
      </c>
      <c r="CC158" s="5">
        <v>0.95899999999999996</v>
      </c>
      <c r="CD158" s="4">
        <v>0.57120000000000004</v>
      </c>
      <c r="CE158" s="4">
        <v>0.62260000000000004</v>
      </c>
      <c r="CF158" s="4">
        <v>0.28170000000000001</v>
      </c>
      <c r="CG158" s="4">
        <v>4.8500000000000001E-2</v>
      </c>
      <c r="CH158" s="4">
        <v>0.46679999999999999</v>
      </c>
      <c r="CI158" s="5">
        <v>0.7298</v>
      </c>
      <c r="CJ158" s="5">
        <v>0.8841</v>
      </c>
      <c r="CK158" s="5">
        <v>0</v>
      </c>
      <c r="CL158" s="5">
        <v>5.0000000000000001E-4</v>
      </c>
      <c r="CM158" s="5">
        <v>0.1827</v>
      </c>
      <c r="CN158" s="4">
        <v>1.0741000000000001</v>
      </c>
      <c r="CO158" s="4">
        <v>2.5586000000000002</v>
      </c>
      <c r="CP158" s="4">
        <v>8.72E-2</v>
      </c>
      <c r="CQ158" s="4">
        <v>2.8500000000000001E-2</v>
      </c>
      <c r="CR158" s="4">
        <v>2.6700000000000002E-2</v>
      </c>
      <c r="CS158" s="5">
        <v>1.0927</v>
      </c>
      <c r="CT158" s="5">
        <v>1.7591000000000001</v>
      </c>
      <c r="CU158" s="5">
        <v>0.19939999999999999</v>
      </c>
      <c r="CV158" s="5">
        <v>4.0000000000000002E-4</v>
      </c>
      <c r="CW158" s="5">
        <v>1.3949</v>
      </c>
      <c r="CX158" s="4">
        <v>0.77649999999999997</v>
      </c>
      <c r="CY158" s="4">
        <v>0.97850000000000004</v>
      </c>
      <c r="CZ158" s="4">
        <v>0.29659999999999997</v>
      </c>
      <c r="DA158" s="4">
        <v>1E-4</v>
      </c>
      <c r="DB158" s="4">
        <v>0.82730000000000004</v>
      </c>
      <c r="DC158" s="5">
        <v>0.68979999999999997</v>
      </c>
      <c r="DD158" s="5">
        <v>0.75690000000000002</v>
      </c>
      <c r="DE158" s="5">
        <v>-0.8165</v>
      </c>
      <c r="DF158" s="5">
        <v>0</v>
      </c>
      <c r="DG158" s="5">
        <v>0.40150000000000002</v>
      </c>
      <c r="DH158" s="4">
        <v>0.76659999999999995</v>
      </c>
      <c r="DI158" s="4">
        <v>0.91620000000000001</v>
      </c>
      <c r="DJ158" s="4">
        <v>3.9699999999999999E-2</v>
      </c>
      <c r="DK158" s="4">
        <v>8.0999999999999996E-3</v>
      </c>
      <c r="DL158" s="4">
        <v>0.1575</v>
      </c>
      <c r="DM158" s="5">
        <v>1.0697000000000001</v>
      </c>
      <c r="DN158" s="5">
        <v>2.0735000000000001</v>
      </c>
      <c r="DO158" s="5">
        <v>0.1007</v>
      </c>
      <c r="DP158" s="5">
        <v>2.2200000000000001E-2</v>
      </c>
      <c r="DQ158" s="5">
        <v>2.1100000000000001E-2</v>
      </c>
      <c r="DR158" s="4">
        <v>1.0077</v>
      </c>
      <c r="DS158" s="4">
        <v>1.5490999999999999</v>
      </c>
      <c r="DT158" s="4">
        <v>6.0999999999999999E-2</v>
      </c>
      <c r="DU158" s="4">
        <v>5.0000000000000001E-4</v>
      </c>
      <c r="DV158" s="4">
        <v>1.5246</v>
      </c>
      <c r="DW158" s="5">
        <v>0.85199999999999998</v>
      </c>
      <c r="DX158" s="5">
        <v>1.2025999999999999</v>
      </c>
      <c r="DY158" s="5">
        <v>0.20649999999999999</v>
      </c>
      <c r="DZ158" s="5">
        <v>1E-4</v>
      </c>
      <c r="EA158" s="5">
        <v>0.87580000000000002</v>
      </c>
      <c r="EB158" s="4">
        <v>0.62090000000000001</v>
      </c>
      <c r="EC158" s="4">
        <v>0.80249999999999999</v>
      </c>
      <c r="ED158" s="4">
        <v>8.3000000000000004E-2</v>
      </c>
      <c r="EE158" s="4">
        <v>2.5000000000000001E-3</v>
      </c>
      <c r="EF158" s="4">
        <v>0.38469999999999999</v>
      </c>
      <c r="EG158" s="5">
        <v>0.69230000000000003</v>
      </c>
      <c r="EH158" s="5">
        <v>0.9284</v>
      </c>
      <c r="EI158" s="5">
        <v>0</v>
      </c>
      <c r="EJ158" s="5">
        <v>2.0000000000000001E-4</v>
      </c>
      <c r="EK158" s="5">
        <v>0.17560000000000001</v>
      </c>
      <c r="EL158" s="4">
        <v>1.2863</v>
      </c>
      <c r="EM158" s="4">
        <v>3.0573999999999999</v>
      </c>
      <c r="EN158" s="4">
        <v>0.1137</v>
      </c>
      <c r="EO158" s="4">
        <v>1.6E-2</v>
      </c>
      <c r="EP158" s="4">
        <v>2.01E-2</v>
      </c>
      <c r="EQ158" s="5"/>
      <c r="ER158" s="5"/>
      <c r="ES158" s="5"/>
      <c r="ET158" s="5"/>
      <c r="EU158" s="5"/>
      <c r="EV158" s="4"/>
      <c r="EW158" s="4"/>
      <c r="EX158" s="4"/>
      <c r="EY158" s="4"/>
      <c r="EZ158" s="4"/>
      <c r="FA158" s="5">
        <v>0.85289999999999999</v>
      </c>
      <c r="FB158" s="5">
        <v>1.2443</v>
      </c>
      <c r="FC158" s="5">
        <v>-6.2600000000000003E-2</v>
      </c>
      <c r="FD158" s="5">
        <v>9.4999999999999998E-3</v>
      </c>
      <c r="FE158" s="5">
        <v>0.42599999999999999</v>
      </c>
      <c r="FF158" s="4"/>
      <c r="FG158" s="4"/>
      <c r="FH158" s="4"/>
      <c r="FI158" s="4"/>
      <c r="FJ158" s="4"/>
      <c r="FK158" s="5"/>
      <c r="FL158" s="5"/>
      <c r="FM158" s="5"/>
      <c r="FN158" s="5"/>
      <c r="FO158" s="5"/>
      <c r="FP158" s="4">
        <f t="shared" si="36"/>
        <v>0.93768214285714302</v>
      </c>
      <c r="FQ158" s="4">
        <f t="shared" si="37"/>
        <v>1.4768607142857146</v>
      </c>
      <c r="FR158" s="4">
        <f t="shared" si="38"/>
        <v>2.871739130434782E-2</v>
      </c>
      <c r="FS158" s="4">
        <f t="shared" si="39"/>
        <v>7.7533333333333343E-3</v>
      </c>
      <c r="FT158" s="4">
        <f t="shared" si="40"/>
        <v>0.64986666666666659</v>
      </c>
      <c r="FU158" s="1" t="str" cm="1">
        <f t="array" aca="1" ref="FU158" ca="1">CONCATENATE(INDIRECT(ADDRESS(1,MATCH(_xlfn.MINIFS(B158:FO158,metrics.est,"MAE"),B158:FO158,0)+1)), ", ", INDIRECT(ADDRESS(2,MATCH(_xlfn.MINIFS(B158:FO158,metrics.est,"MAE"),B158:FO158,0)+1)))</f>
        <v>k=15, r=0.5</v>
      </c>
      <c r="FV158" s="1" t="str" cm="1">
        <f t="array" aca="1" ref="FV158" ca="1">CONCATENATE(INDIRECT(ADDRESS(1,MATCH(_xlfn.MINIFS(B158:FO158,metrics.est,"MSE"),B158:FO158,0)+1)), ", ", INDIRECT(ADDRESS(2,MATCH(_xlfn.MINIFS(B158:FO158,metrics.est,"MSE"),B158:FO158,0)+1)))</f>
        <v>k=15, r=0.5</v>
      </c>
      <c r="FW158" s="1" t="str" cm="1">
        <f t="array" aca="1" ref="FW158" ca="1">CONCATENATE(INDIRECT(ADDRESS(1,MATCH(_xlfn.MAXIFS(B158:FO158,metrics.est,"R"),B158:FO158,0)+1)), ", ", INDIRECT(ADDRESS(2,MATCH(_xlfn.MAXIFS(B158:FO158,metrics.est,"R"),B158:FO158,0)+1)))</f>
        <v>k=10, r=0.1</v>
      </c>
      <c r="FX158" s="1" t="str" cm="1">
        <f t="array" aca="1" ref="FX158" ca="1">CONCATENATE(INDIRECT(ADDRESS(1,MATCH(_xlfn.MAXIFS(B158:FO158,metrics.est,"Coverage"),B158:FO158,0)+1)), ", ", INDIRECT(ADDRESS(2,MATCH(_xlfn.MAXIFS(B158:FO158,metrics.est,"Coverage"),B158:FO158,0)+1)))</f>
        <v>k=10, r=0.5</v>
      </c>
      <c r="FY158" s="1" t="str" cm="1">
        <f t="array" aca="1" ref="FY158" ca="1">CONCATENATE(INDIRECT(ADDRESS(1,MATCH(_xlfn.MINIFS(B158:FO158,metrics.est,"Time"),B158:FO158,0)+1)), ", ", INDIRECT(ADDRESS(2,MATCH(_xlfn.MINIFS(B158:FO158,metrics.est,"Time"),B158:FO158,0)+1)))</f>
        <v>k=50, r=0.9</v>
      </c>
    </row>
    <row r="159" spans="1:181" x14ac:dyDescent="0.2">
      <c r="A159" s="1" t="s">
        <v>141</v>
      </c>
      <c r="B159" s="4">
        <v>0.76329999999999998</v>
      </c>
      <c r="C159" s="4">
        <v>1.0001</v>
      </c>
      <c r="D159" s="4">
        <v>0.27700000000000002</v>
      </c>
      <c r="E159" s="4">
        <v>0.70840000000000003</v>
      </c>
      <c r="F159" s="4">
        <v>3.5200000000000002E-2</v>
      </c>
      <c r="G159" s="5">
        <v>0.77190000000000003</v>
      </c>
      <c r="H159" s="5">
        <v>1.0299</v>
      </c>
      <c r="I159" s="5">
        <v>0.29809999999999998</v>
      </c>
      <c r="J159" s="5">
        <v>0.67279999999999995</v>
      </c>
      <c r="K159" s="5">
        <v>2.8400000000000002E-2</v>
      </c>
      <c r="L159" s="4">
        <v>0.77790000000000004</v>
      </c>
      <c r="M159" s="4">
        <v>1.0496000000000001</v>
      </c>
      <c r="N159" s="4">
        <v>0.28689999999999999</v>
      </c>
      <c r="O159" s="4">
        <v>0.64590000000000003</v>
      </c>
      <c r="P159" s="4">
        <v>3.5299999999999998E-2</v>
      </c>
      <c r="Q159" s="5">
        <v>0.78610000000000002</v>
      </c>
      <c r="R159" s="5">
        <v>1.07</v>
      </c>
      <c r="S159" s="5">
        <v>0.27900000000000003</v>
      </c>
      <c r="T159" s="5">
        <v>0.61429999999999996</v>
      </c>
      <c r="U159" s="5">
        <v>1.9599999999999999E-2</v>
      </c>
      <c r="V159" s="4">
        <v>0.79339999999999999</v>
      </c>
      <c r="W159" s="4">
        <v>1.0903</v>
      </c>
      <c r="X159" s="4">
        <v>0.27629999999999999</v>
      </c>
      <c r="Y159" s="4">
        <v>0.58169999999999999</v>
      </c>
      <c r="Z159" s="4">
        <v>2.69E-2</v>
      </c>
      <c r="AA159" s="5">
        <v>0.80279999999999996</v>
      </c>
      <c r="AB159" s="5">
        <v>1.1151</v>
      </c>
      <c r="AC159" s="5">
        <v>0.2631</v>
      </c>
      <c r="AD159" s="5">
        <v>0.5363</v>
      </c>
      <c r="AE159" s="5">
        <v>1.7399999999999999E-2</v>
      </c>
      <c r="AF159" s="4">
        <v>0.81399999999999995</v>
      </c>
      <c r="AG159" s="4">
        <v>1.1425000000000001</v>
      </c>
      <c r="AH159" s="4">
        <v>0.2515</v>
      </c>
      <c r="AI159" s="4">
        <v>0.48570000000000002</v>
      </c>
      <c r="AJ159" s="4">
        <v>1.29E-2</v>
      </c>
      <c r="AK159" s="5">
        <v>0.83430000000000004</v>
      </c>
      <c r="AL159" s="5">
        <v>1.2040999999999999</v>
      </c>
      <c r="AM159" s="5">
        <v>0.22900000000000001</v>
      </c>
      <c r="AN159" s="5">
        <v>0.41289999999999999</v>
      </c>
      <c r="AO159" s="5">
        <v>7.9000000000000008E-3</v>
      </c>
      <c r="AP159" s="4">
        <v>0.86199999999999999</v>
      </c>
      <c r="AQ159" s="4">
        <v>1.2782</v>
      </c>
      <c r="AR159" s="4">
        <v>0.1867</v>
      </c>
      <c r="AS159" s="4">
        <v>0.30470000000000003</v>
      </c>
      <c r="AT159" s="4">
        <v>5.1999999999999998E-3</v>
      </c>
      <c r="AU159" s="5">
        <v>0.7621</v>
      </c>
      <c r="AV159" s="5">
        <v>1.0087999999999999</v>
      </c>
      <c r="AW159" s="5">
        <v>0.30170000000000002</v>
      </c>
      <c r="AX159" s="5">
        <v>0.70530000000000004</v>
      </c>
      <c r="AY159" s="5">
        <v>3.6299999999999999E-2</v>
      </c>
      <c r="AZ159" s="4">
        <v>0.78120000000000001</v>
      </c>
      <c r="BA159" s="4">
        <v>1.0566</v>
      </c>
      <c r="BB159" s="4">
        <v>0.29010000000000002</v>
      </c>
      <c r="BC159" s="4">
        <v>0.64090000000000003</v>
      </c>
      <c r="BD159" s="4">
        <v>2.6700000000000002E-2</v>
      </c>
      <c r="BE159" s="5">
        <v>0.79069999999999996</v>
      </c>
      <c r="BF159" s="5">
        <v>1.083</v>
      </c>
      <c r="BG159" s="5">
        <v>0.27300000000000002</v>
      </c>
      <c r="BH159" s="5">
        <v>0.58040000000000003</v>
      </c>
      <c r="BI159" s="5">
        <v>1.7999999999999999E-2</v>
      </c>
      <c r="BJ159" s="4">
        <v>0.81520000000000004</v>
      </c>
      <c r="BK159" s="4">
        <v>1.151</v>
      </c>
      <c r="BL159" s="4">
        <v>0.2432</v>
      </c>
      <c r="BM159" s="4">
        <v>0.48730000000000001</v>
      </c>
      <c r="BN159" s="4">
        <v>1.1900000000000001E-2</v>
      </c>
      <c r="BO159" s="5">
        <v>0.85640000000000005</v>
      </c>
      <c r="BP159" s="5">
        <v>1.26</v>
      </c>
      <c r="BQ159" s="5">
        <v>0.18890000000000001</v>
      </c>
      <c r="BR159" s="5">
        <v>0.30709999999999998</v>
      </c>
      <c r="BS159" s="5">
        <v>7.6E-3</v>
      </c>
      <c r="BT159" s="4">
        <v>0.7651</v>
      </c>
      <c r="BU159" s="4">
        <v>1.012</v>
      </c>
      <c r="BV159" s="4">
        <v>0.28720000000000001</v>
      </c>
      <c r="BW159" s="4">
        <v>0.70620000000000005</v>
      </c>
      <c r="BX159" s="4">
        <v>3.4599999999999999E-2</v>
      </c>
      <c r="BY159" s="5">
        <v>0.78129999999999999</v>
      </c>
      <c r="BZ159" s="5">
        <v>1.0579000000000001</v>
      </c>
      <c r="CA159" s="5">
        <v>0.28639999999999999</v>
      </c>
      <c r="CB159" s="5">
        <v>0.64480000000000004</v>
      </c>
      <c r="CC159" s="5">
        <v>2.69E-2</v>
      </c>
      <c r="CD159" s="4">
        <v>0.79620000000000002</v>
      </c>
      <c r="CE159" s="4">
        <v>1.0960000000000001</v>
      </c>
      <c r="CF159" s="4">
        <v>0.27050000000000002</v>
      </c>
      <c r="CG159" s="4">
        <v>0.57989999999999997</v>
      </c>
      <c r="CH159" s="4">
        <v>1.6899999999999998E-2</v>
      </c>
      <c r="CI159" s="5">
        <v>0.81659999999999999</v>
      </c>
      <c r="CJ159" s="5">
        <v>1.1564000000000001</v>
      </c>
      <c r="CK159" s="5">
        <v>0.2404</v>
      </c>
      <c r="CL159" s="5">
        <v>0.48559999999999998</v>
      </c>
      <c r="CM159" s="5">
        <v>1.12E-2</v>
      </c>
      <c r="CN159" s="4">
        <v>0.86080000000000001</v>
      </c>
      <c r="CO159" s="4">
        <v>1.2755000000000001</v>
      </c>
      <c r="CP159" s="4">
        <v>0.18679999999999999</v>
      </c>
      <c r="CQ159" s="4">
        <v>0.30620000000000003</v>
      </c>
      <c r="CR159" s="4">
        <v>4.4999999999999997E-3</v>
      </c>
      <c r="CS159" s="5">
        <v>0.76359999999999995</v>
      </c>
      <c r="CT159" s="5">
        <v>1.0114000000000001</v>
      </c>
      <c r="CU159" s="5">
        <v>0.29449999999999998</v>
      </c>
      <c r="CV159" s="5">
        <v>0.70430000000000004</v>
      </c>
      <c r="CW159" s="5">
        <v>2.5600000000000001E-2</v>
      </c>
      <c r="CX159" s="4">
        <v>0.77869999999999995</v>
      </c>
      <c r="CY159" s="4">
        <v>1.0506</v>
      </c>
      <c r="CZ159" s="4">
        <v>0.2883</v>
      </c>
      <c r="DA159" s="4">
        <v>0.64459999999999995</v>
      </c>
      <c r="DB159" s="4">
        <v>1.9400000000000001E-2</v>
      </c>
      <c r="DC159" s="5">
        <v>0.79630000000000001</v>
      </c>
      <c r="DD159" s="5">
        <v>1.0993999999999999</v>
      </c>
      <c r="DE159" s="5">
        <v>0.26900000000000002</v>
      </c>
      <c r="DF159" s="5">
        <v>0.57820000000000005</v>
      </c>
      <c r="DG159" s="5">
        <v>1.66E-2</v>
      </c>
      <c r="DH159" s="4">
        <v>0.81769999999999998</v>
      </c>
      <c r="DI159" s="4">
        <v>1.1539999999999999</v>
      </c>
      <c r="DJ159" s="4">
        <v>0.2465</v>
      </c>
      <c r="DK159" s="4">
        <v>0.4889</v>
      </c>
      <c r="DL159" s="4">
        <v>8.6999999999999994E-3</v>
      </c>
      <c r="DM159" s="5">
        <v>0.85529999999999995</v>
      </c>
      <c r="DN159" s="5">
        <v>1.2624</v>
      </c>
      <c r="DO159" s="5">
        <v>0.1963</v>
      </c>
      <c r="DP159" s="5">
        <v>0.30530000000000002</v>
      </c>
      <c r="DQ159" s="5">
        <v>3.3999999999999998E-3</v>
      </c>
      <c r="DR159" s="4">
        <v>0.76429999999999998</v>
      </c>
      <c r="DS159" s="4">
        <v>1.012</v>
      </c>
      <c r="DT159" s="4">
        <v>0.2949</v>
      </c>
      <c r="DU159" s="4">
        <v>0.70569999999999999</v>
      </c>
      <c r="DV159" s="4">
        <v>2.9100000000000001E-2</v>
      </c>
      <c r="DW159" s="5">
        <v>0.77900000000000003</v>
      </c>
      <c r="DX159" s="5">
        <v>1.0511999999999999</v>
      </c>
      <c r="DY159" s="5">
        <v>0.28699999999999998</v>
      </c>
      <c r="DZ159" s="5">
        <v>0.64329999999999998</v>
      </c>
      <c r="EA159" s="5">
        <v>2.1600000000000001E-2</v>
      </c>
      <c r="EB159" s="4">
        <v>0.79430000000000001</v>
      </c>
      <c r="EC159" s="4">
        <v>1.0942000000000001</v>
      </c>
      <c r="ED159" s="4">
        <v>0.2727</v>
      </c>
      <c r="EE159" s="4">
        <v>0.58079999999999998</v>
      </c>
      <c r="EF159" s="4">
        <v>1.44E-2</v>
      </c>
      <c r="EG159" s="5">
        <v>0.81510000000000005</v>
      </c>
      <c r="EH159" s="5">
        <v>1.1473</v>
      </c>
      <c r="EI159" s="5">
        <v>0.24540000000000001</v>
      </c>
      <c r="EJ159" s="5">
        <v>0.48899999999999999</v>
      </c>
      <c r="EK159" s="5">
        <v>1.0999999999999999E-2</v>
      </c>
      <c r="EL159" s="4">
        <v>0.85840000000000005</v>
      </c>
      <c r="EM159" s="4">
        <v>1.2663</v>
      </c>
      <c r="EN159" s="4">
        <v>0.1875</v>
      </c>
      <c r="EO159" s="4">
        <v>0.30709999999999998</v>
      </c>
      <c r="EP159" s="4">
        <v>3.3999999999999998E-3</v>
      </c>
      <c r="EQ159" s="5"/>
      <c r="ER159" s="5"/>
      <c r="ES159" s="5"/>
      <c r="ET159" s="5"/>
      <c r="EU159" s="5"/>
      <c r="EV159" s="4"/>
      <c r="EW159" s="4"/>
      <c r="EX159" s="4"/>
      <c r="EY159" s="4"/>
      <c r="EZ159" s="4"/>
      <c r="FA159" s="5">
        <v>0.79590000000000005</v>
      </c>
      <c r="FB159" s="5">
        <v>1.0978000000000001</v>
      </c>
      <c r="FC159" s="5">
        <v>0.2697</v>
      </c>
      <c r="FD159" s="5">
        <v>0.58009999999999995</v>
      </c>
      <c r="FE159" s="5">
        <v>1.41E-2</v>
      </c>
      <c r="FF159" s="4"/>
      <c r="FG159" s="4"/>
      <c r="FH159" s="4"/>
      <c r="FI159" s="4"/>
      <c r="FJ159" s="4"/>
      <c r="FK159" s="5"/>
      <c r="FL159" s="5"/>
      <c r="FM159" s="5"/>
      <c r="FN159" s="5"/>
      <c r="FO159" s="5"/>
      <c r="FP159" s="4">
        <f t="shared" si="36"/>
        <v>0.80166333333333328</v>
      </c>
      <c r="FQ159" s="4">
        <f t="shared" si="37"/>
        <v>1.1127866666666668</v>
      </c>
      <c r="FR159" s="4">
        <f t="shared" si="38"/>
        <v>0.25892000000000004</v>
      </c>
      <c r="FS159" s="4">
        <f t="shared" si="39"/>
        <v>0.54779000000000022</v>
      </c>
      <c r="FT159" s="4">
        <f t="shared" si="40"/>
        <v>1.8356666666666667E-2</v>
      </c>
      <c r="FU159" s="1" t="str" cm="1">
        <f t="array" aca="1" ref="FU159" ca="1">CONCATENATE(INDIRECT(ADDRESS(1,MATCH(_xlfn.MINIFS(B159:FO159,metrics.est,"MAE"),B159:FO159,0)+1)), ", ", INDIRECT(ADDRESS(2,MATCH(_xlfn.MINIFS(B159:FO159,metrics.est,"MAE"),B159:FO159,0)+1)))</f>
        <v>k=10, r=0.1</v>
      </c>
      <c r="FV159" s="1" t="str" cm="1">
        <f t="array" aca="1" ref="FV159" ca="1">CONCATENATE(INDIRECT(ADDRESS(1,MATCH(_xlfn.MINIFS(B159:FO159,metrics.est,"MSE"),B159:FO159,0)+1)), ", ", INDIRECT(ADDRESS(2,MATCH(_xlfn.MINIFS(B159:FO159,metrics.est,"MSE"),B159:FO159,0)+1)))</f>
        <v>k=5, r=0.1</v>
      </c>
      <c r="FW159" s="1" t="str" cm="1">
        <f t="array" aca="1" ref="FW159" ca="1">CONCATENATE(INDIRECT(ADDRESS(1,MATCH(_xlfn.MAXIFS(B159:FO159,metrics.est,"R"),B159:FO159,0)+1)), ", ", INDIRECT(ADDRESS(2,MATCH(_xlfn.MAXIFS(B159:FO159,metrics.est,"R"),B159:FO159,0)+1)))</f>
        <v>k=10, r=0.1</v>
      </c>
      <c r="FX159" s="1" t="str" cm="1">
        <f t="array" aca="1" ref="FX159" ca="1">CONCATENATE(INDIRECT(ADDRESS(1,MATCH(_xlfn.MAXIFS(B159:FO159,metrics.est,"Coverage"),B159:FO159,0)+1)), ", ", INDIRECT(ADDRESS(2,MATCH(_xlfn.MAXIFS(B159:FO159,metrics.est,"Coverage"),B159:FO159,0)+1)))</f>
        <v>k=5, r=0.1</v>
      </c>
      <c r="FY159" s="1" t="str" cm="1">
        <f t="array" aca="1" ref="FY159" ca="1">CONCATENATE(INDIRECT(ADDRESS(1,MATCH(_xlfn.MINIFS(B159:FO159,metrics.est,"Time"),B159:FO159,0)+1)), ", ", INDIRECT(ADDRESS(2,MATCH(_xlfn.MINIFS(B159:FO159,metrics.est,"Time"),B159:FO159,0)+1)))</f>
        <v>k=20, r=0.9</v>
      </c>
    </row>
    <row r="160" spans="1:181" x14ac:dyDescent="0.2">
      <c r="A160" s="1" t="s">
        <v>142</v>
      </c>
      <c r="B160" s="4">
        <v>0.70050000000000001</v>
      </c>
      <c r="C160" s="4">
        <v>0.84670000000000001</v>
      </c>
      <c r="D160" s="4">
        <v>0.31740000000000002</v>
      </c>
      <c r="E160" s="4">
        <v>0.88980000000000004</v>
      </c>
      <c r="F160" s="4">
        <v>3.5299999999999998E-2</v>
      </c>
      <c r="G160" s="5">
        <v>0.70179999999999998</v>
      </c>
      <c r="H160" s="5">
        <v>0.8548</v>
      </c>
      <c r="I160" s="5">
        <v>0.34260000000000002</v>
      </c>
      <c r="J160" s="5">
        <v>0.88109999999999999</v>
      </c>
      <c r="K160" s="5">
        <v>2.5700000000000001E-2</v>
      </c>
      <c r="L160" s="4">
        <v>0.70630000000000004</v>
      </c>
      <c r="M160" s="4">
        <v>0.86280000000000001</v>
      </c>
      <c r="N160" s="4">
        <v>0.3337</v>
      </c>
      <c r="O160" s="4">
        <v>0.88019999999999998</v>
      </c>
      <c r="P160" s="4">
        <v>3.39E-2</v>
      </c>
      <c r="Q160" s="5">
        <v>0.71340000000000003</v>
      </c>
      <c r="R160" s="5">
        <v>0.87770000000000004</v>
      </c>
      <c r="S160" s="5">
        <v>0.3256</v>
      </c>
      <c r="T160" s="5">
        <v>0.86170000000000002</v>
      </c>
      <c r="U160" s="5">
        <v>1.77E-2</v>
      </c>
      <c r="V160" s="4">
        <v>0.72060000000000002</v>
      </c>
      <c r="W160" s="4">
        <v>0.89510000000000001</v>
      </c>
      <c r="X160" s="4">
        <v>0.3216</v>
      </c>
      <c r="Y160" s="4">
        <v>0.84160000000000001</v>
      </c>
      <c r="Z160" s="4">
        <v>2.6200000000000001E-2</v>
      </c>
      <c r="AA160" s="5">
        <v>0.73619999999999997</v>
      </c>
      <c r="AB160" s="5">
        <v>0.93079999999999996</v>
      </c>
      <c r="AC160" s="5">
        <v>0.30080000000000001</v>
      </c>
      <c r="AD160" s="5">
        <v>0.81069999999999998</v>
      </c>
      <c r="AE160" s="5">
        <v>1.6400000000000001E-2</v>
      </c>
      <c r="AF160" s="4">
        <v>0.7591</v>
      </c>
      <c r="AG160" s="4">
        <v>0.9849</v>
      </c>
      <c r="AH160" s="4">
        <v>0.26590000000000003</v>
      </c>
      <c r="AI160" s="4">
        <v>0.75590000000000002</v>
      </c>
      <c r="AJ160" s="4">
        <v>1.32E-2</v>
      </c>
      <c r="AK160" s="5">
        <v>0.79139999999999999</v>
      </c>
      <c r="AL160" s="5">
        <v>1.0718000000000001</v>
      </c>
      <c r="AM160" s="5">
        <v>0.23139999999999999</v>
      </c>
      <c r="AN160" s="5">
        <v>0.65400000000000003</v>
      </c>
      <c r="AO160" s="5">
        <v>7.3000000000000001E-3</v>
      </c>
      <c r="AP160" s="4">
        <v>0.83050000000000002</v>
      </c>
      <c r="AQ160" s="4">
        <v>1.1697</v>
      </c>
      <c r="AR160" s="4">
        <v>0.16289999999999999</v>
      </c>
      <c r="AS160" s="4">
        <v>0.55069999999999997</v>
      </c>
      <c r="AT160" s="4">
        <v>7.1000000000000004E-3</v>
      </c>
      <c r="AU160" s="5">
        <v>0.69950000000000001</v>
      </c>
      <c r="AV160" s="5">
        <v>0.85099999999999998</v>
      </c>
      <c r="AW160" s="5">
        <v>0.34810000000000002</v>
      </c>
      <c r="AX160" s="5">
        <v>0.88839999999999997</v>
      </c>
      <c r="AY160" s="5">
        <v>3.5099999999999999E-2</v>
      </c>
      <c r="AZ160" s="4">
        <v>0.70669999999999999</v>
      </c>
      <c r="BA160" s="4">
        <v>0.86240000000000006</v>
      </c>
      <c r="BB160" s="4">
        <v>0.34139999999999998</v>
      </c>
      <c r="BC160" s="4">
        <v>0.87450000000000006</v>
      </c>
      <c r="BD160" s="4">
        <v>2.6599999999999999E-2</v>
      </c>
      <c r="BE160" s="5">
        <v>0.72170000000000001</v>
      </c>
      <c r="BF160" s="5">
        <v>0.89759999999999995</v>
      </c>
      <c r="BG160" s="5">
        <v>0.31340000000000001</v>
      </c>
      <c r="BH160" s="5">
        <v>0.84</v>
      </c>
      <c r="BI160" s="5">
        <v>2.01E-2</v>
      </c>
      <c r="BJ160" s="4">
        <v>0.75649999999999995</v>
      </c>
      <c r="BK160" s="4">
        <v>0.98170000000000002</v>
      </c>
      <c r="BL160" s="4">
        <v>0.26479999999999998</v>
      </c>
      <c r="BM160" s="4">
        <v>0.75460000000000005</v>
      </c>
      <c r="BN160" s="4">
        <v>1.21E-2</v>
      </c>
      <c r="BO160" s="5">
        <v>0.83009999999999995</v>
      </c>
      <c r="BP160" s="5">
        <v>1.1700999999999999</v>
      </c>
      <c r="BQ160" s="5">
        <v>0.1658</v>
      </c>
      <c r="BR160" s="5">
        <v>0.54969999999999997</v>
      </c>
      <c r="BS160" s="5">
        <v>7.7000000000000002E-3</v>
      </c>
      <c r="BT160" s="4">
        <v>0.70030000000000003</v>
      </c>
      <c r="BU160" s="4">
        <v>0.85</v>
      </c>
      <c r="BV160" s="4">
        <v>0.33250000000000002</v>
      </c>
      <c r="BW160" s="4">
        <v>0.88880000000000003</v>
      </c>
      <c r="BX160" s="4">
        <v>3.61E-2</v>
      </c>
      <c r="BY160" s="5">
        <v>0.70630000000000004</v>
      </c>
      <c r="BZ160" s="5">
        <v>0.86260000000000003</v>
      </c>
      <c r="CA160" s="5">
        <v>0.33479999999999999</v>
      </c>
      <c r="CB160" s="5">
        <v>0.876</v>
      </c>
      <c r="CC160" s="5">
        <v>2.75E-2</v>
      </c>
      <c r="CD160" s="4">
        <v>0.7228</v>
      </c>
      <c r="CE160" s="4">
        <v>0.89990000000000003</v>
      </c>
      <c r="CF160" s="4">
        <v>0.31409999999999999</v>
      </c>
      <c r="CG160" s="4">
        <v>0.84260000000000002</v>
      </c>
      <c r="CH160" s="4">
        <v>1.7000000000000001E-2</v>
      </c>
      <c r="CI160" s="5">
        <v>0.75800000000000001</v>
      </c>
      <c r="CJ160" s="5">
        <v>0.98660000000000003</v>
      </c>
      <c r="CK160" s="5">
        <v>0.26629999999999998</v>
      </c>
      <c r="CL160" s="5">
        <v>0.75509999999999999</v>
      </c>
      <c r="CM160" s="5">
        <v>1.0800000000000001E-2</v>
      </c>
      <c r="CN160" s="4">
        <v>0.8306</v>
      </c>
      <c r="CO160" s="4">
        <v>1.1718</v>
      </c>
      <c r="CP160" s="4">
        <v>0.1701</v>
      </c>
      <c r="CQ160" s="4">
        <v>0.54979999999999996</v>
      </c>
      <c r="CR160" s="4">
        <v>4.7999999999999996E-3</v>
      </c>
      <c r="CS160" s="5">
        <v>0.69979999999999998</v>
      </c>
      <c r="CT160" s="5">
        <v>0.85129999999999995</v>
      </c>
      <c r="CU160" s="5">
        <v>0.34010000000000001</v>
      </c>
      <c r="CV160" s="5">
        <v>0.88739999999999997</v>
      </c>
      <c r="CW160" s="5">
        <v>2.47E-2</v>
      </c>
      <c r="CX160" s="4">
        <v>0.70589999999999997</v>
      </c>
      <c r="CY160" s="4">
        <v>0.86080000000000001</v>
      </c>
      <c r="CZ160" s="4">
        <v>0.33839999999999998</v>
      </c>
      <c r="DA160" s="4">
        <v>0.87529999999999997</v>
      </c>
      <c r="DB160" s="4">
        <v>1.8700000000000001E-2</v>
      </c>
      <c r="DC160" s="5">
        <v>0.7218</v>
      </c>
      <c r="DD160" s="5">
        <v>0.89849999999999997</v>
      </c>
      <c r="DE160" s="5">
        <v>0.31330000000000002</v>
      </c>
      <c r="DF160" s="5">
        <v>0.84399999999999997</v>
      </c>
      <c r="DG160" s="5">
        <v>1.5599999999999999E-2</v>
      </c>
      <c r="DH160" s="4">
        <v>0.75929999999999997</v>
      </c>
      <c r="DI160" s="4">
        <v>0.98909999999999998</v>
      </c>
      <c r="DJ160" s="4">
        <v>0.26850000000000002</v>
      </c>
      <c r="DK160" s="4">
        <v>0.75319999999999998</v>
      </c>
      <c r="DL160" s="4">
        <v>8.6999999999999994E-3</v>
      </c>
      <c r="DM160" s="5">
        <v>0.82940000000000003</v>
      </c>
      <c r="DN160" s="5">
        <v>1.1680999999999999</v>
      </c>
      <c r="DO160" s="5">
        <v>0.1661</v>
      </c>
      <c r="DP160" s="5">
        <v>0.5504</v>
      </c>
      <c r="DQ160" s="5">
        <v>3.5999999999999999E-3</v>
      </c>
      <c r="DR160" s="4">
        <v>0.70209999999999995</v>
      </c>
      <c r="DS160" s="4">
        <v>0.85389999999999999</v>
      </c>
      <c r="DT160" s="4">
        <v>0.33910000000000001</v>
      </c>
      <c r="DU160" s="4">
        <v>0.8871</v>
      </c>
      <c r="DV160" s="4">
        <v>2.8500000000000001E-2</v>
      </c>
      <c r="DW160" s="5">
        <v>0.70550000000000002</v>
      </c>
      <c r="DX160" s="5">
        <v>0.86080000000000001</v>
      </c>
      <c r="DY160" s="5">
        <v>0.33560000000000001</v>
      </c>
      <c r="DZ160" s="5">
        <v>0.87619999999999998</v>
      </c>
      <c r="EA160" s="5">
        <v>2.06E-2</v>
      </c>
      <c r="EB160" s="4">
        <v>0.72150000000000003</v>
      </c>
      <c r="EC160" s="4">
        <v>0.8982</v>
      </c>
      <c r="ED160" s="4">
        <v>0.31669999999999998</v>
      </c>
      <c r="EE160" s="4">
        <v>0.84419999999999995</v>
      </c>
      <c r="EF160" s="4">
        <v>1.38E-2</v>
      </c>
      <c r="EG160" s="5">
        <v>0.7581</v>
      </c>
      <c r="EH160" s="5">
        <v>0.98550000000000004</v>
      </c>
      <c r="EI160" s="5">
        <v>0.26719999999999999</v>
      </c>
      <c r="EJ160" s="5">
        <v>0.75509999999999999</v>
      </c>
      <c r="EK160" s="5">
        <v>1.0800000000000001E-2</v>
      </c>
      <c r="EL160" s="4">
        <v>0.82930000000000004</v>
      </c>
      <c r="EM160" s="4">
        <v>1.1694</v>
      </c>
      <c r="EN160" s="4">
        <v>0.16669999999999999</v>
      </c>
      <c r="EO160" s="4">
        <v>0.55189999999999995</v>
      </c>
      <c r="EP160" s="4">
        <v>3.5999999999999999E-3</v>
      </c>
      <c r="EQ160" s="5"/>
      <c r="ER160" s="5"/>
      <c r="ES160" s="5"/>
      <c r="ET160" s="5"/>
      <c r="EU160" s="5"/>
      <c r="EV160" s="4"/>
      <c r="EW160" s="4"/>
      <c r="EX160" s="4"/>
      <c r="EY160" s="4"/>
      <c r="EZ160" s="4"/>
      <c r="FA160" s="5">
        <v>0.72150000000000003</v>
      </c>
      <c r="FB160" s="5">
        <v>0.89770000000000005</v>
      </c>
      <c r="FC160" s="5">
        <v>0.31530000000000002</v>
      </c>
      <c r="FD160" s="5">
        <v>0.84360000000000002</v>
      </c>
      <c r="FE160" s="5">
        <v>1.4200000000000001E-2</v>
      </c>
      <c r="FF160" s="4"/>
      <c r="FG160" s="4"/>
      <c r="FH160" s="4"/>
      <c r="FI160" s="4"/>
      <c r="FJ160" s="4"/>
      <c r="FK160" s="5"/>
      <c r="FL160" s="5"/>
      <c r="FM160" s="5"/>
      <c r="FN160" s="5"/>
      <c r="FO160" s="5"/>
      <c r="FP160" s="4">
        <f t="shared" si="36"/>
        <v>0.74154999999999993</v>
      </c>
      <c r="FQ160" s="4">
        <f t="shared" si="37"/>
        <v>0.94871000000000016</v>
      </c>
      <c r="FR160" s="4">
        <f t="shared" si="38"/>
        <v>0.2873400000000001</v>
      </c>
      <c r="FS160" s="4">
        <f t="shared" si="39"/>
        <v>0.78711999999999982</v>
      </c>
      <c r="FT160" s="4">
        <f t="shared" si="40"/>
        <v>1.8113333333333335E-2</v>
      </c>
      <c r="FU160" s="1" t="str" cm="1">
        <f t="array" aca="1" ref="FU160" ca="1">CONCATENATE(INDIRECT(ADDRESS(1,MATCH(_xlfn.MINIFS(B160:FO160,metrics.est,"MAE"),B160:FO160,0)+1)), ", ", INDIRECT(ADDRESS(2,MATCH(_xlfn.MINIFS(B160:FO160,metrics.est,"MAE"),B160:FO160,0)+1)))</f>
        <v>k=10, r=0.1</v>
      </c>
      <c r="FV160" s="1" t="str" cm="1">
        <f t="array" aca="1" ref="FV160" ca="1">CONCATENATE(INDIRECT(ADDRESS(1,MATCH(_xlfn.MINIFS(B160:FO160,metrics.est,"MSE"),B160:FO160,0)+1)), ", ", INDIRECT(ADDRESS(2,MATCH(_xlfn.MINIFS(B160:FO160,metrics.est,"MSE"),B160:FO160,0)+1)))</f>
        <v>k=5, r=0.1</v>
      </c>
      <c r="FW160" s="1" t="str" cm="1">
        <f t="array" aca="1" ref="FW160" ca="1">CONCATENATE(INDIRECT(ADDRESS(1,MATCH(_xlfn.MAXIFS(B160:FO160,metrics.est,"R"),B160:FO160,0)+1)), ", ", INDIRECT(ADDRESS(2,MATCH(_xlfn.MAXIFS(B160:FO160,metrics.est,"R"),B160:FO160,0)+1)))</f>
        <v>k=10, r=0.1</v>
      </c>
      <c r="FX160" s="1" t="str" cm="1">
        <f t="array" aca="1" ref="FX160" ca="1">CONCATENATE(INDIRECT(ADDRESS(1,MATCH(_xlfn.MAXIFS(B160:FO160,metrics.est,"Coverage"),B160:FO160,0)+1)), ", ", INDIRECT(ADDRESS(2,MATCH(_xlfn.MAXIFS(B160:FO160,metrics.est,"Coverage"),B160:FO160,0)+1)))</f>
        <v>k=5, r=0.1</v>
      </c>
      <c r="FY160" s="1" t="str" cm="1">
        <f t="array" aca="1" ref="FY160" ca="1">CONCATENATE(INDIRECT(ADDRESS(1,MATCH(_xlfn.MINIFS(B160:FO160,metrics.est,"Time"),B160:FO160,0)+1)), ", ", INDIRECT(ADDRESS(2,MATCH(_xlfn.MINIFS(B160:FO160,metrics.est,"Time"),B160:FO160,0)+1)))</f>
        <v>k=20, r=0.9</v>
      </c>
    </row>
    <row r="161" spans="1:181" x14ac:dyDescent="0.2">
      <c r="A161" s="1" t="s">
        <v>143</v>
      </c>
      <c r="B161" s="4">
        <v>0.6734</v>
      </c>
      <c r="C161" s="4">
        <v>0.78159999999999996</v>
      </c>
      <c r="D161" s="4">
        <v>0.31990000000000002</v>
      </c>
      <c r="E161" s="4">
        <v>0.95020000000000004</v>
      </c>
      <c r="F161" s="4">
        <v>3.8199999999999998E-2</v>
      </c>
      <c r="G161" s="5">
        <v>0.67720000000000002</v>
      </c>
      <c r="H161" s="5">
        <v>0.79420000000000002</v>
      </c>
      <c r="I161" s="5">
        <v>0.33889999999999998</v>
      </c>
      <c r="J161" s="5">
        <v>0.94469999999999998</v>
      </c>
      <c r="K161" s="5">
        <v>2.5600000000000001E-2</v>
      </c>
      <c r="L161" s="4">
        <v>0.68320000000000003</v>
      </c>
      <c r="M161" s="4">
        <v>0.80510000000000004</v>
      </c>
      <c r="N161" s="4">
        <v>0.32529999999999998</v>
      </c>
      <c r="O161" s="4">
        <v>0.93889999999999996</v>
      </c>
      <c r="P161" s="4">
        <v>3.5400000000000001E-2</v>
      </c>
      <c r="Q161" s="5">
        <v>0.68889999999999996</v>
      </c>
      <c r="R161" s="5">
        <v>0.81779999999999997</v>
      </c>
      <c r="S161" s="5">
        <v>0.314</v>
      </c>
      <c r="T161" s="5">
        <v>0.92889999999999995</v>
      </c>
      <c r="U161" s="5">
        <v>1.5800000000000002E-2</v>
      </c>
      <c r="V161" s="4">
        <v>0.69769999999999999</v>
      </c>
      <c r="W161" s="4">
        <v>0.83679999999999999</v>
      </c>
      <c r="X161" s="4">
        <v>0.3075</v>
      </c>
      <c r="Y161" s="4">
        <v>0.91400000000000003</v>
      </c>
      <c r="Z161" s="4">
        <v>2.63E-2</v>
      </c>
      <c r="AA161" s="5">
        <v>0.71199999999999997</v>
      </c>
      <c r="AB161" s="5">
        <v>0.86729999999999996</v>
      </c>
      <c r="AC161" s="5">
        <v>0.27929999999999999</v>
      </c>
      <c r="AD161" s="5">
        <v>0.89270000000000005</v>
      </c>
      <c r="AE161" s="5">
        <v>1.67E-2</v>
      </c>
      <c r="AF161" s="4">
        <v>0.73419999999999996</v>
      </c>
      <c r="AG161" s="4">
        <v>0.91830000000000001</v>
      </c>
      <c r="AH161" s="4">
        <v>0.2437</v>
      </c>
      <c r="AI161" s="4">
        <v>0.85260000000000002</v>
      </c>
      <c r="AJ161" s="4">
        <v>1.24E-2</v>
      </c>
      <c r="AK161" s="5">
        <v>0.77010000000000001</v>
      </c>
      <c r="AL161" s="5">
        <v>1.0093000000000001</v>
      </c>
      <c r="AM161" s="5">
        <v>0.2175</v>
      </c>
      <c r="AN161" s="5">
        <v>0.76600000000000001</v>
      </c>
      <c r="AO161" s="5">
        <v>6.4999999999999997E-3</v>
      </c>
      <c r="AP161" s="4">
        <v>0.82950000000000002</v>
      </c>
      <c r="AQ161" s="4">
        <v>1.1637</v>
      </c>
      <c r="AR161" s="4">
        <v>0.15509999999999999</v>
      </c>
      <c r="AS161" s="4">
        <v>0.58919999999999995</v>
      </c>
      <c r="AT161" s="4">
        <v>6.8999999999999999E-3</v>
      </c>
      <c r="AU161" s="5">
        <v>0.67310000000000003</v>
      </c>
      <c r="AV161" s="5">
        <v>0.7863</v>
      </c>
      <c r="AW161" s="5">
        <v>0.35220000000000001</v>
      </c>
      <c r="AX161" s="5">
        <v>0.95009999999999994</v>
      </c>
      <c r="AY161" s="5">
        <v>3.5700000000000003E-2</v>
      </c>
      <c r="AZ161" s="4">
        <v>0.68230000000000002</v>
      </c>
      <c r="BA161" s="4">
        <v>0.80259999999999998</v>
      </c>
      <c r="BB161" s="4">
        <v>0.33660000000000001</v>
      </c>
      <c r="BC161" s="4">
        <v>0.93789999999999996</v>
      </c>
      <c r="BD161" s="4">
        <v>2.5499999999999998E-2</v>
      </c>
      <c r="BE161" s="5">
        <v>0.69779999999999998</v>
      </c>
      <c r="BF161" s="5">
        <v>0.83760000000000001</v>
      </c>
      <c r="BG161" s="5">
        <v>0.29820000000000002</v>
      </c>
      <c r="BH161" s="5">
        <v>0.91379999999999995</v>
      </c>
      <c r="BI161" s="5">
        <v>1.9E-2</v>
      </c>
      <c r="BJ161" s="4">
        <v>0.73180000000000001</v>
      </c>
      <c r="BK161" s="4">
        <v>0.91479999999999995</v>
      </c>
      <c r="BL161" s="4">
        <v>0.24790000000000001</v>
      </c>
      <c r="BM161" s="4">
        <v>0.85140000000000005</v>
      </c>
      <c r="BN161" s="4">
        <v>1.2200000000000001E-2</v>
      </c>
      <c r="BO161" s="5">
        <v>0.82950000000000002</v>
      </c>
      <c r="BP161" s="5">
        <v>1.1634</v>
      </c>
      <c r="BQ161" s="5">
        <v>0.15759999999999999</v>
      </c>
      <c r="BR161" s="5">
        <v>0.58960000000000001</v>
      </c>
      <c r="BS161" s="5">
        <v>7.1000000000000004E-3</v>
      </c>
      <c r="BT161" s="4">
        <v>0.67390000000000005</v>
      </c>
      <c r="BU161" s="4">
        <v>0.78690000000000004</v>
      </c>
      <c r="BV161" s="4">
        <v>0.33710000000000001</v>
      </c>
      <c r="BW161" s="4">
        <v>0.9486</v>
      </c>
      <c r="BX161" s="4">
        <v>3.56E-2</v>
      </c>
      <c r="BY161" s="5">
        <v>0.68189999999999995</v>
      </c>
      <c r="BZ161" s="5">
        <v>0.80300000000000005</v>
      </c>
      <c r="CA161" s="5">
        <v>0.32869999999999999</v>
      </c>
      <c r="CB161" s="5">
        <v>0.93859999999999999</v>
      </c>
      <c r="CC161" s="5">
        <v>2.8400000000000002E-2</v>
      </c>
      <c r="CD161" s="4">
        <v>0.69820000000000004</v>
      </c>
      <c r="CE161" s="4">
        <v>0.83840000000000003</v>
      </c>
      <c r="CF161" s="4">
        <v>0.29870000000000002</v>
      </c>
      <c r="CG161" s="4">
        <v>0.91449999999999998</v>
      </c>
      <c r="CH161" s="4">
        <v>1.7399999999999999E-2</v>
      </c>
      <c r="CI161" s="5">
        <v>0.73350000000000004</v>
      </c>
      <c r="CJ161" s="5">
        <v>0.91969999999999996</v>
      </c>
      <c r="CK161" s="5">
        <v>0.2482</v>
      </c>
      <c r="CL161" s="5">
        <v>0.85140000000000005</v>
      </c>
      <c r="CM161" s="5">
        <v>1.03E-2</v>
      </c>
      <c r="CN161" s="4">
        <v>0.82950000000000002</v>
      </c>
      <c r="CO161" s="4">
        <v>1.1645000000000001</v>
      </c>
      <c r="CP161" s="4">
        <v>0.16170000000000001</v>
      </c>
      <c r="CQ161" s="4">
        <v>0.58699999999999997</v>
      </c>
      <c r="CR161" s="4">
        <v>4.3E-3</v>
      </c>
      <c r="CS161" s="5">
        <v>0.67149999999999999</v>
      </c>
      <c r="CT161" s="5">
        <v>0.78149999999999997</v>
      </c>
      <c r="CU161" s="5">
        <v>0.34799999999999998</v>
      </c>
      <c r="CV161" s="5">
        <v>0.94940000000000002</v>
      </c>
      <c r="CW161" s="5">
        <v>2.4799999999999999E-2</v>
      </c>
      <c r="CX161" s="4">
        <v>0.68200000000000005</v>
      </c>
      <c r="CY161" s="4">
        <v>0.80279999999999996</v>
      </c>
      <c r="CZ161" s="4">
        <v>0.33410000000000001</v>
      </c>
      <c r="DA161" s="4">
        <v>0.93789999999999996</v>
      </c>
      <c r="DB161" s="4">
        <v>1.9099999999999999E-2</v>
      </c>
      <c r="DC161" s="5">
        <v>0.69830000000000003</v>
      </c>
      <c r="DD161" s="5">
        <v>0.83879999999999999</v>
      </c>
      <c r="DE161" s="5">
        <v>0.29699999999999999</v>
      </c>
      <c r="DF161" s="5">
        <v>0.91490000000000005</v>
      </c>
      <c r="DG161" s="5">
        <v>1.5800000000000002E-2</v>
      </c>
      <c r="DH161" s="4">
        <v>0.73380000000000001</v>
      </c>
      <c r="DI161" s="4">
        <v>0.9204</v>
      </c>
      <c r="DJ161" s="4">
        <v>0.24890000000000001</v>
      </c>
      <c r="DK161" s="4">
        <v>0.85229999999999995</v>
      </c>
      <c r="DL161" s="4">
        <v>8.8999999999999999E-3</v>
      </c>
      <c r="DM161" s="5">
        <v>0.82899999999999996</v>
      </c>
      <c r="DN161" s="5">
        <v>1.1627000000000001</v>
      </c>
      <c r="DO161" s="5">
        <v>0.1583</v>
      </c>
      <c r="DP161" s="5">
        <v>0.58679999999999999</v>
      </c>
      <c r="DQ161" s="5">
        <v>3.3999999999999998E-3</v>
      </c>
      <c r="DR161" s="4">
        <v>0.67459999999999998</v>
      </c>
      <c r="DS161" s="4">
        <v>0.78739999999999999</v>
      </c>
      <c r="DT161" s="4">
        <v>0.34399999999999997</v>
      </c>
      <c r="DU161" s="4">
        <v>0.94889999999999997</v>
      </c>
      <c r="DV161" s="4">
        <v>2.8400000000000002E-2</v>
      </c>
      <c r="DW161" s="5">
        <v>0.68149999999999999</v>
      </c>
      <c r="DX161" s="5">
        <v>0.80149999999999999</v>
      </c>
      <c r="DY161" s="5">
        <v>0.33040000000000003</v>
      </c>
      <c r="DZ161" s="5">
        <v>0.93789999999999996</v>
      </c>
      <c r="EA161" s="5">
        <v>2.0500000000000001E-2</v>
      </c>
      <c r="EB161" s="4">
        <v>0.69779999999999998</v>
      </c>
      <c r="EC161" s="4">
        <v>0.83779999999999999</v>
      </c>
      <c r="ED161" s="4">
        <v>0.30099999999999999</v>
      </c>
      <c r="EE161" s="4">
        <v>0.9143</v>
      </c>
      <c r="EF161" s="4">
        <v>1.37E-2</v>
      </c>
      <c r="EG161" s="5">
        <v>0.73319999999999996</v>
      </c>
      <c r="EH161" s="5">
        <v>0.91879999999999995</v>
      </c>
      <c r="EI161" s="5">
        <v>0.24729999999999999</v>
      </c>
      <c r="EJ161" s="5">
        <v>0.85250000000000004</v>
      </c>
      <c r="EK161" s="5">
        <v>1.1599999999999999E-2</v>
      </c>
      <c r="EL161" s="4">
        <v>0.82869999999999999</v>
      </c>
      <c r="EM161" s="4">
        <v>1.1635</v>
      </c>
      <c r="EN161" s="4">
        <v>0.15939999999999999</v>
      </c>
      <c r="EO161" s="4">
        <v>0.5887</v>
      </c>
      <c r="EP161" s="4">
        <v>3.7000000000000002E-3</v>
      </c>
      <c r="EQ161" s="5"/>
      <c r="ER161" s="5"/>
      <c r="ES161" s="5"/>
      <c r="ET161" s="5"/>
      <c r="EU161" s="5"/>
      <c r="EV161" s="4"/>
      <c r="EW161" s="4"/>
      <c r="EX161" s="4"/>
      <c r="EY161" s="4"/>
      <c r="EZ161" s="4"/>
      <c r="FA161" s="5">
        <v>0.69750000000000001</v>
      </c>
      <c r="FB161" s="5">
        <v>0.83689999999999998</v>
      </c>
      <c r="FC161" s="5">
        <v>0.3004</v>
      </c>
      <c r="FD161" s="5">
        <v>0.9143</v>
      </c>
      <c r="FE161" s="5">
        <v>1.4500000000000001E-2</v>
      </c>
      <c r="FF161" s="4"/>
      <c r="FG161" s="4"/>
      <c r="FH161" s="4"/>
      <c r="FI161" s="4"/>
      <c r="FJ161" s="4"/>
      <c r="FK161" s="5"/>
      <c r="FL161" s="5"/>
      <c r="FM161" s="5"/>
      <c r="FN161" s="5"/>
      <c r="FO161" s="5"/>
      <c r="FP161" s="4">
        <f t="shared" si="36"/>
        <v>0.72085333333333357</v>
      </c>
      <c r="FQ161" s="4">
        <f t="shared" si="37"/>
        <v>0.89544666666666695</v>
      </c>
      <c r="FR161" s="4">
        <f t="shared" si="38"/>
        <v>0.27789666666666668</v>
      </c>
      <c r="FS161" s="4">
        <f t="shared" si="39"/>
        <v>0.85526666666666662</v>
      </c>
      <c r="FT161" s="4">
        <f t="shared" si="40"/>
        <v>1.8123333333333328E-2</v>
      </c>
      <c r="FU161" s="1" t="str" cm="1">
        <f t="array" aca="1" ref="FU161" ca="1">CONCATENATE(INDIRECT(ADDRESS(1,MATCH(_xlfn.MINIFS(B161:FO161,metrics.est,"MAE"),B161:FO161,0)+1)), ", ", INDIRECT(ADDRESS(2,MATCH(_xlfn.MINIFS(B161:FO161,metrics.est,"MAE"),B161:FO161,0)+1)))</f>
        <v>k=20, r=0.1</v>
      </c>
      <c r="FV161" s="1" t="str" cm="1">
        <f t="array" aca="1" ref="FV161" ca="1">CONCATENATE(INDIRECT(ADDRESS(1,MATCH(_xlfn.MINIFS(B161:FO161,metrics.est,"MSE"),B161:FO161,0)+1)), ", ", INDIRECT(ADDRESS(2,MATCH(_xlfn.MINIFS(B161:FO161,metrics.est,"MSE"),B161:FO161,0)+1)))</f>
        <v>k=20, r=0.1</v>
      </c>
      <c r="FW161" s="1" t="str" cm="1">
        <f t="array" aca="1" ref="FW161" ca="1">CONCATENATE(INDIRECT(ADDRESS(1,MATCH(_xlfn.MAXIFS(B161:FO161,metrics.est,"R"),B161:FO161,0)+1)), ", ", INDIRECT(ADDRESS(2,MATCH(_xlfn.MAXIFS(B161:FO161,metrics.est,"R"),B161:FO161,0)+1)))</f>
        <v>k=10, r=0.1</v>
      </c>
      <c r="FX161" s="1" t="str" cm="1">
        <f t="array" aca="1" ref="FX161" ca="1">CONCATENATE(INDIRECT(ADDRESS(1,MATCH(_xlfn.MAXIFS(B161:FO161,metrics.est,"Coverage"),B161:FO161,0)+1)), ", ", INDIRECT(ADDRESS(2,MATCH(_xlfn.MAXIFS(B161:FO161,metrics.est,"Coverage"),B161:FO161,0)+1)))</f>
        <v>k=5, r=0.1</v>
      </c>
      <c r="FY161" s="1" t="str" cm="1">
        <f t="array" aca="1" ref="FY161" ca="1">CONCATENATE(INDIRECT(ADDRESS(1,MATCH(_xlfn.MINIFS(B161:FO161,metrics.est,"Time"),B161:FO161,0)+1)), ", ", INDIRECT(ADDRESS(2,MATCH(_xlfn.MINIFS(B161:FO161,metrics.est,"Time"),B161:FO161,0)+1)))</f>
        <v>k=20, r=0.9</v>
      </c>
    </row>
    <row r="162" spans="1:181" x14ac:dyDescent="0.2">
      <c r="A162" s="1" t="s">
        <v>228</v>
      </c>
      <c r="B162" s="4">
        <v>0.67310000000000003</v>
      </c>
      <c r="C162" s="4">
        <v>0.78249999999999997</v>
      </c>
      <c r="D162" s="4">
        <v>0.33029999999999998</v>
      </c>
      <c r="E162" s="4">
        <v>0.95609999999999995</v>
      </c>
      <c r="F162" s="4">
        <v>5.3699999999999998E-2</v>
      </c>
      <c r="G162" s="5">
        <v>0.67710000000000004</v>
      </c>
      <c r="H162" s="5">
        <v>0.79549999999999998</v>
      </c>
      <c r="I162" s="5">
        <v>0.34939999999999999</v>
      </c>
      <c r="J162" s="5">
        <v>0.95069999999999999</v>
      </c>
      <c r="K162" s="5">
        <v>5.74E-2</v>
      </c>
      <c r="L162" s="4">
        <v>0.68300000000000005</v>
      </c>
      <c r="M162" s="4">
        <v>0.80720000000000003</v>
      </c>
      <c r="N162" s="4">
        <v>0.33450000000000002</v>
      </c>
      <c r="O162" s="4">
        <v>0.94569999999999999</v>
      </c>
      <c r="P162" s="4">
        <v>4.2599999999999999E-2</v>
      </c>
      <c r="Q162" s="5">
        <v>0.68799999999999994</v>
      </c>
      <c r="R162" s="5">
        <v>0.81810000000000005</v>
      </c>
      <c r="S162" s="5">
        <v>0.3246</v>
      </c>
      <c r="T162" s="5">
        <v>0.93769999999999998</v>
      </c>
      <c r="U162" s="5">
        <v>4.0099999999999997E-2</v>
      </c>
      <c r="V162" s="4">
        <v>0.69530000000000003</v>
      </c>
      <c r="W162" s="4">
        <v>0.83550000000000002</v>
      </c>
      <c r="X162" s="4">
        <v>0.32090000000000002</v>
      </c>
      <c r="Y162" s="4">
        <v>0.92620000000000002</v>
      </c>
      <c r="Z162" s="4">
        <v>2.93E-2</v>
      </c>
      <c r="AA162" s="5">
        <v>0.70860000000000001</v>
      </c>
      <c r="AB162" s="5">
        <v>0.86429999999999996</v>
      </c>
      <c r="AC162" s="5">
        <v>0.29649999999999999</v>
      </c>
      <c r="AD162" s="5">
        <v>0.91090000000000004</v>
      </c>
      <c r="AE162" s="5">
        <v>3.44E-2</v>
      </c>
      <c r="AF162" s="4">
        <v>0.72699999999999998</v>
      </c>
      <c r="AG162" s="4">
        <v>0.90680000000000005</v>
      </c>
      <c r="AH162" s="4">
        <v>0.25729999999999997</v>
      </c>
      <c r="AI162" s="4">
        <v>0.88470000000000004</v>
      </c>
      <c r="AJ162" s="4">
        <v>1.72E-2</v>
      </c>
      <c r="AK162" s="5">
        <v>0.75900000000000001</v>
      </c>
      <c r="AL162" s="5">
        <v>0.98650000000000004</v>
      </c>
      <c r="AM162" s="5">
        <v>0.219</v>
      </c>
      <c r="AN162" s="5">
        <v>0.82650000000000001</v>
      </c>
      <c r="AO162" s="5">
        <v>1.41E-2</v>
      </c>
      <c r="AP162" s="4">
        <v>0.80740000000000001</v>
      </c>
      <c r="AQ162" s="4">
        <v>1.1012</v>
      </c>
      <c r="AR162" s="4">
        <v>0.1452</v>
      </c>
      <c r="AS162" s="4">
        <v>0.63519999999999999</v>
      </c>
      <c r="AT162" s="4">
        <v>6.1000000000000004E-3</v>
      </c>
      <c r="AU162" s="5">
        <v>0.67279999999999995</v>
      </c>
      <c r="AV162" s="5">
        <v>0.7863</v>
      </c>
      <c r="AW162" s="5">
        <v>0.35549999999999998</v>
      </c>
      <c r="AX162" s="5">
        <v>0.9556</v>
      </c>
      <c r="AY162" s="5">
        <v>7.1900000000000006E-2</v>
      </c>
      <c r="AZ162" s="4">
        <v>0.68220000000000003</v>
      </c>
      <c r="BA162" s="4">
        <v>0.80479999999999996</v>
      </c>
      <c r="BB162" s="4">
        <v>0.34489999999999998</v>
      </c>
      <c r="BC162" s="4">
        <v>0.9446</v>
      </c>
      <c r="BD162" s="4">
        <v>5.4600000000000003E-2</v>
      </c>
      <c r="BE162" s="5">
        <v>0.69650000000000001</v>
      </c>
      <c r="BF162" s="5">
        <v>0.83940000000000003</v>
      </c>
      <c r="BG162" s="5">
        <v>0.31030000000000002</v>
      </c>
      <c r="BH162" s="5">
        <v>0.92649999999999999</v>
      </c>
      <c r="BI162" s="5">
        <v>3.5400000000000001E-2</v>
      </c>
      <c r="BJ162" s="4">
        <v>0.72670000000000001</v>
      </c>
      <c r="BK162" s="4">
        <v>0.9073</v>
      </c>
      <c r="BL162" s="4">
        <v>0.25869999999999999</v>
      </c>
      <c r="BM162" s="4">
        <v>0.88390000000000002</v>
      </c>
      <c r="BN162" s="4">
        <v>2.4500000000000001E-2</v>
      </c>
      <c r="BO162" s="5">
        <v>0.80720000000000003</v>
      </c>
      <c r="BP162" s="5">
        <v>1.1007</v>
      </c>
      <c r="BQ162" s="5">
        <v>0.14449999999999999</v>
      </c>
      <c r="BR162" s="5">
        <v>0.63360000000000005</v>
      </c>
      <c r="BS162" s="5">
        <v>1.04E-2</v>
      </c>
      <c r="BT162" s="4">
        <v>0.67390000000000005</v>
      </c>
      <c r="BU162" s="4">
        <v>0.7873</v>
      </c>
      <c r="BV162" s="4">
        <v>0.34620000000000001</v>
      </c>
      <c r="BW162" s="4">
        <v>0.95499999999999996</v>
      </c>
      <c r="BX162" s="4">
        <v>7.46E-2</v>
      </c>
      <c r="BY162" s="5">
        <v>0.68200000000000005</v>
      </c>
      <c r="BZ162" s="5">
        <v>0.80610000000000004</v>
      </c>
      <c r="CA162" s="5">
        <v>0.33679999999999999</v>
      </c>
      <c r="CB162" s="5">
        <v>0.9456</v>
      </c>
      <c r="CC162" s="5">
        <v>5.62E-2</v>
      </c>
      <c r="CD162" s="4">
        <v>0.69699999999999995</v>
      </c>
      <c r="CE162" s="4">
        <v>0.83940000000000003</v>
      </c>
      <c r="CF162" s="4">
        <v>0.31109999999999999</v>
      </c>
      <c r="CG162" s="4">
        <v>0.92710000000000004</v>
      </c>
      <c r="CH162" s="4">
        <v>3.5900000000000001E-2</v>
      </c>
      <c r="CI162" s="5">
        <v>0.72750000000000004</v>
      </c>
      <c r="CJ162" s="5">
        <v>0.91110000000000002</v>
      </c>
      <c r="CK162" s="5">
        <v>0.26129999999999998</v>
      </c>
      <c r="CL162" s="5">
        <v>0.88349999999999995</v>
      </c>
      <c r="CM162" s="5">
        <v>2.0899999999999998E-2</v>
      </c>
      <c r="CN162" s="4">
        <v>0.80630000000000002</v>
      </c>
      <c r="CO162" s="4">
        <v>1.099</v>
      </c>
      <c r="CP162" s="4">
        <v>0.15240000000000001</v>
      </c>
      <c r="CQ162" s="4">
        <v>0.63270000000000004</v>
      </c>
      <c r="CR162" s="4">
        <v>6.4999999999999997E-3</v>
      </c>
      <c r="CS162" s="5">
        <v>0.67169999999999996</v>
      </c>
      <c r="CT162" s="5">
        <v>0.78369999999999995</v>
      </c>
      <c r="CU162" s="5">
        <v>0.35699999999999998</v>
      </c>
      <c r="CV162" s="5">
        <v>0.95540000000000003</v>
      </c>
      <c r="CW162" s="5">
        <v>5.6000000000000001E-2</v>
      </c>
      <c r="CX162" s="4">
        <v>0.68210000000000004</v>
      </c>
      <c r="CY162" s="4">
        <v>0.80559999999999998</v>
      </c>
      <c r="CZ162" s="4">
        <v>0.34129999999999999</v>
      </c>
      <c r="DA162" s="4">
        <v>0.94489999999999996</v>
      </c>
      <c r="DB162" s="4">
        <v>4.1099999999999998E-2</v>
      </c>
      <c r="DC162" s="5">
        <v>0.6966</v>
      </c>
      <c r="DD162" s="5">
        <v>0.83919999999999995</v>
      </c>
      <c r="DE162" s="5">
        <v>0.31080000000000002</v>
      </c>
      <c r="DF162" s="5">
        <v>0.92730000000000001</v>
      </c>
      <c r="DG162" s="5">
        <v>0.03</v>
      </c>
      <c r="DH162" s="4">
        <v>0.72789999999999999</v>
      </c>
      <c r="DI162" s="4">
        <v>0.91180000000000005</v>
      </c>
      <c r="DJ162" s="4">
        <v>0.26100000000000001</v>
      </c>
      <c r="DK162" s="4">
        <v>0.88419999999999999</v>
      </c>
      <c r="DL162" s="4">
        <v>1.6899999999999998E-2</v>
      </c>
      <c r="DM162" s="5">
        <v>0.80669999999999997</v>
      </c>
      <c r="DN162" s="5">
        <v>1.0991</v>
      </c>
      <c r="DO162" s="5">
        <v>0.14829999999999999</v>
      </c>
      <c r="DP162" s="5">
        <v>0.63190000000000002</v>
      </c>
      <c r="DQ162" s="5">
        <v>5.3E-3</v>
      </c>
      <c r="DR162" s="4">
        <v>0.67449999999999999</v>
      </c>
      <c r="DS162" s="4">
        <v>0.78879999999999995</v>
      </c>
      <c r="DT162" s="4">
        <v>0.35139999999999999</v>
      </c>
      <c r="DU162" s="4">
        <v>0.95440000000000003</v>
      </c>
      <c r="DV162" s="4">
        <v>6.9099999999999995E-2</v>
      </c>
      <c r="DW162" s="5">
        <v>0.68120000000000003</v>
      </c>
      <c r="DX162" s="5">
        <v>0.80369999999999997</v>
      </c>
      <c r="DY162" s="5">
        <v>0.33839999999999998</v>
      </c>
      <c r="DZ162" s="5">
        <v>0.94479999999999997</v>
      </c>
      <c r="EA162" s="5">
        <v>4.1399999999999999E-2</v>
      </c>
      <c r="EB162" s="4">
        <v>0.69610000000000005</v>
      </c>
      <c r="EC162" s="4">
        <v>0.83789999999999998</v>
      </c>
      <c r="ED162" s="4">
        <v>0.31280000000000002</v>
      </c>
      <c r="EE162" s="4">
        <v>0.92649999999999999</v>
      </c>
      <c r="EF162" s="4">
        <v>3.04E-2</v>
      </c>
      <c r="EG162" s="5">
        <v>0.72719999999999996</v>
      </c>
      <c r="EH162" s="5">
        <v>0.91</v>
      </c>
      <c r="EI162" s="5">
        <v>0.26100000000000001</v>
      </c>
      <c r="EJ162" s="5">
        <v>0.88439999999999996</v>
      </c>
      <c r="EK162" s="5">
        <v>2.3E-2</v>
      </c>
      <c r="EL162" s="4">
        <v>0.80640000000000001</v>
      </c>
      <c r="EM162" s="4">
        <v>1.0993999999999999</v>
      </c>
      <c r="EN162" s="4">
        <v>0.14649999999999999</v>
      </c>
      <c r="EO162" s="4">
        <v>0.63280000000000003</v>
      </c>
      <c r="EP162" s="4">
        <v>5.5999999999999999E-3</v>
      </c>
      <c r="EQ162" s="5"/>
      <c r="ER162" s="5"/>
      <c r="ES162" s="5"/>
      <c r="ET162" s="5"/>
      <c r="EU162" s="5"/>
      <c r="EV162" s="4"/>
      <c r="EW162" s="4"/>
      <c r="EX162" s="4"/>
      <c r="EY162" s="4"/>
      <c r="EZ162" s="4"/>
      <c r="FA162" s="5">
        <v>0.69589999999999996</v>
      </c>
      <c r="FB162" s="5">
        <v>0.83730000000000004</v>
      </c>
      <c r="FC162" s="5">
        <v>0.313</v>
      </c>
      <c r="FD162" s="5">
        <v>0.92689999999999995</v>
      </c>
      <c r="FE162" s="5">
        <v>3.0300000000000001E-2</v>
      </c>
      <c r="FF162" s="4"/>
      <c r="FG162" s="4"/>
      <c r="FH162" s="4"/>
      <c r="FI162" s="4"/>
      <c r="FJ162" s="4"/>
      <c r="FK162" s="5"/>
      <c r="FL162" s="5"/>
      <c r="FM162" s="5"/>
      <c r="FN162" s="5"/>
      <c r="FO162" s="5"/>
      <c r="FP162" s="4">
        <f t="shared" si="36"/>
        <v>0.71522999999999992</v>
      </c>
      <c r="FQ162" s="4">
        <f t="shared" si="37"/>
        <v>0.8831833333333331</v>
      </c>
      <c r="FR162" s="4">
        <f t="shared" si="38"/>
        <v>0.28469666666666671</v>
      </c>
      <c r="FS162" s="4">
        <f t="shared" si="39"/>
        <v>0.87584333333333353</v>
      </c>
      <c r="FT162" s="4">
        <f t="shared" si="40"/>
        <v>3.4496666666666669E-2</v>
      </c>
      <c r="FU162" s="1" t="str" cm="1">
        <f t="array" aca="1" ref="FU162" ca="1">CONCATENATE(INDIRECT(ADDRESS(1,MATCH(_xlfn.MINIFS(B162:FO162,metrics.est,"MAE"),B162:FO162,0)+1)), ", ", INDIRECT(ADDRESS(2,MATCH(_xlfn.MINIFS(B162:FO162,metrics.est,"MAE"),B162:FO162,0)+1)))</f>
        <v>k=20, r=0.1</v>
      </c>
      <c r="FV162" s="1" t="str" cm="1">
        <f t="array" aca="1" ref="FV162" ca="1">CONCATENATE(INDIRECT(ADDRESS(1,MATCH(_xlfn.MINIFS(B162:FO162,metrics.est,"MSE"),B162:FO162,0)+1)), ", ", INDIRECT(ADDRESS(2,MATCH(_xlfn.MINIFS(B162:FO162,metrics.est,"MSE"),B162:FO162,0)+1)))</f>
        <v>k=5, r=0.1</v>
      </c>
      <c r="FW162" s="1" t="str" cm="1">
        <f t="array" aca="1" ref="FW162" ca="1">CONCATENATE(INDIRECT(ADDRESS(1,MATCH(_xlfn.MAXIFS(B162:FO162,metrics.est,"R"),B162:FO162,0)+1)), ", ", INDIRECT(ADDRESS(2,MATCH(_xlfn.MAXIFS(B162:FO162,metrics.est,"R"),B162:FO162,0)+1)))</f>
        <v>k=20, r=0.1</v>
      </c>
      <c r="FX162" s="1" t="str" cm="1">
        <f t="array" aca="1" ref="FX162" ca="1">CONCATENATE(INDIRECT(ADDRESS(1,MATCH(_xlfn.MAXIFS(B162:FO162,metrics.est,"Coverage"),B162:FO162,0)+1)), ", ", INDIRECT(ADDRESS(2,MATCH(_xlfn.MAXIFS(B162:FO162,metrics.est,"Coverage"),B162:FO162,0)+1)))</f>
        <v>k=5, r=0.1</v>
      </c>
      <c r="FY162" s="1" t="str" cm="1">
        <f t="array" aca="1" ref="FY162" ca="1">CONCATENATE(INDIRECT(ADDRESS(1,MATCH(_xlfn.MINIFS(B162:FO162,metrics.est,"Time"),B162:FO162,0)+1)), ", ", INDIRECT(ADDRESS(2,MATCH(_xlfn.MINIFS(B162:FO162,metrics.est,"Time"),B162:FO162,0)+1)))</f>
        <v>k=20, r=0.9</v>
      </c>
    </row>
    <row r="163" spans="1:181" x14ac:dyDescent="0.2">
      <c r="A163" s="1" t="s">
        <v>144</v>
      </c>
      <c r="B163" s="4">
        <v>0.64359999999999995</v>
      </c>
      <c r="C163" s="4">
        <v>0.71030000000000004</v>
      </c>
      <c r="D163" s="4">
        <v>0.372</v>
      </c>
      <c r="E163" s="4">
        <v>0.96430000000000005</v>
      </c>
      <c r="F163" s="4">
        <v>0.30109999999999998</v>
      </c>
      <c r="G163" s="5">
        <v>0.64939999999999998</v>
      </c>
      <c r="H163" s="5">
        <v>0.72550000000000003</v>
      </c>
      <c r="I163" s="5">
        <v>0.38490000000000002</v>
      </c>
      <c r="J163" s="5">
        <v>0.95889999999999997</v>
      </c>
      <c r="K163" s="5">
        <v>0.36730000000000002</v>
      </c>
      <c r="L163" s="4">
        <v>0.65620000000000001</v>
      </c>
      <c r="M163" s="4">
        <v>0.74070000000000003</v>
      </c>
      <c r="N163" s="4">
        <v>0.37669999999999998</v>
      </c>
      <c r="O163" s="4">
        <v>0.95550000000000002</v>
      </c>
      <c r="P163" s="4">
        <v>0.49390000000000001</v>
      </c>
      <c r="Q163" s="5">
        <v>0.66269999999999996</v>
      </c>
      <c r="R163" s="5">
        <v>0.75409999999999999</v>
      </c>
      <c r="S163" s="5">
        <v>0.36630000000000001</v>
      </c>
      <c r="T163" s="5">
        <v>0.94989999999999997</v>
      </c>
      <c r="U163" s="5">
        <v>0.39340000000000003</v>
      </c>
      <c r="V163" s="4">
        <v>0.67100000000000004</v>
      </c>
      <c r="W163" s="4">
        <v>0.77239999999999998</v>
      </c>
      <c r="X163" s="4">
        <v>0.35870000000000002</v>
      </c>
      <c r="Y163" s="4">
        <v>0.94169999999999998</v>
      </c>
      <c r="Z163" s="4">
        <v>0.38640000000000002</v>
      </c>
      <c r="AA163" s="5">
        <v>0.68620000000000003</v>
      </c>
      <c r="AB163" s="5">
        <v>0.80610000000000004</v>
      </c>
      <c r="AC163" s="5">
        <v>0.33700000000000002</v>
      </c>
      <c r="AD163" s="5">
        <v>0.93189999999999995</v>
      </c>
      <c r="AE163" s="5">
        <v>0.3417</v>
      </c>
      <c r="AF163" s="4">
        <v>0.70369999999999999</v>
      </c>
      <c r="AG163" s="4">
        <v>0.85050000000000003</v>
      </c>
      <c r="AH163" s="4">
        <v>0.30840000000000001</v>
      </c>
      <c r="AI163" s="4">
        <v>0.91469999999999996</v>
      </c>
      <c r="AJ163" s="4">
        <v>0.27950000000000003</v>
      </c>
      <c r="AK163" s="5">
        <v>0.74029999999999996</v>
      </c>
      <c r="AL163" s="5">
        <v>0.94540000000000002</v>
      </c>
      <c r="AM163" s="5">
        <v>0.27060000000000001</v>
      </c>
      <c r="AN163" s="5">
        <v>0.88400000000000001</v>
      </c>
      <c r="AO163" s="5">
        <v>0.1915</v>
      </c>
      <c r="AP163" s="4">
        <v>0.82069999999999999</v>
      </c>
      <c r="AQ163" s="4">
        <v>1.1524000000000001</v>
      </c>
      <c r="AR163" s="4">
        <v>0.2218</v>
      </c>
      <c r="AS163" s="4">
        <v>0.80930000000000002</v>
      </c>
      <c r="AT163" s="4">
        <v>9.1399999999999995E-2</v>
      </c>
      <c r="AU163" s="5">
        <v>0.64400000000000002</v>
      </c>
      <c r="AV163" s="5">
        <v>0.71199999999999997</v>
      </c>
      <c r="AW163" s="5">
        <v>0.39539999999999997</v>
      </c>
      <c r="AX163" s="5">
        <v>0.96309999999999996</v>
      </c>
      <c r="AY163" s="5">
        <v>0.34489999999999998</v>
      </c>
      <c r="AZ163" s="4">
        <v>0.65529999999999999</v>
      </c>
      <c r="BA163" s="4">
        <v>0.73619999999999997</v>
      </c>
      <c r="BB163" s="4">
        <v>0.3831</v>
      </c>
      <c r="BC163" s="4">
        <v>0.95489999999999997</v>
      </c>
      <c r="BD163" s="4">
        <v>0.46410000000000001</v>
      </c>
      <c r="BE163" s="5">
        <v>0.67159999999999997</v>
      </c>
      <c r="BF163" s="5">
        <v>0.77490000000000003</v>
      </c>
      <c r="BG163" s="5">
        <v>0.35389999999999999</v>
      </c>
      <c r="BH163" s="5">
        <v>0.94199999999999995</v>
      </c>
      <c r="BI163" s="5">
        <v>0.3906</v>
      </c>
      <c r="BJ163" s="4">
        <v>0.70430000000000004</v>
      </c>
      <c r="BK163" s="4">
        <v>0.85160000000000002</v>
      </c>
      <c r="BL163" s="4">
        <v>0.31030000000000002</v>
      </c>
      <c r="BM163" s="4">
        <v>0.91459999999999997</v>
      </c>
      <c r="BN163" s="4">
        <v>0.24049999999999999</v>
      </c>
      <c r="BO163" s="5">
        <v>0.82169999999999999</v>
      </c>
      <c r="BP163" s="5">
        <v>1.1532</v>
      </c>
      <c r="BQ163" s="5">
        <v>0.21729999999999999</v>
      </c>
      <c r="BR163" s="5">
        <v>0.80810000000000004</v>
      </c>
      <c r="BS163" s="5">
        <v>8.4699999999999998E-2</v>
      </c>
      <c r="BT163" s="4">
        <v>0.64510000000000001</v>
      </c>
      <c r="BU163" s="4">
        <v>0.71460000000000001</v>
      </c>
      <c r="BV163" s="4">
        <v>0.37969999999999998</v>
      </c>
      <c r="BW163" s="4">
        <v>0.96289999999999998</v>
      </c>
      <c r="BX163" s="4">
        <v>0.27579999999999999</v>
      </c>
      <c r="BY163" s="5">
        <v>0.65620000000000001</v>
      </c>
      <c r="BZ163" s="5">
        <v>0.73970000000000002</v>
      </c>
      <c r="CA163" s="5">
        <v>0.37809999999999999</v>
      </c>
      <c r="CB163" s="5">
        <v>0.95569999999999999</v>
      </c>
      <c r="CC163" s="5">
        <v>0.39250000000000002</v>
      </c>
      <c r="CD163" s="4">
        <v>0.67320000000000002</v>
      </c>
      <c r="CE163" s="4">
        <v>0.77790000000000004</v>
      </c>
      <c r="CF163" s="4">
        <v>0.35299999999999998</v>
      </c>
      <c r="CG163" s="4">
        <v>0.94230000000000003</v>
      </c>
      <c r="CH163" s="4">
        <v>0.33729999999999999</v>
      </c>
      <c r="CI163" s="5">
        <v>0.70509999999999995</v>
      </c>
      <c r="CJ163" s="5">
        <v>0.85560000000000003</v>
      </c>
      <c r="CK163" s="5">
        <v>0.30919999999999997</v>
      </c>
      <c r="CL163" s="5">
        <v>0.91439999999999999</v>
      </c>
      <c r="CM163" s="5">
        <v>0.2288</v>
      </c>
      <c r="CN163" s="4">
        <v>0.82140000000000002</v>
      </c>
      <c r="CO163" s="4">
        <v>1.1553</v>
      </c>
      <c r="CP163" s="4">
        <v>0.2228</v>
      </c>
      <c r="CQ163" s="4">
        <v>0.80820000000000003</v>
      </c>
      <c r="CR163" s="4">
        <v>6.5799999999999997E-2</v>
      </c>
      <c r="CS163" s="5">
        <v>0.64219999999999999</v>
      </c>
      <c r="CT163" s="5">
        <v>0.70930000000000004</v>
      </c>
      <c r="CU163" s="5">
        <v>0.39839999999999998</v>
      </c>
      <c r="CV163" s="5">
        <v>0.96299999999999997</v>
      </c>
      <c r="CW163" s="5">
        <v>0.23069999999999999</v>
      </c>
      <c r="CX163" s="4">
        <v>0.65549999999999997</v>
      </c>
      <c r="CY163" s="4">
        <v>0.7389</v>
      </c>
      <c r="CZ163" s="4">
        <v>0.379</v>
      </c>
      <c r="DA163" s="4">
        <v>0.95530000000000004</v>
      </c>
      <c r="DB163" s="4">
        <v>0.33350000000000002</v>
      </c>
      <c r="DC163" s="5">
        <v>0.67249999999999999</v>
      </c>
      <c r="DD163" s="5">
        <v>0.77649999999999997</v>
      </c>
      <c r="DE163" s="5">
        <v>0.35320000000000001</v>
      </c>
      <c r="DF163" s="5">
        <v>0.94259999999999999</v>
      </c>
      <c r="DG163" s="5">
        <v>0.3493</v>
      </c>
      <c r="DH163" s="4">
        <v>0.70440000000000003</v>
      </c>
      <c r="DI163" s="4">
        <v>0.85309999999999997</v>
      </c>
      <c r="DJ163" s="4">
        <v>0.31130000000000002</v>
      </c>
      <c r="DK163" s="4">
        <v>0.91459999999999997</v>
      </c>
      <c r="DL163" s="4">
        <v>0.17169999999999999</v>
      </c>
      <c r="DM163" s="5">
        <v>0.82150000000000001</v>
      </c>
      <c r="DN163" s="5">
        <v>1.1551</v>
      </c>
      <c r="DO163" s="5">
        <v>0.22140000000000001</v>
      </c>
      <c r="DP163" s="5">
        <v>0.80830000000000002</v>
      </c>
      <c r="DQ163" s="5">
        <v>5.6099999999999997E-2</v>
      </c>
      <c r="DR163" s="4">
        <v>0.64459999999999995</v>
      </c>
      <c r="DS163" s="4">
        <v>0.7137</v>
      </c>
      <c r="DT163" s="4">
        <v>0.39229999999999998</v>
      </c>
      <c r="DU163" s="4">
        <v>0.96240000000000003</v>
      </c>
      <c r="DV163" s="4">
        <v>0.3029</v>
      </c>
      <c r="DW163" s="5">
        <v>0.65449999999999997</v>
      </c>
      <c r="DX163" s="5">
        <v>0.73540000000000005</v>
      </c>
      <c r="DY163" s="5">
        <v>0.37940000000000002</v>
      </c>
      <c r="DZ163" s="5">
        <v>0.95499999999999996</v>
      </c>
      <c r="EA163" s="5">
        <v>0.34660000000000002</v>
      </c>
      <c r="EB163" s="4">
        <v>0.67200000000000004</v>
      </c>
      <c r="EC163" s="4">
        <v>0.7752</v>
      </c>
      <c r="ED163" s="4">
        <v>0.35649999999999998</v>
      </c>
      <c r="EE163" s="4">
        <v>0.94179999999999997</v>
      </c>
      <c r="EF163" s="4">
        <v>0.28089999999999998</v>
      </c>
      <c r="EG163" s="5">
        <v>0.70489999999999997</v>
      </c>
      <c r="EH163" s="5">
        <v>0.85429999999999995</v>
      </c>
      <c r="EI163" s="5">
        <v>0.30919999999999997</v>
      </c>
      <c r="EJ163" s="5">
        <v>0.91490000000000005</v>
      </c>
      <c r="EK163" s="5">
        <v>0.23599999999999999</v>
      </c>
      <c r="EL163" s="4">
        <v>0.82110000000000005</v>
      </c>
      <c r="EM163" s="4">
        <v>1.1544000000000001</v>
      </c>
      <c r="EN163" s="4">
        <v>0.2208</v>
      </c>
      <c r="EO163" s="4">
        <v>0.80879999999999996</v>
      </c>
      <c r="EP163" s="4">
        <v>5.5300000000000002E-2</v>
      </c>
      <c r="EQ163" s="5"/>
      <c r="ER163" s="5"/>
      <c r="ES163" s="5"/>
      <c r="ET163" s="5"/>
      <c r="EU163" s="5"/>
      <c r="EV163" s="4"/>
      <c r="EW163" s="4"/>
      <c r="EX163" s="4"/>
      <c r="EY163" s="4"/>
      <c r="EZ163" s="4"/>
      <c r="FA163" s="5">
        <v>0.67190000000000005</v>
      </c>
      <c r="FB163" s="5">
        <v>0.77559999999999996</v>
      </c>
      <c r="FC163" s="5">
        <v>0.35470000000000002</v>
      </c>
      <c r="FD163" s="5">
        <v>0.94199999999999995</v>
      </c>
      <c r="FE163" s="5">
        <v>0.25879999999999997</v>
      </c>
      <c r="FF163" s="4"/>
      <c r="FG163" s="4"/>
      <c r="FH163" s="4"/>
      <c r="FI163" s="4"/>
      <c r="FJ163" s="4"/>
      <c r="FK163" s="5"/>
      <c r="FL163" s="5"/>
      <c r="FM163" s="5"/>
      <c r="FN163" s="5"/>
      <c r="FO163" s="5"/>
      <c r="FP163" s="4">
        <f t="shared" si="36"/>
        <v>0.69655999999999996</v>
      </c>
      <c r="FQ163" s="4">
        <f t="shared" si="37"/>
        <v>0.83899666666666672</v>
      </c>
      <c r="FR163" s="4">
        <f t="shared" si="38"/>
        <v>0.33251333333333333</v>
      </c>
      <c r="FS163" s="4">
        <f t="shared" si="39"/>
        <v>0.91950333333333323</v>
      </c>
      <c r="FT163" s="4">
        <f t="shared" si="40"/>
        <v>0.27643333333333342</v>
      </c>
      <c r="FU163" s="1" t="str" cm="1">
        <f t="array" aca="1" ref="FU163" ca="1">CONCATENATE(INDIRECT(ADDRESS(1,MATCH(_xlfn.MINIFS(B163:FO163,metrics.est,"MAE"),B163:FO163,0)+1)), ", ", INDIRECT(ADDRESS(2,MATCH(_xlfn.MINIFS(B163:FO163,metrics.est,"MAE"),B163:FO163,0)+1)))</f>
        <v>k=20, r=0.1</v>
      </c>
      <c r="FV163" s="1" t="str" cm="1">
        <f t="array" aca="1" ref="FV163" ca="1">CONCATENATE(INDIRECT(ADDRESS(1,MATCH(_xlfn.MINIFS(B163:FO163,metrics.est,"MSE"),B163:FO163,0)+1)), ", ", INDIRECT(ADDRESS(2,MATCH(_xlfn.MINIFS(B163:FO163,metrics.est,"MSE"),B163:FO163,0)+1)))</f>
        <v>k=20, r=0.1</v>
      </c>
      <c r="FW163" s="1" t="str" cm="1">
        <f t="array" aca="1" ref="FW163" ca="1">CONCATENATE(INDIRECT(ADDRESS(1,MATCH(_xlfn.MAXIFS(B163:FO163,metrics.est,"R"),B163:FO163,0)+1)), ", ", INDIRECT(ADDRESS(2,MATCH(_xlfn.MAXIFS(B163:FO163,metrics.est,"R"),B163:FO163,0)+1)))</f>
        <v>k=20, r=0.1</v>
      </c>
      <c r="FX163" s="1" t="str" cm="1">
        <f t="array" aca="1" ref="FX163" ca="1">CONCATENATE(INDIRECT(ADDRESS(1,MATCH(_xlfn.MAXIFS(B163:FO163,metrics.est,"Coverage"),B163:FO163,0)+1)), ", ", INDIRECT(ADDRESS(2,MATCH(_xlfn.MAXIFS(B163:FO163,metrics.est,"Coverage"),B163:FO163,0)+1)))</f>
        <v>k=5, r=0.1</v>
      </c>
      <c r="FY163" s="1" t="str" cm="1">
        <f t="array" aca="1" ref="FY163" ca="1">CONCATENATE(INDIRECT(ADDRESS(1,MATCH(_xlfn.MINIFS(B163:FO163,metrics.est,"Time"),B163:FO163,0)+1)), ", ", INDIRECT(ADDRESS(2,MATCH(_xlfn.MINIFS(B163:FO163,metrics.est,"Time"),B163:FO163,0)+1)))</f>
        <v>k=50, r=0.9</v>
      </c>
    </row>
    <row r="164" spans="1:181" x14ac:dyDescent="0.2">
      <c r="A164" s="1" t="s">
        <v>145</v>
      </c>
      <c r="B164" s="4">
        <v>0.65239999999999998</v>
      </c>
      <c r="C164" s="4">
        <v>0.72889999999999999</v>
      </c>
      <c r="D164" s="4">
        <v>0.3543</v>
      </c>
      <c r="E164" s="4">
        <v>0.96419999999999995</v>
      </c>
      <c r="F164" s="4">
        <v>0.26819999999999999</v>
      </c>
      <c r="G164" s="5">
        <v>0.65749999999999997</v>
      </c>
      <c r="H164" s="5">
        <v>0.74280000000000002</v>
      </c>
      <c r="I164" s="5">
        <v>0.37019999999999997</v>
      </c>
      <c r="J164" s="5">
        <v>0.95879999999999999</v>
      </c>
      <c r="K164" s="5">
        <v>0.3463</v>
      </c>
      <c r="L164" s="4">
        <v>0.66379999999999995</v>
      </c>
      <c r="M164" s="4">
        <v>0.75719999999999998</v>
      </c>
      <c r="N164" s="4">
        <v>0.36270000000000002</v>
      </c>
      <c r="O164" s="4">
        <v>0.95540000000000003</v>
      </c>
      <c r="P164" s="4">
        <v>0.44979999999999998</v>
      </c>
      <c r="Q164" s="5">
        <v>0.66990000000000005</v>
      </c>
      <c r="R164" s="5">
        <v>0.76870000000000005</v>
      </c>
      <c r="S164" s="5">
        <v>0.35620000000000002</v>
      </c>
      <c r="T164" s="5">
        <v>0.9496</v>
      </c>
      <c r="U164" s="5">
        <v>0.36330000000000001</v>
      </c>
      <c r="V164" s="4">
        <v>0.67700000000000005</v>
      </c>
      <c r="W164" s="4">
        <v>0.78420000000000001</v>
      </c>
      <c r="X164" s="4">
        <v>0.35160000000000002</v>
      </c>
      <c r="Y164" s="4">
        <v>0.94110000000000005</v>
      </c>
      <c r="Z164" s="4">
        <v>0.3664</v>
      </c>
      <c r="AA164" s="5">
        <v>0.69030000000000002</v>
      </c>
      <c r="AB164" s="5">
        <v>0.81299999999999994</v>
      </c>
      <c r="AC164" s="5">
        <v>0.33539999999999998</v>
      </c>
      <c r="AD164" s="5">
        <v>0.9304</v>
      </c>
      <c r="AE164" s="5">
        <v>0.31719999999999998</v>
      </c>
      <c r="AF164" s="4">
        <v>0.70379999999999998</v>
      </c>
      <c r="AG164" s="4">
        <v>0.84730000000000005</v>
      </c>
      <c r="AH164" s="4">
        <v>0.31090000000000001</v>
      </c>
      <c r="AI164" s="4">
        <v>0.91</v>
      </c>
      <c r="AJ164" s="4">
        <v>0.2727</v>
      </c>
      <c r="AK164" s="5">
        <v>0.73199999999999998</v>
      </c>
      <c r="AL164" s="5">
        <v>0.91849999999999998</v>
      </c>
      <c r="AM164" s="5">
        <v>0.28060000000000002</v>
      </c>
      <c r="AN164" s="5">
        <v>0.86550000000000005</v>
      </c>
      <c r="AO164" s="5">
        <v>0.18</v>
      </c>
      <c r="AP164" s="4">
        <v>0.79379999999999995</v>
      </c>
      <c r="AQ164" s="4">
        <v>1.0762</v>
      </c>
      <c r="AR164" s="4">
        <v>0.2321</v>
      </c>
      <c r="AS164" s="4">
        <v>0.68110000000000004</v>
      </c>
      <c r="AT164" s="4">
        <v>8.5800000000000001E-2</v>
      </c>
      <c r="AU164" s="5">
        <v>0.65249999999999997</v>
      </c>
      <c r="AV164" s="5">
        <v>0.73050000000000004</v>
      </c>
      <c r="AW164" s="5">
        <v>0.37690000000000001</v>
      </c>
      <c r="AX164" s="5">
        <v>0.96299999999999997</v>
      </c>
      <c r="AY164" s="5">
        <v>0.2994</v>
      </c>
      <c r="AZ164" s="4">
        <v>0.66320000000000001</v>
      </c>
      <c r="BA164" s="4">
        <v>0.75270000000000004</v>
      </c>
      <c r="BB164" s="4">
        <v>0.36820000000000003</v>
      </c>
      <c r="BC164" s="4">
        <v>0.95469999999999999</v>
      </c>
      <c r="BD164" s="4">
        <v>0.42249999999999999</v>
      </c>
      <c r="BE164" s="5">
        <v>0.67769999999999997</v>
      </c>
      <c r="BF164" s="5">
        <v>0.78700000000000003</v>
      </c>
      <c r="BG164" s="5">
        <v>0.34549999999999997</v>
      </c>
      <c r="BH164" s="5">
        <v>0.9415</v>
      </c>
      <c r="BI164" s="5">
        <v>0.37340000000000001</v>
      </c>
      <c r="BJ164" s="4">
        <v>0.7046</v>
      </c>
      <c r="BK164" s="4">
        <v>0.84809999999999997</v>
      </c>
      <c r="BL164" s="4">
        <v>0.3135</v>
      </c>
      <c r="BM164" s="4">
        <v>0.91020000000000001</v>
      </c>
      <c r="BN164" s="4">
        <v>0.2316</v>
      </c>
      <c r="BO164" s="5">
        <v>0.79469999999999996</v>
      </c>
      <c r="BP164" s="5">
        <v>1.0763</v>
      </c>
      <c r="BQ164" s="5">
        <v>0.22509999999999999</v>
      </c>
      <c r="BR164" s="5">
        <v>0.68010000000000004</v>
      </c>
      <c r="BS164" s="5">
        <v>7.8799999999999995E-2</v>
      </c>
      <c r="BT164" s="4">
        <v>0.65359999999999996</v>
      </c>
      <c r="BU164" s="4">
        <v>0.73229999999999995</v>
      </c>
      <c r="BV164" s="4">
        <v>0.36370000000000002</v>
      </c>
      <c r="BW164" s="4">
        <v>0.9627</v>
      </c>
      <c r="BX164" s="4">
        <v>0.25419999999999998</v>
      </c>
      <c r="BY164" s="5">
        <v>0.66359999999999997</v>
      </c>
      <c r="BZ164" s="5">
        <v>0.75549999999999995</v>
      </c>
      <c r="CA164" s="5">
        <v>0.36449999999999999</v>
      </c>
      <c r="CB164" s="5">
        <v>0.95550000000000002</v>
      </c>
      <c r="CC164" s="5">
        <v>0.36180000000000001</v>
      </c>
      <c r="CD164" s="4">
        <v>0.67910000000000004</v>
      </c>
      <c r="CE164" s="4">
        <v>0.78949999999999998</v>
      </c>
      <c r="CF164" s="4">
        <v>0.34610000000000002</v>
      </c>
      <c r="CG164" s="4">
        <v>0.94169999999999998</v>
      </c>
      <c r="CH164" s="4">
        <v>0.30909999999999999</v>
      </c>
      <c r="CI164" s="5">
        <v>0.70520000000000005</v>
      </c>
      <c r="CJ164" s="5">
        <v>0.8518</v>
      </c>
      <c r="CK164" s="5">
        <v>0.31290000000000001</v>
      </c>
      <c r="CL164" s="5">
        <v>0.91</v>
      </c>
      <c r="CM164" s="5">
        <v>0.19989999999999999</v>
      </c>
      <c r="CN164" s="4">
        <v>0.79379999999999995</v>
      </c>
      <c r="CO164" s="4">
        <v>1.0769</v>
      </c>
      <c r="CP164" s="4">
        <v>0.2303</v>
      </c>
      <c r="CQ164" s="4">
        <v>0.68020000000000003</v>
      </c>
      <c r="CR164" s="4">
        <v>5.9400000000000001E-2</v>
      </c>
      <c r="CS164" s="5">
        <v>0.65069999999999995</v>
      </c>
      <c r="CT164" s="5">
        <v>0.72689999999999999</v>
      </c>
      <c r="CU164" s="5">
        <v>0.38090000000000002</v>
      </c>
      <c r="CV164" s="5">
        <v>0.96289999999999998</v>
      </c>
      <c r="CW164" s="5">
        <v>0.21199999999999999</v>
      </c>
      <c r="CX164" s="4">
        <v>0.6633</v>
      </c>
      <c r="CY164" s="4">
        <v>0.75539999999999996</v>
      </c>
      <c r="CZ164" s="4">
        <v>0.3649</v>
      </c>
      <c r="DA164" s="4">
        <v>0.95520000000000005</v>
      </c>
      <c r="DB164" s="4">
        <v>0.30270000000000002</v>
      </c>
      <c r="DC164" s="5">
        <v>0.67849999999999999</v>
      </c>
      <c r="DD164" s="5">
        <v>0.7883</v>
      </c>
      <c r="DE164" s="5">
        <v>0.34570000000000001</v>
      </c>
      <c r="DF164" s="5">
        <v>0.94199999999999995</v>
      </c>
      <c r="DG164" s="5">
        <v>0.3175</v>
      </c>
      <c r="DH164" s="4">
        <v>0.70469999999999999</v>
      </c>
      <c r="DI164" s="4">
        <v>0.85019999999999996</v>
      </c>
      <c r="DJ164" s="4">
        <v>0.315</v>
      </c>
      <c r="DK164" s="4">
        <v>0.9103</v>
      </c>
      <c r="DL164" s="4">
        <v>0.15620000000000001</v>
      </c>
      <c r="DM164" s="5">
        <v>0.79420000000000002</v>
      </c>
      <c r="DN164" s="5">
        <v>1.0768</v>
      </c>
      <c r="DO164" s="5">
        <v>0.2293</v>
      </c>
      <c r="DP164" s="5">
        <v>0.67959999999999998</v>
      </c>
      <c r="DQ164" s="5">
        <v>5.1400000000000001E-2</v>
      </c>
      <c r="DR164" s="4">
        <v>0.65310000000000001</v>
      </c>
      <c r="DS164" s="4">
        <v>0.7319</v>
      </c>
      <c r="DT164" s="4">
        <v>0.37340000000000001</v>
      </c>
      <c r="DU164" s="4">
        <v>0.96240000000000003</v>
      </c>
      <c r="DV164" s="4">
        <v>0.27829999999999999</v>
      </c>
      <c r="DW164" s="5">
        <v>0.66220000000000001</v>
      </c>
      <c r="DX164" s="5">
        <v>0.75180000000000002</v>
      </c>
      <c r="DY164" s="5">
        <v>0.36580000000000001</v>
      </c>
      <c r="DZ164" s="5">
        <v>0.95489999999999997</v>
      </c>
      <c r="EA164" s="5">
        <v>0.318</v>
      </c>
      <c r="EB164" s="4">
        <v>0.67789999999999995</v>
      </c>
      <c r="EC164" s="4">
        <v>0.78700000000000003</v>
      </c>
      <c r="ED164" s="4">
        <v>0.34949999999999998</v>
      </c>
      <c r="EE164" s="4">
        <v>0.94120000000000004</v>
      </c>
      <c r="EF164" s="4">
        <v>0.25109999999999999</v>
      </c>
      <c r="EG164" s="5">
        <v>0.70509999999999995</v>
      </c>
      <c r="EH164" s="5">
        <v>0.8508</v>
      </c>
      <c r="EI164" s="5">
        <v>0.31380000000000002</v>
      </c>
      <c r="EJ164" s="5">
        <v>0.91049999999999998</v>
      </c>
      <c r="EK164" s="5">
        <v>0.21460000000000001</v>
      </c>
      <c r="EL164" s="4">
        <v>0.79339999999999999</v>
      </c>
      <c r="EM164" s="4">
        <v>1.0759000000000001</v>
      </c>
      <c r="EN164" s="4">
        <v>0.2306</v>
      </c>
      <c r="EO164" s="4">
        <v>0.6794</v>
      </c>
      <c r="EP164" s="4">
        <v>5.1200000000000002E-2</v>
      </c>
      <c r="EQ164" s="5"/>
      <c r="ER164" s="5"/>
      <c r="ES164" s="5"/>
      <c r="ET164" s="5"/>
      <c r="EU164" s="5"/>
      <c r="EV164" s="4"/>
      <c r="EW164" s="4"/>
      <c r="EX164" s="4"/>
      <c r="EY164" s="4"/>
      <c r="EZ164" s="4"/>
      <c r="FA164" s="5">
        <v>0.67779999999999996</v>
      </c>
      <c r="FB164" s="5">
        <v>0.78739999999999999</v>
      </c>
      <c r="FC164" s="5">
        <v>0.34770000000000001</v>
      </c>
      <c r="FD164" s="5">
        <v>0.94140000000000001</v>
      </c>
      <c r="FE164" s="5">
        <v>0.23430000000000001</v>
      </c>
      <c r="FF164" s="4"/>
      <c r="FG164" s="4"/>
      <c r="FH164" s="4"/>
      <c r="FI164" s="4"/>
      <c r="FJ164" s="4"/>
      <c r="FK164" s="5"/>
      <c r="FL164" s="5"/>
      <c r="FM164" s="5"/>
      <c r="FN164" s="5"/>
      <c r="FO164" s="5"/>
      <c r="FP164" s="4">
        <f t="shared" si="36"/>
        <v>0.69631333333333345</v>
      </c>
      <c r="FQ164" s="4">
        <f t="shared" si="37"/>
        <v>0.83399333333333348</v>
      </c>
      <c r="FR164" s="4">
        <f t="shared" si="38"/>
        <v>0.32724333333333344</v>
      </c>
      <c r="FS164" s="4">
        <f t="shared" si="39"/>
        <v>0.89651666666666663</v>
      </c>
      <c r="FT164" s="4">
        <f t="shared" si="40"/>
        <v>0.25423666666666661</v>
      </c>
      <c r="FU164" s="1" t="str" cm="1">
        <f t="array" aca="1" ref="FU164" ca="1">CONCATENATE(INDIRECT(ADDRESS(1,MATCH(_xlfn.MINIFS(B164:FO164,metrics.est,"MAE"),B164:FO164,0)+1)), ", ", INDIRECT(ADDRESS(2,MATCH(_xlfn.MINIFS(B164:FO164,metrics.est,"MAE"),B164:FO164,0)+1)))</f>
        <v>k=20, r=0.1</v>
      </c>
      <c r="FV164" s="1" t="str" cm="1">
        <f t="array" aca="1" ref="FV164" ca="1">CONCATENATE(INDIRECT(ADDRESS(1,MATCH(_xlfn.MINIFS(B164:FO164,metrics.est,"MSE"),B164:FO164,0)+1)), ", ", INDIRECT(ADDRESS(2,MATCH(_xlfn.MINIFS(B164:FO164,metrics.est,"MSE"),B164:FO164,0)+1)))</f>
        <v>k=20, r=0.1</v>
      </c>
      <c r="FW164" s="1" t="str" cm="1">
        <f t="array" aca="1" ref="FW164" ca="1">CONCATENATE(INDIRECT(ADDRESS(1,MATCH(_xlfn.MAXIFS(B164:FO164,metrics.est,"R"),B164:FO164,0)+1)), ", ", INDIRECT(ADDRESS(2,MATCH(_xlfn.MAXIFS(B164:FO164,metrics.est,"R"),B164:FO164,0)+1)))</f>
        <v>k=20, r=0.1</v>
      </c>
      <c r="FX164" s="1" t="str" cm="1">
        <f t="array" aca="1" ref="FX164" ca="1">CONCATENATE(INDIRECT(ADDRESS(1,MATCH(_xlfn.MAXIFS(B164:FO164,metrics.est,"Coverage"),B164:FO164,0)+1)), ", ", INDIRECT(ADDRESS(2,MATCH(_xlfn.MAXIFS(B164:FO164,metrics.est,"Coverage"),B164:FO164,0)+1)))</f>
        <v>k=5, r=0.1</v>
      </c>
      <c r="FY164" s="1" t="str" cm="1">
        <f t="array" aca="1" ref="FY164" ca="1">CONCATENATE(INDIRECT(ADDRESS(1,MATCH(_xlfn.MINIFS(B164:FO164,metrics.est,"Time"),B164:FO164,0)+1)), ", ", INDIRECT(ADDRESS(2,MATCH(_xlfn.MINIFS(B164:FO164,metrics.est,"Time"),B164:FO164,0)+1)))</f>
        <v>k=50, r=0.9</v>
      </c>
    </row>
    <row r="165" spans="1:181" x14ac:dyDescent="0.2">
      <c r="A165" s="1" t="s">
        <v>146</v>
      </c>
      <c r="B165" s="4">
        <v>0.65300000000000002</v>
      </c>
      <c r="C165" s="4">
        <v>0.7278</v>
      </c>
      <c r="D165" s="4">
        <v>0.36609999999999998</v>
      </c>
      <c r="E165" s="4">
        <v>0.96419999999999995</v>
      </c>
      <c r="F165" s="4">
        <v>0.2752</v>
      </c>
      <c r="G165" s="5">
        <v>0.65710000000000002</v>
      </c>
      <c r="H165" s="5">
        <v>0.7399</v>
      </c>
      <c r="I165" s="5">
        <v>0.38290000000000002</v>
      </c>
      <c r="J165" s="5">
        <v>0.95879999999999999</v>
      </c>
      <c r="K165" s="5">
        <v>0.34489999999999998</v>
      </c>
      <c r="L165" s="4">
        <v>0.66290000000000004</v>
      </c>
      <c r="M165" s="4">
        <v>0.75339999999999996</v>
      </c>
      <c r="N165" s="4">
        <v>0.3745</v>
      </c>
      <c r="O165" s="4">
        <v>0.95540000000000003</v>
      </c>
      <c r="P165" s="4">
        <v>0.44690000000000002</v>
      </c>
      <c r="Q165" s="5">
        <v>0.66839999999999999</v>
      </c>
      <c r="R165" s="5">
        <v>0.76400000000000001</v>
      </c>
      <c r="S165" s="5">
        <v>0.36520000000000002</v>
      </c>
      <c r="T165" s="5">
        <v>0.9496</v>
      </c>
      <c r="U165" s="5">
        <v>0.3972</v>
      </c>
      <c r="V165" s="4">
        <v>0.67510000000000003</v>
      </c>
      <c r="W165" s="4">
        <v>0.77900000000000003</v>
      </c>
      <c r="X165" s="4">
        <v>0.35980000000000001</v>
      </c>
      <c r="Y165" s="4">
        <v>0.94110000000000005</v>
      </c>
      <c r="Z165" s="4">
        <v>0.37019999999999997</v>
      </c>
      <c r="AA165" s="5">
        <v>0.68889999999999996</v>
      </c>
      <c r="AB165" s="5">
        <v>0.80940000000000001</v>
      </c>
      <c r="AC165" s="5">
        <v>0.33950000000000002</v>
      </c>
      <c r="AD165" s="5">
        <v>0.9304</v>
      </c>
      <c r="AE165" s="5">
        <v>0.31190000000000001</v>
      </c>
      <c r="AF165" s="4">
        <v>0.70379999999999998</v>
      </c>
      <c r="AG165" s="4">
        <v>0.84750000000000003</v>
      </c>
      <c r="AH165" s="4">
        <v>0.31219999999999998</v>
      </c>
      <c r="AI165" s="4">
        <v>0.91</v>
      </c>
      <c r="AJ165" s="4">
        <v>0.2359</v>
      </c>
      <c r="AK165" s="5">
        <v>0.73450000000000004</v>
      </c>
      <c r="AL165" s="5">
        <v>0.92600000000000005</v>
      </c>
      <c r="AM165" s="5">
        <v>0.2767</v>
      </c>
      <c r="AN165" s="5">
        <v>0.86550000000000005</v>
      </c>
      <c r="AO165" s="5">
        <v>0.17799999999999999</v>
      </c>
      <c r="AP165" s="4">
        <v>0.79859999999999998</v>
      </c>
      <c r="AQ165" s="4">
        <v>1.0896999999999999</v>
      </c>
      <c r="AR165" s="4">
        <v>0.22950000000000001</v>
      </c>
      <c r="AS165" s="4">
        <v>0.68110000000000004</v>
      </c>
      <c r="AT165" s="4">
        <v>8.1100000000000005E-2</v>
      </c>
      <c r="AU165" s="5">
        <v>0.65300000000000002</v>
      </c>
      <c r="AV165" s="5">
        <v>0.72919999999999996</v>
      </c>
      <c r="AW165" s="5">
        <v>0.39169999999999999</v>
      </c>
      <c r="AX165" s="5">
        <v>0.96299999999999997</v>
      </c>
      <c r="AY165" s="5">
        <v>0.31219999999999998</v>
      </c>
      <c r="AZ165" s="4">
        <v>0.66210000000000002</v>
      </c>
      <c r="BA165" s="4">
        <v>0.74870000000000003</v>
      </c>
      <c r="BB165" s="4">
        <v>0.38080000000000003</v>
      </c>
      <c r="BC165" s="4">
        <v>0.95469999999999999</v>
      </c>
      <c r="BD165" s="4">
        <v>0.42759999999999998</v>
      </c>
      <c r="BE165" s="5">
        <v>0.67549999999999999</v>
      </c>
      <c r="BF165" s="5">
        <v>0.78139999999999998</v>
      </c>
      <c r="BG165" s="5">
        <v>0.35449999999999998</v>
      </c>
      <c r="BH165" s="5">
        <v>0.9415</v>
      </c>
      <c r="BI165" s="5">
        <v>0.38600000000000001</v>
      </c>
      <c r="BJ165" s="4">
        <v>0.70440000000000003</v>
      </c>
      <c r="BK165" s="4">
        <v>0.84830000000000005</v>
      </c>
      <c r="BL165" s="4">
        <v>0.314</v>
      </c>
      <c r="BM165" s="4">
        <v>0.91020000000000001</v>
      </c>
      <c r="BN165" s="4">
        <v>0.22869999999999999</v>
      </c>
      <c r="BO165" s="5">
        <v>0.8</v>
      </c>
      <c r="BP165" s="5">
        <v>1.0909</v>
      </c>
      <c r="BQ165" s="5">
        <v>0.2218</v>
      </c>
      <c r="BR165" s="5">
        <v>0.68010000000000004</v>
      </c>
      <c r="BS165" s="5">
        <v>8.5599999999999996E-2</v>
      </c>
      <c r="BT165" s="4">
        <v>0.65269999999999995</v>
      </c>
      <c r="BU165" s="4">
        <v>0.7278</v>
      </c>
      <c r="BV165" s="4">
        <v>0.37590000000000001</v>
      </c>
      <c r="BW165" s="4">
        <v>0.96289999999999998</v>
      </c>
      <c r="BX165" s="4">
        <v>0.2671</v>
      </c>
      <c r="BY165" s="5">
        <v>0.66259999999999997</v>
      </c>
      <c r="BZ165" s="5">
        <v>0.75119999999999998</v>
      </c>
      <c r="CA165" s="5">
        <v>0.37759999999999999</v>
      </c>
      <c r="CB165" s="5">
        <v>0.95550000000000002</v>
      </c>
      <c r="CC165" s="5">
        <v>0.36649999999999999</v>
      </c>
      <c r="CD165" s="4">
        <v>0.67730000000000001</v>
      </c>
      <c r="CE165" s="4">
        <v>0.78480000000000005</v>
      </c>
      <c r="CF165" s="4">
        <v>0.35460000000000003</v>
      </c>
      <c r="CG165" s="4">
        <v>0.94169999999999998</v>
      </c>
      <c r="CH165" s="4">
        <v>0.31259999999999999</v>
      </c>
      <c r="CI165" s="5">
        <v>0.70509999999999995</v>
      </c>
      <c r="CJ165" s="5">
        <v>0.85229999999999995</v>
      </c>
      <c r="CK165" s="5">
        <v>0.31430000000000002</v>
      </c>
      <c r="CL165" s="5">
        <v>0.91</v>
      </c>
      <c r="CM165" s="5">
        <v>0.21049999999999999</v>
      </c>
      <c r="CN165" s="4">
        <v>0.79869999999999997</v>
      </c>
      <c r="CO165" s="4">
        <v>1.0905</v>
      </c>
      <c r="CP165" s="4">
        <v>0.2273</v>
      </c>
      <c r="CQ165" s="4">
        <v>0.68020000000000003</v>
      </c>
      <c r="CR165" s="4">
        <v>6.0400000000000002E-2</v>
      </c>
      <c r="CS165" s="5">
        <v>0.65100000000000002</v>
      </c>
      <c r="CT165" s="5">
        <v>0.72550000000000003</v>
      </c>
      <c r="CU165" s="5">
        <v>0.39300000000000002</v>
      </c>
      <c r="CV165" s="5">
        <v>0.96289999999999998</v>
      </c>
      <c r="CW165" s="5">
        <v>0.22189999999999999</v>
      </c>
      <c r="CX165" s="4">
        <v>0.6623</v>
      </c>
      <c r="CY165" s="4">
        <v>0.75160000000000005</v>
      </c>
      <c r="CZ165" s="4">
        <v>0.37730000000000002</v>
      </c>
      <c r="DA165" s="4">
        <v>0.95520000000000005</v>
      </c>
      <c r="DB165" s="4">
        <v>0.3044</v>
      </c>
      <c r="DC165" s="5">
        <v>0.67669999999999997</v>
      </c>
      <c r="DD165" s="5">
        <v>0.78359999999999996</v>
      </c>
      <c r="DE165" s="5">
        <v>0.35449999999999998</v>
      </c>
      <c r="DF165" s="5">
        <v>0.94199999999999995</v>
      </c>
      <c r="DG165" s="5">
        <v>0.31259999999999999</v>
      </c>
      <c r="DH165" s="4">
        <v>0.70469999999999999</v>
      </c>
      <c r="DI165" s="4">
        <v>0.85089999999999999</v>
      </c>
      <c r="DJ165" s="4">
        <v>0.3155</v>
      </c>
      <c r="DK165" s="4">
        <v>0.9103</v>
      </c>
      <c r="DL165" s="4">
        <v>0.15490000000000001</v>
      </c>
      <c r="DM165" s="5">
        <v>0.7994</v>
      </c>
      <c r="DN165" s="5">
        <v>1.0911</v>
      </c>
      <c r="DO165" s="5">
        <v>0.2253</v>
      </c>
      <c r="DP165" s="5">
        <v>0.67959999999999998</v>
      </c>
      <c r="DQ165" s="5">
        <v>5.0200000000000002E-2</v>
      </c>
      <c r="DR165" s="4">
        <v>0.65359999999999996</v>
      </c>
      <c r="DS165" s="4">
        <v>0.73060000000000003</v>
      </c>
      <c r="DT165" s="4">
        <v>0.38750000000000001</v>
      </c>
      <c r="DU165" s="4">
        <v>0.96240000000000003</v>
      </c>
      <c r="DV165" s="4">
        <v>0.28079999999999999</v>
      </c>
      <c r="DW165" s="5">
        <v>0.66110000000000002</v>
      </c>
      <c r="DX165" s="5">
        <v>0.74780000000000002</v>
      </c>
      <c r="DY165" s="5">
        <v>0.37780000000000002</v>
      </c>
      <c r="DZ165" s="5">
        <v>0.95489999999999997</v>
      </c>
      <c r="EA165" s="5">
        <v>0.3206</v>
      </c>
      <c r="EB165" s="4">
        <v>0.67600000000000005</v>
      </c>
      <c r="EC165" s="4">
        <v>0.78210000000000002</v>
      </c>
      <c r="ED165" s="4">
        <v>0.35770000000000002</v>
      </c>
      <c r="EE165" s="4">
        <v>0.94120000000000004</v>
      </c>
      <c r="EF165" s="4">
        <v>0.24959999999999999</v>
      </c>
      <c r="EG165" s="5">
        <v>0.70499999999999996</v>
      </c>
      <c r="EH165" s="5">
        <v>0.85119999999999996</v>
      </c>
      <c r="EI165" s="5">
        <v>0.31440000000000001</v>
      </c>
      <c r="EJ165" s="5">
        <v>0.91049999999999998</v>
      </c>
      <c r="EK165" s="5">
        <v>0.23039999999999999</v>
      </c>
      <c r="EL165" s="4">
        <v>0.79830000000000001</v>
      </c>
      <c r="EM165" s="4">
        <v>1.0894999999999999</v>
      </c>
      <c r="EN165" s="4">
        <v>0.22739999999999999</v>
      </c>
      <c r="EO165" s="4">
        <v>0.6794</v>
      </c>
      <c r="EP165" s="4">
        <v>5.21E-2</v>
      </c>
      <c r="EQ165" s="5"/>
      <c r="ER165" s="5"/>
      <c r="ES165" s="5"/>
      <c r="ET165" s="5"/>
      <c r="EU165" s="5"/>
      <c r="EV165" s="4"/>
      <c r="EW165" s="4"/>
      <c r="EX165" s="4"/>
      <c r="EY165" s="4"/>
      <c r="EZ165" s="4"/>
      <c r="FA165" s="5">
        <v>0.67669999999999997</v>
      </c>
      <c r="FB165" s="5">
        <v>0.78369999999999995</v>
      </c>
      <c r="FC165" s="5">
        <v>0.35599999999999998</v>
      </c>
      <c r="FD165" s="5">
        <v>0.94140000000000001</v>
      </c>
      <c r="FE165" s="5">
        <v>0.23280000000000001</v>
      </c>
      <c r="FF165" s="4"/>
      <c r="FG165" s="4"/>
      <c r="FH165" s="4"/>
      <c r="FI165" s="4"/>
      <c r="FJ165" s="4"/>
      <c r="FK165" s="5"/>
      <c r="FL165" s="5"/>
      <c r="FM165" s="5"/>
      <c r="FN165" s="5"/>
      <c r="FO165" s="5"/>
      <c r="FP165" s="4">
        <f t="shared" si="36"/>
        <v>0.69661666666666677</v>
      </c>
      <c r="FQ165" s="4">
        <f t="shared" si="37"/>
        <v>0.83431333333333335</v>
      </c>
      <c r="FR165" s="4">
        <f t="shared" si="38"/>
        <v>0.33351000000000003</v>
      </c>
      <c r="FS165" s="4">
        <f t="shared" si="39"/>
        <v>0.89652333333333323</v>
      </c>
      <c r="FT165" s="4">
        <f t="shared" si="40"/>
        <v>0.25696000000000002</v>
      </c>
      <c r="FU165" s="1" t="str" cm="1">
        <f t="array" aca="1" ref="FU165" ca="1">CONCATENATE(INDIRECT(ADDRESS(1,MATCH(_xlfn.MINIFS(B165:FO165,metrics.est,"MAE"),B165:FO165,0)+1)), ", ", INDIRECT(ADDRESS(2,MATCH(_xlfn.MINIFS(B165:FO165,metrics.est,"MAE"),B165:FO165,0)+1)))</f>
        <v>k=20, r=0.1</v>
      </c>
      <c r="FV165" s="1" t="str" cm="1">
        <f t="array" aca="1" ref="FV165" ca="1">CONCATENATE(INDIRECT(ADDRESS(1,MATCH(_xlfn.MINIFS(B165:FO165,metrics.est,"MSE"),B165:FO165,0)+1)), ", ", INDIRECT(ADDRESS(2,MATCH(_xlfn.MINIFS(B165:FO165,metrics.est,"MSE"),B165:FO165,0)+1)))</f>
        <v>k=20, r=0.1</v>
      </c>
      <c r="FW165" s="1" t="str" cm="1">
        <f t="array" aca="1" ref="FW165" ca="1">CONCATENATE(INDIRECT(ADDRESS(1,MATCH(_xlfn.MAXIFS(B165:FO165,metrics.est,"R"),B165:FO165,0)+1)), ", ", INDIRECT(ADDRESS(2,MATCH(_xlfn.MAXIFS(B165:FO165,metrics.est,"R"),B165:FO165,0)+1)))</f>
        <v>k=20, r=0.1</v>
      </c>
      <c r="FX165" s="1" t="str" cm="1">
        <f t="array" aca="1" ref="FX165" ca="1">CONCATENATE(INDIRECT(ADDRESS(1,MATCH(_xlfn.MAXIFS(B165:FO165,metrics.est,"Coverage"),B165:FO165,0)+1)), ", ", INDIRECT(ADDRESS(2,MATCH(_xlfn.MAXIFS(B165:FO165,metrics.est,"Coverage"),B165:FO165,0)+1)))</f>
        <v>k=5, r=0.1</v>
      </c>
      <c r="FY165" s="1" t="str" cm="1">
        <f t="array" aca="1" ref="FY165" ca="1">CONCATENATE(INDIRECT(ADDRESS(1,MATCH(_xlfn.MINIFS(B165:FO165,metrics.est,"Time"),B165:FO165,0)+1)), ", ", INDIRECT(ADDRESS(2,MATCH(_xlfn.MINIFS(B165:FO165,metrics.est,"Time"),B165:FO165,0)+1)))</f>
        <v>k=20, r=0.9</v>
      </c>
    </row>
    <row r="166" spans="1:181" x14ac:dyDescent="0.2">
      <c r="A166" s="1" t="s">
        <v>147</v>
      </c>
      <c r="B166" s="4">
        <v>0.64610000000000001</v>
      </c>
      <c r="C166" s="4">
        <v>0.71230000000000004</v>
      </c>
      <c r="D166" s="4">
        <v>0.37080000000000002</v>
      </c>
      <c r="E166" s="4">
        <v>0.93059999999999998</v>
      </c>
      <c r="F166" s="4">
        <v>0.30680000000000002</v>
      </c>
      <c r="G166" s="5">
        <v>0.65329999999999999</v>
      </c>
      <c r="H166" s="5">
        <v>0.73099999999999998</v>
      </c>
      <c r="I166" s="5">
        <v>0.38080000000000003</v>
      </c>
      <c r="J166" s="5">
        <v>0.92120000000000002</v>
      </c>
      <c r="K166" s="5">
        <v>0.39129999999999998</v>
      </c>
      <c r="L166" s="4">
        <v>0.66320000000000001</v>
      </c>
      <c r="M166" s="4">
        <v>0.75170000000000003</v>
      </c>
      <c r="N166" s="4">
        <v>0.36840000000000001</v>
      </c>
      <c r="O166" s="4">
        <v>0.91339999999999999</v>
      </c>
      <c r="P166" s="4">
        <v>0.50429999999999997</v>
      </c>
      <c r="Q166" s="5">
        <v>0.67359999999999998</v>
      </c>
      <c r="R166" s="5">
        <v>0.77349999999999997</v>
      </c>
      <c r="S166" s="5">
        <v>0.35520000000000002</v>
      </c>
      <c r="T166" s="5">
        <v>0.90239999999999998</v>
      </c>
      <c r="U166" s="5">
        <v>0.42480000000000001</v>
      </c>
      <c r="V166" s="4">
        <v>0.68840000000000001</v>
      </c>
      <c r="W166" s="4">
        <v>0.80449999999999999</v>
      </c>
      <c r="X166" s="4">
        <v>0.34499999999999997</v>
      </c>
      <c r="Y166" s="4">
        <v>0.88649999999999995</v>
      </c>
      <c r="Z166" s="4">
        <v>0.40150000000000002</v>
      </c>
      <c r="AA166" s="5">
        <v>0.71250000000000002</v>
      </c>
      <c r="AB166" s="5">
        <v>0.85770000000000002</v>
      </c>
      <c r="AC166" s="5">
        <v>0.32119999999999999</v>
      </c>
      <c r="AD166" s="5">
        <v>0.86839999999999995</v>
      </c>
      <c r="AE166" s="5">
        <v>0.32519999999999999</v>
      </c>
      <c r="AF166" s="4">
        <v>0.73640000000000005</v>
      </c>
      <c r="AG166" s="4">
        <v>0.91579999999999995</v>
      </c>
      <c r="AH166" s="4">
        <v>0.29189999999999999</v>
      </c>
      <c r="AI166" s="4">
        <v>0.83499999999999996</v>
      </c>
      <c r="AJ166" s="4">
        <v>0.26769999999999999</v>
      </c>
      <c r="AK166" s="5">
        <v>0.77129999999999999</v>
      </c>
      <c r="AL166" s="5">
        <v>1.0026999999999999</v>
      </c>
      <c r="AM166" s="5">
        <v>0.25490000000000002</v>
      </c>
      <c r="AN166" s="5">
        <v>0.77300000000000002</v>
      </c>
      <c r="AO166" s="5">
        <v>0.15290000000000001</v>
      </c>
      <c r="AP166" s="4">
        <v>0.83779999999999999</v>
      </c>
      <c r="AQ166" s="4">
        <v>1.1813</v>
      </c>
      <c r="AR166" s="4">
        <v>0.20330000000000001</v>
      </c>
      <c r="AS166" s="4">
        <v>0.57779999999999998</v>
      </c>
      <c r="AT166" s="4">
        <v>7.7200000000000005E-2</v>
      </c>
      <c r="AU166" s="5">
        <v>0.64659999999999995</v>
      </c>
      <c r="AV166" s="5">
        <v>0.71599999999999997</v>
      </c>
      <c r="AW166" s="5">
        <v>0.39</v>
      </c>
      <c r="AX166" s="5">
        <v>0.92910000000000004</v>
      </c>
      <c r="AY166" s="5">
        <v>0.36330000000000001</v>
      </c>
      <c r="AZ166" s="4">
        <v>0.66290000000000004</v>
      </c>
      <c r="BA166" s="4">
        <v>0.74980000000000002</v>
      </c>
      <c r="BB166" s="4">
        <v>0.37140000000000001</v>
      </c>
      <c r="BC166" s="4">
        <v>0.91269999999999996</v>
      </c>
      <c r="BD166" s="4">
        <v>0.4708</v>
      </c>
      <c r="BE166" s="5">
        <v>0.68910000000000005</v>
      </c>
      <c r="BF166" s="5">
        <v>0.80720000000000003</v>
      </c>
      <c r="BG166" s="5">
        <v>0.34029999999999999</v>
      </c>
      <c r="BH166" s="5">
        <v>0.88649999999999995</v>
      </c>
      <c r="BI166" s="5">
        <v>0.3992</v>
      </c>
      <c r="BJ166" s="4">
        <v>0.73650000000000004</v>
      </c>
      <c r="BK166" s="4">
        <v>0.91490000000000005</v>
      </c>
      <c r="BL166" s="4">
        <v>0.29430000000000001</v>
      </c>
      <c r="BM166" s="4">
        <v>0.83360000000000001</v>
      </c>
      <c r="BN166" s="4">
        <v>0.253</v>
      </c>
      <c r="BO166" s="5">
        <v>0.8397</v>
      </c>
      <c r="BP166" s="5">
        <v>1.1879</v>
      </c>
      <c r="BQ166" s="5">
        <v>0.18970000000000001</v>
      </c>
      <c r="BR166" s="5">
        <v>0.57530000000000003</v>
      </c>
      <c r="BS166" s="5">
        <v>9.0399999999999994E-2</v>
      </c>
      <c r="BT166" s="4">
        <v>0.6482</v>
      </c>
      <c r="BU166" s="4">
        <v>0.7177</v>
      </c>
      <c r="BV166" s="4">
        <v>0.37759999999999999</v>
      </c>
      <c r="BW166" s="4">
        <v>0.92749999999999999</v>
      </c>
      <c r="BX166" s="4">
        <v>0.29470000000000002</v>
      </c>
      <c r="BY166" s="5">
        <v>0.6623</v>
      </c>
      <c r="BZ166" s="5">
        <v>0.75060000000000004</v>
      </c>
      <c r="CA166" s="5">
        <v>0.36830000000000002</v>
      </c>
      <c r="CB166" s="5">
        <v>0.91320000000000001</v>
      </c>
      <c r="CC166" s="5">
        <v>0.40629999999999999</v>
      </c>
      <c r="CD166" s="4">
        <v>0.69089999999999996</v>
      </c>
      <c r="CE166" s="4">
        <v>0.81030000000000002</v>
      </c>
      <c r="CF166" s="4">
        <v>0.33950000000000002</v>
      </c>
      <c r="CG166" s="4">
        <v>0.88790000000000002</v>
      </c>
      <c r="CH166" s="4">
        <v>0.3407</v>
      </c>
      <c r="CI166" s="5">
        <v>0.73760000000000003</v>
      </c>
      <c r="CJ166" s="5">
        <v>0.91800000000000004</v>
      </c>
      <c r="CK166" s="5">
        <v>0.2949</v>
      </c>
      <c r="CL166" s="5">
        <v>0.83489999999999998</v>
      </c>
      <c r="CM166" s="5">
        <v>0.23419999999999999</v>
      </c>
      <c r="CN166" s="4">
        <v>0.8387</v>
      </c>
      <c r="CO166" s="4">
        <v>1.1852</v>
      </c>
      <c r="CP166" s="4">
        <v>0.19600000000000001</v>
      </c>
      <c r="CQ166" s="4">
        <v>0.57440000000000002</v>
      </c>
      <c r="CR166" s="4">
        <v>6.3200000000000006E-2</v>
      </c>
      <c r="CS166" s="5">
        <v>0.64529999999999998</v>
      </c>
      <c r="CT166" s="5">
        <v>0.71409999999999996</v>
      </c>
      <c r="CU166" s="5">
        <v>0.3911</v>
      </c>
      <c r="CV166" s="5">
        <v>0.92830000000000001</v>
      </c>
      <c r="CW166" s="5">
        <v>0.24110000000000001</v>
      </c>
      <c r="CX166" s="4">
        <v>0.66200000000000003</v>
      </c>
      <c r="CY166" s="4">
        <v>0.75039999999999996</v>
      </c>
      <c r="CZ166" s="4">
        <v>0.36849999999999999</v>
      </c>
      <c r="DA166" s="4">
        <v>0.91239999999999999</v>
      </c>
      <c r="DB166" s="4">
        <v>0.34350000000000003</v>
      </c>
      <c r="DC166" s="5">
        <v>0.69</v>
      </c>
      <c r="DD166" s="5">
        <v>0.80910000000000004</v>
      </c>
      <c r="DE166" s="5">
        <v>0.34089999999999998</v>
      </c>
      <c r="DF166" s="5">
        <v>0.8881</v>
      </c>
      <c r="DG166" s="5">
        <v>0.35170000000000001</v>
      </c>
      <c r="DH166" s="4">
        <v>0.73740000000000006</v>
      </c>
      <c r="DI166" s="4">
        <v>0.91739999999999999</v>
      </c>
      <c r="DJ166" s="4">
        <v>0.29330000000000001</v>
      </c>
      <c r="DK166" s="4">
        <v>0.83499999999999996</v>
      </c>
      <c r="DL166" s="4">
        <v>0.17460000000000001</v>
      </c>
      <c r="DM166" s="5">
        <v>0.83940000000000003</v>
      </c>
      <c r="DN166" s="5">
        <v>1.1866000000000001</v>
      </c>
      <c r="DO166" s="5">
        <v>0.19520000000000001</v>
      </c>
      <c r="DP166" s="5">
        <v>0.57430000000000003</v>
      </c>
      <c r="DQ166" s="5">
        <v>5.5100000000000003E-2</v>
      </c>
      <c r="DR166" s="4">
        <v>0.64739999999999998</v>
      </c>
      <c r="DS166" s="4">
        <v>0.71799999999999997</v>
      </c>
      <c r="DT166" s="4">
        <v>0.3861</v>
      </c>
      <c r="DU166" s="4">
        <v>0.92759999999999998</v>
      </c>
      <c r="DV166" s="4">
        <v>0.32229999999999998</v>
      </c>
      <c r="DW166" s="5">
        <v>0.66169999999999995</v>
      </c>
      <c r="DX166" s="5">
        <v>0.74809999999999999</v>
      </c>
      <c r="DY166" s="5">
        <v>0.37059999999999998</v>
      </c>
      <c r="DZ166" s="5">
        <v>0.91320000000000001</v>
      </c>
      <c r="EA166" s="5">
        <v>0.36209999999999998</v>
      </c>
      <c r="EB166" s="4">
        <v>0.68969999999999998</v>
      </c>
      <c r="EC166" s="4">
        <v>0.80830000000000002</v>
      </c>
      <c r="ED166" s="4">
        <v>0.3427</v>
      </c>
      <c r="EE166" s="4">
        <v>0.88719999999999999</v>
      </c>
      <c r="EF166" s="4">
        <v>0.28460000000000002</v>
      </c>
      <c r="EG166" s="5">
        <v>0.73750000000000004</v>
      </c>
      <c r="EH166" s="5">
        <v>0.91779999999999995</v>
      </c>
      <c r="EI166" s="5">
        <v>0.2944</v>
      </c>
      <c r="EJ166" s="5">
        <v>0.83509999999999995</v>
      </c>
      <c r="EK166" s="5">
        <v>0.2273</v>
      </c>
      <c r="EL166" s="4">
        <v>0.83819999999999995</v>
      </c>
      <c r="EM166" s="4">
        <v>1.1836</v>
      </c>
      <c r="EN166" s="4">
        <v>0.1918</v>
      </c>
      <c r="EO166" s="4">
        <v>0.57469999999999999</v>
      </c>
      <c r="EP166" s="4">
        <v>5.5E-2</v>
      </c>
      <c r="EQ166" s="5"/>
      <c r="ER166" s="5"/>
      <c r="ES166" s="5"/>
      <c r="ET166" s="5"/>
      <c r="EU166" s="5"/>
      <c r="EV166" s="4"/>
      <c r="EW166" s="4"/>
      <c r="EX166" s="4"/>
      <c r="EY166" s="4"/>
      <c r="EZ166" s="4"/>
      <c r="FA166" s="5">
        <v>0.68959999999999999</v>
      </c>
      <c r="FB166" s="5">
        <v>0.80810000000000004</v>
      </c>
      <c r="FC166" s="5">
        <v>0.3422</v>
      </c>
      <c r="FD166" s="5">
        <v>0.88770000000000004</v>
      </c>
      <c r="FE166" s="5">
        <v>0.26690000000000003</v>
      </c>
      <c r="FF166" s="4"/>
      <c r="FG166" s="4"/>
      <c r="FH166" s="4"/>
      <c r="FI166" s="4"/>
      <c r="FJ166" s="4"/>
      <c r="FK166" s="5"/>
      <c r="FL166" s="5"/>
      <c r="FM166" s="5"/>
      <c r="FN166" s="5"/>
      <c r="FO166" s="5"/>
      <c r="FP166" s="4">
        <f t="shared" si="36"/>
        <v>0.71244333333333332</v>
      </c>
      <c r="FQ166" s="4">
        <f t="shared" si="37"/>
        <v>0.86831999999999998</v>
      </c>
      <c r="FR166" s="4">
        <f t="shared" si="38"/>
        <v>0.31901000000000007</v>
      </c>
      <c r="FS166" s="4">
        <f t="shared" si="39"/>
        <v>0.83489999999999998</v>
      </c>
      <c r="FT166" s="4">
        <f t="shared" si="40"/>
        <v>0.28172333333333338</v>
      </c>
      <c r="FU166" s="1" t="str" cm="1">
        <f t="array" aca="1" ref="FU166" ca="1">CONCATENATE(INDIRECT(ADDRESS(1,MATCH(_xlfn.MINIFS(B166:FO166,metrics.est,"MAE"),B166:FO166,0)+1)), ", ", INDIRECT(ADDRESS(2,MATCH(_xlfn.MINIFS(B166:FO166,metrics.est,"MAE"),B166:FO166,0)+1)))</f>
        <v>k=20, r=0.1</v>
      </c>
      <c r="FV166" s="1" t="str" cm="1">
        <f t="array" aca="1" ref="FV166" ca="1">CONCATENATE(INDIRECT(ADDRESS(1,MATCH(_xlfn.MINIFS(B166:FO166,metrics.est,"MSE"),B166:FO166,0)+1)), ", ", INDIRECT(ADDRESS(2,MATCH(_xlfn.MINIFS(B166:FO166,metrics.est,"MSE"),B166:FO166,0)+1)))</f>
        <v>k=5, r=0.1</v>
      </c>
      <c r="FW166" s="1" t="str" cm="1">
        <f t="array" aca="1" ref="FW166" ca="1">CONCATENATE(INDIRECT(ADDRESS(1,MATCH(_xlfn.MAXIFS(B166:FO166,metrics.est,"R"),B166:FO166,0)+1)), ", ", INDIRECT(ADDRESS(2,MATCH(_xlfn.MAXIFS(B166:FO166,metrics.est,"R"),B166:FO166,0)+1)))</f>
        <v>k=20, r=0.1</v>
      </c>
      <c r="FX166" s="1" t="str" cm="1">
        <f t="array" aca="1" ref="FX166" ca="1">CONCATENATE(INDIRECT(ADDRESS(1,MATCH(_xlfn.MAXIFS(B166:FO166,metrics.est,"Coverage"),B166:FO166,0)+1)), ", ", INDIRECT(ADDRESS(2,MATCH(_xlfn.MAXIFS(B166:FO166,metrics.est,"Coverage"),B166:FO166,0)+1)))</f>
        <v>k=5, r=0.1</v>
      </c>
      <c r="FY166" s="1" t="str" cm="1">
        <f t="array" aca="1" ref="FY166" ca="1">CONCATENATE(INDIRECT(ADDRESS(1,MATCH(_xlfn.MINIFS(B166:FO166,metrics.est,"Time"),B166:FO166,0)+1)), ", ", INDIRECT(ADDRESS(2,MATCH(_xlfn.MINIFS(B166:FO166,metrics.est,"Time"),B166:FO166,0)+1)))</f>
        <v>k=50, r=0.9</v>
      </c>
    </row>
    <row r="167" spans="1:181" x14ac:dyDescent="0.2">
      <c r="A167" s="1" t="s">
        <v>148</v>
      </c>
      <c r="B167" s="4">
        <v>0.64880000000000004</v>
      </c>
      <c r="C167" s="4">
        <v>0.72160000000000002</v>
      </c>
      <c r="D167" s="4">
        <v>0.35620000000000002</v>
      </c>
      <c r="E167" s="4">
        <v>0.96419999999999995</v>
      </c>
      <c r="F167" s="4">
        <v>0.28079999999999999</v>
      </c>
      <c r="G167" s="5">
        <v>0.6542</v>
      </c>
      <c r="H167" s="5">
        <v>0.73550000000000004</v>
      </c>
      <c r="I167" s="5">
        <v>0.37309999999999999</v>
      </c>
      <c r="J167" s="5">
        <v>0.95879999999999999</v>
      </c>
      <c r="K167" s="5">
        <v>0.3553</v>
      </c>
      <c r="L167" s="4">
        <v>0.66110000000000002</v>
      </c>
      <c r="M167" s="4">
        <v>0.75070000000000003</v>
      </c>
      <c r="N167" s="4">
        <v>0.3644</v>
      </c>
      <c r="O167" s="4">
        <v>0.95540000000000003</v>
      </c>
      <c r="P167" s="4">
        <v>0.4451</v>
      </c>
      <c r="Q167" s="5">
        <v>0.6673</v>
      </c>
      <c r="R167" s="5">
        <v>0.76239999999999997</v>
      </c>
      <c r="S167" s="5">
        <v>0.35820000000000002</v>
      </c>
      <c r="T167" s="5">
        <v>0.9496</v>
      </c>
      <c r="U167" s="5">
        <v>0.38340000000000002</v>
      </c>
      <c r="V167" s="4">
        <v>0.67449999999999999</v>
      </c>
      <c r="W167" s="4">
        <v>0.7782</v>
      </c>
      <c r="X167" s="4">
        <v>0.35349999999999998</v>
      </c>
      <c r="Y167" s="4">
        <v>0.94110000000000005</v>
      </c>
      <c r="Z167" s="4">
        <v>0.37159999999999999</v>
      </c>
      <c r="AA167" s="5">
        <v>0.68799999999999994</v>
      </c>
      <c r="AB167" s="5">
        <v>0.80730000000000002</v>
      </c>
      <c r="AC167" s="5">
        <v>0.3367</v>
      </c>
      <c r="AD167" s="5">
        <v>0.9304</v>
      </c>
      <c r="AE167" s="5">
        <v>0.29270000000000002</v>
      </c>
      <c r="AF167" s="4">
        <v>0.70199999999999996</v>
      </c>
      <c r="AG167" s="4">
        <v>0.84260000000000002</v>
      </c>
      <c r="AH167" s="4">
        <v>0.31169999999999998</v>
      </c>
      <c r="AI167" s="4">
        <v>0.91</v>
      </c>
      <c r="AJ167" s="4">
        <v>0.22509999999999999</v>
      </c>
      <c r="AK167" s="5">
        <v>0.73050000000000004</v>
      </c>
      <c r="AL167" s="5">
        <v>0.91439999999999999</v>
      </c>
      <c r="AM167" s="5">
        <v>0.28060000000000002</v>
      </c>
      <c r="AN167" s="5">
        <v>0.86550000000000005</v>
      </c>
      <c r="AO167" s="5">
        <v>0.17319999999999999</v>
      </c>
      <c r="AP167" s="4">
        <v>0.79320000000000002</v>
      </c>
      <c r="AQ167" s="4">
        <v>1.0745</v>
      </c>
      <c r="AR167" s="4">
        <v>0.23139999999999999</v>
      </c>
      <c r="AS167" s="4">
        <v>0.68110000000000004</v>
      </c>
      <c r="AT167" s="4">
        <v>6.9599999999999995E-2</v>
      </c>
      <c r="AU167" s="5">
        <v>0.64910000000000001</v>
      </c>
      <c r="AV167" s="5">
        <v>0.72309999999999997</v>
      </c>
      <c r="AW167" s="5">
        <v>0.37940000000000002</v>
      </c>
      <c r="AX167" s="5">
        <v>0.96299999999999997</v>
      </c>
      <c r="AY167" s="5">
        <v>0.31119999999999998</v>
      </c>
      <c r="AZ167" s="4">
        <v>0.66010000000000002</v>
      </c>
      <c r="BA167" s="4">
        <v>0.74580000000000002</v>
      </c>
      <c r="BB167" s="4">
        <v>0.37030000000000002</v>
      </c>
      <c r="BC167" s="4">
        <v>0.95469999999999999</v>
      </c>
      <c r="BD167" s="4">
        <v>0.44750000000000001</v>
      </c>
      <c r="BE167" s="5">
        <v>0.67520000000000002</v>
      </c>
      <c r="BF167" s="5">
        <v>0.78090000000000004</v>
      </c>
      <c r="BG167" s="5">
        <v>0.34749999999999998</v>
      </c>
      <c r="BH167" s="5">
        <v>0.9415</v>
      </c>
      <c r="BI167" s="5">
        <v>0.3906</v>
      </c>
      <c r="BJ167" s="4">
        <v>0.70269999999999999</v>
      </c>
      <c r="BK167" s="4">
        <v>0.84319999999999995</v>
      </c>
      <c r="BL167" s="4">
        <v>0.31440000000000001</v>
      </c>
      <c r="BM167" s="4">
        <v>0.91020000000000001</v>
      </c>
      <c r="BN167" s="4">
        <v>0.2475</v>
      </c>
      <c r="BO167" s="5">
        <v>0.79420000000000002</v>
      </c>
      <c r="BP167" s="5">
        <v>1.075</v>
      </c>
      <c r="BQ167" s="5">
        <v>0.22470000000000001</v>
      </c>
      <c r="BR167" s="5">
        <v>0.68010000000000004</v>
      </c>
      <c r="BS167" s="5">
        <v>8.4199999999999997E-2</v>
      </c>
      <c r="BT167" s="4">
        <v>0.64990000000000003</v>
      </c>
      <c r="BU167" s="4">
        <v>0.72440000000000004</v>
      </c>
      <c r="BV167" s="4">
        <v>0.36680000000000001</v>
      </c>
      <c r="BW167" s="4">
        <v>0.96279999999999999</v>
      </c>
      <c r="BX167" s="4">
        <v>0.26279999999999998</v>
      </c>
      <c r="BY167" s="5">
        <v>0.66069999999999995</v>
      </c>
      <c r="BZ167" s="5">
        <v>0.74880000000000002</v>
      </c>
      <c r="CA167" s="5">
        <v>0.3664</v>
      </c>
      <c r="CB167" s="5">
        <v>0.95550000000000002</v>
      </c>
      <c r="CC167" s="5">
        <v>0.36499999999999999</v>
      </c>
      <c r="CD167" s="4">
        <v>0.67659999999999998</v>
      </c>
      <c r="CE167" s="4">
        <v>0.78349999999999997</v>
      </c>
      <c r="CF167" s="4">
        <v>0.34789999999999999</v>
      </c>
      <c r="CG167" s="4">
        <v>0.94169999999999998</v>
      </c>
      <c r="CH167" s="4">
        <v>0.316</v>
      </c>
      <c r="CI167" s="5">
        <v>0.70340000000000003</v>
      </c>
      <c r="CJ167" s="5">
        <v>0.84699999999999998</v>
      </c>
      <c r="CK167" s="5">
        <v>0.314</v>
      </c>
      <c r="CL167" s="5">
        <v>0.91</v>
      </c>
      <c r="CM167" s="5">
        <v>0.2107</v>
      </c>
      <c r="CN167" s="4">
        <v>0.79320000000000002</v>
      </c>
      <c r="CO167" s="4">
        <v>1.0750999999999999</v>
      </c>
      <c r="CP167" s="4">
        <v>0.2296</v>
      </c>
      <c r="CQ167" s="4">
        <v>0.68020000000000003</v>
      </c>
      <c r="CR167" s="4">
        <v>5.4100000000000002E-2</v>
      </c>
      <c r="CS167" s="5">
        <v>0.64739999999999998</v>
      </c>
      <c r="CT167" s="5">
        <v>0.72</v>
      </c>
      <c r="CU167" s="5">
        <v>0.38300000000000001</v>
      </c>
      <c r="CV167" s="5">
        <v>0.96289999999999998</v>
      </c>
      <c r="CW167" s="5">
        <v>0.22209999999999999</v>
      </c>
      <c r="CX167" s="4">
        <v>0.66039999999999999</v>
      </c>
      <c r="CY167" s="4">
        <v>0.74890000000000001</v>
      </c>
      <c r="CZ167" s="4">
        <v>0.3669</v>
      </c>
      <c r="DA167" s="4">
        <v>0.95520000000000005</v>
      </c>
      <c r="DB167" s="4">
        <v>0.30520000000000003</v>
      </c>
      <c r="DC167" s="5">
        <v>0.67600000000000005</v>
      </c>
      <c r="DD167" s="5">
        <v>0.78239999999999998</v>
      </c>
      <c r="DE167" s="5">
        <v>0.34739999999999999</v>
      </c>
      <c r="DF167" s="5">
        <v>0.94199999999999995</v>
      </c>
      <c r="DG167" s="5">
        <v>0.31879999999999997</v>
      </c>
      <c r="DH167" s="4">
        <v>0.70289999999999997</v>
      </c>
      <c r="DI167" s="4">
        <v>0.84550000000000003</v>
      </c>
      <c r="DJ167" s="4">
        <v>0.3155</v>
      </c>
      <c r="DK167" s="4">
        <v>0.9103</v>
      </c>
      <c r="DL167" s="4">
        <v>0.15629999999999999</v>
      </c>
      <c r="DM167" s="5">
        <v>0.79369999999999996</v>
      </c>
      <c r="DN167" s="5">
        <v>1.0754999999999999</v>
      </c>
      <c r="DO167" s="5">
        <v>0.22839999999999999</v>
      </c>
      <c r="DP167" s="5">
        <v>0.67959999999999998</v>
      </c>
      <c r="DQ167" s="5">
        <v>4.9799999999999997E-2</v>
      </c>
      <c r="DR167" s="4">
        <v>0.64970000000000006</v>
      </c>
      <c r="DS167" s="4">
        <v>0.72470000000000001</v>
      </c>
      <c r="DT167" s="4">
        <v>0.376</v>
      </c>
      <c r="DU167" s="4">
        <v>0.96240000000000003</v>
      </c>
      <c r="DV167" s="4">
        <v>0.28360000000000002</v>
      </c>
      <c r="DW167" s="5">
        <v>0.65920000000000001</v>
      </c>
      <c r="DX167" s="5">
        <v>0.74509999999999998</v>
      </c>
      <c r="DY167" s="5">
        <v>0.36799999999999999</v>
      </c>
      <c r="DZ167" s="5">
        <v>0.95489999999999997</v>
      </c>
      <c r="EA167" s="5">
        <v>0.32250000000000001</v>
      </c>
      <c r="EB167" s="4">
        <v>0.6754</v>
      </c>
      <c r="EC167" s="4">
        <v>0.78110000000000002</v>
      </c>
      <c r="ED167" s="4">
        <v>0.35099999999999998</v>
      </c>
      <c r="EE167" s="4">
        <v>0.94120000000000004</v>
      </c>
      <c r="EF167" s="4">
        <v>0.25309999999999999</v>
      </c>
      <c r="EG167" s="5">
        <v>0.70330000000000004</v>
      </c>
      <c r="EH167" s="5">
        <v>0.84599999999999997</v>
      </c>
      <c r="EI167" s="5">
        <v>0.3145</v>
      </c>
      <c r="EJ167" s="5">
        <v>0.91049999999999998</v>
      </c>
      <c r="EK167" s="5">
        <v>0.2059</v>
      </c>
      <c r="EL167" s="4">
        <v>0.79279999999999995</v>
      </c>
      <c r="EM167" s="4">
        <v>1.0741000000000001</v>
      </c>
      <c r="EN167" s="4">
        <v>0.23</v>
      </c>
      <c r="EO167" s="4">
        <v>0.6794</v>
      </c>
      <c r="EP167" s="4">
        <v>4.9700000000000001E-2</v>
      </c>
      <c r="EQ167" s="5"/>
      <c r="ER167" s="5"/>
      <c r="ES167" s="5"/>
      <c r="ET167" s="5"/>
      <c r="EU167" s="5"/>
      <c r="EV167" s="4"/>
      <c r="EW167" s="4"/>
      <c r="EX167" s="4"/>
      <c r="EY167" s="4"/>
      <c r="EZ167" s="4"/>
      <c r="FA167" s="5">
        <v>0.6754</v>
      </c>
      <c r="FB167" s="5">
        <v>0.78149999999999997</v>
      </c>
      <c r="FC167" s="5">
        <v>0.34939999999999999</v>
      </c>
      <c r="FD167" s="5">
        <v>0.94140000000000001</v>
      </c>
      <c r="FE167" s="5">
        <v>0.23669999999999999</v>
      </c>
      <c r="FF167" s="4"/>
      <c r="FG167" s="4"/>
      <c r="FH167" s="4"/>
      <c r="FI167" s="4"/>
      <c r="FJ167" s="4"/>
      <c r="FK167" s="5"/>
      <c r="FL167" s="5"/>
      <c r="FM167" s="5"/>
      <c r="FN167" s="5"/>
      <c r="FO167" s="5"/>
      <c r="FP167" s="4">
        <f t="shared" si="36"/>
        <v>0.69402999999999981</v>
      </c>
      <c r="FQ167" s="4">
        <f t="shared" si="37"/>
        <v>0.82862666666666651</v>
      </c>
      <c r="FR167" s="4">
        <f t="shared" si="38"/>
        <v>0.32856333333333337</v>
      </c>
      <c r="FS167" s="4">
        <f t="shared" si="39"/>
        <v>0.89651999999999998</v>
      </c>
      <c r="FT167" s="4">
        <f t="shared" si="40"/>
        <v>0.25633666666666666</v>
      </c>
      <c r="FU167" s="1" t="str" cm="1">
        <f t="array" aca="1" ref="FU167" ca="1">CONCATENATE(INDIRECT(ADDRESS(1,MATCH(_xlfn.MINIFS(B167:FO167,metrics.est,"MAE"),B167:FO167,0)+1)), ", ", INDIRECT(ADDRESS(2,MATCH(_xlfn.MINIFS(B167:FO167,metrics.est,"MAE"),B167:FO167,0)+1)))</f>
        <v>k=20, r=0.1</v>
      </c>
      <c r="FV167" s="1" t="str" cm="1">
        <f t="array" aca="1" ref="FV167" ca="1">CONCATENATE(INDIRECT(ADDRESS(1,MATCH(_xlfn.MINIFS(B167:FO167,metrics.est,"MSE"),B167:FO167,0)+1)), ", ", INDIRECT(ADDRESS(2,MATCH(_xlfn.MINIFS(B167:FO167,metrics.est,"MSE"),B167:FO167,0)+1)))</f>
        <v>k=20, r=0.1</v>
      </c>
      <c r="FW167" s="1" t="str" cm="1">
        <f t="array" aca="1" ref="FW167" ca="1">CONCATENATE(INDIRECT(ADDRESS(1,MATCH(_xlfn.MAXIFS(B167:FO167,metrics.est,"R"),B167:FO167,0)+1)), ", ", INDIRECT(ADDRESS(2,MATCH(_xlfn.MAXIFS(B167:FO167,metrics.est,"R"),B167:FO167,0)+1)))</f>
        <v>k=20, r=0.1</v>
      </c>
      <c r="FX167" s="1" t="str" cm="1">
        <f t="array" aca="1" ref="FX167" ca="1">CONCATENATE(INDIRECT(ADDRESS(1,MATCH(_xlfn.MAXIFS(B167:FO167,metrics.est,"Coverage"),B167:FO167,0)+1)), ", ", INDIRECT(ADDRESS(2,MATCH(_xlfn.MAXIFS(B167:FO167,metrics.est,"Coverage"),B167:FO167,0)+1)))</f>
        <v>k=5, r=0.1</v>
      </c>
      <c r="FY167" s="1" t="str" cm="1">
        <f t="array" aca="1" ref="FY167" ca="1">CONCATENATE(INDIRECT(ADDRESS(1,MATCH(_xlfn.MINIFS(B167:FO167,metrics.est,"Time"),B167:FO167,0)+1)), ", ", INDIRECT(ADDRESS(2,MATCH(_xlfn.MINIFS(B167:FO167,metrics.est,"Time"),B167:FO167,0)+1)))</f>
        <v>k=50, r=0.9</v>
      </c>
    </row>
    <row r="168" spans="1:181" x14ac:dyDescent="0.2">
      <c r="A168" s="1" t="s">
        <v>149</v>
      </c>
      <c r="B168" s="4">
        <v>0.6452</v>
      </c>
      <c r="C168" s="4">
        <v>0.71309999999999996</v>
      </c>
      <c r="D168" s="4">
        <v>0.36959999999999998</v>
      </c>
      <c r="E168" s="4">
        <v>0.95699999999999996</v>
      </c>
      <c r="F168" s="4">
        <v>0.20749999999999999</v>
      </c>
      <c r="G168" s="5">
        <v>0.65190000000000003</v>
      </c>
      <c r="H168" s="5">
        <v>0.73060000000000003</v>
      </c>
      <c r="I168" s="5">
        <v>0.38269999999999998</v>
      </c>
      <c r="J168" s="5">
        <v>0.95089999999999997</v>
      </c>
      <c r="K168" s="5">
        <v>0.27750000000000002</v>
      </c>
      <c r="L168" s="4">
        <v>0.66069999999999995</v>
      </c>
      <c r="M168" s="4">
        <v>0.74890000000000001</v>
      </c>
      <c r="N168" s="4">
        <v>0.37109999999999999</v>
      </c>
      <c r="O168" s="4">
        <v>0.94610000000000005</v>
      </c>
      <c r="P168" s="4">
        <v>0.34649999999999997</v>
      </c>
      <c r="Q168" s="5">
        <v>0.6704</v>
      </c>
      <c r="R168" s="5">
        <v>0.76990000000000003</v>
      </c>
      <c r="S168" s="5">
        <v>0.35899999999999999</v>
      </c>
      <c r="T168" s="5">
        <v>0.9385</v>
      </c>
      <c r="U168" s="5">
        <v>0.2878</v>
      </c>
      <c r="V168" s="4">
        <v>0.68069999999999997</v>
      </c>
      <c r="W168" s="4">
        <v>0.79149999999999998</v>
      </c>
      <c r="X168" s="4">
        <v>0.35270000000000001</v>
      </c>
      <c r="Y168" s="4">
        <v>0.92869999999999997</v>
      </c>
      <c r="Z168" s="4">
        <v>0.2949</v>
      </c>
      <c r="AA168" s="5">
        <v>0.69899999999999995</v>
      </c>
      <c r="AB168" s="5">
        <v>0.8327</v>
      </c>
      <c r="AC168" s="5">
        <v>0.32540000000000002</v>
      </c>
      <c r="AD168" s="5">
        <v>0.91469999999999996</v>
      </c>
      <c r="AE168" s="5">
        <v>0.2472</v>
      </c>
      <c r="AF168" s="4">
        <v>0.71830000000000005</v>
      </c>
      <c r="AG168" s="4">
        <v>0.88160000000000005</v>
      </c>
      <c r="AH168" s="4">
        <v>0.29149999999999998</v>
      </c>
      <c r="AI168" s="4">
        <v>0.88919999999999999</v>
      </c>
      <c r="AJ168" s="4">
        <v>0.1784</v>
      </c>
      <c r="AK168" s="5">
        <v>0.75280000000000002</v>
      </c>
      <c r="AL168" s="5">
        <v>0.97189999999999999</v>
      </c>
      <c r="AM168" s="5">
        <v>0.25890000000000002</v>
      </c>
      <c r="AN168" s="5">
        <v>0.83189999999999997</v>
      </c>
      <c r="AO168" s="5">
        <v>0.15129999999999999</v>
      </c>
      <c r="AP168" s="4">
        <v>0.82179999999999997</v>
      </c>
      <c r="AQ168" s="4">
        <v>1.1513</v>
      </c>
      <c r="AR168" s="4">
        <v>0.2024</v>
      </c>
      <c r="AS168" s="4">
        <v>0.60619999999999996</v>
      </c>
      <c r="AT168" s="4">
        <v>5.7099999999999998E-2</v>
      </c>
      <c r="AU168" s="5">
        <v>0.64600000000000002</v>
      </c>
      <c r="AV168" s="5">
        <v>0.71599999999999997</v>
      </c>
      <c r="AW168" s="5">
        <v>0.39429999999999998</v>
      </c>
      <c r="AX168" s="5">
        <v>0.95620000000000005</v>
      </c>
      <c r="AY168" s="5">
        <v>0.23430000000000001</v>
      </c>
      <c r="AZ168" s="4">
        <v>0.6603</v>
      </c>
      <c r="BA168" s="4">
        <v>0.747</v>
      </c>
      <c r="BB168" s="4">
        <v>0.3755</v>
      </c>
      <c r="BC168" s="4">
        <v>0.9456</v>
      </c>
      <c r="BD168" s="4">
        <v>0.34</v>
      </c>
      <c r="BE168" s="5">
        <v>0.68159999999999998</v>
      </c>
      <c r="BF168" s="5">
        <v>0.79479999999999995</v>
      </c>
      <c r="BG168" s="5">
        <v>0.34420000000000001</v>
      </c>
      <c r="BH168" s="5">
        <v>0.92879999999999996</v>
      </c>
      <c r="BI168" s="5">
        <v>0.2717</v>
      </c>
      <c r="BJ168" s="4">
        <v>0.71819999999999995</v>
      </c>
      <c r="BK168" s="4">
        <v>0.88139999999999996</v>
      </c>
      <c r="BL168" s="4">
        <v>0.29649999999999999</v>
      </c>
      <c r="BM168" s="4">
        <v>0.88880000000000003</v>
      </c>
      <c r="BN168" s="4">
        <v>0.19139999999999999</v>
      </c>
      <c r="BO168" s="5">
        <v>0.82320000000000004</v>
      </c>
      <c r="BP168" s="5">
        <v>1.1549</v>
      </c>
      <c r="BQ168" s="5">
        <v>0.19650000000000001</v>
      </c>
      <c r="BR168" s="5">
        <v>0.60170000000000001</v>
      </c>
      <c r="BS168" s="5">
        <v>7.0599999999999996E-2</v>
      </c>
      <c r="BT168" s="4">
        <v>0.64649999999999996</v>
      </c>
      <c r="BU168" s="4">
        <v>0.71699999999999997</v>
      </c>
      <c r="BV168" s="4">
        <v>0.37919999999999998</v>
      </c>
      <c r="BW168" s="4">
        <v>0.95530000000000004</v>
      </c>
      <c r="BX168" s="4">
        <v>0.20480000000000001</v>
      </c>
      <c r="BY168" s="5">
        <v>0.6603</v>
      </c>
      <c r="BZ168" s="5">
        <v>0.74860000000000004</v>
      </c>
      <c r="CA168" s="5">
        <v>0.373</v>
      </c>
      <c r="CB168" s="5">
        <v>0.94640000000000002</v>
      </c>
      <c r="CC168" s="5">
        <v>0.2944</v>
      </c>
      <c r="CD168" s="4">
        <v>0.68459999999999999</v>
      </c>
      <c r="CE168" s="4">
        <v>0.80130000000000001</v>
      </c>
      <c r="CF168" s="4">
        <v>0.34610000000000002</v>
      </c>
      <c r="CG168" s="4">
        <v>0.92869999999999997</v>
      </c>
      <c r="CH168" s="4">
        <v>0.26069999999999999</v>
      </c>
      <c r="CI168" s="5">
        <v>0.71940000000000004</v>
      </c>
      <c r="CJ168" s="5">
        <v>0.88519999999999999</v>
      </c>
      <c r="CK168" s="5">
        <v>0.29820000000000002</v>
      </c>
      <c r="CL168" s="5">
        <v>0.88929999999999998</v>
      </c>
      <c r="CM168" s="5">
        <v>0.1641</v>
      </c>
      <c r="CN168" s="4">
        <v>0.82350000000000001</v>
      </c>
      <c r="CO168" s="4">
        <v>1.1577</v>
      </c>
      <c r="CP168" s="4">
        <v>0.1983</v>
      </c>
      <c r="CQ168" s="4">
        <v>0.60329999999999995</v>
      </c>
      <c r="CR168" s="4">
        <v>5.0200000000000002E-2</v>
      </c>
      <c r="CS168" s="5">
        <v>0.64339999999999997</v>
      </c>
      <c r="CT168" s="5">
        <v>0.71199999999999997</v>
      </c>
      <c r="CU168" s="5">
        <v>0.3997</v>
      </c>
      <c r="CV168" s="5">
        <v>0.95550000000000002</v>
      </c>
      <c r="CW168" s="5">
        <v>0.15010000000000001</v>
      </c>
      <c r="CX168" s="4">
        <v>0.66020000000000001</v>
      </c>
      <c r="CY168" s="4">
        <v>0.749</v>
      </c>
      <c r="CZ168" s="4">
        <v>0.37259999999999999</v>
      </c>
      <c r="DA168" s="4">
        <v>0.94599999999999995</v>
      </c>
      <c r="DB168" s="4">
        <v>0.22509999999999999</v>
      </c>
      <c r="DC168" s="5">
        <v>0.68230000000000002</v>
      </c>
      <c r="DD168" s="5">
        <v>0.79620000000000002</v>
      </c>
      <c r="DE168" s="5">
        <v>0.3458</v>
      </c>
      <c r="DF168" s="5">
        <v>0.92920000000000003</v>
      </c>
      <c r="DG168" s="5">
        <v>0.21909999999999999</v>
      </c>
      <c r="DH168" s="4">
        <v>0.71919999999999995</v>
      </c>
      <c r="DI168" s="4">
        <v>0.88429999999999997</v>
      </c>
      <c r="DJ168" s="4">
        <v>0.29580000000000001</v>
      </c>
      <c r="DK168" s="4">
        <v>0.88939999999999997</v>
      </c>
      <c r="DL168" s="4">
        <v>0.12509999999999999</v>
      </c>
      <c r="DM168" s="5">
        <v>0.8226</v>
      </c>
      <c r="DN168" s="5">
        <v>1.1532</v>
      </c>
      <c r="DO168" s="5">
        <v>0.20100000000000001</v>
      </c>
      <c r="DP168" s="5">
        <v>0.60429999999999995</v>
      </c>
      <c r="DQ168" s="5">
        <v>4.5600000000000002E-2</v>
      </c>
      <c r="DR168" s="4">
        <v>0.64629999999999999</v>
      </c>
      <c r="DS168" s="4">
        <v>0.7177</v>
      </c>
      <c r="DT168" s="4">
        <v>0.39079999999999998</v>
      </c>
      <c r="DU168" s="4">
        <v>0.95520000000000005</v>
      </c>
      <c r="DV168" s="4">
        <v>0.21390000000000001</v>
      </c>
      <c r="DW168" s="5">
        <v>0.65920000000000001</v>
      </c>
      <c r="DX168" s="5">
        <v>0.74539999999999995</v>
      </c>
      <c r="DY168" s="5">
        <v>0.37490000000000001</v>
      </c>
      <c r="DZ168" s="5">
        <v>0.94579999999999997</v>
      </c>
      <c r="EA168" s="5">
        <v>0.2863</v>
      </c>
      <c r="EB168" s="4">
        <v>0.68179999999999996</v>
      </c>
      <c r="EC168" s="4">
        <v>0.79520000000000002</v>
      </c>
      <c r="ED168" s="4">
        <v>0.34739999999999999</v>
      </c>
      <c r="EE168" s="4">
        <v>0.92849999999999999</v>
      </c>
      <c r="EF168" s="4">
        <v>0.1832</v>
      </c>
      <c r="EG168" s="5">
        <v>0.71940000000000004</v>
      </c>
      <c r="EH168" s="5">
        <v>0.88460000000000005</v>
      </c>
      <c r="EI168" s="5">
        <v>0.29620000000000002</v>
      </c>
      <c r="EJ168" s="5">
        <v>0.88959999999999995</v>
      </c>
      <c r="EK168" s="5">
        <v>0.16109999999999999</v>
      </c>
      <c r="EL168" s="4">
        <v>0.8226</v>
      </c>
      <c r="EM168" s="4">
        <v>1.155</v>
      </c>
      <c r="EN168" s="4">
        <v>0.19650000000000001</v>
      </c>
      <c r="EO168" s="4">
        <v>0.60370000000000001</v>
      </c>
      <c r="EP168" s="4">
        <v>4.48E-2</v>
      </c>
      <c r="EQ168" s="5"/>
      <c r="ER168" s="5"/>
      <c r="ES168" s="5"/>
      <c r="ET168" s="5"/>
      <c r="EU168" s="5"/>
      <c r="EV168" s="4"/>
      <c r="EW168" s="4"/>
      <c r="EX168" s="4"/>
      <c r="EY168" s="4"/>
      <c r="EZ168" s="4"/>
      <c r="FA168" s="5"/>
      <c r="FB168" s="5"/>
      <c r="FC168" s="5"/>
      <c r="FD168" s="5"/>
      <c r="FE168" s="5"/>
      <c r="FF168" s="4"/>
      <c r="FG168" s="4"/>
      <c r="FH168" s="4"/>
      <c r="FI168" s="4"/>
      <c r="FJ168" s="4"/>
      <c r="FK168" s="5"/>
      <c r="FL168" s="5"/>
      <c r="FM168" s="5"/>
      <c r="FN168" s="5"/>
      <c r="FO168" s="5"/>
      <c r="FP168" s="4">
        <f t="shared" si="36"/>
        <v>0.70418620689655154</v>
      </c>
      <c r="FQ168" s="4">
        <f t="shared" si="37"/>
        <v>0.85475862068965491</v>
      </c>
      <c r="FR168" s="4">
        <f t="shared" si="38"/>
        <v>0.32192413793103453</v>
      </c>
      <c r="FS168" s="4">
        <f t="shared" si="39"/>
        <v>0.87084482758620685</v>
      </c>
      <c r="FT168" s="4">
        <f t="shared" si="40"/>
        <v>0.19947241379310351</v>
      </c>
      <c r="FU168" s="1" t="str" cm="1">
        <f t="array" aca="1" ref="FU168" ca="1">CONCATENATE(INDIRECT(ADDRESS(1,MATCH(_xlfn.MINIFS(B168:FO168,metrics.est,"MAE"),B168:FO168,0)+1)), ", ", INDIRECT(ADDRESS(2,MATCH(_xlfn.MINIFS(B168:FO168,metrics.est,"MAE"),B168:FO168,0)+1)))</f>
        <v>k=20, r=0.1</v>
      </c>
      <c r="FV168" s="1" t="str" cm="1">
        <f t="array" aca="1" ref="FV168" ca="1">CONCATENATE(INDIRECT(ADDRESS(1,MATCH(_xlfn.MINIFS(B168:FO168,metrics.est,"MSE"),B168:FO168,0)+1)), ", ", INDIRECT(ADDRESS(2,MATCH(_xlfn.MINIFS(B168:FO168,metrics.est,"MSE"),B168:FO168,0)+1)))</f>
        <v>k=20, r=0.1</v>
      </c>
      <c r="FW168" s="1" t="str" cm="1">
        <f t="array" aca="1" ref="FW168" ca="1">CONCATENATE(INDIRECT(ADDRESS(1,MATCH(_xlfn.MAXIFS(B168:FO168,metrics.est,"R"),B168:FO168,0)+1)), ", ", INDIRECT(ADDRESS(2,MATCH(_xlfn.MAXIFS(B168:FO168,metrics.est,"R"),B168:FO168,0)+1)))</f>
        <v>k=20, r=0.1</v>
      </c>
      <c r="FX168" s="1" t="str" cm="1">
        <f t="array" aca="1" ref="FX168" ca="1">CONCATENATE(INDIRECT(ADDRESS(1,MATCH(_xlfn.MAXIFS(B168:FO168,metrics.est,"Coverage"),B168:FO168,0)+1)), ", ", INDIRECT(ADDRESS(2,MATCH(_xlfn.MAXIFS(B168:FO168,metrics.est,"Coverage"),B168:FO168,0)+1)))</f>
        <v>k=5, r=0.1</v>
      </c>
      <c r="FY168" s="1" t="str" cm="1">
        <f t="array" aca="1" ref="FY168" ca="1">CONCATENATE(INDIRECT(ADDRESS(1,MATCH(_xlfn.MINIFS(B168:FO168,metrics.est,"Time"),B168:FO168,0)+1)), ", ", INDIRECT(ADDRESS(2,MATCH(_xlfn.MINIFS(B168:FO168,metrics.est,"Time"),B168:FO168,0)+1)))</f>
        <v>k=50, r=0.9</v>
      </c>
    </row>
    <row r="169" spans="1:181" x14ac:dyDescent="0.2">
      <c r="A169" s="1" t="s">
        <v>150</v>
      </c>
      <c r="B169" s="4">
        <v>0.65769999999999995</v>
      </c>
      <c r="C169" s="4">
        <v>0.73799999999999999</v>
      </c>
      <c r="D169" s="4">
        <v>0.35659999999999997</v>
      </c>
      <c r="E169" s="4">
        <v>0.96430000000000005</v>
      </c>
      <c r="F169" s="4">
        <v>0.24360000000000001</v>
      </c>
      <c r="G169" s="5">
        <v>0.66180000000000005</v>
      </c>
      <c r="H169" s="5">
        <v>0.74960000000000004</v>
      </c>
      <c r="I169" s="5">
        <v>0.37509999999999999</v>
      </c>
      <c r="J169" s="5">
        <v>0.95889999999999997</v>
      </c>
      <c r="K169" s="5">
        <v>0.31040000000000001</v>
      </c>
      <c r="L169" s="4">
        <v>0.6673</v>
      </c>
      <c r="M169" s="4">
        <v>0.76319999999999999</v>
      </c>
      <c r="N169" s="4">
        <v>0.36699999999999999</v>
      </c>
      <c r="O169" s="4">
        <v>0.95550000000000002</v>
      </c>
      <c r="P169" s="4">
        <v>0.4</v>
      </c>
      <c r="Q169" s="5">
        <v>0.6724</v>
      </c>
      <c r="R169" s="5">
        <v>0.77270000000000005</v>
      </c>
      <c r="S169" s="5">
        <v>0.35880000000000001</v>
      </c>
      <c r="T169" s="5">
        <v>0.94989999999999997</v>
      </c>
      <c r="U169" s="5">
        <v>0.31109999999999999</v>
      </c>
      <c r="V169" s="4">
        <v>0.67859999999999998</v>
      </c>
      <c r="W169" s="4">
        <v>0.78710000000000002</v>
      </c>
      <c r="X169" s="4">
        <v>0.35339999999999999</v>
      </c>
      <c r="Y169" s="4">
        <v>0.94169999999999998</v>
      </c>
      <c r="Z169" s="4">
        <v>0.33479999999999999</v>
      </c>
      <c r="AA169" s="5">
        <v>0.69159999999999999</v>
      </c>
      <c r="AB169" s="5">
        <v>0.8155</v>
      </c>
      <c r="AC169" s="5">
        <v>0.33700000000000002</v>
      </c>
      <c r="AD169" s="5">
        <v>0.93189999999999995</v>
      </c>
      <c r="AE169" s="5">
        <v>0.28770000000000001</v>
      </c>
      <c r="AF169" s="4">
        <v>0.70540000000000003</v>
      </c>
      <c r="AG169" s="4">
        <v>0.85150000000000003</v>
      </c>
      <c r="AH169" s="4">
        <v>0.31340000000000001</v>
      </c>
      <c r="AI169" s="4">
        <v>0.91469999999999996</v>
      </c>
      <c r="AJ169" s="4">
        <v>0.20019999999999999</v>
      </c>
      <c r="AK169" s="5">
        <v>0.73770000000000002</v>
      </c>
      <c r="AL169" s="5">
        <v>0.93610000000000004</v>
      </c>
      <c r="AM169" s="5">
        <v>0.27829999999999999</v>
      </c>
      <c r="AN169" s="5">
        <v>0.88400000000000001</v>
      </c>
      <c r="AO169" s="5">
        <v>0.18010000000000001</v>
      </c>
      <c r="AP169" s="4">
        <v>0.81630000000000003</v>
      </c>
      <c r="AQ169" s="4">
        <v>1.1404000000000001</v>
      </c>
      <c r="AR169" s="4">
        <v>0.2248</v>
      </c>
      <c r="AS169" s="4">
        <v>0.80930000000000002</v>
      </c>
      <c r="AT169" s="4">
        <v>6.9000000000000006E-2</v>
      </c>
      <c r="AU169" s="5">
        <v>0.65820000000000001</v>
      </c>
      <c r="AV169" s="5">
        <v>0.74019999999999997</v>
      </c>
      <c r="AW169" s="5">
        <v>0.38069999999999998</v>
      </c>
      <c r="AX169" s="5">
        <v>0.96309999999999996</v>
      </c>
      <c r="AY169" s="5">
        <v>0.26169999999999999</v>
      </c>
      <c r="AZ169" s="4">
        <v>0.66659999999999997</v>
      </c>
      <c r="BA169" s="4">
        <v>0.75829999999999997</v>
      </c>
      <c r="BB169" s="4">
        <v>0.37140000000000001</v>
      </c>
      <c r="BC169" s="4">
        <v>0.95489999999999997</v>
      </c>
      <c r="BD169" s="4">
        <v>0.35049999999999998</v>
      </c>
      <c r="BE169" s="5">
        <v>0.67910000000000004</v>
      </c>
      <c r="BF169" s="5">
        <v>0.78900000000000003</v>
      </c>
      <c r="BG169" s="5">
        <v>0.34939999999999999</v>
      </c>
      <c r="BH169" s="5">
        <v>0.94199999999999995</v>
      </c>
      <c r="BI169" s="5">
        <v>0.31009999999999999</v>
      </c>
      <c r="BJ169" s="4">
        <v>0.70630000000000004</v>
      </c>
      <c r="BK169" s="4">
        <v>0.8528</v>
      </c>
      <c r="BL169" s="4">
        <v>0.31440000000000001</v>
      </c>
      <c r="BM169" s="4">
        <v>0.91459999999999997</v>
      </c>
      <c r="BN169" s="4">
        <v>0.1951</v>
      </c>
      <c r="BO169" s="5">
        <v>0.81759999999999999</v>
      </c>
      <c r="BP169" s="5">
        <v>1.1424000000000001</v>
      </c>
      <c r="BQ169" s="5">
        <v>0.2203</v>
      </c>
      <c r="BR169" s="5">
        <v>0.80810000000000004</v>
      </c>
      <c r="BS169" s="5">
        <v>7.9799999999999996E-2</v>
      </c>
      <c r="BT169" s="4">
        <v>0.65820000000000001</v>
      </c>
      <c r="BU169" s="4">
        <v>0.7399</v>
      </c>
      <c r="BV169" s="4">
        <v>0.36759999999999998</v>
      </c>
      <c r="BW169" s="4">
        <v>0.96289999999999998</v>
      </c>
      <c r="BX169" s="4">
        <v>0.22969999999999999</v>
      </c>
      <c r="BY169" s="5">
        <v>0.66710000000000003</v>
      </c>
      <c r="BZ169" s="5">
        <v>0.76100000000000001</v>
      </c>
      <c r="CA169" s="5">
        <v>0.36799999999999999</v>
      </c>
      <c r="CB169" s="5">
        <v>0.95569999999999999</v>
      </c>
      <c r="CC169" s="5">
        <v>0.32040000000000002</v>
      </c>
      <c r="CD169" s="4">
        <v>0.68069999999999997</v>
      </c>
      <c r="CE169" s="4">
        <v>0.7923</v>
      </c>
      <c r="CF169" s="4">
        <v>0.3493</v>
      </c>
      <c r="CG169" s="4">
        <v>0.94230000000000003</v>
      </c>
      <c r="CH169" s="4">
        <v>0.29189999999999999</v>
      </c>
      <c r="CI169" s="5">
        <v>0.70709999999999995</v>
      </c>
      <c r="CJ169" s="5">
        <v>0.85680000000000001</v>
      </c>
      <c r="CK169" s="5">
        <v>0.314</v>
      </c>
      <c r="CL169" s="5">
        <v>0.91439999999999999</v>
      </c>
      <c r="CM169" s="5">
        <v>0.1862</v>
      </c>
      <c r="CN169" s="4">
        <v>0.8175</v>
      </c>
      <c r="CO169" s="4">
        <v>1.1445000000000001</v>
      </c>
      <c r="CP169" s="4">
        <v>0.22570000000000001</v>
      </c>
      <c r="CQ169" s="4">
        <v>0.80820000000000003</v>
      </c>
      <c r="CR169" s="4">
        <v>5.8299999999999998E-2</v>
      </c>
      <c r="CS169" s="5">
        <v>0.65590000000000004</v>
      </c>
      <c r="CT169" s="5">
        <v>0.73599999999999999</v>
      </c>
      <c r="CU169" s="5">
        <v>0.38429999999999997</v>
      </c>
      <c r="CV169" s="5">
        <v>0.96299999999999997</v>
      </c>
      <c r="CW169" s="5">
        <v>0.1845</v>
      </c>
      <c r="CX169" s="4">
        <v>0.66659999999999997</v>
      </c>
      <c r="CY169" s="4">
        <v>0.76080000000000003</v>
      </c>
      <c r="CZ169" s="4">
        <v>0.36890000000000001</v>
      </c>
      <c r="DA169" s="4">
        <v>0.95530000000000004</v>
      </c>
      <c r="DB169" s="4">
        <v>0.2576</v>
      </c>
      <c r="DC169" s="5">
        <v>0.68020000000000003</v>
      </c>
      <c r="DD169" s="5">
        <v>0.79110000000000003</v>
      </c>
      <c r="DE169" s="5">
        <v>0.34899999999999998</v>
      </c>
      <c r="DF169" s="5">
        <v>0.94259999999999999</v>
      </c>
      <c r="DG169" s="5">
        <v>0.24610000000000001</v>
      </c>
      <c r="DH169" s="4">
        <v>0.70650000000000002</v>
      </c>
      <c r="DI169" s="4">
        <v>0.85489999999999999</v>
      </c>
      <c r="DJ169" s="4">
        <v>0.31580000000000003</v>
      </c>
      <c r="DK169" s="4">
        <v>0.91459999999999997</v>
      </c>
      <c r="DL169" s="4">
        <v>0.14019999999999999</v>
      </c>
      <c r="DM169" s="5">
        <v>0.8175</v>
      </c>
      <c r="DN169" s="5">
        <v>1.1446000000000001</v>
      </c>
      <c r="DO169" s="5">
        <v>0.22420000000000001</v>
      </c>
      <c r="DP169" s="5">
        <v>0.80830000000000002</v>
      </c>
      <c r="DQ169" s="5">
        <v>4.9000000000000002E-2</v>
      </c>
      <c r="DR169" s="4">
        <v>0.65849999999999997</v>
      </c>
      <c r="DS169" s="4">
        <v>0.74119999999999997</v>
      </c>
      <c r="DT169" s="4">
        <v>0.37719999999999998</v>
      </c>
      <c r="DU169" s="4">
        <v>0.96240000000000003</v>
      </c>
      <c r="DV169" s="4">
        <v>0.24310000000000001</v>
      </c>
      <c r="DW169" s="5">
        <v>0.66559999999999997</v>
      </c>
      <c r="DX169" s="5">
        <v>0.75760000000000005</v>
      </c>
      <c r="DY169" s="5">
        <v>0.36890000000000001</v>
      </c>
      <c r="DZ169" s="5">
        <v>0.95499999999999996</v>
      </c>
      <c r="EA169" s="5">
        <v>0.31990000000000002</v>
      </c>
      <c r="EB169" s="4">
        <v>0.67949999999999999</v>
      </c>
      <c r="EC169" s="4">
        <v>0.78959999999999997</v>
      </c>
      <c r="ED169" s="4">
        <v>0.35239999999999999</v>
      </c>
      <c r="EE169" s="4">
        <v>0.94179999999999997</v>
      </c>
      <c r="EF169" s="4">
        <v>0.20880000000000001</v>
      </c>
      <c r="EG169" s="5">
        <v>0.70689999999999997</v>
      </c>
      <c r="EH169" s="5">
        <v>0.85570000000000002</v>
      </c>
      <c r="EI169" s="5">
        <v>0.31359999999999999</v>
      </c>
      <c r="EJ169" s="5">
        <v>0.91490000000000005</v>
      </c>
      <c r="EK169" s="5">
        <v>0.18110000000000001</v>
      </c>
      <c r="EL169" s="4">
        <v>0.81699999999999995</v>
      </c>
      <c r="EM169" s="4">
        <v>1.1435999999999999</v>
      </c>
      <c r="EN169" s="4">
        <v>0.2235</v>
      </c>
      <c r="EO169" s="4">
        <v>0.80879999999999996</v>
      </c>
      <c r="EP169" s="4">
        <v>4.9200000000000001E-2</v>
      </c>
      <c r="EQ169" s="5"/>
      <c r="ER169" s="5"/>
      <c r="ES169" s="5"/>
      <c r="ET169" s="5"/>
      <c r="EU169" s="5"/>
      <c r="EV169" s="4"/>
      <c r="EW169" s="4"/>
      <c r="EX169" s="4"/>
      <c r="EY169" s="4"/>
      <c r="EZ169" s="4"/>
      <c r="FA169" s="5"/>
      <c r="FB169" s="5"/>
      <c r="FC169" s="5"/>
      <c r="FD169" s="5"/>
      <c r="FE169" s="5"/>
      <c r="FF169" s="4"/>
      <c r="FG169" s="4"/>
      <c r="FH169" s="4"/>
      <c r="FI169" s="4"/>
      <c r="FJ169" s="4"/>
      <c r="FK169" s="5"/>
      <c r="FL169" s="5"/>
      <c r="FM169" s="5"/>
      <c r="FN169" s="5"/>
      <c r="FO169" s="5"/>
      <c r="FP169" s="4">
        <f t="shared" si="36"/>
        <v>0.70349655172413816</v>
      </c>
      <c r="FQ169" s="4">
        <f t="shared" si="37"/>
        <v>0.85194482758620682</v>
      </c>
      <c r="FR169" s="4">
        <f t="shared" si="38"/>
        <v>0.32768965517241372</v>
      </c>
      <c r="FS169" s="4">
        <f t="shared" si="39"/>
        <v>0.91872758620689643</v>
      </c>
      <c r="FT169" s="4">
        <f t="shared" si="40"/>
        <v>0.22414137931034481</v>
      </c>
      <c r="FU169" s="1" t="str" cm="1">
        <f t="array" aca="1" ref="FU169" ca="1">CONCATENATE(INDIRECT(ADDRESS(1,MATCH(_xlfn.MINIFS(B169:FO169,metrics.est,"MAE"),B169:FO169,0)+1)), ", ", INDIRECT(ADDRESS(2,MATCH(_xlfn.MINIFS(B169:FO169,metrics.est,"MAE"),B169:FO169,0)+1)))</f>
        <v>k=20, r=0.1</v>
      </c>
      <c r="FV169" s="1" t="str" cm="1">
        <f t="array" aca="1" ref="FV169" ca="1">CONCATENATE(INDIRECT(ADDRESS(1,MATCH(_xlfn.MINIFS(B169:FO169,metrics.est,"MSE"),B169:FO169,0)+1)), ", ", INDIRECT(ADDRESS(2,MATCH(_xlfn.MINIFS(B169:FO169,metrics.est,"MSE"),B169:FO169,0)+1)))</f>
        <v>k=20, r=0.1</v>
      </c>
      <c r="FW169" s="1" t="str" cm="1">
        <f t="array" aca="1" ref="FW169" ca="1">CONCATENATE(INDIRECT(ADDRESS(1,MATCH(_xlfn.MAXIFS(B169:FO169,metrics.est,"R"),B169:FO169,0)+1)), ", ", INDIRECT(ADDRESS(2,MATCH(_xlfn.MAXIFS(B169:FO169,metrics.est,"R"),B169:FO169,0)+1)))</f>
        <v>k=20, r=0.1</v>
      </c>
      <c r="FX169" s="1" t="str" cm="1">
        <f t="array" aca="1" ref="FX169" ca="1">CONCATENATE(INDIRECT(ADDRESS(1,MATCH(_xlfn.MAXIFS(B169:FO169,metrics.est,"Coverage"),B169:FO169,0)+1)), ", ", INDIRECT(ADDRESS(2,MATCH(_xlfn.MAXIFS(B169:FO169,metrics.est,"Coverage"),B169:FO169,0)+1)))</f>
        <v>k=5, r=0.1</v>
      </c>
      <c r="FY169" s="1" t="str" cm="1">
        <f t="array" aca="1" ref="FY169" ca="1">CONCATENATE(INDIRECT(ADDRESS(1,MATCH(_xlfn.MINIFS(B169:FO169,metrics.est,"Time"),B169:FO169,0)+1)), ", ", INDIRECT(ADDRESS(2,MATCH(_xlfn.MINIFS(B169:FO169,metrics.est,"Time"),B169:FO169,0)+1)))</f>
        <v>k=20, r=0.9</v>
      </c>
    </row>
    <row r="170" spans="1:181" x14ac:dyDescent="0.2">
      <c r="A170" s="1" t="s">
        <v>151</v>
      </c>
      <c r="B170" s="4">
        <v>0.64629999999999999</v>
      </c>
      <c r="C170" s="4">
        <v>0.71650000000000003</v>
      </c>
      <c r="D170" s="4">
        <v>0.36180000000000001</v>
      </c>
      <c r="E170" s="4">
        <v>0.96419999999999995</v>
      </c>
      <c r="F170" s="4">
        <v>0.20930000000000001</v>
      </c>
      <c r="G170" s="5">
        <v>0.65180000000000005</v>
      </c>
      <c r="H170" s="5">
        <v>0.73089999999999999</v>
      </c>
      <c r="I170" s="5">
        <v>0.37869999999999998</v>
      </c>
      <c r="J170" s="5">
        <v>0.95879999999999999</v>
      </c>
      <c r="K170" s="5">
        <v>0.2752</v>
      </c>
      <c r="L170" s="4">
        <v>0.65859999999999996</v>
      </c>
      <c r="M170" s="4">
        <v>0.74580000000000002</v>
      </c>
      <c r="N170" s="4">
        <v>0.36969999999999997</v>
      </c>
      <c r="O170" s="4">
        <v>0.95540000000000003</v>
      </c>
      <c r="P170" s="4">
        <v>0.3775</v>
      </c>
      <c r="Q170" s="5">
        <v>0.66490000000000005</v>
      </c>
      <c r="R170" s="5">
        <v>0.75790000000000002</v>
      </c>
      <c r="S170" s="5">
        <v>0.36209999999999998</v>
      </c>
      <c r="T170" s="5">
        <v>0.9496</v>
      </c>
      <c r="U170" s="5">
        <v>0.31759999999999999</v>
      </c>
      <c r="V170" s="4">
        <v>0.67230000000000001</v>
      </c>
      <c r="W170" s="4">
        <v>0.77410000000000001</v>
      </c>
      <c r="X170" s="4">
        <v>0.3569</v>
      </c>
      <c r="Y170" s="4">
        <v>0.94110000000000005</v>
      </c>
      <c r="Z170" s="4">
        <v>0.29530000000000001</v>
      </c>
      <c r="AA170" s="5">
        <v>0.68610000000000004</v>
      </c>
      <c r="AB170" s="5">
        <v>0.80389999999999995</v>
      </c>
      <c r="AC170" s="5">
        <v>0.33850000000000002</v>
      </c>
      <c r="AD170" s="5">
        <v>0.9304</v>
      </c>
      <c r="AE170" s="5">
        <v>0.24560000000000001</v>
      </c>
      <c r="AF170" s="4">
        <v>0.7006</v>
      </c>
      <c r="AG170" s="4">
        <v>0.84030000000000005</v>
      </c>
      <c r="AH170" s="4">
        <v>0.3125</v>
      </c>
      <c r="AI170" s="4">
        <v>0.91</v>
      </c>
      <c r="AJ170" s="4">
        <v>0.17879999999999999</v>
      </c>
      <c r="AK170" s="5">
        <v>0.73019999999999996</v>
      </c>
      <c r="AL170" s="5">
        <v>0.91539999999999999</v>
      </c>
      <c r="AM170" s="5">
        <v>0.27979999999999999</v>
      </c>
      <c r="AN170" s="5">
        <v>0.86550000000000005</v>
      </c>
      <c r="AO170" s="5">
        <v>0.1341</v>
      </c>
      <c r="AP170" s="4">
        <v>0.79479999999999995</v>
      </c>
      <c r="AQ170" s="4">
        <v>1.0795999999999999</v>
      </c>
      <c r="AR170" s="4">
        <v>0.2301</v>
      </c>
      <c r="AS170" s="4">
        <v>0.68110000000000004</v>
      </c>
      <c r="AT170" s="4">
        <v>6.0400000000000002E-2</v>
      </c>
      <c r="AU170" s="5">
        <v>0.64649999999999996</v>
      </c>
      <c r="AV170" s="5">
        <v>0.71809999999999996</v>
      </c>
      <c r="AW170" s="5">
        <v>0.3861</v>
      </c>
      <c r="AX170" s="5">
        <v>0.96299999999999997</v>
      </c>
      <c r="AY170" s="5">
        <v>0.24629999999999999</v>
      </c>
      <c r="AZ170" s="4">
        <v>0.65769999999999995</v>
      </c>
      <c r="BA170" s="4">
        <v>0.74109999999999998</v>
      </c>
      <c r="BB170" s="4">
        <v>0.37569999999999998</v>
      </c>
      <c r="BC170" s="4">
        <v>0.95469999999999999</v>
      </c>
      <c r="BD170" s="4">
        <v>0.32229999999999998</v>
      </c>
      <c r="BE170" s="5">
        <v>0.67310000000000003</v>
      </c>
      <c r="BF170" s="5">
        <v>0.77710000000000001</v>
      </c>
      <c r="BG170" s="5">
        <v>0.35089999999999999</v>
      </c>
      <c r="BH170" s="5">
        <v>0.9415</v>
      </c>
      <c r="BI170" s="5">
        <v>0.26090000000000002</v>
      </c>
      <c r="BJ170" s="4">
        <v>0.70120000000000005</v>
      </c>
      <c r="BK170" s="4">
        <v>0.84099999999999997</v>
      </c>
      <c r="BL170" s="4">
        <v>0.3155</v>
      </c>
      <c r="BM170" s="4">
        <v>0.91020000000000001</v>
      </c>
      <c r="BN170" s="4">
        <v>0.1835</v>
      </c>
      <c r="BO170" s="5">
        <v>0.79600000000000004</v>
      </c>
      <c r="BP170" s="5">
        <v>1.08</v>
      </c>
      <c r="BQ170" s="5">
        <v>0.22359999999999999</v>
      </c>
      <c r="BR170" s="5">
        <v>0.68010000000000004</v>
      </c>
      <c r="BS170" s="5">
        <v>7.4800000000000005E-2</v>
      </c>
      <c r="BT170" s="4">
        <v>0.64749999999999996</v>
      </c>
      <c r="BU170" s="4">
        <v>0.71970000000000001</v>
      </c>
      <c r="BV170" s="4">
        <v>0.37159999999999999</v>
      </c>
      <c r="BW170" s="4">
        <v>0.96279999999999999</v>
      </c>
      <c r="BX170" s="4">
        <v>0.2029</v>
      </c>
      <c r="BY170" s="5">
        <v>0.6583</v>
      </c>
      <c r="BZ170" s="5">
        <v>0.74419999999999997</v>
      </c>
      <c r="CA170" s="5">
        <v>0.37180000000000002</v>
      </c>
      <c r="CB170" s="5">
        <v>0.95550000000000002</v>
      </c>
      <c r="CC170" s="5">
        <v>0.29099999999999998</v>
      </c>
      <c r="CD170" s="4">
        <v>0.6744</v>
      </c>
      <c r="CE170" s="4">
        <v>0.77949999999999997</v>
      </c>
      <c r="CF170" s="4">
        <v>0.35120000000000001</v>
      </c>
      <c r="CG170" s="4">
        <v>0.94169999999999998</v>
      </c>
      <c r="CH170" s="4">
        <v>0.25990000000000002</v>
      </c>
      <c r="CI170" s="5">
        <v>0.70189999999999997</v>
      </c>
      <c r="CJ170" s="5">
        <v>0.84489999999999998</v>
      </c>
      <c r="CK170" s="5">
        <v>0.31419999999999998</v>
      </c>
      <c r="CL170" s="5">
        <v>0.91</v>
      </c>
      <c r="CM170" s="5">
        <v>0.16800000000000001</v>
      </c>
      <c r="CN170" s="4">
        <v>0.79490000000000005</v>
      </c>
      <c r="CO170" s="4">
        <v>1.0803</v>
      </c>
      <c r="CP170" s="4">
        <v>0.22819999999999999</v>
      </c>
      <c r="CQ170" s="4">
        <v>0.68020000000000003</v>
      </c>
      <c r="CR170" s="4">
        <v>5.16E-2</v>
      </c>
      <c r="CS170" s="5">
        <v>0.64480000000000004</v>
      </c>
      <c r="CT170" s="5">
        <v>0.71519999999999995</v>
      </c>
      <c r="CU170" s="5">
        <v>0.39069999999999999</v>
      </c>
      <c r="CV170" s="5">
        <v>0.96289999999999998</v>
      </c>
      <c r="CW170" s="5">
        <v>0.1552</v>
      </c>
      <c r="CX170" s="4">
        <v>0.65790000000000004</v>
      </c>
      <c r="CY170" s="4">
        <v>0.74399999999999999</v>
      </c>
      <c r="CZ170" s="4">
        <v>0.37219999999999998</v>
      </c>
      <c r="DA170" s="4">
        <v>0.95520000000000005</v>
      </c>
      <c r="DB170" s="4">
        <v>0.22689999999999999</v>
      </c>
      <c r="DC170" s="5">
        <v>0.67379999999999995</v>
      </c>
      <c r="DD170" s="5">
        <v>0.77829999999999999</v>
      </c>
      <c r="DE170" s="5">
        <v>0.35110000000000002</v>
      </c>
      <c r="DF170" s="5">
        <v>0.94199999999999995</v>
      </c>
      <c r="DG170" s="5">
        <v>0.21410000000000001</v>
      </c>
      <c r="DH170" s="4">
        <v>0.70150000000000001</v>
      </c>
      <c r="DI170" s="4">
        <v>0.84330000000000005</v>
      </c>
      <c r="DJ170" s="4">
        <v>0.31609999999999999</v>
      </c>
      <c r="DK170" s="4">
        <v>0.9103</v>
      </c>
      <c r="DL170" s="4">
        <v>0.1234</v>
      </c>
      <c r="DM170" s="5">
        <v>0.79530000000000001</v>
      </c>
      <c r="DN170" s="5">
        <v>1.0802</v>
      </c>
      <c r="DO170" s="5">
        <v>0.2273</v>
      </c>
      <c r="DP170" s="5">
        <v>0.67959999999999998</v>
      </c>
      <c r="DQ170" s="5">
        <v>4.4499999999999998E-2</v>
      </c>
      <c r="DR170" s="4">
        <v>0.6472</v>
      </c>
      <c r="DS170" s="4">
        <v>0.7198</v>
      </c>
      <c r="DT170" s="4">
        <v>0.38229999999999997</v>
      </c>
      <c r="DU170" s="4">
        <v>0.96240000000000003</v>
      </c>
      <c r="DV170" s="4">
        <v>0.21149999999999999</v>
      </c>
      <c r="DW170" s="5">
        <v>0.65680000000000005</v>
      </c>
      <c r="DX170" s="5">
        <v>0.74039999999999995</v>
      </c>
      <c r="DY170" s="5">
        <v>0.37319999999999998</v>
      </c>
      <c r="DZ170" s="5">
        <v>0.95489999999999997</v>
      </c>
      <c r="EA170" s="5">
        <v>0.28510000000000002</v>
      </c>
      <c r="EB170" s="4">
        <v>0.67330000000000001</v>
      </c>
      <c r="EC170" s="4">
        <v>0.77700000000000002</v>
      </c>
      <c r="ED170" s="4">
        <v>0.35449999999999998</v>
      </c>
      <c r="EE170" s="4">
        <v>0.94120000000000004</v>
      </c>
      <c r="EF170" s="4">
        <v>0.18590000000000001</v>
      </c>
      <c r="EG170" s="5">
        <v>0.70189999999999997</v>
      </c>
      <c r="EH170" s="5">
        <v>0.84399999999999997</v>
      </c>
      <c r="EI170" s="5">
        <v>0.315</v>
      </c>
      <c r="EJ170" s="5">
        <v>0.91049999999999998</v>
      </c>
      <c r="EK170" s="5">
        <v>0.16250000000000001</v>
      </c>
      <c r="EL170" s="4">
        <v>0.79459999999999997</v>
      </c>
      <c r="EM170" s="4">
        <v>1.0793999999999999</v>
      </c>
      <c r="EN170" s="4">
        <v>0.2286</v>
      </c>
      <c r="EO170" s="4">
        <v>0.6794</v>
      </c>
      <c r="EP170" s="4">
        <v>4.5100000000000001E-2</v>
      </c>
      <c r="EQ170" s="5"/>
      <c r="ER170" s="5"/>
      <c r="ES170" s="5"/>
      <c r="ET170" s="5"/>
      <c r="EU170" s="5"/>
      <c r="EV170" s="4"/>
      <c r="EW170" s="4"/>
      <c r="EX170" s="4"/>
      <c r="EY170" s="4"/>
      <c r="EZ170" s="4"/>
      <c r="FA170" s="5"/>
      <c r="FB170" s="5"/>
      <c r="FC170" s="5"/>
      <c r="FD170" s="5"/>
      <c r="FE170" s="5"/>
      <c r="FF170" s="4"/>
      <c r="FG170" s="4"/>
      <c r="FH170" s="4"/>
      <c r="FI170" s="4"/>
      <c r="FJ170" s="4"/>
      <c r="FK170" s="5"/>
      <c r="FL170" s="5"/>
      <c r="FM170" s="5"/>
      <c r="FN170" s="5"/>
      <c r="FO170" s="5"/>
      <c r="FP170" s="4">
        <f t="shared" si="36"/>
        <v>0.69324827586206905</v>
      </c>
      <c r="FQ170" s="4">
        <f t="shared" si="37"/>
        <v>0.82799655172413811</v>
      </c>
      <c r="FR170" s="4">
        <f t="shared" si="38"/>
        <v>0.3306862068965517</v>
      </c>
      <c r="FS170" s="4">
        <f t="shared" si="39"/>
        <v>0.89497241379310333</v>
      </c>
      <c r="FT170" s="4">
        <f t="shared" si="40"/>
        <v>0.20031724137931034</v>
      </c>
      <c r="FU170" s="1" t="str" cm="1">
        <f t="array" aca="1" ref="FU170" ca="1">CONCATENATE(INDIRECT(ADDRESS(1,MATCH(_xlfn.MINIFS(B170:FO170,metrics.est,"MAE"),B170:FO170,0)+1)), ", ", INDIRECT(ADDRESS(2,MATCH(_xlfn.MINIFS(B170:FO170,metrics.est,"MAE"),B170:FO170,0)+1)))</f>
        <v>k=20, r=0.1</v>
      </c>
      <c r="FV170" s="1" t="str" cm="1">
        <f t="array" aca="1" ref="FV170" ca="1">CONCATENATE(INDIRECT(ADDRESS(1,MATCH(_xlfn.MINIFS(B170:FO170,metrics.est,"MSE"),B170:FO170,0)+1)), ", ", INDIRECT(ADDRESS(2,MATCH(_xlfn.MINIFS(B170:FO170,metrics.est,"MSE"),B170:FO170,0)+1)))</f>
        <v>k=20, r=0.1</v>
      </c>
      <c r="FW170" s="1" t="str" cm="1">
        <f t="array" aca="1" ref="FW170" ca="1">CONCATENATE(INDIRECT(ADDRESS(1,MATCH(_xlfn.MAXIFS(B170:FO170,metrics.est,"R"),B170:FO170,0)+1)), ", ", INDIRECT(ADDRESS(2,MATCH(_xlfn.MAXIFS(B170:FO170,metrics.est,"R"),B170:FO170,0)+1)))</f>
        <v>k=20, r=0.1</v>
      </c>
      <c r="FX170" s="1" t="str" cm="1">
        <f t="array" aca="1" ref="FX170" ca="1">CONCATENATE(INDIRECT(ADDRESS(1,MATCH(_xlfn.MAXIFS(B170:FO170,metrics.est,"Coverage"),B170:FO170,0)+1)), ", ", INDIRECT(ADDRESS(2,MATCH(_xlfn.MAXIFS(B170:FO170,metrics.est,"Coverage"),B170:FO170,0)+1)))</f>
        <v>k=5, r=0.1</v>
      </c>
      <c r="FY170" s="1" t="str" cm="1">
        <f t="array" aca="1" ref="FY170" ca="1">CONCATENATE(INDIRECT(ADDRESS(1,MATCH(_xlfn.MINIFS(B170:FO170,metrics.est,"Time"),B170:FO170,0)+1)), ", ", INDIRECT(ADDRESS(2,MATCH(_xlfn.MINIFS(B170:FO170,metrics.est,"Time"),B170:FO170,0)+1)))</f>
        <v>k=20, r=0.9</v>
      </c>
    </row>
    <row r="171" spans="1:181" x14ac:dyDescent="0.2">
      <c r="A171" s="1" t="s">
        <v>152</v>
      </c>
      <c r="B171" s="4">
        <v>0.63490000000000002</v>
      </c>
      <c r="C171" s="4">
        <v>0.69499999999999995</v>
      </c>
      <c r="D171" s="4">
        <v>0.38600000000000001</v>
      </c>
      <c r="E171" s="4">
        <v>0.96430000000000005</v>
      </c>
      <c r="F171" s="4">
        <v>0.31459999999999999</v>
      </c>
      <c r="G171" s="5">
        <v>0.64229999999999998</v>
      </c>
      <c r="H171" s="5">
        <v>0.71360000000000001</v>
      </c>
      <c r="I171" s="5">
        <v>0.39810000000000001</v>
      </c>
      <c r="J171" s="5">
        <v>0.95889999999999997</v>
      </c>
      <c r="K171" s="5">
        <v>0.37019999999999997</v>
      </c>
      <c r="L171" s="4">
        <v>0.65029999999999999</v>
      </c>
      <c r="M171" s="4">
        <v>0.73119999999999996</v>
      </c>
      <c r="N171" s="4">
        <v>0.3866</v>
      </c>
      <c r="O171" s="4">
        <v>0.95550000000000002</v>
      </c>
      <c r="P171" s="4">
        <v>0.46110000000000001</v>
      </c>
      <c r="Q171" s="5">
        <v>0.65790000000000004</v>
      </c>
      <c r="R171" s="5">
        <v>0.74760000000000004</v>
      </c>
      <c r="S171" s="5">
        <v>0.372</v>
      </c>
      <c r="T171" s="5">
        <v>0.94989999999999997</v>
      </c>
      <c r="U171" s="5">
        <v>0.41799999999999998</v>
      </c>
      <c r="V171" s="4">
        <v>0.66879999999999995</v>
      </c>
      <c r="W171" s="4">
        <v>0.77200000000000002</v>
      </c>
      <c r="X171" s="4">
        <v>0.35970000000000002</v>
      </c>
      <c r="Y171" s="4">
        <v>0.94169999999999998</v>
      </c>
      <c r="Z171" s="4">
        <v>0.33939999999999998</v>
      </c>
      <c r="AA171" s="5">
        <v>0.6875</v>
      </c>
      <c r="AB171" s="5">
        <v>0.81479999999999997</v>
      </c>
      <c r="AC171" s="5">
        <v>0.33040000000000003</v>
      </c>
      <c r="AD171" s="5">
        <v>0.93189999999999995</v>
      </c>
      <c r="AE171" s="5">
        <v>0.27100000000000002</v>
      </c>
      <c r="AF171" s="4">
        <v>0.71060000000000001</v>
      </c>
      <c r="AG171" s="4">
        <v>0.87239999999999995</v>
      </c>
      <c r="AH171" s="4">
        <v>0.29899999999999999</v>
      </c>
      <c r="AI171" s="4">
        <v>0.91469999999999996</v>
      </c>
      <c r="AJ171" s="4">
        <v>0.19239999999999999</v>
      </c>
      <c r="AK171" s="5">
        <v>0.75390000000000001</v>
      </c>
      <c r="AL171" s="5">
        <v>0.98429999999999995</v>
      </c>
      <c r="AM171" s="5">
        <v>0.26050000000000001</v>
      </c>
      <c r="AN171" s="5">
        <v>0.88400000000000001</v>
      </c>
      <c r="AO171" s="5">
        <v>0.12540000000000001</v>
      </c>
      <c r="AP171" s="4">
        <v>0.83379999999999999</v>
      </c>
      <c r="AQ171" s="4">
        <v>1.1890000000000001</v>
      </c>
      <c r="AR171" s="4">
        <v>0.2175</v>
      </c>
      <c r="AS171" s="4">
        <v>0.80930000000000002</v>
      </c>
      <c r="AT171" s="4">
        <v>6.7599999999999993E-2</v>
      </c>
      <c r="AU171" s="5">
        <v>0.63590000000000002</v>
      </c>
      <c r="AV171" s="5">
        <v>0.69769999999999999</v>
      </c>
      <c r="AW171" s="5">
        <v>0.4098</v>
      </c>
      <c r="AX171" s="5">
        <v>0.96309999999999996</v>
      </c>
      <c r="AY171" s="5">
        <v>0.34449999999999997</v>
      </c>
      <c r="AZ171" s="4">
        <v>0.64929999999999999</v>
      </c>
      <c r="BA171" s="4">
        <v>0.72709999999999997</v>
      </c>
      <c r="BB171" s="4">
        <v>0.39190000000000003</v>
      </c>
      <c r="BC171" s="4">
        <v>0.95489999999999997</v>
      </c>
      <c r="BD171" s="4">
        <v>0.40329999999999999</v>
      </c>
      <c r="BE171" s="5">
        <v>0.6694</v>
      </c>
      <c r="BF171" s="5">
        <v>0.77470000000000006</v>
      </c>
      <c r="BG171" s="5">
        <v>0.3548</v>
      </c>
      <c r="BH171" s="5">
        <v>0.94199999999999995</v>
      </c>
      <c r="BI171" s="5">
        <v>0.33050000000000002</v>
      </c>
      <c r="BJ171" s="4">
        <v>0.71089999999999998</v>
      </c>
      <c r="BK171" s="4">
        <v>0.87329999999999997</v>
      </c>
      <c r="BL171" s="4">
        <v>0.30109999999999998</v>
      </c>
      <c r="BM171" s="4">
        <v>0.91459999999999997</v>
      </c>
      <c r="BN171" s="4">
        <v>0.17019999999999999</v>
      </c>
      <c r="BO171" s="5">
        <v>0.83479999999999999</v>
      </c>
      <c r="BP171" s="5">
        <v>1.1898</v>
      </c>
      <c r="BQ171" s="5">
        <v>0.21249999999999999</v>
      </c>
      <c r="BR171" s="5">
        <v>0.80810000000000004</v>
      </c>
      <c r="BS171" s="5">
        <v>6.6799999999999998E-2</v>
      </c>
      <c r="BT171" s="4">
        <v>0.63729999999999998</v>
      </c>
      <c r="BU171" s="4">
        <v>0.70130000000000003</v>
      </c>
      <c r="BV171" s="4">
        <v>0.39389999999999997</v>
      </c>
      <c r="BW171" s="4">
        <v>0.96289999999999998</v>
      </c>
      <c r="BX171" s="4">
        <v>0.30049999999999999</v>
      </c>
      <c r="BY171" s="5">
        <v>0.65029999999999999</v>
      </c>
      <c r="BZ171" s="5">
        <v>0.73080000000000001</v>
      </c>
      <c r="CA171" s="5">
        <v>0.38769999999999999</v>
      </c>
      <c r="CB171" s="5">
        <v>0.95569999999999999</v>
      </c>
      <c r="CC171" s="5">
        <v>0.374</v>
      </c>
      <c r="CD171" s="4">
        <v>0.67100000000000004</v>
      </c>
      <c r="CE171" s="4">
        <v>0.77780000000000005</v>
      </c>
      <c r="CF171" s="4">
        <v>0.35389999999999999</v>
      </c>
      <c r="CG171" s="4">
        <v>0.94230000000000003</v>
      </c>
      <c r="CH171" s="4">
        <v>0.29630000000000001</v>
      </c>
      <c r="CI171" s="5">
        <v>0.71179999999999999</v>
      </c>
      <c r="CJ171" s="5">
        <v>0.87749999999999995</v>
      </c>
      <c r="CK171" s="5">
        <v>0.3009</v>
      </c>
      <c r="CL171" s="5">
        <v>0.91439999999999999</v>
      </c>
      <c r="CM171" s="5">
        <v>0.17549999999999999</v>
      </c>
      <c r="CN171" s="4">
        <v>0.83420000000000005</v>
      </c>
      <c r="CO171" s="4">
        <v>1.1913</v>
      </c>
      <c r="CP171" s="4">
        <v>0.21829999999999999</v>
      </c>
      <c r="CQ171" s="4">
        <v>0.80820000000000003</v>
      </c>
      <c r="CR171" s="4">
        <v>4.6699999999999998E-2</v>
      </c>
      <c r="CS171" s="5">
        <v>0.63390000000000002</v>
      </c>
      <c r="CT171" s="5">
        <v>0.69530000000000003</v>
      </c>
      <c r="CU171" s="5">
        <v>0.41110000000000002</v>
      </c>
      <c r="CV171" s="5">
        <v>0.96299999999999997</v>
      </c>
      <c r="CW171" s="5">
        <v>0.24540000000000001</v>
      </c>
      <c r="CX171" s="4">
        <v>0.64939999999999998</v>
      </c>
      <c r="CY171" s="4">
        <v>0.72929999999999995</v>
      </c>
      <c r="CZ171" s="4">
        <v>0.38790000000000002</v>
      </c>
      <c r="DA171" s="4">
        <v>0.95530000000000004</v>
      </c>
      <c r="DB171" s="4">
        <v>0.30359999999999998</v>
      </c>
      <c r="DC171" s="5">
        <v>0.6704</v>
      </c>
      <c r="DD171" s="5">
        <v>0.77639999999999998</v>
      </c>
      <c r="DE171" s="5">
        <v>0.35439999999999999</v>
      </c>
      <c r="DF171" s="5">
        <v>0.94259999999999999</v>
      </c>
      <c r="DG171" s="5">
        <v>0.24560000000000001</v>
      </c>
      <c r="DH171" s="4">
        <v>0.71099999999999997</v>
      </c>
      <c r="DI171" s="4">
        <v>0.87480000000000002</v>
      </c>
      <c r="DJ171" s="4">
        <v>0.30180000000000001</v>
      </c>
      <c r="DK171" s="4">
        <v>0.91459999999999997</v>
      </c>
      <c r="DL171" s="4">
        <v>0.1208</v>
      </c>
      <c r="DM171" s="5">
        <v>0.83379999999999999</v>
      </c>
      <c r="DN171" s="5">
        <v>1.19</v>
      </c>
      <c r="DO171" s="5">
        <v>0.21679999999999999</v>
      </c>
      <c r="DP171" s="5">
        <v>0.80830000000000002</v>
      </c>
      <c r="DQ171" s="5">
        <v>3.9300000000000002E-2</v>
      </c>
      <c r="DR171" s="4">
        <v>0.63680000000000003</v>
      </c>
      <c r="DS171" s="4">
        <v>0.70009999999999994</v>
      </c>
      <c r="DT171" s="4">
        <v>0.40670000000000001</v>
      </c>
      <c r="DU171" s="4">
        <v>0.96240000000000003</v>
      </c>
      <c r="DV171" s="4">
        <v>0.32119999999999999</v>
      </c>
      <c r="DW171" s="5">
        <v>0.64839999999999998</v>
      </c>
      <c r="DX171" s="5">
        <v>0.72599999999999998</v>
      </c>
      <c r="DY171" s="5">
        <v>0.38819999999999999</v>
      </c>
      <c r="DZ171" s="5">
        <v>0.95499999999999996</v>
      </c>
      <c r="EA171" s="5">
        <v>0.36870000000000003</v>
      </c>
      <c r="EB171" s="4">
        <v>0.66979999999999995</v>
      </c>
      <c r="EC171" s="4">
        <v>0.77539999999999998</v>
      </c>
      <c r="ED171" s="4">
        <v>0.35670000000000002</v>
      </c>
      <c r="EE171" s="4">
        <v>0.94179999999999997</v>
      </c>
      <c r="EF171" s="4">
        <v>0.21679999999999999</v>
      </c>
      <c r="EG171" s="5">
        <v>0.71160000000000001</v>
      </c>
      <c r="EH171" s="5">
        <v>0.87609999999999999</v>
      </c>
      <c r="EI171" s="5">
        <v>0.29959999999999998</v>
      </c>
      <c r="EJ171" s="5">
        <v>0.91490000000000005</v>
      </c>
      <c r="EK171" s="5">
        <v>0.16259999999999999</v>
      </c>
      <c r="EL171" s="4">
        <v>0.83350000000000002</v>
      </c>
      <c r="EM171" s="4">
        <v>1.1893</v>
      </c>
      <c r="EN171" s="4">
        <v>0.21659999999999999</v>
      </c>
      <c r="EO171" s="4">
        <v>0.80879999999999996</v>
      </c>
      <c r="EP171" s="4">
        <v>4.0800000000000003E-2</v>
      </c>
      <c r="EQ171" s="5"/>
      <c r="ER171" s="5"/>
      <c r="ES171" s="5"/>
      <c r="ET171" s="5"/>
      <c r="EU171" s="5"/>
      <c r="EV171" s="4"/>
      <c r="EW171" s="4"/>
      <c r="EX171" s="4"/>
      <c r="EY171" s="4"/>
      <c r="EZ171" s="4"/>
      <c r="FA171" s="5"/>
      <c r="FB171" s="5"/>
      <c r="FC171" s="5"/>
      <c r="FD171" s="5"/>
      <c r="FE171" s="5"/>
      <c r="FF171" s="4"/>
      <c r="FG171" s="4"/>
      <c r="FH171" s="4"/>
      <c r="FI171" s="4"/>
      <c r="FJ171" s="4"/>
      <c r="FK171" s="5"/>
      <c r="FL171" s="5"/>
      <c r="FM171" s="5"/>
      <c r="FN171" s="5"/>
      <c r="FO171" s="5"/>
      <c r="FP171" s="4">
        <f t="shared" si="36"/>
        <v>0.69805172413793104</v>
      </c>
      <c r="FQ171" s="4">
        <f t="shared" si="37"/>
        <v>0.84806551724137924</v>
      </c>
      <c r="FR171" s="4">
        <f t="shared" si="38"/>
        <v>0.33360000000000001</v>
      </c>
      <c r="FS171" s="4">
        <f t="shared" si="39"/>
        <v>0.91872758620689643</v>
      </c>
      <c r="FT171" s="4">
        <f t="shared" si="40"/>
        <v>0.24595862068965513</v>
      </c>
      <c r="FU171" s="1" t="str" cm="1">
        <f t="array" aca="1" ref="FU171" ca="1">CONCATENATE(INDIRECT(ADDRESS(1,MATCH(_xlfn.MINIFS(B171:FO171,metrics.est,"MAE"),B171:FO171,0)+1)), ", ", INDIRECT(ADDRESS(2,MATCH(_xlfn.MINIFS(B171:FO171,metrics.est,"MAE"),B171:FO171,0)+1)))</f>
        <v>k=20, r=0.1</v>
      </c>
      <c r="FV171" s="1" t="str" cm="1">
        <f t="array" aca="1" ref="FV171" ca="1">CONCATENATE(INDIRECT(ADDRESS(1,MATCH(_xlfn.MINIFS(B171:FO171,metrics.est,"MSE"),B171:FO171,0)+1)), ", ", INDIRECT(ADDRESS(2,MATCH(_xlfn.MINIFS(B171:FO171,metrics.est,"MSE"),B171:FO171,0)+1)))</f>
        <v>k=5, r=0.1</v>
      </c>
      <c r="FW171" s="1" t="str" cm="1">
        <f t="array" aca="1" ref="FW171" ca="1">CONCATENATE(INDIRECT(ADDRESS(1,MATCH(_xlfn.MAXIFS(B171:FO171,metrics.est,"R"),B171:FO171,0)+1)), ", ", INDIRECT(ADDRESS(2,MATCH(_xlfn.MAXIFS(B171:FO171,metrics.est,"R"),B171:FO171,0)+1)))</f>
        <v>k=20, r=0.1</v>
      </c>
      <c r="FX171" s="1" t="str" cm="1">
        <f t="array" aca="1" ref="FX171" ca="1">CONCATENATE(INDIRECT(ADDRESS(1,MATCH(_xlfn.MAXIFS(B171:FO171,metrics.est,"Coverage"),B171:FO171,0)+1)), ", ", INDIRECT(ADDRESS(2,MATCH(_xlfn.MAXIFS(B171:FO171,metrics.est,"Coverage"),B171:FO171,0)+1)))</f>
        <v>k=5, r=0.1</v>
      </c>
      <c r="FY171" s="1" t="str" cm="1">
        <f t="array" aca="1" ref="FY171" ca="1">CONCATENATE(INDIRECT(ADDRESS(1,MATCH(_xlfn.MINIFS(B171:FO171,metrics.est,"Time"),B171:FO171,0)+1)), ", ", INDIRECT(ADDRESS(2,MATCH(_xlfn.MINIFS(B171:FO171,metrics.est,"Time"),B171:FO171,0)+1)))</f>
        <v>k=20, r=0.9</v>
      </c>
    </row>
    <row r="172" spans="1:181" x14ac:dyDescent="0.2">
      <c r="A172" s="1" t="s">
        <v>153</v>
      </c>
      <c r="B172" s="4">
        <v>0.6371</v>
      </c>
      <c r="C172" s="4">
        <v>0.69969999999999999</v>
      </c>
      <c r="D172" s="4">
        <v>0.38340000000000002</v>
      </c>
      <c r="E172" s="4">
        <v>0.96430000000000005</v>
      </c>
      <c r="F172" s="4">
        <v>0.4249</v>
      </c>
      <c r="G172" s="5">
        <v>0.64419999999999999</v>
      </c>
      <c r="H172" s="5">
        <v>0.71740000000000004</v>
      </c>
      <c r="I172" s="5">
        <v>0.39610000000000001</v>
      </c>
      <c r="J172" s="5">
        <v>0.95889999999999997</v>
      </c>
      <c r="K172" s="5">
        <v>0.43169999999999997</v>
      </c>
      <c r="L172" s="4">
        <v>0.65229999999999999</v>
      </c>
      <c r="M172" s="4">
        <v>0.73550000000000004</v>
      </c>
      <c r="N172" s="4">
        <v>0.38500000000000001</v>
      </c>
      <c r="O172" s="4">
        <v>0.95550000000000002</v>
      </c>
      <c r="P172" s="4">
        <v>0.5262</v>
      </c>
      <c r="Q172" s="5">
        <v>0.65980000000000005</v>
      </c>
      <c r="R172" s="5">
        <v>0.75109999999999999</v>
      </c>
      <c r="S172" s="5">
        <v>0.37090000000000001</v>
      </c>
      <c r="T172" s="5">
        <v>0.94989999999999997</v>
      </c>
      <c r="U172" s="5">
        <v>0.4395</v>
      </c>
      <c r="V172" s="4">
        <v>0.67069999999999996</v>
      </c>
      <c r="W172" s="4">
        <v>0.77569999999999995</v>
      </c>
      <c r="X172" s="4">
        <v>0.35880000000000001</v>
      </c>
      <c r="Y172" s="4">
        <v>0.94169999999999998</v>
      </c>
      <c r="Z172" s="4">
        <v>0.3957</v>
      </c>
      <c r="AA172" s="5">
        <v>0.68920000000000003</v>
      </c>
      <c r="AB172" s="5">
        <v>0.81799999999999995</v>
      </c>
      <c r="AC172" s="5">
        <v>0.33</v>
      </c>
      <c r="AD172" s="5">
        <v>0.93189999999999995</v>
      </c>
      <c r="AE172" s="5">
        <v>0.31430000000000002</v>
      </c>
      <c r="AF172" s="4">
        <v>0.7117</v>
      </c>
      <c r="AG172" s="4">
        <v>0.87429999999999997</v>
      </c>
      <c r="AH172" s="4">
        <v>0.29899999999999999</v>
      </c>
      <c r="AI172" s="4">
        <v>0.91469999999999996</v>
      </c>
      <c r="AJ172" s="4">
        <v>0.22109999999999999</v>
      </c>
      <c r="AK172" s="5">
        <v>0.75460000000000005</v>
      </c>
      <c r="AL172" s="5">
        <v>0.98519999999999996</v>
      </c>
      <c r="AM172" s="5">
        <v>0.26079999999999998</v>
      </c>
      <c r="AN172" s="5">
        <v>0.88400000000000001</v>
      </c>
      <c r="AO172" s="5">
        <v>0.13109999999999999</v>
      </c>
      <c r="AP172" s="4">
        <v>0.83340000000000003</v>
      </c>
      <c r="AQ172" s="4">
        <v>1.1870000000000001</v>
      </c>
      <c r="AR172" s="4">
        <v>0.21779999999999999</v>
      </c>
      <c r="AS172" s="4">
        <v>0.80930000000000002</v>
      </c>
      <c r="AT172" s="4">
        <v>6.3100000000000003E-2</v>
      </c>
      <c r="AU172" s="5">
        <v>0.63800000000000001</v>
      </c>
      <c r="AV172" s="5">
        <v>0.70209999999999995</v>
      </c>
      <c r="AW172" s="5">
        <v>0.40799999999999997</v>
      </c>
      <c r="AX172" s="5">
        <v>0.96309999999999996</v>
      </c>
      <c r="AY172" s="5">
        <v>0.41799999999999998</v>
      </c>
      <c r="AZ172" s="4">
        <v>0.65129999999999999</v>
      </c>
      <c r="BA172" s="4">
        <v>0.73150000000000004</v>
      </c>
      <c r="BB172" s="4">
        <v>0.3906</v>
      </c>
      <c r="BC172" s="4">
        <v>0.95489999999999997</v>
      </c>
      <c r="BD172" s="4">
        <v>0.47610000000000002</v>
      </c>
      <c r="BE172" s="5">
        <v>0.67120000000000002</v>
      </c>
      <c r="BF172" s="5">
        <v>0.7782</v>
      </c>
      <c r="BG172" s="5">
        <v>0.35389999999999999</v>
      </c>
      <c r="BH172" s="5">
        <v>0.94199999999999995</v>
      </c>
      <c r="BI172" s="5">
        <v>0.37509999999999999</v>
      </c>
      <c r="BJ172" s="4">
        <v>0.71220000000000006</v>
      </c>
      <c r="BK172" s="4">
        <v>0.87560000000000004</v>
      </c>
      <c r="BL172" s="4">
        <v>0.30099999999999999</v>
      </c>
      <c r="BM172" s="4">
        <v>0.91459999999999997</v>
      </c>
      <c r="BN172" s="4">
        <v>0.20319999999999999</v>
      </c>
      <c r="BO172" s="5">
        <v>0.83450000000000002</v>
      </c>
      <c r="BP172" s="5">
        <v>1.1884999999999999</v>
      </c>
      <c r="BQ172" s="5">
        <v>0.21290000000000001</v>
      </c>
      <c r="BR172" s="5">
        <v>0.80810000000000004</v>
      </c>
      <c r="BS172" s="5">
        <v>6.7199999999999996E-2</v>
      </c>
      <c r="BT172" s="4">
        <v>0.63939999999999997</v>
      </c>
      <c r="BU172" s="4">
        <v>0.70540000000000003</v>
      </c>
      <c r="BV172" s="4">
        <v>0.39169999999999999</v>
      </c>
      <c r="BW172" s="4">
        <v>0.96289999999999998</v>
      </c>
      <c r="BX172" s="4">
        <v>0.35649999999999998</v>
      </c>
      <c r="BY172" s="5">
        <v>0.6522</v>
      </c>
      <c r="BZ172" s="5">
        <v>0.73470000000000002</v>
      </c>
      <c r="CA172" s="5">
        <v>0.38669999999999999</v>
      </c>
      <c r="CB172" s="5">
        <v>0.95569999999999999</v>
      </c>
      <c r="CC172" s="5">
        <v>0.4259</v>
      </c>
      <c r="CD172" s="4">
        <v>0.67279999999999995</v>
      </c>
      <c r="CE172" s="4">
        <v>0.78129999999999999</v>
      </c>
      <c r="CF172" s="4">
        <v>0.35320000000000001</v>
      </c>
      <c r="CG172" s="4">
        <v>0.94230000000000003</v>
      </c>
      <c r="CH172" s="4">
        <v>0.33410000000000001</v>
      </c>
      <c r="CI172" s="5">
        <v>0.71299999999999997</v>
      </c>
      <c r="CJ172" s="5">
        <v>0.87970000000000004</v>
      </c>
      <c r="CK172" s="5">
        <v>0.30080000000000001</v>
      </c>
      <c r="CL172" s="5">
        <v>0.91439999999999999</v>
      </c>
      <c r="CM172" s="5">
        <v>0.17680000000000001</v>
      </c>
      <c r="CN172" s="4">
        <v>0.83389999999999997</v>
      </c>
      <c r="CO172" s="4">
        <v>1.1897</v>
      </c>
      <c r="CP172" s="4">
        <v>0.21870000000000001</v>
      </c>
      <c r="CQ172" s="4">
        <v>0.80820000000000003</v>
      </c>
      <c r="CR172" s="4">
        <v>4.7600000000000003E-2</v>
      </c>
      <c r="CS172" s="5">
        <v>0.63590000000000002</v>
      </c>
      <c r="CT172" s="5">
        <v>0.69930000000000003</v>
      </c>
      <c r="CU172" s="5">
        <v>0.4103</v>
      </c>
      <c r="CV172" s="5">
        <v>0.96299999999999997</v>
      </c>
      <c r="CW172" s="5">
        <v>0.30149999999999999</v>
      </c>
      <c r="CX172" s="4">
        <v>0.65129999999999999</v>
      </c>
      <c r="CY172" s="4">
        <v>0.73319999999999996</v>
      </c>
      <c r="CZ172" s="4">
        <v>0.38669999999999999</v>
      </c>
      <c r="DA172" s="4">
        <v>0.95530000000000004</v>
      </c>
      <c r="DB172" s="4">
        <v>0.35539999999999999</v>
      </c>
      <c r="DC172" s="5">
        <v>0.67210000000000003</v>
      </c>
      <c r="DD172" s="5">
        <v>0.77969999999999995</v>
      </c>
      <c r="DE172" s="5">
        <v>0.35360000000000003</v>
      </c>
      <c r="DF172" s="5">
        <v>0.94259999999999999</v>
      </c>
      <c r="DG172" s="5">
        <v>0.28339999999999999</v>
      </c>
      <c r="DH172" s="4">
        <v>0.71220000000000006</v>
      </c>
      <c r="DI172" s="4">
        <v>0.87690000000000001</v>
      </c>
      <c r="DJ172" s="4">
        <v>0.30180000000000001</v>
      </c>
      <c r="DK172" s="4">
        <v>0.91459999999999997</v>
      </c>
      <c r="DL172" s="4">
        <v>0.13450000000000001</v>
      </c>
      <c r="DM172" s="5">
        <v>0.83350000000000002</v>
      </c>
      <c r="DN172" s="5">
        <v>1.1886000000000001</v>
      </c>
      <c r="DO172" s="5">
        <v>0.2172</v>
      </c>
      <c r="DP172" s="5">
        <v>0.80830000000000002</v>
      </c>
      <c r="DQ172" s="5">
        <v>3.9199999999999999E-2</v>
      </c>
      <c r="DR172" s="4">
        <v>0.63880000000000003</v>
      </c>
      <c r="DS172" s="4">
        <v>0.70430000000000004</v>
      </c>
      <c r="DT172" s="4">
        <v>0.40500000000000003</v>
      </c>
      <c r="DU172" s="4">
        <v>0.96240000000000003</v>
      </c>
      <c r="DV172" s="4">
        <v>0.3846</v>
      </c>
      <c r="DW172" s="5">
        <v>0.65039999999999998</v>
      </c>
      <c r="DX172" s="5">
        <v>0.73009999999999997</v>
      </c>
      <c r="DY172" s="5">
        <v>0.38669999999999999</v>
      </c>
      <c r="DZ172" s="5">
        <v>0.95499999999999996</v>
      </c>
      <c r="EA172" s="5">
        <v>0.42180000000000001</v>
      </c>
      <c r="EB172" s="4">
        <v>0.67159999999999997</v>
      </c>
      <c r="EC172" s="4">
        <v>0.77880000000000005</v>
      </c>
      <c r="ED172" s="4">
        <v>0.35610000000000003</v>
      </c>
      <c r="EE172" s="4">
        <v>0.94179999999999997</v>
      </c>
      <c r="EF172" s="4">
        <v>0.2487</v>
      </c>
      <c r="EG172" s="5">
        <v>0.71279999999999999</v>
      </c>
      <c r="EH172" s="5">
        <v>0.87809999999999999</v>
      </c>
      <c r="EI172" s="5">
        <v>0.29970000000000002</v>
      </c>
      <c r="EJ172" s="5">
        <v>0.91490000000000005</v>
      </c>
      <c r="EK172" s="5">
        <v>0.1789</v>
      </c>
      <c r="EL172" s="4">
        <v>0.83309999999999995</v>
      </c>
      <c r="EM172" s="4">
        <v>1.1876</v>
      </c>
      <c r="EN172" s="4">
        <v>0.21690000000000001</v>
      </c>
      <c r="EO172" s="4">
        <v>0.80879999999999996</v>
      </c>
      <c r="EP172" s="4">
        <v>4.1300000000000003E-2</v>
      </c>
      <c r="EQ172" s="5"/>
      <c r="ER172" s="5"/>
      <c r="ES172" s="5"/>
      <c r="ET172" s="5"/>
      <c r="EU172" s="5"/>
      <c r="EV172" s="4"/>
      <c r="EW172" s="4"/>
      <c r="EX172" s="4"/>
      <c r="EY172" s="4"/>
      <c r="EZ172" s="4"/>
      <c r="FA172" s="5"/>
      <c r="FB172" s="5"/>
      <c r="FC172" s="5"/>
      <c r="FD172" s="5"/>
      <c r="FE172" s="5"/>
      <c r="FF172" s="4"/>
      <c r="FG172" s="4"/>
      <c r="FH172" s="4"/>
      <c r="FI172" s="4"/>
      <c r="FJ172" s="4"/>
      <c r="FK172" s="5"/>
      <c r="FL172" s="5"/>
      <c r="FM172" s="5"/>
      <c r="FN172" s="5"/>
      <c r="FO172" s="5"/>
      <c r="FP172" s="4">
        <f t="shared" si="36"/>
        <v>0.69942068965517246</v>
      </c>
      <c r="FQ172" s="4">
        <f t="shared" si="37"/>
        <v>0.85059310344827588</v>
      </c>
      <c r="FR172" s="4">
        <f t="shared" si="38"/>
        <v>0.33287241379310351</v>
      </c>
      <c r="FS172" s="4">
        <f t="shared" si="39"/>
        <v>0.91872758620689643</v>
      </c>
      <c r="FT172" s="4">
        <f t="shared" si="40"/>
        <v>0.28335862068965523</v>
      </c>
      <c r="FU172" s="1" t="str" cm="1">
        <f t="array" aca="1" ref="FU172" ca="1">CONCATENATE(INDIRECT(ADDRESS(1,MATCH(_xlfn.MINIFS(B172:FO172,metrics.est,"MAE"),B172:FO172,0)+1)), ", ", INDIRECT(ADDRESS(2,MATCH(_xlfn.MINIFS(B172:FO172,metrics.est,"MAE"),B172:FO172,0)+1)))</f>
        <v>k=20, r=0.1</v>
      </c>
      <c r="FV172" s="1" t="str" cm="1">
        <f t="array" aca="1" ref="FV172" ca="1">CONCATENATE(INDIRECT(ADDRESS(1,MATCH(_xlfn.MINIFS(B172:FO172,metrics.est,"MSE"),B172:FO172,0)+1)), ", ", INDIRECT(ADDRESS(2,MATCH(_xlfn.MINIFS(B172:FO172,metrics.est,"MSE"),B172:FO172,0)+1)))</f>
        <v>k=20, r=0.1</v>
      </c>
      <c r="FW172" s="1" t="str" cm="1">
        <f t="array" aca="1" ref="FW172" ca="1">CONCATENATE(INDIRECT(ADDRESS(1,MATCH(_xlfn.MAXIFS(B172:FO172,metrics.est,"R"),B172:FO172,0)+1)), ", ", INDIRECT(ADDRESS(2,MATCH(_xlfn.MAXIFS(B172:FO172,metrics.est,"R"),B172:FO172,0)+1)))</f>
        <v>k=20, r=0.1</v>
      </c>
      <c r="FX172" s="1" t="str" cm="1">
        <f t="array" aca="1" ref="FX172" ca="1">CONCATENATE(INDIRECT(ADDRESS(1,MATCH(_xlfn.MAXIFS(B172:FO172,metrics.est,"Coverage"),B172:FO172,0)+1)), ", ", INDIRECT(ADDRESS(2,MATCH(_xlfn.MAXIFS(B172:FO172,metrics.est,"Coverage"),B172:FO172,0)+1)))</f>
        <v>k=5, r=0.1</v>
      </c>
      <c r="FY172" s="1" t="str" cm="1">
        <f t="array" aca="1" ref="FY172" ca="1">CONCATENATE(INDIRECT(ADDRESS(1,MATCH(_xlfn.MINIFS(B172:FO172,metrics.est,"Time"),B172:FO172,0)+1)), ", ", INDIRECT(ADDRESS(2,MATCH(_xlfn.MINIFS(B172:FO172,metrics.est,"Time"),B172:FO172,0)+1)))</f>
        <v>k=20, r=0.9</v>
      </c>
    </row>
    <row r="173" spans="1:181" x14ac:dyDescent="0.2">
      <c r="A173" s="1" t="s">
        <v>154</v>
      </c>
      <c r="B173" s="4">
        <v>0.65349999999999997</v>
      </c>
      <c r="C173" s="4">
        <v>0.73050000000000004</v>
      </c>
      <c r="D173" s="4">
        <v>0.35849999999999999</v>
      </c>
      <c r="E173" s="4">
        <v>0.96430000000000005</v>
      </c>
      <c r="F173" s="4">
        <v>0.35899999999999999</v>
      </c>
      <c r="G173" s="5">
        <v>0.65749999999999997</v>
      </c>
      <c r="H173" s="5">
        <v>0.7419</v>
      </c>
      <c r="I173" s="5">
        <v>0.37669999999999998</v>
      </c>
      <c r="J173" s="5">
        <v>0.95889999999999997</v>
      </c>
      <c r="K173" s="5">
        <v>0.35070000000000001</v>
      </c>
      <c r="L173" s="4">
        <v>0.66320000000000001</v>
      </c>
      <c r="M173" s="4">
        <v>0.75549999999999995</v>
      </c>
      <c r="N173" s="4">
        <v>0.36799999999999999</v>
      </c>
      <c r="O173" s="4">
        <v>0.95550000000000002</v>
      </c>
      <c r="P173" s="4">
        <v>0.45129999999999998</v>
      </c>
      <c r="Q173" s="5">
        <v>0.66859999999999997</v>
      </c>
      <c r="R173" s="5">
        <v>0.76580000000000004</v>
      </c>
      <c r="S173" s="5">
        <v>0.36020000000000002</v>
      </c>
      <c r="T173" s="5">
        <v>0.94989999999999997</v>
      </c>
      <c r="U173" s="5">
        <v>0.35049999999999998</v>
      </c>
      <c r="V173" s="4">
        <v>0.67510000000000003</v>
      </c>
      <c r="W173" s="4">
        <v>0.78069999999999995</v>
      </c>
      <c r="X173" s="4">
        <v>0.35439999999999999</v>
      </c>
      <c r="Y173" s="4">
        <v>0.94169999999999998</v>
      </c>
      <c r="Z173" s="4">
        <v>0.32640000000000002</v>
      </c>
      <c r="AA173" s="5">
        <v>0.68830000000000002</v>
      </c>
      <c r="AB173" s="5">
        <v>0.80989999999999995</v>
      </c>
      <c r="AC173" s="5">
        <v>0.33739999999999998</v>
      </c>
      <c r="AD173" s="5">
        <v>0.93189999999999995</v>
      </c>
      <c r="AE173" s="5">
        <v>0.25629999999999997</v>
      </c>
      <c r="AF173" s="4">
        <v>0.70250000000000001</v>
      </c>
      <c r="AG173" s="4">
        <v>0.84670000000000001</v>
      </c>
      <c r="AH173" s="4">
        <v>0.313</v>
      </c>
      <c r="AI173" s="4">
        <v>0.91469999999999996</v>
      </c>
      <c r="AJ173" s="4">
        <v>0.19070000000000001</v>
      </c>
      <c r="AK173" s="5">
        <v>0.73560000000000003</v>
      </c>
      <c r="AL173" s="5">
        <v>0.93369999999999997</v>
      </c>
      <c r="AM173" s="5">
        <v>0.27810000000000001</v>
      </c>
      <c r="AN173" s="5">
        <v>0.88400000000000001</v>
      </c>
      <c r="AO173" s="5">
        <v>0.1239</v>
      </c>
      <c r="AP173" s="4">
        <v>0.81579999999999997</v>
      </c>
      <c r="AQ173" s="4">
        <v>1.1418999999999999</v>
      </c>
      <c r="AR173" s="4">
        <v>0.22459999999999999</v>
      </c>
      <c r="AS173" s="4">
        <v>0.80930000000000002</v>
      </c>
      <c r="AT173" s="4">
        <v>6.5600000000000006E-2</v>
      </c>
      <c r="AU173" s="5">
        <v>0.65359999999999996</v>
      </c>
      <c r="AV173" s="5">
        <v>0.73180000000000001</v>
      </c>
      <c r="AW173" s="5">
        <v>0.3826</v>
      </c>
      <c r="AX173" s="5">
        <v>0.96309999999999996</v>
      </c>
      <c r="AY173" s="5">
        <v>0.32740000000000002</v>
      </c>
      <c r="AZ173" s="4">
        <v>0.66259999999999997</v>
      </c>
      <c r="BA173" s="4">
        <v>0.75090000000000001</v>
      </c>
      <c r="BB173" s="4">
        <v>0.37369999999999998</v>
      </c>
      <c r="BC173" s="4">
        <v>0.95489999999999997</v>
      </c>
      <c r="BD173" s="4">
        <v>0.36720000000000003</v>
      </c>
      <c r="BE173" s="5">
        <v>0.67559999999999998</v>
      </c>
      <c r="BF173" s="5">
        <v>0.78280000000000005</v>
      </c>
      <c r="BG173" s="5">
        <v>0.3503</v>
      </c>
      <c r="BH173" s="5">
        <v>0.94199999999999995</v>
      </c>
      <c r="BI173" s="5">
        <v>0.31509999999999999</v>
      </c>
      <c r="BJ173" s="4">
        <v>0.70350000000000001</v>
      </c>
      <c r="BK173" s="4">
        <v>0.84830000000000005</v>
      </c>
      <c r="BL173" s="4">
        <v>0.314</v>
      </c>
      <c r="BM173" s="4">
        <v>0.91459999999999997</v>
      </c>
      <c r="BN173" s="4">
        <v>0.1769</v>
      </c>
      <c r="BO173" s="5">
        <v>0.81699999999999995</v>
      </c>
      <c r="BP173" s="5">
        <v>1.1438999999999999</v>
      </c>
      <c r="BQ173" s="5">
        <v>0.2198</v>
      </c>
      <c r="BR173" s="5">
        <v>0.80810000000000004</v>
      </c>
      <c r="BS173" s="5">
        <v>6.3100000000000003E-2</v>
      </c>
      <c r="BT173" s="4">
        <v>0.65380000000000005</v>
      </c>
      <c r="BU173" s="4">
        <v>0.73170000000000002</v>
      </c>
      <c r="BV173" s="4">
        <v>0.36909999999999998</v>
      </c>
      <c r="BW173" s="4">
        <v>0.96289999999999998</v>
      </c>
      <c r="BX173" s="4">
        <v>0.27610000000000001</v>
      </c>
      <c r="BY173" s="5">
        <v>0.66310000000000002</v>
      </c>
      <c r="BZ173" s="5">
        <v>0.75360000000000005</v>
      </c>
      <c r="CA173" s="5">
        <v>0.36980000000000002</v>
      </c>
      <c r="CB173" s="5">
        <v>0.95569999999999999</v>
      </c>
      <c r="CC173" s="5">
        <v>0.35420000000000001</v>
      </c>
      <c r="CD173" s="4">
        <v>0.67710000000000004</v>
      </c>
      <c r="CE173" s="4">
        <v>0.78580000000000005</v>
      </c>
      <c r="CF173" s="4">
        <v>0.35039999999999999</v>
      </c>
      <c r="CG173" s="4">
        <v>0.94230000000000003</v>
      </c>
      <c r="CH173" s="4">
        <v>0.2883</v>
      </c>
      <c r="CI173" s="5">
        <v>0.70420000000000005</v>
      </c>
      <c r="CJ173" s="5">
        <v>0.85209999999999997</v>
      </c>
      <c r="CK173" s="5">
        <v>0.31390000000000001</v>
      </c>
      <c r="CL173" s="5">
        <v>0.91439999999999999</v>
      </c>
      <c r="CM173" s="5">
        <v>0.15659999999999999</v>
      </c>
      <c r="CN173" s="4">
        <v>0.81699999999999995</v>
      </c>
      <c r="CO173" s="4">
        <v>1.1460999999999999</v>
      </c>
      <c r="CP173" s="4">
        <v>0.22520000000000001</v>
      </c>
      <c r="CQ173" s="4">
        <v>0.80820000000000003</v>
      </c>
      <c r="CR173" s="4">
        <v>4.5999999999999999E-2</v>
      </c>
      <c r="CS173" s="5">
        <v>0.65159999999999996</v>
      </c>
      <c r="CT173" s="5">
        <v>0.72819999999999996</v>
      </c>
      <c r="CU173" s="5">
        <v>0.38719999999999999</v>
      </c>
      <c r="CV173" s="5">
        <v>0.96299999999999997</v>
      </c>
      <c r="CW173" s="5">
        <v>0.22289999999999999</v>
      </c>
      <c r="CX173" s="4">
        <v>0.66259999999999997</v>
      </c>
      <c r="CY173" s="4">
        <v>0.75339999999999996</v>
      </c>
      <c r="CZ173" s="4">
        <v>0.37069999999999997</v>
      </c>
      <c r="DA173" s="4">
        <v>0.95530000000000004</v>
      </c>
      <c r="DB173" s="4">
        <v>0.28739999999999999</v>
      </c>
      <c r="DC173" s="5">
        <v>0.67649999999999999</v>
      </c>
      <c r="DD173" s="5">
        <v>0.78459999999999996</v>
      </c>
      <c r="DE173" s="5">
        <v>0.35</v>
      </c>
      <c r="DF173" s="5">
        <v>0.94259999999999999</v>
      </c>
      <c r="DG173" s="5">
        <v>0.24110000000000001</v>
      </c>
      <c r="DH173" s="4">
        <v>0.7036</v>
      </c>
      <c r="DI173" s="4">
        <v>0.85009999999999997</v>
      </c>
      <c r="DJ173" s="4">
        <v>0.3155</v>
      </c>
      <c r="DK173" s="4">
        <v>0.91459999999999997</v>
      </c>
      <c r="DL173" s="4">
        <v>0.1179</v>
      </c>
      <c r="DM173" s="5">
        <v>0.81699999999999995</v>
      </c>
      <c r="DN173" s="5">
        <v>1.1463000000000001</v>
      </c>
      <c r="DO173" s="5">
        <v>0.22370000000000001</v>
      </c>
      <c r="DP173" s="5">
        <v>0.80830000000000002</v>
      </c>
      <c r="DQ173" s="5">
        <v>4.0800000000000003E-2</v>
      </c>
      <c r="DR173" s="4">
        <v>0.65400000000000003</v>
      </c>
      <c r="DS173" s="4">
        <v>0.73319999999999996</v>
      </c>
      <c r="DT173" s="4">
        <v>0.37859999999999999</v>
      </c>
      <c r="DU173" s="4">
        <v>0.96240000000000003</v>
      </c>
      <c r="DV173" s="4">
        <v>0.29849999999999999</v>
      </c>
      <c r="DW173" s="5">
        <v>0.66149999999999998</v>
      </c>
      <c r="DX173" s="5">
        <v>0.75009999999999999</v>
      </c>
      <c r="DY173" s="5">
        <v>0.37059999999999998</v>
      </c>
      <c r="DZ173" s="5">
        <v>0.95499999999999996</v>
      </c>
      <c r="EA173" s="5">
        <v>0.3498</v>
      </c>
      <c r="EB173" s="4">
        <v>0.67589999999999995</v>
      </c>
      <c r="EC173" s="4">
        <v>0.78320000000000001</v>
      </c>
      <c r="ED173" s="4">
        <v>0.35310000000000002</v>
      </c>
      <c r="EE173" s="4">
        <v>0.94179999999999997</v>
      </c>
      <c r="EF173" s="4">
        <v>0.2054</v>
      </c>
      <c r="EG173" s="5">
        <v>0.70389999999999997</v>
      </c>
      <c r="EH173" s="5">
        <v>0.85089999999999999</v>
      </c>
      <c r="EI173" s="5">
        <v>0.31369999999999998</v>
      </c>
      <c r="EJ173" s="5">
        <v>0.91490000000000005</v>
      </c>
      <c r="EK173" s="5">
        <v>0.15640000000000001</v>
      </c>
      <c r="EL173" s="4">
        <v>0.81640000000000001</v>
      </c>
      <c r="EM173" s="4">
        <v>1.145</v>
      </c>
      <c r="EN173" s="4">
        <v>0.22309999999999999</v>
      </c>
      <c r="EO173" s="4">
        <v>0.80879999999999996</v>
      </c>
      <c r="EP173" s="4">
        <v>4.0399999999999998E-2</v>
      </c>
      <c r="EQ173" s="5"/>
      <c r="ER173" s="5"/>
      <c r="ES173" s="5"/>
      <c r="ET173" s="5"/>
      <c r="EU173" s="5"/>
      <c r="EV173" s="4"/>
      <c r="EW173" s="4"/>
      <c r="EX173" s="4"/>
      <c r="EY173" s="4"/>
      <c r="EZ173" s="4"/>
      <c r="FA173" s="5"/>
      <c r="FB173" s="5"/>
      <c r="FC173" s="5"/>
      <c r="FD173" s="5"/>
      <c r="FE173" s="5"/>
      <c r="FF173" s="4"/>
      <c r="FG173" s="4"/>
      <c r="FH173" s="4"/>
      <c r="FI173" s="4"/>
      <c r="FJ173" s="4"/>
      <c r="FK173" s="5"/>
      <c r="FL173" s="5"/>
      <c r="FM173" s="5"/>
      <c r="FN173" s="5"/>
      <c r="FO173" s="5"/>
      <c r="FP173" s="4">
        <f t="shared" ref="FP173:FP220" si="41">AVERAGEIFS(B173:FO173,metrics.est,"MAE")</f>
        <v>0.7003655172413793</v>
      </c>
      <c r="FQ173" s="4">
        <f t="shared" si="37"/>
        <v>0.84684827586206901</v>
      </c>
      <c r="FR173" s="4">
        <f t="shared" si="38"/>
        <v>0.32847931034482764</v>
      </c>
      <c r="FS173" s="4">
        <f t="shared" si="39"/>
        <v>0.91872758620689643</v>
      </c>
      <c r="FT173" s="4">
        <f t="shared" si="40"/>
        <v>0.2346862068965517</v>
      </c>
      <c r="FU173" s="1" t="str" cm="1">
        <f t="array" aca="1" ref="FU173" ca="1">CONCATENATE(INDIRECT(ADDRESS(1,MATCH(_xlfn.MINIFS(B173:FO173,metrics.est,"MAE"),B173:FO173,0)+1)), ", ", INDIRECT(ADDRESS(2,MATCH(_xlfn.MINIFS(B173:FO173,metrics.est,"MAE"),B173:FO173,0)+1)))</f>
        <v>k=20, r=0.1</v>
      </c>
      <c r="FV173" s="1" t="str" cm="1">
        <f t="array" aca="1" ref="FV173" ca="1">CONCATENATE(INDIRECT(ADDRESS(1,MATCH(_xlfn.MINIFS(B173:FO173,metrics.est,"MSE"),B173:FO173,0)+1)), ", ", INDIRECT(ADDRESS(2,MATCH(_xlfn.MINIFS(B173:FO173,metrics.est,"MSE"),B173:FO173,0)+1)))</f>
        <v>k=20, r=0.1</v>
      </c>
      <c r="FW173" s="1" t="str" cm="1">
        <f t="array" aca="1" ref="FW173" ca="1">CONCATENATE(INDIRECT(ADDRESS(1,MATCH(_xlfn.MAXIFS(B173:FO173,metrics.est,"R"),B173:FO173,0)+1)), ", ", INDIRECT(ADDRESS(2,MATCH(_xlfn.MAXIFS(B173:FO173,metrics.est,"R"),B173:FO173,0)+1)))</f>
        <v>k=20, r=0.1</v>
      </c>
      <c r="FX173" s="1" t="str" cm="1">
        <f t="array" aca="1" ref="FX173" ca="1">CONCATENATE(INDIRECT(ADDRESS(1,MATCH(_xlfn.MAXIFS(B173:FO173,metrics.est,"Coverage"),B173:FO173,0)+1)), ", ", INDIRECT(ADDRESS(2,MATCH(_xlfn.MAXIFS(B173:FO173,metrics.est,"Coverage"),B173:FO173,0)+1)))</f>
        <v>k=5, r=0.1</v>
      </c>
      <c r="FY173" s="1" t="str" cm="1">
        <f t="array" aca="1" ref="FY173" ca="1">CONCATENATE(INDIRECT(ADDRESS(1,MATCH(_xlfn.MINIFS(B173:FO173,metrics.est,"Time"),B173:FO173,0)+1)), ", ", INDIRECT(ADDRESS(2,MATCH(_xlfn.MINIFS(B173:FO173,metrics.est,"Time"),B173:FO173,0)+1)))</f>
        <v>k=50, r=0.9</v>
      </c>
    </row>
    <row r="174" spans="1:181" x14ac:dyDescent="0.2">
      <c r="A174" s="1" t="s">
        <v>155</v>
      </c>
      <c r="B174" s="4">
        <v>0.65659999999999996</v>
      </c>
      <c r="C174" s="4">
        <v>0.73680000000000001</v>
      </c>
      <c r="D174" s="4">
        <v>0.35560000000000003</v>
      </c>
      <c r="E174" s="4">
        <v>0.96430000000000005</v>
      </c>
      <c r="F174" s="4">
        <v>0.39889999999999998</v>
      </c>
      <c r="G174" s="5">
        <v>0.66049999999999998</v>
      </c>
      <c r="H174" s="5">
        <v>0.74780000000000002</v>
      </c>
      <c r="I174" s="5">
        <v>0.37540000000000001</v>
      </c>
      <c r="J174" s="5">
        <v>0.95889999999999997</v>
      </c>
      <c r="K174" s="5">
        <v>0.41160000000000002</v>
      </c>
      <c r="L174" s="4">
        <v>0.66600000000000004</v>
      </c>
      <c r="M174" s="4">
        <v>0.76149999999999995</v>
      </c>
      <c r="N174" s="4">
        <v>0.36609999999999998</v>
      </c>
      <c r="O174" s="4">
        <v>0.95550000000000002</v>
      </c>
      <c r="P174" s="4">
        <v>0.51239999999999997</v>
      </c>
      <c r="Q174" s="5">
        <v>0.67110000000000003</v>
      </c>
      <c r="R174" s="5">
        <v>0.77070000000000005</v>
      </c>
      <c r="S174" s="5">
        <v>0.3589</v>
      </c>
      <c r="T174" s="5">
        <v>0.94989999999999997</v>
      </c>
      <c r="U174" s="5">
        <v>0.38740000000000002</v>
      </c>
      <c r="V174" s="4">
        <v>0.67749999999999999</v>
      </c>
      <c r="W174" s="4">
        <v>0.78569999999999995</v>
      </c>
      <c r="X174" s="4">
        <v>0.3533</v>
      </c>
      <c r="Y174" s="4">
        <v>0.94169999999999998</v>
      </c>
      <c r="Z174" s="4">
        <v>0.36120000000000002</v>
      </c>
      <c r="AA174" s="5">
        <v>0.6905</v>
      </c>
      <c r="AB174" s="5">
        <v>0.81440000000000001</v>
      </c>
      <c r="AC174" s="5">
        <v>0.33660000000000001</v>
      </c>
      <c r="AD174" s="5">
        <v>0.93189999999999995</v>
      </c>
      <c r="AE174" s="5">
        <v>0.3034</v>
      </c>
      <c r="AF174" s="4">
        <v>0.70479999999999998</v>
      </c>
      <c r="AG174" s="4">
        <v>0.8508</v>
      </c>
      <c r="AH174" s="4">
        <v>0.31330000000000002</v>
      </c>
      <c r="AI174" s="4">
        <v>0.91410000000000002</v>
      </c>
      <c r="AJ174" s="4">
        <v>0.23669999999999999</v>
      </c>
      <c r="AK174" s="5">
        <v>0.73670000000000002</v>
      </c>
      <c r="AL174" s="5">
        <v>0.93569999999999998</v>
      </c>
      <c r="AM174" s="5">
        <v>0.27839999999999998</v>
      </c>
      <c r="AN174" s="5">
        <v>0.88400000000000001</v>
      </c>
      <c r="AO174" s="5">
        <v>0.12670000000000001</v>
      </c>
      <c r="AP174" s="4">
        <v>0.82379999999999998</v>
      </c>
      <c r="AQ174" s="4">
        <v>1.1614</v>
      </c>
      <c r="AR174" s="4">
        <v>0.21959999999999999</v>
      </c>
      <c r="AS174" s="4">
        <v>0.81010000000000004</v>
      </c>
      <c r="AT174" s="4">
        <v>7.0900000000000005E-2</v>
      </c>
      <c r="AU174" s="5">
        <v>0.65690000000000004</v>
      </c>
      <c r="AV174" s="5">
        <v>0.73829999999999996</v>
      </c>
      <c r="AW174" s="5">
        <v>0.38080000000000003</v>
      </c>
      <c r="AX174" s="5">
        <v>0.96309999999999996</v>
      </c>
      <c r="AY174" s="5">
        <v>0.36799999999999999</v>
      </c>
      <c r="AZ174" s="4">
        <v>0.6653</v>
      </c>
      <c r="BA174" s="4">
        <v>0.75680000000000003</v>
      </c>
      <c r="BB174" s="4">
        <v>0.37169999999999997</v>
      </c>
      <c r="BC174" s="4">
        <v>0.95489999999999997</v>
      </c>
      <c r="BD174" s="4">
        <v>0.4229</v>
      </c>
      <c r="BE174" s="5">
        <v>0.67789999999999995</v>
      </c>
      <c r="BF174" s="5">
        <v>0.78749999999999998</v>
      </c>
      <c r="BG174" s="5">
        <v>0.34920000000000001</v>
      </c>
      <c r="BH174" s="5">
        <v>0.94199999999999995</v>
      </c>
      <c r="BI174" s="5">
        <v>0.35930000000000001</v>
      </c>
      <c r="BJ174" s="4">
        <v>0.70520000000000005</v>
      </c>
      <c r="BK174" s="4">
        <v>0.8518</v>
      </c>
      <c r="BL174" s="4">
        <v>0.31390000000000001</v>
      </c>
      <c r="BM174" s="4">
        <v>0.91459999999999997</v>
      </c>
      <c r="BN174" s="4">
        <v>0.19570000000000001</v>
      </c>
      <c r="BO174" s="5">
        <v>0.81699999999999995</v>
      </c>
      <c r="BP174" s="5">
        <v>1.1433</v>
      </c>
      <c r="BQ174" s="5">
        <v>0.22020000000000001</v>
      </c>
      <c r="BR174" s="5">
        <v>0.80810000000000004</v>
      </c>
      <c r="BS174" s="5">
        <v>6.8900000000000003E-2</v>
      </c>
      <c r="BT174" s="4">
        <v>0.65700000000000003</v>
      </c>
      <c r="BU174" s="4">
        <v>0.73799999999999999</v>
      </c>
      <c r="BV174" s="4">
        <v>0.36749999999999999</v>
      </c>
      <c r="BW174" s="4">
        <v>0.96289999999999998</v>
      </c>
      <c r="BX174" s="4">
        <v>0.33950000000000002</v>
      </c>
      <c r="BY174" s="5">
        <v>0.66579999999999995</v>
      </c>
      <c r="BZ174" s="5">
        <v>0.75939999999999996</v>
      </c>
      <c r="CA174" s="5">
        <v>0.3679</v>
      </c>
      <c r="CB174" s="5">
        <v>0.95569999999999999</v>
      </c>
      <c r="CC174" s="5">
        <v>0.41399999999999998</v>
      </c>
      <c r="CD174" s="4">
        <v>0.67949999999999999</v>
      </c>
      <c r="CE174" s="4">
        <v>0.79079999999999995</v>
      </c>
      <c r="CF174" s="4">
        <v>0.34910000000000002</v>
      </c>
      <c r="CG174" s="4">
        <v>0.94230000000000003</v>
      </c>
      <c r="CH174" s="4">
        <v>0.32590000000000002</v>
      </c>
      <c r="CI174" s="5">
        <v>0.70599999999999996</v>
      </c>
      <c r="CJ174" s="5">
        <v>0.85589999999999999</v>
      </c>
      <c r="CK174" s="5">
        <v>0.31359999999999999</v>
      </c>
      <c r="CL174" s="5">
        <v>0.91439999999999999</v>
      </c>
      <c r="CM174" s="5">
        <v>0.16600000000000001</v>
      </c>
      <c r="CN174" s="4">
        <v>0.81689999999999996</v>
      </c>
      <c r="CO174" s="4">
        <v>1.1452</v>
      </c>
      <c r="CP174" s="4">
        <v>0.22570000000000001</v>
      </c>
      <c r="CQ174" s="4">
        <v>0.80820000000000003</v>
      </c>
      <c r="CR174" s="4">
        <v>4.7899999999999998E-2</v>
      </c>
      <c r="CS174" s="5">
        <v>0.65459999999999996</v>
      </c>
      <c r="CT174" s="5">
        <v>0.73429999999999995</v>
      </c>
      <c r="CU174" s="5">
        <v>0.3841</v>
      </c>
      <c r="CV174" s="5">
        <v>0.96299999999999997</v>
      </c>
      <c r="CW174" s="5">
        <v>0.28210000000000002</v>
      </c>
      <c r="CX174" s="4">
        <v>0.6653</v>
      </c>
      <c r="CY174" s="4">
        <v>0.75890000000000002</v>
      </c>
      <c r="CZ174" s="4">
        <v>0.36870000000000003</v>
      </c>
      <c r="DA174" s="4">
        <v>0.95530000000000004</v>
      </c>
      <c r="DB174" s="4">
        <v>0.3362</v>
      </c>
      <c r="DC174" s="5">
        <v>0.67889999999999995</v>
      </c>
      <c r="DD174" s="5">
        <v>0.78949999999999998</v>
      </c>
      <c r="DE174" s="5">
        <v>0.3488</v>
      </c>
      <c r="DF174" s="5">
        <v>0.94259999999999999</v>
      </c>
      <c r="DG174" s="5">
        <v>0.27600000000000002</v>
      </c>
      <c r="DH174" s="4">
        <v>0.70540000000000003</v>
      </c>
      <c r="DI174" s="4">
        <v>0.85389999999999999</v>
      </c>
      <c r="DJ174" s="4">
        <v>0.31530000000000002</v>
      </c>
      <c r="DK174" s="4">
        <v>0.91459999999999997</v>
      </c>
      <c r="DL174" s="4">
        <v>0.12889999999999999</v>
      </c>
      <c r="DM174" s="5">
        <v>0.81679999999999997</v>
      </c>
      <c r="DN174" s="5">
        <v>1.1452</v>
      </c>
      <c r="DO174" s="5">
        <v>0.22409999999999999</v>
      </c>
      <c r="DP174" s="5">
        <v>0.80830000000000002</v>
      </c>
      <c r="DQ174" s="5">
        <v>4.0399999999999998E-2</v>
      </c>
      <c r="DR174" s="4">
        <v>0.65720000000000001</v>
      </c>
      <c r="DS174" s="4">
        <v>0.73960000000000004</v>
      </c>
      <c r="DT174" s="4">
        <v>0.37709999999999999</v>
      </c>
      <c r="DU174" s="4">
        <v>0.96240000000000003</v>
      </c>
      <c r="DV174" s="4">
        <v>0.36159999999999998</v>
      </c>
      <c r="DW174" s="5">
        <v>0.6643</v>
      </c>
      <c r="DX174" s="5">
        <v>0.75590000000000002</v>
      </c>
      <c r="DY174" s="5">
        <v>0.36899999999999999</v>
      </c>
      <c r="DZ174" s="5">
        <v>0.95499999999999996</v>
      </c>
      <c r="EA174" s="5">
        <v>0.40379999999999999</v>
      </c>
      <c r="EB174" s="4">
        <v>0.67830000000000001</v>
      </c>
      <c r="EC174" s="4">
        <v>0.78820000000000001</v>
      </c>
      <c r="ED174" s="4">
        <v>0.35210000000000002</v>
      </c>
      <c r="EE174" s="4">
        <v>0.94179999999999997</v>
      </c>
      <c r="EF174" s="4">
        <v>0.2364</v>
      </c>
      <c r="EG174" s="5">
        <v>0.70569999999999999</v>
      </c>
      <c r="EH174" s="5">
        <v>0.85460000000000003</v>
      </c>
      <c r="EI174" s="5">
        <v>0.3135</v>
      </c>
      <c r="EJ174" s="5">
        <v>0.91490000000000005</v>
      </c>
      <c r="EK174" s="5">
        <v>0.16900000000000001</v>
      </c>
      <c r="EL174" s="4">
        <v>0.81630000000000003</v>
      </c>
      <c r="EM174" s="4">
        <v>1.1438999999999999</v>
      </c>
      <c r="EN174" s="4">
        <v>0.2235</v>
      </c>
      <c r="EO174" s="4">
        <v>0.80879999999999996</v>
      </c>
      <c r="EP174" s="4">
        <v>4.0800000000000003E-2</v>
      </c>
      <c r="EQ174" s="5"/>
      <c r="ER174" s="5"/>
      <c r="ES174" s="5"/>
      <c r="ET174" s="5"/>
      <c r="EU174" s="5"/>
      <c r="EV174" s="4"/>
      <c r="EW174" s="4"/>
      <c r="EX174" s="4"/>
      <c r="EY174" s="4"/>
      <c r="EZ174" s="4"/>
      <c r="FA174" s="5"/>
      <c r="FB174" s="5"/>
      <c r="FC174" s="5"/>
      <c r="FD174" s="5"/>
      <c r="FE174" s="5"/>
      <c r="FF174" s="4"/>
      <c r="FG174" s="4"/>
      <c r="FH174" s="4"/>
      <c r="FI174" s="4"/>
      <c r="FJ174" s="4"/>
      <c r="FK174" s="5"/>
      <c r="FL174" s="5"/>
      <c r="FM174" s="5"/>
      <c r="FN174" s="5"/>
      <c r="FO174" s="5"/>
      <c r="FP174" s="4">
        <f t="shared" si="41"/>
        <v>0.70268275862068963</v>
      </c>
      <c r="FQ174" s="4">
        <f t="shared" si="37"/>
        <v>0.85157931034482748</v>
      </c>
      <c r="FR174" s="4">
        <f t="shared" si="38"/>
        <v>0.32734482758620687</v>
      </c>
      <c r="FS174" s="4">
        <f t="shared" si="39"/>
        <v>0.91873448275862069</v>
      </c>
      <c r="FT174" s="4">
        <f t="shared" si="40"/>
        <v>0.26870689655172414</v>
      </c>
      <c r="FU174" s="1" t="str" cm="1">
        <f t="array" aca="1" ref="FU174" ca="1">CONCATENATE(INDIRECT(ADDRESS(1,MATCH(_xlfn.MINIFS(B174:FO174,metrics.est,"MAE"),B174:FO174,0)+1)), ", ", INDIRECT(ADDRESS(2,MATCH(_xlfn.MINIFS(B174:FO174,metrics.est,"MAE"),B174:FO174,0)+1)))</f>
        <v>k=20, r=0.1</v>
      </c>
      <c r="FV174" s="1" t="str" cm="1">
        <f t="array" aca="1" ref="FV174" ca="1">CONCATENATE(INDIRECT(ADDRESS(1,MATCH(_xlfn.MINIFS(B174:FO174,metrics.est,"MSE"),B174:FO174,0)+1)), ", ", INDIRECT(ADDRESS(2,MATCH(_xlfn.MINIFS(B174:FO174,metrics.est,"MSE"),B174:FO174,0)+1)))</f>
        <v>k=20, r=0.1</v>
      </c>
      <c r="FW174" s="1" t="str" cm="1">
        <f t="array" aca="1" ref="FW174" ca="1">CONCATENATE(INDIRECT(ADDRESS(1,MATCH(_xlfn.MAXIFS(B174:FO174,metrics.est,"R"),B174:FO174,0)+1)), ", ", INDIRECT(ADDRESS(2,MATCH(_xlfn.MAXIFS(B174:FO174,metrics.est,"R"),B174:FO174,0)+1)))</f>
        <v>k=20, r=0.1</v>
      </c>
      <c r="FX174" s="1" t="str" cm="1">
        <f t="array" aca="1" ref="FX174" ca="1">CONCATENATE(INDIRECT(ADDRESS(1,MATCH(_xlfn.MAXIFS(B174:FO174,metrics.est,"Coverage"),B174:FO174,0)+1)), ", ", INDIRECT(ADDRESS(2,MATCH(_xlfn.MAXIFS(B174:FO174,metrics.est,"Coverage"),B174:FO174,0)+1)))</f>
        <v>k=5, r=0.1</v>
      </c>
      <c r="FY174" s="1" t="str" cm="1">
        <f t="array" aca="1" ref="FY174" ca="1">CONCATENATE(INDIRECT(ADDRESS(1,MATCH(_xlfn.MINIFS(B174:FO174,metrics.est,"Time"),B174:FO174,0)+1)), ", ", INDIRECT(ADDRESS(2,MATCH(_xlfn.MINIFS(B174:FO174,metrics.est,"Time"),B174:FO174,0)+1)))</f>
        <v>k=20, r=0.9</v>
      </c>
    </row>
    <row r="175" spans="1:181" x14ac:dyDescent="0.2">
      <c r="A175" s="1" t="s">
        <v>156</v>
      </c>
      <c r="B175" s="4">
        <v>0.6472</v>
      </c>
      <c r="C175" s="4">
        <v>0.71679999999999999</v>
      </c>
      <c r="D175" s="4">
        <v>0.37159999999999999</v>
      </c>
      <c r="E175" s="4">
        <v>0.96430000000000005</v>
      </c>
      <c r="F175" s="4">
        <v>0.33079999999999998</v>
      </c>
      <c r="G175" s="5">
        <v>0.65200000000000002</v>
      </c>
      <c r="H175" s="5">
        <v>0.73009999999999997</v>
      </c>
      <c r="I175" s="5">
        <v>0.38940000000000002</v>
      </c>
      <c r="J175" s="5">
        <v>0.95889999999999997</v>
      </c>
      <c r="K175" s="5">
        <v>0.35110000000000002</v>
      </c>
      <c r="L175" s="4">
        <v>0.65820000000000001</v>
      </c>
      <c r="M175" s="4">
        <v>0.74460000000000004</v>
      </c>
      <c r="N175" s="4">
        <v>0.37940000000000002</v>
      </c>
      <c r="O175" s="4">
        <v>0.95550000000000002</v>
      </c>
      <c r="P175" s="4">
        <v>0.44069999999999998</v>
      </c>
      <c r="Q175" s="5">
        <v>0.66410000000000002</v>
      </c>
      <c r="R175" s="5">
        <v>0.75639999999999996</v>
      </c>
      <c r="S175" s="5">
        <v>0.36859999999999998</v>
      </c>
      <c r="T175" s="5">
        <v>0.94989999999999997</v>
      </c>
      <c r="U175" s="5">
        <v>0.34549999999999997</v>
      </c>
      <c r="V175" s="4">
        <v>0.67169999999999996</v>
      </c>
      <c r="W175" s="4">
        <v>0.77380000000000004</v>
      </c>
      <c r="X175" s="4">
        <v>0.36109999999999998</v>
      </c>
      <c r="Y175" s="4">
        <v>0.94169999999999998</v>
      </c>
      <c r="Z175" s="4">
        <v>0.3201</v>
      </c>
      <c r="AA175" s="5">
        <v>0.68659999999999999</v>
      </c>
      <c r="AB175" s="5">
        <v>0.80700000000000005</v>
      </c>
      <c r="AC175" s="5">
        <v>0.33900000000000002</v>
      </c>
      <c r="AD175" s="5">
        <v>0.93189999999999995</v>
      </c>
      <c r="AE175" s="5">
        <v>0.22969999999999999</v>
      </c>
      <c r="AF175" s="4">
        <v>0.70350000000000001</v>
      </c>
      <c r="AG175" s="4">
        <v>0.85050000000000003</v>
      </c>
      <c r="AH175" s="4">
        <v>0.31059999999999999</v>
      </c>
      <c r="AI175" s="4">
        <v>0.91469999999999996</v>
      </c>
      <c r="AJ175" s="4">
        <v>0.20169999999999999</v>
      </c>
      <c r="AK175" s="5">
        <v>0.74019999999999997</v>
      </c>
      <c r="AL175" s="5">
        <v>0.94640000000000002</v>
      </c>
      <c r="AM175" s="5">
        <v>0.27289999999999998</v>
      </c>
      <c r="AN175" s="5">
        <v>0.88400000000000001</v>
      </c>
      <c r="AO175" s="5">
        <v>0.12479999999999999</v>
      </c>
      <c r="AP175" s="4">
        <v>0.82099999999999995</v>
      </c>
      <c r="AQ175" s="4">
        <v>1.1551</v>
      </c>
      <c r="AR175" s="4">
        <v>0.22220000000000001</v>
      </c>
      <c r="AS175" s="4">
        <v>0.80930000000000002</v>
      </c>
      <c r="AT175" s="4">
        <v>6.3799999999999996E-2</v>
      </c>
      <c r="AU175" s="5">
        <v>0.6472</v>
      </c>
      <c r="AV175" s="5">
        <v>0.71819999999999995</v>
      </c>
      <c r="AW175" s="5">
        <v>0.39789999999999998</v>
      </c>
      <c r="AX175" s="5">
        <v>0.96309999999999996</v>
      </c>
      <c r="AY175" s="5">
        <v>0.31659999999999999</v>
      </c>
      <c r="AZ175" s="4">
        <v>0.6573</v>
      </c>
      <c r="BA175" s="4">
        <v>0.7399</v>
      </c>
      <c r="BB175" s="4">
        <v>0.3861</v>
      </c>
      <c r="BC175" s="4">
        <v>0.95489999999999997</v>
      </c>
      <c r="BD175" s="4">
        <v>0.36799999999999999</v>
      </c>
      <c r="BE175" s="5">
        <v>0.67210000000000003</v>
      </c>
      <c r="BF175" s="5">
        <v>0.77580000000000005</v>
      </c>
      <c r="BG175" s="5">
        <v>0.35670000000000002</v>
      </c>
      <c r="BH175" s="5">
        <v>0.94199999999999995</v>
      </c>
      <c r="BI175" s="5">
        <v>0.3271</v>
      </c>
      <c r="BJ175" s="4">
        <v>0.70440000000000003</v>
      </c>
      <c r="BK175" s="4">
        <v>0.85199999999999998</v>
      </c>
      <c r="BL175" s="4">
        <v>0.3115</v>
      </c>
      <c r="BM175" s="4">
        <v>0.91459999999999997</v>
      </c>
      <c r="BN175" s="4">
        <v>0.1784</v>
      </c>
      <c r="BO175" s="5">
        <v>0.82220000000000004</v>
      </c>
      <c r="BP175" s="5">
        <v>1.1567000000000001</v>
      </c>
      <c r="BQ175" s="5">
        <v>0.2172</v>
      </c>
      <c r="BR175" s="5">
        <v>0.80810000000000004</v>
      </c>
      <c r="BS175" s="5">
        <v>6.54E-2</v>
      </c>
      <c r="BT175" s="4">
        <v>0.64790000000000003</v>
      </c>
      <c r="BU175" s="4">
        <v>0.71950000000000003</v>
      </c>
      <c r="BV175" s="4">
        <v>0.38240000000000002</v>
      </c>
      <c r="BW175" s="4">
        <v>0.96289999999999998</v>
      </c>
      <c r="BX175" s="4">
        <v>0.27750000000000002</v>
      </c>
      <c r="BY175" s="5">
        <v>0.65800000000000003</v>
      </c>
      <c r="BZ175" s="5">
        <v>0.7429</v>
      </c>
      <c r="CA175" s="5">
        <v>0.38159999999999999</v>
      </c>
      <c r="CB175" s="5">
        <v>0.95569999999999999</v>
      </c>
      <c r="CC175" s="5">
        <v>0.35620000000000002</v>
      </c>
      <c r="CD175" s="4">
        <v>0.67379999999999995</v>
      </c>
      <c r="CE175" s="4">
        <v>0.7792</v>
      </c>
      <c r="CF175" s="4">
        <v>0.35639999999999999</v>
      </c>
      <c r="CG175" s="4">
        <v>0.94230000000000003</v>
      </c>
      <c r="CH175" s="4">
        <v>0.29599999999999999</v>
      </c>
      <c r="CI175" s="5">
        <v>0.70509999999999995</v>
      </c>
      <c r="CJ175" s="5">
        <v>0.85589999999999999</v>
      </c>
      <c r="CK175" s="5">
        <v>0.312</v>
      </c>
      <c r="CL175" s="5">
        <v>0.91439999999999999</v>
      </c>
      <c r="CM175" s="5">
        <v>0.15709999999999999</v>
      </c>
      <c r="CN175" s="4">
        <v>0.82189999999999996</v>
      </c>
      <c r="CO175" s="4">
        <v>1.1584000000000001</v>
      </c>
      <c r="CP175" s="4">
        <v>0.22289999999999999</v>
      </c>
      <c r="CQ175" s="4">
        <v>0.80820000000000003</v>
      </c>
      <c r="CR175" s="4">
        <v>4.7300000000000002E-2</v>
      </c>
      <c r="CS175" s="5">
        <v>0.64529999999999998</v>
      </c>
      <c r="CT175" s="5">
        <v>0.71519999999999995</v>
      </c>
      <c r="CU175" s="5">
        <v>0.40029999999999999</v>
      </c>
      <c r="CV175" s="5">
        <v>0.96299999999999997</v>
      </c>
      <c r="CW175" s="5">
        <v>0.2369</v>
      </c>
      <c r="CX175" s="4">
        <v>0.65749999999999997</v>
      </c>
      <c r="CY175" s="4">
        <v>0.74239999999999995</v>
      </c>
      <c r="CZ175" s="4">
        <v>0.38269999999999998</v>
      </c>
      <c r="DA175" s="4">
        <v>0.95530000000000004</v>
      </c>
      <c r="DB175" s="4">
        <v>0.29170000000000001</v>
      </c>
      <c r="DC175" s="5">
        <v>0.67320000000000002</v>
      </c>
      <c r="DD175" s="5">
        <v>0.77790000000000004</v>
      </c>
      <c r="DE175" s="5">
        <v>0.35630000000000001</v>
      </c>
      <c r="DF175" s="5">
        <v>0.94259999999999999</v>
      </c>
      <c r="DG175" s="5">
        <v>0.23749999999999999</v>
      </c>
      <c r="DH175" s="4">
        <v>0.70440000000000003</v>
      </c>
      <c r="DI175" s="4">
        <v>0.8538</v>
      </c>
      <c r="DJ175" s="4">
        <v>0.31309999999999999</v>
      </c>
      <c r="DK175" s="4">
        <v>0.91459999999999997</v>
      </c>
      <c r="DL175" s="4">
        <v>0.1176</v>
      </c>
      <c r="DM175" s="5">
        <v>0.82179999999999997</v>
      </c>
      <c r="DN175" s="5">
        <v>1.1581999999999999</v>
      </c>
      <c r="DO175" s="5">
        <v>0.2213</v>
      </c>
      <c r="DP175" s="5">
        <v>0.80830000000000002</v>
      </c>
      <c r="DQ175" s="5">
        <v>4.1000000000000002E-2</v>
      </c>
      <c r="DR175" s="4">
        <v>0.64780000000000004</v>
      </c>
      <c r="DS175" s="4">
        <v>0.71989999999999998</v>
      </c>
      <c r="DT175" s="4">
        <v>0.39389999999999997</v>
      </c>
      <c r="DU175" s="4">
        <v>0.96240000000000003</v>
      </c>
      <c r="DV175" s="4">
        <v>0.3014</v>
      </c>
      <c r="DW175" s="5">
        <v>0.65629999999999999</v>
      </c>
      <c r="DX175" s="5">
        <v>0.73909999999999998</v>
      </c>
      <c r="DY175" s="5">
        <v>0.38190000000000002</v>
      </c>
      <c r="DZ175" s="5">
        <v>0.95499999999999996</v>
      </c>
      <c r="EA175" s="5">
        <v>0.34010000000000001</v>
      </c>
      <c r="EB175" s="4">
        <v>0.67259999999999998</v>
      </c>
      <c r="EC175" s="4">
        <v>0.77649999999999997</v>
      </c>
      <c r="ED175" s="4">
        <v>0.35920000000000002</v>
      </c>
      <c r="EE175" s="4">
        <v>0.94179999999999997</v>
      </c>
      <c r="EF175" s="4">
        <v>0.2059</v>
      </c>
      <c r="EG175" s="5">
        <v>0.70479999999999998</v>
      </c>
      <c r="EH175" s="5">
        <v>0.85470000000000002</v>
      </c>
      <c r="EI175" s="5">
        <v>0.31119999999999998</v>
      </c>
      <c r="EJ175" s="5">
        <v>0.91490000000000005</v>
      </c>
      <c r="EK175" s="5">
        <v>0.15290000000000001</v>
      </c>
      <c r="EL175" s="4">
        <v>0.82130000000000003</v>
      </c>
      <c r="EM175" s="4">
        <v>1.157</v>
      </c>
      <c r="EN175" s="4">
        <v>0.22090000000000001</v>
      </c>
      <c r="EO175" s="4">
        <v>0.80879999999999996</v>
      </c>
      <c r="EP175" s="4">
        <v>4.0500000000000001E-2</v>
      </c>
      <c r="EQ175" s="5"/>
      <c r="ER175" s="5"/>
      <c r="ES175" s="5"/>
      <c r="ET175" s="5"/>
      <c r="EU175" s="5"/>
      <c r="EV175" s="4"/>
      <c r="EW175" s="4"/>
      <c r="EX175" s="4"/>
      <c r="EY175" s="4"/>
      <c r="EZ175" s="4"/>
      <c r="FA175" s="5"/>
      <c r="FB175" s="5"/>
      <c r="FC175" s="5"/>
      <c r="FD175" s="5"/>
      <c r="FE175" s="5"/>
      <c r="FF175" s="4"/>
      <c r="FG175" s="4"/>
      <c r="FH175" s="4"/>
      <c r="FI175" s="4"/>
      <c r="FJ175" s="4"/>
      <c r="FK175" s="5"/>
      <c r="FL175" s="5"/>
      <c r="FM175" s="5"/>
      <c r="FN175" s="5"/>
      <c r="FO175" s="5"/>
      <c r="FP175" s="4">
        <f t="shared" si="41"/>
        <v>0.6986</v>
      </c>
      <c r="FQ175" s="4">
        <f t="shared" si="37"/>
        <v>0.84392758620689656</v>
      </c>
      <c r="FR175" s="4">
        <f t="shared" si="38"/>
        <v>0.33380344827586206</v>
      </c>
      <c r="FS175" s="4">
        <f t="shared" si="39"/>
        <v>0.91872758620689643</v>
      </c>
      <c r="FT175" s="4">
        <f t="shared" si="40"/>
        <v>0.23321724137931032</v>
      </c>
      <c r="FU175" s="1" t="str" cm="1">
        <f t="array" aca="1" ref="FU175" ca="1">CONCATENATE(INDIRECT(ADDRESS(1,MATCH(_xlfn.MINIFS(B175:FO175,metrics.est,"MAE"),B175:FO175,0)+1)), ", ", INDIRECT(ADDRESS(2,MATCH(_xlfn.MINIFS(B175:FO175,metrics.est,"MAE"),B175:FO175,0)+1)))</f>
        <v>k=20, r=0.1</v>
      </c>
      <c r="FV175" s="1" t="str" cm="1">
        <f t="array" aca="1" ref="FV175" ca="1">CONCATENATE(INDIRECT(ADDRESS(1,MATCH(_xlfn.MINIFS(B175:FO175,metrics.est,"MSE"),B175:FO175,0)+1)), ", ", INDIRECT(ADDRESS(2,MATCH(_xlfn.MINIFS(B175:FO175,metrics.est,"MSE"),B175:FO175,0)+1)))</f>
        <v>k=20, r=0.1</v>
      </c>
      <c r="FW175" s="1" t="str" cm="1">
        <f t="array" aca="1" ref="FW175" ca="1">CONCATENATE(INDIRECT(ADDRESS(1,MATCH(_xlfn.MAXIFS(B175:FO175,metrics.est,"R"),B175:FO175,0)+1)), ", ", INDIRECT(ADDRESS(2,MATCH(_xlfn.MAXIFS(B175:FO175,metrics.est,"R"),B175:FO175,0)+1)))</f>
        <v>k=20, r=0.1</v>
      </c>
      <c r="FX175" s="1" t="str" cm="1">
        <f t="array" aca="1" ref="FX175" ca="1">CONCATENATE(INDIRECT(ADDRESS(1,MATCH(_xlfn.MAXIFS(B175:FO175,metrics.est,"Coverage"),B175:FO175,0)+1)), ", ", INDIRECT(ADDRESS(2,MATCH(_xlfn.MAXIFS(B175:FO175,metrics.est,"Coverage"),B175:FO175,0)+1)))</f>
        <v>k=5, r=0.1</v>
      </c>
      <c r="FY175" s="1" t="str" cm="1">
        <f t="array" aca="1" ref="FY175" ca="1">CONCATENATE(INDIRECT(ADDRESS(1,MATCH(_xlfn.MINIFS(B175:FO175,metrics.est,"Time"),B175:FO175,0)+1)), ", ", INDIRECT(ADDRESS(2,MATCH(_xlfn.MINIFS(B175:FO175,metrics.est,"Time"),B175:FO175,0)+1)))</f>
        <v>k=50, r=0.9</v>
      </c>
    </row>
    <row r="176" spans="1:181" x14ac:dyDescent="0.2">
      <c r="A176" s="1" t="s">
        <v>157</v>
      </c>
      <c r="B176" s="4">
        <v>0.6502</v>
      </c>
      <c r="C176" s="4">
        <v>0.72319999999999995</v>
      </c>
      <c r="D176" s="4">
        <v>0.37069999999999997</v>
      </c>
      <c r="E176" s="4">
        <v>0.96430000000000005</v>
      </c>
      <c r="F176" s="4">
        <v>0.3533</v>
      </c>
      <c r="G176" s="5">
        <v>0.65459999999999996</v>
      </c>
      <c r="H176" s="5">
        <v>0.73580000000000001</v>
      </c>
      <c r="I176" s="5">
        <v>0.3866</v>
      </c>
      <c r="J176" s="5">
        <v>0.95889999999999997</v>
      </c>
      <c r="K176" s="5">
        <v>0.41489999999999999</v>
      </c>
      <c r="L176" s="4">
        <v>0.66090000000000004</v>
      </c>
      <c r="M176" s="4">
        <v>0.75039999999999996</v>
      </c>
      <c r="N176" s="4">
        <v>0.37730000000000002</v>
      </c>
      <c r="O176" s="4">
        <v>0.95550000000000002</v>
      </c>
      <c r="P176" s="4">
        <v>0.50649999999999995</v>
      </c>
      <c r="Q176" s="5">
        <v>0.66639999999999999</v>
      </c>
      <c r="R176" s="5">
        <v>0.7611</v>
      </c>
      <c r="S176" s="5">
        <v>0.36730000000000002</v>
      </c>
      <c r="T176" s="5">
        <v>0.94989999999999997</v>
      </c>
      <c r="U176" s="5">
        <v>0.37459999999999999</v>
      </c>
      <c r="V176" s="4">
        <v>0.67400000000000004</v>
      </c>
      <c r="W176" s="4">
        <v>0.77859999999999996</v>
      </c>
      <c r="X176" s="4">
        <v>0.35980000000000001</v>
      </c>
      <c r="Y176" s="4">
        <v>0.94169999999999998</v>
      </c>
      <c r="Z176" s="4">
        <v>0.35310000000000002</v>
      </c>
      <c r="AA176" s="5">
        <v>0.68869999999999998</v>
      </c>
      <c r="AB176" s="5">
        <v>0.81140000000000001</v>
      </c>
      <c r="AC176" s="5">
        <v>0.33829999999999999</v>
      </c>
      <c r="AD176" s="5">
        <v>0.93189999999999995</v>
      </c>
      <c r="AE176" s="5">
        <v>0.26090000000000002</v>
      </c>
      <c r="AF176" s="4">
        <v>0.70509999999999995</v>
      </c>
      <c r="AG176" s="4">
        <v>0.8538</v>
      </c>
      <c r="AH176" s="4">
        <v>0.31090000000000001</v>
      </c>
      <c r="AI176" s="4">
        <v>0.91469999999999996</v>
      </c>
      <c r="AJ176" s="4">
        <v>0.19370000000000001</v>
      </c>
      <c r="AK176" s="5">
        <v>0.74119999999999997</v>
      </c>
      <c r="AL176" s="5">
        <v>0.94799999999999995</v>
      </c>
      <c r="AM176" s="5">
        <v>0.2732</v>
      </c>
      <c r="AN176" s="5">
        <v>0.88400000000000001</v>
      </c>
      <c r="AO176" s="5">
        <v>0.12559999999999999</v>
      </c>
      <c r="AP176" s="4">
        <v>0.82079999999999997</v>
      </c>
      <c r="AQ176" s="4">
        <v>1.1536</v>
      </c>
      <c r="AR176" s="4">
        <v>0.22259999999999999</v>
      </c>
      <c r="AS176" s="4">
        <v>0.80930000000000002</v>
      </c>
      <c r="AT176" s="4">
        <v>5.0900000000000001E-2</v>
      </c>
      <c r="AU176" s="5">
        <v>0.65029999999999999</v>
      </c>
      <c r="AV176" s="5">
        <v>0.72460000000000002</v>
      </c>
      <c r="AW176" s="5">
        <v>0.39550000000000002</v>
      </c>
      <c r="AX176" s="5">
        <v>0.96309999999999996</v>
      </c>
      <c r="AY176" s="5">
        <v>0.3805</v>
      </c>
      <c r="AZ176" s="4">
        <v>0.65990000000000004</v>
      </c>
      <c r="BA176" s="4">
        <v>0.74550000000000005</v>
      </c>
      <c r="BB176" s="4">
        <v>0.38390000000000002</v>
      </c>
      <c r="BC176" s="4">
        <v>0.95489999999999997</v>
      </c>
      <c r="BD176" s="4">
        <v>0.41770000000000002</v>
      </c>
      <c r="BE176" s="5">
        <v>0.67430000000000001</v>
      </c>
      <c r="BF176" s="5">
        <v>0.78039999999999998</v>
      </c>
      <c r="BG176" s="5">
        <v>0.35539999999999999</v>
      </c>
      <c r="BH176" s="5">
        <v>0.94199999999999995</v>
      </c>
      <c r="BI176" s="5">
        <v>0.36870000000000003</v>
      </c>
      <c r="BJ176" s="4">
        <v>0.70599999999999996</v>
      </c>
      <c r="BK176" s="4">
        <v>0.85529999999999995</v>
      </c>
      <c r="BL176" s="4">
        <v>0.3115</v>
      </c>
      <c r="BM176" s="4">
        <v>0.91459999999999997</v>
      </c>
      <c r="BN176" s="4">
        <v>0.1847</v>
      </c>
      <c r="BO176" s="5">
        <v>0.82210000000000005</v>
      </c>
      <c r="BP176" s="5">
        <v>1.1557999999999999</v>
      </c>
      <c r="BQ176" s="5">
        <v>0.21759999999999999</v>
      </c>
      <c r="BR176" s="5">
        <v>0.80810000000000004</v>
      </c>
      <c r="BS176" s="5">
        <v>6.6000000000000003E-2</v>
      </c>
      <c r="BT176" s="4">
        <v>0.65080000000000005</v>
      </c>
      <c r="BU176" s="4">
        <v>0.72540000000000004</v>
      </c>
      <c r="BV176" s="4">
        <v>0.38059999999999999</v>
      </c>
      <c r="BW176" s="4">
        <v>0.96289999999999998</v>
      </c>
      <c r="BX176" s="4">
        <v>0.33739999999999998</v>
      </c>
      <c r="BY176" s="5">
        <v>0.66059999999999997</v>
      </c>
      <c r="BZ176" s="5">
        <v>0.74839999999999995</v>
      </c>
      <c r="CA176" s="5">
        <v>0.37980000000000003</v>
      </c>
      <c r="CB176" s="5">
        <v>0.95569999999999999</v>
      </c>
      <c r="CC176" s="5">
        <v>0.40889999999999999</v>
      </c>
      <c r="CD176" s="4">
        <v>0.67600000000000005</v>
      </c>
      <c r="CE176" s="4">
        <v>0.78390000000000004</v>
      </c>
      <c r="CF176" s="4">
        <v>0.35510000000000003</v>
      </c>
      <c r="CG176" s="4">
        <v>0.94230000000000003</v>
      </c>
      <c r="CH176" s="4">
        <v>0.32979999999999998</v>
      </c>
      <c r="CI176" s="5">
        <v>0.70679999999999998</v>
      </c>
      <c r="CJ176" s="5">
        <v>0.85940000000000005</v>
      </c>
      <c r="CK176" s="5">
        <v>0.31169999999999998</v>
      </c>
      <c r="CL176" s="5">
        <v>0.91439999999999999</v>
      </c>
      <c r="CM176" s="5">
        <v>0.1754</v>
      </c>
      <c r="CN176" s="4">
        <v>0.8216</v>
      </c>
      <c r="CO176" s="4">
        <v>1.1571</v>
      </c>
      <c r="CP176" s="4">
        <v>0.22339999999999999</v>
      </c>
      <c r="CQ176" s="4">
        <v>0.80820000000000003</v>
      </c>
      <c r="CR176" s="4">
        <v>4.4900000000000002E-2</v>
      </c>
      <c r="CS176" s="5">
        <v>0.64829999999999999</v>
      </c>
      <c r="CT176" s="5">
        <v>0.72109999999999996</v>
      </c>
      <c r="CU176" s="5">
        <v>0.39810000000000001</v>
      </c>
      <c r="CV176" s="5">
        <v>0.96299999999999997</v>
      </c>
      <c r="CW176" s="5">
        <v>0.28849999999999998</v>
      </c>
      <c r="CX176" s="4">
        <v>0.66</v>
      </c>
      <c r="CY176" s="4">
        <v>0.74780000000000002</v>
      </c>
      <c r="CZ176" s="4">
        <v>0.38080000000000003</v>
      </c>
      <c r="DA176" s="4">
        <v>0.95530000000000004</v>
      </c>
      <c r="DB176" s="4">
        <v>0.34179999999999999</v>
      </c>
      <c r="DC176" s="5">
        <v>0.67549999999999999</v>
      </c>
      <c r="DD176" s="5">
        <v>0.78259999999999996</v>
      </c>
      <c r="DE176" s="5">
        <v>0.35510000000000003</v>
      </c>
      <c r="DF176" s="5">
        <v>0.94259999999999999</v>
      </c>
      <c r="DG176" s="5">
        <v>0.2576</v>
      </c>
      <c r="DH176" s="4">
        <v>0.70609999999999995</v>
      </c>
      <c r="DI176" s="4">
        <v>0.85719999999999996</v>
      </c>
      <c r="DJ176" s="4">
        <v>0.31290000000000001</v>
      </c>
      <c r="DK176" s="4">
        <v>0.91459999999999997</v>
      </c>
      <c r="DL176" s="4">
        <v>0.12959999999999999</v>
      </c>
      <c r="DM176" s="5">
        <v>0.82150000000000001</v>
      </c>
      <c r="DN176" s="5">
        <v>1.1569</v>
      </c>
      <c r="DO176" s="5">
        <v>0.2218</v>
      </c>
      <c r="DP176" s="5">
        <v>0.80830000000000002</v>
      </c>
      <c r="DQ176" s="5">
        <v>3.9899999999999998E-2</v>
      </c>
      <c r="DR176" s="4">
        <v>0.65080000000000005</v>
      </c>
      <c r="DS176" s="4">
        <v>0.72609999999999997</v>
      </c>
      <c r="DT176" s="4">
        <v>0.39250000000000002</v>
      </c>
      <c r="DU176" s="4">
        <v>0.96240000000000003</v>
      </c>
      <c r="DV176" s="4">
        <v>0.35499999999999998</v>
      </c>
      <c r="DW176" s="5">
        <v>0.65900000000000003</v>
      </c>
      <c r="DX176" s="5">
        <v>0.74470000000000003</v>
      </c>
      <c r="DY176" s="5">
        <v>0.38</v>
      </c>
      <c r="DZ176" s="5">
        <v>0.95499999999999996</v>
      </c>
      <c r="EA176" s="5">
        <v>0.38729999999999998</v>
      </c>
      <c r="EB176" s="4">
        <v>0.67479999999999996</v>
      </c>
      <c r="EC176" s="4">
        <v>0.78129999999999999</v>
      </c>
      <c r="ED176" s="4">
        <v>0.35820000000000002</v>
      </c>
      <c r="EE176" s="4">
        <v>0.94179999999999997</v>
      </c>
      <c r="EF176" s="4">
        <v>0.23980000000000001</v>
      </c>
      <c r="EG176" s="5">
        <v>0.70650000000000002</v>
      </c>
      <c r="EH176" s="5">
        <v>0.85809999999999997</v>
      </c>
      <c r="EI176" s="5">
        <v>0.31109999999999999</v>
      </c>
      <c r="EJ176" s="5">
        <v>0.91490000000000005</v>
      </c>
      <c r="EK176" s="5">
        <v>0.17050000000000001</v>
      </c>
      <c r="EL176" s="4">
        <v>0.82099999999999995</v>
      </c>
      <c r="EM176" s="4">
        <v>1.1556</v>
      </c>
      <c r="EN176" s="4">
        <v>0.22140000000000001</v>
      </c>
      <c r="EO176" s="4">
        <v>0.80879999999999996</v>
      </c>
      <c r="EP176" s="4">
        <v>4.1399999999999999E-2</v>
      </c>
      <c r="EQ176" s="5"/>
      <c r="ER176" s="5"/>
      <c r="ES176" s="5"/>
      <c r="ET176" s="5"/>
      <c r="EU176" s="5"/>
      <c r="EV176" s="4"/>
      <c r="EW176" s="4"/>
      <c r="EX176" s="4"/>
      <c r="EY176" s="4"/>
      <c r="EZ176" s="4"/>
      <c r="FA176" s="5"/>
      <c r="FB176" s="5"/>
      <c r="FC176" s="5"/>
      <c r="FD176" s="5"/>
      <c r="FE176" s="5"/>
      <c r="FF176" s="4"/>
      <c r="FG176" s="4"/>
      <c r="FH176" s="4"/>
      <c r="FI176" s="4"/>
      <c r="FJ176" s="4"/>
      <c r="FK176" s="5"/>
      <c r="FL176" s="5"/>
      <c r="FM176" s="5"/>
      <c r="FN176" s="5"/>
      <c r="FO176" s="5"/>
      <c r="FP176" s="4">
        <f t="shared" si="41"/>
        <v>0.7004758620689655</v>
      </c>
      <c r="FQ176" s="4">
        <f t="shared" si="37"/>
        <v>0.84769310344827598</v>
      </c>
      <c r="FR176" s="4">
        <f t="shared" si="38"/>
        <v>0.33286551724137931</v>
      </c>
      <c r="FS176" s="4">
        <f t="shared" si="39"/>
        <v>0.91872758620689643</v>
      </c>
      <c r="FT176" s="4">
        <f t="shared" si="40"/>
        <v>0.26203103448275861</v>
      </c>
      <c r="FU176" s="1" t="str" cm="1">
        <f t="array" aca="1" ref="FU176" ca="1">CONCATENATE(INDIRECT(ADDRESS(1,MATCH(_xlfn.MINIFS(B176:FO176,metrics.est,"MAE"),B176:FO176,0)+1)), ", ", INDIRECT(ADDRESS(2,MATCH(_xlfn.MINIFS(B176:FO176,metrics.est,"MAE"),B176:FO176,0)+1)))</f>
        <v>k=20, r=0.1</v>
      </c>
      <c r="FV176" s="1" t="str" cm="1">
        <f t="array" aca="1" ref="FV176" ca="1">CONCATENATE(INDIRECT(ADDRESS(1,MATCH(_xlfn.MINIFS(B176:FO176,metrics.est,"MSE"),B176:FO176,0)+1)), ", ", INDIRECT(ADDRESS(2,MATCH(_xlfn.MINIFS(B176:FO176,metrics.est,"MSE"),B176:FO176,0)+1)))</f>
        <v>k=20, r=0.1</v>
      </c>
      <c r="FW176" s="1" t="str" cm="1">
        <f t="array" aca="1" ref="FW176" ca="1">CONCATENATE(INDIRECT(ADDRESS(1,MATCH(_xlfn.MAXIFS(B176:FO176,metrics.est,"R"),B176:FO176,0)+1)), ", ", INDIRECT(ADDRESS(2,MATCH(_xlfn.MAXIFS(B176:FO176,metrics.est,"R"),B176:FO176,0)+1)))</f>
        <v>k=20, r=0.1</v>
      </c>
      <c r="FX176" s="1" t="str" cm="1">
        <f t="array" aca="1" ref="FX176" ca="1">CONCATENATE(INDIRECT(ADDRESS(1,MATCH(_xlfn.MAXIFS(B176:FO176,metrics.est,"Coverage"),B176:FO176,0)+1)), ", ", INDIRECT(ADDRESS(2,MATCH(_xlfn.MAXIFS(B176:FO176,metrics.est,"Coverage"),B176:FO176,0)+1)))</f>
        <v>k=5, r=0.1</v>
      </c>
      <c r="FY176" s="1" t="str" cm="1">
        <f t="array" aca="1" ref="FY176" ca="1">CONCATENATE(INDIRECT(ADDRESS(1,MATCH(_xlfn.MINIFS(B176:FO176,metrics.est,"Time"),B176:FO176,0)+1)), ", ", INDIRECT(ADDRESS(2,MATCH(_xlfn.MINIFS(B176:FO176,metrics.est,"Time"),B176:FO176,0)+1)))</f>
        <v>k=20, r=0.9</v>
      </c>
    </row>
    <row r="177" spans="1:181" x14ac:dyDescent="0.2">
      <c r="A177" s="1" t="s">
        <v>244</v>
      </c>
      <c r="B177" s="4">
        <v>0.63780000000000003</v>
      </c>
      <c r="C177" s="4">
        <v>0.69969999999999999</v>
      </c>
      <c r="D177" s="4">
        <v>0.38219999999999998</v>
      </c>
      <c r="E177" s="4">
        <v>0.96419999999999995</v>
      </c>
      <c r="F177" s="4">
        <v>0.23130000000000001</v>
      </c>
      <c r="G177" s="5">
        <v>0.64500000000000002</v>
      </c>
      <c r="H177" s="5">
        <v>0.7177</v>
      </c>
      <c r="I177" s="5">
        <v>0.39660000000000001</v>
      </c>
      <c r="J177" s="5">
        <v>0.95879999999999999</v>
      </c>
      <c r="K177" s="5">
        <v>0.32750000000000001</v>
      </c>
      <c r="L177" s="4">
        <v>0.65310000000000001</v>
      </c>
      <c r="M177" s="4">
        <v>0.73550000000000004</v>
      </c>
      <c r="N177" s="4">
        <v>0.38429999999999997</v>
      </c>
      <c r="O177" s="4">
        <v>0.95540000000000003</v>
      </c>
      <c r="P177" s="4">
        <v>0.30109999999999998</v>
      </c>
      <c r="Q177" s="5">
        <v>0.66080000000000005</v>
      </c>
      <c r="R177" s="5">
        <v>0.75170000000000003</v>
      </c>
      <c r="S177" s="5">
        <v>0.37119999999999997</v>
      </c>
      <c r="T177" s="5">
        <v>0.9496</v>
      </c>
      <c r="U177" s="5">
        <v>0.30580000000000002</v>
      </c>
      <c r="V177" s="4">
        <v>0.67130000000000001</v>
      </c>
      <c r="W177" s="4">
        <v>0.77490000000000003</v>
      </c>
      <c r="X177" s="4">
        <v>0.3599</v>
      </c>
      <c r="Y177" s="4">
        <v>0.94110000000000005</v>
      </c>
      <c r="Z177" s="4">
        <v>0.27379999999999999</v>
      </c>
      <c r="AA177" s="5">
        <v>0.68930000000000002</v>
      </c>
      <c r="AB177" s="5">
        <v>0.81579999999999997</v>
      </c>
      <c r="AC177" s="5">
        <v>0.33119999999999999</v>
      </c>
      <c r="AD177" s="5">
        <v>0.9304</v>
      </c>
      <c r="AE177" s="5">
        <v>0.27639999999999998</v>
      </c>
      <c r="AF177" s="4">
        <v>0.71109999999999995</v>
      </c>
      <c r="AG177" s="4">
        <v>0.86980000000000002</v>
      </c>
      <c r="AH177" s="4">
        <v>0.29980000000000001</v>
      </c>
      <c r="AI177" s="4">
        <v>0.91</v>
      </c>
      <c r="AJ177" s="4">
        <v>0.17860000000000001</v>
      </c>
      <c r="AK177" s="5">
        <v>0.74970000000000003</v>
      </c>
      <c r="AL177" s="5">
        <v>0.96799999999999997</v>
      </c>
      <c r="AM177" s="5">
        <v>0.26329999999999998</v>
      </c>
      <c r="AN177" s="5">
        <v>0.86550000000000005</v>
      </c>
      <c r="AO177" s="5">
        <v>0.14050000000000001</v>
      </c>
      <c r="AP177" s="4">
        <v>0.81569999999999998</v>
      </c>
      <c r="AQ177" s="4">
        <v>1.1345000000000001</v>
      </c>
      <c r="AR177" s="4">
        <v>0.22270000000000001</v>
      </c>
      <c r="AS177" s="4">
        <v>0.68110000000000004</v>
      </c>
      <c r="AT177" s="4">
        <v>4.8099999999999997E-2</v>
      </c>
      <c r="AU177" s="5">
        <v>0.63880000000000003</v>
      </c>
      <c r="AV177" s="5">
        <v>0.70230000000000004</v>
      </c>
      <c r="AW177" s="5">
        <v>0.40860000000000002</v>
      </c>
      <c r="AX177" s="5">
        <v>0.96299999999999997</v>
      </c>
      <c r="AY177" s="5">
        <v>0.21160000000000001</v>
      </c>
      <c r="AZ177" s="4">
        <v>0.65210000000000001</v>
      </c>
      <c r="BA177" s="4">
        <v>0.73119999999999996</v>
      </c>
      <c r="BB177" s="4">
        <v>0.39079999999999998</v>
      </c>
      <c r="BC177" s="4">
        <v>0.95469999999999999</v>
      </c>
      <c r="BD177" s="4">
        <v>0.29210000000000003</v>
      </c>
      <c r="BE177" s="5">
        <v>0.67190000000000005</v>
      </c>
      <c r="BF177" s="5">
        <v>0.77769999999999995</v>
      </c>
      <c r="BG177" s="5">
        <v>0.35410000000000003</v>
      </c>
      <c r="BH177" s="5">
        <v>0.9415</v>
      </c>
      <c r="BI177" s="5">
        <v>0.25950000000000001</v>
      </c>
      <c r="BJ177" s="4">
        <v>0.71109999999999995</v>
      </c>
      <c r="BK177" s="4">
        <v>0.86980000000000002</v>
      </c>
      <c r="BL177" s="4">
        <v>0.30249999999999999</v>
      </c>
      <c r="BM177" s="4">
        <v>0.91020000000000001</v>
      </c>
      <c r="BN177" s="4">
        <v>0.15110000000000001</v>
      </c>
      <c r="BO177" s="5">
        <v>0.81669999999999998</v>
      </c>
      <c r="BP177" s="5">
        <v>1.1344000000000001</v>
      </c>
      <c r="BQ177" s="5">
        <v>0.21529999999999999</v>
      </c>
      <c r="BR177" s="5">
        <v>0.68010000000000004</v>
      </c>
      <c r="BS177" s="5">
        <v>4.6699999999999998E-2</v>
      </c>
      <c r="BT177" s="4">
        <v>0.64029999999999998</v>
      </c>
      <c r="BU177" s="4">
        <v>0.70589999999999997</v>
      </c>
      <c r="BV177" s="4">
        <v>0.39090000000000003</v>
      </c>
      <c r="BW177" s="4">
        <v>0.96279999999999999</v>
      </c>
      <c r="BX177" s="4">
        <v>0.24529999999999999</v>
      </c>
      <c r="BY177" s="5">
        <v>0.65300000000000002</v>
      </c>
      <c r="BZ177" s="5">
        <v>0.73470000000000002</v>
      </c>
      <c r="CA177" s="5">
        <v>0.3871</v>
      </c>
      <c r="CB177" s="5">
        <v>0.95550000000000002</v>
      </c>
      <c r="CC177" s="5">
        <v>0.32729999999999998</v>
      </c>
      <c r="CD177" s="4">
        <v>0.6734</v>
      </c>
      <c r="CE177" s="4">
        <v>0.78069999999999995</v>
      </c>
      <c r="CF177" s="4">
        <v>0.35360000000000003</v>
      </c>
      <c r="CG177" s="4">
        <v>0.94169999999999998</v>
      </c>
      <c r="CH177" s="4">
        <v>0.29599999999999999</v>
      </c>
      <c r="CI177" s="5">
        <v>0.71209999999999996</v>
      </c>
      <c r="CJ177" s="5">
        <v>0.87419999999999998</v>
      </c>
      <c r="CK177" s="5">
        <v>0.30220000000000002</v>
      </c>
      <c r="CL177" s="5">
        <v>0.91</v>
      </c>
      <c r="CM177" s="5">
        <v>0.17749999999999999</v>
      </c>
      <c r="CN177" s="4">
        <v>0.81520000000000004</v>
      </c>
      <c r="CO177" s="4">
        <v>1.1341000000000001</v>
      </c>
      <c r="CP177" s="4">
        <v>0.2203</v>
      </c>
      <c r="CQ177" s="4">
        <v>0.68020000000000003</v>
      </c>
      <c r="CR177" s="4">
        <v>5.11E-2</v>
      </c>
      <c r="CS177" s="5">
        <v>0.63670000000000004</v>
      </c>
      <c r="CT177" s="5">
        <v>0.69940000000000002</v>
      </c>
      <c r="CU177" s="5">
        <v>0.40970000000000001</v>
      </c>
      <c r="CV177" s="5">
        <v>0.96289999999999998</v>
      </c>
      <c r="CW177" s="5">
        <v>0.2135</v>
      </c>
      <c r="CX177" s="4">
        <v>0.65229999999999999</v>
      </c>
      <c r="CY177" s="4">
        <v>0.73370000000000002</v>
      </c>
      <c r="CZ177" s="4">
        <v>0.38650000000000001</v>
      </c>
      <c r="DA177" s="4">
        <v>0.95520000000000005</v>
      </c>
      <c r="DB177" s="4">
        <v>0.29399999999999998</v>
      </c>
      <c r="DC177" s="5">
        <v>0.67279999999999995</v>
      </c>
      <c r="DD177" s="5">
        <v>0.77929999999999999</v>
      </c>
      <c r="DE177" s="5">
        <v>0.35399999999999998</v>
      </c>
      <c r="DF177" s="5">
        <v>0.94199999999999995</v>
      </c>
      <c r="DG177" s="5">
        <v>0.23100000000000001</v>
      </c>
      <c r="DH177" s="4">
        <v>0.71150000000000002</v>
      </c>
      <c r="DI177" s="4">
        <v>0.87219999999999998</v>
      </c>
      <c r="DJ177" s="4">
        <v>0.30320000000000003</v>
      </c>
      <c r="DK177" s="4">
        <v>0.9103</v>
      </c>
      <c r="DL177" s="4">
        <v>0.1419</v>
      </c>
      <c r="DM177" s="5">
        <v>0.81520000000000004</v>
      </c>
      <c r="DN177" s="5">
        <v>1.1324000000000001</v>
      </c>
      <c r="DO177" s="5">
        <v>0.21909999999999999</v>
      </c>
      <c r="DP177" s="5">
        <v>0.67959999999999998</v>
      </c>
      <c r="DQ177" s="5">
        <v>4.3900000000000002E-2</v>
      </c>
      <c r="DR177" s="4">
        <v>0.63970000000000005</v>
      </c>
      <c r="DS177" s="4">
        <v>0.70450000000000002</v>
      </c>
      <c r="DT177" s="4">
        <v>0.40450000000000003</v>
      </c>
      <c r="DU177" s="4">
        <v>0.96240000000000003</v>
      </c>
      <c r="DV177" s="4">
        <v>0.21199999999999999</v>
      </c>
      <c r="DW177" s="5">
        <v>0.6512</v>
      </c>
      <c r="DX177" s="5">
        <v>0.73019999999999996</v>
      </c>
      <c r="DY177" s="5">
        <v>0.38690000000000002</v>
      </c>
      <c r="DZ177" s="5">
        <v>0.95489999999999997</v>
      </c>
      <c r="EA177" s="5">
        <v>0.308</v>
      </c>
      <c r="EB177" s="4">
        <v>0.67220000000000002</v>
      </c>
      <c r="EC177" s="4">
        <v>0.7782</v>
      </c>
      <c r="ED177" s="4">
        <v>0.35680000000000001</v>
      </c>
      <c r="EE177" s="4">
        <v>0.94120000000000004</v>
      </c>
      <c r="EF177" s="4">
        <v>0.2752</v>
      </c>
      <c r="EG177" s="5">
        <v>0.71199999999999997</v>
      </c>
      <c r="EH177" s="5">
        <v>0.873</v>
      </c>
      <c r="EI177" s="5">
        <v>0.30170000000000002</v>
      </c>
      <c r="EJ177" s="5">
        <v>0.91049999999999998</v>
      </c>
      <c r="EK177" s="5">
        <v>0.1782</v>
      </c>
      <c r="EL177" s="4">
        <v>0.81469999999999998</v>
      </c>
      <c r="EM177" s="4">
        <v>1.1322000000000001</v>
      </c>
      <c r="EN177" s="4">
        <v>0.22090000000000001</v>
      </c>
      <c r="EO177" s="4">
        <v>0.6794</v>
      </c>
      <c r="EP177" s="4">
        <v>4.5199999999999997E-2</v>
      </c>
      <c r="EQ177" s="5"/>
      <c r="ER177" s="5"/>
      <c r="ES177" s="5"/>
      <c r="ET177" s="5"/>
      <c r="EU177" s="5"/>
      <c r="EV177" s="4"/>
      <c r="EW177" s="4"/>
      <c r="EX177" s="4"/>
      <c r="EY177" s="4"/>
      <c r="EZ177" s="4"/>
      <c r="FA177" s="5"/>
      <c r="FB177" s="5"/>
      <c r="FC177" s="5"/>
      <c r="FD177" s="5"/>
      <c r="FE177" s="5"/>
      <c r="FF177" s="4"/>
      <c r="FG177" s="4"/>
      <c r="FH177" s="4"/>
      <c r="FI177" s="4"/>
      <c r="FJ177" s="4"/>
      <c r="FK177" s="5"/>
      <c r="FL177" s="5"/>
      <c r="FM177" s="5"/>
      <c r="FN177" s="5"/>
      <c r="FO177" s="5"/>
      <c r="FP177" s="4">
        <f t="shared" ref="FP177:FP178" si="42">AVERAGEIFS(B177:FO177,metrics.est,"MAE")</f>
        <v>0.6964379310344827</v>
      </c>
      <c r="FQ177" s="4">
        <f t="shared" ref="FQ177:FQ178" si="43">AVERAGEIFS(B177:FO177,metrics.est,"MSE")</f>
        <v>0.8395758620689654</v>
      </c>
      <c r="FR177" s="4">
        <f t="shared" ref="FR177:FR178" si="44">AVERAGEIFS(B177:FO177,metrics.est,"R")</f>
        <v>0.33378965517241388</v>
      </c>
      <c r="FS177" s="4">
        <f t="shared" ref="FS177:FS178" si="45">AVERAGEIFS(B177:FO177,metrics.est,"Coverage")</f>
        <v>0.89497241379310333</v>
      </c>
      <c r="FT177" s="4">
        <f t="shared" ref="FT177:FT178" si="46">AVERAGEIFS(B177:FO177,metrics.est,"Time")</f>
        <v>0.20979999999999993</v>
      </c>
      <c r="FU177" s="1" t="str" cm="1">
        <f t="array" aca="1" ref="FU177" ca="1">CONCATENATE(INDIRECT(ADDRESS(1,MATCH(_xlfn.MINIFS(B177:FO177,metrics.est,"MAE"),B177:FO177,0)+1)), ", ", INDIRECT(ADDRESS(2,MATCH(_xlfn.MINIFS(B177:FO177,metrics.est,"MAE"),B177:FO177,0)+1)))</f>
        <v>k=20, r=0.1</v>
      </c>
      <c r="FV177" s="1" t="str" cm="1">
        <f t="array" aca="1" ref="FV177" ca="1">CONCATENATE(INDIRECT(ADDRESS(1,MATCH(_xlfn.MINIFS(B177:FO177,metrics.est,"MSE"),B177:FO177,0)+1)), ", ", INDIRECT(ADDRESS(2,MATCH(_xlfn.MINIFS(B177:FO177,metrics.est,"MSE"),B177:FO177,0)+1)))</f>
        <v>k=20, r=0.1</v>
      </c>
      <c r="FW177" s="1" t="str" cm="1">
        <f t="array" aca="1" ref="FW177" ca="1">CONCATENATE(INDIRECT(ADDRESS(1,MATCH(_xlfn.MAXIFS(B177:FO177,metrics.est,"R"),B177:FO177,0)+1)), ", ", INDIRECT(ADDRESS(2,MATCH(_xlfn.MAXIFS(B177:FO177,metrics.est,"R"),B177:FO177,0)+1)))</f>
        <v>k=20, r=0.1</v>
      </c>
      <c r="FX177" s="1" t="str" cm="1">
        <f t="array" aca="1" ref="FX177" ca="1">CONCATENATE(INDIRECT(ADDRESS(1,MATCH(_xlfn.MAXIFS(B177:FO177,metrics.est,"Coverage"),B177:FO177,0)+1)), ", ", INDIRECT(ADDRESS(2,MATCH(_xlfn.MAXIFS(B177:FO177,metrics.est,"Coverage"),B177:FO177,0)+1)))</f>
        <v>k=5, r=0.1</v>
      </c>
      <c r="FY177" s="1" t="str" cm="1">
        <f t="array" aca="1" ref="FY177" ca="1">CONCATENATE(INDIRECT(ADDRESS(1,MATCH(_xlfn.MINIFS(B177:FO177,metrics.est,"Time"),B177:FO177,0)+1)), ", ", INDIRECT(ADDRESS(2,MATCH(_xlfn.MINIFS(B177:FO177,metrics.est,"Time"),B177:FO177,0)+1)))</f>
        <v>k=20, r=0.9</v>
      </c>
    </row>
    <row r="178" spans="1:181" x14ac:dyDescent="0.2">
      <c r="A178" s="1" t="s">
        <v>245</v>
      </c>
      <c r="B178" s="4">
        <v>0.64680000000000004</v>
      </c>
      <c r="C178" s="4">
        <v>0.71550000000000002</v>
      </c>
      <c r="D178" s="4">
        <v>0.372</v>
      </c>
      <c r="E178" s="4">
        <v>0.96419999999999995</v>
      </c>
      <c r="F178" s="4">
        <v>0.1956</v>
      </c>
      <c r="G178" s="5">
        <v>0.65159999999999996</v>
      </c>
      <c r="H178" s="5">
        <v>0.72860000000000003</v>
      </c>
      <c r="I178" s="5">
        <v>0.39150000000000001</v>
      </c>
      <c r="J178" s="5">
        <v>0.95879999999999999</v>
      </c>
      <c r="K178" s="5">
        <v>0.26669999999999999</v>
      </c>
      <c r="L178" s="4">
        <v>0.65800000000000003</v>
      </c>
      <c r="M178" s="4">
        <v>0.74299999999999999</v>
      </c>
      <c r="N178" s="4">
        <v>0.38040000000000002</v>
      </c>
      <c r="O178" s="4">
        <v>0.95540000000000003</v>
      </c>
      <c r="P178" s="4">
        <v>0.2555</v>
      </c>
      <c r="Q178" s="5">
        <v>0.66390000000000005</v>
      </c>
      <c r="R178" s="5">
        <v>0.75470000000000004</v>
      </c>
      <c r="S178" s="5">
        <v>0.3695</v>
      </c>
      <c r="T178" s="5">
        <v>0.9496</v>
      </c>
      <c r="U178" s="5">
        <v>0.27260000000000001</v>
      </c>
      <c r="V178" s="4">
        <v>0.67120000000000002</v>
      </c>
      <c r="W178" s="4">
        <v>0.77110000000000001</v>
      </c>
      <c r="X178" s="4">
        <v>0.3634</v>
      </c>
      <c r="Y178" s="4">
        <v>0.94110000000000005</v>
      </c>
      <c r="Z178" s="4">
        <v>0.25559999999999999</v>
      </c>
      <c r="AA178" s="5">
        <v>0.68589999999999995</v>
      </c>
      <c r="AB178" s="5">
        <v>0.8034</v>
      </c>
      <c r="AC178" s="5">
        <v>0.34010000000000001</v>
      </c>
      <c r="AD178" s="5">
        <v>0.9304</v>
      </c>
      <c r="AE178" s="5">
        <v>0.23899999999999999</v>
      </c>
      <c r="AF178" s="4">
        <v>0.70209999999999995</v>
      </c>
      <c r="AG178" s="4">
        <v>0.8448</v>
      </c>
      <c r="AH178" s="4">
        <v>0.31119999999999998</v>
      </c>
      <c r="AI178" s="4">
        <v>0.91</v>
      </c>
      <c r="AJ178" s="4">
        <v>0.1782</v>
      </c>
      <c r="AK178" s="5">
        <v>0.73529999999999995</v>
      </c>
      <c r="AL178" s="5">
        <v>0.92959999999999998</v>
      </c>
      <c r="AM178" s="5">
        <v>0.2742</v>
      </c>
      <c r="AN178" s="5">
        <v>0.86550000000000005</v>
      </c>
      <c r="AO178" s="5">
        <v>0.12970000000000001</v>
      </c>
      <c r="AP178" s="4">
        <v>0.80269999999999997</v>
      </c>
      <c r="AQ178" s="4">
        <v>1.1011</v>
      </c>
      <c r="AR178" s="4">
        <v>0.22700000000000001</v>
      </c>
      <c r="AS178" s="4">
        <v>0.68110000000000004</v>
      </c>
      <c r="AT178" s="4">
        <v>4.8800000000000003E-2</v>
      </c>
      <c r="AU178" s="5">
        <v>0.64690000000000003</v>
      </c>
      <c r="AV178" s="5">
        <v>0.7167</v>
      </c>
      <c r="AW178" s="5">
        <v>0.3997</v>
      </c>
      <c r="AX178" s="5">
        <v>0.96299999999999997</v>
      </c>
      <c r="AY178" s="5">
        <v>0.17649999999999999</v>
      </c>
      <c r="AZ178" s="4">
        <v>0.65700000000000003</v>
      </c>
      <c r="BA178" s="4">
        <v>0.73829999999999996</v>
      </c>
      <c r="BB178" s="4">
        <v>0.38719999999999999</v>
      </c>
      <c r="BC178" s="4">
        <v>0.95469999999999999</v>
      </c>
      <c r="BD178" s="4">
        <v>0.26340000000000002</v>
      </c>
      <c r="BE178" s="5">
        <v>0.67169999999999996</v>
      </c>
      <c r="BF178" s="5">
        <v>0.77359999999999995</v>
      </c>
      <c r="BG178" s="5">
        <v>0.35820000000000002</v>
      </c>
      <c r="BH178" s="5">
        <v>0.9415</v>
      </c>
      <c r="BI178" s="5">
        <v>0.23150000000000001</v>
      </c>
      <c r="BJ178" s="4">
        <v>0.70269999999999999</v>
      </c>
      <c r="BK178" s="4">
        <v>0.84550000000000003</v>
      </c>
      <c r="BL178" s="4">
        <v>0.31309999999999999</v>
      </c>
      <c r="BM178" s="4">
        <v>0.91020000000000001</v>
      </c>
      <c r="BN178" s="4">
        <v>0.14080000000000001</v>
      </c>
      <c r="BO178" s="5">
        <v>0.80420000000000003</v>
      </c>
      <c r="BP178" s="5">
        <v>1.1026</v>
      </c>
      <c r="BQ178" s="5">
        <v>0.21929999999999999</v>
      </c>
      <c r="BR178" s="5">
        <v>0.68010000000000004</v>
      </c>
      <c r="BS178" s="5">
        <v>4.9200000000000001E-2</v>
      </c>
      <c r="BT178" s="4">
        <v>0.64780000000000004</v>
      </c>
      <c r="BU178" s="4">
        <v>0.71809999999999996</v>
      </c>
      <c r="BV178" s="4">
        <v>0.38490000000000002</v>
      </c>
      <c r="BW178" s="4">
        <v>0.96279999999999999</v>
      </c>
      <c r="BX178" s="4">
        <v>0.2049</v>
      </c>
      <c r="BY178" s="5">
        <v>0.65759999999999996</v>
      </c>
      <c r="BZ178" s="5">
        <v>0.74099999999999999</v>
      </c>
      <c r="CA178" s="5">
        <v>0.38400000000000001</v>
      </c>
      <c r="CB178" s="5">
        <v>0.95550000000000002</v>
      </c>
      <c r="CC178" s="5">
        <v>0.28749999999999998</v>
      </c>
      <c r="CD178" s="4">
        <v>0.6734</v>
      </c>
      <c r="CE178" s="4">
        <v>0.77690000000000003</v>
      </c>
      <c r="CF178" s="4">
        <v>0.35830000000000001</v>
      </c>
      <c r="CG178" s="4">
        <v>0.94169999999999998</v>
      </c>
      <c r="CH178" s="4">
        <v>0.26790000000000003</v>
      </c>
      <c r="CI178" s="5">
        <v>0.70350000000000001</v>
      </c>
      <c r="CJ178" s="5">
        <v>0.84960000000000002</v>
      </c>
      <c r="CK178" s="5">
        <v>0.31330000000000002</v>
      </c>
      <c r="CL178" s="5">
        <v>0.91</v>
      </c>
      <c r="CM178" s="5">
        <v>0.16930000000000001</v>
      </c>
      <c r="CN178" s="4">
        <v>0.80279999999999996</v>
      </c>
      <c r="CO178" s="4">
        <v>1.1017999999999999</v>
      </c>
      <c r="CP178" s="4">
        <v>0.22450000000000001</v>
      </c>
      <c r="CQ178" s="4">
        <v>0.68020000000000003</v>
      </c>
      <c r="CR178" s="4">
        <v>4.8899999999999999E-2</v>
      </c>
      <c r="CS178" s="5">
        <v>0.64500000000000002</v>
      </c>
      <c r="CT178" s="5">
        <v>0.71360000000000001</v>
      </c>
      <c r="CU178" s="5">
        <v>0.40139999999999998</v>
      </c>
      <c r="CV178" s="5">
        <v>0.96289999999999998</v>
      </c>
      <c r="CW178" s="5">
        <v>0.18099999999999999</v>
      </c>
      <c r="CX178" s="4">
        <v>0.6573</v>
      </c>
      <c r="CY178" s="4">
        <v>0.74119999999999997</v>
      </c>
      <c r="CZ178" s="4">
        <v>0.38400000000000001</v>
      </c>
      <c r="DA178" s="4">
        <v>0.95520000000000005</v>
      </c>
      <c r="DB178" s="4">
        <v>0.25480000000000003</v>
      </c>
      <c r="DC178" s="5">
        <v>0.67290000000000005</v>
      </c>
      <c r="DD178" s="5">
        <v>0.77569999999999995</v>
      </c>
      <c r="DE178" s="5">
        <v>0.3579</v>
      </c>
      <c r="DF178" s="5">
        <v>0.94199999999999995</v>
      </c>
      <c r="DG178" s="5">
        <v>0.20599999999999999</v>
      </c>
      <c r="DH178" s="4">
        <v>0.70309999999999995</v>
      </c>
      <c r="DI178" s="4">
        <v>0.84830000000000005</v>
      </c>
      <c r="DJ178" s="4">
        <v>0.31430000000000002</v>
      </c>
      <c r="DK178" s="4">
        <v>0.9103</v>
      </c>
      <c r="DL178" s="4">
        <v>0.13270000000000001</v>
      </c>
      <c r="DM178" s="5">
        <v>0.80330000000000001</v>
      </c>
      <c r="DN178" s="5">
        <v>1.1020000000000001</v>
      </c>
      <c r="DO178" s="5">
        <v>0.22270000000000001</v>
      </c>
      <c r="DP178" s="5">
        <v>0.67959999999999998</v>
      </c>
      <c r="DQ178" s="5">
        <v>4.2700000000000002E-2</v>
      </c>
      <c r="DR178" s="4">
        <v>0.64759999999999995</v>
      </c>
      <c r="DS178" s="4">
        <v>0.71840000000000004</v>
      </c>
      <c r="DT178" s="4">
        <v>0.39610000000000001</v>
      </c>
      <c r="DU178" s="4">
        <v>0.96240000000000003</v>
      </c>
      <c r="DV178" s="4">
        <v>0.17480000000000001</v>
      </c>
      <c r="DW178" s="5">
        <v>0.65600000000000003</v>
      </c>
      <c r="DX178" s="5">
        <v>0.73740000000000006</v>
      </c>
      <c r="DY178" s="5">
        <v>0.38419999999999999</v>
      </c>
      <c r="DZ178" s="5">
        <v>0.95489999999999997</v>
      </c>
      <c r="EA178" s="5">
        <v>0.26419999999999999</v>
      </c>
      <c r="EB178" s="4">
        <v>0.67220000000000002</v>
      </c>
      <c r="EC178" s="4">
        <v>0.7742</v>
      </c>
      <c r="ED178" s="4">
        <v>0.36099999999999999</v>
      </c>
      <c r="EE178" s="4">
        <v>0.94120000000000004</v>
      </c>
      <c r="EF178" s="4">
        <v>0.28320000000000001</v>
      </c>
      <c r="EG178" s="5">
        <v>0.70340000000000003</v>
      </c>
      <c r="EH178" s="5">
        <v>0.84870000000000001</v>
      </c>
      <c r="EI178" s="5">
        <v>0.31330000000000002</v>
      </c>
      <c r="EJ178" s="5">
        <v>0.91049999999999998</v>
      </c>
      <c r="EK178" s="5">
        <v>0.17150000000000001</v>
      </c>
      <c r="EL178" s="4">
        <v>0.8024</v>
      </c>
      <c r="EM178" s="4">
        <v>1.1008</v>
      </c>
      <c r="EN178" s="4">
        <v>0.22459999999999999</v>
      </c>
      <c r="EO178" s="4">
        <v>0.6794</v>
      </c>
      <c r="EP178" s="4">
        <v>4.5699999999999998E-2</v>
      </c>
      <c r="EQ178" s="5"/>
      <c r="ER178" s="5"/>
      <c r="ES178" s="5"/>
      <c r="ET178" s="5"/>
      <c r="EU178" s="5"/>
      <c r="EV178" s="4"/>
      <c r="EW178" s="4"/>
      <c r="EX178" s="4"/>
      <c r="EY178" s="4"/>
      <c r="EZ178" s="4"/>
      <c r="FA178" s="5"/>
      <c r="FB178" s="5"/>
      <c r="FC178" s="5"/>
      <c r="FD178" s="5"/>
      <c r="FE178" s="5"/>
      <c r="FF178" s="4"/>
      <c r="FG178" s="4"/>
      <c r="FH178" s="4"/>
      <c r="FI178" s="4"/>
      <c r="FJ178" s="4"/>
      <c r="FK178" s="5"/>
      <c r="FL178" s="5"/>
      <c r="FM178" s="5"/>
      <c r="FN178" s="5"/>
      <c r="FO178" s="5"/>
      <c r="FP178" s="4">
        <f t="shared" si="42"/>
        <v>0.6947689655172411</v>
      </c>
      <c r="FQ178" s="4">
        <f t="shared" si="43"/>
        <v>0.83159310344827586</v>
      </c>
      <c r="FR178" s="4">
        <f t="shared" si="44"/>
        <v>0.33556206896551727</v>
      </c>
      <c r="FS178" s="4">
        <f t="shared" si="45"/>
        <v>0.89497241379310333</v>
      </c>
      <c r="FT178" s="4">
        <f t="shared" si="46"/>
        <v>0.18752413793103448</v>
      </c>
      <c r="FU178" s="1" t="str" cm="1">
        <f t="array" aca="1" ref="FU178" ca="1">CONCATENATE(INDIRECT(ADDRESS(1,MATCH(_xlfn.MINIFS(B178:FO178,metrics.est,"MAE"),B178:FO178,0)+1)), ", ", INDIRECT(ADDRESS(2,MATCH(_xlfn.MINIFS(B178:FO178,metrics.est,"MAE"),B178:FO178,0)+1)))</f>
        <v>k=20, r=0.1</v>
      </c>
      <c r="FV178" s="1" t="str" cm="1">
        <f t="array" aca="1" ref="FV178" ca="1">CONCATENATE(INDIRECT(ADDRESS(1,MATCH(_xlfn.MINIFS(B178:FO178,metrics.est,"MSE"),B178:FO178,0)+1)), ", ", INDIRECT(ADDRESS(2,MATCH(_xlfn.MINIFS(B178:FO178,metrics.est,"MSE"),B178:FO178,0)+1)))</f>
        <v>k=20, r=0.1</v>
      </c>
      <c r="FW178" s="1" t="str" cm="1">
        <f t="array" aca="1" ref="FW178" ca="1">CONCATENATE(INDIRECT(ADDRESS(1,MATCH(_xlfn.MAXIFS(B178:FO178,metrics.est,"R"),B178:FO178,0)+1)), ", ", INDIRECT(ADDRESS(2,MATCH(_xlfn.MAXIFS(B178:FO178,metrics.est,"R"),B178:FO178,0)+1)))</f>
        <v>k=20, r=0.1</v>
      </c>
      <c r="FX178" s="1" t="str" cm="1">
        <f t="array" aca="1" ref="FX178" ca="1">CONCATENATE(INDIRECT(ADDRESS(1,MATCH(_xlfn.MAXIFS(B178:FO178,metrics.est,"Coverage"),B178:FO178,0)+1)), ", ", INDIRECT(ADDRESS(2,MATCH(_xlfn.MAXIFS(B178:FO178,metrics.est,"Coverage"),B178:FO178,0)+1)))</f>
        <v>k=5, r=0.1</v>
      </c>
      <c r="FY178" s="1" t="str" cm="1">
        <f t="array" aca="1" ref="FY178" ca="1">CONCATENATE(INDIRECT(ADDRESS(1,MATCH(_xlfn.MINIFS(B178:FO178,metrics.est,"Time"),B178:FO178,0)+1)), ", ", INDIRECT(ADDRESS(2,MATCH(_xlfn.MINIFS(B178:FO178,metrics.est,"Time"),B178:FO178,0)+1)))</f>
        <v>k=20, r=0.9</v>
      </c>
    </row>
    <row r="179" spans="1:181" x14ac:dyDescent="0.2">
      <c r="A179" s="1" t="s">
        <v>158</v>
      </c>
      <c r="B179" s="4">
        <v>0.64059999999999995</v>
      </c>
      <c r="C179" s="4">
        <v>0.70169999999999999</v>
      </c>
      <c r="D179" s="4">
        <v>0.3785</v>
      </c>
      <c r="E179" s="4">
        <v>0.93059999999999998</v>
      </c>
      <c r="F179" s="4">
        <v>0.25069999999999998</v>
      </c>
      <c r="G179" s="5">
        <v>0.64780000000000004</v>
      </c>
      <c r="H179" s="5">
        <v>0.72</v>
      </c>
      <c r="I179" s="5">
        <v>0.38840000000000002</v>
      </c>
      <c r="J179" s="5">
        <v>0.92120000000000002</v>
      </c>
      <c r="K179" s="5">
        <v>0.31580000000000003</v>
      </c>
      <c r="L179" s="4">
        <v>0.6573</v>
      </c>
      <c r="M179" s="4">
        <v>0.7399</v>
      </c>
      <c r="N179" s="4">
        <v>0.37369999999999998</v>
      </c>
      <c r="O179" s="4">
        <v>0.91339999999999999</v>
      </c>
      <c r="P179" s="4">
        <v>0.4204</v>
      </c>
      <c r="Q179" s="5">
        <v>0.66710000000000003</v>
      </c>
      <c r="R179" s="5">
        <v>0.76029999999999998</v>
      </c>
      <c r="S179" s="5">
        <v>0.3599</v>
      </c>
      <c r="T179" s="5">
        <v>0.90239999999999998</v>
      </c>
      <c r="U179" s="5">
        <v>0.30599999999999999</v>
      </c>
      <c r="V179" s="4">
        <v>0.68520000000000003</v>
      </c>
      <c r="W179" s="4">
        <v>0.80120000000000002</v>
      </c>
      <c r="X179" s="4">
        <v>0.34370000000000001</v>
      </c>
      <c r="Y179" s="4">
        <v>0.88880000000000003</v>
      </c>
      <c r="Z179" s="4">
        <v>0.33139999999999997</v>
      </c>
      <c r="AA179" s="5">
        <v>0.70379999999999998</v>
      </c>
      <c r="AB179" s="5">
        <v>0.83950000000000002</v>
      </c>
      <c r="AC179" s="5">
        <v>0.32369999999999999</v>
      </c>
      <c r="AD179" s="5">
        <v>0.86839999999999995</v>
      </c>
      <c r="AE179" s="5">
        <v>0.25490000000000002</v>
      </c>
      <c r="AF179" s="4">
        <v>0.72709999999999997</v>
      </c>
      <c r="AG179" s="4">
        <v>0.8962</v>
      </c>
      <c r="AH179" s="4">
        <v>0.29349999999999998</v>
      </c>
      <c r="AI179" s="4">
        <v>0.83499999999999996</v>
      </c>
      <c r="AJ179" s="4">
        <v>0.22370000000000001</v>
      </c>
      <c r="AK179" s="5">
        <v>0.76319999999999999</v>
      </c>
      <c r="AL179" s="5">
        <v>0.98660000000000003</v>
      </c>
      <c r="AM179" s="5">
        <v>0.25480000000000003</v>
      </c>
      <c r="AN179" s="5">
        <v>0.77300000000000002</v>
      </c>
      <c r="AO179" s="5">
        <v>0.1515</v>
      </c>
      <c r="AP179" s="4">
        <v>0.83550000000000002</v>
      </c>
      <c r="AQ179" s="4">
        <v>1.1783999999999999</v>
      </c>
      <c r="AR179" s="4">
        <v>0.2029</v>
      </c>
      <c r="AS179" s="4">
        <v>0.57779999999999998</v>
      </c>
      <c r="AT179" s="4">
        <v>6.2799999999999995E-2</v>
      </c>
      <c r="AU179" s="5">
        <v>0.64100000000000001</v>
      </c>
      <c r="AV179" s="5">
        <v>0.70479999999999998</v>
      </c>
      <c r="AW179" s="5">
        <v>0.39679999999999999</v>
      </c>
      <c r="AX179" s="5">
        <v>0.92910000000000004</v>
      </c>
      <c r="AY179" s="5">
        <v>0.25669999999999998</v>
      </c>
      <c r="AZ179" s="4">
        <v>0.65680000000000005</v>
      </c>
      <c r="BA179" s="4">
        <v>0.73760000000000003</v>
      </c>
      <c r="BB179" s="4">
        <v>0.378</v>
      </c>
      <c r="BC179" s="4">
        <v>0.91269999999999996</v>
      </c>
      <c r="BD179" s="4">
        <v>0.33260000000000001</v>
      </c>
      <c r="BE179" s="5">
        <v>0.68159999999999998</v>
      </c>
      <c r="BF179" s="5">
        <v>0.79190000000000005</v>
      </c>
      <c r="BG179" s="5">
        <v>0.34399999999999997</v>
      </c>
      <c r="BH179" s="5">
        <v>0.88649999999999995</v>
      </c>
      <c r="BI179" s="5">
        <v>0.3528</v>
      </c>
      <c r="BJ179" s="4">
        <v>0.72719999999999996</v>
      </c>
      <c r="BK179" s="4">
        <v>0.89539999999999997</v>
      </c>
      <c r="BL179" s="4">
        <v>0.29570000000000002</v>
      </c>
      <c r="BM179" s="4">
        <v>0.83360000000000001</v>
      </c>
      <c r="BN179" s="4">
        <v>0.2127</v>
      </c>
      <c r="BO179" s="5">
        <v>0.83750000000000002</v>
      </c>
      <c r="BP179" s="5">
        <v>1.1847000000000001</v>
      </c>
      <c r="BQ179" s="5">
        <v>0.18890000000000001</v>
      </c>
      <c r="BR179" s="5">
        <v>0.57530000000000003</v>
      </c>
      <c r="BS179" s="5">
        <v>7.6799999999999993E-2</v>
      </c>
      <c r="BT179" s="4">
        <v>0.64270000000000005</v>
      </c>
      <c r="BU179" s="4">
        <v>0.70669999999999999</v>
      </c>
      <c r="BV179" s="4">
        <v>0.38519999999999999</v>
      </c>
      <c r="BW179" s="4">
        <v>0.92749999999999999</v>
      </c>
      <c r="BX179" s="4">
        <v>0.2412</v>
      </c>
      <c r="BY179" s="5">
        <v>0.65639999999999998</v>
      </c>
      <c r="BZ179" s="5">
        <v>0.73850000000000005</v>
      </c>
      <c r="CA179" s="5">
        <v>0.3755</v>
      </c>
      <c r="CB179" s="5">
        <v>0.91320000000000001</v>
      </c>
      <c r="CC179" s="5">
        <v>0.32619999999999999</v>
      </c>
      <c r="CD179" s="4">
        <v>0.68330000000000002</v>
      </c>
      <c r="CE179" s="4">
        <v>0.79490000000000005</v>
      </c>
      <c r="CF179" s="4">
        <v>0.34420000000000001</v>
      </c>
      <c r="CG179" s="4">
        <v>0.88790000000000002</v>
      </c>
      <c r="CH179" s="4">
        <v>0.29870000000000002</v>
      </c>
      <c r="CI179" s="5">
        <v>0.72809999999999997</v>
      </c>
      <c r="CJ179" s="5">
        <v>0.8982</v>
      </c>
      <c r="CK179" s="5">
        <v>0.29609999999999997</v>
      </c>
      <c r="CL179" s="5">
        <v>0.83489999999999998</v>
      </c>
      <c r="CM179" s="5">
        <v>0.1903</v>
      </c>
      <c r="CN179" s="4">
        <v>0.83640000000000003</v>
      </c>
      <c r="CO179" s="4">
        <v>1.1820999999999999</v>
      </c>
      <c r="CP179" s="4">
        <v>0.19489999999999999</v>
      </c>
      <c r="CQ179" s="4">
        <v>0.57440000000000002</v>
      </c>
      <c r="CR179" s="4">
        <v>5.3800000000000001E-2</v>
      </c>
      <c r="CS179" s="5">
        <v>0.63970000000000005</v>
      </c>
      <c r="CT179" s="5">
        <v>0.70350000000000001</v>
      </c>
      <c r="CU179" s="5">
        <v>0.40160000000000001</v>
      </c>
      <c r="CV179" s="5">
        <v>0.92830000000000001</v>
      </c>
      <c r="CW179" s="5">
        <v>0.19689999999999999</v>
      </c>
      <c r="CX179" s="4">
        <v>0.65620000000000001</v>
      </c>
      <c r="CY179" s="4">
        <v>0.73850000000000005</v>
      </c>
      <c r="CZ179" s="4">
        <v>0.3755</v>
      </c>
      <c r="DA179" s="4">
        <v>0.91239999999999999</v>
      </c>
      <c r="DB179" s="4">
        <v>0.27210000000000001</v>
      </c>
      <c r="DC179" s="5">
        <v>0.68240000000000001</v>
      </c>
      <c r="DD179" s="5">
        <v>0.79359999999999997</v>
      </c>
      <c r="DE179" s="5">
        <v>0.34510000000000002</v>
      </c>
      <c r="DF179" s="5">
        <v>0.8881</v>
      </c>
      <c r="DG179" s="5">
        <v>0.23930000000000001</v>
      </c>
      <c r="DH179" s="4">
        <v>0.72819999999999996</v>
      </c>
      <c r="DI179" s="4">
        <v>0.89829999999999999</v>
      </c>
      <c r="DJ179" s="4">
        <v>0.29420000000000002</v>
      </c>
      <c r="DK179" s="4">
        <v>0.83499999999999996</v>
      </c>
      <c r="DL179" s="4">
        <v>0.14269999999999999</v>
      </c>
      <c r="DM179" s="5">
        <v>0.83709999999999996</v>
      </c>
      <c r="DN179" s="5">
        <v>1.1833</v>
      </c>
      <c r="DO179" s="5">
        <v>0.19500000000000001</v>
      </c>
      <c r="DP179" s="5">
        <v>0.57430000000000003</v>
      </c>
      <c r="DQ179" s="5">
        <v>4.9500000000000002E-2</v>
      </c>
      <c r="DR179" s="4">
        <v>0.64200000000000002</v>
      </c>
      <c r="DS179" s="4">
        <v>0.70720000000000005</v>
      </c>
      <c r="DT179" s="4">
        <v>0.39510000000000001</v>
      </c>
      <c r="DU179" s="4">
        <v>0.92759999999999998</v>
      </c>
      <c r="DV179" s="4">
        <v>0.248</v>
      </c>
      <c r="DW179" s="5">
        <v>0.65580000000000005</v>
      </c>
      <c r="DX179" s="5">
        <v>0.73619999999999997</v>
      </c>
      <c r="DY179" s="5">
        <v>0.37719999999999998</v>
      </c>
      <c r="DZ179" s="5">
        <v>0.91320000000000001</v>
      </c>
      <c r="EA179" s="5">
        <v>0.3044</v>
      </c>
      <c r="EB179" s="4">
        <v>0.68220000000000003</v>
      </c>
      <c r="EC179" s="4">
        <v>0.79269999999999996</v>
      </c>
      <c r="ED179" s="4">
        <v>0.34710000000000002</v>
      </c>
      <c r="EE179" s="4">
        <v>0.88719999999999999</v>
      </c>
      <c r="EF179" s="4">
        <v>0.2321</v>
      </c>
      <c r="EG179" s="5">
        <v>0.72829999999999995</v>
      </c>
      <c r="EH179" s="5">
        <v>0.89849999999999997</v>
      </c>
      <c r="EI179" s="5">
        <v>0.2954</v>
      </c>
      <c r="EJ179" s="5">
        <v>0.83509999999999995</v>
      </c>
      <c r="EK179" s="5">
        <v>0.16259999999999999</v>
      </c>
      <c r="EL179" s="4">
        <v>0.83599999999999997</v>
      </c>
      <c r="EM179" s="4">
        <v>1.1807000000000001</v>
      </c>
      <c r="EN179" s="4">
        <v>0.191</v>
      </c>
      <c r="EO179" s="4">
        <v>0.57469999999999999</v>
      </c>
      <c r="EP179" s="4">
        <v>4.8399999999999999E-2</v>
      </c>
      <c r="EQ179" s="5"/>
      <c r="ER179" s="5"/>
      <c r="ES179" s="5"/>
      <c r="ET179" s="5"/>
      <c r="EU179" s="5"/>
      <c r="EV179" s="4"/>
      <c r="EW179" s="4"/>
      <c r="EX179" s="4"/>
      <c r="EY179" s="4"/>
      <c r="EZ179" s="4"/>
      <c r="FA179" s="5"/>
      <c r="FB179" s="5"/>
      <c r="FC179" s="5"/>
      <c r="FD179" s="5"/>
      <c r="FE179" s="5"/>
      <c r="FF179" s="4"/>
      <c r="FG179" s="4"/>
      <c r="FH179" s="4"/>
      <c r="FI179" s="4"/>
      <c r="FJ179" s="4"/>
      <c r="FK179" s="5"/>
      <c r="FL179" s="5"/>
      <c r="FM179" s="5"/>
      <c r="FN179" s="5"/>
      <c r="FO179" s="5"/>
      <c r="FP179" s="4">
        <f t="shared" ref="FP179:FP180" si="47">AVERAGEIFS(B179:FO179,metrics.est,"MAE")</f>
        <v>0.70712068965517227</v>
      </c>
      <c r="FQ179" s="4">
        <f t="shared" ref="FQ179:FQ180" si="48">AVERAGEIFS(B179:FO179,metrics.est,"MSE")</f>
        <v>0.85831379310344824</v>
      </c>
      <c r="FR179" s="4">
        <f t="shared" ref="FR179:FR180" si="49">AVERAGEIFS(B179:FO179,metrics.est,"R")</f>
        <v>0.32191724137931038</v>
      </c>
      <c r="FS179" s="4">
        <f t="shared" ref="FS179:FS180" si="50">AVERAGEIFS(B179:FO179,metrics.est,"Coverage")</f>
        <v>0.8331586206896554</v>
      </c>
      <c r="FT179" s="4">
        <f t="shared" ref="FT179:FT180" si="51">AVERAGEIFS(B179:FO179,metrics.est,"Time")</f>
        <v>0.2260344827586207</v>
      </c>
      <c r="FU179" s="1" t="str" cm="1">
        <f t="array" aca="1" ref="FU179" ca="1">CONCATENATE(INDIRECT(ADDRESS(1,MATCH(_xlfn.MINIFS(B179:FO179,metrics.est,"MAE"),B179:FO179,0)+1)), ", ", INDIRECT(ADDRESS(2,MATCH(_xlfn.MINIFS(B179:FO179,metrics.est,"MAE"),B179:FO179,0)+1)))</f>
        <v>k=20, r=0.1</v>
      </c>
      <c r="FV179" s="1" t="str" cm="1">
        <f t="array" aca="1" ref="FV179" ca="1">CONCATENATE(INDIRECT(ADDRESS(1,MATCH(_xlfn.MINIFS(B179:FO179,metrics.est,"MSE"),B179:FO179,0)+1)), ", ", INDIRECT(ADDRESS(2,MATCH(_xlfn.MINIFS(B179:FO179,metrics.est,"MSE"),B179:FO179,0)+1)))</f>
        <v>k=5, r=0.1</v>
      </c>
      <c r="FW179" s="1" t="str" cm="1">
        <f t="array" aca="1" ref="FW179" ca="1">CONCATENATE(INDIRECT(ADDRESS(1,MATCH(_xlfn.MAXIFS(B179:FO179,metrics.est,"R"),B179:FO179,0)+1)), ", ", INDIRECT(ADDRESS(2,MATCH(_xlfn.MAXIFS(B179:FO179,metrics.est,"R"),B179:FO179,0)+1)))</f>
        <v>k=20, r=0.1</v>
      </c>
      <c r="FX179" s="1" t="str" cm="1">
        <f t="array" aca="1" ref="FX179" ca="1">CONCATENATE(INDIRECT(ADDRESS(1,MATCH(_xlfn.MAXIFS(B179:FO179,metrics.est,"Coverage"),B179:FO179,0)+1)), ", ", INDIRECT(ADDRESS(2,MATCH(_xlfn.MAXIFS(B179:FO179,metrics.est,"Coverage"),B179:FO179,0)+1)))</f>
        <v>k=5, r=0.1</v>
      </c>
      <c r="FY179" s="1" t="str" cm="1">
        <f t="array" aca="1" ref="FY179" ca="1">CONCATENATE(INDIRECT(ADDRESS(1,MATCH(_xlfn.MINIFS(B179:FO179,metrics.est,"Time"),B179:FO179,0)+1)), ", ", INDIRECT(ADDRESS(2,MATCH(_xlfn.MINIFS(B179:FO179,metrics.est,"Time"),B179:FO179,0)+1)))</f>
        <v>k=50, r=0.9</v>
      </c>
    </row>
    <row r="180" spans="1:181" x14ac:dyDescent="0.2">
      <c r="A180" s="1" t="s">
        <v>246</v>
      </c>
      <c r="B180" s="4">
        <v>0.6381</v>
      </c>
      <c r="C180" s="4">
        <v>0.69899999999999995</v>
      </c>
      <c r="D180" s="4">
        <v>0.38669999999999999</v>
      </c>
      <c r="E180" s="4">
        <v>0.96430000000000005</v>
      </c>
      <c r="F180" s="4">
        <v>0.21490000000000001</v>
      </c>
      <c r="G180" s="5">
        <v>0.64490000000000003</v>
      </c>
      <c r="H180" s="5">
        <v>0.71630000000000005</v>
      </c>
      <c r="I180" s="5">
        <v>0.4012</v>
      </c>
      <c r="J180" s="5">
        <v>0.95889999999999997</v>
      </c>
      <c r="K180" s="5">
        <v>0.30299999999999999</v>
      </c>
      <c r="L180" s="4">
        <v>0.65329999999999999</v>
      </c>
      <c r="M180" s="4">
        <v>0.7349</v>
      </c>
      <c r="N180" s="4">
        <v>0.38650000000000001</v>
      </c>
      <c r="O180" s="4">
        <v>0.95550000000000002</v>
      </c>
      <c r="P180" s="4">
        <v>0.30470000000000003</v>
      </c>
      <c r="Q180" s="5">
        <v>0.66159999999999997</v>
      </c>
      <c r="R180" s="5">
        <v>0.75280000000000002</v>
      </c>
      <c r="S180" s="5">
        <v>0.37080000000000002</v>
      </c>
      <c r="T180" s="5">
        <v>0.94989999999999997</v>
      </c>
      <c r="U180" s="5">
        <v>0.3044</v>
      </c>
      <c r="V180" s="4">
        <v>0.67310000000000003</v>
      </c>
      <c r="W180" s="4">
        <v>0.77829999999999999</v>
      </c>
      <c r="X180" s="4">
        <v>0.35820000000000002</v>
      </c>
      <c r="Y180" s="4">
        <v>0.94169999999999998</v>
      </c>
      <c r="Z180" s="4">
        <v>0.2651</v>
      </c>
      <c r="AA180" s="5">
        <v>0.69279999999999997</v>
      </c>
      <c r="AB180" s="5">
        <v>0.82269999999999999</v>
      </c>
      <c r="AC180" s="5">
        <v>0.32800000000000001</v>
      </c>
      <c r="AD180" s="5">
        <v>0.93189999999999995</v>
      </c>
      <c r="AE180" s="5">
        <v>0.25729999999999997</v>
      </c>
      <c r="AF180" s="4">
        <v>0.71809999999999996</v>
      </c>
      <c r="AG180" s="4">
        <v>0.88600000000000001</v>
      </c>
      <c r="AH180" s="4">
        <v>0.29409999999999997</v>
      </c>
      <c r="AI180" s="4">
        <v>0.91469999999999996</v>
      </c>
      <c r="AJ180" s="4">
        <v>0.1953</v>
      </c>
      <c r="AK180" s="5">
        <v>0.7631</v>
      </c>
      <c r="AL180" s="5">
        <v>1.0017</v>
      </c>
      <c r="AM180" s="5">
        <v>0.25440000000000002</v>
      </c>
      <c r="AN180" s="5">
        <v>0.88400000000000001</v>
      </c>
      <c r="AO180" s="5">
        <v>0.1673</v>
      </c>
      <c r="AP180" s="4">
        <v>0.84119999999999995</v>
      </c>
      <c r="AQ180" s="4">
        <v>1.2039</v>
      </c>
      <c r="AR180" s="4">
        <v>0.21410000000000001</v>
      </c>
      <c r="AS180" s="4">
        <v>0.80930000000000002</v>
      </c>
      <c r="AT180" s="4">
        <v>5.2499999999999998E-2</v>
      </c>
      <c r="AU180" s="5">
        <v>0.63849999999999996</v>
      </c>
      <c r="AV180" s="5">
        <v>0.7006</v>
      </c>
      <c r="AW180" s="5">
        <v>0.41210000000000002</v>
      </c>
      <c r="AX180" s="5">
        <v>0.96309999999999996</v>
      </c>
      <c r="AY180" s="5">
        <v>0.19650000000000001</v>
      </c>
      <c r="AZ180" s="4">
        <v>0.6522</v>
      </c>
      <c r="BA180" s="4">
        <v>0.73040000000000005</v>
      </c>
      <c r="BB180" s="4">
        <v>0.39369999999999999</v>
      </c>
      <c r="BC180" s="4">
        <v>0.95489999999999997</v>
      </c>
      <c r="BD180" s="4">
        <v>0.27929999999999999</v>
      </c>
      <c r="BE180" s="5">
        <v>0.6734</v>
      </c>
      <c r="BF180" s="5">
        <v>0.7802</v>
      </c>
      <c r="BG180" s="5">
        <v>0.3538</v>
      </c>
      <c r="BH180" s="5">
        <v>0.94199999999999995</v>
      </c>
      <c r="BI180" s="5">
        <v>0.25619999999999998</v>
      </c>
      <c r="BJ180" s="4">
        <v>0.71819999999999995</v>
      </c>
      <c r="BK180" s="4">
        <v>0.88570000000000004</v>
      </c>
      <c r="BL180" s="4">
        <v>0.29630000000000001</v>
      </c>
      <c r="BM180" s="4">
        <v>0.91459999999999997</v>
      </c>
      <c r="BN180" s="4">
        <v>0.16139999999999999</v>
      </c>
      <c r="BO180" s="5">
        <v>0.8417</v>
      </c>
      <c r="BP180" s="5">
        <v>1.2037</v>
      </c>
      <c r="BQ180" s="5">
        <v>0.2097</v>
      </c>
      <c r="BR180" s="5">
        <v>0.80810000000000004</v>
      </c>
      <c r="BS180" s="5">
        <v>4.9099999999999998E-2</v>
      </c>
      <c r="BT180" s="4">
        <v>0.63990000000000002</v>
      </c>
      <c r="BU180" s="4">
        <v>0.70379999999999998</v>
      </c>
      <c r="BV180" s="4">
        <v>0.3962</v>
      </c>
      <c r="BW180" s="4">
        <v>0.96289999999999998</v>
      </c>
      <c r="BX180" s="4">
        <v>0.2072</v>
      </c>
      <c r="BY180" s="5">
        <v>0.65290000000000004</v>
      </c>
      <c r="BZ180" s="5">
        <v>0.73350000000000004</v>
      </c>
      <c r="CA180" s="5">
        <v>0.3891</v>
      </c>
      <c r="CB180" s="5">
        <v>0.95569999999999999</v>
      </c>
      <c r="CC180" s="5">
        <v>0.28079999999999999</v>
      </c>
      <c r="CD180" s="4">
        <v>0.67490000000000006</v>
      </c>
      <c r="CE180" s="4">
        <v>0.78349999999999997</v>
      </c>
      <c r="CF180" s="4">
        <v>0.35310000000000002</v>
      </c>
      <c r="CG180" s="4">
        <v>0.94230000000000003</v>
      </c>
      <c r="CH180" s="4">
        <v>0.25330000000000003</v>
      </c>
      <c r="CI180" s="5">
        <v>0.71889999999999998</v>
      </c>
      <c r="CJ180" s="5">
        <v>0.88980000000000004</v>
      </c>
      <c r="CK180" s="5">
        <v>0.29570000000000002</v>
      </c>
      <c r="CL180" s="5">
        <v>0.91439999999999999</v>
      </c>
      <c r="CM180" s="5">
        <v>0.1545</v>
      </c>
      <c r="CN180" s="4">
        <v>0.84109999999999996</v>
      </c>
      <c r="CO180" s="4">
        <v>1.2049000000000001</v>
      </c>
      <c r="CP180" s="4">
        <v>0.21560000000000001</v>
      </c>
      <c r="CQ180" s="4">
        <v>0.80820000000000003</v>
      </c>
      <c r="CR180" s="4">
        <v>4.6699999999999998E-2</v>
      </c>
      <c r="CS180" s="5">
        <v>0.63660000000000005</v>
      </c>
      <c r="CT180" s="5">
        <v>0.69799999999999995</v>
      </c>
      <c r="CU180" s="5">
        <v>0.41510000000000002</v>
      </c>
      <c r="CV180" s="5">
        <v>0.96299999999999997</v>
      </c>
      <c r="CW180" s="5">
        <v>0.20580000000000001</v>
      </c>
      <c r="CX180" s="4">
        <v>0.6522</v>
      </c>
      <c r="CY180" s="4">
        <v>0.73229999999999995</v>
      </c>
      <c r="CZ180" s="4">
        <v>0.39050000000000001</v>
      </c>
      <c r="DA180" s="4">
        <v>0.95530000000000004</v>
      </c>
      <c r="DB180" s="4">
        <v>0.28889999999999999</v>
      </c>
      <c r="DC180" s="5">
        <v>0.67459999999999998</v>
      </c>
      <c r="DD180" s="5">
        <v>0.7823</v>
      </c>
      <c r="DE180" s="5">
        <v>0.3528</v>
      </c>
      <c r="DF180" s="5">
        <v>0.94259999999999999</v>
      </c>
      <c r="DG180" s="5">
        <v>0.23380000000000001</v>
      </c>
      <c r="DH180" s="4">
        <v>0.71830000000000005</v>
      </c>
      <c r="DI180" s="4">
        <v>0.88770000000000004</v>
      </c>
      <c r="DJ180" s="4">
        <v>0.29670000000000002</v>
      </c>
      <c r="DK180" s="4">
        <v>0.91459999999999997</v>
      </c>
      <c r="DL180" s="4">
        <v>0.14680000000000001</v>
      </c>
      <c r="DM180" s="5">
        <v>0.84089999999999998</v>
      </c>
      <c r="DN180" s="5">
        <v>1.2038</v>
      </c>
      <c r="DO180" s="5">
        <v>0.2142</v>
      </c>
      <c r="DP180" s="5">
        <v>0.80830000000000002</v>
      </c>
      <c r="DQ180" s="5">
        <v>4.5400000000000003E-2</v>
      </c>
      <c r="DR180" s="4">
        <v>0.63939999999999997</v>
      </c>
      <c r="DS180" s="4">
        <v>0.70269999999999999</v>
      </c>
      <c r="DT180" s="4">
        <v>0.40899999999999997</v>
      </c>
      <c r="DU180" s="4">
        <v>0.96240000000000003</v>
      </c>
      <c r="DV180" s="4">
        <v>0.19919999999999999</v>
      </c>
      <c r="DW180" s="5">
        <v>0.65129999999999999</v>
      </c>
      <c r="DX180" s="5">
        <v>0.72929999999999995</v>
      </c>
      <c r="DY180" s="5">
        <v>0.38929999999999998</v>
      </c>
      <c r="DZ180" s="5">
        <v>0.95499999999999996</v>
      </c>
      <c r="EA180" s="5">
        <v>0.29630000000000001</v>
      </c>
      <c r="EB180" s="4">
        <v>0.67369999999999997</v>
      </c>
      <c r="EC180" s="4">
        <v>0.78069999999999995</v>
      </c>
      <c r="ED180" s="4">
        <v>0.35599999999999998</v>
      </c>
      <c r="EE180" s="4">
        <v>0.94179999999999997</v>
      </c>
      <c r="EF180" s="4">
        <v>0.32140000000000002</v>
      </c>
      <c r="EG180" s="5">
        <v>0.71899999999999997</v>
      </c>
      <c r="EH180" s="5">
        <v>0.8891</v>
      </c>
      <c r="EI180" s="5">
        <v>0.2944</v>
      </c>
      <c r="EJ180" s="5">
        <v>0.91490000000000005</v>
      </c>
      <c r="EK180" s="5">
        <v>0.1535</v>
      </c>
      <c r="EL180" s="4">
        <v>0.84079999999999999</v>
      </c>
      <c r="EM180" s="4">
        <v>1.2038</v>
      </c>
      <c r="EN180" s="4">
        <v>0.2137</v>
      </c>
      <c r="EO180" s="4">
        <v>0.80879999999999996</v>
      </c>
      <c r="EP180" s="4">
        <v>4.8800000000000003E-2</v>
      </c>
      <c r="EQ180" s="5"/>
      <c r="ER180" s="5"/>
      <c r="ES180" s="5"/>
      <c r="ET180" s="5"/>
      <c r="EU180" s="5"/>
      <c r="EV180" s="4"/>
      <c r="EW180" s="4"/>
      <c r="EX180" s="4"/>
      <c r="EY180" s="4"/>
      <c r="EZ180" s="4"/>
      <c r="FA180" s="5"/>
      <c r="FB180" s="5"/>
      <c r="FC180" s="5"/>
      <c r="FD180" s="5"/>
      <c r="FE180" s="5"/>
      <c r="FF180" s="4"/>
      <c r="FG180" s="4"/>
      <c r="FH180" s="4"/>
      <c r="FI180" s="4"/>
      <c r="FJ180" s="4"/>
      <c r="FK180" s="5"/>
      <c r="FL180" s="5"/>
      <c r="FM180" s="5"/>
      <c r="FN180" s="5"/>
      <c r="FO180" s="5"/>
      <c r="FP180" s="4">
        <f t="shared" si="47"/>
        <v>0.7029206896551724</v>
      </c>
      <c r="FQ180" s="4">
        <f t="shared" si="48"/>
        <v>0.85591034482758599</v>
      </c>
      <c r="FR180" s="4">
        <f t="shared" si="49"/>
        <v>0.33244827586206899</v>
      </c>
      <c r="FS180" s="4">
        <f t="shared" si="50"/>
        <v>0.91872758620689643</v>
      </c>
      <c r="FT180" s="4">
        <f t="shared" si="51"/>
        <v>0.20308275862068967</v>
      </c>
      <c r="FU180" s="1" t="str" cm="1">
        <f t="array" aca="1" ref="FU180" ca="1">CONCATENATE(INDIRECT(ADDRESS(1,MATCH(_xlfn.MINIFS(B180:FO180,metrics.est,"MAE"),B180:FO180,0)+1)), ", ", INDIRECT(ADDRESS(2,MATCH(_xlfn.MINIFS(B180:FO180,metrics.est,"MAE"),B180:FO180,0)+1)))</f>
        <v>k=20, r=0.1</v>
      </c>
      <c r="FV180" s="1" t="str" cm="1">
        <f t="array" aca="1" ref="FV180" ca="1">CONCATENATE(INDIRECT(ADDRESS(1,MATCH(_xlfn.MINIFS(B180:FO180,metrics.est,"MSE"),B180:FO180,0)+1)), ", ", INDIRECT(ADDRESS(2,MATCH(_xlfn.MINIFS(B180:FO180,metrics.est,"MSE"),B180:FO180,0)+1)))</f>
        <v>k=20, r=0.1</v>
      </c>
      <c r="FW180" s="1" t="str" cm="1">
        <f t="array" aca="1" ref="FW180" ca="1">CONCATENATE(INDIRECT(ADDRESS(1,MATCH(_xlfn.MAXIFS(B180:FO180,metrics.est,"R"),B180:FO180,0)+1)), ", ", INDIRECT(ADDRESS(2,MATCH(_xlfn.MAXIFS(B180:FO180,metrics.est,"R"),B180:FO180,0)+1)))</f>
        <v>k=20, r=0.1</v>
      </c>
      <c r="FX180" s="1" t="str" cm="1">
        <f t="array" aca="1" ref="FX180" ca="1">CONCATENATE(INDIRECT(ADDRESS(1,MATCH(_xlfn.MAXIFS(B180:FO180,metrics.est,"Coverage"),B180:FO180,0)+1)), ", ", INDIRECT(ADDRESS(2,MATCH(_xlfn.MAXIFS(B180:FO180,metrics.est,"Coverage"),B180:FO180,0)+1)))</f>
        <v>k=5, r=0.1</v>
      </c>
      <c r="FY180" s="1" t="str" cm="1">
        <f t="array" aca="1" ref="FY180" ca="1">CONCATENATE(INDIRECT(ADDRESS(1,MATCH(_xlfn.MINIFS(B180:FO180,metrics.est,"Time"),B180:FO180,0)+1)), ", ", INDIRECT(ADDRESS(2,MATCH(_xlfn.MINIFS(B180:FO180,metrics.est,"Time"),B180:FO180,0)+1)))</f>
        <v>k=20, r=0.9</v>
      </c>
    </row>
    <row r="181" spans="1:181" x14ac:dyDescent="0.2">
      <c r="A181" s="1" t="s">
        <v>258</v>
      </c>
      <c r="B181" s="4">
        <v>0.64429999999999998</v>
      </c>
      <c r="C181" s="4">
        <v>0.71220000000000006</v>
      </c>
      <c r="D181" s="4">
        <v>0.36480000000000001</v>
      </c>
      <c r="E181" s="4">
        <v>0.96419999999999995</v>
      </c>
      <c r="F181" s="4">
        <v>0.19650000000000001</v>
      </c>
      <c r="G181" s="5">
        <v>0.64970000000000006</v>
      </c>
      <c r="H181" s="5">
        <v>0.72609999999999997</v>
      </c>
      <c r="I181" s="5">
        <v>0.38019999999999998</v>
      </c>
      <c r="J181" s="5">
        <v>0.95879999999999999</v>
      </c>
      <c r="K181" s="5">
        <v>0.27639999999999998</v>
      </c>
      <c r="L181" s="4">
        <v>0.65690000000000004</v>
      </c>
      <c r="M181" s="4">
        <v>0.74150000000000005</v>
      </c>
      <c r="N181" s="4">
        <v>0.37119999999999997</v>
      </c>
      <c r="O181" s="4">
        <v>0.95540000000000003</v>
      </c>
      <c r="P181" s="4">
        <v>0.27279999999999999</v>
      </c>
      <c r="Q181" s="5">
        <v>0.66320000000000001</v>
      </c>
      <c r="R181" s="5">
        <v>0.75360000000000005</v>
      </c>
      <c r="S181" s="5">
        <v>0.36380000000000001</v>
      </c>
      <c r="T181" s="5">
        <v>0.9496</v>
      </c>
      <c r="U181" s="5">
        <v>0.27579999999999999</v>
      </c>
      <c r="V181" s="4">
        <v>0.67069999999999996</v>
      </c>
      <c r="W181" s="4">
        <v>0.77</v>
      </c>
      <c r="X181" s="4">
        <v>0.35830000000000001</v>
      </c>
      <c r="Y181" s="4">
        <v>0.94110000000000005</v>
      </c>
      <c r="Z181" s="4">
        <v>0.23810000000000001</v>
      </c>
      <c r="AA181" s="5">
        <v>0.68469999999999998</v>
      </c>
      <c r="AB181" s="5">
        <v>0.80020000000000002</v>
      </c>
      <c r="AC181" s="5">
        <v>0.33900000000000002</v>
      </c>
      <c r="AD181" s="5">
        <v>0.9304</v>
      </c>
      <c r="AE181" s="5">
        <v>0.22239999999999999</v>
      </c>
      <c r="AF181" s="4">
        <v>0.6996</v>
      </c>
      <c r="AG181" s="4">
        <v>0.83760000000000001</v>
      </c>
      <c r="AH181" s="4">
        <v>0.3125</v>
      </c>
      <c r="AI181" s="4">
        <v>0.91</v>
      </c>
      <c r="AJ181" s="4">
        <v>0.1676</v>
      </c>
      <c r="AK181" s="5">
        <v>0.7298</v>
      </c>
      <c r="AL181" s="5">
        <v>0.91420000000000001</v>
      </c>
      <c r="AM181" s="5">
        <v>0.27889999999999998</v>
      </c>
      <c r="AN181" s="5">
        <v>0.86550000000000005</v>
      </c>
      <c r="AO181" s="5">
        <v>0.1487</v>
      </c>
      <c r="AP181" s="4">
        <v>0.79579999999999995</v>
      </c>
      <c r="AQ181" s="4">
        <v>1.0821000000000001</v>
      </c>
      <c r="AR181" s="4">
        <v>0.2291</v>
      </c>
      <c r="AS181" s="4">
        <v>0.68110000000000004</v>
      </c>
      <c r="AT181" s="4">
        <v>4.7199999999999999E-2</v>
      </c>
      <c r="AU181" s="5">
        <v>0.64459999999999995</v>
      </c>
      <c r="AV181" s="5">
        <v>0.71350000000000002</v>
      </c>
      <c r="AW181" s="5">
        <v>0.3871</v>
      </c>
      <c r="AX181" s="5">
        <v>0.96299999999999997</v>
      </c>
      <c r="AY181" s="5">
        <v>0.1784</v>
      </c>
      <c r="AZ181" s="4">
        <v>0.65580000000000005</v>
      </c>
      <c r="BA181" s="4">
        <v>0.73670000000000002</v>
      </c>
      <c r="BB181" s="4">
        <v>0.3775</v>
      </c>
      <c r="BC181" s="4">
        <v>0.95469999999999999</v>
      </c>
      <c r="BD181" s="4">
        <v>0.26529999999999998</v>
      </c>
      <c r="BE181" s="5">
        <v>0.6714</v>
      </c>
      <c r="BF181" s="5">
        <v>0.77290000000000003</v>
      </c>
      <c r="BG181" s="5">
        <v>0.35239999999999999</v>
      </c>
      <c r="BH181" s="5">
        <v>0.9415</v>
      </c>
      <c r="BI181" s="5">
        <v>0.2301</v>
      </c>
      <c r="BJ181" s="4">
        <v>0.70020000000000004</v>
      </c>
      <c r="BK181" s="4">
        <v>0.83819999999999995</v>
      </c>
      <c r="BL181" s="4">
        <v>0.31559999999999999</v>
      </c>
      <c r="BM181" s="4">
        <v>0.91020000000000001</v>
      </c>
      <c r="BN181" s="4">
        <v>0.14169999999999999</v>
      </c>
      <c r="BO181" s="5">
        <v>0.79700000000000004</v>
      </c>
      <c r="BP181" s="5">
        <v>1.0829</v>
      </c>
      <c r="BQ181" s="5">
        <v>0.22239999999999999</v>
      </c>
      <c r="BR181" s="5">
        <v>0.68010000000000004</v>
      </c>
      <c r="BS181" s="5">
        <v>4.4699999999999997E-2</v>
      </c>
      <c r="BT181" s="4">
        <v>0.64549999999999996</v>
      </c>
      <c r="BU181" s="4">
        <v>0.71499999999999997</v>
      </c>
      <c r="BV181" s="4">
        <v>0.37390000000000001</v>
      </c>
      <c r="BW181" s="4">
        <v>0.96279999999999999</v>
      </c>
      <c r="BX181" s="4">
        <v>0.18840000000000001</v>
      </c>
      <c r="BY181" s="5">
        <v>0.65639999999999998</v>
      </c>
      <c r="BZ181" s="5">
        <v>0.73980000000000001</v>
      </c>
      <c r="CA181" s="5">
        <v>0.37340000000000001</v>
      </c>
      <c r="CB181" s="5">
        <v>0.95550000000000002</v>
      </c>
      <c r="CC181" s="5">
        <v>0.25019999999999998</v>
      </c>
      <c r="CD181" s="4">
        <v>0.67279999999999995</v>
      </c>
      <c r="CE181" s="4">
        <v>0.77539999999999998</v>
      </c>
      <c r="CF181" s="4">
        <v>0.35249999999999998</v>
      </c>
      <c r="CG181" s="4">
        <v>0.94169999999999998</v>
      </c>
      <c r="CH181" s="4">
        <v>0.2263</v>
      </c>
      <c r="CI181" s="5">
        <v>0.70089999999999997</v>
      </c>
      <c r="CJ181" s="5">
        <v>0.84199999999999997</v>
      </c>
      <c r="CK181" s="5">
        <v>0.3145</v>
      </c>
      <c r="CL181" s="5">
        <v>0.91</v>
      </c>
      <c r="CM181" s="5">
        <v>0.1447</v>
      </c>
      <c r="CN181" s="4">
        <v>0.79579999999999995</v>
      </c>
      <c r="CO181" s="4">
        <v>1.0827</v>
      </c>
      <c r="CP181" s="4">
        <v>0.22700000000000001</v>
      </c>
      <c r="CQ181" s="4">
        <v>0.68020000000000003</v>
      </c>
      <c r="CR181" s="4">
        <v>4.6300000000000001E-2</v>
      </c>
      <c r="CS181" s="5">
        <v>0.64280000000000004</v>
      </c>
      <c r="CT181" s="5">
        <v>0.71089999999999998</v>
      </c>
      <c r="CU181" s="5">
        <v>0.3926</v>
      </c>
      <c r="CV181" s="5">
        <v>0.96289999999999998</v>
      </c>
      <c r="CW181" s="5">
        <v>0.1784</v>
      </c>
      <c r="CX181" s="4">
        <v>0.65610000000000002</v>
      </c>
      <c r="CY181" s="4">
        <v>0.73980000000000001</v>
      </c>
      <c r="CZ181" s="4">
        <v>0.37390000000000001</v>
      </c>
      <c r="DA181" s="4">
        <v>0.95520000000000005</v>
      </c>
      <c r="DB181" s="4">
        <v>0.25740000000000002</v>
      </c>
      <c r="DC181" s="5">
        <v>0.67220000000000002</v>
      </c>
      <c r="DD181" s="5">
        <v>0.77429999999999999</v>
      </c>
      <c r="DE181" s="5">
        <v>0.35220000000000001</v>
      </c>
      <c r="DF181" s="5">
        <v>0.94199999999999995</v>
      </c>
      <c r="DG181" s="5">
        <v>0.20979999999999999</v>
      </c>
      <c r="DH181" s="4">
        <v>0.70050000000000001</v>
      </c>
      <c r="DI181" s="4">
        <v>0.8407</v>
      </c>
      <c r="DJ181" s="4">
        <v>0.31580000000000003</v>
      </c>
      <c r="DK181" s="4">
        <v>0.9103</v>
      </c>
      <c r="DL181" s="4">
        <v>0.13519999999999999</v>
      </c>
      <c r="DM181" s="5">
        <v>0.79630000000000001</v>
      </c>
      <c r="DN181" s="5">
        <v>1.0828</v>
      </c>
      <c r="DO181" s="5">
        <v>0.22589999999999999</v>
      </c>
      <c r="DP181" s="5">
        <v>0.67959999999999998</v>
      </c>
      <c r="DQ181" s="5">
        <v>4.2099999999999999E-2</v>
      </c>
      <c r="DR181" s="4">
        <v>0.6452</v>
      </c>
      <c r="DS181" s="4">
        <v>0.71530000000000005</v>
      </c>
      <c r="DT181" s="4">
        <v>0.38469999999999999</v>
      </c>
      <c r="DU181" s="4">
        <v>0.96240000000000003</v>
      </c>
      <c r="DV181" s="4">
        <v>0.17630000000000001</v>
      </c>
      <c r="DW181" s="5">
        <v>0.65490000000000004</v>
      </c>
      <c r="DX181" s="5">
        <v>0.73599999999999999</v>
      </c>
      <c r="DY181" s="5">
        <v>0.375</v>
      </c>
      <c r="DZ181" s="5">
        <v>0.95489999999999997</v>
      </c>
      <c r="EA181" s="5">
        <v>0.24149999999999999</v>
      </c>
      <c r="EB181" s="4">
        <v>0.67169999999999996</v>
      </c>
      <c r="EC181" s="4">
        <v>0.77290000000000003</v>
      </c>
      <c r="ED181" s="4">
        <v>0.35560000000000003</v>
      </c>
      <c r="EE181" s="4">
        <v>0.94120000000000004</v>
      </c>
      <c r="EF181" s="4">
        <v>0.29809999999999998</v>
      </c>
      <c r="EG181" s="5">
        <v>0.70089999999999997</v>
      </c>
      <c r="EH181" s="5">
        <v>0.84119999999999995</v>
      </c>
      <c r="EI181" s="5">
        <v>0.31490000000000001</v>
      </c>
      <c r="EJ181" s="5">
        <v>0.91049999999999998</v>
      </c>
      <c r="EK181" s="5">
        <v>0.13550000000000001</v>
      </c>
      <c r="EL181" s="4">
        <v>0.79549999999999998</v>
      </c>
      <c r="EM181" s="4">
        <v>1.0817000000000001</v>
      </c>
      <c r="EN181" s="4">
        <v>0.22739999999999999</v>
      </c>
      <c r="EO181" s="4">
        <v>0.6794</v>
      </c>
      <c r="EP181" s="4">
        <v>4.3999999999999997E-2</v>
      </c>
      <c r="EQ181" s="5"/>
      <c r="ER181" s="5"/>
      <c r="ES181" s="5"/>
      <c r="ET181" s="5"/>
      <c r="EU181" s="5"/>
      <c r="EV181" s="4"/>
      <c r="EW181" s="4"/>
      <c r="EX181" s="4"/>
      <c r="EY181" s="4"/>
      <c r="EZ181" s="4"/>
      <c r="FA181" s="5"/>
      <c r="FB181" s="5"/>
      <c r="FC181" s="5"/>
      <c r="FD181" s="5"/>
      <c r="FE181" s="5"/>
      <c r="FF181" s="4"/>
      <c r="FG181" s="4"/>
      <c r="FH181" s="4"/>
      <c r="FI181" s="4"/>
      <c r="FJ181" s="4"/>
      <c r="FK181" s="5"/>
      <c r="FL181" s="5"/>
      <c r="FM181" s="5"/>
      <c r="FN181" s="5"/>
      <c r="FO181" s="5"/>
      <c r="FP181" s="4">
        <f t="shared" ref="FP181" si="52">AVERAGEIFS(B181:FO181,metrics.est,"MAE")</f>
        <v>0.69211034482758638</v>
      </c>
      <c r="FQ181" s="4">
        <f t="shared" ref="FQ181" si="53">AVERAGEIFS(B181:FO181,metrics.est,"MSE")</f>
        <v>0.82524827586206906</v>
      </c>
      <c r="FR181" s="4">
        <f t="shared" ref="FR181" si="54">AVERAGEIFS(B181:FO181,metrics.est,"R")</f>
        <v>0.331451724137931</v>
      </c>
      <c r="FS181" s="4">
        <f t="shared" ref="FS181" si="55">AVERAGEIFS(B181:FO181,metrics.est,"Coverage")</f>
        <v>0.89497241379310333</v>
      </c>
      <c r="FT181" s="4">
        <f t="shared" ref="FT181" si="56">AVERAGEIFS(B181:FO181,metrics.est,"Time")</f>
        <v>0.18206551724137932</v>
      </c>
      <c r="FU181" s="1" t="str" cm="1">
        <f t="array" aca="1" ref="FU181" ca="1">CONCATENATE(INDIRECT(ADDRESS(1,MATCH(_xlfn.MINIFS(B181:FO181,metrics.est,"MAE"),B181:FO181,0)+1)), ", ", INDIRECT(ADDRESS(2,MATCH(_xlfn.MINIFS(B181:FO181,metrics.est,"MAE"),B181:FO181,0)+1)))</f>
        <v>k=20, r=0.1</v>
      </c>
      <c r="FV181" s="1" t="str" cm="1">
        <f t="array" aca="1" ref="FV181" ca="1">CONCATENATE(INDIRECT(ADDRESS(1,MATCH(_xlfn.MINIFS(B181:FO181,metrics.est,"MSE"),B181:FO181,0)+1)), ", ", INDIRECT(ADDRESS(2,MATCH(_xlfn.MINIFS(B181:FO181,metrics.est,"MSE"),B181:FO181,0)+1)))</f>
        <v>k=20, r=0.1</v>
      </c>
      <c r="FW181" s="1" t="str" cm="1">
        <f t="array" aca="1" ref="FW181" ca="1">CONCATENATE(INDIRECT(ADDRESS(1,MATCH(_xlfn.MAXIFS(B181:FO181,metrics.est,"R"),B181:FO181,0)+1)), ", ", INDIRECT(ADDRESS(2,MATCH(_xlfn.MAXIFS(B181:FO181,metrics.est,"R"),B181:FO181,0)+1)))</f>
        <v>k=20, r=0.1</v>
      </c>
      <c r="FX181" s="1" t="str" cm="1">
        <f t="array" aca="1" ref="FX181" ca="1">CONCATENATE(INDIRECT(ADDRESS(1,MATCH(_xlfn.MAXIFS(B181:FO181,metrics.est,"Coverage"),B181:FO181,0)+1)), ", ", INDIRECT(ADDRESS(2,MATCH(_xlfn.MAXIFS(B181:FO181,metrics.est,"Coverage"),B181:FO181,0)+1)))</f>
        <v>k=5, r=0.1</v>
      </c>
      <c r="FY181" s="1" t="str" cm="1">
        <f t="array" aca="1" ref="FY181" ca="1">CONCATENATE(INDIRECT(ADDRESS(1,MATCH(_xlfn.MINIFS(B181:FO181,metrics.est,"Time"),B181:FO181,0)+1)), ", ", INDIRECT(ADDRESS(2,MATCH(_xlfn.MINIFS(B181:FO181,metrics.est,"Time"),B181:FO181,0)+1)))</f>
        <v>k=20, r=0.9</v>
      </c>
    </row>
    <row r="182" spans="1:181" x14ac:dyDescent="0.2">
      <c r="A182" s="1" t="s">
        <v>260</v>
      </c>
      <c r="B182" s="4"/>
      <c r="C182" s="4"/>
      <c r="D182" s="4"/>
      <c r="E182" s="4"/>
      <c r="F182" s="4"/>
      <c r="G182" s="5"/>
      <c r="H182" s="5"/>
      <c r="I182" s="5"/>
      <c r="J182" s="5"/>
      <c r="K182" s="5"/>
      <c r="L182" s="4"/>
      <c r="M182" s="4"/>
      <c r="N182" s="4"/>
      <c r="O182" s="4"/>
      <c r="P182" s="4"/>
      <c r="Q182" s="5"/>
      <c r="R182" s="5"/>
      <c r="S182" s="5"/>
      <c r="T182" s="5"/>
      <c r="U182" s="5"/>
      <c r="V182" s="4"/>
      <c r="W182" s="4"/>
      <c r="X182" s="4"/>
      <c r="Y182" s="4"/>
      <c r="Z182" s="4"/>
      <c r="AA182" s="5"/>
      <c r="AB182" s="5"/>
      <c r="AC182" s="5"/>
      <c r="AD182" s="5"/>
      <c r="AE182" s="5"/>
      <c r="AF182" s="4"/>
      <c r="AG182" s="4"/>
      <c r="AH182" s="4"/>
      <c r="AI182" s="4"/>
      <c r="AJ182" s="4"/>
      <c r="AK182" s="5"/>
      <c r="AL182" s="5"/>
      <c r="AM182" s="5"/>
      <c r="AN182" s="5"/>
      <c r="AO182" s="5"/>
      <c r="AP182" s="4"/>
      <c r="AQ182" s="4"/>
      <c r="AR182" s="4"/>
      <c r="AS182" s="4"/>
      <c r="AT182" s="4"/>
      <c r="AU182" s="5"/>
      <c r="AV182" s="5"/>
      <c r="AW182" s="5"/>
      <c r="AX182" s="5"/>
      <c r="AY182" s="5"/>
      <c r="AZ182" s="4"/>
      <c r="BA182" s="4"/>
      <c r="BB182" s="4"/>
      <c r="BC182" s="4"/>
      <c r="BD182" s="4"/>
      <c r="BE182" s="5"/>
      <c r="BF182" s="5"/>
      <c r="BG182" s="5"/>
      <c r="BH182" s="5"/>
      <c r="BI182" s="5"/>
      <c r="BJ182" s="4"/>
      <c r="BK182" s="4"/>
      <c r="BL182" s="4"/>
      <c r="BM182" s="4"/>
      <c r="BN182" s="4"/>
      <c r="BO182" s="5"/>
      <c r="BP182" s="5"/>
      <c r="BQ182" s="5"/>
      <c r="BR182" s="5"/>
      <c r="BS182" s="5"/>
      <c r="BT182" s="4"/>
      <c r="BU182" s="4"/>
      <c r="BV182" s="4"/>
      <c r="BW182" s="4"/>
      <c r="BX182" s="4"/>
      <c r="BY182" s="5"/>
      <c r="BZ182" s="5"/>
      <c r="CA182" s="5"/>
      <c r="CB182" s="5"/>
      <c r="CC182" s="5"/>
      <c r="CD182" s="4"/>
      <c r="CE182" s="4"/>
      <c r="CF182" s="4"/>
      <c r="CG182" s="4"/>
      <c r="CH182" s="4"/>
      <c r="CI182" s="5"/>
      <c r="CJ182" s="5"/>
      <c r="CK182" s="5"/>
      <c r="CL182" s="5"/>
      <c r="CM182" s="5"/>
      <c r="CN182" s="4"/>
      <c r="CO182" s="4"/>
      <c r="CP182" s="4"/>
      <c r="CQ182" s="4"/>
      <c r="CR182" s="4"/>
      <c r="CS182" s="5"/>
      <c r="CT182" s="5"/>
      <c r="CU182" s="5"/>
      <c r="CV182" s="5"/>
      <c r="CW182" s="5"/>
      <c r="CX182" s="4"/>
      <c r="CY182" s="4"/>
      <c r="CZ182" s="4"/>
      <c r="DA182" s="4"/>
      <c r="DB182" s="4"/>
      <c r="DC182" s="5"/>
      <c r="DD182" s="5"/>
      <c r="DE182" s="5"/>
      <c r="DF182" s="5"/>
      <c r="DG182" s="5"/>
      <c r="DH182" s="4"/>
      <c r="DI182" s="4"/>
      <c r="DJ182" s="4"/>
      <c r="DK182" s="4"/>
      <c r="DL182" s="4"/>
      <c r="DM182" s="5"/>
      <c r="DN182" s="5"/>
      <c r="DO182" s="5"/>
      <c r="DP182" s="5"/>
      <c r="DQ182" s="5"/>
      <c r="DR182" s="4"/>
      <c r="DS182" s="4"/>
      <c r="DT182" s="4"/>
      <c r="DU182" s="4"/>
      <c r="DV182" s="4"/>
      <c r="DW182" s="5"/>
      <c r="DX182" s="5"/>
      <c r="DY182" s="5"/>
      <c r="DZ182" s="5"/>
      <c r="EA182" s="5"/>
      <c r="EB182" s="4"/>
      <c r="EC182" s="4"/>
      <c r="ED182" s="4"/>
      <c r="EE182" s="4"/>
      <c r="EF182" s="4"/>
      <c r="EG182" s="5"/>
      <c r="EH182" s="5"/>
      <c r="EI182" s="5"/>
      <c r="EJ182" s="5"/>
      <c r="EK182" s="5"/>
      <c r="EL182" s="4"/>
      <c r="EM182" s="4"/>
      <c r="EN182" s="4"/>
      <c r="EO182" s="4"/>
      <c r="EP182" s="4"/>
      <c r="EQ182" s="5"/>
      <c r="ER182" s="5"/>
      <c r="ES182" s="5"/>
      <c r="ET182" s="5"/>
      <c r="EU182" s="5"/>
      <c r="EV182" s="4"/>
      <c r="EW182" s="4"/>
      <c r="EX182" s="4"/>
      <c r="EY182" s="4"/>
      <c r="EZ182" s="4"/>
      <c r="FA182" s="5"/>
      <c r="FB182" s="5"/>
      <c r="FC182" s="5"/>
      <c r="FD182" s="5"/>
      <c r="FE182" s="5"/>
      <c r="FF182" s="4"/>
      <c r="FG182" s="4"/>
      <c r="FH182" s="4"/>
      <c r="FI182" s="4"/>
      <c r="FJ182" s="4"/>
      <c r="FK182" s="5"/>
      <c r="FL182" s="5"/>
      <c r="FM182" s="5"/>
      <c r="FN182" s="5"/>
      <c r="FO182" s="5"/>
      <c r="FP182" s="4" t="e">
        <f t="shared" si="41"/>
        <v>#DIV/0!</v>
      </c>
      <c r="FQ182" s="4" t="e">
        <f t="shared" si="37"/>
        <v>#DIV/0!</v>
      </c>
      <c r="FR182" s="4" t="e">
        <f t="shared" si="38"/>
        <v>#DIV/0!</v>
      </c>
      <c r="FS182" s="4" t="e">
        <f t="shared" si="39"/>
        <v>#DIV/0!</v>
      </c>
      <c r="FT182" s="4" t="e">
        <f t="shared" si="40"/>
        <v>#DIV/0!</v>
      </c>
      <c r="FU182" s="1" t="e" cm="1">
        <f t="array" aca="1" ref="FU182" ca="1">CONCATENATE(INDIRECT(ADDRESS(1,MATCH(_xlfn.MINIFS(B182:FO182,metrics.est,"MAE"),B182:FO182,0)+1)), ", ", INDIRECT(ADDRESS(2,MATCH(_xlfn.MINIFS(B182:FO182,metrics.est,"MAE"),B182:FO182,0)+1)))</f>
        <v>#N/A</v>
      </c>
      <c r="FV182" s="1" t="e" cm="1">
        <f t="array" aca="1" ref="FV182" ca="1">CONCATENATE(INDIRECT(ADDRESS(1,MATCH(_xlfn.MINIFS(B182:FO182,metrics.est,"MSE"),B182:FO182,0)+1)), ", ", INDIRECT(ADDRESS(2,MATCH(_xlfn.MINIFS(B182:FO182,metrics.est,"MSE"),B182:FO182,0)+1)))</f>
        <v>#N/A</v>
      </c>
      <c r="FW182" s="1" t="e" cm="1">
        <f t="array" aca="1" ref="FW182" ca="1">CONCATENATE(INDIRECT(ADDRESS(1,MATCH(_xlfn.MAXIFS(B182:FO182,metrics.est,"R"),B182:FO182,0)+1)), ", ", INDIRECT(ADDRESS(2,MATCH(_xlfn.MAXIFS(B182:FO182,metrics.est,"R"),B182:FO182,0)+1)))</f>
        <v>#N/A</v>
      </c>
      <c r="FX182" s="1" t="e" cm="1">
        <f t="array" aca="1" ref="FX182" ca="1">CONCATENATE(INDIRECT(ADDRESS(1,MATCH(_xlfn.MAXIFS(B182:FO182,metrics.est,"Coverage"),B182:FO182,0)+1)), ", ", INDIRECT(ADDRESS(2,MATCH(_xlfn.MAXIFS(B182:FO182,metrics.est,"Coverage"),B182:FO182,0)+1)))</f>
        <v>#N/A</v>
      </c>
      <c r="FY182" s="1" t="e" cm="1">
        <f t="array" aca="1" ref="FY182" ca="1">CONCATENATE(INDIRECT(ADDRESS(1,MATCH(_xlfn.MINIFS(B182:FO182,metrics.est,"Time"),B182:FO182,0)+1)), ", ", INDIRECT(ADDRESS(2,MATCH(_xlfn.MINIFS(B182:FO182,metrics.est,"Time"),B182:FO182,0)+1)))</f>
        <v>#N/A</v>
      </c>
    </row>
    <row r="183" spans="1:181" x14ac:dyDescent="0.2">
      <c r="A183" s="1" t="s">
        <v>263</v>
      </c>
      <c r="B183" s="4"/>
      <c r="C183" s="4"/>
      <c r="D183" s="4"/>
      <c r="E183" s="4"/>
      <c r="F183" s="4"/>
      <c r="G183" s="5"/>
      <c r="H183" s="5"/>
      <c r="I183" s="5"/>
      <c r="J183" s="5"/>
      <c r="K183" s="5"/>
      <c r="L183" s="4"/>
      <c r="M183" s="4"/>
      <c r="N183" s="4"/>
      <c r="O183" s="4"/>
      <c r="P183" s="4"/>
      <c r="Q183" s="5"/>
      <c r="R183" s="5"/>
      <c r="S183" s="5"/>
      <c r="T183" s="5"/>
      <c r="U183" s="5"/>
      <c r="V183" s="4"/>
      <c r="W183" s="4"/>
      <c r="X183" s="4"/>
      <c r="Y183" s="4"/>
      <c r="Z183" s="4"/>
      <c r="AA183" s="5"/>
      <c r="AB183" s="5"/>
      <c r="AC183" s="5"/>
      <c r="AD183" s="5"/>
      <c r="AE183" s="5"/>
      <c r="AF183" s="4"/>
      <c r="AG183" s="4"/>
      <c r="AH183" s="4"/>
      <c r="AI183" s="4"/>
      <c r="AJ183" s="4"/>
      <c r="AK183" s="5"/>
      <c r="AL183" s="5"/>
      <c r="AM183" s="5"/>
      <c r="AN183" s="5"/>
      <c r="AO183" s="5"/>
      <c r="AP183" s="4"/>
      <c r="AQ183" s="4"/>
      <c r="AR183" s="4"/>
      <c r="AS183" s="4"/>
      <c r="AT183" s="4"/>
      <c r="AU183" s="5"/>
      <c r="AV183" s="5"/>
      <c r="AW183" s="5"/>
      <c r="AX183" s="5"/>
      <c r="AY183" s="5"/>
      <c r="AZ183" s="4"/>
      <c r="BA183" s="4"/>
      <c r="BB183" s="4"/>
      <c r="BC183" s="4"/>
      <c r="BD183" s="4"/>
      <c r="BE183" s="5"/>
      <c r="BF183" s="5"/>
      <c r="BG183" s="5"/>
      <c r="BH183" s="5"/>
      <c r="BI183" s="5"/>
      <c r="BJ183" s="4"/>
      <c r="BK183" s="4"/>
      <c r="BL183" s="4"/>
      <c r="BM183" s="4"/>
      <c r="BN183" s="4"/>
      <c r="BO183" s="5"/>
      <c r="BP183" s="5"/>
      <c r="BQ183" s="5"/>
      <c r="BR183" s="5"/>
      <c r="BS183" s="5"/>
      <c r="BT183" s="4"/>
      <c r="BU183" s="4"/>
      <c r="BV183" s="4"/>
      <c r="BW183" s="4"/>
      <c r="BX183" s="4"/>
      <c r="BY183" s="5"/>
      <c r="BZ183" s="5"/>
      <c r="CA183" s="5"/>
      <c r="CB183" s="5"/>
      <c r="CC183" s="5"/>
      <c r="CD183" s="4"/>
      <c r="CE183" s="4"/>
      <c r="CF183" s="4"/>
      <c r="CG183" s="4"/>
      <c r="CH183" s="4"/>
      <c r="CI183" s="5"/>
      <c r="CJ183" s="5"/>
      <c r="CK183" s="5"/>
      <c r="CL183" s="5"/>
      <c r="CM183" s="5"/>
      <c r="CN183" s="4"/>
      <c r="CO183" s="4"/>
      <c r="CP183" s="4"/>
      <c r="CQ183" s="4"/>
      <c r="CR183" s="4"/>
      <c r="CS183" s="5"/>
      <c r="CT183" s="5"/>
      <c r="CU183" s="5"/>
      <c r="CV183" s="5"/>
      <c r="CW183" s="5"/>
      <c r="CX183" s="4"/>
      <c r="CY183" s="4"/>
      <c r="CZ183" s="4"/>
      <c r="DA183" s="4"/>
      <c r="DB183" s="4"/>
      <c r="DC183" s="5"/>
      <c r="DD183" s="5"/>
      <c r="DE183" s="5"/>
      <c r="DF183" s="5"/>
      <c r="DG183" s="5"/>
      <c r="DH183" s="4"/>
      <c r="DI183" s="4"/>
      <c r="DJ183" s="4"/>
      <c r="DK183" s="4"/>
      <c r="DL183" s="4"/>
      <c r="DM183" s="5"/>
      <c r="DN183" s="5"/>
      <c r="DO183" s="5"/>
      <c r="DP183" s="5"/>
      <c r="DQ183" s="5"/>
      <c r="DR183" s="4"/>
      <c r="DS183" s="4"/>
      <c r="DT183" s="4"/>
      <c r="DU183" s="4"/>
      <c r="DV183" s="4"/>
      <c r="DW183" s="5"/>
      <c r="DX183" s="5"/>
      <c r="DY183" s="5"/>
      <c r="DZ183" s="5"/>
      <c r="EA183" s="5"/>
      <c r="EB183" s="4"/>
      <c r="EC183" s="4"/>
      <c r="ED183" s="4"/>
      <c r="EE183" s="4"/>
      <c r="EF183" s="4"/>
      <c r="EG183" s="5"/>
      <c r="EH183" s="5"/>
      <c r="EI183" s="5"/>
      <c r="EJ183" s="5"/>
      <c r="EK183" s="5"/>
      <c r="EL183" s="4"/>
      <c r="EM183" s="4"/>
      <c r="EN183" s="4"/>
      <c r="EO183" s="4"/>
      <c r="EP183" s="4"/>
      <c r="EQ183" s="5"/>
      <c r="ER183" s="5"/>
      <c r="ES183" s="5"/>
      <c r="ET183" s="5"/>
      <c r="EU183" s="5"/>
      <c r="EV183" s="4"/>
      <c r="EW183" s="4"/>
      <c r="EX183" s="4"/>
      <c r="EY183" s="4"/>
      <c r="EZ183" s="4"/>
      <c r="FA183" s="5"/>
      <c r="FB183" s="5"/>
      <c r="FC183" s="5"/>
      <c r="FD183" s="5"/>
      <c r="FE183" s="5"/>
      <c r="FF183" s="4"/>
      <c r="FG183" s="4"/>
      <c r="FH183" s="4"/>
      <c r="FI183" s="4"/>
      <c r="FJ183" s="4"/>
      <c r="FK183" s="5"/>
      <c r="FL183" s="5"/>
      <c r="FM183" s="5"/>
      <c r="FN183" s="5"/>
      <c r="FO183" s="5"/>
      <c r="FP183" s="4" t="e">
        <f t="shared" ref="FP183:FP184" si="57">AVERAGEIFS(B183:FO183,metrics.est,"MAE")</f>
        <v>#DIV/0!</v>
      </c>
      <c r="FQ183" s="4" t="e">
        <f t="shared" ref="FQ183:FQ184" si="58">AVERAGEIFS(B183:FO183,metrics.est,"MSE")</f>
        <v>#DIV/0!</v>
      </c>
      <c r="FR183" s="4" t="e">
        <f t="shared" ref="FR183:FR184" si="59">AVERAGEIFS(B183:FO183,metrics.est,"R")</f>
        <v>#DIV/0!</v>
      </c>
      <c r="FS183" s="4" t="e">
        <f t="shared" ref="FS183:FS184" si="60">AVERAGEIFS(B183:FO183,metrics.est,"Coverage")</f>
        <v>#DIV/0!</v>
      </c>
      <c r="FT183" s="4" t="e">
        <f t="shared" ref="FT183:FT184" si="61">AVERAGEIFS(B183:FO183,metrics.est,"Time")</f>
        <v>#DIV/0!</v>
      </c>
      <c r="FU183" s="1" t="e" cm="1">
        <f t="array" aca="1" ref="FU183" ca="1">CONCATENATE(INDIRECT(ADDRESS(1,MATCH(_xlfn.MINIFS(B183:FO183,metrics.est,"MAE"),B183:FO183,0)+1)), ", ", INDIRECT(ADDRESS(2,MATCH(_xlfn.MINIFS(B183:FO183,metrics.est,"MAE"),B183:FO183,0)+1)))</f>
        <v>#N/A</v>
      </c>
      <c r="FV183" s="1" t="e" cm="1">
        <f t="array" aca="1" ref="FV183" ca="1">CONCATENATE(INDIRECT(ADDRESS(1,MATCH(_xlfn.MINIFS(B183:FO183,metrics.est,"MSE"),B183:FO183,0)+1)), ", ", INDIRECT(ADDRESS(2,MATCH(_xlfn.MINIFS(B183:FO183,metrics.est,"MSE"),B183:FO183,0)+1)))</f>
        <v>#N/A</v>
      </c>
      <c r="FW183" s="1" t="e" cm="1">
        <f t="array" aca="1" ref="FW183" ca="1">CONCATENATE(INDIRECT(ADDRESS(1,MATCH(_xlfn.MAXIFS(B183:FO183,metrics.est,"R"),B183:FO183,0)+1)), ", ", INDIRECT(ADDRESS(2,MATCH(_xlfn.MAXIFS(B183:FO183,metrics.est,"R"),B183:FO183,0)+1)))</f>
        <v>#N/A</v>
      </c>
      <c r="FX183" s="1" t="e" cm="1">
        <f t="array" aca="1" ref="FX183" ca="1">CONCATENATE(INDIRECT(ADDRESS(1,MATCH(_xlfn.MAXIFS(B183:FO183,metrics.est,"Coverage"),B183:FO183,0)+1)), ", ", INDIRECT(ADDRESS(2,MATCH(_xlfn.MAXIFS(B183:FO183,metrics.est,"Coverage"),B183:FO183,0)+1)))</f>
        <v>#N/A</v>
      </c>
      <c r="FY183" s="1" t="e" cm="1">
        <f t="array" aca="1" ref="FY183" ca="1">CONCATENATE(INDIRECT(ADDRESS(1,MATCH(_xlfn.MINIFS(B183:FO183,metrics.est,"Time"),B183:FO183,0)+1)), ", ", INDIRECT(ADDRESS(2,MATCH(_xlfn.MINIFS(B183:FO183,metrics.est,"Time"),B183:FO183,0)+1)))</f>
        <v>#N/A</v>
      </c>
    </row>
    <row r="184" spans="1:181" x14ac:dyDescent="0.2">
      <c r="A184" s="1" t="s">
        <v>159</v>
      </c>
      <c r="B184" s="4">
        <v>0.6472</v>
      </c>
      <c r="C184" s="4">
        <v>0.71760000000000002</v>
      </c>
      <c r="D184" s="4">
        <v>0.36670000000000003</v>
      </c>
      <c r="E184" s="4">
        <v>0.95699999999999996</v>
      </c>
      <c r="F184" s="4">
        <v>0.20910000000000001</v>
      </c>
      <c r="G184" s="5">
        <v>0.6542</v>
      </c>
      <c r="H184" s="5">
        <v>0.73650000000000004</v>
      </c>
      <c r="I184" s="5">
        <v>0.3805</v>
      </c>
      <c r="J184" s="5">
        <v>0.95089999999999997</v>
      </c>
      <c r="K184" s="5">
        <v>0.2873</v>
      </c>
      <c r="L184" s="4">
        <v>0.66369999999999996</v>
      </c>
      <c r="M184" s="4">
        <v>0.75629999999999997</v>
      </c>
      <c r="N184" s="4">
        <v>0.36899999999999999</v>
      </c>
      <c r="O184" s="4">
        <v>0.94610000000000005</v>
      </c>
      <c r="P184" s="4">
        <v>0.35270000000000001</v>
      </c>
      <c r="Q184" s="5">
        <v>0.67449999999999999</v>
      </c>
      <c r="R184" s="5">
        <v>0.77959999999999996</v>
      </c>
      <c r="S184" s="5">
        <v>0.35680000000000001</v>
      </c>
      <c r="T184" s="5">
        <v>0.9385</v>
      </c>
      <c r="U184" s="5">
        <v>0.27510000000000001</v>
      </c>
      <c r="V184" s="4">
        <v>0.68720000000000003</v>
      </c>
      <c r="W184" s="4">
        <v>0.80940000000000001</v>
      </c>
      <c r="X184" s="4">
        <v>0.35460000000000003</v>
      </c>
      <c r="Y184" s="4">
        <v>0.92659999999999998</v>
      </c>
      <c r="Z184" s="4">
        <v>0.30480000000000002</v>
      </c>
      <c r="AA184" s="5">
        <v>0.70669999999999999</v>
      </c>
      <c r="AB184" s="5">
        <v>0.85099999999999998</v>
      </c>
      <c r="AC184" s="5">
        <v>0.32319999999999999</v>
      </c>
      <c r="AD184" s="5">
        <v>0.91469999999999996</v>
      </c>
      <c r="AE184" s="5">
        <v>0.25080000000000002</v>
      </c>
      <c r="AF184" s="4">
        <v>0.7278</v>
      </c>
      <c r="AG184" s="4">
        <v>0.90359999999999996</v>
      </c>
      <c r="AH184" s="4">
        <v>0.28939999999999999</v>
      </c>
      <c r="AI184" s="4">
        <v>0.88919999999999999</v>
      </c>
      <c r="AJ184" s="4">
        <v>0.17910000000000001</v>
      </c>
      <c r="AK184" s="5">
        <v>0.76300000000000001</v>
      </c>
      <c r="AL184" s="5">
        <v>0.99450000000000005</v>
      </c>
      <c r="AM184" s="5">
        <v>0.25740000000000002</v>
      </c>
      <c r="AN184" s="5">
        <v>0.83189999999999997</v>
      </c>
      <c r="AO184" s="5">
        <v>0.1474</v>
      </c>
      <c r="AP184" s="4">
        <v>0.82840000000000003</v>
      </c>
      <c r="AQ184" s="4">
        <v>1.1658999999999999</v>
      </c>
      <c r="AR184" s="4">
        <v>0.20119999999999999</v>
      </c>
      <c r="AS184" s="4">
        <v>0.60619999999999996</v>
      </c>
      <c r="AT184" s="4">
        <v>5.9400000000000001E-2</v>
      </c>
      <c r="AU184" s="5">
        <v>0.64790000000000003</v>
      </c>
      <c r="AV184" s="5">
        <v>0.7208</v>
      </c>
      <c r="AW184" s="5">
        <v>0.39179999999999998</v>
      </c>
      <c r="AX184" s="5">
        <v>0.95620000000000005</v>
      </c>
      <c r="AY184" s="5">
        <v>0.215</v>
      </c>
      <c r="AZ184" s="4">
        <v>0.66349999999999998</v>
      </c>
      <c r="BA184" s="4">
        <v>0.75460000000000005</v>
      </c>
      <c r="BB184" s="4">
        <v>0.37319999999999998</v>
      </c>
      <c r="BC184" s="4">
        <v>0.9456</v>
      </c>
      <c r="BD184" s="4">
        <v>0.28370000000000001</v>
      </c>
      <c r="BE184" s="5">
        <v>0.68740000000000001</v>
      </c>
      <c r="BF184" s="5">
        <v>0.80820000000000003</v>
      </c>
      <c r="BG184" s="5">
        <v>0.34160000000000001</v>
      </c>
      <c r="BH184" s="5">
        <v>0.92879999999999996</v>
      </c>
      <c r="BI184" s="5">
        <v>0.28920000000000001</v>
      </c>
      <c r="BJ184" s="4">
        <v>0.72760000000000002</v>
      </c>
      <c r="BK184" s="4">
        <v>0.90329999999999999</v>
      </c>
      <c r="BL184" s="4">
        <v>0.29430000000000001</v>
      </c>
      <c r="BM184" s="4">
        <v>0.88880000000000003</v>
      </c>
      <c r="BN184" s="4">
        <v>0.1741</v>
      </c>
      <c r="BO184" s="5">
        <v>0.8296</v>
      </c>
      <c r="BP184" s="5">
        <v>1.1692</v>
      </c>
      <c r="BQ184" s="5">
        <v>0.19550000000000001</v>
      </c>
      <c r="BR184" s="5">
        <v>0.60170000000000001</v>
      </c>
      <c r="BS184" s="5">
        <v>6.8900000000000003E-2</v>
      </c>
      <c r="BT184" s="4">
        <v>0.64829999999999999</v>
      </c>
      <c r="BU184" s="4">
        <v>0.72140000000000004</v>
      </c>
      <c r="BV184" s="4">
        <v>0.37659999999999999</v>
      </c>
      <c r="BW184" s="4">
        <v>0.95530000000000004</v>
      </c>
      <c r="BX184" s="4">
        <v>0.2001</v>
      </c>
      <c r="BY184" s="5">
        <v>0.66320000000000001</v>
      </c>
      <c r="BZ184" s="5">
        <v>0.75600000000000001</v>
      </c>
      <c r="CA184" s="5">
        <v>0.37040000000000001</v>
      </c>
      <c r="CB184" s="5">
        <v>0.94640000000000002</v>
      </c>
      <c r="CC184" s="5">
        <v>0.28660000000000002</v>
      </c>
      <c r="CD184" s="4">
        <v>0.68879999999999997</v>
      </c>
      <c r="CE184" s="4">
        <v>0.81120000000000003</v>
      </c>
      <c r="CF184" s="4">
        <v>0.3417</v>
      </c>
      <c r="CG184" s="4">
        <v>0.92889999999999995</v>
      </c>
      <c r="CH184" s="4">
        <v>0.25890000000000002</v>
      </c>
      <c r="CI184" s="5">
        <v>0.72899999999999998</v>
      </c>
      <c r="CJ184" s="5">
        <v>0.90720000000000001</v>
      </c>
      <c r="CK184" s="5">
        <v>0.29620000000000002</v>
      </c>
      <c r="CL184" s="5">
        <v>0.88929999999999998</v>
      </c>
      <c r="CM184" s="5">
        <v>0.16339999999999999</v>
      </c>
      <c r="CN184" s="4">
        <v>0.83009999999999995</v>
      </c>
      <c r="CO184" s="4">
        <v>1.1724000000000001</v>
      </c>
      <c r="CP184" s="4">
        <v>0.1971</v>
      </c>
      <c r="CQ184" s="4">
        <v>0.60329999999999995</v>
      </c>
      <c r="CR184" s="4">
        <v>5.0999999999999997E-2</v>
      </c>
      <c r="CS184" s="5">
        <v>0.6452</v>
      </c>
      <c r="CT184" s="5">
        <v>0.71619999999999995</v>
      </c>
      <c r="CU184" s="5">
        <v>0.39689999999999998</v>
      </c>
      <c r="CV184" s="5">
        <v>0.95550000000000002</v>
      </c>
      <c r="CW184" s="5">
        <v>0.1603</v>
      </c>
      <c r="CX184" s="4">
        <v>0.66310000000000002</v>
      </c>
      <c r="CY184" s="4">
        <v>0.75639999999999996</v>
      </c>
      <c r="CZ184" s="4">
        <v>0.37019999999999997</v>
      </c>
      <c r="DA184" s="4">
        <v>0.94599999999999995</v>
      </c>
      <c r="DB184" s="4">
        <v>0.22520000000000001</v>
      </c>
      <c r="DC184" s="5">
        <v>0.68789999999999996</v>
      </c>
      <c r="DD184" s="5">
        <v>0.8095</v>
      </c>
      <c r="DE184" s="5">
        <v>0.34339999999999998</v>
      </c>
      <c r="DF184" s="5">
        <v>0.92920000000000003</v>
      </c>
      <c r="DG184" s="5">
        <v>0.2009</v>
      </c>
      <c r="DH184" s="4">
        <v>0.72860000000000003</v>
      </c>
      <c r="DI184" s="4">
        <v>0.90580000000000005</v>
      </c>
      <c r="DJ184" s="4">
        <v>0.29370000000000002</v>
      </c>
      <c r="DK184" s="4">
        <v>0.88939999999999997</v>
      </c>
      <c r="DL184" s="4">
        <v>0.1232</v>
      </c>
      <c r="DM184" s="5">
        <v>0.82930000000000004</v>
      </c>
      <c r="DN184" s="5">
        <v>1.1680999999999999</v>
      </c>
      <c r="DO184" s="5">
        <v>0.19989999999999999</v>
      </c>
      <c r="DP184" s="5">
        <v>0.60429999999999995</v>
      </c>
      <c r="DQ184" s="5">
        <v>4.4499999999999998E-2</v>
      </c>
      <c r="DR184" s="4">
        <v>0.64810000000000001</v>
      </c>
      <c r="DS184" s="4">
        <v>0.72209999999999996</v>
      </c>
      <c r="DT184" s="4">
        <v>0.38879999999999998</v>
      </c>
      <c r="DU184" s="4">
        <v>0.95520000000000005</v>
      </c>
      <c r="DV184" s="4">
        <v>0.20430000000000001</v>
      </c>
      <c r="DW184" s="5">
        <v>0.66220000000000001</v>
      </c>
      <c r="DX184" s="5">
        <v>0.75270000000000004</v>
      </c>
      <c r="DY184" s="5">
        <v>0.3725</v>
      </c>
      <c r="DZ184" s="5">
        <v>0.94579999999999997</v>
      </c>
      <c r="EA184" s="5">
        <v>0.29859999999999998</v>
      </c>
      <c r="EB184" s="4">
        <v>0.6875</v>
      </c>
      <c r="EC184" s="4">
        <v>0.8085</v>
      </c>
      <c r="ED184" s="4">
        <v>0.34489999999999998</v>
      </c>
      <c r="EE184" s="4">
        <v>0.92849999999999999</v>
      </c>
      <c r="EF184" s="4">
        <v>0.19370000000000001</v>
      </c>
      <c r="EG184" s="5">
        <v>0.7288</v>
      </c>
      <c r="EH184" s="5">
        <v>0.90629999999999999</v>
      </c>
      <c r="EI184" s="5">
        <v>0.29420000000000002</v>
      </c>
      <c r="EJ184" s="5">
        <v>0.88959999999999995</v>
      </c>
      <c r="EK184" s="5">
        <v>0.13200000000000001</v>
      </c>
      <c r="EL184" s="4">
        <v>0.82909999999999995</v>
      </c>
      <c r="EM184" s="4">
        <v>1.1694</v>
      </c>
      <c r="EN184" s="4">
        <v>0.1953</v>
      </c>
      <c r="EO184" s="4">
        <v>0.60370000000000001</v>
      </c>
      <c r="EP184" s="4">
        <v>4.4299999999999999E-2</v>
      </c>
      <c r="EQ184" s="5"/>
      <c r="ER184" s="5"/>
      <c r="ES184" s="5"/>
      <c r="ET184" s="5"/>
      <c r="EU184" s="5"/>
      <c r="EV184" s="4"/>
      <c r="EW184" s="4"/>
      <c r="EX184" s="4"/>
      <c r="EY184" s="4"/>
      <c r="EZ184" s="4"/>
      <c r="FA184" s="5"/>
      <c r="FB184" s="5"/>
      <c r="FC184" s="5"/>
      <c r="FD184" s="5"/>
      <c r="FE184" s="5"/>
      <c r="FF184" s="4"/>
      <c r="FG184" s="4"/>
      <c r="FH184" s="4"/>
      <c r="FI184" s="4"/>
      <c r="FJ184" s="4"/>
      <c r="FK184" s="5"/>
      <c r="FL184" s="5"/>
      <c r="FM184" s="5"/>
      <c r="FN184" s="5"/>
      <c r="FO184" s="5"/>
      <c r="FP184" s="4">
        <f t="shared" si="57"/>
        <v>0.70958275862068954</v>
      </c>
      <c r="FQ184" s="4">
        <f t="shared" si="58"/>
        <v>0.8673689655172413</v>
      </c>
      <c r="FR184" s="4">
        <f t="shared" si="59"/>
        <v>0.31989655172413795</v>
      </c>
      <c r="FS184" s="4">
        <f t="shared" si="60"/>
        <v>0.8707793103448277</v>
      </c>
      <c r="FT184" s="4">
        <f t="shared" si="61"/>
        <v>0.19598620689655172</v>
      </c>
      <c r="FU184" s="1" t="str" cm="1">
        <f t="array" aca="1" ref="FU184" ca="1">CONCATENATE(INDIRECT(ADDRESS(1,MATCH(_xlfn.MINIFS(B184:FO184,metrics.est,"MAE"),B184:FO184,0)+1)), ", ", INDIRECT(ADDRESS(2,MATCH(_xlfn.MINIFS(B184:FO184,metrics.est,"MAE"),B184:FO184,0)+1)))</f>
        <v>k=20, r=0.1</v>
      </c>
      <c r="FV184" s="1" t="str" cm="1">
        <f t="array" aca="1" ref="FV184" ca="1">CONCATENATE(INDIRECT(ADDRESS(1,MATCH(_xlfn.MINIFS(B184:FO184,metrics.est,"MSE"),B184:FO184,0)+1)), ", ", INDIRECT(ADDRESS(2,MATCH(_xlfn.MINIFS(B184:FO184,metrics.est,"MSE"),B184:FO184,0)+1)))</f>
        <v>k=20, r=0.1</v>
      </c>
      <c r="FW184" s="1" t="str" cm="1">
        <f t="array" aca="1" ref="FW184" ca="1">CONCATENATE(INDIRECT(ADDRESS(1,MATCH(_xlfn.MAXIFS(B184:FO184,metrics.est,"R"),B184:FO184,0)+1)), ", ", INDIRECT(ADDRESS(2,MATCH(_xlfn.MAXIFS(B184:FO184,metrics.est,"R"),B184:FO184,0)+1)))</f>
        <v>k=20, r=0.1</v>
      </c>
      <c r="FX184" s="1" t="str" cm="1">
        <f t="array" aca="1" ref="FX184" ca="1">CONCATENATE(INDIRECT(ADDRESS(1,MATCH(_xlfn.MAXIFS(B184:FO184,metrics.est,"Coverage"),B184:FO184,0)+1)), ", ", INDIRECT(ADDRESS(2,MATCH(_xlfn.MAXIFS(B184:FO184,metrics.est,"Coverage"),B184:FO184,0)+1)))</f>
        <v>k=5, r=0.1</v>
      </c>
      <c r="FY184" s="1" t="str" cm="1">
        <f t="array" aca="1" ref="FY184" ca="1">CONCATENATE(INDIRECT(ADDRESS(1,MATCH(_xlfn.MINIFS(B184:FO184,metrics.est,"Time"),B184:FO184,0)+1)), ", ", INDIRECT(ADDRESS(2,MATCH(_xlfn.MINIFS(B184:FO184,metrics.est,"Time"),B184:FO184,0)+1)))</f>
        <v>k=50, r=0.9</v>
      </c>
    </row>
    <row r="185" spans="1:181" x14ac:dyDescent="0.2">
      <c r="A185" s="1" t="s">
        <v>160</v>
      </c>
      <c r="B185" s="4">
        <v>0.66149999999999998</v>
      </c>
      <c r="C185" s="4">
        <v>0.74580000000000002</v>
      </c>
      <c r="D185" s="4">
        <v>0.35399999999999998</v>
      </c>
      <c r="E185" s="4">
        <v>0.96430000000000005</v>
      </c>
      <c r="F185" s="4">
        <v>0.22950000000000001</v>
      </c>
      <c r="G185" s="5">
        <v>0.66510000000000002</v>
      </c>
      <c r="H185" s="5">
        <v>0.75700000000000001</v>
      </c>
      <c r="I185" s="5">
        <v>0.37219999999999998</v>
      </c>
      <c r="J185" s="5">
        <v>0.95889999999999997</v>
      </c>
      <c r="K185" s="5">
        <v>0.31040000000000001</v>
      </c>
      <c r="L185" s="4">
        <v>0.6704</v>
      </c>
      <c r="M185" s="4">
        <v>0.76980000000000004</v>
      </c>
      <c r="N185" s="4">
        <v>0.3644</v>
      </c>
      <c r="O185" s="4">
        <v>0.95550000000000002</v>
      </c>
      <c r="P185" s="4">
        <v>0.38879999999999998</v>
      </c>
      <c r="Q185" s="5">
        <v>0.67520000000000002</v>
      </c>
      <c r="R185" s="5">
        <v>0.77869999999999995</v>
      </c>
      <c r="S185" s="5">
        <v>0.35659999999999997</v>
      </c>
      <c r="T185" s="5">
        <v>0.94989999999999997</v>
      </c>
      <c r="U185" s="5">
        <v>0.3044</v>
      </c>
      <c r="V185" s="4">
        <v>0.68140000000000001</v>
      </c>
      <c r="W185" s="4">
        <v>0.79300000000000004</v>
      </c>
      <c r="X185" s="4">
        <v>0.3513</v>
      </c>
      <c r="Y185" s="4">
        <v>0.94169999999999998</v>
      </c>
      <c r="Z185" s="4">
        <v>0.30809999999999998</v>
      </c>
      <c r="AA185" s="5">
        <v>0.69389999999999996</v>
      </c>
      <c r="AB185" s="5">
        <v>0.82079999999999997</v>
      </c>
      <c r="AC185" s="5">
        <v>0.33560000000000001</v>
      </c>
      <c r="AD185" s="5">
        <v>0.93189999999999995</v>
      </c>
      <c r="AE185" s="5">
        <v>0.27679999999999999</v>
      </c>
      <c r="AF185" s="4">
        <v>0.70750000000000002</v>
      </c>
      <c r="AG185" s="4">
        <v>0.85619999999999996</v>
      </c>
      <c r="AH185" s="4">
        <v>0.31230000000000002</v>
      </c>
      <c r="AI185" s="4">
        <v>0.91469999999999996</v>
      </c>
      <c r="AJ185" s="4">
        <v>0.20680000000000001</v>
      </c>
      <c r="AK185" s="5">
        <v>0.73950000000000005</v>
      </c>
      <c r="AL185" s="5">
        <v>0.93979999999999997</v>
      </c>
      <c r="AM185" s="5">
        <v>0.27839999999999998</v>
      </c>
      <c r="AN185" s="5">
        <v>0.88400000000000001</v>
      </c>
      <c r="AO185" s="5">
        <v>0.1615</v>
      </c>
      <c r="AP185" s="4">
        <v>0.81659999999999999</v>
      </c>
      <c r="AQ185" s="4">
        <v>1.1407</v>
      </c>
      <c r="AR185" s="4">
        <v>0.22550000000000001</v>
      </c>
      <c r="AS185" s="4">
        <v>0.80930000000000002</v>
      </c>
      <c r="AT185" s="4">
        <v>6.6600000000000006E-2</v>
      </c>
      <c r="AU185" s="5">
        <v>0.66180000000000005</v>
      </c>
      <c r="AV185" s="5">
        <v>0.74770000000000003</v>
      </c>
      <c r="AW185" s="5">
        <v>0.37719999999999998</v>
      </c>
      <c r="AX185" s="5">
        <v>0.96309999999999996</v>
      </c>
      <c r="AY185" s="5">
        <v>0.2417</v>
      </c>
      <c r="AZ185" s="4">
        <v>0.66959999999999997</v>
      </c>
      <c r="BA185" s="4">
        <v>0.76490000000000002</v>
      </c>
      <c r="BB185" s="4">
        <v>0.36880000000000002</v>
      </c>
      <c r="BC185" s="4">
        <v>0.95489999999999997</v>
      </c>
      <c r="BD185" s="4">
        <v>0.3155</v>
      </c>
      <c r="BE185" s="5">
        <v>0.68169999999999997</v>
      </c>
      <c r="BF185" s="5">
        <v>0.79479999999999995</v>
      </c>
      <c r="BG185" s="5">
        <v>0.34720000000000001</v>
      </c>
      <c r="BH185" s="5">
        <v>0.94199999999999995</v>
      </c>
      <c r="BI185" s="5">
        <v>0.33779999999999999</v>
      </c>
      <c r="BJ185" s="4">
        <v>0.70850000000000002</v>
      </c>
      <c r="BK185" s="4">
        <v>0.85760000000000003</v>
      </c>
      <c r="BL185" s="4">
        <v>0.31309999999999999</v>
      </c>
      <c r="BM185" s="4">
        <v>0.91459999999999997</v>
      </c>
      <c r="BN185" s="4">
        <v>0.21210000000000001</v>
      </c>
      <c r="BO185" s="5">
        <v>0.81769999999999998</v>
      </c>
      <c r="BP185" s="5">
        <v>1.1423000000000001</v>
      </c>
      <c r="BQ185" s="5">
        <v>0.221</v>
      </c>
      <c r="BR185" s="5">
        <v>0.80810000000000004</v>
      </c>
      <c r="BS185" s="5">
        <v>7.8799999999999995E-2</v>
      </c>
      <c r="BT185" s="4">
        <v>0.66200000000000003</v>
      </c>
      <c r="BU185" s="4">
        <v>0.74790000000000001</v>
      </c>
      <c r="BV185" s="4">
        <v>0.36449999999999999</v>
      </c>
      <c r="BW185" s="4">
        <v>0.96289999999999998</v>
      </c>
      <c r="BX185" s="4">
        <v>0.22339999999999999</v>
      </c>
      <c r="BY185" s="5">
        <v>0.67030000000000001</v>
      </c>
      <c r="BZ185" s="5">
        <v>0.76780000000000004</v>
      </c>
      <c r="CA185" s="5">
        <v>0.36520000000000002</v>
      </c>
      <c r="CB185" s="5">
        <v>0.95569999999999999</v>
      </c>
      <c r="CC185" s="5">
        <v>0.31590000000000001</v>
      </c>
      <c r="CD185" s="4">
        <v>0.68340000000000001</v>
      </c>
      <c r="CE185" s="4">
        <v>0.79830000000000001</v>
      </c>
      <c r="CF185" s="4">
        <v>0.34699999999999998</v>
      </c>
      <c r="CG185" s="4">
        <v>0.94230000000000003</v>
      </c>
      <c r="CH185" s="4">
        <v>0.29089999999999999</v>
      </c>
      <c r="CI185" s="5">
        <v>0.70889999999999997</v>
      </c>
      <c r="CJ185" s="5">
        <v>0.8609</v>
      </c>
      <c r="CK185" s="5">
        <v>0.31340000000000001</v>
      </c>
      <c r="CL185" s="5">
        <v>0.91479999999999995</v>
      </c>
      <c r="CM185" s="5">
        <v>0.1908</v>
      </c>
      <c r="CN185" s="4">
        <v>0.81759999999999999</v>
      </c>
      <c r="CO185" s="4">
        <v>1.1444000000000001</v>
      </c>
      <c r="CP185" s="4">
        <v>0.22650000000000001</v>
      </c>
      <c r="CQ185" s="4">
        <v>0.80820000000000003</v>
      </c>
      <c r="CR185" s="4">
        <v>5.6500000000000002E-2</v>
      </c>
      <c r="CS185" s="5">
        <v>0.65969999999999995</v>
      </c>
      <c r="CT185" s="5">
        <v>0.74360000000000004</v>
      </c>
      <c r="CU185" s="5">
        <v>0.38090000000000002</v>
      </c>
      <c r="CV185" s="5">
        <v>0.96299999999999997</v>
      </c>
      <c r="CW185" s="5">
        <v>0.18329999999999999</v>
      </c>
      <c r="CX185" s="4">
        <v>0.66979999999999995</v>
      </c>
      <c r="CY185" s="4">
        <v>0.76749999999999996</v>
      </c>
      <c r="CZ185" s="4">
        <v>0.36599999999999999</v>
      </c>
      <c r="DA185" s="4">
        <v>0.95530000000000004</v>
      </c>
      <c r="DB185" s="4">
        <v>0.25609999999999999</v>
      </c>
      <c r="DC185" s="5">
        <v>0.68279999999999996</v>
      </c>
      <c r="DD185" s="5">
        <v>0.79700000000000004</v>
      </c>
      <c r="DE185" s="5">
        <v>0.34649999999999997</v>
      </c>
      <c r="DF185" s="5">
        <v>0.94259999999999999</v>
      </c>
      <c r="DG185" s="5">
        <v>0.22770000000000001</v>
      </c>
      <c r="DH185" s="4">
        <v>0.70850000000000002</v>
      </c>
      <c r="DI185" s="4">
        <v>0.85950000000000004</v>
      </c>
      <c r="DJ185" s="4">
        <v>0.31509999999999999</v>
      </c>
      <c r="DK185" s="4">
        <v>0.91459999999999997</v>
      </c>
      <c r="DL185" s="4">
        <v>0.14000000000000001</v>
      </c>
      <c r="DM185" s="5">
        <v>0.81759999999999999</v>
      </c>
      <c r="DN185" s="5">
        <v>1.1445000000000001</v>
      </c>
      <c r="DO185" s="5">
        <v>0.22500000000000001</v>
      </c>
      <c r="DP185" s="5">
        <v>0.80830000000000002</v>
      </c>
      <c r="DQ185" s="5">
        <v>4.9099999999999998E-2</v>
      </c>
      <c r="DR185" s="4">
        <v>0.66220000000000001</v>
      </c>
      <c r="DS185" s="4">
        <v>0.74919999999999998</v>
      </c>
      <c r="DT185" s="4">
        <v>0.37359999999999999</v>
      </c>
      <c r="DU185" s="4">
        <v>0.96240000000000003</v>
      </c>
      <c r="DV185" s="4">
        <v>0.2316</v>
      </c>
      <c r="DW185" s="5">
        <v>0.66879999999999995</v>
      </c>
      <c r="DX185" s="5">
        <v>0.76439999999999997</v>
      </c>
      <c r="DY185" s="5">
        <v>0.36599999999999999</v>
      </c>
      <c r="DZ185" s="5">
        <v>0.95499999999999996</v>
      </c>
      <c r="EA185" s="5">
        <v>0.33950000000000002</v>
      </c>
      <c r="EB185" s="4">
        <v>0.68220000000000003</v>
      </c>
      <c r="EC185" s="4">
        <v>0.79549999999999998</v>
      </c>
      <c r="ED185" s="4">
        <v>0.3503</v>
      </c>
      <c r="EE185" s="4">
        <v>0.94179999999999997</v>
      </c>
      <c r="EF185" s="4">
        <v>0.2165</v>
      </c>
      <c r="EG185" s="5">
        <v>0.70889999999999997</v>
      </c>
      <c r="EH185" s="5">
        <v>0.86019999999999996</v>
      </c>
      <c r="EI185" s="5">
        <v>0.31280000000000002</v>
      </c>
      <c r="EJ185" s="5">
        <v>0.91490000000000005</v>
      </c>
      <c r="EK185" s="5">
        <v>0.15160000000000001</v>
      </c>
      <c r="EL185" s="4">
        <v>0.81710000000000005</v>
      </c>
      <c r="EM185" s="4">
        <v>1.1434</v>
      </c>
      <c r="EN185" s="4">
        <v>0.2243</v>
      </c>
      <c r="EO185" s="4">
        <v>0.80879999999999996</v>
      </c>
      <c r="EP185" s="4">
        <v>4.9099999999999998E-2</v>
      </c>
      <c r="EQ185" s="5"/>
      <c r="ER185" s="5"/>
      <c r="ES185" s="5"/>
      <c r="ET185" s="5"/>
      <c r="EU185" s="5"/>
      <c r="EV185" s="4"/>
      <c r="EW185" s="4"/>
      <c r="EX185" s="4"/>
      <c r="EY185" s="4"/>
      <c r="EZ185" s="4"/>
      <c r="FA185" s="5"/>
      <c r="FB185" s="5"/>
      <c r="FC185" s="5"/>
      <c r="FD185" s="5"/>
      <c r="FE185" s="5"/>
      <c r="FF185" s="4"/>
      <c r="FG185" s="4"/>
      <c r="FH185" s="4"/>
      <c r="FI185" s="4"/>
      <c r="FJ185" s="4"/>
      <c r="FK185" s="5"/>
      <c r="FL185" s="5"/>
      <c r="FM185" s="5"/>
      <c r="FN185" s="5"/>
      <c r="FO185" s="5"/>
      <c r="FP185" s="4">
        <f t="shared" si="41"/>
        <v>0.70586896551724143</v>
      </c>
      <c r="FQ185" s="4">
        <f t="shared" si="37"/>
        <v>0.85700689655172402</v>
      </c>
      <c r="FR185" s="4">
        <f t="shared" si="38"/>
        <v>0.32602413793103441</v>
      </c>
      <c r="FS185" s="4">
        <f t="shared" si="39"/>
        <v>0.91874137931034483</v>
      </c>
      <c r="FT185" s="4">
        <f t="shared" si="40"/>
        <v>0.21933793103448279</v>
      </c>
      <c r="FU185" s="1" t="str" cm="1">
        <f t="array" aca="1" ref="FU185" ca="1">CONCATENATE(INDIRECT(ADDRESS(1,MATCH(_xlfn.MINIFS(B185:FO185,metrics.est,"MAE"),B185:FO185,0)+1)), ", ", INDIRECT(ADDRESS(2,MATCH(_xlfn.MINIFS(B185:FO185,metrics.est,"MAE"),B185:FO185,0)+1)))</f>
        <v>k=20, r=0.1</v>
      </c>
      <c r="FV185" s="1" t="str" cm="1">
        <f t="array" aca="1" ref="FV185" ca="1">CONCATENATE(INDIRECT(ADDRESS(1,MATCH(_xlfn.MINIFS(B185:FO185,metrics.est,"MSE"),B185:FO185,0)+1)), ", ", INDIRECT(ADDRESS(2,MATCH(_xlfn.MINIFS(B185:FO185,metrics.est,"MSE"),B185:FO185,0)+1)))</f>
        <v>k=20, r=0.1</v>
      </c>
      <c r="FW185" s="1" t="str" cm="1">
        <f t="array" aca="1" ref="FW185" ca="1">CONCATENATE(INDIRECT(ADDRESS(1,MATCH(_xlfn.MAXIFS(B185:FO185,metrics.est,"R"),B185:FO185,0)+1)), ", ", INDIRECT(ADDRESS(2,MATCH(_xlfn.MAXIFS(B185:FO185,metrics.est,"R"),B185:FO185,0)+1)))</f>
        <v>k=20, r=0.1</v>
      </c>
      <c r="FX185" s="1" t="str" cm="1">
        <f t="array" aca="1" ref="FX185" ca="1">CONCATENATE(INDIRECT(ADDRESS(1,MATCH(_xlfn.MAXIFS(B185:FO185,metrics.est,"Coverage"),B185:FO185,0)+1)), ", ", INDIRECT(ADDRESS(2,MATCH(_xlfn.MAXIFS(B185:FO185,metrics.est,"Coverage"),B185:FO185,0)+1)))</f>
        <v>k=5, r=0.1</v>
      </c>
      <c r="FY185" s="1" t="str" cm="1">
        <f t="array" aca="1" ref="FY185" ca="1">CONCATENATE(INDIRECT(ADDRESS(1,MATCH(_xlfn.MINIFS(B185:FO185,metrics.est,"Time"),B185:FO185,0)+1)), ", ", INDIRECT(ADDRESS(2,MATCH(_xlfn.MINIFS(B185:FO185,metrics.est,"Time"),B185:FO185,0)+1)))</f>
        <v>k=20, r=0.9</v>
      </c>
    </row>
    <row r="186" spans="1:181" x14ac:dyDescent="0.2">
      <c r="A186" s="1" t="s">
        <v>161</v>
      </c>
      <c r="B186" s="4">
        <v>0.64959999999999996</v>
      </c>
      <c r="C186" s="4">
        <v>0.72330000000000005</v>
      </c>
      <c r="D186" s="4">
        <v>0.36070000000000002</v>
      </c>
      <c r="E186" s="4">
        <v>0.96419999999999995</v>
      </c>
      <c r="F186" s="4">
        <v>0.21840000000000001</v>
      </c>
      <c r="G186" s="5">
        <v>0.6552</v>
      </c>
      <c r="H186" s="5">
        <v>0.73809999999999998</v>
      </c>
      <c r="I186" s="5">
        <v>0.37569999999999998</v>
      </c>
      <c r="J186" s="5">
        <v>0.95879999999999999</v>
      </c>
      <c r="K186" s="5">
        <v>0.26950000000000002</v>
      </c>
      <c r="L186" s="4">
        <v>0.66159999999999997</v>
      </c>
      <c r="M186" s="4">
        <v>0.75260000000000005</v>
      </c>
      <c r="N186" s="4">
        <v>0.3679</v>
      </c>
      <c r="O186" s="4">
        <v>0.95540000000000003</v>
      </c>
      <c r="P186" s="4">
        <v>0.34760000000000002</v>
      </c>
      <c r="Q186" s="5">
        <v>0.66779999999999995</v>
      </c>
      <c r="R186" s="5">
        <v>0.76439999999999997</v>
      </c>
      <c r="S186" s="5">
        <v>0.36</v>
      </c>
      <c r="T186" s="5">
        <v>0.9496</v>
      </c>
      <c r="U186" s="5">
        <v>0.27450000000000002</v>
      </c>
      <c r="V186" s="4">
        <v>0.67520000000000002</v>
      </c>
      <c r="W186" s="4">
        <v>0.78029999999999999</v>
      </c>
      <c r="X186" s="4">
        <v>0.35489999999999999</v>
      </c>
      <c r="Y186" s="4">
        <v>0.94110000000000005</v>
      </c>
      <c r="Z186" s="4">
        <v>0.26529999999999998</v>
      </c>
      <c r="AA186" s="5">
        <v>0.68869999999999998</v>
      </c>
      <c r="AB186" s="5">
        <v>0.80979999999999996</v>
      </c>
      <c r="AC186" s="5">
        <v>0.33729999999999999</v>
      </c>
      <c r="AD186" s="5">
        <v>0.9304</v>
      </c>
      <c r="AE186" s="5">
        <v>0.22320000000000001</v>
      </c>
      <c r="AF186" s="4">
        <v>0.70289999999999997</v>
      </c>
      <c r="AG186" s="4">
        <v>0.84560000000000002</v>
      </c>
      <c r="AH186" s="4">
        <v>0.31159999999999999</v>
      </c>
      <c r="AI186" s="4">
        <v>0.91</v>
      </c>
      <c r="AJ186" s="4">
        <v>0.18079999999999999</v>
      </c>
      <c r="AK186" s="5">
        <v>0.73219999999999996</v>
      </c>
      <c r="AL186" s="5">
        <v>0.91969999999999996</v>
      </c>
      <c r="AM186" s="5">
        <v>0.28000000000000003</v>
      </c>
      <c r="AN186" s="5">
        <v>0.86550000000000005</v>
      </c>
      <c r="AO186" s="5">
        <v>0.1371</v>
      </c>
      <c r="AP186" s="4">
        <v>0.7954</v>
      </c>
      <c r="AQ186" s="4">
        <v>1.0807</v>
      </c>
      <c r="AR186" s="4">
        <v>0.23130000000000001</v>
      </c>
      <c r="AS186" s="4">
        <v>0.68110000000000004</v>
      </c>
      <c r="AT186" s="4">
        <v>6.2100000000000002E-2</v>
      </c>
      <c r="AU186" s="5">
        <v>0.64990000000000003</v>
      </c>
      <c r="AV186" s="5">
        <v>0.72529999999999994</v>
      </c>
      <c r="AW186" s="5">
        <v>0.38240000000000002</v>
      </c>
      <c r="AX186" s="5">
        <v>0.96299999999999997</v>
      </c>
      <c r="AY186" s="5">
        <v>0.2157</v>
      </c>
      <c r="AZ186" s="4">
        <v>0.66100000000000003</v>
      </c>
      <c r="BA186" s="4">
        <v>0.74809999999999999</v>
      </c>
      <c r="BB186" s="4">
        <v>0.3725</v>
      </c>
      <c r="BC186" s="4">
        <v>0.95469999999999999</v>
      </c>
      <c r="BD186" s="4">
        <v>0.28360000000000002</v>
      </c>
      <c r="BE186" s="5">
        <v>0.67589999999999995</v>
      </c>
      <c r="BF186" s="5">
        <v>0.7833</v>
      </c>
      <c r="BG186" s="5">
        <v>0.3488</v>
      </c>
      <c r="BH186" s="5">
        <v>0.9415</v>
      </c>
      <c r="BI186" s="5">
        <v>0.29980000000000001</v>
      </c>
      <c r="BJ186" s="4">
        <v>0.7036</v>
      </c>
      <c r="BK186" s="4">
        <v>0.84640000000000004</v>
      </c>
      <c r="BL186" s="4">
        <v>0.31440000000000001</v>
      </c>
      <c r="BM186" s="4">
        <v>0.91020000000000001</v>
      </c>
      <c r="BN186" s="4">
        <v>0.17249999999999999</v>
      </c>
      <c r="BO186" s="5">
        <v>0.79630000000000001</v>
      </c>
      <c r="BP186" s="5">
        <v>1.0806</v>
      </c>
      <c r="BQ186" s="5">
        <v>0.22459999999999999</v>
      </c>
      <c r="BR186" s="5">
        <v>0.68010000000000004</v>
      </c>
      <c r="BS186" s="5">
        <v>6.8199999999999997E-2</v>
      </c>
      <c r="BT186" s="4">
        <v>0.65090000000000003</v>
      </c>
      <c r="BU186" s="4">
        <v>0.7268</v>
      </c>
      <c r="BV186" s="4">
        <v>0.36820000000000003</v>
      </c>
      <c r="BW186" s="4">
        <v>0.96279999999999999</v>
      </c>
      <c r="BX186" s="4">
        <v>0.1951</v>
      </c>
      <c r="BY186" s="5">
        <v>0.66149999999999998</v>
      </c>
      <c r="BZ186" s="5">
        <v>0.75109999999999999</v>
      </c>
      <c r="CA186" s="5">
        <v>0.36909999999999998</v>
      </c>
      <c r="CB186" s="5">
        <v>0.95550000000000002</v>
      </c>
      <c r="CC186" s="5">
        <v>0.2828</v>
      </c>
      <c r="CD186" s="4">
        <v>0.67730000000000001</v>
      </c>
      <c r="CE186" s="4">
        <v>0.78580000000000005</v>
      </c>
      <c r="CF186" s="4">
        <v>0.34920000000000001</v>
      </c>
      <c r="CG186" s="4">
        <v>0.94169999999999998</v>
      </c>
      <c r="CH186" s="4">
        <v>0.26219999999999999</v>
      </c>
      <c r="CI186" s="5">
        <v>0.70420000000000005</v>
      </c>
      <c r="CJ186" s="5">
        <v>0.85019999999999996</v>
      </c>
      <c r="CK186" s="5">
        <v>0.31359999999999999</v>
      </c>
      <c r="CL186" s="5">
        <v>0.91</v>
      </c>
      <c r="CM186" s="5">
        <v>0.16650000000000001</v>
      </c>
      <c r="CN186" s="4">
        <v>0.79520000000000002</v>
      </c>
      <c r="CO186" s="4">
        <v>1.0810999999999999</v>
      </c>
      <c r="CP186" s="4">
        <v>0.2293</v>
      </c>
      <c r="CQ186" s="4">
        <v>0.68020000000000003</v>
      </c>
      <c r="CR186" s="4">
        <v>5.1299999999999998E-2</v>
      </c>
      <c r="CS186" s="5">
        <v>0.6482</v>
      </c>
      <c r="CT186" s="5">
        <v>0.72209999999999996</v>
      </c>
      <c r="CU186" s="5">
        <v>0.38619999999999999</v>
      </c>
      <c r="CV186" s="5">
        <v>0.96289999999999998</v>
      </c>
      <c r="CW186" s="5">
        <v>0.1618</v>
      </c>
      <c r="CX186" s="4">
        <v>0.66110000000000002</v>
      </c>
      <c r="CY186" s="4">
        <v>0.75090000000000001</v>
      </c>
      <c r="CZ186" s="4">
        <v>0.36940000000000001</v>
      </c>
      <c r="DA186" s="4">
        <v>0.95520000000000005</v>
      </c>
      <c r="DB186" s="4">
        <v>0.22509999999999999</v>
      </c>
      <c r="DC186" s="5">
        <v>0.67659999999999998</v>
      </c>
      <c r="DD186" s="5">
        <v>0.78459999999999996</v>
      </c>
      <c r="DE186" s="5">
        <v>0.3488</v>
      </c>
      <c r="DF186" s="5">
        <v>0.94199999999999995</v>
      </c>
      <c r="DG186" s="5">
        <v>0.2011</v>
      </c>
      <c r="DH186" s="4">
        <v>0.70369999999999999</v>
      </c>
      <c r="DI186" s="4">
        <v>0.84830000000000005</v>
      </c>
      <c r="DJ186" s="4">
        <v>0.31559999999999999</v>
      </c>
      <c r="DK186" s="4">
        <v>0.9103</v>
      </c>
      <c r="DL186" s="4">
        <v>0.1235</v>
      </c>
      <c r="DM186" s="5">
        <v>0.79569999999999996</v>
      </c>
      <c r="DN186" s="5">
        <v>1.0808</v>
      </c>
      <c r="DO186" s="5">
        <v>0.2286</v>
      </c>
      <c r="DP186" s="5">
        <v>0.67959999999999998</v>
      </c>
      <c r="DQ186" s="5">
        <v>4.5199999999999997E-2</v>
      </c>
      <c r="DR186" s="4">
        <v>0.65059999999999996</v>
      </c>
      <c r="DS186" s="4">
        <v>0.72689999999999999</v>
      </c>
      <c r="DT186" s="4">
        <v>0.37890000000000001</v>
      </c>
      <c r="DU186" s="4">
        <v>0.96240000000000003</v>
      </c>
      <c r="DV186" s="4">
        <v>0.20380000000000001</v>
      </c>
      <c r="DW186" s="5">
        <v>0.66</v>
      </c>
      <c r="DX186" s="5">
        <v>0.74729999999999996</v>
      </c>
      <c r="DY186" s="5">
        <v>0.37040000000000001</v>
      </c>
      <c r="DZ186" s="5">
        <v>0.95489999999999997</v>
      </c>
      <c r="EA186" s="5">
        <v>0.30320000000000003</v>
      </c>
      <c r="EB186" s="4">
        <v>0.67610000000000003</v>
      </c>
      <c r="EC186" s="4">
        <v>0.7833</v>
      </c>
      <c r="ED186" s="4">
        <v>0.35270000000000001</v>
      </c>
      <c r="EE186" s="4">
        <v>0.94120000000000004</v>
      </c>
      <c r="EF186" s="4">
        <v>0.19139999999999999</v>
      </c>
      <c r="EG186" s="5">
        <v>0.70409999999999995</v>
      </c>
      <c r="EH186" s="5">
        <v>0.84909999999999997</v>
      </c>
      <c r="EI186" s="5">
        <v>0.3145</v>
      </c>
      <c r="EJ186" s="5">
        <v>0.91049999999999998</v>
      </c>
      <c r="EK186" s="5">
        <v>0.13420000000000001</v>
      </c>
      <c r="EL186" s="4">
        <v>0.79490000000000005</v>
      </c>
      <c r="EM186" s="4">
        <v>1.08</v>
      </c>
      <c r="EN186" s="4">
        <v>0.2296</v>
      </c>
      <c r="EO186" s="4">
        <v>0.6794</v>
      </c>
      <c r="EP186" s="4">
        <v>4.48E-2</v>
      </c>
      <c r="EQ186" s="5"/>
      <c r="ER186" s="5"/>
      <c r="ES186" s="5"/>
      <c r="ET186" s="5"/>
      <c r="EU186" s="5"/>
      <c r="EV186" s="4"/>
      <c r="EW186" s="4"/>
      <c r="EX186" s="4"/>
      <c r="EY186" s="4"/>
      <c r="EZ186" s="4"/>
      <c r="FA186" s="5"/>
      <c r="FB186" s="5"/>
      <c r="FC186" s="5"/>
      <c r="FD186" s="5"/>
      <c r="FE186" s="5"/>
      <c r="FF186" s="4"/>
      <c r="FG186" s="4"/>
      <c r="FH186" s="4"/>
      <c r="FI186" s="4"/>
      <c r="FJ186" s="4"/>
      <c r="FK186" s="5"/>
      <c r="FL186" s="5"/>
      <c r="FM186" s="5"/>
      <c r="FN186" s="5"/>
      <c r="FO186" s="5"/>
      <c r="FP186" s="4">
        <f t="shared" si="41"/>
        <v>0.69570344827586206</v>
      </c>
      <c r="FQ186" s="4">
        <f t="shared" si="37"/>
        <v>0.83332758620689651</v>
      </c>
      <c r="FR186" s="4">
        <f t="shared" si="38"/>
        <v>0.32917931034482756</v>
      </c>
      <c r="FS186" s="4">
        <f t="shared" si="39"/>
        <v>0.89497241379310333</v>
      </c>
      <c r="FT186" s="4">
        <f t="shared" si="40"/>
        <v>0.19345862068965522</v>
      </c>
      <c r="FU186" s="1" t="str" cm="1">
        <f t="array" aca="1" ref="FU186" ca="1">CONCATENATE(INDIRECT(ADDRESS(1,MATCH(_xlfn.MINIFS(B186:FO186,metrics.est,"MAE"),B186:FO186,0)+1)), ", ", INDIRECT(ADDRESS(2,MATCH(_xlfn.MINIFS(B186:FO186,metrics.est,"MAE"),B186:FO186,0)+1)))</f>
        <v>k=20, r=0.1</v>
      </c>
      <c r="FV186" s="1" t="str" cm="1">
        <f t="array" aca="1" ref="FV186" ca="1">CONCATENATE(INDIRECT(ADDRESS(1,MATCH(_xlfn.MINIFS(B186:FO186,metrics.est,"MSE"),B186:FO186,0)+1)), ", ", INDIRECT(ADDRESS(2,MATCH(_xlfn.MINIFS(B186:FO186,metrics.est,"MSE"),B186:FO186,0)+1)))</f>
        <v>k=20, r=0.1</v>
      </c>
      <c r="FW186" s="1" t="str" cm="1">
        <f t="array" aca="1" ref="FW186" ca="1">CONCATENATE(INDIRECT(ADDRESS(1,MATCH(_xlfn.MAXIFS(B186:FO186,metrics.est,"R"),B186:FO186,0)+1)), ", ", INDIRECT(ADDRESS(2,MATCH(_xlfn.MAXIFS(B186:FO186,metrics.est,"R"),B186:FO186,0)+1)))</f>
        <v>k=20, r=0.1</v>
      </c>
      <c r="FX186" s="1" t="str" cm="1">
        <f t="array" aca="1" ref="FX186" ca="1">CONCATENATE(INDIRECT(ADDRESS(1,MATCH(_xlfn.MAXIFS(B186:FO186,metrics.est,"Coverage"),B186:FO186,0)+1)), ", ", INDIRECT(ADDRESS(2,MATCH(_xlfn.MAXIFS(B186:FO186,metrics.est,"Coverage"),B186:FO186,0)+1)))</f>
        <v>k=5, r=0.1</v>
      </c>
      <c r="FY186" s="1" t="str" cm="1">
        <f t="array" aca="1" ref="FY186" ca="1">CONCATENATE(INDIRECT(ADDRESS(1,MATCH(_xlfn.MINIFS(B186:FO186,metrics.est,"Time"),B186:FO186,0)+1)), ", ", INDIRECT(ADDRESS(2,MATCH(_xlfn.MINIFS(B186:FO186,metrics.est,"Time"),B186:FO186,0)+1)))</f>
        <v>k=50, r=0.9</v>
      </c>
    </row>
    <row r="187" spans="1:181" x14ac:dyDescent="0.2">
      <c r="A187" s="1" t="s">
        <v>162</v>
      </c>
      <c r="B187" s="4">
        <v>0.63700000000000001</v>
      </c>
      <c r="C187" s="4">
        <v>0.69920000000000004</v>
      </c>
      <c r="D187" s="4">
        <v>0.38440000000000002</v>
      </c>
      <c r="E187" s="4">
        <v>0.96430000000000005</v>
      </c>
      <c r="F187" s="4">
        <v>0.35070000000000001</v>
      </c>
      <c r="G187" s="5">
        <v>0.64439999999999997</v>
      </c>
      <c r="H187" s="5">
        <v>0.71779999999999999</v>
      </c>
      <c r="I187" s="5">
        <v>0.39560000000000001</v>
      </c>
      <c r="J187" s="5">
        <v>0.95889999999999997</v>
      </c>
      <c r="K187" s="5">
        <v>0.38790000000000002</v>
      </c>
      <c r="L187" s="4">
        <v>0.6522</v>
      </c>
      <c r="M187" s="4">
        <v>0.73540000000000005</v>
      </c>
      <c r="N187" s="4">
        <v>0.3846</v>
      </c>
      <c r="O187" s="4">
        <v>0.95550000000000002</v>
      </c>
      <c r="P187" s="4">
        <v>0.4355</v>
      </c>
      <c r="Q187" s="5">
        <v>0.65980000000000005</v>
      </c>
      <c r="R187" s="5">
        <v>0.75170000000000003</v>
      </c>
      <c r="S187" s="5">
        <v>0.37069999999999997</v>
      </c>
      <c r="T187" s="5">
        <v>0.94989999999999997</v>
      </c>
      <c r="U187" s="5">
        <v>0.3322</v>
      </c>
      <c r="V187" s="4">
        <v>0.67059999999999997</v>
      </c>
      <c r="W187" s="4">
        <v>0.77580000000000005</v>
      </c>
      <c r="X187" s="4">
        <v>0.35830000000000001</v>
      </c>
      <c r="Y187" s="4">
        <v>0.94169999999999998</v>
      </c>
      <c r="Z187" s="4">
        <v>0.2923</v>
      </c>
      <c r="AA187" s="5">
        <v>0.68910000000000005</v>
      </c>
      <c r="AB187" s="5">
        <v>0.81859999999999999</v>
      </c>
      <c r="AC187" s="5">
        <v>0.32979999999999998</v>
      </c>
      <c r="AD187" s="5">
        <v>0.93189999999999995</v>
      </c>
      <c r="AE187" s="5">
        <v>0.22800000000000001</v>
      </c>
      <c r="AF187" s="4">
        <v>0.71189999999999998</v>
      </c>
      <c r="AG187" s="4">
        <v>0.87549999999999994</v>
      </c>
      <c r="AH187" s="4">
        <v>0.2984</v>
      </c>
      <c r="AI187" s="4">
        <v>0.91469999999999996</v>
      </c>
      <c r="AJ187" s="4">
        <v>0.17730000000000001</v>
      </c>
      <c r="AK187" s="5">
        <v>0.75480000000000003</v>
      </c>
      <c r="AL187" s="5">
        <v>0.98609999999999998</v>
      </c>
      <c r="AM187" s="5">
        <v>0.26069999999999999</v>
      </c>
      <c r="AN187" s="5">
        <v>0.88400000000000001</v>
      </c>
      <c r="AO187" s="5">
        <v>0.12909999999999999</v>
      </c>
      <c r="AP187" s="4">
        <v>0.83360000000000001</v>
      </c>
      <c r="AQ187" s="4">
        <v>1.1884999999999999</v>
      </c>
      <c r="AR187" s="4">
        <v>0.21809999999999999</v>
      </c>
      <c r="AS187" s="4">
        <v>0.80930000000000002</v>
      </c>
      <c r="AT187" s="4">
        <v>5.1900000000000002E-2</v>
      </c>
      <c r="AU187" s="5">
        <v>0.63800000000000001</v>
      </c>
      <c r="AV187" s="5">
        <v>0.70220000000000005</v>
      </c>
      <c r="AW187" s="5">
        <v>0.40849999999999997</v>
      </c>
      <c r="AX187" s="5">
        <v>0.96309999999999996</v>
      </c>
      <c r="AY187" s="5">
        <v>0.31240000000000001</v>
      </c>
      <c r="AZ187" s="4">
        <v>0.65139999999999998</v>
      </c>
      <c r="BA187" s="4">
        <v>0.73150000000000004</v>
      </c>
      <c r="BB187" s="4">
        <v>0.38990000000000002</v>
      </c>
      <c r="BC187" s="4">
        <v>0.95489999999999997</v>
      </c>
      <c r="BD187" s="4">
        <v>0.37059999999999998</v>
      </c>
      <c r="BE187" s="5">
        <v>0.67120000000000002</v>
      </c>
      <c r="BF187" s="5">
        <v>0.77859999999999996</v>
      </c>
      <c r="BG187" s="5">
        <v>0.35310000000000002</v>
      </c>
      <c r="BH187" s="5">
        <v>0.94199999999999995</v>
      </c>
      <c r="BI187" s="5">
        <v>0.3266</v>
      </c>
      <c r="BJ187" s="4">
        <v>0.71240000000000003</v>
      </c>
      <c r="BK187" s="4">
        <v>0.87660000000000005</v>
      </c>
      <c r="BL187" s="4">
        <v>0.30049999999999999</v>
      </c>
      <c r="BM187" s="4">
        <v>0.91459999999999997</v>
      </c>
      <c r="BN187" s="4">
        <v>0.17630000000000001</v>
      </c>
      <c r="BO187" s="5">
        <v>0.83450000000000002</v>
      </c>
      <c r="BP187" s="5">
        <v>1.1891</v>
      </c>
      <c r="BQ187" s="5">
        <v>0.21310000000000001</v>
      </c>
      <c r="BR187" s="5">
        <v>0.80810000000000004</v>
      </c>
      <c r="BS187" s="5">
        <v>6.0499999999999998E-2</v>
      </c>
      <c r="BT187" s="4">
        <v>0.63939999999999997</v>
      </c>
      <c r="BU187" s="4">
        <v>0.70550000000000002</v>
      </c>
      <c r="BV187" s="4">
        <v>0.39119999999999999</v>
      </c>
      <c r="BW187" s="4">
        <v>0.96289999999999998</v>
      </c>
      <c r="BX187" s="4">
        <v>0.28970000000000001</v>
      </c>
      <c r="BY187" s="5">
        <v>0.6522</v>
      </c>
      <c r="BZ187" s="5">
        <v>0.73499999999999999</v>
      </c>
      <c r="CA187" s="5">
        <v>0.38579999999999998</v>
      </c>
      <c r="CB187" s="5">
        <v>0.95569999999999999</v>
      </c>
      <c r="CC187" s="5">
        <v>0.36209999999999998</v>
      </c>
      <c r="CD187" s="4">
        <v>0.67290000000000005</v>
      </c>
      <c r="CE187" s="4">
        <v>0.78180000000000005</v>
      </c>
      <c r="CF187" s="4">
        <v>0.35249999999999998</v>
      </c>
      <c r="CG187" s="4">
        <v>0.94230000000000003</v>
      </c>
      <c r="CH187" s="4">
        <v>0.29759999999999998</v>
      </c>
      <c r="CI187" s="5">
        <v>0.71309999999999996</v>
      </c>
      <c r="CJ187" s="5">
        <v>0.88039999999999996</v>
      </c>
      <c r="CK187" s="5">
        <v>0.30059999999999998</v>
      </c>
      <c r="CL187" s="5">
        <v>0.91439999999999999</v>
      </c>
      <c r="CM187" s="5">
        <v>0.1661</v>
      </c>
      <c r="CN187" s="4">
        <v>0.83409999999999995</v>
      </c>
      <c r="CO187" s="4">
        <v>1.1908000000000001</v>
      </c>
      <c r="CP187" s="4">
        <v>0.21890000000000001</v>
      </c>
      <c r="CQ187" s="4">
        <v>0.80820000000000003</v>
      </c>
      <c r="CR187" s="4">
        <v>4.8000000000000001E-2</v>
      </c>
      <c r="CS187" s="5">
        <v>0.63600000000000001</v>
      </c>
      <c r="CT187" s="5">
        <v>0.69950000000000001</v>
      </c>
      <c r="CU187" s="5">
        <v>0.40839999999999999</v>
      </c>
      <c r="CV187" s="5">
        <v>0.96299999999999997</v>
      </c>
      <c r="CW187" s="5">
        <v>0.24879999999999999</v>
      </c>
      <c r="CX187" s="4">
        <v>0.65139999999999998</v>
      </c>
      <c r="CY187" s="4">
        <v>0.73340000000000005</v>
      </c>
      <c r="CZ187" s="4">
        <v>0.38579999999999998</v>
      </c>
      <c r="DA187" s="4">
        <v>0.95530000000000004</v>
      </c>
      <c r="DB187" s="4">
        <v>0.3049</v>
      </c>
      <c r="DC187" s="5">
        <v>0.67210000000000003</v>
      </c>
      <c r="DD187" s="5">
        <v>0.7802</v>
      </c>
      <c r="DE187" s="5">
        <v>0.35289999999999999</v>
      </c>
      <c r="DF187" s="5">
        <v>0.94259999999999999</v>
      </c>
      <c r="DG187" s="5">
        <v>0.2349</v>
      </c>
      <c r="DH187" s="4">
        <v>0.71230000000000004</v>
      </c>
      <c r="DI187" s="4">
        <v>0.87760000000000005</v>
      </c>
      <c r="DJ187" s="4">
        <v>0.30149999999999999</v>
      </c>
      <c r="DK187" s="4">
        <v>0.91459999999999997</v>
      </c>
      <c r="DL187" s="4">
        <v>0.1222</v>
      </c>
      <c r="DM187" s="5">
        <v>0.8337</v>
      </c>
      <c r="DN187" s="5">
        <v>1.1896</v>
      </c>
      <c r="DO187" s="5">
        <v>0.2175</v>
      </c>
      <c r="DP187" s="5">
        <v>0.80830000000000002</v>
      </c>
      <c r="DQ187" s="5">
        <v>3.95E-2</v>
      </c>
      <c r="DR187" s="4">
        <v>0.63880000000000003</v>
      </c>
      <c r="DS187" s="4">
        <v>0.70440000000000003</v>
      </c>
      <c r="DT187" s="4">
        <v>0.40400000000000003</v>
      </c>
      <c r="DU187" s="4">
        <v>0.96240000000000003</v>
      </c>
      <c r="DV187" s="4">
        <v>0.31180000000000002</v>
      </c>
      <c r="DW187" s="5">
        <v>0.65039999999999998</v>
      </c>
      <c r="DX187" s="5">
        <v>0.73029999999999995</v>
      </c>
      <c r="DY187" s="5">
        <v>0.3861</v>
      </c>
      <c r="DZ187" s="5">
        <v>0.95499999999999996</v>
      </c>
      <c r="EA187" s="5">
        <v>0.3695</v>
      </c>
      <c r="EB187" s="4">
        <v>0.67159999999999997</v>
      </c>
      <c r="EC187" s="4">
        <v>0.77929999999999999</v>
      </c>
      <c r="ED187" s="4">
        <v>0.35549999999999998</v>
      </c>
      <c r="EE187" s="4">
        <v>0.94179999999999997</v>
      </c>
      <c r="EF187" s="4">
        <v>0.2238</v>
      </c>
      <c r="EG187" s="5">
        <v>0.71279999999999999</v>
      </c>
      <c r="EH187" s="5">
        <v>0.87890000000000001</v>
      </c>
      <c r="EI187" s="5">
        <v>0.2994</v>
      </c>
      <c r="EJ187" s="5">
        <v>0.91490000000000005</v>
      </c>
      <c r="EK187" s="5">
        <v>0.1323</v>
      </c>
      <c r="EL187" s="4">
        <v>0.83330000000000004</v>
      </c>
      <c r="EM187" s="4">
        <v>1.1887000000000001</v>
      </c>
      <c r="EN187" s="4">
        <v>0.2172</v>
      </c>
      <c r="EO187" s="4">
        <v>0.80879999999999996</v>
      </c>
      <c r="EP187" s="4">
        <v>4.0500000000000001E-2</v>
      </c>
      <c r="EQ187" s="5"/>
      <c r="ER187" s="5"/>
      <c r="ES187" s="5"/>
      <c r="ET187" s="5"/>
      <c r="EU187" s="5"/>
      <c r="EV187" s="4"/>
      <c r="EW187" s="4"/>
      <c r="EX187" s="4"/>
      <c r="EY187" s="4"/>
      <c r="EZ187" s="4"/>
      <c r="FA187" s="5"/>
      <c r="FB187" s="5"/>
      <c r="FC187" s="5"/>
      <c r="FD187" s="5"/>
      <c r="FE187" s="5"/>
      <c r="FF187" s="4"/>
      <c r="FG187" s="4"/>
      <c r="FH187" s="4"/>
      <c r="FI187" s="4"/>
      <c r="FJ187" s="4"/>
      <c r="FK187" s="5"/>
      <c r="FL187" s="5"/>
      <c r="FM187" s="5"/>
      <c r="FN187" s="5"/>
      <c r="FO187" s="5"/>
      <c r="FP187" s="4">
        <f t="shared" si="41"/>
        <v>0.69948275862068987</v>
      </c>
      <c r="FQ187" s="4">
        <f t="shared" si="37"/>
        <v>0.85110344827586215</v>
      </c>
      <c r="FR187" s="4">
        <f t="shared" si="38"/>
        <v>0.33251724137931038</v>
      </c>
      <c r="FS187" s="4">
        <f t="shared" si="39"/>
        <v>0.91872758620689643</v>
      </c>
      <c r="FT187" s="4">
        <f t="shared" si="40"/>
        <v>0.23527586206896553</v>
      </c>
      <c r="FU187" s="1" t="str" cm="1">
        <f t="array" aca="1" ref="FU187" ca="1">CONCATENATE(INDIRECT(ADDRESS(1,MATCH(_xlfn.MINIFS(B187:FO187,metrics.est,"MAE"),B187:FO187,0)+1)), ", ", INDIRECT(ADDRESS(2,MATCH(_xlfn.MINIFS(B187:FO187,metrics.est,"MAE"),B187:FO187,0)+1)))</f>
        <v>k=20, r=0.1</v>
      </c>
      <c r="FV187" s="1" t="str" cm="1">
        <f t="array" aca="1" ref="FV187" ca="1">CONCATENATE(INDIRECT(ADDRESS(1,MATCH(_xlfn.MINIFS(B187:FO187,metrics.est,"MSE"),B187:FO187,0)+1)), ", ", INDIRECT(ADDRESS(2,MATCH(_xlfn.MINIFS(B187:FO187,metrics.est,"MSE"),B187:FO187,0)+1)))</f>
        <v>k=5, r=0.1</v>
      </c>
      <c r="FW187" s="1" t="str" cm="1">
        <f t="array" aca="1" ref="FW187" ca="1">CONCATENATE(INDIRECT(ADDRESS(1,MATCH(_xlfn.MAXIFS(B187:FO187,metrics.est,"R"),B187:FO187,0)+1)), ", ", INDIRECT(ADDRESS(2,MATCH(_xlfn.MAXIFS(B187:FO187,metrics.est,"R"),B187:FO187,0)+1)))</f>
        <v>k=10, r=0.1</v>
      </c>
      <c r="FX187" s="1" t="str" cm="1">
        <f t="array" aca="1" ref="FX187" ca="1">CONCATENATE(INDIRECT(ADDRESS(1,MATCH(_xlfn.MAXIFS(B187:FO187,metrics.est,"Coverage"),B187:FO187,0)+1)), ", ", INDIRECT(ADDRESS(2,MATCH(_xlfn.MAXIFS(B187:FO187,metrics.est,"Coverage"),B187:FO187,0)+1)))</f>
        <v>k=5, r=0.1</v>
      </c>
      <c r="FY187" s="1" t="str" cm="1">
        <f t="array" aca="1" ref="FY187" ca="1">CONCATENATE(INDIRECT(ADDRESS(1,MATCH(_xlfn.MINIFS(B187:FO187,metrics.est,"Time"),B187:FO187,0)+1)), ", ", INDIRECT(ADDRESS(2,MATCH(_xlfn.MINIFS(B187:FO187,metrics.est,"Time"),B187:FO187,0)+1)))</f>
        <v>k=20, r=0.9</v>
      </c>
    </row>
    <row r="188" spans="1:181" x14ac:dyDescent="0.2">
      <c r="A188" s="1" t="s">
        <v>163</v>
      </c>
      <c r="B188" s="4">
        <v>0.63949999999999996</v>
      </c>
      <c r="C188" s="4">
        <v>0.70450000000000002</v>
      </c>
      <c r="D188" s="4">
        <v>0.38090000000000002</v>
      </c>
      <c r="E188" s="4">
        <v>0.96430000000000005</v>
      </c>
      <c r="F188" s="4">
        <v>0.4088</v>
      </c>
      <c r="G188" s="5">
        <v>0.64649999999999996</v>
      </c>
      <c r="H188" s="5">
        <v>0.72209999999999996</v>
      </c>
      <c r="I188" s="5">
        <v>0.39340000000000003</v>
      </c>
      <c r="J188" s="5">
        <v>0.95889999999999997</v>
      </c>
      <c r="K188" s="5">
        <v>0.44500000000000001</v>
      </c>
      <c r="L188" s="4">
        <v>0.65449999999999997</v>
      </c>
      <c r="M188" s="4">
        <v>0.74019999999999997</v>
      </c>
      <c r="N188" s="4">
        <v>0.38279999999999997</v>
      </c>
      <c r="O188" s="4">
        <v>0.95550000000000002</v>
      </c>
      <c r="P188" s="4">
        <v>0.51919999999999999</v>
      </c>
      <c r="Q188" s="5">
        <v>0.66200000000000003</v>
      </c>
      <c r="R188" s="5">
        <v>0.75570000000000004</v>
      </c>
      <c r="S188" s="5">
        <v>0.36940000000000001</v>
      </c>
      <c r="T188" s="5">
        <v>0.94989999999999997</v>
      </c>
      <c r="U188" s="5">
        <v>0.37419999999999998</v>
      </c>
      <c r="V188" s="4">
        <v>0.67269999999999996</v>
      </c>
      <c r="W188" s="4">
        <v>0.78</v>
      </c>
      <c r="X188" s="4">
        <v>0.35720000000000002</v>
      </c>
      <c r="Y188" s="4">
        <v>0.94169999999999998</v>
      </c>
      <c r="Z188" s="4">
        <v>0.32950000000000002</v>
      </c>
      <c r="AA188" s="5">
        <v>0.69110000000000005</v>
      </c>
      <c r="AB188" s="5">
        <v>0.82230000000000003</v>
      </c>
      <c r="AC188" s="5">
        <v>0.32919999999999999</v>
      </c>
      <c r="AD188" s="5">
        <v>0.93189999999999995</v>
      </c>
      <c r="AE188" s="5">
        <v>0.29260000000000003</v>
      </c>
      <c r="AF188" s="4">
        <v>0.71330000000000005</v>
      </c>
      <c r="AG188" s="4">
        <v>0.87809999999999999</v>
      </c>
      <c r="AH188" s="4">
        <v>0.29830000000000001</v>
      </c>
      <c r="AI188" s="4">
        <v>0.91469999999999996</v>
      </c>
      <c r="AJ188" s="4">
        <v>0.1968</v>
      </c>
      <c r="AK188" s="5">
        <v>0.75570000000000004</v>
      </c>
      <c r="AL188" s="5">
        <v>0.98750000000000004</v>
      </c>
      <c r="AM188" s="5">
        <v>0.26090000000000002</v>
      </c>
      <c r="AN188" s="5">
        <v>0.88400000000000001</v>
      </c>
      <c r="AO188" s="5">
        <v>0.13200000000000001</v>
      </c>
      <c r="AP188" s="4">
        <v>0.83340000000000003</v>
      </c>
      <c r="AQ188" s="4">
        <v>1.1871</v>
      </c>
      <c r="AR188" s="4">
        <v>0.21840000000000001</v>
      </c>
      <c r="AS188" s="4">
        <v>0.80930000000000002</v>
      </c>
      <c r="AT188" s="4">
        <v>5.5500000000000001E-2</v>
      </c>
      <c r="AU188" s="5">
        <v>0.64039999999999997</v>
      </c>
      <c r="AV188" s="5">
        <v>0.70709999999999995</v>
      </c>
      <c r="AW188" s="5">
        <v>0.40510000000000002</v>
      </c>
      <c r="AX188" s="5">
        <v>0.96309999999999996</v>
      </c>
      <c r="AY188" s="5">
        <v>0.36609999999999998</v>
      </c>
      <c r="AZ188" s="4">
        <v>0.65369999999999995</v>
      </c>
      <c r="BA188" s="4">
        <v>0.73640000000000005</v>
      </c>
      <c r="BB188" s="4">
        <v>0.38840000000000002</v>
      </c>
      <c r="BC188" s="4">
        <v>0.95489999999999997</v>
      </c>
      <c r="BD188" s="4">
        <v>0.41760000000000003</v>
      </c>
      <c r="BE188" s="5">
        <v>0.67320000000000002</v>
      </c>
      <c r="BF188" s="5">
        <v>0.78269999999999995</v>
      </c>
      <c r="BG188" s="5">
        <v>0.35210000000000002</v>
      </c>
      <c r="BH188" s="5">
        <v>0.94199999999999995</v>
      </c>
      <c r="BI188" s="5">
        <v>0.3715</v>
      </c>
      <c r="BJ188" s="4">
        <v>0.71389999999999998</v>
      </c>
      <c r="BK188" s="4">
        <v>0.87939999999999996</v>
      </c>
      <c r="BL188" s="4">
        <v>0.30020000000000002</v>
      </c>
      <c r="BM188" s="4">
        <v>0.91459999999999997</v>
      </c>
      <c r="BN188" s="4">
        <v>0.2006</v>
      </c>
      <c r="BO188" s="5">
        <v>0.83440000000000003</v>
      </c>
      <c r="BP188" s="5">
        <v>1.1882999999999999</v>
      </c>
      <c r="BQ188" s="5">
        <v>0.2135</v>
      </c>
      <c r="BR188" s="5">
        <v>0.80810000000000004</v>
      </c>
      <c r="BS188" s="5">
        <v>5.8900000000000001E-2</v>
      </c>
      <c r="BT188" s="4">
        <v>0.64180000000000004</v>
      </c>
      <c r="BU188" s="4">
        <v>0.71020000000000005</v>
      </c>
      <c r="BV188" s="4">
        <v>0.38919999999999999</v>
      </c>
      <c r="BW188" s="4">
        <v>0.96289999999999998</v>
      </c>
      <c r="BX188" s="4">
        <v>0.34289999999999998</v>
      </c>
      <c r="BY188" s="5">
        <v>0.65439999999999998</v>
      </c>
      <c r="BZ188" s="5">
        <v>0.73950000000000005</v>
      </c>
      <c r="CA188" s="5">
        <v>0.38450000000000001</v>
      </c>
      <c r="CB188" s="5">
        <v>0.95569999999999999</v>
      </c>
      <c r="CC188" s="5">
        <v>0.41120000000000001</v>
      </c>
      <c r="CD188" s="4">
        <v>0.67490000000000006</v>
      </c>
      <c r="CE188" s="4">
        <v>0.78580000000000005</v>
      </c>
      <c r="CF188" s="4">
        <v>0.35160000000000002</v>
      </c>
      <c r="CG188" s="4">
        <v>0.94230000000000003</v>
      </c>
      <c r="CH188" s="4">
        <v>0.33689999999999998</v>
      </c>
      <c r="CI188" s="5">
        <v>0.71460000000000001</v>
      </c>
      <c r="CJ188" s="5">
        <v>0.88319999999999999</v>
      </c>
      <c r="CK188" s="5">
        <v>0.30030000000000001</v>
      </c>
      <c r="CL188" s="5">
        <v>0.91439999999999999</v>
      </c>
      <c r="CM188" s="5">
        <v>0.17949999999999999</v>
      </c>
      <c r="CN188" s="4">
        <v>0.83389999999999997</v>
      </c>
      <c r="CO188" s="4">
        <v>1.1897</v>
      </c>
      <c r="CP188" s="4">
        <v>0.21920000000000001</v>
      </c>
      <c r="CQ188" s="4">
        <v>0.80820000000000003</v>
      </c>
      <c r="CR188" s="4">
        <v>4.6699999999999998E-2</v>
      </c>
      <c r="CS188" s="5">
        <v>0.63839999999999997</v>
      </c>
      <c r="CT188" s="5">
        <v>0.70409999999999995</v>
      </c>
      <c r="CU188" s="5">
        <v>0.40660000000000002</v>
      </c>
      <c r="CV188" s="5">
        <v>0.96299999999999997</v>
      </c>
      <c r="CW188" s="5">
        <v>0.3014</v>
      </c>
      <c r="CX188" s="4">
        <v>0.65359999999999996</v>
      </c>
      <c r="CY188" s="4">
        <v>0.7379</v>
      </c>
      <c r="CZ188" s="4">
        <v>0.38440000000000002</v>
      </c>
      <c r="DA188" s="4">
        <v>0.95530000000000004</v>
      </c>
      <c r="DB188" s="4">
        <v>0.35370000000000001</v>
      </c>
      <c r="DC188" s="5">
        <v>0.67410000000000003</v>
      </c>
      <c r="DD188" s="5">
        <v>0.78410000000000002</v>
      </c>
      <c r="DE188" s="5">
        <v>0.35189999999999999</v>
      </c>
      <c r="DF188" s="5">
        <v>0.94259999999999999</v>
      </c>
      <c r="DG188" s="5">
        <v>0.26700000000000002</v>
      </c>
      <c r="DH188" s="4">
        <v>0.71379999999999999</v>
      </c>
      <c r="DI188" s="4">
        <v>0.88029999999999997</v>
      </c>
      <c r="DJ188" s="4">
        <v>0.3014</v>
      </c>
      <c r="DK188" s="4">
        <v>0.91459999999999997</v>
      </c>
      <c r="DL188" s="4">
        <v>0.13320000000000001</v>
      </c>
      <c r="DM188" s="5">
        <v>0.83360000000000001</v>
      </c>
      <c r="DN188" s="5">
        <v>1.1886000000000001</v>
      </c>
      <c r="DO188" s="5">
        <v>0.21779999999999999</v>
      </c>
      <c r="DP188" s="5">
        <v>0.80830000000000002</v>
      </c>
      <c r="DQ188" s="5">
        <v>4.1200000000000001E-2</v>
      </c>
      <c r="DR188" s="4">
        <v>0.64119999999999999</v>
      </c>
      <c r="DS188" s="4">
        <v>0.70909999999999995</v>
      </c>
      <c r="DT188" s="4">
        <v>0.4022</v>
      </c>
      <c r="DU188" s="4">
        <v>0.96240000000000003</v>
      </c>
      <c r="DV188" s="4">
        <v>0.37519999999999998</v>
      </c>
      <c r="DW188" s="5">
        <v>0.65269999999999995</v>
      </c>
      <c r="DX188" s="5">
        <v>0.7349</v>
      </c>
      <c r="DY188" s="5">
        <v>0.38440000000000002</v>
      </c>
      <c r="DZ188" s="5">
        <v>0.95499999999999996</v>
      </c>
      <c r="EA188" s="5">
        <v>0.45629999999999998</v>
      </c>
      <c r="EB188" s="4">
        <v>0.67359999999999998</v>
      </c>
      <c r="EC188" s="4">
        <v>0.7833</v>
      </c>
      <c r="ED188" s="4">
        <v>0.35470000000000002</v>
      </c>
      <c r="EE188" s="4">
        <v>0.94179999999999997</v>
      </c>
      <c r="EF188" s="4">
        <v>0.25840000000000002</v>
      </c>
      <c r="EG188" s="5">
        <v>0.71430000000000005</v>
      </c>
      <c r="EH188" s="5">
        <v>0.88149999999999995</v>
      </c>
      <c r="EI188" s="5">
        <v>0.2994</v>
      </c>
      <c r="EJ188" s="5">
        <v>0.91490000000000005</v>
      </c>
      <c r="EK188" s="5">
        <v>0.1449</v>
      </c>
      <c r="EL188" s="4">
        <v>0.83309999999999995</v>
      </c>
      <c r="EM188" s="4">
        <v>1.1875</v>
      </c>
      <c r="EN188" s="4">
        <v>0.2175</v>
      </c>
      <c r="EO188" s="4">
        <v>0.80879999999999996</v>
      </c>
      <c r="EP188" s="4">
        <v>4.1099999999999998E-2</v>
      </c>
      <c r="EQ188" s="5"/>
      <c r="ER188" s="5"/>
      <c r="ES188" s="5"/>
      <c r="ET188" s="5"/>
      <c r="EU188" s="5"/>
      <c r="EV188" s="4"/>
      <c r="EW188" s="4"/>
      <c r="EX188" s="4"/>
      <c r="EY188" s="4"/>
      <c r="EZ188" s="4"/>
      <c r="FA188" s="5"/>
      <c r="FB188" s="5"/>
      <c r="FC188" s="5"/>
      <c r="FD188" s="5"/>
      <c r="FE188" s="5"/>
      <c r="FF188" s="4"/>
      <c r="FG188" s="4"/>
      <c r="FH188" s="4"/>
      <c r="FI188" s="4"/>
      <c r="FJ188" s="4"/>
      <c r="FK188" s="5"/>
      <c r="FL188" s="5"/>
      <c r="FM188" s="5"/>
      <c r="FN188" s="5"/>
      <c r="FO188" s="5"/>
      <c r="FP188" s="4">
        <f t="shared" si="41"/>
        <v>0.70111379310344835</v>
      </c>
      <c r="FQ188" s="4">
        <f t="shared" si="37"/>
        <v>0.85417586206896545</v>
      </c>
      <c r="FR188" s="4">
        <f t="shared" si="38"/>
        <v>0.33154827586206892</v>
      </c>
      <c r="FS188" s="4">
        <f t="shared" si="39"/>
        <v>0.91872758620689643</v>
      </c>
      <c r="FT188" s="4">
        <f t="shared" si="40"/>
        <v>0.27096206896551728</v>
      </c>
      <c r="FU188" s="1" t="str" cm="1">
        <f t="array" aca="1" ref="FU188" ca="1">CONCATENATE(INDIRECT(ADDRESS(1,MATCH(_xlfn.MINIFS(B188:FO188,metrics.est,"MAE"),B188:FO188,0)+1)), ", ", INDIRECT(ADDRESS(2,MATCH(_xlfn.MINIFS(B188:FO188,metrics.est,"MAE"),B188:FO188,0)+1)))</f>
        <v>k=20, r=0.1</v>
      </c>
      <c r="FV188" s="1" t="str" cm="1">
        <f t="array" aca="1" ref="FV188" ca="1">CONCATENATE(INDIRECT(ADDRESS(1,MATCH(_xlfn.MINIFS(B188:FO188,metrics.est,"MSE"),B188:FO188,0)+1)), ", ", INDIRECT(ADDRESS(2,MATCH(_xlfn.MINIFS(B188:FO188,metrics.est,"MSE"),B188:FO188,0)+1)))</f>
        <v>k=20, r=0.1</v>
      </c>
      <c r="FW188" s="1" t="str" cm="1">
        <f t="array" aca="1" ref="FW188" ca="1">CONCATENATE(INDIRECT(ADDRESS(1,MATCH(_xlfn.MAXIFS(B188:FO188,metrics.est,"R"),B188:FO188,0)+1)), ", ", INDIRECT(ADDRESS(2,MATCH(_xlfn.MAXIFS(B188:FO188,metrics.est,"R"),B188:FO188,0)+1)))</f>
        <v>k=20, r=0.1</v>
      </c>
      <c r="FX188" s="1" t="str" cm="1">
        <f t="array" aca="1" ref="FX188" ca="1">CONCATENATE(INDIRECT(ADDRESS(1,MATCH(_xlfn.MAXIFS(B188:FO188,metrics.est,"Coverage"),B188:FO188,0)+1)), ", ", INDIRECT(ADDRESS(2,MATCH(_xlfn.MAXIFS(B188:FO188,metrics.est,"Coverage"),B188:FO188,0)+1)))</f>
        <v>k=5, r=0.1</v>
      </c>
      <c r="FY188" s="1" t="str" cm="1">
        <f t="array" aca="1" ref="FY188" ca="1">CONCATENATE(INDIRECT(ADDRESS(1,MATCH(_xlfn.MINIFS(B188:FO188,metrics.est,"Time"),B188:FO188,0)+1)), ", ", INDIRECT(ADDRESS(2,MATCH(_xlfn.MINIFS(B188:FO188,metrics.est,"Time"),B188:FO188,0)+1)))</f>
        <v>k=50, r=0.9</v>
      </c>
    </row>
    <row r="189" spans="1:181" x14ac:dyDescent="0.2">
      <c r="A189" s="1" t="s">
        <v>164</v>
      </c>
      <c r="B189" s="4">
        <v>0.65610000000000002</v>
      </c>
      <c r="C189" s="4">
        <v>0.73570000000000002</v>
      </c>
      <c r="D189" s="4">
        <v>0.35539999999999999</v>
      </c>
      <c r="E189" s="4">
        <v>0.96430000000000005</v>
      </c>
      <c r="F189" s="4">
        <v>0.3407</v>
      </c>
      <c r="G189" s="5">
        <v>0.65990000000000004</v>
      </c>
      <c r="H189" s="5">
        <v>0.74709999999999999</v>
      </c>
      <c r="I189" s="5">
        <v>0.37390000000000001</v>
      </c>
      <c r="J189" s="5">
        <v>0.95889999999999997</v>
      </c>
      <c r="K189" s="5">
        <v>0.3604</v>
      </c>
      <c r="L189" s="4">
        <v>0.66549999999999998</v>
      </c>
      <c r="M189" s="4">
        <v>0.76039999999999996</v>
      </c>
      <c r="N189" s="4">
        <v>0.36620000000000003</v>
      </c>
      <c r="O189" s="4">
        <v>0.95550000000000002</v>
      </c>
      <c r="P189" s="4">
        <v>0.38969999999999999</v>
      </c>
      <c r="Q189" s="5">
        <v>0.67069999999999996</v>
      </c>
      <c r="R189" s="5">
        <v>0.77029999999999998</v>
      </c>
      <c r="S189" s="5">
        <v>0.35830000000000001</v>
      </c>
      <c r="T189" s="5">
        <v>0.94989999999999997</v>
      </c>
      <c r="U189" s="5">
        <v>0.31669999999999998</v>
      </c>
      <c r="V189" s="4">
        <v>0.67720000000000002</v>
      </c>
      <c r="W189" s="4">
        <v>0.78520000000000001</v>
      </c>
      <c r="X189" s="4">
        <v>0.35249999999999998</v>
      </c>
      <c r="Y189" s="4">
        <v>0.94169999999999998</v>
      </c>
      <c r="Z189" s="4">
        <v>0.2752</v>
      </c>
      <c r="AA189" s="5">
        <v>0.69020000000000004</v>
      </c>
      <c r="AB189" s="5">
        <v>0.81399999999999995</v>
      </c>
      <c r="AC189" s="5">
        <v>0.33639999999999998</v>
      </c>
      <c r="AD189" s="5">
        <v>0.93189999999999995</v>
      </c>
      <c r="AE189" s="5">
        <v>0.2364</v>
      </c>
      <c r="AF189" s="4">
        <v>0.70409999999999995</v>
      </c>
      <c r="AG189" s="4">
        <v>0.85019999999999996</v>
      </c>
      <c r="AH189" s="4">
        <v>0.31230000000000002</v>
      </c>
      <c r="AI189" s="4">
        <v>0.91469999999999996</v>
      </c>
      <c r="AJ189" s="4">
        <v>0.17180000000000001</v>
      </c>
      <c r="AK189" s="5">
        <v>0.73680000000000001</v>
      </c>
      <c r="AL189" s="5">
        <v>0.93579999999999997</v>
      </c>
      <c r="AM189" s="5">
        <v>0.27850000000000003</v>
      </c>
      <c r="AN189" s="5">
        <v>0.88400000000000001</v>
      </c>
      <c r="AO189" s="5">
        <v>0.11269999999999999</v>
      </c>
      <c r="AP189" s="4">
        <v>0.81540000000000001</v>
      </c>
      <c r="AQ189" s="4">
        <v>1.1406000000000001</v>
      </c>
      <c r="AR189" s="4">
        <v>0.22539999999999999</v>
      </c>
      <c r="AS189" s="4">
        <v>0.80930000000000002</v>
      </c>
      <c r="AT189" s="4">
        <v>5.3199999999999997E-2</v>
      </c>
      <c r="AU189" s="5">
        <v>0.65600000000000003</v>
      </c>
      <c r="AV189" s="5">
        <v>0.7369</v>
      </c>
      <c r="AW189" s="5">
        <v>0.37830000000000003</v>
      </c>
      <c r="AX189" s="5">
        <v>0.96309999999999996</v>
      </c>
      <c r="AY189" s="5">
        <v>0.27939999999999998</v>
      </c>
      <c r="AZ189" s="4">
        <v>0.66490000000000005</v>
      </c>
      <c r="BA189" s="4">
        <v>0.75580000000000003</v>
      </c>
      <c r="BB189" s="4">
        <v>0.37090000000000001</v>
      </c>
      <c r="BC189" s="4">
        <v>0.95489999999999997</v>
      </c>
      <c r="BD189" s="4">
        <v>0.33850000000000002</v>
      </c>
      <c r="BE189" s="5">
        <v>0.67759999999999998</v>
      </c>
      <c r="BF189" s="5">
        <v>0.7873</v>
      </c>
      <c r="BG189" s="5">
        <v>0.3483</v>
      </c>
      <c r="BH189" s="5">
        <v>0.94199999999999995</v>
      </c>
      <c r="BI189" s="5">
        <v>0.31469999999999998</v>
      </c>
      <c r="BJ189" s="4">
        <v>0.70509999999999995</v>
      </c>
      <c r="BK189" s="4">
        <v>0.85189999999999999</v>
      </c>
      <c r="BL189" s="4">
        <v>0.313</v>
      </c>
      <c r="BM189" s="4">
        <v>0.91459999999999997</v>
      </c>
      <c r="BN189" s="4">
        <v>0.1724</v>
      </c>
      <c r="BO189" s="5">
        <v>0.81659999999999999</v>
      </c>
      <c r="BP189" s="5">
        <v>1.1422000000000001</v>
      </c>
      <c r="BQ189" s="5">
        <v>0.22059999999999999</v>
      </c>
      <c r="BR189" s="5">
        <v>0.80810000000000004</v>
      </c>
      <c r="BS189" s="5">
        <v>5.9700000000000003E-2</v>
      </c>
      <c r="BT189" s="4">
        <v>0.65620000000000001</v>
      </c>
      <c r="BU189" s="4">
        <v>0.73680000000000001</v>
      </c>
      <c r="BV189" s="4">
        <v>0.36520000000000002</v>
      </c>
      <c r="BW189" s="4">
        <v>0.96289999999999998</v>
      </c>
      <c r="BX189" s="4">
        <v>0.26640000000000003</v>
      </c>
      <c r="BY189" s="5">
        <v>0.66539999999999999</v>
      </c>
      <c r="BZ189" s="5">
        <v>0.75849999999999995</v>
      </c>
      <c r="CA189" s="5">
        <v>0.36709999999999998</v>
      </c>
      <c r="CB189" s="5">
        <v>0.95569999999999999</v>
      </c>
      <c r="CC189" s="5">
        <v>0.33410000000000001</v>
      </c>
      <c r="CD189" s="4">
        <v>0.67920000000000003</v>
      </c>
      <c r="CE189" s="4">
        <v>0.79039999999999999</v>
      </c>
      <c r="CF189" s="4">
        <v>0.3483</v>
      </c>
      <c r="CG189" s="4">
        <v>0.94230000000000003</v>
      </c>
      <c r="CH189" s="4">
        <v>0.28510000000000002</v>
      </c>
      <c r="CI189" s="5">
        <v>0.70569999999999999</v>
      </c>
      <c r="CJ189" s="5">
        <v>0.85550000000000004</v>
      </c>
      <c r="CK189" s="5">
        <v>0.3135</v>
      </c>
      <c r="CL189" s="5">
        <v>0.91439999999999999</v>
      </c>
      <c r="CM189" s="5">
        <v>0.15870000000000001</v>
      </c>
      <c r="CN189" s="4">
        <v>0.8165</v>
      </c>
      <c r="CO189" s="4">
        <v>1.1445000000000001</v>
      </c>
      <c r="CP189" s="4">
        <v>0.22620000000000001</v>
      </c>
      <c r="CQ189" s="4">
        <v>0.80820000000000003</v>
      </c>
      <c r="CR189" s="4">
        <v>4.48E-2</v>
      </c>
      <c r="CS189" s="5">
        <v>0.65400000000000003</v>
      </c>
      <c r="CT189" s="5">
        <v>0.73319999999999996</v>
      </c>
      <c r="CU189" s="5">
        <v>0.38240000000000002</v>
      </c>
      <c r="CV189" s="5">
        <v>0.96299999999999997</v>
      </c>
      <c r="CW189" s="5">
        <v>0.2306</v>
      </c>
      <c r="CX189" s="4">
        <v>0.66490000000000005</v>
      </c>
      <c r="CY189" s="4">
        <v>0.75819999999999999</v>
      </c>
      <c r="CZ189" s="4">
        <v>0.36780000000000002</v>
      </c>
      <c r="DA189" s="4">
        <v>0.95530000000000004</v>
      </c>
      <c r="DB189" s="4">
        <v>0.28299999999999997</v>
      </c>
      <c r="DC189" s="5">
        <v>0.67859999999999998</v>
      </c>
      <c r="DD189" s="5">
        <v>0.78900000000000003</v>
      </c>
      <c r="DE189" s="5">
        <v>0.3478</v>
      </c>
      <c r="DF189" s="5">
        <v>0.94259999999999999</v>
      </c>
      <c r="DG189" s="5">
        <v>0.22309999999999999</v>
      </c>
      <c r="DH189" s="4">
        <v>0.70509999999999995</v>
      </c>
      <c r="DI189" s="4">
        <v>0.85340000000000005</v>
      </c>
      <c r="DJ189" s="4">
        <v>0.31519999999999998</v>
      </c>
      <c r="DK189" s="4">
        <v>0.91459999999999997</v>
      </c>
      <c r="DL189" s="4">
        <v>0.1177</v>
      </c>
      <c r="DM189" s="5">
        <v>0.8165</v>
      </c>
      <c r="DN189" s="5">
        <v>1.1447000000000001</v>
      </c>
      <c r="DO189" s="5">
        <v>0.22470000000000001</v>
      </c>
      <c r="DP189" s="5">
        <v>0.80830000000000002</v>
      </c>
      <c r="DQ189" s="5">
        <v>3.9300000000000002E-2</v>
      </c>
      <c r="DR189" s="4">
        <v>0.65649999999999997</v>
      </c>
      <c r="DS189" s="4">
        <v>0.73850000000000005</v>
      </c>
      <c r="DT189" s="4">
        <v>0.37559999999999999</v>
      </c>
      <c r="DU189" s="4">
        <v>0.96240000000000003</v>
      </c>
      <c r="DV189" s="4">
        <v>0.30220000000000002</v>
      </c>
      <c r="DW189" s="5">
        <v>0.66379999999999995</v>
      </c>
      <c r="DX189" s="5">
        <v>0.75509999999999999</v>
      </c>
      <c r="DY189" s="5">
        <v>0.36770000000000003</v>
      </c>
      <c r="DZ189" s="5">
        <v>0.95499999999999996</v>
      </c>
      <c r="EA189" s="5">
        <v>0.39510000000000001</v>
      </c>
      <c r="EB189" s="4">
        <v>0.67769999999999997</v>
      </c>
      <c r="EC189" s="4">
        <v>0.78739999999999999</v>
      </c>
      <c r="ED189" s="4">
        <v>0.3523</v>
      </c>
      <c r="EE189" s="4">
        <v>0.94189999999999996</v>
      </c>
      <c r="EF189" s="4">
        <v>0.21690000000000001</v>
      </c>
      <c r="EG189" s="5">
        <v>0.70540000000000003</v>
      </c>
      <c r="EH189" s="5">
        <v>0.85419999999999996</v>
      </c>
      <c r="EI189" s="5">
        <v>0.31319999999999998</v>
      </c>
      <c r="EJ189" s="5">
        <v>0.91490000000000005</v>
      </c>
      <c r="EK189" s="5">
        <v>0.1258</v>
      </c>
      <c r="EL189" s="4">
        <v>0.81589999999999996</v>
      </c>
      <c r="EM189" s="4">
        <v>1.1433</v>
      </c>
      <c r="EN189" s="4">
        <v>0.224</v>
      </c>
      <c r="EO189" s="4">
        <v>0.80879999999999996</v>
      </c>
      <c r="EP189" s="4">
        <v>4.0300000000000002E-2</v>
      </c>
      <c r="EQ189" s="5"/>
      <c r="ER189" s="5"/>
      <c r="ES189" s="5"/>
      <c r="ET189" s="5"/>
      <c r="EU189" s="5"/>
      <c r="EV189" s="4"/>
      <c r="EW189" s="4"/>
      <c r="EX189" s="4"/>
      <c r="EY189" s="4"/>
      <c r="EZ189" s="4"/>
      <c r="FA189" s="5"/>
      <c r="FB189" s="5"/>
      <c r="FC189" s="5"/>
      <c r="FD189" s="5"/>
      <c r="FE189" s="5"/>
      <c r="FF189" s="4"/>
      <c r="FG189" s="4"/>
      <c r="FH189" s="4"/>
      <c r="FI189" s="4"/>
      <c r="FJ189" s="4"/>
      <c r="FK189" s="5"/>
      <c r="FL189" s="5"/>
      <c r="FM189" s="5"/>
      <c r="FN189" s="5"/>
      <c r="FO189" s="5"/>
      <c r="FP189" s="4">
        <f t="shared" si="41"/>
        <v>0.70198275862068971</v>
      </c>
      <c r="FQ189" s="4">
        <f t="shared" si="37"/>
        <v>0.85021034482758617</v>
      </c>
      <c r="FR189" s="4">
        <f t="shared" si="38"/>
        <v>0.32693103448275862</v>
      </c>
      <c r="FS189" s="4">
        <f t="shared" si="39"/>
        <v>0.9187310344827585</v>
      </c>
      <c r="FT189" s="4">
        <f t="shared" si="40"/>
        <v>0.22360689655172414</v>
      </c>
      <c r="FU189" s="1" t="str" cm="1">
        <f t="array" aca="1" ref="FU189" ca="1">CONCATENATE(INDIRECT(ADDRESS(1,MATCH(_xlfn.MINIFS(B189:FO189,metrics.est,"MAE"),B189:FO189,0)+1)), ", ", INDIRECT(ADDRESS(2,MATCH(_xlfn.MINIFS(B189:FO189,metrics.est,"MAE"),B189:FO189,0)+1)))</f>
        <v>k=20, r=0.1</v>
      </c>
      <c r="FV189" s="1" t="str" cm="1">
        <f t="array" aca="1" ref="FV189" ca="1">CONCATENATE(INDIRECT(ADDRESS(1,MATCH(_xlfn.MINIFS(B189:FO189,metrics.est,"MSE"),B189:FO189,0)+1)), ", ", INDIRECT(ADDRESS(2,MATCH(_xlfn.MINIFS(B189:FO189,metrics.est,"MSE"),B189:FO189,0)+1)))</f>
        <v>k=20, r=0.1</v>
      </c>
      <c r="FW189" s="1" t="str" cm="1">
        <f t="array" aca="1" ref="FW189" ca="1">CONCATENATE(INDIRECT(ADDRESS(1,MATCH(_xlfn.MAXIFS(B189:FO189,metrics.est,"R"),B189:FO189,0)+1)), ", ", INDIRECT(ADDRESS(2,MATCH(_xlfn.MAXIFS(B189:FO189,metrics.est,"R"),B189:FO189,0)+1)))</f>
        <v>k=20, r=0.1</v>
      </c>
      <c r="FX189" s="1" t="str" cm="1">
        <f t="array" aca="1" ref="FX189" ca="1">CONCATENATE(INDIRECT(ADDRESS(1,MATCH(_xlfn.MAXIFS(B189:FO189,metrics.est,"Coverage"),B189:FO189,0)+1)), ", ", INDIRECT(ADDRESS(2,MATCH(_xlfn.MAXIFS(B189:FO189,metrics.est,"Coverage"),B189:FO189,0)+1)))</f>
        <v>k=5, r=0.1</v>
      </c>
      <c r="FY189" s="1" t="str" cm="1">
        <f t="array" aca="1" ref="FY189" ca="1">CONCATENATE(INDIRECT(ADDRESS(1,MATCH(_xlfn.MINIFS(B189:FO189,metrics.est,"Time"),B189:FO189,0)+1)), ", ", INDIRECT(ADDRESS(2,MATCH(_xlfn.MINIFS(B189:FO189,metrics.est,"Time"),B189:FO189,0)+1)))</f>
        <v>k=20, r=0.9</v>
      </c>
    </row>
    <row r="190" spans="1:181" x14ac:dyDescent="0.2">
      <c r="A190" s="1" t="s">
        <v>165</v>
      </c>
      <c r="B190" s="4">
        <v>0.65990000000000004</v>
      </c>
      <c r="C190" s="4">
        <v>0.74380000000000002</v>
      </c>
      <c r="D190" s="4">
        <v>0.35389999999999999</v>
      </c>
      <c r="E190" s="4">
        <v>0.96430000000000005</v>
      </c>
      <c r="F190" s="4">
        <v>0.41449999999999998</v>
      </c>
      <c r="G190" s="5">
        <v>0.66349999999999998</v>
      </c>
      <c r="H190" s="5">
        <v>0.75439999999999996</v>
      </c>
      <c r="I190" s="5">
        <v>0.37180000000000002</v>
      </c>
      <c r="J190" s="5">
        <v>0.95889999999999997</v>
      </c>
      <c r="K190" s="5">
        <v>0.41339999999999999</v>
      </c>
      <c r="L190" s="4">
        <v>0.66879999999999995</v>
      </c>
      <c r="M190" s="4">
        <v>0.76749999999999996</v>
      </c>
      <c r="N190" s="4">
        <v>0.36420000000000002</v>
      </c>
      <c r="O190" s="4">
        <v>0.95550000000000002</v>
      </c>
      <c r="P190" s="4">
        <v>0.439</v>
      </c>
      <c r="Q190" s="5">
        <v>0.67359999999999998</v>
      </c>
      <c r="R190" s="5">
        <v>0.77629999999999999</v>
      </c>
      <c r="S190" s="5">
        <v>0.35670000000000002</v>
      </c>
      <c r="T190" s="5">
        <v>0.94989999999999997</v>
      </c>
      <c r="U190" s="5">
        <v>0.36149999999999999</v>
      </c>
      <c r="V190" s="4">
        <v>0.67989999999999995</v>
      </c>
      <c r="W190" s="4">
        <v>0.79100000000000004</v>
      </c>
      <c r="X190" s="4">
        <v>0.35139999999999999</v>
      </c>
      <c r="Y190" s="4">
        <v>0.94169999999999998</v>
      </c>
      <c r="Z190" s="4">
        <v>0.32079999999999997</v>
      </c>
      <c r="AA190" s="5">
        <v>0.69259999999999999</v>
      </c>
      <c r="AB190" s="5">
        <v>0.81920000000000004</v>
      </c>
      <c r="AC190" s="5">
        <v>0.33529999999999999</v>
      </c>
      <c r="AD190" s="5">
        <v>0.93189999999999995</v>
      </c>
      <c r="AE190" s="5">
        <v>0.29980000000000001</v>
      </c>
      <c r="AF190" s="4">
        <v>0.70609999999999995</v>
      </c>
      <c r="AG190" s="4">
        <v>0.85440000000000005</v>
      </c>
      <c r="AH190" s="4">
        <v>0.31219999999999998</v>
      </c>
      <c r="AI190" s="4">
        <v>0.91469999999999996</v>
      </c>
      <c r="AJ190" s="4">
        <v>0.192</v>
      </c>
      <c r="AK190" s="5">
        <v>0.73819999999999997</v>
      </c>
      <c r="AL190" s="5">
        <v>0.9385</v>
      </c>
      <c r="AM190" s="5">
        <v>0.27860000000000001</v>
      </c>
      <c r="AN190" s="5">
        <v>0.88400000000000001</v>
      </c>
      <c r="AO190" s="5">
        <v>0.1318</v>
      </c>
      <c r="AP190" s="4">
        <v>0.8155</v>
      </c>
      <c r="AQ190" s="4">
        <v>1.1402000000000001</v>
      </c>
      <c r="AR190" s="4">
        <v>0.22570000000000001</v>
      </c>
      <c r="AS190" s="4">
        <v>0.80930000000000002</v>
      </c>
      <c r="AT190" s="4">
        <v>5.4199999999999998E-2</v>
      </c>
      <c r="AU190" s="5">
        <v>0.66020000000000001</v>
      </c>
      <c r="AV190" s="5">
        <v>0.74509999999999998</v>
      </c>
      <c r="AW190" s="5">
        <v>0.37759999999999999</v>
      </c>
      <c r="AX190" s="5">
        <v>0.96309999999999996</v>
      </c>
      <c r="AY190" s="5">
        <v>0.33950000000000002</v>
      </c>
      <c r="AZ190" s="4">
        <v>0.66820000000000002</v>
      </c>
      <c r="BA190" s="4">
        <v>0.76270000000000004</v>
      </c>
      <c r="BB190" s="4">
        <v>0.36870000000000003</v>
      </c>
      <c r="BC190" s="4">
        <v>0.95489999999999997</v>
      </c>
      <c r="BD190" s="4">
        <v>0.39290000000000003</v>
      </c>
      <c r="BE190" s="5">
        <v>0.68030000000000002</v>
      </c>
      <c r="BF190" s="5">
        <v>0.79279999999999995</v>
      </c>
      <c r="BG190" s="5">
        <v>0.34699999999999998</v>
      </c>
      <c r="BH190" s="5">
        <v>0.94199999999999995</v>
      </c>
      <c r="BI190" s="5">
        <v>0.33379999999999999</v>
      </c>
      <c r="BJ190" s="4">
        <v>0.70709999999999995</v>
      </c>
      <c r="BK190" s="4">
        <v>0.85599999999999998</v>
      </c>
      <c r="BL190" s="4">
        <v>0.31280000000000002</v>
      </c>
      <c r="BM190" s="4">
        <v>0.91459999999999997</v>
      </c>
      <c r="BN190" s="4">
        <v>0.19400000000000001</v>
      </c>
      <c r="BO190" s="5">
        <v>0.81679999999999997</v>
      </c>
      <c r="BP190" s="5">
        <v>1.1424000000000001</v>
      </c>
      <c r="BQ190" s="5">
        <v>0.221</v>
      </c>
      <c r="BR190" s="5">
        <v>0.80810000000000004</v>
      </c>
      <c r="BS190" s="5">
        <v>6.2199999999999998E-2</v>
      </c>
      <c r="BT190" s="4">
        <v>0.66020000000000001</v>
      </c>
      <c r="BU190" s="4">
        <v>0.74490000000000001</v>
      </c>
      <c r="BV190" s="4">
        <v>0.36380000000000001</v>
      </c>
      <c r="BW190" s="4">
        <v>0.96289999999999998</v>
      </c>
      <c r="BX190" s="4">
        <v>0.32019999999999998</v>
      </c>
      <c r="BY190" s="5">
        <v>0.66869999999999996</v>
      </c>
      <c r="BZ190" s="5">
        <v>0.76549999999999996</v>
      </c>
      <c r="CA190" s="5">
        <v>0.36509999999999998</v>
      </c>
      <c r="CB190" s="5">
        <v>0.95569999999999999</v>
      </c>
      <c r="CC190" s="5">
        <v>0.38719999999999999</v>
      </c>
      <c r="CD190" s="4">
        <v>0.68200000000000005</v>
      </c>
      <c r="CE190" s="4">
        <v>0.79620000000000002</v>
      </c>
      <c r="CF190" s="4">
        <v>0.34689999999999999</v>
      </c>
      <c r="CG190" s="4">
        <v>0.94230000000000003</v>
      </c>
      <c r="CH190" s="4">
        <v>0.31190000000000001</v>
      </c>
      <c r="CI190" s="5">
        <v>0.70779999999999998</v>
      </c>
      <c r="CJ190" s="5">
        <v>0.86</v>
      </c>
      <c r="CK190" s="5">
        <v>0.31290000000000001</v>
      </c>
      <c r="CL190" s="5">
        <v>0.91439999999999999</v>
      </c>
      <c r="CM190" s="5">
        <v>0.17680000000000001</v>
      </c>
      <c r="CN190" s="4">
        <v>0.81669999999999998</v>
      </c>
      <c r="CO190" s="4">
        <v>1.1443000000000001</v>
      </c>
      <c r="CP190" s="4">
        <v>0.2266</v>
      </c>
      <c r="CQ190" s="4">
        <v>0.80820000000000003</v>
      </c>
      <c r="CR190" s="4">
        <v>4.4999999999999998E-2</v>
      </c>
      <c r="CS190" s="5">
        <v>0.65800000000000003</v>
      </c>
      <c r="CT190" s="5">
        <v>0.74099999999999999</v>
      </c>
      <c r="CU190" s="5">
        <v>0.38019999999999998</v>
      </c>
      <c r="CV190" s="5">
        <v>0.96299999999999997</v>
      </c>
      <c r="CW190" s="5">
        <v>0.28179999999999999</v>
      </c>
      <c r="CX190" s="4">
        <v>0.66810000000000003</v>
      </c>
      <c r="CY190" s="4">
        <v>0.76500000000000001</v>
      </c>
      <c r="CZ190" s="4">
        <v>0.3659</v>
      </c>
      <c r="DA190" s="4">
        <v>0.95530000000000004</v>
      </c>
      <c r="DB190" s="4">
        <v>0.33560000000000001</v>
      </c>
      <c r="DC190" s="5">
        <v>0.68130000000000002</v>
      </c>
      <c r="DD190" s="5">
        <v>0.79469999999999996</v>
      </c>
      <c r="DE190" s="5">
        <v>0.34649999999999997</v>
      </c>
      <c r="DF190" s="5">
        <v>0.94259999999999999</v>
      </c>
      <c r="DG190" s="5">
        <v>0.25480000000000003</v>
      </c>
      <c r="DH190" s="4">
        <v>0.70720000000000005</v>
      </c>
      <c r="DI190" s="4">
        <v>0.8579</v>
      </c>
      <c r="DJ190" s="4">
        <v>0.31480000000000002</v>
      </c>
      <c r="DK190" s="4">
        <v>0.91459999999999997</v>
      </c>
      <c r="DL190" s="4">
        <v>0.12920000000000001</v>
      </c>
      <c r="DM190" s="5">
        <v>0.8165</v>
      </c>
      <c r="DN190" s="5">
        <v>1.1443000000000001</v>
      </c>
      <c r="DO190" s="5">
        <v>0.22509999999999999</v>
      </c>
      <c r="DP190" s="5">
        <v>0.80830000000000002</v>
      </c>
      <c r="DQ190" s="5">
        <v>4.1300000000000003E-2</v>
      </c>
      <c r="DR190" s="4">
        <v>0.66049999999999998</v>
      </c>
      <c r="DS190" s="4">
        <v>0.74650000000000005</v>
      </c>
      <c r="DT190" s="4">
        <v>0.37380000000000002</v>
      </c>
      <c r="DU190" s="4">
        <v>0.96240000000000003</v>
      </c>
      <c r="DV190" s="4">
        <v>0.36220000000000002</v>
      </c>
      <c r="DW190" s="5">
        <v>0.66720000000000002</v>
      </c>
      <c r="DX190" s="5">
        <v>0.76200000000000001</v>
      </c>
      <c r="DY190" s="5">
        <v>0.3659</v>
      </c>
      <c r="DZ190" s="5">
        <v>0.95499999999999996</v>
      </c>
      <c r="EA190" s="5">
        <v>0.53939999999999999</v>
      </c>
      <c r="EB190" s="4">
        <v>0.68069999999999997</v>
      </c>
      <c r="EC190" s="4">
        <v>0.79349999999999998</v>
      </c>
      <c r="ED190" s="4">
        <v>0.35010000000000002</v>
      </c>
      <c r="EE190" s="4">
        <v>0.94179999999999997</v>
      </c>
      <c r="EF190" s="4">
        <v>0.24940000000000001</v>
      </c>
      <c r="EG190" s="5">
        <v>0.70750000000000002</v>
      </c>
      <c r="EH190" s="5">
        <v>0.85870000000000002</v>
      </c>
      <c r="EI190" s="5">
        <v>0.31280000000000002</v>
      </c>
      <c r="EJ190" s="5">
        <v>0.91490000000000005</v>
      </c>
      <c r="EK190" s="5">
        <v>0.1401</v>
      </c>
      <c r="EL190" s="4">
        <v>0.81599999999999995</v>
      </c>
      <c r="EM190" s="4">
        <v>1.1429</v>
      </c>
      <c r="EN190" s="4">
        <v>0.22439999999999999</v>
      </c>
      <c r="EO190" s="4">
        <v>0.80879999999999996</v>
      </c>
      <c r="EP190" s="4">
        <v>4.1000000000000002E-2</v>
      </c>
      <c r="EQ190" s="5"/>
      <c r="ER190" s="5"/>
      <c r="ES190" s="5"/>
      <c r="ET190" s="5"/>
      <c r="EU190" s="5"/>
      <c r="EV190" s="4"/>
      <c r="EW190" s="4"/>
      <c r="EX190" s="4"/>
      <c r="EY190" s="4"/>
      <c r="EZ190" s="4"/>
      <c r="FA190" s="5"/>
      <c r="FB190" s="5"/>
      <c r="FC190" s="5"/>
      <c r="FD190" s="5"/>
      <c r="FE190" s="5"/>
      <c r="FF190" s="4"/>
      <c r="FG190" s="4"/>
      <c r="FH190" s="4"/>
      <c r="FI190" s="4"/>
      <c r="FJ190" s="4"/>
      <c r="FK190" s="5"/>
      <c r="FL190" s="5"/>
      <c r="FM190" s="5"/>
      <c r="FN190" s="5"/>
      <c r="FO190" s="5"/>
      <c r="FP190" s="4">
        <f t="shared" si="41"/>
        <v>0.70445172413793111</v>
      </c>
      <c r="FQ190" s="4">
        <f t="shared" si="37"/>
        <v>0.85523103448275872</v>
      </c>
      <c r="FR190" s="4">
        <f t="shared" si="38"/>
        <v>0.3259206896551724</v>
      </c>
      <c r="FS190" s="4">
        <f t="shared" si="39"/>
        <v>0.91872758620689643</v>
      </c>
      <c r="FT190" s="4">
        <f t="shared" si="40"/>
        <v>0.26087241379310339</v>
      </c>
      <c r="FU190" s="1" t="str" cm="1">
        <f t="array" aca="1" ref="FU190" ca="1">CONCATENATE(INDIRECT(ADDRESS(1,MATCH(_xlfn.MINIFS(B190:FO190,metrics.est,"MAE"),B190:FO190,0)+1)), ", ", INDIRECT(ADDRESS(2,MATCH(_xlfn.MINIFS(B190:FO190,metrics.est,"MAE"),B190:FO190,0)+1)))</f>
        <v>k=20, r=0.1</v>
      </c>
      <c r="FV190" s="1" t="str" cm="1">
        <f t="array" aca="1" ref="FV190" ca="1">CONCATENATE(INDIRECT(ADDRESS(1,MATCH(_xlfn.MINIFS(B190:FO190,metrics.est,"MSE"),B190:FO190,0)+1)), ", ", INDIRECT(ADDRESS(2,MATCH(_xlfn.MINIFS(B190:FO190,metrics.est,"MSE"),B190:FO190,0)+1)))</f>
        <v>k=20, r=0.1</v>
      </c>
      <c r="FW190" s="1" t="str" cm="1">
        <f t="array" aca="1" ref="FW190" ca="1">CONCATENATE(INDIRECT(ADDRESS(1,MATCH(_xlfn.MAXIFS(B190:FO190,metrics.est,"R"),B190:FO190,0)+1)), ", ", INDIRECT(ADDRESS(2,MATCH(_xlfn.MAXIFS(B190:FO190,metrics.est,"R"),B190:FO190,0)+1)))</f>
        <v>k=20, r=0.1</v>
      </c>
      <c r="FX190" s="1" t="str" cm="1">
        <f t="array" aca="1" ref="FX190" ca="1">CONCATENATE(INDIRECT(ADDRESS(1,MATCH(_xlfn.MAXIFS(B190:FO190,metrics.est,"Coverage"),B190:FO190,0)+1)), ", ", INDIRECT(ADDRESS(2,MATCH(_xlfn.MAXIFS(B190:FO190,metrics.est,"Coverage"),B190:FO190,0)+1)))</f>
        <v>k=5, r=0.1</v>
      </c>
      <c r="FY190" s="1" t="str" cm="1">
        <f t="array" aca="1" ref="FY190" ca="1">CONCATENATE(INDIRECT(ADDRESS(1,MATCH(_xlfn.MINIFS(B190:FO190,metrics.est,"Time"),B190:FO190,0)+1)), ", ", INDIRECT(ADDRESS(2,MATCH(_xlfn.MINIFS(B190:FO190,metrics.est,"Time"),B190:FO190,0)+1)))</f>
        <v>k=50, r=0.9</v>
      </c>
    </row>
    <row r="191" spans="1:181" x14ac:dyDescent="0.2">
      <c r="A191" s="1" t="s">
        <v>166</v>
      </c>
      <c r="B191" s="4">
        <v>0.64959999999999996</v>
      </c>
      <c r="C191" s="4">
        <v>0.7218</v>
      </c>
      <c r="D191" s="4">
        <v>0.36870000000000003</v>
      </c>
      <c r="E191" s="4">
        <v>0.96430000000000005</v>
      </c>
      <c r="F191" s="4">
        <v>0.30320000000000003</v>
      </c>
      <c r="G191" s="5">
        <v>0.6542</v>
      </c>
      <c r="H191" s="5">
        <v>0.73499999999999999</v>
      </c>
      <c r="I191" s="5">
        <v>0.3861</v>
      </c>
      <c r="J191" s="5">
        <v>0.95889999999999997</v>
      </c>
      <c r="K191" s="5">
        <v>0.34660000000000002</v>
      </c>
      <c r="L191" s="4">
        <v>0.66039999999999999</v>
      </c>
      <c r="M191" s="4">
        <v>0.74939999999999996</v>
      </c>
      <c r="N191" s="4">
        <v>0.37690000000000001</v>
      </c>
      <c r="O191" s="4">
        <v>0.95550000000000002</v>
      </c>
      <c r="P191" s="4">
        <v>0.38279999999999997</v>
      </c>
      <c r="Q191" s="5">
        <v>0.66610000000000003</v>
      </c>
      <c r="R191" s="5">
        <v>0.76080000000000003</v>
      </c>
      <c r="S191" s="5">
        <v>0.36670000000000003</v>
      </c>
      <c r="T191" s="5">
        <v>0.94989999999999997</v>
      </c>
      <c r="U191" s="5">
        <v>0.31619999999999998</v>
      </c>
      <c r="V191" s="4">
        <v>0.67379999999999995</v>
      </c>
      <c r="W191" s="4">
        <v>0.7782</v>
      </c>
      <c r="X191" s="4">
        <v>0.35909999999999997</v>
      </c>
      <c r="Y191" s="4">
        <v>0.94169999999999998</v>
      </c>
      <c r="Z191" s="4">
        <v>0.28199999999999997</v>
      </c>
      <c r="AA191" s="5">
        <v>0.6885</v>
      </c>
      <c r="AB191" s="5">
        <v>0.81110000000000004</v>
      </c>
      <c r="AC191" s="5">
        <v>0.3382</v>
      </c>
      <c r="AD191" s="5">
        <v>0.93189999999999995</v>
      </c>
      <c r="AE191" s="5">
        <v>0.26540000000000002</v>
      </c>
      <c r="AF191" s="4">
        <v>0.70509999999999995</v>
      </c>
      <c r="AG191" s="4">
        <v>0.85399999999999998</v>
      </c>
      <c r="AH191" s="4">
        <v>0.30990000000000001</v>
      </c>
      <c r="AI191" s="4">
        <v>0.91469999999999996</v>
      </c>
      <c r="AJ191" s="4">
        <v>0.17749999999999999</v>
      </c>
      <c r="AK191" s="5">
        <v>0.74139999999999995</v>
      </c>
      <c r="AL191" s="5">
        <v>0.9486</v>
      </c>
      <c r="AM191" s="5">
        <v>0.2732</v>
      </c>
      <c r="AN191" s="5">
        <v>0.88400000000000001</v>
      </c>
      <c r="AO191" s="5">
        <v>0.12690000000000001</v>
      </c>
      <c r="AP191" s="4">
        <v>0.8206</v>
      </c>
      <c r="AQ191" s="4">
        <v>1.1539999999999999</v>
      </c>
      <c r="AR191" s="4">
        <v>0.223</v>
      </c>
      <c r="AS191" s="4">
        <v>0.80930000000000002</v>
      </c>
      <c r="AT191" s="4">
        <v>5.2299999999999999E-2</v>
      </c>
      <c r="AU191" s="5">
        <v>0.64949999999999997</v>
      </c>
      <c r="AV191" s="5">
        <v>0.72309999999999997</v>
      </c>
      <c r="AW191" s="5">
        <v>0.39479999999999998</v>
      </c>
      <c r="AX191" s="5">
        <v>0.96309999999999996</v>
      </c>
      <c r="AY191" s="5">
        <v>0.2838</v>
      </c>
      <c r="AZ191" s="4">
        <v>0.65959999999999996</v>
      </c>
      <c r="BA191" s="4">
        <v>0.74460000000000004</v>
      </c>
      <c r="BB191" s="4">
        <v>0.38340000000000002</v>
      </c>
      <c r="BC191" s="4">
        <v>0.95489999999999997</v>
      </c>
      <c r="BD191" s="4">
        <v>0.35289999999999999</v>
      </c>
      <c r="BE191" s="5">
        <v>0.67410000000000003</v>
      </c>
      <c r="BF191" s="5">
        <v>0.78010000000000002</v>
      </c>
      <c r="BG191" s="5">
        <v>0.35470000000000002</v>
      </c>
      <c r="BH191" s="5">
        <v>0.94199999999999995</v>
      </c>
      <c r="BI191" s="5">
        <v>0.29509999999999997</v>
      </c>
      <c r="BJ191" s="4">
        <v>0.70599999999999996</v>
      </c>
      <c r="BK191" s="4">
        <v>0.85560000000000003</v>
      </c>
      <c r="BL191" s="4">
        <v>0.31059999999999999</v>
      </c>
      <c r="BM191" s="4">
        <v>0.91459999999999997</v>
      </c>
      <c r="BN191" s="4">
        <v>0.16889999999999999</v>
      </c>
      <c r="BO191" s="5">
        <v>0.82179999999999997</v>
      </c>
      <c r="BP191" s="5">
        <v>1.1552</v>
      </c>
      <c r="BQ191" s="5">
        <v>0.218</v>
      </c>
      <c r="BR191" s="5">
        <v>0.80810000000000004</v>
      </c>
      <c r="BS191" s="5">
        <v>6.4199999999999993E-2</v>
      </c>
      <c r="BT191" s="4">
        <v>0.65029999999999999</v>
      </c>
      <c r="BU191" s="4">
        <v>0.72450000000000003</v>
      </c>
      <c r="BV191" s="4">
        <v>0.37959999999999999</v>
      </c>
      <c r="BW191" s="4">
        <v>0.96289999999999998</v>
      </c>
      <c r="BX191" s="4">
        <v>0.27589999999999998</v>
      </c>
      <c r="BY191" s="5">
        <v>0.66020000000000001</v>
      </c>
      <c r="BZ191" s="5">
        <v>0.74760000000000004</v>
      </c>
      <c r="CA191" s="5">
        <v>0.379</v>
      </c>
      <c r="CB191" s="5">
        <v>0.95569999999999999</v>
      </c>
      <c r="CC191" s="5">
        <v>0.33860000000000001</v>
      </c>
      <c r="CD191" s="4">
        <v>0.67579999999999996</v>
      </c>
      <c r="CE191" s="4">
        <v>0.78369999999999995</v>
      </c>
      <c r="CF191" s="4">
        <v>0.35449999999999998</v>
      </c>
      <c r="CG191" s="4">
        <v>0.94230000000000003</v>
      </c>
      <c r="CH191" s="4">
        <v>0.28000000000000003</v>
      </c>
      <c r="CI191" s="5">
        <v>0.70660000000000001</v>
      </c>
      <c r="CJ191" s="5">
        <v>0.85929999999999995</v>
      </c>
      <c r="CK191" s="5">
        <v>0.31159999999999999</v>
      </c>
      <c r="CL191" s="5">
        <v>0.91439999999999999</v>
      </c>
      <c r="CM191" s="5">
        <v>0.1646</v>
      </c>
      <c r="CN191" s="4">
        <v>0.82140000000000002</v>
      </c>
      <c r="CO191" s="4">
        <v>1.1571</v>
      </c>
      <c r="CP191" s="4">
        <v>0.2238</v>
      </c>
      <c r="CQ191" s="4">
        <v>0.80820000000000003</v>
      </c>
      <c r="CR191" s="4">
        <v>4.5199999999999997E-2</v>
      </c>
      <c r="CS191" s="5">
        <v>0.64770000000000005</v>
      </c>
      <c r="CT191" s="5">
        <v>0.71989999999999998</v>
      </c>
      <c r="CU191" s="5">
        <v>0.3972</v>
      </c>
      <c r="CV191" s="5">
        <v>0.96299999999999997</v>
      </c>
      <c r="CW191" s="5">
        <v>0.2339</v>
      </c>
      <c r="CX191" s="4">
        <v>0.65969999999999995</v>
      </c>
      <c r="CY191" s="4">
        <v>0.74719999999999998</v>
      </c>
      <c r="CZ191" s="4">
        <v>0.37990000000000002</v>
      </c>
      <c r="DA191" s="4">
        <v>0.95530000000000004</v>
      </c>
      <c r="DB191" s="4">
        <v>0.29060000000000002</v>
      </c>
      <c r="DC191" s="5">
        <v>0.67520000000000002</v>
      </c>
      <c r="DD191" s="5">
        <v>0.78220000000000001</v>
      </c>
      <c r="DE191" s="5">
        <v>0.35420000000000001</v>
      </c>
      <c r="DF191" s="5">
        <v>0.94259999999999999</v>
      </c>
      <c r="DG191" s="5">
        <v>0.224</v>
      </c>
      <c r="DH191" s="4">
        <v>0.70589999999999997</v>
      </c>
      <c r="DI191" s="4">
        <v>0.85709999999999997</v>
      </c>
      <c r="DJ191" s="4">
        <v>0.31269999999999998</v>
      </c>
      <c r="DK191" s="4">
        <v>0.91459999999999997</v>
      </c>
      <c r="DL191" s="4">
        <v>0.1188</v>
      </c>
      <c r="DM191" s="5">
        <v>0.82130000000000003</v>
      </c>
      <c r="DN191" s="5">
        <v>1.1569</v>
      </c>
      <c r="DO191" s="5">
        <v>0.2223</v>
      </c>
      <c r="DP191" s="5">
        <v>0.80830000000000002</v>
      </c>
      <c r="DQ191" s="5">
        <v>4.0599999999999997E-2</v>
      </c>
      <c r="DR191" s="4">
        <v>0.6502</v>
      </c>
      <c r="DS191" s="4">
        <v>0.7248</v>
      </c>
      <c r="DT191" s="4">
        <v>0.39069999999999999</v>
      </c>
      <c r="DU191" s="4">
        <v>0.96240000000000003</v>
      </c>
      <c r="DV191" s="4">
        <v>0.28839999999999999</v>
      </c>
      <c r="DW191" s="5">
        <v>0.65859999999999996</v>
      </c>
      <c r="DX191" s="5">
        <v>0.74390000000000001</v>
      </c>
      <c r="DY191" s="5">
        <v>0.37930000000000003</v>
      </c>
      <c r="DZ191" s="5">
        <v>0.95499999999999996</v>
      </c>
      <c r="EA191" s="5">
        <v>0.40150000000000002</v>
      </c>
      <c r="EB191" s="4">
        <v>0.67459999999999998</v>
      </c>
      <c r="EC191" s="4">
        <v>0.78090000000000004</v>
      </c>
      <c r="ED191" s="4">
        <v>0.35749999999999998</v>
      </c>
      <c r="EE191" s="4">
        <v>0.94179999999999997</v>
      </c>
      <c r="EF191" s="4">
        <v>0.217</v>
      </c>
      <c r="EG191" s="5">
        <v>0.70630000000000004</v>
      </c>
      <c r="EH191" s="5">
        <v>0.85799999999999998</v>
      </c>
      <c r="EI191" s="5">
        <v>0.31069999999999998</v>
      </c>
      <c r="EJ191" s="5">
        <v>0.91490000000000005</v>
      </c>
      <c r="EK191" s="5">
        <v>0.1268</v>
      </c>
      <c r="EL191" s="4">
        <v>0.82079999999999997</v>
      </c>
      <c r="EM191" s="4">
        <v>1.1556</v>
      </c>
      <c r="EN191" s="4">
        <v>0.2218</v>
      </c>
      <c r="EO191" s="4">
        <v>0.80879999999999996</v>
      </c>
      <c r="EP191" s="4">
        <v>4.02E-2</v>
      </c>
      <c r="EQ191" s="5"/>
      <c r="ER191" s="5"/>
      <c r="ES191" s="5"/>
      <c r="ET191" s="5"/>
      <c r="EU191" s="5"/>
      <c r="EV191" s="4"/>
      <c r="EW191" s="4"/>
      <c r="EX191" s="4"/>
      <c r="EY191" s="4"/>
      <c r="EZ191" s="4"/>
      <c r="FA191" s="5"/>
      <c r="FB191" s="5"/>
      <c r="FC191" s="5"/>
      <c r="FD191" s="5"/>
      <c r="FE191" s="5"/>
      <c r="FF191" s="4"/>
      <c r="FG191" s="4"/>
      <c r="FH191" s="4"/>
      <c r="FI191" s="4"/>
      <c r="FJ191" s="4"/>
      <c r="FK191" s="5"/>
      <c r="FL191" s="5"/>
      <c r="FM191" s="5"/>
      <c r="FN191" s="5"/>
      <c r="FO191" s="5"/>
      <c r="FP191" s="4">
        <f t="shared" si="41"/>
        <v>0.70018275862068957</v>
      </c>
      <c r="FQ191" s="4">
        <f t="shared" si="37"/>
        <v>0.84724827586206886</v>
      </c>
      <c r="FR191" s="4">
        <f t="shared" si="38"/>
        <v>0.33234827586206894</v>
      </c>
      <c r="FS191" s="4">
        <f t="shared" si="39"/>
        <v>0.91872758620689643</v>
      </c>
      <c r="FT191" s="4">
        <f t="shared" si="40"/>
        <v>0.2242724137931035</v>
      </c>
      <c r="FU191" s="1" t="str" cm="1">
        <f t="array" aca="1" ref="FU191" ca="1">CONCATENATE(INDIRECT(ADDRESS(1,MATCH(_xlfn.MINIFS(B191:FO191,metrics.est,"MAE"),B191:FO191,0)+1)), ", ", INDIRECT(ADDRESS(2,MATCH(_xlfn.MINIFS(B191:FO191,metrics.est,"MAE"),B191:FO191,0)+1)))</f>
        <v>k=20, r=0.1</v>
      </c>
      <c r="FV191" s="1" t="str" cm="1">
        <f t="array" aca="1" ref="FV191" ca="1">CONCATENATE(INDIRECT(ADDRESS(1,MATCH(_xlfn.MINIFS(B191:FO191,metrics.est,"MSE"),B191:FO191,0)+1)), ", ", INDIRECT(ADDRESS(2,MATCH(_xlfn.MINIFS(B191:FO191,metrics.est,"MSE"),B191:FO191,0)+1)))</f>
        <v>k=20, r=0.1</v>
      </c>
      <c r="FW191" s="1" t="str" cm="1">
        <f t="array" aca="1" ref="FW191" ca="1">CONCATENATE(INDIRECT(ADDRESS(1,MATCH(_xlfn.MAXIFS(B191:FO191,metrics.est,"R"),B191:FO191,0)+1)), ", ", INDIRECT(ADDRESS(2,MATCH(_xlfn.MAXIFS(B191:FO191,metrics.est,"R"),B191:FO191,0)+1)))</f>
        <v>k=20, r=0.1</v>
      </c>
      <c r="FX191" s="1" t="str" cm="1">
        <f t="array" aca="1" ref="FX191" ca="1">CONCATENATE(INDIRECT(ADDRESS(1,MATCH(_xlfn.MAXIFS(B191:FO191,metrics.est,"Coverage"),B191:FO191,0)+1)), ", ", INDIRECT(ADDRESS(2,MATCH(_xlfn.MAXIFS(B191:FO191,metrics.est,"Coverage"),B191:FO191,0)+1)))</f>
        <v>k=5, r=0.1</v>
      </c>
      <c r="FY191" s="1" t="str" cm="1">
        <f t="array" aca="1" ref="FY191" ca="1">CONCATENATE(INDIRECT(ADDRESS(1,MATCH(_xlfn.MINIFS(B191:FO191,metrics.est,"Time"),B191:FO191,0)+1)), ", ", INDIRECT(ADDRESS(2,MATCH(_xlfn.MINIFS(B191:FO191,metrics.est,"Time"),B191:FO191,0)+1)))</f>
        <v>k=50, r=0.9</v>
      </c>
    </row>
    <row r="192" spans="1:181" x14ac:dyDescent="0.2">
      <c r="A192" s="1" t="s">
        <v>167</v>
      </c>
      <c r="B192" s="4">
        <v>0.65300000000000002</v>
      </c>
      <c r="C192" s="4">
        <v>0.72919999999999996</v>
      </c>
      <c r="D192" s="4">
        <v>0.36709999999999998</v>
      </c>
      <c r="E192" s="4">
        <v>0.96430000000000005</v>
      </c>
      <c r="F192" s="4">
        <v>0.37390000000000001</v>
      </c>
      <c r="G192" s="5">
        <v>0.65720000000000001</v>
      </c>
      <c r="H192" s="5">
        <v>0.74129999999999996</v>
      </c>
      <c r="I192" s="5">
        <v>0.38379999999999997</v>
      </c>
      <c r="J192" s="5">
        <v>0.95889999999999997</v>
      </c>
      <c r="K192" s="5">
        <v>0.41589999999999999</v>
      </c>
      <c r="L192" s="4">
        <v>0.6633</v>
      </c>
      <c r="M192" s="4">
        <v>0.75580000000000003</v>
      </c>
      <c r="N192" s="4">
        <v>0.37480000000000002</v>
      </c>
      <c r="O192" s="4">
        <v>0.95550000000000002</v>
      </c>
      <c r="P192" s="4">
        <v>0.44629999999999997</v>
      </c>
      <c r="Q192" s="5">
        <v>0.66869999999999996</v>
      </c>
      <c r="R192" s="5">
        <v>0.76619999999999999</v>
      </c>
      <c r="S192" s="5">
        <v>0.36530000000000001</v>
      </c>
      <c r="T192" s="5">
        <v>0.94989999999999997</v>
      </c>
      <c r="U192" s="5">
        <v>0.36230000000000001</v>
      </c>
      <c r="V192" s="4">
        <v>0.67630000000000001</v>
      </c>
      <c r="W192" s="4">
        <v>0.78359999999999996</v>
      </c>
      <c r="X192" s="4">
        <v>0.35780000000000001</v>
      </c>
      <c r="Y192" s="4">
        <v>0.94169999999999998</v>
      </c>
      <c r="Z192" s="4">
        <v>0.32290000000000002</v>
      </c>
      <c r="AA192" s="5">
        <v>0.69069999999999998</v>
      </c>
      <c r="AB192" s="5">
        <v>0.81599999999999995</v>
      </c>
      <c r="AC192" s="5">
        <v>0.3372</v>
      </c>
      <c r="AD192" s="5">
        <v>0.93189999999999995</v>
      </c>
      <c r="AE192" s="5">
        <v>0.25009999999999999</v>
      </c>
      <c r="AF192" s="4">
        <v>0.70689999999999997</v>
      </c>
      <c r="AG192" s="4">
        <v>0.85780000000000001</v>
      </c>
      <c r="AH192" s="4">
        <v>0.30990000000000001</v>
      </c>
      <c r="AI192" s="4">
        <v>0.91469999999999996</v>
      </c>
      <c r="AJ192" s="4">
        <v>0.18260000000000001</v>
      </c>
      <c r="AK192" s="5">
        <v>0.74260000000000004</v>
      </c>
      <c r="AL192" s="5">
        <v>0.95079999999999998</v>
      </c>
      <c r="AM192" s="5">
        <v>0.27329999999999999</v>
      </c>
      <c r="AN192" s="5">
        <v>0.88400000000000001</v>
      </c>
      <c r="AO192" s="5">
        <v>0.14610000000000001</v>
      </c>
      <c r="AP192" s="4">
        <v>0.82069999999999999</v>
      </c>
      <c r="AQ192" s="4">
        <v>1.1531</v>
      </c>
      <c r="AR192" s="4">
        <v>0.22339999999999999</v>
      </c>
      <c r="AS192" s="4">
        <v>0.80930000000000002</v>
      </c>
      <c r="AT192" s="4">
        <v>5.8000000000000003E-2</v>
      </c>
      <c r="AU192" s="5">
        <v>0.65310000000000001</v>
      </c>
      <c r="AV192" s="5">
        <v>0.73040000000000005</v>
      </c>
      <c r="AW192" s="5">
        <v>0.39240000000000003</v>
      </c>
      <c r="AX192" s="5">
        <v>0.96309999999999996</v>
      </c>
      <c r="AY192" s="5">
        <v>0.34460000000000002</v>
      </c>
      <c r="AZ192" s="4">
        <v>0.66249999999999998</v>
      </c>
      <c r="BA192" s="4">
        <v>0.751</v>
      </c>
      <c r="BB192" s="4">
        <v>0.38119999999999998</v>
      </c>
      <c r="BC192" s="4">
        <v>0.95489999999999997</v>
      </c>
      <c r="BD192" s="4">
        <v>0.40889999999999999</v>
      </c>
      <c r="BE192" s="5">
        <v>0.67659999999999998</v>
      </c>
      <c r="BF192" s="5">
        <v>0.78539999999999999</v>
      </c>
      <c r="BG192" s="5">
        <v>0.3533</v>
      </c>
      <c r="BH192" s="5">
        <v>0.94199999999999995</v>
      </c>
      <c r="BI192" s="5">
        <v>0.3337</v>
      </c>
      <c r="BJ192" s="4">
        <v>0.70789999999999997</v>
      </c>
      <c r="BK192" s="4">
        <v>0.85950000000000004</v>
      </c>
      <c r="BL192" s="4">
        <v>0.31040000000000001</v>
      </c>
      <c r="BM192" s="4">
        <v>0.91459999999999997</v>
      </c>
      <c r="BN192" s="4">
        <v>0.2024</v>
      </c>
      <c r="BO192" s="5">
        <v>0.82189999999999996</v>
      </c>
      <c r="BP192" s="5">
        <v>1.1549</v>
      </c>
      <c r="BQ192" s="5">
        <v>0.21840000000000001</v>
      </c>
      <c r="BR192" s="5">
        <v>0.80810000000000004</v>
      </c>
      <c r="BS192" s="5">
        <v>5.96E-2</v>
      </c>
      <c r="BT192" s="4">
        <v>0.65359999999999996</v>
      </c>
      <c r="BU192" s="4">
        <v>0.73140000000000005</v>
      </c>
      <c r="BV192" s="4">
        <v>0.37769999999999998</v>
      </c>
      <c r="BW192" s="4">
        <v>0.96289999999999998</v>
      </c>
      <c r="BX192" s="4">
        <v>0.32319999999999999</v>
      </c>
      <c r="BY192" s="5">
        <v>0.66310000000000002</v>
      </c>
      <c r="BZ192" s="5">
        <v>0.75380000000000003</v>
      </c>
      <c r="CA192" s="5">
        <v>0.377</v>
      </c>
      <c r="CB192" s="5">
        <v>0.95569999999999999</v>
      </c>
      <c r="CC192" s="5">
        <v>0.38769999999999999</v>
      </c>
      <c r="CD192" s="4">
        <v>0.67830000000000001</v>
      </c>
      <c r="CE192" s="4">
        <v>0.78900000000000003</v>
      </c>
      <c r="CF192" s="4">
        <v>0.35299999999999998</v>
      </c>
      <c r="CG192" s="4">
        <v>0.94230000000000003</v>
      </c>
      <c r="CH192" s="4">
        <v>0.3095</v>
      </c>
      <c r="CI192" s="5">
        <v>0.70850000000000002</v>
      </c>
      <c r="CJ192" s="5">
        <v>0.86339999999999995</v>
      </c>
      <c r="CK192" s="5">
        <v>0.31109999999999999</v>
      </c>
      <c r="CL192" s="5">
        <v>0.91439999999999999</v>
      </c>
      <c r="CM192" s="5">
        <v>0.17949999999999999</v>
      </c>
      <c r="CN192" s="4">
        <v>0.82140000000000002</v>
      </c>
      <c r="CO192" s="4">
        <v>1.1565000000000001</v>
      </c>
      <c r="CP192" s="4">
        <v>0.22420000000000001</v>
      </c>
      <c r="CQ192" s="4">
        <v>0.80820000000000003</v>
      </c>
      <c r="CR192" s="4">
        <v>4.65E-2</v>
      </c>
      <c r="CS192" s="5">
        <v>0.6512</v>
      </c>
      <c r="CT192" s="5">
        <v>0.72689999999999999</v>
      </c>
      <c r="CU192" s="5">
        <v>0.39400000000000002</v>
      </c>
      <c r="CV192" s="5">
        <v>0.96299999999999997</v>
      </c>
      <c r="CW192" s="5">
        <v>0.28610000000000002</v>
      </c>
      <c r="CX192" s="4">
        <v>0.66249999999999998</v>
      </c>
      <c r="CY192" s="4">
        <v>0.75319999999999998</v>
      </c>
      <c r="CZ192" s="4">
        <v>0.37790000000000001</v>
      </c>
      <c r="DA192" s="4">
        <v>0.95530000000000004</v>
      </c>
      <c r="DB192" s="4">
        <v>0.38850000000000001</v>
      </c>
      <c r="DC192" s="5">
        <v>0.67769999999999997</v>
      </c>
      <c r="DD192" s="5">
        <v>0.78749999999999998</v>
      </c>
      <c r="DE192" s="5">
        <v>0.35289999999999999</v>
      </c>
      <c r="DF192" s="5">
        <v>0.94259999999999999</v>
      </c>
      <c r="DG192" s="5">
        <v>0.25850000000000001</v>
      </c>
      <c r="DH192" s="4">
        <v>0.70779999999999998</v>
      </c>
      <c r="DI192" s="4">
        <v>0.86109999999999998</v>
      </c>
      <c r="DJ192" s="4">
        <v>0.31230000000000002</v>
      </c>
      <c r="DK192" s="4">
        <v>0.91459999999999997</v>
      </c>
      <c r="DL192" s="4">
        <v>0.13</v>
      </c>
      <c r="DM192" s="5">
        <v>0.82130000000000003</v>
      </c>
      <c r="DN192" s="5">
        <v>1.1561999999999999</v>
      </c>
      <c r="DO192" s="5">
        <v>0.22259999999999999</v>
      </c>
      <c r="DP192" s="5">
        <v>0.80830000000000002</v>
      </c>
      <c r="DQ192" s="5">
        <v>4.0099999999999997E-2</v>
      </c>
      <c r="DR192" s="4">
        <v>0.65359999999999996</v>
      </c>
      <c r="DS192" s="4">
        <v>0.7319</v>
      </c>
      <c r="DT192" s="4">
        <v>0.38890000000000002</v>
      </c>
      <c r="DU192" s="4">
        <v>0.96240000000000003</v>
      </c>
      <c r="DV192" s="4">
        <v>0.35349999999999998</v>
      </c>
      <c r="DW192" s="5">
        <v>0.66149999999999998</v>
      </c>
      <c r="DX192" s="5">
        <v>0.75019999999999998</v>
      </c>
      <c r="DY192" s="5">
        <v>0.37719999999999998</v>
      </c>
      <c r="DZ192" s="5">
        <v>0.95499999999999996</v>
      </c>
      <c r="EA192" s="5">
        <v>0.44529999999999997</v>
      </c>
      <c r="EB192" s="4">
        <v>0.67710000000000004</v>
      </c>
      <c r="EC192" s="4">
        <v>0.7863</v>
      </c>
      <c r="ED192" s="4">
        <v>0.35620000000000002</v>
      </c>
      <c r="EE192" s="4">
        <v>0.94179999999999997</v>
      </c>
      <c r="EF192" s="4">
        <v>0.25330000000000003</v>
      </c>
      <c r="EG192" s="5">
        <v>0.70820000000000005</v>
      </c>
      <c r="EH192" s="5">
        <v>0.86199999999999999</v>
      </c>
      <c r="EI192" s="5">
        <v>0.31040000000000001</v>
      </c>
      <c r="EJ192" s="5">
        <v>0.91490000000000005</v>
      </c>
      <c r="EK192" s="5">
        <v>0.14269999999999999</v>
      </c>
      <c r="EL192" s="4">
        <v>0.82079999999999997</v>
      </c>
      <c r="EM192" s="4">
        <v>1.1549</v>
      </c>
      <c r="EN192" s="4">
        <v>0.22220000000000001</v>
      </c>
      <c r="EO192" s="4">
        <v>0.80879999999999996</v>
      </c>
      <c r="EP192" s="4">
        <v>4.1000000000000002E-2</v>
      </c>
      <c r="EQ192" s="5"/>
      <c r="ER192" s="5"/>
      <c r="ES192" s="5"/>
      <c r="ET192" s="5"/>
      <c r="EU192" s="5"/>
      <c r="EV192" s="4"/>
      <c r="EW192" s="4"/>
      <c r="EX192" s="4"/>
      <c r="EY192" s="4"/>
      <c r="EZ192" s="4"/>
      <c r="FA192" s="5"/>
      <c r="FB192" s="5"/>
      <c r="FC192" s="5"/>
      <c r="FD192" s="5"/>
      <c r="FE192" s="5"/>
      <c r="FF192" s="4"/>
      <c r="FG192" s="4"/>
      <c r="FH192" s="4"/>
      <c r="FI192" s="4"/>
      <c r="FJ192" s="4"/>
      <c r="FK192" s="5"/>
      <c r="FL192" s="5"/>
      <c r="FM192" s="5"/>
      <c r="FN192" s="5"/>
      <c r="FO192" s="5"/>
      <c r="FP192" s="4">
        <f t="shared" si="41"/>
        <v>0.70234482758620698</v>
      </c>
      <c r="FQ192" s="4">
        <f t="shared" si="37"/>
        <v>0.85170000000000001</v>
      </c>
      <c r="FR192" s="4">
        <f t="shared" si="38"/>
        <v>0.33123793103448268</v>
      </c>
      <c r="FS192" s="4">
        <f t="shared" si="39"/>
        <v>0.91872758620689643</v>
      </c>
      <c r="FT192" s="4">
        <f t="shared" si="40"/>
        <v>0.25836896551724137</v>
      </c>
      <c r="FU192" s="1" t="str" cm="1">
        <f t="array" aca="1" ref="FU192" ca="1">CONCATENATE(INDIRECT(ADDRESS(1,MATCH(_xlfn.MINIFS(B192:FO192,metrics.est,"MAE"),B192:FO192,0)+1)), ", ", INDIRECT(ADDRESS(2,MATCH(_xlfn.MINIFS(B192:FO192,metrics.est,"MAE"),B192:FO192,0)+1)))</f>
        <v>k=20, r=0.1</v>
      </c>
      <c r="FV192" s="1" t="str" cm="1">
        <f t="array" aca="1" ref="FV192" ca="1">CONCATENATE(INDIRECT(ADDRESS(1,MATCH(_xlfn.MINIFS(B192:FO192,metrics.est,"MSE"),B192:FO192,0)+1)), ", ", INDIRECT(ADDRESS(2,MATCH(_xlfn.MINIFS(B192:FO192,metrics.est,"MSE"),B192:FO192,0)+1)))</f>
        <v>k=20, r=0.1</v>
      </c>
      <c r="FW192" s="1" t="str" cm="1">
        <f t="array" aca="1" ref="FW192" ca="1">CONCATENATE(INDIRECT(ADDRESS(1,MATCH(_xlfn.MAXIFS(B192:FO192,metrics.est,"R"),B192:FO192,0)+1)), ", ", INDIRECT(ADDRESS(2,MATCH(_xlfn.MAXIFS(B192:FO192,metrics.est,"R"),B192:FO192,0)+1)))</f>
        <v>k=20, r=0.1</v>
      </c>
      <c r="FX192" s="1" t="str" cm="1">
        <f t="array" aca="1" ref="FX192" ca="1">CONCATENATE(INDIRECT(ADDRESS(1,MATCH(_xlfn.MAXIFS(B192:FO192,metrics.est,"Coverage"),B192:FO192,0)+1)), ", ", INDIRECT(ADDRESS(2,MATCH(_xlfn.MAXIFS(B192:FO192,metrics.est,"Coverage"),B192:FO192,0)+1)))</f>
        <v>k=5, r=0.1</v>
      </c>
      <c r="FY192" s="1" t="str" cm="1">
        <f t="array" aca="1" ref="FY192" ca="1">CONCATENATE(INDIRECT(ADDRESS(1,MATCH(_xlfn.MINIFS(B192:FO192,metrics.est,"Time"),B192:FO192,0)+1)), ", ", INDIRECT(ADDRESS(2,MATCH(_xlfn.MINIFS(B192:FO192,metrics.est,"Time"),B192:FO192,0)+1)))</f>
        <v>k=20, r=0.9</v>
      </c>
    </row>
    <row r="193" spans="1:181" x14ac:dyDescent="0.2">
      <c r="A193" s="1" t="s">
        <v>250</v>
      </c>
      <c r="B193" s="4">
        <v>0.64039999999999997</v>
      </c>
      <c r="C193" s="4">
        <v>0.70499999999999996</v>
      </c>
      <c r="D193" s="4">
        <v>0.38129999999999997</v>
      </c>
      <c r="E193" s="4">
        <v>0.96419999999999995</v>
      </c>
      <c r="F193" s="4">
        <v>0.2424</v>
      </c>
      <c r="G193" s="5">
        <v>0.64759999999999995</v>
      </c>
      <c r="H193" s="5">
        <v>0.72289999999999999</v>
      </c>
      <c r="I193" s="5">
        <v>0.39389999999999997</v>
      </c>
      <c r="J193" s="5">
        <v>0.95879999999999999</v>
      </c>
      <c r="K193" s="5">
        <v>0.31330000000000002</v>
      </c>
      <c r="L193" s="4">
        <v>0.65549999999999997</v>
      </c>
      <c r="M193" s="4">
        <v>0.74070000000000003</v>
      </c>
      <c r="N193" s="4">
        <v>0.38200000000000001</v>
      </c>
      <c r="O193" s="4">
        <v>0.95540000000000003</v>
      </c>
      <c r="P193" s="4">
        <v>0.32029999999999997</v>
      </c>
      <c r="Q193" s="5">
        <v>0.66310000000000002</v>
      </c>
      <c r="R193" s="5">
        <v>0.75670000000000004</v>
      </c>
      <c r="S193" s="5">
        <v>0.36959999999999998</v>
      </c>
      <c r="T193" s="5">
        <v>0.9496</v>
      </c>
      <c r="U193" s="5">
        <v>0.30270000000000002</v>
      </c>
      <c r="V193" s="4">
        <v>0.67359999999999998</v>
      </c>
      <c r="W193" s="4">
        <v>0.77969999999999995</v>
      </c>
      <c r="X193" s="4">
        <v>0.35809999999999997</v>
      </c>
      <c r="Y193" s="4">
        <v>0.94110000000000005</v>
      </c>
      <c r="Z193" s="4">
        <v>0.24429999999999999</v>
      </c>
      <c r="AA193" s="5">
        <v>0.69140000000000001</v>
      </c>
      <c r="AB193" s="5">
        <v>0.8206</v>
      </c>
      <c r="AC193" s="5">
        <v>0.3301</v>
      </c>
      <c r="AD193" s="5">
        <v>0.9304</v>
      </c>
      <c r="AE193" s="5">
        <v>0.22220000000000001</v>
      </c>
      <c r="AF193" s="4">
        <v>0.71289999999999998</v>
      </c>
      <c r="AG193" s="4">
        <v>0.874</v>
      </c>
      <c r="AH193" s="4">
        <v>0.2989</v>
      </c>
      <c r="AI193" s="4">
        <v>0.91</v>
      </c>
      <c r="AJ193" s="4">
        <v>0.2039</v>
      </c>
      <c r="AK193" s="5">
        <v>0.751</v>
      </c>
      <c r="AL193" s="5">
        <v>0.9708</v>
      </c>
      <c r="AM193" s="5">
        <v>0.26329999999999998</v>
      </c>
      <c r="AN193" s="5">
        <v>0.86550000000000005</v>
      </c>
      <c r="AO193" s="5">
        <v>0.14810000000000001</v>
      </c>
      <c r="AP193" s="4">
        <v>0.81599999999999995</v>
      </c>
      <c r="AQ193" s="4">
        <v>1.1349</v>
      </c>
      <c r="AR193" s="4">
        <v>0.2233</v>
      </c>
      <c r="AS193" s="4">
        <v>0.68110000000000004</v>
      </c>
      <c r="AT193" s="4">
        <v>5.2299999999999999E-2</v>
      </c>
      <c r="AU193" s="5">
        <v>0.64139999999999997</v>
      </c>
      <c r="AV193" s="5">
        <v>0.70779999999999998</v>
      </c>
      <c r="AW193" s="5">
        <v>0.40450000000000003</v>
      </c>
      <c r="AX193" s="5">
        <v>0.96299999999999997</v>
      </c>
      <c r="AY193" s="5">
        <v>0.2198</v>
      </c>
      <c r="AZ193" s="4">
        <v>0.65459999999999996</v>
      </c>
      <c r="BA193" s="4">
        <v>0.73660000000000003</v>
      </c>
      <c r="BB193" s="4">
        <v>0.38850000000000001</v>
      </c>
      <c r="BC193" s="4">
        <v>0.95469999999999999</v>
      </c>
      <c r="BD193" s="4">
        <v>0.30599999999999999</v>
      </c>
      <c r="BE193" s="5">
        <v>0.67410000000000003</v>
      </c>
      <c r="BF193" s="5">
        <v>0.78259999999999996</v>
      </c>
      <c r="BG193" s="5">
        <v>0.35220000000000001</v>
      </c>
      <c r="BH193" s="5">
        <v>0.9415</v>
      </c>
      <c r="BI193" s="5">
        <v>0.27710000000000001</v>
      </c>
      <c r="BJ193" s="4">
        <v>0.71309999999999996</v>
      </c>
      <c r="BK193" s="4">
        <v>0.87409999999999999</v>
      </c>
      <c r="BL193" s="4">
        <v>0.30170000000000002</v>
      </c>
      <c r="BM193" s="4">
        <v>0.91020000000000001</v>
      </c>
      <c r="BN193" s="4">
        <v>0.14879999999999999</v>
      </c>
      <c r="BO193" s="5">
        <v>0.81679999999999997</v>
      </c>
      <c r="BP193" s="5">
        <v>1.1344000000000001</v>
      </c>
      <c r="BQ193" s="5">
        <v>0.21590000000000001</v>
      </c>
      <c r="BR193" s="5">
        <v>0.68010000000000004</v>
      </c>
      <c r="BS193" s="5">
        <v>4.4499999999999998E-2</v>
      </c>
      <c r="BT193" s="4">
        <v>0.64300000000000002</v>
      </c>
      <c r="BU193" s="4">
        <v>0.71120000000000005</v>
      </c>
      <c r="BV193" s="4">
        <v>0.38779999999999998</v>
      </c>
      <c r="BW193" s="4">
        <v>0.96279999999999999</v>
      </c>
      <c r="BX193" s="4">
        <v>0.21809999999999999</v>
      </c>
      <c r="BY193" s="5">
        <v>0.65539999999999998</v>
      </c>
      <c r="BZ193" s="5">
        <v>0.73980000000000001</v>
      </c>
      <c r="CA193" s="5">
        <v>0.38479999999999998</v>
      </c>
      <c r="CB193" s="5">
        <v>0.95550000000000002</v>
      </c>
      <c r="CC193" s="5">
        <v>0.28689999999999999</v>
      </c>
      <c r="CD193" s="4">
        <v>0.67569999999999997</v>
      </c>
      <c r="CE193" s="4">
        <v>0.78569999999999995</v>
      </c>
      <c r="CF193" s="4">
        <v>0.3518</v>
      </c>
      <c r="CG193" s="4">
        <v>0.94169999999999998</v>
      </c>
      <c r="CH193" s="4">
        <v>0.25219999999999998</v>
      </c>
      <c r="CI193" s="5">
        <v>0.71389999999999998</v>
      </c>
      <c r="CJ193" s="5">
        <v>0.87829999999999997</v>
      </c>
      <c r="CK193" s="5">
        <v>0.30159999999999998</v>
      </c>
      <c r="CL193" s="5">
        <v>0.91</v>
      </c>
      <c r="CM193" s="5">
        <v>0.14649999999999999</v>
      </c>
      <c r="CN193" s="4">
        <v>0.81540000000000001</v>
      </c>
      <c r="CO193" s="4">
        <v>1.1344000000000001</v>
      </c>
      <c r="CP193" s="4">
        <v>0.22109999999999999</v>
      </c>
      <c r="CQ193" s="4">
        <v>0.68020000000000003</v>
      </c>
      <c r="CR193" s="4">
        <v>4.3499999999999997E-2</v>
      </c>
      <c r="CS193" s="5">
        <v>0.63939999999999997</v>
      </c>
      <c r="CT193" s="5">
        <v>0.70469999999999999</v>
      </c>
      <c r="CU193" s="5">
        <v>0.40679999999999999</v>
      </c>
      <c r="CV193" s="5">
        <v>0.96289999999999998</v>
      </c>
      <c r="CW193" s="5">
        <v>0.21579999999999999</v>
      </c>
      <c r="CX193" s="4">
        <v>0.65480000000000005</v>
      </c>
      <c r="CY193" s="4">
        <v>0.7389</v>
      </c>
      <c r="CZ193" s="4">
        <v>0.38419999999999999</v>
      </c>
      <c r="DA193" s="4">
        <v>0.95520000000000005</v>
      </c>
      <c r="DB193" s="4">
        <v>0.29559999999999997</v>
      </c>
      <c r="DC193" s="5">
        <v>0.67500000000000004</v>
      </c>
      <c r="DD193" s="5">
        <v>0.78410000000000002</v>
      </c>
      <c r="DE193" s="5">
        <v>0.35210000000000002</v>
      </c>
      <c r="DF193" s="5">
        <v>0.94199999999999995</v>
      </c>
      <c r="DG193" s="5">
        <v>0.23019999999999999</v>
      </c>
      <c r="DH193" s="4">
        <v>0.71319999999999995</v>
      </c>
      <c r="DI193" s="4">
        <v>0.87609999999999999</v>
      </c>
      <c r="DJ193" s="4">
        <v>0.30270000000000002</v>
      </c>
      <c r="DK193" s="4">
        <v>0.9103</v>
      </c>
      <c r="DL193" s="4">
        <v>0.1414</v>
      </c>
      <c r="DM193" s="5">
        <v>0.81530000000000002</v>
      </c>
      <c r="DN193" s="5">
        <v>1.1328</v>
      </c>
      <c r="DO193" s="5">
        <v>0.22009999999999999</v>
      </c>
      <c r="DP193" s="5">
        <v>0.67959999999999998</v>
      </c>
      <c r="DQ193" s="5">
        <v>4.8300000000000003E-2</v>
      </c>
      <c r="DR193" s="4">
        <v>0.64219999999999999</v>
      </c>
      <c r="DS193" s="4">
        <v>0.70979999999999999</v>
      </c>
      <c r="DT193" s="4">
        <v>0.40210000000000001</v>
      </c>
      <c r="DU193" s="4">
        <v>0.96240000000000003</v>
      </c>
      <c r="DV193" s="4">
        <v>0.2114</v>
      </c>
      <c r="DW193" s="5">
        <v>0.65369999999999995</v>
      </c>
      <c r="DX193" s="5">
        <v>0.73540000000000005</v>
      </c>
      <c r="DY193" s="5">
        <v>0.38450000000000001</v>
      </c>
      <c r="DZ193" s="5">
        <v>0.95489999999999997</v>
      </c>
      <c r="EA193" s="5">
        <v>0.31630000000000003</v>
      </c>
      <c r="EB193" s="4">
        <v>0.67449999999999999</v>
      </c>
      <c r="EC193" s="4">
        <v>0.78310000000000002</v>
      </c>
      <c r="ED193" s="4">
        <v>0.3553</v>
      </c>
      <c r="EE193" s="4">
        <v>0.94120000000000004</v>
      </c>
      <c r="EF193" s="4">
        <v>0.30020000000000002</v>
      </c>
      <c r="EG193" s="5">
        <v>0.7137</v>
      </c>
      <c r="EH193" s="5">
        <v>0.87690000000000001</v>
      </c>
      <c r="EI193" s="5">
        <v>0.30120000000000002</v>
      </c>
      <c r="EJ193" s="5">
        <v>0.91049999999999998</v>
      </c>
      <c r="EK193" s="5">
        <v>0.13830000000000001</v>
      </c>
      <c r="EL193" s="4">
        <v>0.81479999999999997</v>
      </c>
      <c r="EM193" s="4">
        <v>1.1324000000000001</v>
      </c>
      <c r="EN193" s="4">
        <v>0.22159999999999999</v>
      </c>
      <c r="EO193" s="4">
        <v>0.6794</v>
      </c>
      <c r="EP193" s="4">
        <v>4.4299999999999999E-2</v>
      </c>
      <c r="EQ193" s="5"/>
      <c r="ER193" s="5"/>
      <c r="ES193" s="5"/>
      <c r="ET193" s="5"/>
      <c r="EU193" s="5"/>
      <c r="EV193" s="4"/>
      <c r="EW193" s="4"/>
      <c r="EX193" s="4"/>
      <c r="EY193" s="4"/>
      <c r="EZ193" s="4"/>
      <c r="FA193" s="5"/>
      <c r="FB193" s="5"/>
      <c r="FC193" s="5"/>
      <c r="FD193" s="5"/>
      <c r="FE193" s="5"/>
      <c r="FF193" s="4"/>
      <c r="FG193" s="4"/>
      <c r="FH193" s="4"/>
      <c r="FI193" s="4"/>
      <c r="FJ193" s="4"/>
      <c r="FK193" s="5"/>
      <c r="FL193" s="5"/>
      <c r="FM193" s="5"/>
      <c r="FN193" s="5"/>
      <c r="FO193" s="5"/>
      <c r="FP193" s="4">
        <f t="shared" si="41"/>
        <v>0.6983275862068965</v>
      </c>
      <c r="FQ193" s="4">
        <f t="shared" si="37"/>
        <v>0.84359999999999991</v>
      </c>
      <c r="FR193" s="4">
        <f t="shared" si="38"/>
        <v>0.33244827586206899</v>
      </c>
      <c r="FS193" s="4">
        <f t="shared" si="39"/>
        <v>0.89497241379310333</v>
      </c>
      <c r="FT193" s="4">
        <f t="shared" si="40"/>
        <v>0.20464482758620695</v>
      </c>
      <c r="FU193" s="1" t="str" cm="1">
        <f t="array" aca="1" ref="FU193" ca="1">CONCATENATE(INDIRECT(ADDRESS(1,MATCH(_xlfn.MINIFS(B193:FO193,metrics.est,"MAE"),B193:FO193,0)+1)), ", ", INDIRECT(ADDRESS(2,MATCH(_xlfn.MINIFS(B193:FO193,metrics.est,"MAE"),B193:FO193,0)+1)))</f>
        <v>k=20, r=0.1</v>
      </c>
      <c r="FV193" s="1" t="str" cm="1">
        <f t="array" aca="1" ref="FV193" ca="1">CONCATENATE(INDIRECT(ADDRESS(1,MATCH(_xlfn.MINIFS(B193:FO193,metrics.est,"MSE"),B193:FO193,0)+1)), ", ", INDIRECT(ADDRESS(2,MATCH(_xlfn.MINIFS(B193:FO193,metrics.est,"MSE"),B193:FO193,0)+1)))</f>
        <v>k=20, r=0.1</v>
      </c>
      <c r="FW193" s="1" t="str" cm="1">
        <f t="array" aca="1" ref="FW193" ca="1">CONCATENATE(INDIRECT(ADDRESS(1,MATCH(_xlfn.MAXIFS(B193:FO193,metrics.est,"R"),B193:FO193,0)+1)), ", ", INDIRECT(ADDRESS(2,MATCH(_xlfn.MAXIFS(B193:FO193,metrics.est,"R"),B193:FO193,0)+1)))</f>
        <v>k=20, r=0.1</v>
      </c>
      <c r="FX193" s="1" t="str" cm="1">
        <f t="array" aca="1" ref="FX193" ca="1">CONCATENATE(INDIRECT(ADDRESS(1,MATCH(_xlfn.MAXIFS(B193:FO193,metrics.est,"Coverage"),B193:FO193,0)+1)), ", ", INDIRECT(ADDRESS(2,MATCH(_xlfn.MAXIFS(B193:FO193,metrics.est,"Coverage"),B193:FO193,0)+1)))</f>
        <v>k=5, r=0.1</v>
      </c>
      <c r="FY193" s="1" t="str" cm="1">
        <f t="array" aca="1" ref="FY193" ca="1">CONCATENATE(INDIRECT(ADDRESS(1,MATCH(_xlfn.MINIFS(B193:FO193,metrics.est,"Time"),B193:FO193,0)+1)), ", ", INDIRECT(ADDRESS(2,MATCH(_xlfn.MINIFS(B193:FO193,metrics.est,"Time"),B193:FO193,0)+1)))</f>
        <v>k=15, r=0.9</v>
      </c>
    </row>
    <row r="194" spans="1:181" x14ac:dyDescent="0.2">
      <c r="A194" s="1" t="s">
        <v>251</v>
      </c>
      <c r="B194" s="4">
        <v>0.64900000000000002</v>
      </c>
      <c r="C194" s="4">
        <v>0.72009999999999996</v>
      </c>
      <c r="D194" s="4">
        <v>0.37040000000000001</v>
      </c>
      <c r="E194" s="4">
        <v>0.96419999999999995</v>
      </c>
      <c r="F194" s="4">
        <v>0.2072</v>
      </c>
      <c r="G194" s="5">
        <v>0.65380000000000005</v>
      </c>
      <c r="H194" s="5">
        <v>0.73309999999999997</v>
      </c>
      <c r="I194" s="5">
        <v>0.38829999999999998</v>
      </c>
      <c r="J194" s="5">
        <v>0.95879999999999999</v>
      </c>
      <c r="K194" s="5">
        <v>0.2717</v>
      </c>
      <c r="L194" s="4">
        <v>0.65990000000000004</v>
      </c>
      <c r="M194" s="4">
        <v>0.74719999999999998</v>
      </c>
      <c r="N194" s="4">
        <v>0.37830000000000003</v>
      </c>
      <c r="O194" s="4">
        <v>0.95540000000000003</v>
      </c>
      <c r="P194" s="4">
        <v>0.27229999999999999</v>
      </c>
      <c r="Q194" s="5">
        <v>0.66559999999999997</v>
      </c>
      <c r="R194" s="5">
        <v>0.75849999999999995</v>
      </c>
      <c r="S194" s="5">
        <v>0.36820000000000003</v>
      </c>
      <c r="T194" s="5">
        <v>0.9496</v>
      </c>
      <c r="U194" s="5">
        <v>0.27660000000000001</v>
      </c>
      <c r="V194" s="4">
        <v>0.67290000000000005</v>
      </c>
      <c r="W194" s="4">
        <v>0.77459999999999996</v>
      </c>
      <c r="X194" s="4">
        <v>0.36199999999999999</v>
      </c>
      <c r="Y194" s="4">
        <v>0.94110000000000005</v>
      </c>
      <c r="Z194" s="4">
        <v>0.25019999999999998</v>
      </c>
      <c r="AA194" s="5">
        <v>0.68730000000000002</v>
      </c>
      <c r="AB194" s="5">
        <v>0.80640000000000001</v>
      </c>
      <c r="AC194" s="5">
        <v>0.33979999999999999</v>
      </c>
      <c r="AD194" s="5">
        <v>0.9304</v>
      </c>
      <c r="AE194" s="5">
        <v>0.19969999999999999</v>
      </c>
      <c r="AF194" s="4">
        <v>0.70309999999999995</v>
      </c>
      <c r="AG194" s="4">
        <v>0.8468</v>
      </c>
      <c r="AH194" s="4">
        <v>0.31130000000000002</v>
      </c>
      <c r="AI194" s="4">
        <v>0.91</v>
      </c>
      <c r="AJ194" s="4">
        <v>0.184</v>
      </c>
      <c r="AK194" s="5">
        <v>0.73550000000000004</v>
      </c>
      <c r="AL194" s="5">
        <v>0.9294</v>
      </c>
      <c r="AM194" s="5">
        <v>0.27500000000000002</v>
      </c>
      <c r="AN194" s="5">
        <v>0.86550000000000005</v>
      </c>
      <c r="AO194" s="5">
        <v>0.15359999999999999</v>
      </c>
      <c r="AP194" s="4">
        <v>0.80069999999999997</v>
      </c>
      <c r="AQ194" s="4">
        <v>1.0954999999999999</v>
      </c>
      <c r="AR194" s="4">
        <v>0.22850000000000001</v>
      </c>
      <c r="AS194" s="4">
        <v>0.68110000000000004</v>
      </c>
      <c r="AT194" s="4">
        <v>5.04E-2</v>
      </c>
      <c r="AU194" s="5">
        <v>0.6492</v>
      </c>
      <c r="AV194" s="5">
        <v>0.72140000000000004</v>
      </c>
      <c r="AW194" s="5">
        <v>0.39760000000000001</v>
      </c>
      <c r="AX194" s="5">
        <v>0.96299999999999997</v>
      </c>
      <c r="AY194" s="5">
        <v>0.18279999999999999</v>
      </c>
      <c r="AZ194" s="4">
        <v>0.65900000000000003</v>
      </c>
      <c r="BA194" s="4">
        <v>0.74250000000000005</v>
      </c>
      <c r="BB194" s="4">
        <v>0.3851</v>
      </c>
      <c r="BC194" s="4">
        <v>0.95469999999999999</v>
      </c>
      <c r="BD194" s="4">
        <v>0.26590000000000003</v>
      </c>
      <c r="BE194" s="5">
        <v>0.6734</v>
      </c>
      <c r="BF194" s="5">
        <v>0.77710000000000001</v>
      </c>
      <c r="BG194" s="5">
        <v>0.35680000000000001</v>
      </c>
      <c r="BH194" s="5">
        <v>0.9415</v>
      </c>
      <c r="BI194" s="5">
        <v>0.25559999999999999</v>
      </c>
      <c r="BJ194" s="4">
        <v>0.70369999999999999</v>
      </c>
      <c r="BK194" s="4">
        <v>0.84750000000000003</v>
      </c>
      <c r="BL194" s="4">
        <v>0.31309999999999999</v>
      </c>
      <c r="BM194" s="4">
        <v>0.91020000000000001</v>
      </c>
      <c r="BN194" s="4">
        <v>0.1565</v>
      </c>
      <c r="BO194" s="5">
        <v>0.80210000000000004</v>
      </c>
      <c r="BP194" s="5">
        <v>1.0966</v>
      </c>
      <c r="BQ194" s="5">
        <v>0.22070000000000001</v>
      </c>
      <c r="BR194" s="5">
        <v>0.68010000000000004</v>
      </c>
      <c r="BS194" s="5">
        <v>4.5199999999999997E-2</v>
      </c>
      <c r="BT194" s="4">
        <v>0.65</v>
      </c>
      <c r="BU194" s="4">
        <v>0.72289999999999999</v>
      </c>
      <c r="BV194" s="4">
        <v>0.38200000000000001</v>
      </c>
      <c r="BW194" s="4">
        <v>0.96279999999999999</v>
      </c>
      <c r="BX194" s="4">
        <v>0.1988</v>
      </c>
      <c r="BY194" s="5">
        <v>0.65959999999999996</v>
      </c>
      <c r="BZ194" s="5">
        <v>0.74519999999999997</v>
      </c>
      <c r="CA194" s="5">
        <v>0.38179999999999997</v>
      </c>
      <c r="CB194" s="5">
        <v>0.95550000000000002</v>
      </c>
      <c r="CC194" s="5">
        <v>0.27539999999999998</v>
      </c>
      <c r="CD194" s="4">
        <v>0.67510000000000003</v>
      </c>
      <c r="CE194" s="4">
        <v>0.78049999999999997</v>
      </c>
      <c r="CF194" s="4">
        <v>0.35670000000000002</v>
      </c>
      <c r="CG194" s="4">
        <v>0.94169999999999998</v>
      </c>
      <c r="CH194" s="4">
        <v>0.25469999999999998</v>
      </c>
      <c r="CI194" s="5">
        <v>0.70450000000000002</v>
      </c>
      <c r="CJ194" s="5">
        <v>0.85160000000000002</v>
      </c>
      <c r="CK194" s="5">
        <v>0.31359999999999999</v>
      </c>
      <c r="CL194" s="5">
        <v>0.91</v>
      </c>
      <c r="CM194" s="5">
        <v>0.16850000000000001</v>
      </c>
      <c r="CN194" s="4">
        <v>0.80069999999999997</v>
      </c>
      <c r="CO194" s="4">
        <v>1.0959000000000001</v>
      </c>
      <c r="CP194" s="4">
        <v>0.22620000000000001</v>
      </c>
      <c r="CQ194" s="4">
        <v>0.68020000000000003</v>
      </c>
      <c r="CR194" s="4">
        <v>5.4399999999999997E-2</v>
      </c>
      <c r="CS194" s="5">
        <v>0.6472</v>
      </c>
      <c r="CT194" s="5">
        <v>0.71809999999999996</v>
      </c>
      <c r="CU194" s="5">
        <v>0.39800000000000002</v>
      </c>
      <c r="CV194" s="5">
        <v>0.96289999999999998</v>
      </c>
      <c r="CW194" s="5">
        <v>0.17699999999999999</v>
      </c>
      <c r="CX194" s="4">
        <v>0.6593</v>
      </c>
      <c r="CY194" s="4">
        <v>0.74539999999999995</v>
      </c>
      <c r="CZ194" s="4">
        <v>0.38159999999999999</v>
      </c>
      <c r="DA194" s="4">
        <v>0.95520000000000005</v>
      </c>
      <c r="DB194" s="4">
        <v>0.25069999999999998</v>
      </c>
      <c r="DC194" s="5">
        <v>0.67449999999999999</v>
      </c>
      <c r="DD194" s="5">
        <v>0.7792</v>
      </c>
      <c r="DE194" s="5">
        <v>0.35649999999999998</v>
      </c>
      <c r="DF194" s="5">
        <v>0.94199999999999995</v>
      </c>
      <c r="DG194" s="5">
        <v>0.2034</v>
      </c>
      <c r="DH194" s="4">
        <v>0.70399999999999996</v>
      </c>
      <c r="DI194" s="4">
        <v>0.85</v>
      </c>
      <c r="DJ194" s="4">
        <v>0.31469999999999998</v>
      </c>
      <c r="DK194" s="4">
        <v>0.9103</v>
      </c>
      <c r="DL194" s="4">
        <v>0.1293</v>
      </c>
      <c r="DM194" s="5">
        <v>0.80130000000000001</v>
      </c>
      <c r="DN194" s="5">
        <v>1.0963000000000001</v>
      </c>
      <c r="DO194" s="5">
        <v>0.2243</v>
      </c>
      <c r="DP194" s="5">
        <v>0.67959999999999998</v>
      </c>
      <c r="DQ194" s="5">
        <v>4.48E-2</v>
      </c>
      <c r="DR194" s="4">
        <v>0.64980000000000004</v>
      </c>
      <c r="DS194" s="4">
        <v>0.72309999999999997</v>
      </c>
      <c r="DT194" s="4">
        <v>0.39290000000000003</v>
      </c>
      <c r="DU194" s="4">
        <v>0.96240000000000003</v>
      </c>
      <c r="DV194" s="4">
        <v>0.17549999999999999</v>
      </c>
      <c r="DW194" s="5">
        <v>0.65800000000000003</v>
      </c>
      <c r="DX194" s="5">
        <v>0.74160000000000004</v>
      </c>
      <c r="DY194" s="5">
        <v>0.38190000000000002</v>
      </c>
      <c r="DZ194" s="5">
        <v>0.95489999999999997</v>
      </c>
      <c r="EA194" s="5">
        <v>0.31040000000000001</v>
      </c>
      <c r="EB194" s="4">
        <v>0.67379999999999995</v>
      </c>
      <c r="EC194" s="4">
        <v>0.77769999999999995</v>
      </c>
      <c r="ED194" s="4">
        <v>0.35980000000000001</v>
      </c>
      <c r="EE194" s="4">
        <v>0.94120000000000004</v>
      </c>
      <c r="EF194" s="4">
        <v>0.26050000000000001</v>
      </c>
      <c r="EG194" s="5">
        <v>0.70430000000000004</v>
      </c>
      <c r="EH194" s="5">
        <v>0.85040000000000004</v>
      </c>
      <c r="EI194" s="5">
        <v>0.31359999999999999</v>
      </c>
      <c r="EJ194" s="5">
        <v>0.91049999999999998</v>
      </c>
      <c r="EK194" s="5">
        <v>0.13239999999999999</v>
      </c>
      <c r="EL194" s="4">
        <v>0.80030000000000001</v>
      </c>
      <c r="EM194" s="4">
        <v>1.0949</v>
      </c>
      <c r="EN194" s="4">
        <v>0.22620000000000001</v>
      </c>
      <c r="EO194" s="4">
        <v>0.6794</v>
      </c>
      <c r="EP194" s="4">
        <v>4.53E-2</v>
      </c>
      <c r="EQ194" s="5"/>
      <c r="ER194" s="5"/>
      <c r="ES194" s="5"/>
      <c r="ET194" s="5"/>
      <c r="EU194" s="5"/>
      <c r="EV194" s="4"/>
      <c r="EW194" s="4"/>
      <c r="EX194" s="4"/>
      <c r="EY194" s="4"/>
      <c r="EZ194" s="4"/>
      <c r="FA194" s="5"/>
      <c r="FB194" s="5"/>
      <c r="FC194" s="5"/>
      <c r="FD194" s="5"/>
      <c r="FE194" s="5"/>
      <c r="FF194" s="4"/>
      <c r="FG194" s="4"/>
      <c r="FH194" s="4"/>
      <c r="FI194" s="4"/>
      <c r="FJ194" s="4"/>
      <c r="FK194" s="5"/>
      <c r="FL194" s="5"/>
      <c r="FM194" s="5"/>
      <c r="FN194" s="5"/>
      <c r="FO194" s="5"/>
      <c r="FP194" s="4">
        <f t="shared" ref="FP194" si="62">AVERAGEIFS(B194:FO194,metrics.est,"MAE")</f>
        <v>0.69577931034482754</v>
      </c>
      <c r="FQ194" s="4">
        <f t="shared" ref="FQ194" si="63">AVERAGEIFS(B194:FO194,metrics.est,"MSE")</f>
        <v>0.83343103448275857</v>
      </c>
      <c r="FR194" s="4">
        <f t="shared" ref="FR194" si="64">AVERAGEIFS(B194:FO194,metrics.est,"R")</f>
        <v>0.33465172413793104</v>
      </c>
      <c r="FS194" s="4">
        <f t="shared" ref="FS194" si="65">AVERAGEIFS(B194:FO194,metrics.est,"Coverage")</f>
        <v>0.89497241379310333</v>
      </c>
      <c r="FT194" s="4">
        <f t="shared" ref="FT194" si="66">AVERAGEIFS(B194:FO194,metrics.est,"Time")</f>
        <v>0.18802758620689655</v>
      </c>
      <c r="FU194" s="1" t="str" cm="1">
        <f t="array" aca="1" ref="FU194" ca="1">CONCATENATE(INDIRECT(ADDRESS(1,MATCH(_xlfn.MINIFS(B194:FO194,metrics.est,"MAE"),B194:FO194,0)+1)), ", ", INDIRECT(ADDRESS(2,MATCH(_xlfn.MINIFS(B194:FO194,metrics.est,"MAE"),B194:FO194,0)+1)))</f>
        <v>k=20, r=0.1</v>
      </c>
      <c r="FV194" s="1" t="str" cm="1">
        <f t="array" aca="1" ref="FV194" ca="1">CONCATENATE(INDIRECT(ADDRESS(1,MATCH(_xlfn.MINIFS(B194:FO194,metrics.est,"MSE"),B194:FO194,0)+1)), ", ", INDIRECT(ADDRESS(2,MATCH(_xlfn.MINIFS(B194:FO194,metrics.est,"MSE"),B194:FO194,0)+1)))</f>
        <v>k=20, r=0.1</v>
      </c>
      <c r="FW194" s="1" t="str" cm="1">
        <f t="array" aca="1" ref="FW194" ca="1">CONCATENATE(INDIRECT(ADDRESS(1,MATCH(_xlfn.MAXIFS(B194:FO194,metrics.est,"R"),B194:FO194,0)+1)), ", ", INDIRECT(ADDRESS(2,MATCH(_xlfn.MAXIFS(B194:FO194,metrics.est,"R"),B194:FO194,0)+1)))</f>
        <v>k=20, r=0.1</v>
      </c>
      <c r="FX194" s="1" t="str" cm="1">
        <f t="array" aca="1" ref="FX194" ca="1">CONCATENATE(INDIRECT(ADDRESS(1,MATCH(_xlfn.MAXIFS(B194:FO194,metrics.est,"Coverage"),B194:FO194,0)+1)), ", ", INDIRECT(ADDRESS(2,MATCH(_xlfn.MAXIFS(B194:FO194,metrics.est,"Coverage"),B194:FO194,0)+1)))</f>
        <v>k=5, r=0.1</v>
      </c>
      <c r="FY194" s="1" t="str" cm="1">
        <f t="array" aca="1" ref="FY194" ca="1">CONCATENATE(INDIRECT(ADDRESS(1,MATCH(_xlfn.MINIFS(B194:FO194,metrics.est,"Time"),B194:FO194,0)+1)), ", ", INDIRECT(ADDRESS(2,MATCH(_xlfn.MINIFS(B194:FO194,metrics.est,"Time"),B194:FO194,0)+1)))</f>
        <v>k=20, r=0.9</v>
      </c>
    </row>
    <row r="195" spans="1:181" x14ac:dyDescent="0.2">
      <c r="A195" s="1" t="s">
        <v>168</v>
      </c>
      <c r="B195" s="4">
        <v>0.64329999999999998</v>
      </c>
      <c r="C195" s="4">
        <v>0.70689999999999997</v>
      </c>
      <c r="D195" s="4">
        <v>0.376</v>
      </c>
      <c r="E195" s="4">
        <v>0.93059999999999998</v>
      </c>
      <c r="F195" s="4">
        <v>0.25280000000000002</v>
      </c>
      <c r="G195" s="5">
        <v>0.65069999999999995</v>
      </c>
      <c r="H195" s="5">
        <v>0.72589999999999999</v>
      </c>
      <c r="I195" s="5">
        <v>0.38650000000000001</v>
      </c>
      <c r="J195" s="5">
        <v>0.92120000000000002</v>
      </c>
      <c r="K195" s="5">
        <v>0.31359999999999999</v>
      </c>
      <c r="L195" s="4">
        <v>0.66069999999999995</v>
      </c>
      <c r="M195" s="4">
        <v>0.74690000000000001</v>
      </c>
      <c r="N195" s="4">
        <v>0.37280000000000002</v>
      </c>
      <c r="O195" s="4">
        <v>0.91339999999999999</v>
      </c>
      <c r="P195" s="4">
        <v>0.35649999999999998</v>
      </c>
      <c r="Q195" s="5">
        <v>0.67120000000000002</v>
      </c>
      <c r="R195" s="5">
        <v>0.76890000000000003</v>
      </c>
      <c r="S195" s="5">
        <v>0.35880000000000001</v>
      </c>
      <c r="T195" s="5">
        <v>0.90239999999999998</v>
      </c>
      <c r="U195" s="5">
        <v>0.31659999999999999</v>
      </c>
      <c r="V195" s="4">
        <v>0.68620000000000003</v>
      </c>
      <c r="W195" s="4">
        <v>0.8004</v>
      </c>
      <c r="X195" s="4">
        <v>0.34799999999999998</v>
      </c>
      <c r="Y195" s="4">
        <v>0.88649999999999995</v>
      </c>
      <c r="Z195" s="4">
        <v>0.29899999999999999</v>
      </c>
      <c r="AA195" s="5">
        <v>0.71079999999999999</v>
      </c>
      <c r="AB195" s="5">
        <v>0.85470000000000002</v>
      </c>
      <c r="AC195" s="5">
        <v>0.32229999999999998</v>
      </c>
      <c r="AD195" s="5">
        <v>0.86839999999999995</v>
      </c>
      <c r="AE195" s="5">
        <v>0.25779999999999997</v>
      </c>
      <c r="AF195" s="4">
        <v>0.73560000000000003</v>
      </c>
      <c r="AG195" s="4">
        <v>0.91500000000000004</v>
      </c>
      <c r="AH195" s="4">
        <v>0.29249999999999998</v>
      </c>
      <c r="AI195" s="4">
        <v>0.83499999999999996</v>
      </c>
      <c r="AJ195" s="4">
        <v>0.214</v>
      </c>
      <c r="AK195" s="5">
        <v>0.77210000000000001</v>
      </c>
      <c r="AL195" s="5">
        <v>1.0057</v>
      </c>
      <c r="AM195" s="5">
        <v>0.254</v>
      </c>
      <c r="AN195" s="5">
        <v>0.77300000000000002</v>
      </c>
      <c r="AO195" s="5">
        <v>0.16250000000000001</v>
      </c>
      <c r="AP195" s="4">
        <v>0.83989999999999998</v>
      </c>
      <c r="AQ195" s="4">
        <v>1.1874</v>
      </c>
      <c r="AR195" s="4">
        <v>0.2026</v>
      </c>
      <c r="AS195" s="4">
        <v>0.57779999999999998</v>
      </c>
      <c r="AT195" s="4">
        <v>6.5699999999999995E-2</v>
      </c>
      <c r="AU195" s="5">
        <v>0.64359999999999995</v>
      </c>
      <c r="AV195" s="5">
        <v>0.71009999999999995</v>
      </c>
      <c r="AW195" s="5">
        <v>0.39479999999999998</v>
      </c>
      <c r="AX195" s="5">
        <v>0.92910000000000004</v>
      </c>
      <c r="AY195" s="5">
        <v>0.24010000000000001</v>
      </c>
      <c r="AZ195" s="4">
        <v>0.6603</v>
      </c>
      <c r="BA195" s="4">
        <v>0.74480000000000002</v>
      </c>
      <c r="BB195" s="4">
        <v>0.37590000000000001</v>
      </c>
      <c r="BC195" s="4">
        <v>0.91269999999999996</v>
      </c>
      <c r="BD195" s="4">
        <v>0.33800000000000002</v>
      </c>
      <c r="BE195" s="5">
        <v>0.68700000000000006</v>
      </c>
      <c r="BF195" s="5">
        <v>0.80330000000000001</v>
      </c>
      <c r="BG195" s="5">
        <v>0.34289999999999998</v>
      </c>
      <c r="BH195" s="5">
        <v>0.88649999999999995</v>
      </c>
      <c r="BI195" s="5">
        <v>0.30470000000000003</v>
      </c>
      <c r="BJ195" s="4">
        <v>0.73570000000000002</v>
      </c>
      <c r="BK195" s="4">
        <v>0.91410000000000002</v>
      </c>
      <c r="BL195" s="4">
        <v>0.2949</v>
      </c>
      <c r="BM195" s="4">
        <v>0.83360000000000001</v>
      </c>
      <c r="BN195" s="4">
        <v>0.19520000000000001</v>
      </c>
      <c r="BO195" s="5">
        <v>0.84179999999999999</v>
      </c>
      <c r="BP195" s="5">
        <v>1.1938</v>
      </c>
      <c r="BQ195" s="5">
        <v>0.18909999999999999</v>
      </c>
      <c r="BR195" s="5">
        <v>0.57530000000000003</v>
      </c>
      <c r="BS195" s="5">
        <v>7.6899999999999996E-2</v>
      </c>
      <c r="BT195" s="4">
        <v>0.64529999999999998</v>
      </c>
      <c r="BU195" s="4">
        <v>0.71220000000000006</v>
      </c>
      <c r="BV195" s="4">
        <v>0.38240000000000002</v>
      </c>
      <c r="BW195" s="4">
        <v>0.92749999999999999</v>
      </c>
      <c r="BX195" s="4">
        <v>0.2271</v>
      </c>
      <c r="BY195" s="5">
        <v>0.65969999999999995</v>
      </c>
      <c r="BZ195" s="5">
        <v>0.74550000000000005</v>
      </c>
      <c r="CA195" s="5">
        <v>0.37330000000000002</v>
      </c>
      <c r="CB195" s="5">
        <v>0.91320000000000001</v>
      </c>
      <c r="CC195" s="5">
        <v>0.30759999999999998</v>
      </c>
      <c r="CD195" s="4">
        <v>0.68869999999999998</v>
      </c>
      <c r="CE195" s="4">
        <v>0.80630000000000002</v>
      </c>
      <c r="CF195" s="4">
        <v>0.34239999999999998</v>
      </c>
      <c r="CG195" s="4">
        <v>0.88790000000000002</v>
      </c>
      <c r="CH195" s="4">
        <v>0.28860000000000002</v>
      </c>
      <c r="CI195" s="5">
        <v>0.73680000000000001</v>
      </c>
      <c r="CJ195" s="5">
        <v>0.91720000000000002</v>
      </c>
      <c r="CK195" s="5">
        <v>0.29530000000000001</v>
      </c>
      <c r="CL195" s="5">
        <v>0.83489999999999998</v>
      </c>
      <c r="CM195" s="5">
        <v>0.19439999999999999</v>
      </c>
      <c r="CN195" s="4">
        <v>0.84079999999999999</v>
      </c>
      <c r="CO195" s="4">
        <v>1.1912</v>
      </c>
      <c r="CP195" s="4">
        <v>0.1951</v>
      </c>
      <c r="CQ195" s="4">
        <v>0.57440000000000002</v>
      </c>
      <c r="CR195" s="4">
        <v>5.5E-2</v>
      </c>
      <c r="CS195" s="5">
        <v>0.64239999999999997</v>
      </c>
      <c r="CT195" s="5">
        <v>0.7087</v>
      </c>
      <c r="CU195" s="5">
        <v>0.39810000000000001</v>
      </c>
      <c r="CV195" s="5">
        <v>0.92830000000000001</v>
      </c>
      <c r="CW195" s="5">
        <v>0.1855</v>
      </c>
      <c r="CX195" s="4">
        <v>0.65939999999999999</v>
      </c>
      <c r="CY195" s="4">
        <v>0.74539999999999995</v>
      </c>
      <c r="CZ195" s="4">
        <v>0.37330000000000002</v>
      </c>
      <c r="DA195" s="4">
        <v>0.91239999999999999</v>
      </c>
      <c r="DB195" s="4">
        <v>0.30869999999999997</v>
      </c>
      <c r="DC195" s="5">
        <v>0.68779999999999997</v>
      </c>
      <c r="DD195" s="5">
        <v>0.80510000000000004</v>
      </c>
      <c r="DE195" s="5">
        <v>0.34370000000000001</v>
      </c>
      <c r="DF195" s="5">
        <v>0.8881</v>
      </c>
      <c r="DG195" s="5">
        <v>0.23569999999999999</v>
      </c>
      <c r="DH195" s="4">
        <v>0.73660000000000003</v>
      </c>
      <c r="DI195" s="4">
        <v>0.91659999999999997</v>
      </c>
      <c r="DJ195" s="4">
        <v>0.29360000000000003</v>
      </c>
      <c r="DK195" s="4">
        <v>0.83499999999999996</v>
      </c>
      <c r="DL195" s="4">
        <v>0.14219999999999999</v>
      </c>
      <c r="DM195" s="5">
        <v>0.84130000000000005</v>
      </c>
      <c r="DN195" s="5">
        <v>1.1923999999999999</v>
      </c>
      <c r="DO195" s="5">
        <v>0.1948</v>
      </c>
      <c r="DP195" s="5">
        <v>0.57430000000000003</v>
      </c>
      <c r="DQ195" s="5">
        <v>4.8899999999999999E-2</v>
      </c>
      <c r="DR195" s="4">
        <v>0.64459999999999995</v>
      </c>
      <c r="DS195" s="4">
        <v>0.71250000000000002</v>
      </c>
      <c r="DT195" s="4">
        <v>0.3926</v>
      </c>
      <c r="DU195" s="4">
        <v>0.92759999999999998</v>
      </c>
      <c r="DV195" s="4">
        <v>0.2475</v>
      </c>
      <c r="DW195" s="5">
        <v>0.65910000000000002</v>
      </c>
      <c r="DX195" s="5">
        <v>0.74309999999999998</v>
      </c>
      <c r="DY195" s="5">
        <v>0.37509999999999999</v>
      </c>
      <c r="DZ195" s="5">
        <v>0.91320000000000001</v>
      </c>
      <c r="EA195" s="5">
        <v>0.3725</v>
      </c>
      <c r="EB195" s="4">
        <v>0.6875</v>
      </c>
      <c r="EC195" s="4">
        <v>0.80420000000000003</v>
      </c>
      <c r="ED195" s="4">
        <v>0.34549999999999997</v>
      </c>
      <c r="EE195" s="4">
        <v>0.88719999999999999</v>
      </c>
      <c r="EF195" s="4">
        <v>0.23050000000000001</v>
      </c>
      <c r="EG195" s="5">
        <v>0.73680000000000001</v>
      </c>
      <c r="EH195" s="5">
        <v>0.91700000000000004</v>
      </c>
      <c r="EI195" s="5">
        <v>0.29470000000000002</v>
      </c>
      <c r="EJ195" s="5">
        <v>0.83509999999999995</v>
      </c>
      <c r="EK195" s="5">
        <v>0.14899999999999999</v>
      </c>
      <c r="EL195" s="4">
        <v>0.84019999999999995</v>
      </c>
      <c r="EM195" s="4">
        <v>1.1894</v>
      </c>
      <c r="EN195" s="4">
        <v>0.19109999999999999</v>
      </c>
      <c r="EO195" s="4">
        <v>0.57469999999999999</v>
      </c>
      <c r="EP195" s="4">
        <v>4.8000000000000001E-2</v>
      </c>
      <c r="EQ195" s="5"/>
      <c r="ER195" s="5"/>
      <c r="ES195" s="5"/>
      <c r="ET195" s="5"/>
      <c r="EU195" s="5"/>
      <c r="EV195" s="4"/>
      <c r="EW195" s="4"/>
      <c r="EX195" s="4"/>
      <c r="EY195" s="4"/>
      <c r="EZ195" s="4"/>
      <c r="FA195" s="5"/>
      <c r="FB195" s="5"/>
      <c r="FC195" s="5"/>
      <c r="FD195" s="5"/>
      <c r="FE195" s="5"/>
      <c r="FF195" s="4"/>
      <c r="FG195" s="4"/>
      <c r="FH195" s="4"/>
      <c r="FI195" s="4"/>
      <c r="FJ195" s="4"/>
      <c r="FK195" s="5"/>
      <c r="FL195" s="5"/>
      <c r="FM195" s="5"/>
      <c r="FN195" s="5"/>
      <c r="FO195" s="5"/>
      <c r="FP195" s="4">
        <f t="shared" si="41"/>
        <v>0.71192758620689645</v>
      </c>
      <c r="FQ195" s="4">
        <f t="shared" si="37"/>
        <v>0.86843793103448264</v>
      </c>
      <c r="FR195" s="4">
        <f t="shared" si="38"/>
        <v>0.32076206896551729</v>
      </c>
      <c r="FS195" s="4">
        <f t="shared" si="39"/>
        <v>0.83307931034482763</v>
      </c>
      <c r="FT195" s="4">
        <f t="shared" si="40"/>
        <v>0.22188275862068962</v>
      </c>
      <c r="FU195" s="1" t="str" cm="1">
        <f t="array" aca="1" ref="FU195" ca="1">CONCATENATE(INDIRECT(ADDRESS(1,MATCH(_xlfn.MINIFS(B195:FO195,metrics.est,"MAE"),B195:FO195,0)+1)), ", ", INDIRECT(ADDRESS(2,MATCH(_xlfn.MINIFS(B195:FO195,metrics.est,"MAE"),B195:FO195,0)+1)))</f>
        <v>k=20, r=0.1</v>
      </c>
      <c r="FV195" s="1" t="str" cm="1">
        <f t="array" aca="1" ref="FV195" ca="1">CONCATENATE(INDIRECT(ADDRESS(1,MATCH(_xlfn.MINIFS(B195:FO195,metrics.est,"MSE"),B195:FO195,0)+1)), ", ", INDIRECT(ADDRESS(2,MATCH(_xlfn.MINIFS(B195:FO195,metrics.est,"MSE"),B195:FO195,0)+1)))</f>
        <v>k=5, r=0.1</v>
      </c>
      <c r="FW195" s="1" t="str" cm="1">
        <f t="array" aca="1" ref="FW195" ca="1">CONCATENATE(INDIRECT(ADDRESS(1,MATCH(_xlfn.MAXIFS(B195:FO195,metrics.est,"R"),B195:FO195,0)+1)), ", ", INDIRECT(ADDRESS(2,MATCH(_xlfn.MAXIFS(B195:FO195,metrics.est,"R"),B195:FO195,0)+1)))</f>
        <v>k=20, r=0.1</v>
      </c>
      <c r="FX195" s="1" t="str" cm="1">
        <f t="array" aca="1" ref="FX195" ca="1">CONCATENATE(INDIRECT(ADDRESS(1,MATCH(_xlfn.MAXIFS(B195:FO195,metrics.est,"Coverage"),B195:FO195,0)+1)), ", ", INDIRECT(ADDRESS(2,MATCH(_xlfn.MAXIFS(B195:FO195,metrics.est,"Coverage"),B195:FO195,0)+1)))</f>
        <v>k=5, r=0.1</v>
      </c>
      <c r="FY195" s="1" t="str" cm="1">
        <f t="array" aca="1" ref="FY195" ca="1">CONCATENATE(INDIRECT(ADDRESS(1,MATCH(_xlfn.MINIFS(B195:FO195,metrics.est,"Time"),B195:FO195,0)+1)), ", ", INDIRECT(ADDRESS(2,MATCH(_xlfn.MINIFS(B195:FO195,metrics.est,"Time"),B195:FO195,0)+1)))</f>
        <v>k=50, r=0.9</v>
      </c>
    </row>
    <row r="196" spans="1:181" x14ac:dyDescent="0.2">
      <c r="A196" s="1" t="s">
        <v>252</v>
      </c>
      <c r="B196" s="4">
        <v>0.64070000000000005</v>
      </c>
      <c r="C196" s="4">
        <v>0.70430000000000004</v>
      </c>
      <c r="D196" s="4">
        <v>0.3826</v>
      </c>
      <c r="E196" s="4">
        <v>0.96430000000000005</v>
      </c>
      <c r="F196" s="4">
        <v>0.22950000000000001</v>
      </c>
      <c r="G196" s="5">
        <v>0.64739999999999998</v>
      </c>
      <c r="H196" s="5">
        <v>0.72140000000000004</v>
      </c>
      <c r="I196" s="5">
        <v>0.39829999999999999</v>
      </c>
      <c r="J196" s="5">
        <v>0.95889999999999997</v>
      </c>
      <c r="K196" s="5">
        <v>0.29520000000000002</v>
      </c>
      <c r="L196" s="4">
        <v>0.65559999999999996</v>
      </c>
      <c r="M196" s="4">
        <v>0.74009999999999998</v>
      </c>
      <c r="N196" s="4">
        <v>0.38490000000000002</v>
      </c>
      <c r="O196" s="4">
        <v>0.95550000000000002</v>
      </c>
      <c r="P196" s="4">
        <v>0.30730000000000002</v>
      </c>
      <c r="Q196" s="5">
        <v>0.66390000000000005</v>
      </c>
      <c r="R196" s="5">
        <v>0.75770000000000004</v>
      </c>
      <c r="S196" s="5">
        <v>0.36909999999999998</v>
      </c>
      <c r="T196" s="5">
        <v>0.94989999999999997</v>
      </c>
      <c r="U196" s="5">
        <v>0.30570000000000003</v>
      </c>
      <c r="V196" s="4">
        <v>0.67530000000000001</v>
      </c>
      <c r="W196" s="4">
        <v>0.78320000000000001</v>
      </c>
      <c r="X196" s="4">
        <v>0.35630000000000001</v>
      </c>
      <c r="Y196" s="4">
        <v>0.94169999999999998</v>
      </c>
      <c r="Z196" s="4">
        <v>0.32479999999999998</v>
      </c>
      <c r="AA196" s="5">
        <v>0.69489999999999996</v>
      </c>
      <c r="AB196" s="5">
        <v>0.82750000000000001</v>
      </c>
      <c r="AC196" s="5">
        <v>0.32700000000000001</v>
      </c>
      <c r="AD196" s="5">
        <v>0.93189999999999995</v>
      </c>
      <c r="AE196" s="5">
        <v>0.2515</v>
      </c>
      <c r="AF196" s="4">
        <v>0.7198</v>
      </c>
      <c r="AG196" s="4">
        <v>0.89</v>
      </c>
      <c r="AH196" s="4">
        <v>0.29349999999999998</v>
      </c>
      <c r="AI196" s="4">
        <v>0.91469999999999996</v>
      </c>
      <c r="AJ196" s="4">
        <v>0.19750000000000001</v>
      </c>
      <c r="AK196" s="5">
        <v>0.76439999999999997</v>
      </c>
      <c r="AL196" s="5">
        <v>1.0045999999999999</v>
      </c>
      <c r="AM196" s="5">
        <v>0.2545</v>
      </c>
      <c r="AN196" s="5">
        <v>0.88400000000000001</v>
      </c>
      <c r="AO196" s="5">
        <v>0.1608</v>
      </c>
      <c r="AP196" s="4">
        <v>0.84160000000000001</v>
      </c>
      <c r="AQ196" s="4">
        <v>1.2047000000000001</v>
      </c>
      <c r="AR196" s="4">
        <v>0.2145</v>
      </c>
      <c r="AS196" s="4">
        <v>0.80930000000000002</v>
      </c>
      <c r="AT196" s="4">
        <v>5.7099999999999998E-2</v>
      </c>
      <c r="AU196" s="5">
        <v>0.64100000000000001</v>
      </c>
      <c r="AV196" s="5">
        <v>0.70589999999999997</v>
      </c>
      <c r="AW196" s="5">
        <v>0.40870000000000001</v>
      </c>
      <c r="AX196" s="5">
        <v>0.96309999999999996</v>
      </c>
      <c r="AY196" s="5">
        <v>0.2031</v>
      </c>
      <c r="AZ196" s="4">
        <v>0.65469999999999995</v>
      </c>
      <c r="BA196" s="4">
        <v>0.73560000000000003</v>
      </c>
      <c r="BB196" s="4">
        <v>0.3916</v>
      </c>
      <c r="BC196" s="4">
        <v>0.95489999999999997</v>
      </c>
      <c r="BD196" s="4">
        <v>0.31159999999999999</v>
      </c>
      <c r="BE196" s="5">
        <v>0.67559999999999998</v>
      </c>
      <c r="BF196" s="5">
        <v>0.78500000000000003</v>
      </c>
      <c r="BG196" s="5">
        <v>0.35189999999999999</v>
      </c>
      <c r="BH196" s="5">
        <v>0.94199999999999995</v>
      </c>
      <c r="BI196" s="5">
        <v>0.27100000000000002</v>
      </c>
      <c r="BJ196" s="4">
        <v>0.72009999999999996</v>
      </c>
      <c r="BK196" s="4">
        <v>0.89</v>
      </c>
      <c r="BL196" s="4">
        <v>0.29549999999999998</v>
      </c>
      <c r="BM196" s="4">
        <v>0.91459999999999997</v>
      </c>
      <c r="BN196" s="4">
        <v>0.1663</v>
      </c>
      <c r="BO196" s="5">
        <v>0.84199999999999997</v>
      </c>
      <c r="BP196" s="5">
        <v>1.2041999999999999</v>
      </c>
      <c r="BQ196" s="5">
        <v>0.2102</v>
      </c>
      <c r="BR196" s="5">
        <v>0.80810000000000004</v>
      </c>
      <c r="BS196" s="5">
        <v>5.3100000000000001E-2</v>
      </c>
      <c r="BT196" s="4">
        <v>0.64249999999999996</v>
      </c>
      <c r="BU196" s="4">
        <v>0.70909999999999995</v>
      </c>
      <c r="BV196" s="4">
        <v>0.3931</v>
      </c>
      <c r="BW196" s="4">
        <v>0.96289999999999998</v>
      </c>
      <c r="BX196" s="4">
        <v>0.2051</v>
      </c>
      <c r="BY196" s="5">
        <v>0.65539999999999998</v>
      </c>
      <c r="BZ196" s="5">
        <v>0.73860000000000003</v>
      </c>
      <c r="CA196" s="5">
        <v>0.38669999999999999</v>
      </c>
      <c r="CB196" s="5">
        <v>0.95569999999999999</v>
      </c>
      <c r="CC196" s="5">
        <v>0.27579999999999999</v>
      </c>
      <c r="CD196" s="4">
        <v>0.67720000000000002</v>
      </c>
      <c r="CE196" s="4">
        <v>0.7883</v>
      </c>
      <c r="CF196" s="4">
        <v>0.35110000000000002</v>
      </c>
      <c r="CG196" s="4">
        <v>0.94230000000000003</v>
      </c>
      <c r="CH196" s="4">
        <v>0.2596</v>
      </c>
      <c r="CI196" s="5">
        <v>0.72060000000000002</v>
      </c>
      <c r="CJ196" s="5">
        <v>0.89390000000000003</v>
      </c>
      <c r="CK196" s="5">
        <v>0.29509999999999997</v>
      </c>
      <c r="CL196" s="5">
        <v>0.91439999999999999</v>
      </c>
      <c r="CM196" s="5">
        <v>0.16250000000000001</v>
      </c>
      <c r="CN196" s="4">
        <v>0.84150000000000003</v>
      </c>
      <c r="CO196" s="4">
        <v>1.2058</v>
      </c>
      <c r="CP196" s="4">
        <v>0.216</v>
      </c>
      <c r="CQ196" s="4">
        <v>0.80820000000000003</v>
      </c>
      <c r="CR196" s="4">
        <v>4.65E-2</v>
      </c>
      <c r="CS196" s="5">
        <v>0.63929999999999998</v>
      </c>
      <c r="CT196" s="5">
        <v>0.70309999999999995</v>
      </c>
      <c r="CU196" s="5">
        <v>0.41189999999999999</v>
      </c>
      <c r="CV196" s="5">
        <v>0.96299999999999997</v>
      </c>
      <c r="CW196" s="5">
        <v>0.20200000000000001</v>
      </c>
      <c r="CX196" s="4">
        <v>0.65459999999999996</v>
      </c>
      <c r="CY196" s="4">
        <v>0.73750000000000004</v>
      </c>
      <c r="CZ196" s="4">
        <v>0.3881</v>
      </c>
      <c r="DA196" s="4">
        <v>0.95530000000000004</v>
      </c>
      <c r="DB196" s="4">
        <v>0.2838</v>
      </c>
      <c r="DC196" s="5">
        <v>0.67669999999999997</v>
      </c>
      <c r="DD196" s="5">
        <v>0.78710000000000002</v>
      </c>
      <c r="DE196" s="5">
        <v>0.35099999999999998</v>
      </c>
      <c r="DF196" s="5">
        <v>0.94259999999999999</v>
      </c>
      <c r="DG196" s="5">
        <v>0.23319999999999999</v>
      </c>
      <c r="DH196" s="4">
        <v>0.72</v>
      </c>
      <c r="DI196" s="4">
        <v>0.89159999999999995</v>
      </c>
      <c r="DJ196" s="4">
        <v>0.29630000000000001</v>
      </c>
      <c r="DK196" s="4">
        <v>0.91459999999999997</v>
      </c>
      <c r="DL196" s="4">
        <v>0.1474</v>
      </c>
      <c r="DM196" s="5">
        <v>0.84130000000000005</v>
      </c>
      <c r="DN196" s="5">
        <v>1.2045999999999999</v>
      </c>
      <c r="DO196" s="5">
        <v>0.2147</v>
      </c>
      <c r="DP196" s="5">
        <v>0.80830000000000002</v>
      </c>
      <c r="DQ196" s="5">
        <v>4.65E-2</v>
      </c>
      <c r="DR196" s="4">
        <v>0.64190000000000003</v>
      </c>
      <c r="DS196" s="4">
        <v>0.70789999999999997</v>
      </c>
      <c r="DT196" s="4">
        <v>0.40579999999999999</v>
      </c>
      <c r="DU196" s="4">
        <v>0.96240000000000003</v>
      </c>
      <c r="DV196" s="4">
        <v>0.19969999999999999</v>
      </c>
      <c r="DW196" s="5">
        <v>0.65380000000000005</v>
      </c>
      <c r="DX196" s="5">
        <v>0.73450000000000004</v>
      </c>
      <c r="DY196" s="5">
        <v>0.38669999999999999</v>
      </c>
      <c r="DZ196" s="5">
        <v>0.95499999999999996</v>
      </c>
      <c r="EA196" s="5">
        <v>0.35370000000000001</v>
      </c>
      <c r="EB196" s="4">
        <v>0.67600000000000005</v>
      </c>
      <c r="EC196" s="4">
        <v>0.78559999999999997</v>
      </c>
      <c r="ED196" s="4">
        <v>0.3543</v>
      </c>
      <c r="EE196" s="4">
        <v>0.94179999999999997</v>
      </c>
      <c r="EF196" s="4">
        <v>0.2601</v>
      </c>
      <c r="EG196" s="5">
        <v>0.72070000000000001</v>
      </c>
      <c r="EH196" s="5">
        <v>0.89290000000000003</v>
      </c>
      <c r="EI196" s="5">
        <v>0.29389999999999999</v>
      </c>
      <c r="EJ196" s="5">
        <v>0.91490000000000005</v>
      </c>
      <c r="EK196" s="5">
        <v>0.1464</v>
      </c>
      <c r="EL196" s="4">
        <v>0.84119999999999995</v>
      </c>
      <c r="EM196" s="4">
        <v>1.2045999999999999</v>
      </c>
      <c r="EN196" s="4">
        <v>0.2142</v>
      </c>
      <c r="EO196" s="4">
        <v>0.80879999999999996</v>
      </c>
      <c r="EP196" s="4">
        <v>4.8599999999999997E-2</v>
      </c>
      <c r="EQ196" s="5"/>
      <c r="ER196" s="5"/>
      <c r="ES196" s="5"/>
      <c r="ET196" s="5"/>
      <c r="EU196" s="5"/>
      <c r="EV196" s="4"/>
      <c r="EW196" s="4"/>
      <c r="EX196" s="4"/>
      <c r="EY196" s="4"/>
      <c r="EZ196" s="4"/>
      <c r="FA196" s="5"/>
      <c r="FB196" s="5"/>
      <c r="FC196" s="5"/>
      <c r="FD196" s="5"/>
      <c r="FE196" s="5"/>
      <c r="FF196" s="4"/>
      <c r="FG196" s="4"/>
      <c r="FH196" s="4"/>
      <c r="FI196" s="4"/>
      <c r="FJ196" s="4"/>
      <c r="FK196" s="5"/>
      <c r="FL196" s="5"/>
      <c r="FM196" s="5"/>
      <c r="FN196" s="5"/>
      <c r="FO196" s="5"/>
      <c r="FP196" s="4">
        <f t="shared" si="41"/>
        <v>0.70481724137931046</v>
      </c>
      <c r="FQ196" s="4">
        <f t="shared" si="37"/>
        <v>0.85997586206896537</v>
      </c>
      <c r="FR196" s="4">
        <f t="shared" si="38"/>
        <v>0.33094827586206899</v>
      </c>
      <c r="FS196" s="4">
        <f t="shared" si="39"/>
        <v>0.91872758620689643</v>
      </c>
      <c r="FT196" s="4">
        <f t="shared" si="40"/>
        <v>0.20708275862068964</v>
      </c>
      <c r="FU196" s="1" t="str" cm="1">
        <f t="array" aca="1" ref="FU196" ca="1">CONCATENATE(INDIRECT(ADDRESS(1,MATCH(_xlfn.MINIFS(B196:FO196,metrics.est,"MAE"),B196:FO196,0)+1)), ", ", INDIRECT(ADDRESS(2,MATCH(_xlfn.MINIFS(B196:FO196,metrics.est,"MAE"),B196:FO196,0)+1)))</f>
        <v>k=20, r=0.1</v>
      </c>
      <c r="FV196" s="1" t="str" cm="1">
        <f t="array" aca="1" ref="FV196" ca="1">CONCATENATE(INDIRECT(ADDRESS(1,MATCH(_xlfn.MINIFS(B196:FO196,metrics.est,"MSE"),B196:FO196,0)+1)), ", ", INDIRECT(ADDRESS(2,MATCH(_xlfn.MINIFS(B196:FO196,metrics.est,"MSE"),B196:FO196,0)+1)))</f>
        <v>k=20, r=0.1</v>
      </c>
      <c r="FW196" s="1" t="str" cm="1">
        <f t="array" aca="1" ref="FW196" ca="1">CONCATENATE(INDIRECT(ADDRESS(1,MATCH(_xlfn.MAXIFS(B196:FO196,metrics.est,"R"),B196:FO196,0)+1)), ", ", INDIRECT(ADDRESS(2,MATCH(_xlfn.MAXIFS(B196:FO196,metrics.est,"R"),B196:FO196,0)+1)))</f>
        <v>k=20, r=0.1</v>
      </c>
      <c r="FX196" s="1" t="str" cm="1">
        <f t="array" aca="1" ref="FX196" ca="1">CONCATENATE(INDIRECT(ADDRESS(1,MATCH(_xlfn.MAXIFS(B196:FO196,metrics.est,"Coverage"),B196:FO196,0)+1)), ", ", INDIRECT(ADDRESS(2,MATCH(_xlfn.MAXIFS(B196:FO196,metrics.est,"Coverage"),B196:FO196,0)+1)))</f>
        <v>k=5, r=0.1</v>
      </c>
      <c r="FY196" s="1" t="str" cm="1">
        <f t="array" aca="1" ref="FY196" ca="1">CONCATENATE(INDIRECT(ADDRESS(1,MATCH(_xlfn.MINIFS(B196:FO196,metrics.est,"Time"),B196:FO196,0)+1)), ", ", INDIRECT(ADDRESS(2,MATCH(_xlfn.MINIFS(B196:FO196,metrics.est,"Time"),B196:FO196,0)+1)))</f>
        <v>k=15, r=0.9</v>
      </c>
    </row>
    <row r="197" spans="1:181" x14ac:dyDescent="0.2">
      <c r="A197" s="1" t="s">
        <v>256</v>
      </c>
      <c r="B197" s="4">
        <v>0.64639999999999997</v>
      </c>
      <c r="C197" s="4">
        <v>0.71660000000000001</v>
      </c>
      <c r="D197" s="4">
        <v>0.36199999999999999</v>
      </c>
      <c r="E197" s="4">
        <v>0.96419999999999995</v>
      </c>
      <c r="F197" s="4">
        <v>0.2041</v>
      </c>
      <c r="G197" s="5">
        <v>0.65200000000000002</v>
      </c>
      <c r="H197" s="5">
        <v>0.73109999999999997</v>
      </c>
      <c r="I197" s="5">
        <v>0.37869999999999998</v>
      </c>
      <c r="J197" s="5">
        <v>0.95879999999999999</v>
      </c>
      <c r="K197" s="5">
        <v>0.23430000000000001</v>
      </c>
      <c r="L197" s="4">
        <v>0.65890000000000004</v>
      </c>
      <c r="M197" s="4">
        <v>0.74609999999999999</v>
      </c>
      <c r="N197" s="4">
        <v>0.36990000000000001</v>
      </c>
      <c r="O197" s="4">
        <v>0.95540000000000003</v>
      </c>
      <c r="P197" s="4">
        <v>0.2752</v>
      </c>
      <c r="Q197" s="5">
        <v>0.66500000000000004</v>
      </c>
      <c r="R197" s="5">
        <v>0.75790000000000002</v>
      </c>
      <c r="S197" s="5">
        <v>0.36209999999999998</v>
      </c>
      <c r="T197" s="5">
        <v>0.9496</v>
      </c>
      <c r="U197" s="5">
        <v>0.27760000000000001</v>
      </c>
      <c r="V197" s="4">
        <v>0.67259999999999998</v>
      </c>
      <c r="W197" s="4">
        <v>0.77410000000000001</v>
      </c>
      <c r="X197" s="4">
        <v>0.3569</v>
      </c>
      <c r="Y197" s="4">
        <v>0.94110000000000005</v>
      </c>
      <c r="Z197" s="4">
        <v>0.29899999999999999</v>
      </c>
      <c r="AA197" s="5">
        <v>0.68640000000000001</v>
      </c>
      <c r="AB197" s="5">
        <v>0.80410000000000004</v>
      </c>
      <c r="AC197" s="5">
        <v>0.33860000000000001</v>
      </c>
      <c r="AD197" s="5">
        <v>0.9304</v>
      </c>
      <c r="AE197" s="5">
        <v>0.21460000000000001</v>
      </c>
      <c r="AF197" s="4">
        <v>0.70099999999999996</v>
      </c>
      <c r="AG197" s="4">
        <v>0.84060000000000001</v>
      </c>
      <c r="AH197" s="4">
        <v>0.31240000000000001</v>
      </c>
      <c r="AI197" s="4">
        <v>0.91</v>
      </c>
      <c r="AJ197" s="4">
        <v>0.185</v>
      </c>
      <c r="AK197" s="5">
        <v>0.73060000000000003</v>
      </c>
      <c r="AL197" s="5">
        <v>0.91539999999999999</v>
      </c>
      <c r="AM197" s="5">
        <v>0.28000000000000003</v>
      </c>
      <c r="AN197" s="5">
        <v>0.86550000000000005</v>
      </c>
      <c r="AO197" s="5">
        <v>0.1477</v>
      </c>
      <c r="AP197" s="4">
        <v>0.79459999999999997</v>
      </c>
      <c r="AQ197" s="4">
        <v>1.0785</v>
      </c>
      <c r="AR197" s="4">
        <v>0.23080000000000001</v>
      </c>
      <c r="AS197" s="4">
        <v>0.68110000000000004</v>
      </c>
      <c r="AT197" s="4">
        <v>5.4899999999999997E-2</v>
      </c>
      <c r="AU197" s="5">
        <v>0.64670000000000005</v>
      </c>
      <c r="AV197" s="5">
        <v>0.71819999999999995</v>
      </c>
      <c r="AW197" s="5">
        <v>0.38490000000000002</v>
      </c>
      <c r="AX197" s="5">
        <v>0.96299999999999997</v>
      </c>
      <c r="AY197" s="5">
        <v>0.18729999999999999</v>
      </c>
      <c r="AZ197" s="4">
        <v>0.65790000000000004</v>
      </c>
      <c r="BA197" s="4">
        <v>0.74139999999999995</v>
      </c>
      <c r="BB197" s="4">
        <v>0.37480000000000002</v>
      </c>
      <c r="BC197" s="4">
        <v>0.95469999999999999</v>
      </c>
      <c r="BD197" s="4">
        <v>0.27010000000000001</v>
      </c>
      <c r="BE197" s="5">
        <v>0.67330000000000001</v>
      </c>
      <c r="BF197" s="5">
        <v>0.77710000000000001</v>
      </c>
      <c r="BG197" s="5">
        <v>0.3508</v>
      </c>
      <c r="BH197" s="5">
        <v>0.9415</v>
      </c>
      <c r="BI197" s="5">
        <v>0.2445</v>
      </c>
      <c r="BJ197" s="4">
        <v>0.7016</v>
      </c>
      <c r="BK197" s="4">
        <v>0.84119999999999995</v>
      </c>
      <c r="BL197" s="4">
        <v>0.31530000000000002</v>
      </c>
      <c r="BM197" s="4">
        <v>0.91020000000000001</v>
      </c>
      <c r="BN197" s="4">
        <v>0.14349999999999999</v>
      </c>
      <c r="BO197" s="5">
        <v>0.79559999999999997</v>
      </c>
      <c r="BP197" s="5">
        <v>1.0788</v>
      </c>
      <c r="BQ197" s="5">
        <v>0.22389999999999999</v>
      </c>
      <c r="BR197" s="5">
        <v>0.68010000000000004</v>
      </c>
      <c r="BS197" s="5">
        <v>4.7600000000000003E-2</v>
      </c>
      <c r="BT197" s="4">
        <v>0.64759999999999995</v>
      </c>
      <c r="BU197" s="4">
        <v>0.7198</v>
      </c>
      <c r="BV197" s="4">
        <v>0.37</v>
      </c>
      <c r="BW197" s="4">
        <v>0.96279999999999999</v>
      </c>
      <c r="BX197" s="4">
        <v>0.19620000000000001</v>
      </c>
      <c r="BY197" s="5">
        <v>0.65849999999999997</v>
      </c>
      <c r="BZ197" s="5">
        <v>0.74429999999999996</v>
      </c>
      <c r="CA197" s="5">
        <v>0.37119999999999997</v>
      </c>
      <c r="CB197" s="5">
        <v>0.95550000000000002</v>
      </c>
      <c r="CC197" s="5">
        <v>0.26860000000000001</v>
      </c>
      <c r="CD197" s="4">
        <v>0.67469999999999997</v>
      </c>
      <c r="CE197" s="4">
        <v>0.77969999999999995</v>
      </c>
      <c r="CF197" s="4">
        <v>0.35110000000000002</v>
      </c>
      <c r="CG197" s="4">
        <v>0.94169999999999998</v>
      </c>
      <c r="CH197" s="4">
        <v>0.25919999999999999</v>
      </c>
      <c r="CI197" s="5">
        <v>0.70230000000000004</v>
      </c>
      <c r="CJ197" s="5">
        <v>0.84509999999999996</v>
      </c>
      <c r="CK197" s="5">
        <v>0.31469999999999998</v>
      </c>
      <c r="CL197" s="5">
        <v>0.91</v>
      </c>
      <c r="CM197" s="5">
        <v>0.17150000000000001</v>
      </c>
      <c r="CN197" s="4">
        <v>0.7944</v>
      </c>
      <c r="CO197" s="4">
        <v>1.0788</v>
      </c>
      <c r="CP197" s="4">
        <v>0.22869999999999999</v>
      </c>
      <c r="CQ197" s="4">
        <v>0.68020000000000003</v>
      </c>
      <c r="CR197" s="4">
        <v>5.0599999999999999E-2</v>
      </c>
      <c r="CS197" s="5">
        <v>0.64500000000000002</v>
      </c>
      <c r="CT197" s="5">
        <v>0.71519999999999995</v>
      </c>
      <c r="CU197" s="5">
        <v>0.38929999999999998</v>
      </c>
      <c r="CV197" s="5">
        <v>0.96289999999999998</v>
      </c>
      <c r="CW197" s="5">
        <v>0.1799</v>
      </c>
      <c r="CX197" s="4">
        <v>0.65820000000000001</v>
      </c>
      <c r="CY197" s="4">
        <v>0.74439999999999995</v>
      </c>
      <c r="CZ197" s="4">
        <v>0.3715</v>
      </c>
      <c r="DA197" s="4">
        <v>0.95520000000000005</v>
      </c>
      <c r="DB197" s="4">
        <v>0.253</v>
      </c>
      <c r="DC197" s="5">
        <v>0.67410000000000003</v>
      </c>
      <c r="DD197" s="5">
        <v>0.77849999999999997</v>
      </c>
      <c r="DE197" s="5">
        <v>0.35060000000000002</v>
      </c>
      <c r="DF197" s="5">
        <v>0.94199999999999995</v>
      </c>
      <c r="DG197" s="5">
        <v>0.20710000000000001</v>
      </c>
      <c r="DH197" s="4">
        <v>0.70179999999999998</v>
      </c>
      <c r="DI197" s="4">
        <v>0.84340000000000004</v>
      </c>
      <c r="DJ197" s="4">
        <v>0.31619999999999998</v>
      </c>
      <c r="DK197" s="4">
        <v>0.9103</v>
      </c>
      <c r="DL197" s="4">
        <v>0.1283</v>
      </c>
      <c r="DM197" s="5">
        <v>0.79500000000000004</v>
      </c>
      <c r="DN197" s="5">
        <v>1.079</v>
      </c>
      <c r="DO197" s="5">
        <v>0.22770000000000001</v>
      </c>
      <c r="DP197" s="5">
        <v>0.67959999999999998</v>
      </c>
      <c r="DQ197" s="5">
        <v>4.24E-2</v>
      </c>
      <c r="DR197" s="4">
        <v>0.64739999999999998</v>
      </c>
      <c r="DS197" s="4">
        <v>0.71989999999999998</v>
      </c>
      <c r="DT197" s="4">
        <v>0.38129999999999997</v>
      </c>
      <c r="DU197" s="4">
        <v>0.96240000000000003</v>
      </c>
      <c r="DV197" s="4">
        <v>0.17660000000000001</v>
      </c>
      <c r="DW197" s="5">
        <v>0.65700000000000003</v>
      </c>
      <c r="DX197" s="5">
        <v>0.74060000000000004</v>
      </c>
      <c r="DY197" s="5">
        <v>0.37280000000000002</v>
      </c>
      <c r="DZ197" s="5">
        <v>0.95489999999999997</v>
      </c>
      <c r="EA197" s="5">
        <v>0.29480000000000001</v>
      </c>
      <c r="EB197" s="4">
        <v>0.67359999999999998</v>
      </c>
      <c r="EC197" s="4">
        <v>0.77710000000000001</v>
      </c>
      <c r="ED197" s="4">
        <v>0.3543</v>
      </c>
      <c r="EE197" s="4">
        <v>0.94120000000000004</v>
      </c>
      <c r="EF197" s="4">
        <v>0.22489999999999999</v>
      </c>
      <c r="EG197" s="5">
        <v>0.70220000000000005</v>
      </c>
      <c r="EH197" s="5">
        <v>0.84399999999999997</v>
      </c>
      <c r="EI197" s="5">
        <v>0.31519999999999998</v>
      </c>
      <c r="EJ197" s="5">
        <v>0.91049999999999998</v>
      </c>
      <c r="EK197" s="5">
        <v>0.1231</v>
      </c>
      <c r="EL197" s="4">
        <v>0.79410000000000003</v>
      </c>
      <c r="EM197" s="4">
        <v>1.0777000000000001</v>
      </c>
      <c r="EN197" s="4">
        <v>0.22900000000000001</v>
      </c>
      <c r="EO197" s="4">
        <v>0.6794</v>
      </c>
      <c r="EP197" s="4">
        <v>4.41E-2</v>
      </c>
      <c r="EQ197" s="5"/>
      <c r="ER197" s="5"/>
      <c r="ES197" s="5"/>
      <c r="ET197" s="5"/>
      <c r="EU197" s="5"/>
      <c r="EV197" s="4"/>
      <c r="EW197" s="4"/>
      <c r="EX197" s="4"/>
      <c r="EY197" s="4"/>
      <c r="EZ197" s="4"/>
      <c r="FA197" s="5"/>
      <c r="FB197" s="5"/>
      <c r="FC197" s="5"/>
      <c r="FD197" s="5"/>
      <c r="FE197" s="5"/>
      <c r="FF197" s="4"/>
      <c r="FG197" s="4"/>
      <c r="FH197" s="4"/>
      <c r="FI197" s="4"/>
      <c r="FJ197" s="4"/>
      <c r="FK197" s="5"/>
      <c r="FL197" s="5"/>
      <c r="FM197" s="5"/>
      <c r="FN197" s="5"/>
      <c r="FO197" s="5"/>
      <c r="FP197" s="4">
        <f t="shared" ref="FP197" si="67">AVERAGEIFS(B197:FO197,metrics.est,"MAE")</f>
        <v>0.69339655172413805</v>
      </c>
      <c r="FQ197" s="4">
        <f t="shared" ref="FQ197" si="68">AVERAGEIFS(B197:FO197,metrics.est,"MSE")</f>
        <v>0.82788275862068972</v>
      </c>
      <c r="FR197" s="4">
        <f t="shared" ref="FR197" si="69">AVERAGEIFS(B197:FO197,metrics.est,"R")</f>
        <v>0.33050689655172411</v>
      </c>
      <c r="FS197" s="4">
        <f t="shared" ref="FS197" si="70">AVERAGEIFS(B197:FO197,metrics.est,"Coverage")</f>
        <v>0.89497241379310333</v>
      </c>
      <c r="FT197" s="4">
        <f t="shared" ref="FT197" si="71">AVERAGEIFS(B197:FO197,metrics.est,"Time")</f>
        <v>0.18640344827586208</v>
      </c>
      <c r="FU197" s="1" t="str" cm="1">
        <f t="array" aca="1" ref="FU197" ca="1">CONCATENATE(INDIRECT(ADDRESS(1,MATCH(_xlfn.MINIFS(B197:FO197,metrics.est,"MAE"),B197:FO197,0)+1)), ", ", INDIRECT(ADDRESS(2,MATCH(_xlfn.MINIFS(B197:FO197,metrics.est,"MAE"),B197:FO197,0)+1)))</f>
        <v>k=20, r=0.1</v>
      </c>
      <c r="FV197" s="1" t="str" cm="1">
        <f t="array" aca="1" ref="FV197" ca="1">CONCATENATE(INDIRECT(ADDRESS(1,MATCH(_xlfn.MINIFS(B197:FO197,metrics.est,"MSE"),B197:FO197,0)+1)), ", ", INDIRECT(ADDRESS(2,MATCH(_xlfn.MINIFS(B197:FO197,metrics.est,"MSE"),B197:FO197,0)+1)))</f>
        <v>k=20, r=0.1</v>
      </c>
      <c r="FW197" s="1" t="str" cm="1">
        <f t="array" aca="1" ref="FW197" ca="1">CONCATENATE(INDIRECT(ADDRESS(1,MATCH(_xlfn.MAXIFS(B197:FO197,metrics.est,"R"),B197:FO197,0)+1)), ", ", INDIRECT(ADDRESS(2,MATCH(_xlfn.MAXIFS(B197:FO197,metrics.est,"R"),B197:FO197,0)+1)))</f>
        <v>k=20, r=0.1</v>
      </c>
      <c r="FX197" s="1" t="str" cm="1">
        <f t="array" aca="1" ref="FX197" ca="1">CONCATENATE(INDIRECT(ADDRESS(1,MATCH(_xlfn.MAXIFS(B197:FO197,metrics.est,"Coverage"),B197:FO197,0)+1)), ", ", INDIRECT(ADDRESS(2,MATCH(_xlfn.MAXIFS(B197:FO197,metrics.est,"Coverage"),B197:FO197,0)+1)))</f>
        <v>k=5, r=0.1</v>
      </c>
      <c r="FY197" s="1" t="str" cm="1">
        <f t="array" aca="1" ref="FY197" ca="1">CONCATENATE(INDIRECT(ADDRESS(1,MATCH(_xlfn.MINIFS(B197:FO197,metrics.est,"Time"),B197:FO197,0)+1)), ", ", INDIRECT(ADDRESS(2,MATCH(_xlfn.MINIFS(B197:FO197,metrics.est,"Time"),B197:FO197,0)+1)))</f>
        <v>k=20, r=0.9</v>
      </c>
    </row>
    <row r="198" spans="1:181" x14ac:dyDescent="0.2">
      <c r="A198" s="1" t="s">
        <v>169</v>
      </c>
      <c r="B198" s="4">
        <v>0.67310000000000003</v>
      </c>
      <c r="C198" s="4">
        <v>0.77429999999999999</v>
      </c>
      <c r="D198" s="4">
        <v>0.311</v>
      </c>
      <c r="E198" s="4">
        <v>0.94399999999999995</v>
      </c>
      <c r="F198" s="4">
        <v>9.2200000000000004E-2</v>
      </c>
      <c r="G198" s="5">
        <v>0.67730000000000001</v>
      </c>
      <c r="H198" s="5">
        <v>0.78769999999999996</v>
      </c>
      <c r="I198" s="5">
        <v>0.311</v>
      </c>
      <c r="J198" s="5">
        <v>0.93779999999999997</v>
      </c>
      <c r="K198" s="5">
        <v>5.7299999999999997E-2</v>
      </c>
      <c r="L198" s="4">
        <v>0.68330000000000002</v>
      </c>
      <c r="M198" s="4">
        <v>0.79959999999999998</v>
      </c>
      <c r="N198" s="4">
        <v>0.30559999999999998</v>
      </c>
      <c r="O198" s="4">
        <v>0.93089999999999995</v>
      </c>
      <c r="P198" s="4">
        <v>6.4100000000000004E-2</v>
      </c>
      <c r="Q198" s="5">
        <v>0.68869999999999998</v>
      </c>
      <c r="R198" s="5">
        <v>0.81310000000000004</v>
      </c>
      <c r="S198" s="5">
        <v>0.28920000000000001</v>
      </c>
      <c r="T198" s="5">
        <v>0.92049999999999998</v>
      </c>
      <c r="U198" s="5">
        <v>4.9099999999999998E-2</v>
      </c>
      <c r="V198" s="4">
        <v>0.69620000000000004</v>
      </c>
      <c r="W198" s="4">
        <v>0.83020000000000005</v>
      </c>
      <c r="X198" s="4">
        <v>0.28410000000000002</v>
      </c>
      <c r="Y198" s="4">
        <v>0.90639999999999998</v>
      </c>
      <c r="Z198" s="4">
        <v>4.3499999999999997E-2</v>
      </c>
      <c r="AA198" s="5">
        <v>0.70850000000000002</v>
      </c>
      <c r="AB198" s="5">
        <v>0.85650000000000004</v>
      </c>
      <c r="AC198" s="5">
        <v>0.26650000000000001</v>
      </c>
      <c r="AD198" s="5">
        <v>0.88749999999999996</v>
      </c>
      <c r="AE198" s="5">
        <v>3.4799999999999998E-2</v>
      </c>
      <c r="AF198" s="4">
        <v>0.72629999999999995</v>
      </c>
      <c r="AG198" s="4">
        <v>0.89810000000000001</v>
      </c>
      <c r="AH198" s="4">
        <v>0.23530000000000001</v>
      </c>
      <c r="AI198" s="4">
        <v>0.85519999999999996</v>
      </c>
      <c r="AJ198" s="4">
        <v>3.9199999999999999E-2</v>
      </c>
      <c r="AK198" s="5">
        <v>0.75680000000000003</v>
      </c>
      <c r="AL198" s="5">
        <v>0.97509999999999997</v>
      </c>
      <c r="AM198" s="5">
        <v>0.2157</v>
      </c>
      <c r="AN198" s="5">
        <v>0.78949999999999998</v>
      </c>
      <c r="AO198" s="5">
        <v>2.63E-2</v>
      </c>
      <c r="AP198" s="4">
        <v>0.81599999999999995</v>
      </c>
      <c r="AQ198" s="4">
        <v>1.1268</v>
      </c>
      <c r="AR198" s="4">
        <v>0.1552</v>
      </c>
      <c r="AS198" s="4">
        <v>0.63190000000000002</v>
      </c>
      <c r="AT198" s="4">
        <v>1.1299999999999999E-2</v>
      </c>
      <c r="AU198" s="5">
        <v>0.67290000000000005</v>
      </c>
      <c r="AV198" s="5">
        <v>0.77769999999999995</v>
      </c>
      <c r="AW198" s="5">
        <v>0.3291</v>
      </c>
      <c r="AX198" s="5">
        <v>0.94420000000000004</v>
      </c>
      <c r="AY198" s="5">
        <v>8.3000000000000004E-2</v>
      </c>
      <c r="AZ198" s="4">
        <v>0.68300000000000005</v>
      </c>
      <c r="BA198" s="4">
        <v>0.80010000000000003</v>
      </c>
      <c r="BB198" s="4">
        <v>0.30909999999999999</v>
      </c>
      <c r="BC198" s="4">
        <v>0.93030000000000002</v>
      </c>
      <c r="BD198" s="4">
        <v>6.25E-2</v>
      </c>
      <c r="BE198" s="5">
        <v>0.69650000000000001</v>
      </c>
      <c r="BF198" s="5">
        <v>0.83150000000000002</v>
      </c>
      <c r="BG198" s="5">
        <v>0.28000000000000003</v>
      </c>
      <c r="BH198" s="5">
        <v>0.90680000000000005</v>
      </c>
      <c r="BI198" s="5">
        <v>4.65E-2</v>
      </c>
      <c r="BJ198" s="4">
        <v>0.72550000000000003</v>
      </c>
      <c r="BK198" s="4">
        <v>0.89849999999999997</v>
      </c>
      <c r="BL198" s="4">
        <v>0.2409</v>
      </c>
      <c r="BM198" s="4">
        <v>0.85370000000000001</v>
      </c>
      <c r="BN198" s="4">
        <v>0.03</v>
      </c>
      <c r="BO198" s="5">
        <v>0.81569999999999998</v>
      </c>
      <c r="BP198" s="5">
        <v>1.1273</v>
      </c>
      <c r="BQ198" s="5">
        <v>0.156</v>
      </c>
      <c r="BR198" s="5">
        <v>0.63019999999999998</v>
      </c>
      <c r="BS198" s="5">
        <v>1.7100000000000001E-2</v>
      </c>
      <c r="BT198" s="4">
        <v>0.67530000000000001</v>
      </c>
      <c r="BU198" s="4">
        <v>0.78320000000000001</v>
      </c>
      <c r="BV198" s="4">
        <v>0.31369999999999998</v>
      </c>
      <c r="BW198" s="4">
        <v>0.94350000000000001</v>
      </c>
      <c r="BX198" s="4">
        <v>8.3000000000000004E-2</v>
      </c>
      <c r="BY198" s="5">
        <v>0.68210000000000004</v>
      </c>
      <c r="BZ198" s="5">
        <v>0.79900000000000004</v>
      </c>
      <c r="CA198" s="5">
        <v>0.30480000000000002</v>
      </c>
      <c r="CB198" s="5">
        <v>0.93120000000000003</v>
      </c>
      <c r="CC198" s="5">
        <v>5.6300000000000003E-2</v>
      </c>
      <c r="CD198" s="4">
        <v>0.69710000000000005</v>
      </c>
      <c r="CE198" s="4">
        <v>0.83250000000000002</v>
      </c>
      <c r="CF198" s="4">
        <v>0.28070000000000001</v>
      </c>
      <c r="CG198" s="4">
        <v>0.90739999999999998</v>
      </c>
      <c r="CH198" s="4">
        <v>4.4400000000000002E-2</v>
      </c>
      <c r="CI198" s="5">
        <v>0.72660000000000002</v>
      </c>
      <c r="CJ198" s="5">
        <v>0.90200000000000002</v>
      </c>
      <c r="CK198" s="5">
        <v>0.24279999999999999</v>
      </c>
      <c r="CL198" s="5">
        <v>0.85360000000000003</v>
      </c>
      <c r="CM198" s="5">
        <v>3.0200000000000001E-2</v>
      </c>
      <c r="CN198" s="4">
        <v>0.81530000000000002</v>
      </c>
      <c r="CO198" s="4">
        <v>1.1264000000000001</v>
      </c>
      <c r="CP198" s="4">
        <v>0.16120000000000001</v>
      </c>
      <c r="CQ198" s="4">
        <v>0.62960000000000005</v>
      </c>
      <c r="CR198" s="4">
        <v>1.04E-2</v>
      </c>
      <c r="CS198" s="5">
        <v>0.67200000000000004</v>
      </c>
      <c r="CT198" s="5">
        <v>0.77610000000000001</v>
      </c>
      <c r="CU198" s="5">
        <v>0.3306</v>
      </c>
      <c r="CV198" s="5">
        <v>0.94410000000000005</v>
      </c>
      <c r="CW198" s="5">
        <v>6.4500000000000002E-2</v>
      </c>
      <c r="CX198" s="4">
        <v>0.68269999999999997</v>
      </c>
      <c r="CY198" s="4">
        <v>0.79949999999999999</v>
      </c>
      <c r="CZ198" s="4">
        <v>0.30669999999999997</v>
      </c>
      <c r="DA198" s="4">
        <v>0.93049999999999999</v>
      </c>
      <c r="DB198" s="4">
        <v>5.28E-2</v>
      </c>
      <c r="DC198" s="5">
        <v>0.69699999999999995</v>
      </c>
      <c r="DD198" s="5">
        <v>0.83260000000000001</v>
      </c>
      <c r="DE198" s="5">
        <v>0.28010000000000002</v>
      </c>
      <c r="DF198" s="5">
        <v>0.90759999999999996</v>
      </c>
      <c r="DG198" s="5">
        <v>4.2599999999999999E-2</v>
      </c>
      <c r="DH198" s="4">
        <v>0.72699999999999998</v>
      </c>
      <c r="DI198" s="4">
        <v>0.90269999999999995</v>
      </c>
      <c r="DJ198" s="4">
        <v>0.2424</v>
      </c>
      <c r="DK198" s="4">
        <v>0.85409999999999997</v>
      </c>
      <c r="DL198" s="4">
        <v>2.3699999999999999E-2</v>
      </c>
      <c r="DM198" s="5">
        <v>0.81530000000000002</v>
      </c>
      <c r="DN198" s="5">
        <v>1.1256999999999999</v>
      </c>
      <c r="DO198" s="5">
        <v>0.15809999999999999</v>
      </c>
      <c r="DP198" s="5">
        <v>0.62909999999999999</v>
      </c>
      <c r="DQ198" s="5">
        <v>8.3000000000000001E-3</v>
      </c>
      <c r="DR198" s="4">
        <v>0.67500000000000004</v>
      </c>
      <c r="DS198" s="4">
        <v>0.78210000000000002</v>
      </c>
      <c r="DT198" s="4">
        <v>0.32150000000000001</v>
      </c>
      <c r="DU198" s="4">
        <v>0.94299999999999995</v>
      </c>
      <c r="DV198" s="4">
        <v>7.5399999999999995E-2</v>
      </c>
      <c r="DW198" s="5">
        <v>0.68189999999999995</v>
      </c>
      <c r="DX198" s="5">
        <v>0.79769999999999996</v>
      </c>
      <c r="DY198" s="5">
        <v>0.30649999999999999</v>
      </c>
      <c r="DZ198" s="5">
        <v>0.93030000000000002</v>
      </c>
      <c r="EA198" s="5">
        <v>5.7099999999999998E-2</v>
      </c>
      <c r="EB198" s="4">
        <v>0.6966</v>
      </c>
      <c r="EC198" s="4">
        <v>0.83150000000000002</v>
      </c>
      <c r="ED198" s="4">
        <v>0.28320000000000001</v>
      </c>
      <c r="EE198" s="4">
        <v>0.90680000000000005</v>
      </c>
      <c r="EF198" s="4">
        <v>3.61E-2</v>
      </c>
      <c r="EG198" s="5">
        <v>0.72650000000000003</v>
      </c>
      <c r="EH198" s="5">
        <v>0.9012</v>
      </c>
      <c r="EI198" s="5">
        <v>0.2404</v>
      </c>
      <c r="EJ198" s="5">
        <v>0.85460000000000003</v>
      </c>
      <c r="EK198" s="5">
        <v>2.2700000000000001E-2</v>
      </c>
      <c r="EL198" s="4">
        <v>0.81499999999999995</v>
      </c>
      <c r="EM198" s="4">
        <v>1.1265000000000001</v>
      </c>
      <c r="EN198" s="4">
        <v>0.15840000000000001</v>
      </c>
      <c r="EO198" s="4">
        <v>0.63060000000000005</v>
      </c>
      <c r="EP198" s="4">
        <v>8.3999999999999995E-3</v>
      </c>
      <c r="EQ198" s="5"/>
      <c r="ER198" s="5"/>
      <c r="ES198" s="5"/>
      <c r="ET198" s="5"/>
      <c r="EU198" s="5"/>
      <c r="EV198" s="4"/>
      <c r="EW198" s="4"/>
      <c r="EX198" s="4"/>
      <c r="EY198" s="4"/>
      <c r="EZ198" s="4"/>
      <c r="FA198" s="5">
        <v>0.69640000000000002</v>
      </c>
      <c r="FB198" s="5">
        <v>0.83089999999999997</v>
      </c>
      <c r="FC198" s="5">
        <v>0.28210000000000002</v>
      </c>
      <c r="FD198" s="5">
        <v>0.90710000000000002</v>
      </c>
      <c r="FE198" s="5">
        <v>4.0500000000000001E-2</v>
      </c>
      <c r="FF198" s="4"/>
      <c r="FG198" s="4"/>
      <c r="FH198" s="4"/>
      <c r="FI198" s="4"/>
      <c r="FJ198" s="4"/>
      <c r="FK198" s="5"/>
      <c r="FL198" s="5"/>
      <c r="FM198" s="5"/>
      <c r="FN198" s="5"/>
      <c r="FO198" s="5"/>
      <c r="FP198" s="4">
        <f t="shared" si="41"/>
        <v>0.71672000000000013</v>
      </c>
      <c r="FQ198" s="4">
        <f t="shared" si="37"/>
        <v>0.8815366666666663</v>
      </c>
      <c r="FR198" s="4">
        <f t="shared" si="38"/>
        <v>0.26339666666666667</v>
      </c>
      <c r="FS198" s="4">
        <f t="shared" si="39"/>
        <v>0.85906666666666676</v>
      </c>
      <c r="FT198" s="4">
        <f t="shared" si="40"/>
        <v>4.3776666666666658E-2</v>
      </c>
      <c r="FU198" s="1" t="str" cm="1">
        <f t="array" aca="1" ref="FU198" ca="1">CONCATENATE(INDIRECT(ADDRESS(1,MATCH(_xlfn.MINIFS(B198:FO198,metrics.est,"MAE"),B198:FO198,0)+1)), ", ", INDIRECT(ADDRESS(2,MATCH(_xlfn.MINIFS(B198:FO198,metrics.est,"MAE"),B198:FO198,0)+1)))</f>
        <v>k=20, r=0.1</v>
      </c>
      <c r="FV198" s="1" t="str" cm="1">
        <f t="array" aca="1" ref="FV198" ca="1">CONCATENATE(INDIRECT(ADDRESS(1,MATCH(_xlfn.MINIFS(B198:FO198,metrics.est,"MSE"),B198:FO198,0)+1)), ", ", INDIRECT(ADDRESS(2,MATCH(_xlfn.MINIFS(B198:FO198,metrics.est,"MSE"),B198:FO198,0)+1)))</f>
        <v>k=5, r=0.1</v>
      </c>
      <c r="FW198" s="1" t="str" cm="1">
        <f t="array" aca="1" ref="FW198" ca="1">CONCATENATE(INDIRECT(ADDRESS(1,MATCH(_xlfn.MAXIFS(B198:FO198,metrics.est,"R"),B198:FO198,0)+1)), ", ", INDIRECT(ADDRESS(2,MATCH(_xlfn.MAXIFS(B198:FO198,metrics.est,"R"),B198:FO198,0)+1)))</f>
        <v>k=20, r=0.1</v>
      </c>
      <c r="FX198" s="1" t="str" cm="1">
        <f t="array" aca="1" ref="FX198" ca="1">CONCATENATE(INDIRECT(ADDRESS(1,MATCH(_xlfn.MAXIFS(B198:FO198,metrics.est,"Coverage"),B198:FO198,0)+1)), ", ", INDIRECT(ADDRESS(2,MATCH(_xlfn.MAXIFS(B198:FO198,metrics.est,"Coverage"),B198:FO198,0)+1)))</f>
        <v>k=10, r=0.1</v>
      </c>
      <c r="FY198" s="1" t="str" cm="1">
        <f t="array" aca="1" ref="FY198" ca="1">CONCATENATE(INDIRECT(ADDRESS(1,MATCH(_xlfn.MINIFS(B198:FO198,metrics.est,"Time"),B198:FO198,0)+1)), ", ", INDIRECT(ADDRESS(2,MATCH(_xlfn.MINIFS(B198:FO198,metrics.est,"Time"),B198:FO198,0)+1)))</f>
        <v>k=20, r=0.9</v>
      </c>
    </row>
    <row r="199" spans="1:181" x14ac:dyDescent="0.2">
      <c r="A199" s="1" t="s">
        <v>170</v>
      </c>
      <c r="B199" s="4">
        <v>0.67190000000000005</v>
      </c>
      <c r="C199" s="4">
        <v>0.77190000000000003</v>
      </c>
      <c r="D199" s="4">
        <v>0.32390000000000002</v>
      </c>
      <c r="E199" s="4">
        <v>0.94869999999999999</v>
      </c>
      <c r="F199" s="4">
        <v>8.0500000000000002E-2</v>
      </c>
      <c r="G199" s="5">
        <v>0.67649999999999999</v>
      </c>
      <c r="H199" s="5">
        <v>0.78580000000000005</v>
      </c>
      <c r="I199" s="5">
        <v>0.315</v>
      </c>
      <c r="J199" s="5">
        <v>0.9425</v>
      </c>
      <c r="K199" s="5">
        <v>5.1999999999999998E-2</v>
      </c>
      <c r="L199" s="4">
        <v>0.68130000000000002</v>
      </c>
      <c r="M199" s="4">
        <v>0.7954</v>
      </c>
      <c r="N199" s="4">
        <v>0.31459999999999999</v>
      </c>
      <c r="O199" s="4">
        <v>0.93620000000000003</v>
      </c>
      <c r="P199" s="4">
        <v>5.6500000000000002E-2</v>
      </c>
      <c r="Q199" s="5">
        <v>0.68669999999999998</v>
      </c>
      <c r="R199" s="5">
        <v>0.80769999999999997</v>
      </c>
      <c r="S199" s="5">
        <v>0.29720000000000002</v>
      </c>
      <c r="T199" s="5">
        <v>0.92649999999999999</v>
      </c>
      <c r="U199" s="5">
        <v>4.6600000000000003E-2</v>
      </c>
      <c r="V199" s="4">
        <v>0.69310000000000005</v>
      </c>
      <c r="W199" s="4">
        <v>0.82350000000000001</v>
      </c>
      <c r="X199" s="4">
        <v>0.29399999999999998</v>
      </c>
      <c r="Y199" s="4">
        <v>0.91320000000000001</v>
      </c>
      <c r="Z199" s="4">
        <v>3.95E-2</v>
      </c>
      <c r="AA199" s="5">
        <v>0.7046</v>
      </c>
      <c r="AB199" s="5">
        <v>0.84799999999999998</v>
      </c>
      <c r="AC199" s="5">
        <v>0.27750000000000002</v>
      </c>
      <c r="AD199" s="5">
        <v>0.89419999999999999</v>
      </c>
      <c r="AE199" s="5">
        <v>2.9600000000000001E-2</v>
      </c>
      <c r="AF199" s="4">
        <v>0.72119999999999995</v>
      </c>
      <c r="AG199" s="4">
        <v>0.88600000000000001</v>
      </c>
      <c r="AH199" s="4">
        <v>0.24560000000000001</v>
      </c>
      <c r="AI199" s="4">
        <v>0.86180000000000001</v>
      </c>
      <c r="AJ199" s="4">
        <v>3.5900000000000001E-2</v>
      </c>
      <c r="AK199" s="5">
        <v>0.74860000000000004</v>
      </c>
      <c r="AL199" s="5">
        <v>0.95540000000000003</v>
      </c>
      <c r="AM199" s="5">
        <v>0.2291</v>
      </c>
      <c r="AN199" s="5">
        <v>0.79349999999999998</v>
      </c>
      <c r="AO199" s="5">
        <v>2.4E-2</v>
      </c>
      <c r="AP199" s="4">
        <v>0.80569999999999997</v>
      </c>
      <c r="AQ199" s="4">
        <v>1.0998000000000001</v>
      </c>
      <c r="AR199" s="4">
        <v>0.17879999999999999</v>
      </c>
      <c r="AS199" s="4">
        <v>0.60019999999999996</v>
      </c>
      <c r="AT199" s="4">
        <v>9.4000000000000004E-3</v>
      </c>
      <c r="AU199" s="5">
        <v>0.6714</v>
      </c>
      <c r="AV199" s="5">
        <v>0.77439999999999998</v>
      </c>
      <c r="AW199" s="5">
        <v>0.33789999999999998</v>
      </c>
      <c r="AX199" s="5">
        <v>0.94840000000000002</v>
      </c>
      <c r="AY199" s="5">
        <v>7.6700000000000004E-2</v>
      </c>
      <c r="AZ199" s="4">
        <v>0.68100000000000005</v>
      </c>
      <c r="BA199" s="4">
        <v>0.79520000000000002</v>
      </c>
      <c r="BB199" s="4">
        <v>0.31890000000000002</v>
      </c>
      <c r="BC199" s="4">
        <v>0.93559999999999999</v>
      </c>
      <c r="BD199" s="4">
        <v>5.6099999999999997E-2</v>
      </c>
      <c r="BE199" s="5">
        <v>0.69369999999999998</v>
      </c>
      <c r="BF199" s="5">
        <v>0.82530000000000003</v>
      </c>
      <c r="BG199" s="5">
        <v>0.29010000000000002</v>
      </c>
      <c r="BH199" s="5">
        <v>0.9133</v>
      </c>
      <c r="BI199" s="5">
        <v>4.4499999999999998E-2</v>
      </c>
      <c r="BJ199" s="4">
        <v>0.72009999999999996</v>
      </c>
      <c r="BK199" s="4">
        <v>0.88590000000000002</v>
      </c>
      <c r="BL199" s="4">
        <v>0.25230000000000002</v>
      </c>
      <c r="BM199" s="4">
        <v>0.86060000000000003</v>
      </c>
      <c r="BN199" s="4">
        <v>2.7799999999999998E-2</v>
      </c>
      <c r="BO199" s="5">
        <v>0.80559999999999998</v>
      </c>
      <c r="BP199" s="5">
        <v>1.1000000000000001</v>
      </c>
      <c r="BQ199" s="5">
        <v>0.17910000000000001</v>
      </c>
      <c r="BR199" s="5">
        <v>0.59930000000000005</v>
      </c>
      <c r="BS199" s="5">
        <v>1.47E-2</v>
      </c>
      <c r="BT199" s="4">
        <v>0.6734</v>
      </c>
      <c r="BU199" s="4">
        <v>0.77859999999999996</v>
      </c>
      <c r="BV199" s="4">
        <v>0.3236</v>
      </c>
      <c r="BW199" s="4">
        <v>0.94779999999999998</v>
      </c>
      <c r="BX199" s="4">
        <v>7.4099999999999999E-2</v>
      </c>
      <c r="BY199" s="5">
        <v>0.6804</v>
      </c>
      <c r="BZ199" s="5">
        <v>0.79530000000000001</v>
      </c>
      <c r="CA199" s="5">
        <v>0.31080000000000002</v>
      </c>
      <c r="CB199" s="5">
        <v>0.9365</v>
      </c>
      <c r="CC199" s="5">
        <v>4.8599999999999997E-2</v>
      </c>
      <c r="CD199" s="4">
        <v>0.69410000000000005</v>
      </c>
      <c r="CE199" s="4">
        <v>0.82609999999999995</v>
      </c>
      <c r="CF199" s="4">
        <v>0.2903</v>
      </c>
      <c r="CG199" s="4">
        <v>0.91379999999999995</v>
      </c>
      <c r="CH199" s="4">
        <v>3.85E-2</v>
      </c>
      <c r="CI199" s="5">
        <v>0.72160000000000002</v>
      </c>
      <c r="CJ199" s="5">
        <v>0.88980000000000004</v>
      </c>
      <c r="CK199" s="5">
        <v>0.25340000000000001</v>
      </c>
      <c r="CL199" s="5">
        <v>0.86029999999999995</v>
      </c>
      <c r="CM199" s="5">
        <v>2.7099999999999999E-2</v>
      </c>
      <c r="CN199" s="4">
        <v>0.80500000000000005</v>
      </c>
      <c r="CO199" s="4">
        <v>1.0982000000000001</v>
      </c>
      <c r="CP199" s="4">
        <v>0.18609999999999999</v>
      </c>
      <c r="CQ199" s="4">
        <v>0.59830000000000005</v>
      </c>
      <c r="CR199" s="4">
        <v>9.1999999999999998E-3</v>
      </c>
      <c r="CS199" s="5">
        <v>0.6704</v>
      </c>
      <c r="CT199" s="5">
        <v>0.77270000000000005</v>
      </c>
      <c r="CU199" s="5">
        <v>0.33789999999999998</v>
      </c>
      <c r="CV199" s="5">
        <v>0.94830000000000003</v>
      </c>
      <c r="CW199" s="5">
        <v>5.9499999999999997E-2</v>
      </c>
      <c r="CX199" s="4">
        <v>0.68049999999999999</v>
      </c>
      <c r="CY199" s="4">
        <v>0.79479999999999995</v>
      </c>
      <c r="CZ199" s="4">
        <v>0.31519999999999998</v>
      </c>
      <c r="DA199" s="4">
        <v>0.93579999999999997</v>
      </c>
      <c r="DB199" s="4">
        <v>4.6600000000000003E-2</v>
      </c>
      <c r="DC199" s="5">
        <v>0.69389999999999996</v>
      </c>
      <c r="DD199" s="5">
        <v>0.82569999999999999</v>
      </c>
      <c r="DE199" s="5">
        <v>0.2898</v>
      </c>
      <c r="DF199" s="5">
        <v>0.91410000000000002</v>
      </c>
      <c r="DG199" s="5">
        <v>3.7900000000000003E-2</v>
      </c>
      <c r="DH199" s="4">
        <v>0.72160000000000002</v>
      </c>
      <c r="DI199" s="4">
        <v>0.89019999999999999</v>
      </c>
      <c r="DJ199" s="4">
        <v>0.25369999999999998</v>
      </c>
      <c r="DK199" s="4">
        <v>0.86099999999999999</v>
      </c>
      <c r="DL199" s="4">
        <v>2.1299999999999999E-2</v>
      </c>
      <c r="DM199" s="5">
        <v>0.80510000000000004</v>
      </c>
      <c r="DN199" s="5">
        <v>1.0968</v>
      </c>
      <c r="DO199" s="5">
        <v>0.18</v>
      </c>
      <c r="DP199" s="5">
        <v>0.59770000000000001</v>
      </c>
      <c r="DQ199" s="5">
        <v>7.4000000000000003E-3</v>
      </c>
      <c r="DR199" s="4">
        <v>0.67349999999999999</v>
      </c>
      <c r="DS199" s="4">
        <v>0.77869999999999995</v>
      </c>
      <c r="DT199" s="4">
        <v>0.3291</v>
      </c>
      <c r="DU199" s="4">
        <v>0.94730000000000003</v>
      </c>
      <c r="DV199" s="4">
        <v>6.8400000000000002E-2</v>
      </c>
      <c r="DW199" s="5">
        <v>0.67979999999999996</v>
      </c>
      <c r="DX199" s="5">
        <v>0.79330000000000001</v>
      </c>
      <c r="DY199" s="5">
        <v>0.31530000000000002</v>
      </c>
      <c r="DZ199" s="5">
        <v>0.93569999999999998</v>
      </c>
      <c r="EA199" s="5">
        <v>5.2699999999999997E-2</v>
      </c>
      <c r="EB199" s="4">
        <v>0.69359999999999999</v>
      </c>
      <c r="EC199" s="4">
        <v>0.82509999999999994</v>
      </c>
      <c r="ED199" s="4">
        <v>0.29160000000000003</v>
      </c>
      <c r="EE199" s="4">
        <v>0.91320000000000001</v>
      </c>
      <c r="EF199" s="4">
        <v>3.2099999999999997E-2</v>
      </c>
      <c r="EG199" s="5">
        <v>0.72119999999999995</v>
      </c>
      <c r="EH199" s="5">
        <v>0.88929999999999998</v>
      </c>
      <c r="EI199" s="5">
        <v>0.25069999999999998</v>
      </c>
      <c r="EJ199" s="5">
        <v>0.86119999999999997</v>
      </c>
      <c r="EK199" s="5">
        <v>2.01E-2</v>
      </c>
      <c r="EL199" s="4">
        <v>0.80449999999999999</v>
      </c>
      <c r="EM199" s="4">
        <v>1.097</v>
      </c>
      <c r="EN199" s="4">
        <v>0.18110000000000001</v>
      </c>
      <c r="EO199" s="4">
        <v>0.59830000000000005</v>
      </c>
      <c r="EP199" s="4">
        <v>7.4000000000000003E-3</v>
      </c>
      <c r="EQ199" s="5"/>
      <c r="ER199" s="5"/>
      <c r="ES199" s="5"/>
      <c r="ET199" s="5"/>
      <c r="EU199" s="5"/>
      <c r="EV199" s="4"/>
      <c r="EW199" s="4"/>
      <c r="EX199" s="4"/>
      <c r="EY199" s="4"/>
      <c r="EZ199" s="4"/>
      <c r="FA199" s="5">
        <v>0.69330000000000003</v>
      </c>
      <c r="FB199" s="5">
        <v>0.82410000000000005</v>
      </c>
      <c r="FC199" s="5">
        <v>0.2913</v>
      </c>
      <c r="FD199" s="5">
        <v>0.91339999999999999</v>
      </c>
      <c r="FE199" s="5">
        <v>3.6200000000000003E-2</v>
      </c>
      <c r="FF199" s="4"/>
      <c r="FG199" s="4"/>
      <c r="FH199" s="4"/>
      <c r="FI199" s="4"/>
      <c r="FJ199" s="4"/>
      <c r="FK199" s="5"/>
      <c r="FL199" s="5"/>
      <c r="FM199" s="5"/>
      <c r="FN199" s="5"/>
      <c r="FO199" s="5"/>
      <c r="FP199" s="4">
        <f t="shared" si="41"/>
        <v>0.71244333333333343</v>
      </c>
      <c r="FQ199" s="4">
        <f t="shared" si="37"/>
        <v>0.871</v>
      </c>
      <c r="FR199" s="4">
        <f t="shared" si="38"/>
        <v>0.27512999999999999</v>
      </c>
      <c r="FS199" s="4">
        <f t="shared" si="39"/>
        <v>0.85855666666666663</v>
      </c>
      <c r="FT199" s="4">
        <f t="shared" si="40"/>
        <v>3.9363333333333334E-2</v>
      </c>
      <c r="FU199" s="1" t="str" cm="1">
        <f t="array" aca="1" ref="FU199" ca="1">CONCATENATE(INDIRECT(ADDRESS(1,MATCH(_xlfn.MINIFS(B199:FO199,metrics.est,"MAE"),B199:FO199,0)+1)), ", ", INDIRECT(ADDRESS(2,MATCH(_xlfn.MINIFS(B199:FO199,metrics.est,"MAE"),B199:FO199,0)+1)))</f>
        <v>k=20, r=0.1</v>
      </c>
      <c r="FV199" s="1" t="str" cm="1">
        <f t="array" aca="1" ref="FV199" ca="1">CONCATENATE(INDIRECT(ADDRESS(1,MATCH(_xlfn.MINIFS(B199:FO199,metrics.est,"MSE"),B199:FO199,0)+1)), ", ", INDIRECT(ADDRESS(2,MATCH(_xlfn.MINIFS(B199:FO199,metrics.est,"MSE"),B199:FO199,0)+1)))</f>
        <v>k=5, r=0.1</v>
      </c>
      <c r="FW199" s="1" t="str" cm="1">
        <f t="array" aca="1" ref="FW199" ca="1">CONCATENATE(INDIRECT(ADDRESS(1,MATCH(_xlfn.MAXIFS(B199:FO199,metrics.est,"R"),B199:FO199,0)+1)), ", ", INDIRECT(ADDRESS(2,MATCH(_xlfn.MAXIFS(B199:FO199,metrics.est,"R"),B199:FO199,0)+1)))</f>
        <v>k=10, r=0.1</v>
      </c>
      <c r="FX199" s="1" t="str" cm="1">
        <f t="array" aca="1" ref="FX199" ca="1">CONCATENATE(INDIRECT(ADDRESS(1,MATCH(_xlfn.MAXIFS(B199:FO199,metrics.est,"Coverage"),B199:FO199,0)+1)), ", ", INDIRECT(ADDRESS(2,MATCH(_xlfn.MAXIFS(B199:FO199,metrics.est,"Coverage"),B199:FO199,0)+1)))</f>
        <v>k=5, r=0.1</v>
      </c>
      <c r="FY199" s="1" t="str" cm="1">
        <f t="array" aca="1" ref="FY199" ca="1">CONCATENATE(INDIRECT(ADDRESS(1,MATCH(_xlfn.MINIFS(B199:FO199,metrics.est,"Time"),B199:FO199,0)+1)), ", ", INDIRECT(ADDRESS(2,MATCH(_xlfn.MINIFS(B199:FO199,metrics.est,"Time"),B199:FO199,0)+1)))</f>
        <v>k=20, r=0.9</v>
      </c>
    </row>
    <row r="200" spans="1:181" x14ac:dyDescent="0.2">
      <c r="A200" s="1" t="s">
        <v>171</v>
      </c>
      <c r="B200" s="4">
        <v>0.67230000000000001</v>
      </c>
      <c r="C200" s="4">
        <v>0.78080000000000005</v>
      </c>
      <c r="D200" s="4">
        <v>0.3372</v>
      </c>
      <c r="E200" s="4">
        <v>0.95640000000000003</v>
      </c>
      <c r="F200" s="4">
        <v>8.1299999999999997E-2</v>
      </c>
      <c r="G200" s="5">
        <v>0.67549999999999999</v>
      </c>
      <c r="H200" s="5">
        <v>0.7923</v>
      </c>
      <c r="I200" s="5">
        <v>0.35699999999999998</v>
      </c>
      <c r="J200" s="5">
        <v>0.95109999999999995</v>
      </c>
      <c r="K200" s="5">
        <v>5.16E-2</v>
      </c>
      <c r="L200" s="4">
        <v>0.68079999999999996</v>
      </c>
      <c r="M200" s="4">
        <v>0.80249999999999999</v>
      </c>
      <c r="N200" s="4">
        <v>0.34460000000000002</v>
      </c>
      <c r="O200" s="4">
        <v>0.94589999999999996</v>
      </c>
      <c r="P200" s="4">
        <v>5.8900000000000001E-2</v>
      </c>
      <c r="Q200" s="5">
        <v>0.68510000000000004</v>
      </c>
      <c r="R200" s="5">
        <v>0.81179999999999997</v>
      </c>
      <c r="S200" s="5">
        <v>0.3332</v>
      </c>
      <c r="T200" s="5">
        <v>0.93799999999999994</v>
      </c>
      <c r="U200" s="5">
        <v>4.6399999999999997E-2</v>
      </c>
      <c r="V200" s="4">
        <v>0.69140000000000001</v>
      </c>
      <c r="W200" s="4">
        <v>0.82650000000000001</v>
      </c>
      <c r="X200" s="4">
        <v>0.33019999999999999</v>
      </c>
      <c r="Y200" s="4">
        <v>0.92679999999999996</v>
      </c>
      <c r="Z200" s="4">
        <v>3.9800000000000002E-2</v>
      </c>
      <c r="AA200" s="5">
        <v>0.70279999999999998</v>
      </c>
      <c r="AB200" s="5">
        <v>0.85060000000000002</v>
      </c>
      <c r="AC200" s="5">
        <v>0.30959999999999999</v>
      </c>
      <c r="AD200" s="5">
        <v>0.91120000000000001</v>
      </c>
      <c r="AE200" s="5">
        <v>3.2199999999999999E-2</v>
      </c>
      <c r="AF200" s="4">
        <v>0.71840000000000004</v>
      </c>
      <c r="AG200" s="4">
        <v>0.88560000000000005</v>
      </c>
      <c r="AH200" s="4">
        <v>0.27529999999999999</v>
      </c>
      <c r="AI200" s="4">
        <v>0.88400000000000001</v>
      </c>
      <c r="AJ200" s="4">
        <v>3.4000000000000002E-2</v>
      </c>
      <c r="AK200" s="5">
        <v>0.74580000000000002</v>
      </c>
      <c r="AL200" s="5">
        <v>0.95350000000000001</v>
      </c>
      <c r="AM200" s="5">
        <v>0.2475</v>
      </c>
      <c r="AN200" s="5">
        <v>0.82450000000000001</v>
      </c>
      <c r="AO200" s="5">
        <v>2.46E-2</v>
      </c>
      <c r="AP200" s="4">
        <v>0.80369999999999997</v>
      </c>
      <c r="AQ200" s="4">
        <v>1.0961000000000001</v>
      </c>
      <c r="AR200" s="4">
        <v>0.18279999999999999</v>
      </c>
      <c r="AS200" s="4">
        <v>0.63329999999999997</v>
      </c>
      <c r="AT200" s="4">
        <v>1.03E-2</v>
      </c>
      <c r="AU200" s="5">
        <v>0.67190000000000005</v>
      </c>
      <c r="AV200" s="5">
        <v>0.7853</v>
      </c>
      <c r="AW200" s="5">
        <v>0.36059999999999998</v>
      </c>
      <c r="AX200" s="5">
        <v>0.95579999999999998</v>
      </c>
      <c r="AY200" s="5">
        <v>7.7200000000000005E-2</v>
      </c>
      <c r="AZ200" s="4">
        <v>0.68030000000000002</v>
      </c>
      <c r="BA200" s="4">
        <v>0.80059999999999998</v>
      </c>
      <c r="BB200" s="4">
        <v>0.35320000000000001</v>
      </c>
      <c r="BC200" s="4">
        <v>0.94489999999999996</v>
      </c>
      <c r="BD200" s="4">
        <v>5.8599999999999999E-2</v>
      </c>
      <c r="BE200" s="5">
        <v>0.6925</v>
      </c>
      <c r="BF200" s="5">
        <v>0.83009999999999995</v>
      </c>
      <c r="BG200" s="5">
        <v>0.32140000000000002</v>
      </c>
      <c r="BH200" s="5">
        <v>0.92689999999999995</v>
      </c>
      <c r="BI200" s="5">
        <v>4.48E-2</v>
      </c>
      <c r="BJ200" s="4">
        <v>0.71799999999999997</v>
      </c>
      <c r="BK200" s="4">
        <v>0.88670000000000004</v>
      </c>
      <c r="BL200" s="4">
        <v>0.27729999999999999</v>
      </c>
      <c r="BM200" s="4">
        <v>0.88380000000000003</v>
      </c>
      <c r="BN200" s="4">
        <v>2.8500000000000001E-2</v>
      </c>
      <c r="BO200" s="5">
        <v>0.80400000000000005</v>
      </c>
      <c r="BP200" s="5">
        <v>1.0974999999999999</v>
      </c>
      <c r="BQ200" s="5">
        <v>0.18310000000000001</v>
      </c>
      <c r="BR200" s="5">
        <v>0.63190000000000002</v>
      </c>
      <c r="BS200" s="5">
        <v>1.5100000000000001E-2</v>
      </c>
      <c r="BT200" s="4">
        <v>0.67310000000000003</v>
      </c>
      <c r="BU200" s="4">
        <v>0.78539999999999999</v>
      </c>
      <c r="BV200" s="4">
        <v>0.3488</v>
      </c>
      <c r="BW200" s="4">
        <v>0.95509999999999995</v>
      </c>
      <c r="BX200" s="4">
        <v>7.5399999999999995E-2</v>
      </c>
      <c r="BY200" s="5">
        <v>0.68</v>
      </c>
      <c r="BZ200" s="5">
        <v>0.80159999999999998</v>
      </c>
      <c r="CA200" s="5">
        <v>0.34320000000000001</v>
      </c>
      <c r="CB200" s="5">
        <v>0.94589999999999996</v>
      </c>
      <c r="CC200" s="5">
        <v>5.1499999999999997E-2</v>
      </c>
      <c r="CD200" s="4">
        <v>0.69310000000000005</v>
      </c>
      <c r="CE200" s="4">
        <v>0.83050000000000002</v>
      </c>
      <c r="CF200" s="4">
        <v>0.32169999999999999</v>
      </c>
      <c r="CG200" s="4">
        <v>0.92749999999999999</v>
      </c>
      <c r="CH200" s="4">
        <v>4.0399999999999998E-2</v>
      </c>
      <c r="CI200" s="5">
        <v>0.71919999999999995</v>
      </c>
      <c r="CJ200" s="5">
        <v>0.89080000000000004</v>
      </c>
      <c r="CK200" s="5">
        <v>0.27779999999999999</v>
      </c>
      <c r="CL200" s="5">
        <v>0.8831</v>
      </c>
      <c r="CM200" s="5">
        <v>2.81E-2</v>
      </c>
      <c r="CN200" s="4">
        <v>0.80300000000000005</v>
      </c>
      <c r="CO200" s="4">
        <v>1.0949</v>
      </c>
      <c r="CP200" s="4">
        <v>0.19089999999999999</v>
      </c>
      <c r="CQ200" s="4">
        <v>0.63180000000000003</v>
      </c>
      <c r="CR200" s="4">
        <v>9.5999999999999992E-3</v>
      </c>
      <c r="CS200" s="5">
        <v>0.67079999999999995</v>
      </c>
      <c r="CT200" s="5">
        <v>0.78190000000000004</v>
      </c>
      <c r="CU200" s="5">
        <v>0.3594</v>
      </c>
      <c r="CV200" s="5">
        <v>0.9556</v>
      </c>
      <c r="CW200" s="5">
        <v>6.0299999999999999E-2</v>
      </c>
      <c r="CX200" s="4">
        <v>0.68020000000000003</v>
      </c>
      <c r="CY200" s="4">
        <v>0.80149999999999999</v>
      </c>
      <c r="CZ200" s="4">
        <v>0.34560000000000002</v>
      </c>
      <c r="DA200" s="4">
        <v>0.94530000000000003</v>
      </c>
      <c r="DB200" s="4">
        <v>4.7399999999999998E-2</v>
      </c>
      <c r="DC200" s="5">
        <v>0.69279999999999997</v>
      </c>
      <c r="DD200" s="5">
        <v>0.83050000000000002</v>
      </c>
      <c r="DE200" s="5">
        <v>0.32119999999999999</v>
      </c>
      <c r="DF200" s="5">
        <v>0.92769999999999997</v>
      </c>
      <c r="DG200" s="5">
        <v>3.9E-2</v>
      </c>
      <c r="DH200" s="4">
        <v>0.71950000000000003</v>
      </c>
      <c r="DI200" s="4">
        <v>0.89090000000000003</v>
      </c>
      <c r="DJ200" s="4">
        <v>0.27839999999999998</v>
      </c>
      <c r="DK200" s="4">
        <v>0.88390000000000002</v>
      </c>
      <c r="DL200" s="4">
        <v>2.1700000000000001E-2</v>
      </c>
      <c r="DM200" s="5">
        <v>0.80320000000000003</v>
      </c>
      <c r="DN200" s="5">
        <v>1.0943000000000001</v>
      </c>
      <c r="DO200" s="5">
        <v>0.18340000000000001</v>
      </c>
      <c r="DP200" s="5">
        <v>0.63090000000000002</v>
      </c>
      <c r="DQ200" s="5">
        <v>7.4000000000000003E-3</v>
      </c>
      <c r="DR200" s="4">
        <v>0.67330000000000001</v>
      </c>
      <c r="DS200" s="4">
        <v>0.78680000000000005</v>
      </c>
      <c r="DT200" s="4">
        <v>0.35520000000000002</v>
      </c>
      <c r="DU200" s="4">
        <v>0.95469999999999999</v>
      </c>
      <c r="DV200" s="4">
        <v>7.0199999999999999E-2</v>
      </c>
      <c r="DW200" s="5">
        <v>0.67920000000000003</v>
      </c>
      <c r="DX200" s="5">
        <v>0.79949999999999999</v>
      </c>
      <c r="DY200" s="5">
        <v>0.3453</v>
      </c>
      <c r="DZ200" s="5">
        <v>0.94510000000000005</v>
      </c>
      <c r="EA200" s="5">
        <v>5.9299999999999999E-2</v>
      </c>
      <c r="EB200" s="4">
        <v>0.69220000000000004</v>
      </c>
      <c r="EC200" s="4">
        <v>0.82889999999999997</v>
      </c>
      <c r="ED200" s="4">
        <v>0.3241</v>
      </c>
      <c r="EE200" s="4">
        <v>0.92689999999999995</v>
      </c>
      <c r="EF200" s="4">
        <v>3.2399999999999998E-2</v>
      </c>
      <c r="EG200" s="5">
        <v>0.71889999999999998</v>
      </c>
      <c r="EH200" s="5">
        <v>0.88970000000000005</v>
      </c>
      <c r="EI200" s="5">
        <v>0.27760000000000001</v>
      </c>
      <c r="EJ200" s="5">
        <v>0.8841</v>
      </c>
      <c r="EK200" s="5">
        <v>2.0299999999999999E-2</v>
      </c>
      <c r="EL200" s="4">
        <v>0.80259999999999998</v>
      </c>
      <c r="EM200" s="4">
        <v>1.0943000000000001</v>
      </c>
      <c r="EN200" s="4">
        <v>0.18459999999999999</v>
      </c>
      <c r="EO200" s="4">
        <v>0.63139999999999996</v>
      </c>
      <c r="EP200" s="4">
        <v>7.6E-3</v>
      </c>
      <c r="EQ200" s="5"/>
      <c r="ER200" s="5"/>
      <c r="ES200" s="5"/>
      <c r="ET200" s="5"/>
      <c r="EU200" s="5"/>
      <c r="EV200" s="4"/>
      <c r="EW200" s="4"/>
      <c r="EX200" s="4"/>
      <c r="EY200" s="4"/>
      <c r="EZ200" s="4"/>
      <c r="FA200" s="5">
        <v>0.69199999999999995</v>
      </c>
      <c r="FB200" s="5">
        <v>0.82830000000000004</v>
      </c>
      <c r="FC200" s="5">
        <v>0.32319999999999999</v>
      </c>
      <c r="FD200" s="5">
        <v>0.92730000000000001</v>
      </c>
      <c r="FE200" s="5">
        <v>3.6600000000000001E-2</v>
      </c>
      <c r="FF200" s="4"/>
      <c r="FG200" s="4"/>
      <c r="FH200" s="4"/>
      <c r="FI200" s="4"/>
      <c r="FJ200" s="4"/>
      <c r="FK200" s="5"/>
      <c r="FL200" s="5"/>
      <c r="FM200" s="5"/>
      <c r="FN200" s="5"/>
      <c r="FO200" s="5"/>
      <c r="FP200" s="4">
        <f t="shared" si="41"/>
        <v>0.71118666666666686</v>
      </c>
      <c r="FQ200" s="4">
        <f t="shared" si="37"/>
        <v>0.87432333333333334</v>
      </c>
      <c r="FR200" s="4">
        <f t="shared" si="38"/>
        <v>0.29977999999999999</v>
      </c>
      <c r="FS200" s="4">
        <f t="shared" si="39"/>
        <v>0.87569333333333321</v>
      </c>
      <c r="FT200" s="4">
        <f t="shared" si="40"/>
        <v>4.0349999999999997E-2</v>
      </c>
      <c r="FU200" s="1" t="str" cm="1">
        <f t="array" aca="1" ref="FU200" ca="1">CONCATENATE(INDIRECT(ADDRESS(1,MATCH(_xlfn.MINIFS(B200:FO200,metrics.est,"MAE"),B200:FO200,0)+1)), ", ", INDIRECT(ADDRESS(2,MATCH(_xlfn.MINIFS(B200:FO200,metrics.est,"MAE"),B200:FO200,0)+1)))</f>
        <v>k=20, r=0.1</v>
      </c>
      <c r="FV200" s="1" t="str" cm="1">
        <f t="array" aca="1" ref="FV200" ca="1">CONCATENATE(INDIRECT(ADDRESS(1,MATCH(_xlfn.MINIFS(B200:FO200,metrics.est,"MSE"),B200:FO200,0)+1)), ", ", INDIRECT(ADDRESS(2,MATCH(_xlfn.MINIFS(B200:FO200,metrics.est,"MSE"),B200:FO200,0)+1)))</f>
        <v>k=5, r=0.1</v>
      </c>
      <c r="FW200" s="1" t="str" cm="1">
        <f t="array" aca="1" ref="FW200" ca="1">CONCATENATE(INDIRECT(ADDRESS(1,MATCH(_xlfn.MAXIFS(B200:FO200,metrics.est,"R"),B200:FO200,0)+1)), ", ", INDIRECT(ADDRESS(2,MATCH(_xlfn.MAXIFS(B200:FO200,metrics.est,"R"),B200:FO200,0)+1)))</f>
        <v>k=10, r=0.1</v>
      </c>
      <c r="FX200" s="1" t="str" cm="1">
        <f t="array" aca="1" ref="FX200" ca="1">CONCATENATE(INDIRECT(ADDRESS(1,MATCH(_xlfn.MAXIFS(B200:FO200,metrics.est,"Coverage"),B200:FO200,0)+1)), ", ", INDIRECT(ADDRESS(2,MATCH(_xlfn.MAXIFS(B200:FO200,metrics.est,"Coverage"),B200:FO200,0)+1)))</f>
        <v>k=5, r=0.1</v>
      </c>
      <c r="FY200" s="1" t="str" cm="1">
        <f t="array" aca="1" ref="FY200" ca="1">CONCATENATE(INDIRECT(ADDRESS(1,MATCH(_xlfn.MINIFS(B200:FO200,metrics.est,"Time"),B200:FO200,0)+1)), ", ", INDIRECT(ADDRESS(2,MATCH(_xlfn.MINIFS(B200:FO200,metrics.est,"Time"),B200:FO200,0)+1)))</f>
        <v>k=20, r=0.9</v>
      </c>
    </row>
    <row r="201" spans="1:181" x14ac:dyDescent="0.2">
      <c r="A201" s="1" t="s">
        <v>172</v>
      </c>
      <c r="B201" s="4">
        <v>0.66459999999999997</v>
      </c>
      <c r="C201" s="4">
        <v>0.75949999999999995</v>
      </c>
      <c r="D201" s="4">
        <v>0.33729999999999999</v>
      </c>
      <c r="E201" s="4">
        <v>0.92049999999999998</v>
      </c>
      <c r="F201" s="4">
        <v>8.7900000000000006E-2</v>
      </c>
      <c r="G201" s="5">
        <v>0.67269999999999996</v>
      </c>
      <c r="H201" s="5">
        <v>0.78190000000000004</v>
      </c>
      <c r="I201" s="5">
        <v>0.31990000000000002</v>
      </c>
      <c r="J201" s="5">
        <v>0.9093</v>
      </c>
      <c r="K201" s="5">
        <v>6.0699999999999997E-2</v>
      </c>
      <c r="L201" s="4">
        <v>0.68020000000000003</v>
      </c>
      <c r="M201" s="4">
        <v>0.7974</v>
      </c>
      <c r="N201" s="4">
        <v>0.31590000000000001</v>
      </c>
      <c r="O201" s="4">
        <v>0.89839999999999998</v>
      </c>
      <c r="P201" s="4">
        <v>6.4699999999999994E-2</v>
      </c>
      <c r="Q201" s="5">
        <v>0.6885</v>
      </c>
      <c r="R201" s="5">
        <v>0.81469999999999998</v>
      </c>
      <c r="S201" s="5">
        <v>0.2969</v>
      </c>
      <c r="T201" s="5">
        <v>0.8841</v>
      </c>
      <c r="U201" s="5">
        <v>5.3199999999999997E-2</v>
      </c>
      <c r="V201" s="4">
        <v>0.70089999999999997</v>
      </c>
      <c r="W201" s="4">
        <v>0.84379999999999999</v>
      </c>
      <c r="X201" s="4">
        <v>0.28489999999999999</v>
      </c>
      <c r="Y201" s="4">
        <v>0.86450000000000005</v>
      </c>
      <c r="Z201" s="4">
        <v>4.3900000000000002E-2</v>
      </c>
      <c r="AA201" s="5">
        <v>0.71479999999999999</v>
      </c>
      <c r="AB201" s="5">
        <v>0.87350000000000005</v>
      </c>
      <c r="AC201" s="5">
        <v>0.26069999999999999</v>
      </c>
      <c r="AD201" s="5">
        <v>0.83930000000000005</v>
      </c>
      <c r="AE201" s="5">
        <v>3.3399999999999999E-2</v>
      </c>
      <c r="AF201" s="4">
        <v>0.73709999999999998</v>
      </c>
      <c r="AG201" s="4">
        <v>0.92530000000000001</v>
      </c>
      <c r="AH201" s="4">
        <v>0.22159999999999999</v>
      </c>
      <c r="AI201" s="4">
        <v>0.79920000000000002</v>
      </c>
      <c r="AJ201" s="4">
        <v>4.4900000000000002E-2</v>
      </c>
      <c r="AK201" s="5">
        <v>0.76990000000000003</v>
      </c>
      <c r="AL201" s="5">
        <v>1.0063</v>
      </c>
      <c r="AM201" s="5">
        <v>0.1764</v>
      </c>
      <c r="AN201" s="5">
        <v>0.73119999999999996</v>
      </c>
      <c r="AO201" s="5">
        <v>2.5399999999999999E-2</v>
      </c>
      <c r="AP201" s="4">
        <v>0.83709999999999996</v>
      </c>
      <c r="AQ201" s="4">
        <v>1.1719999999999999</v>
      </c>
      <c r="AR201" s="4">
        <v>7.1800000000000003E-2</v>
      </c>
      <c r="AS201" s="4">
        <v>0.58919999999999995</v>
      </c>
      <c r="AT201" s="4">
        <v>1.9400000000000001E-2</v>
      </c>
      <c r="AU201" s="5">
        <v>0.66420000000000001</v>
      </c>
      <c r="AV201" s="5">
        <v>0.76400000000000001</v>
      </c>
      <c r="AW201" s="5">
        <v>0.35299999999999998</v>
      </c>
      <c r="AX201" s="5">
        <v>0.91949999999999998</v>
      </c>
      <c r="AY201" s="5">
        <v>8.8200000000000001E-2</v>
      </c>
      <c r="AZ201" s="4">
        <v>0.6794</v>
      </c>
      <c r="BA201" s="4">
        <v>0.79420000000000002</v>
      </c>
      <c r="BB201" s="4">
        <v>0.31900000000000001</v>
      </c>
      <c r="BC201" s="4">
        <v>0.8982</v>
      </c>
      <c r="BD201" s="4">
        <v>6.5299999999999997E-2</v>
      </c>
      <c r="BE201" s="5">
        <v>0.69969999999999999</v>
      </c>
      <c r="BF201" s="5">
        <v>0.84079999999999999</v>
      </c>
      <c r="BG201" s="5">
        <v>0.28149999999999997</v>
      </c>
      <c r="BH201" s="5">
        <v>0.86439999999999995</v>
      </c>
      <c r="BI201" s="5">
        <v>5.04E-2</v>
      </c>
      <c r="BJ201" s="4">
        <v>0.7359</v>
      </c>
      <c r="BK201" s="4">
        <v>0.92510000000000003</v>
      </c>
      <c r="BL201" s="4">
        <v>0.22289999999999999</v>
      </c>
      <c r="BM201" s="4">
        <v>0.79869999999999997</v>
      </c>
      <c r="BN201" s="4">
        <v>3.0700000000000002E-2</v>
      </c>
      <c r="BO201" s="5">
        <v>0.83840000000000003</v>
      </c>
      <c r="BP201" s="5">
        <v>1.1757</v>
      </c>
      <c r="BQ201" s="5">
        <v>7.8600000000000003E-2</v>
      </c>
      <c r="BR201" s="5">
        <v>0.58630000000000004</v>
      </c>
      <c r="BS201" s="5">
        <v>1.8499999999999999E-2</v>
      </c>
      <c r="BT201" s="4">
        <v>0.66659999999999997</v>
      </c>
      <c r="BU201" s="4">
        <v>0.76619999999999999</v>
      </c>
      <c r="BV201" s="4">
        <v>0.34210000000000002</v>
      </c>
      <c r="BW201" s="4">
        <v>0.91900000000000004</v>
      </c>
      <c r="BX201" s="4">
        <v>8.8499999999999995E-2</v>
      </c>
      <c r="BY201" s="5">
        <v>0.67910000000000004</v>
      </c>
      <c r="BZ201" s="5">
        <v>0.79479999999999995</v>
      </c>
      <c r="CA201" s="5">
        <v>0.31929999999999997</v>
      </c>
      <c r="CB201" s="5">
        <v>0.89890000000000003</v>
      </c>
      <c r="CC201" s="5">
        <v>5.8000000000000003E-2</v>
      </c>
      <c r="CD201" s="4">
        <v>0.70009999999999994</v>
      </c>
      <c r="CE201" s="4">
        <v>0.84189999999999998</v>
      </c>
      <c r="CF201" s="4">
        <v>0.28060000000000002</v>
      </c>
      <c r="CG201" s="4">
        <v>0.86470000000000002</v>
      </c>
      <c r="CH201" s="4">
        <v>4.4900000000000002E-2</v>
      </c>
      <c r="CI201" s="5">
        <v>0.73809999999999998</v>
      </c>
      <c r="CJ201" s="5">
        <v>0.93020000000000003</v>
      </c>
      <c r="CK201" s="5">
        <v>0.2268</v>
      </c>
      <c r="CL201" s="5">
        <v>0.79769999999999996</v>
      </c>
      <c r="CM201" s="5">
        <v>3.0599999999999999E-2</v>
      </c>
      <c r="CN201" s="4">
        <v>0.83930000000000005</v>
      </c>
      <c r="CO201" s="4">
        <v>1.1769000000000001</v>
      </c>
      <c r="CP201" s="4">
        <v>7.85E-2</v>
      </c>
      <c r="CQ201" s="4">
        <v>0.58740000000000003</v>
      </c>
      <c r="CR201" s="4">
        <v>1.0800000000000001E-2</v>
      </c>
      <c r="CS201" s="5">
        <v>0.6643</v>
      </c>
      <c r="CT201" s="5">
        <v>0.76229999999999998</v>
      </c>
      <c r="CU201" s="5">
        <v>0.34620000000000001</v>
      </c>
      <c r="CV201" s="5">
        <v>0.92</v>
      </c>
      <c r="CW201" s="5">
        <v>6.9500000000000006E-2</v>
      </c>
      <c r="CX201" s="4">
        <v>0.67979999999999996</v>
      </c>
      <c r="CY201" s="4">
        <v>0.7964</v>
      </c>
      <c r="CZ201" s="4">
        <v>0.31969999999999998</v>
      </c>
      <c r="DA201" s="4">
        <v>0.8992</v>
      </c>
      <c r="DB201" s="4">
        <v>5.45E-2</v>
      </c>
      <c r="DC201" s="5">
        <v>0.70069999999999999</v>
      </c>
      <c r="DD201" s="5">
        <v>0.84409999999999996</v>
      </c>
      <c r="DE201" s="5">
        <v>0.28079999999999999</v>
      </c>
      <c r="DF201" s="5">
        <v>0.86519999999999997</v>
      </c>
      <c r="DG201" s="5">
        <v>4.3700000000000003E-2</v>
      </c>
      <c r="DH201" s="4">
        <v>0.73899999999999999</v>
      </c>
      <c r="DI201" s="4">
        <v>0.93230000000000002</v>
      </c>
      <c r="DJ201" s="4">
        <v>0.22159999999999999</v>
      </c>
      <c r="DK201" s="4">
        <v>0.79779999999999995</v>
      </c>
      <c r="DL201" s="4">
        <v>2.41E-2</v>
      </c>
      <c r="DM201" s="5">
        <v>0.83740000000000003</v>
      </c>
      <c r="DN201" s="5">
        <v>1.1706000000000001</v>
      </c>
      <c r="DO201" s="5">
        <v>7.8899999999999998E-2</v>
      </c>
      <c r="DP201" s="5">
        <v>0.58679999999999999</v>
      </c>
      <c r="DQ201" s="5">
        <v>8.2000000000000007E-3</v>
      </c>
      <c r="DR201" s="4">
        <v>0.66590000000000005</v>
      </c>
      <c r="DS201" s="4">
        <v>0.76590000000000003</v>
      </c>
      <c r="DT201" s="4">
        <v>0.34520000000000001</v>
      </c>
      <c r="DU201" s="4">
        <v>0.91900000000000004</v>
      </c>
      <c r="DV201" s="4">
        <v>8.2100000000000006E-2</v>
      </c>
      <c r="DW201" s="5">
        <v>0.6784</v>
      </c>
      <c r="DX201" s="5">
        <v>0.79220000000000002</v>
      </c>
      <c r="DY201" s="5">
        <v>0.32129999999999997</v>
      </c>
      <c r="DZ201" s="5">
        <v>0.89900000000000002</v>
      </c>
      <c r="EA201" s="5">
        <v>6.83E-2</v>
      </c>
      <c r="EB201" s="4">
        <v>0.70020000000000004</v>
      </c>
      <c r="EC201" s="4">
        <v>0.8417</v>
      </c>
      <c r="ED201" s="4">
        <v>0.28389999999999999</v>
      </c>
      <c r="EE201" s="4">
        <v>0.86439999999999995</v>
      </c>
      <c r="EF201" s="4">
        <v>3.7100000000000001E-2</v>
      </c>
      <c r="EG201" s="5">
        <v>0.73829999999999996</v>
      </c>
      <c r="EH201" s="5">
        <v>0.9304</v>
      </c>
      <c r="EI201" s="5">
        <v>0.22359999999999999</v>
      </c>
      <c r="EJ201" s="5">
        <v>0.79800000000000004</v>
      </c>
      <c r="EK201" s="5">
        <v>2.3099999999999999E-2</v>
      </c>
      <c r="EL201" s="4">
        <v>0.83740000000000003</v>
      </c>
      <c r="EM201" s="4">
        <v>1.1718999999999999</v>
      </c>
      <c r="EN201" s="4">
        <v>8.0199999999999994E-2</v>
      </c>
      <c r="EO201" s="4">
        <v>0.58830000000000005</v>
      </c>
      <c r="EP201" s="4">
        <v>8.3000000000000001E-3</v>
      </c>
      <c r="EQ201" s="5"/>
      <c r="ER201" s="5"/>
      <c r="ES201" s="5"/>
      <c r="ET201" s="5"/>
      <c r="EU201" s="5"/>
      <c r="EV201" s="4"/>
      <c r="EW201" s="4"/>
      <c r="EX201" s="4"/>
      <c r="EY201" s="4"/>
      <c r="EZ201" s="4"/>
      <c r="FA201" s="5">
        <v>0.69969999999999999</v>
      </c>
      <c r="FB201" s="5">
        <v>0.84099999999999997</v>
      </c>
      <c r="FC201" s="5">
        <v>0.2833</v>
      </c>
      <c r="FD201" s="5">
        <v>0.86499999999999999</v>
      </c>
      <c r="FE201" s="5">
        <v>4.1799999999999997E-2</v>
      </c>
      <c r="FF201" s="4"/>
      <c r="FG201" s="4"/>
      <c r="FH201" s="4"/>
      <c r="FI201" s="4"/>
      <c r="FJ201" s="4"/>
      <c r="FK201" s="5"/>
      <c r="FL201" s="5"/>
      <c r="FM201" s="5"/>
      <c r="FN201" s="5"/>
      <c r="FO201" s="5"/>
      <c r="FP201" s="4">
        <f t="shared" si="41"/>
        <v>0.72158999999999984</v>
      </c>
      <c r="FQ201" s="4">
        <f t="shared" si="37"/>
        <v>0.89443333333333341</v>
      </c>
      <c r="FR201" s="4">
        <f t="shared" si="38"/>
        <v>0.25241333333333327</v>
      </c>
      <c r="FS201" s="4">
        <f t="shared" si="39"/>
        <v>0.81910666666666665</v>
      </c>
      <c r="FT201" s="4">
        <f t="shared" si="40"/>
        <v>4.6003333333333327E-2</v>
      </c>
      <c r="FU201" s="1" t="str" cm="1">
        <f t="array" aca="1" ref="FU201" ca="1">CONCATENATE(INDIRECT(ADDRESS(1,MATCH(_xlfn.MINIFS(B201:FO201,metrics.est,"MAE"),B201:FO201,0)+1)), ", ", INDIRECT(ADDRESS(2,MATCH(_xlfn.MINIFS(B201:FO201,metrics.est,"MAE"),B201:FO201,0)+1)))</f>
        <v>k=10, r=0.1</v>
      </c>
      <c r="FV201" s="1" t="str" cm="1">
        <f t="array" aca="1" ref="FV201" ca="1">CONCATENATE(INDIRECT(ADDRESS(1,MATCH(_xlfn.MINIFS(B201:FO201,metrics.est,"MSE"),B201:FO201,0)+1)), ", ", INDIRECT(ADDRESS(2,MATCH(_xlfn.MINIFS(B201:FO201,metrics.est,"MSE"),B201:FO201,0)+1)))</f>
        <v>k=5, r=0.1</v>
      </c>
      <c r="FW201" s="1" t="str" cm="1">
        <f t="array" aca="1" ref="FW201" ca="1">CONCATENATE(INDIRECT(ADDRESS(1,MATCH(_xlfn.MAXIFS(B201:FO201,metrics.est,"R"),B201:FO201,0)+1)), ", ", INDIRECT(ADDRESS(2,MATCH(_xlfn.MAXIFS(B201:FO201,metrics.est,"R"),B201:FO201,0)+1)))</f>
        <v>k=10, r=0.1</v>
      </c>
      <c r="FX201" s="1" t="str" cm="1">
        <f t="array" aca="1" ref="FX201" ca="1">CONCATENATE(INDIRECT(ADDRESS(1,MATCH(_xlfn.MAXIFS(B201:FO201,metrics.est,"Coverage"),B201:FO201,0)+1)), ", ", INDIRECT(ADDRESS(2,MATCH(_xlfn.MAXIFS(B201:FO201,metrics.est,"Coverage"),B201:FO201,0)+1)))</f>
        <v>k=5, r=0.1</v>
      </c>
      <c r="FY201" s="1" t="str" cm="1">
        <f t="array" aca="1" ref="FY201" ca="1">CONCATENATE(INDIRECT(ADDRESS(1,MATCH(_xlfn.MINIFS(B201:FO201,metrics.est,"Time"),B201:FO201,0)+1)), ", ", INDIRECT(ADDRESS(2,MATCH(_xlfn.MINIFS(B201:FO201,metrics.est,"Time"),B201:FO201,0)+1)))</f>
        <v>k=20, r=0.9</v>
      </c>
    </row>
    <row r="202" spans="1:181" x14ac:dyDescent="0.2">
      <c r="A202" s="1" t="s">
        <v>173</v>
      </c>
      <c r="B202" s="4">
        <v>0.67110000000000003</v>
      </c>
      <c r="C202" s="4">
        <v>0.77</v>
      </c>
      <c r="D202" s="4">
        <v>0.32429999999999998</v>
      </c>
      <c r="E202" s="4">
        <v>0.94820000000000004</v>
      </c>
      <c r="F202" s="4">
        <v>8.3699999999999997E-2</v>
      </c>
      <c r="G202" s="5">
        <v>0.67469999999999997</v>
      </c>
      <c r="H202" s="5">
        <v>0.78249999999999997</v>
      </c>
      <c r="I202" s="5">
        <v>0.32300000000000001</v>
      </c>
      <c r="J202" s="5">
        <v>0.94179999999999997</v>
      </c>
      <c r="K202" s="5">
        <v>5.3100000000000001E-2</v>
      </c>
      <c r="L202" s="4">
        <v>0.6804</v>
      </c>
      <c r="M202" s="4">
        <v>0.79379999999999995</v>
      </c>
      <c r="N202" s="4">
        <v>0.32090000000000002</v>
      </c>
      <c r="O202" s="4">
        <v>0.93540000000000001</v>
      </c>
      <c r="P202" s="4">
        <v>5.9900000000000002E-2</v>
      </c>
      <c r="Q202" s="5">
        <v>0.68540000000000001</v>
      </c>
      <c r="R202" s="5">
        <v>0.80500000000000005</v>
      </c>
      <c r="S202" s="5">
        <v>0.30590000000000001</v>
      </c>
      <c r="T202" s="5">
        <v>0.92620000000000002</v>
      </c>
      <c r="U202" s="5">
        <v>4.7600000000000003E-2</v>
      </c>
      <c r="V202" s="4">
        <v>0.69189999999999996</v>
      </c>
      <c r="W202" s="4">
        <v>0.82179999999999997</v>
      </c>
      <c r="X202" s="4">
        <v>0.30059999999999998</v>
      </c>
      <c r="Y202" s="4">
        <v>0.91259999999999997</v>
      </c>
      <c r="Z202" s="4">
        <v>3.9E-2</v>
      </c>
      <c r="AA202" s="5">
        <v>0.70289999999999997</v>
      </c>
      <c r="AB202" s="5">
        <v>0.84460000000000002</v>
      </c>
      <c r="AC202" s="5">
        <v>0.28339999999999999</v>
      </c>
      <c r="AD202" s="5">
        <v>0.89400000000000002</v>
      </c>
      <c r="AE202" s="5">
        <v>3.3700000000000001E-2</v>
      </c>
      <c r="AF202" s="4">
        <v>0.71960000000000002</v>
      </c>
      <c r="AG202" s="4">
        <v>0.88239999999999996</v>
      </c>
      <c r="AH202" s="4">
        <v>0.25359999999999999</v>
      </c>
      <c r="AI202" s="4">
        <v>0.86270000000000002</v>
      </c>
      <c r="AJ202" s="4">
        <v>4.0300000000000002E-2</v>
      </c>
      <c r="AK202" s="5">
        <v>0.74570000000000003</v>
      </c>
      <c r="AL202" s="5">
        <v>0.94910000000000005</v>
      </c>
      <c r="AM202" s="5">
        <v>0.2354</v>
      </c>
      <c r="AN202" s="5">
        <v>0.7964</v>
      </c>
      <c r="AO202" s="5">
        <v>2.69E-2</v>
      </c>
      <c r="AP202" s="4">
        <v>0.80300000000000005</v>
      </c>
      <c r="AQ202" s="4">
        <v>1.0929</v>
      </c>
      <c r="AR202" s="4">
        <v>0.18079999999999999</v>
      </c>
      <c r="AS202" s="4">
        <v>0.60850000000000004</v>
      </c>
      <c r="AT202" s="4">
        <v>1.35E-2</v>
      </c>
      <c r="AU202" s="5">
        <v>0.67030000000000001</v>
      </c>
      <c r="AV202" s="5">
        <v>0.77290000000000003</v>
      </c>
      <c r="AW202" s="5">
        <v>0.34649999999999997</v>
      </c>
      <c r="AX202" s="5">
        <v>0.9476</v>
      </c>
      <c r="AY202" s="5">
        <v>8.2699999999999996E-2</v>
      </c>
      <c r="AZ202" s="4">
        <v>0.68</v>
      </c>
      <c r="BA202" s="4">
        <v>0.79269999999999996</v>
      </c>
      <c r="BB202" s="4">
        <v>0.3256</v>
      </c>
      <c r="BC202" s="4">
        <v>0.93469999999999998</v>
      </c>
      <c r="BD202" s="4">
        <v>5.7099999999999998E-2</v>
      </c>
      <c r="BE202" s="5">
        <v>0.6925</v>
      </c>
      <c r="BF202" s="5">
        <v>0.82310000000000005</v>
      </c>
      <c r="BG202" s="5">
        <v>0.29609999999999997</v>
      </c>
      <c r="BH202" s="5">
        <v>0.91279999999999994</v>
      </c>
      <c r="BI202" s="5">
        <v>4.3200000000000002E-2</v>
      </c>
      <c r="BJ202" s="4">
        <v>0.71860000000000002</v>
      </c>
      <c r="BK202" s="4">
        <v>0.88270000000000004</v>
      </c>
      <c r="BL202" s="4">
        <v>0.25979999999999998</v>
      </c>
      <c r="BM202" s="4">
        <v>0.86129999999999995</v>
      </c>
      <c r="BN202" s="4">
        <v>2.9899999999999999E-2</v>
      </c>
      <c r="BO202" s="5">
        <v>0.80279999999999996</v>
      </c>
      <c r="BP202" s="5">
        <v>1.0931</v>
      </c>
      <c r="BQ202" s="5">
        <v>0.18129999999999999</v>
      </c>
      <c r="BR202" s="5">
        <v>0.60829999999999995</v>
      </c>
      <c r="BS202" s="5">
        <v>1.4999999999999999E-2</v>
      </c>
      <c r="BT202" s="4">
        <v>0.67300000000000004</v>
      </c>
      <c r="BU202" s="4">
        <v>0.77880000000000005</v>
      </c>
      <c r="BV202" s="4">
        <v>0.32979999999999998</v>
      </c>
      <c r="BW202" s="4">
        <v>0.94710000000000005</v>
      </c>
      <c r="BX202" s="4">
        <v>7.6499999999999999E-2</v>
      </c>
      <c r="BY202" s="5">
        <v>0.67900000000000005</v>
      </c>
      <c r="BZ202" s="5">
        <v>0.79220000000000002</v>
      </c>
      <c r="CA202" s="5">
        <v>0.32050000000000001</v>
      </c>
      <c r="CB202" s="5">
        <v>0.93579999999999997</v>
      </c>
      <c r="CC202" s="5">
        <v>5.2200000000000003E-2</v>
      </c>
      <c r="CD202" s="4">
        <v>0.69279999999999997</v>
      </c>
      <c r="CE202" s="4">
        <v>0.82379999999999998</v>
      </c>
      <c r="CF202" s="4">
        <v>0.2959</v>
      </c>
      <c r="CG202" s="4">
        <v>0.91320000000000001</v>
      </c>
      <c r="CH202" s="4">
        <v>3.9600000000000003E-2</v>
      </c>
      <c r="CI202" s="5">
        <v>0.71989999999999998</v>
      </c>
      <c r="CJ202" s="5">
        <v>0.88590000000000002</v>
      </c>
      <c r="CK202" s="5">
        <v>0.25969999999999999</v>
      </c>
      <c r="CL202" s="5">
        <v>0.86070000000000002</v>
      </c>
      <c r="CM202" s="5">
        <v>2.7099999999999999E-2</v>
      </c>
      <c r="CN202" s="4">
        <v>0.80220000000000002</v>
      </c>
      <c r="CO202" s="4">
        <v>1.091</v>
      </c>
      <c r="CP202" s="4">
        <v>0.18890000000000001</v>
      </c>
      <c r="CQ202" s="4">
        <v>0.60760000000000003</v>
      </c>
      <c r="CR202" s="4">
        <v>9.5999999999999992E-3</v>
      </c>
      <c r="CS202" s="5">
        <v>0.66949999999999998</v>
      </c>
      <c r="CT202" s="5">
        <v>0.77170000000000005</v>
      </c>
      <c r="CU202" s="5">
        <v>0.34320000000000001</v>
      </c>
      <c r="CV202" s="5">
        <v>0.9476</v>
      </c>
      <c r="CW202" s="5">
        <v>5.9400000000000001E-2</v>
      </c>
      <c r="CX202" s="4">
        <v>0.67959999999999998</v>
      </c>
      <c r="CY202" s="4">
        <v>0.79290000000000005</v>
      </c>
      <c r="CZ202" s="4">
        <v>0.32250000000000001</v>
      </c>
      <c r="DA202" s="4">
        <v>0.93510000000000004</v>
      </c>
      <c r="DB202" s="4">
        <v>4.7100000000000003E-2</v>
      </c>
      <c r="DC202" s="5">
        <v>0.69259999999999999</v>
      </c>
      <c r="DD202" s="5">
        <v>0.82299999999999995</v>
      </c>
      <c r="DE202" s="5">
        <v>0.29670000000000002</v>
      </c>
      <c r="DF202" s="5">
        <v>0.9133</v>
      </c>
      <c r="DG202" s="5">
        <v>3.8399999999999997E-2</v>
      </c>
      <c r="DH202" s="4">
        <v>0.72</v>
      </c>
      <c r="DI202" s="4">
        <v>0.88639999999999997</v>
      </c>
      <c r="DJ202" s="4">
        <v>0.25950000000000001</v>
      </c>
      <c r="DK202" s="4">
        <v>0.86150000000000004</v>
      </c>
      <c r="DL202" s="4">
        <v>2.1499999999999998E-2</v>
      </c>
      <c r="DM202" s="5">
        <v>0.8024</v>
      </c>
      <c r="DN202" s="5">
        <v>1.0898000000000001</v>
      </c>
      <c r="DO202" s="5">
        <v>0.182</v>
      </c>
      <c r="DP202" s="5">
        <v>0.60619999999999996</v>
      </c>
      <c r="DQ202" s="5">
        <v>7.4999999999999997E-3</v>
      </c>
      <c r="DR202" s="4">
        <v>0.67249999999999999</v>
      </c>
      <c r="DS202" s="4">
        <v>0.77739999999999998</v>
      </c>
      <c r="DT202" s="4">
        <v>0.33729999999999999</v>
      </c>
      <c r="DU202" s="4">
        <v>0.9466</v>
      </c>
      <c r="DV202" s="4">
        <v>6.9900000000000004E-2</v>
      </c>
      <c r="DW202" s="5">
        <v>0.67869999999999997</v>
      </c>
      <c r="DX202" s="5">
        <v>0.79110000000000003</v>
      </c>
      <c r="DY202" s="5">
        <v>0.32369999999999999</v>
      </c>
      <c r="DZ202" s="5">
        <v>0.93510000000000004</v>
      </c>
      <c r="EA202" s="5">
        <v>5.8599999999999999E-2</v>
      </c>
      <c r="EB202" s="4">
        <v>0.69230000000000003</v>
      </c>
      <c r="EC202" s="4">
        <v>0.82220000000000004</v>
      </c>
      <c r="ED202" s="4">
        <v>0.29859999999999998</v>
      </c>
      <c r="EE202" s="4">
        <v>0.91259999999999997</v>
      </c>
      <c r="EF202" s="4">
        <v>3.2300000000000002E-2</v>
      </c>
      <c r="EG202" s="5">
        <v>0.7198</v>
      </c>
      <c r="EH202" s="5">
        <v>0.88600000000000001</v>
      </c>
      <c r="EI202" s="5">
        <v>0.2571</v>
      </c>
      <c r="EJ202" s="5">
        <v>0.86160000000000003</v>
      </c>
      <c r="EK202" s="5">
        <v>2.0199999999999999E-2</v>
      </c>
      <c r="EL202" s="4">
        <v>0.80149999999999999</v>
      </c>
      <c r="EM202" s="4">
        <v>1.0892999999999999</v>
      </c>
      <c r="EN202" s="4">
        <v>0.1835</v>
      </c>
      <c r="EO202" s="4">
        <v>0.60770000000000002</v>
      </c>
      <c r="EP202" s="4">
        <v>7.4999999999999997E-3</v>
      </c>
      <c r="EQ202" s="5"/>
      <c r="ER202" s="5"/>
      <c r="ES202" s="5"/>
      <c r="ET202" s="5"/>
      <c r="EU202" s="5"/>
      <c r="EV202" s="4"/>
      <c r="EW202" s="4"/>
      <c r="EX202" s="4"/>
      <c r="EY202" s="4"/>
      <c r="EZ202" s="4"/>
      <c r="FA202" s="5">
        <v>0.69189999999999996</v>
      </c>
      <c r="FB202" s="5">
        <v>0.82120000000000004</v>
      </c>
      <c r="FC202" s="5">
        <v>0.29870000000000002</v>
      </c>
      <c r="FD202" s="5">
        <v>0.91290000000000004</v>
      </c>
      <c r="FE202" s="5">
        <v>3.6499999999999998E-2</v>
      </c>
      <c r="FF202" s="4"/>
      <c r="FG202" s="4"/>
      <c r="FH202" s="4"/>
      <c r="FI202" s="4"/>
      <c r="FJ202" s="4"/>
      <c r="FK202" s="5"/>
      <c r="FL202" s="5"/>
      <c r="FM202" s="5"/>
      <c r="FN202" s="5"/>
      <c r="FO202" s="5"/>
      <c r="FP202" s="4">
        <f t="shared" si="41"/>
        <v>0.71088666666666667</v>
      </c>
      <c r="FQ202" s="4">
        <f t="shared" si="37"/>
        <v>0.86764333333333332</v>
      </c>
      <c r="FR202" s="4">
        <f t="shared" si="38"/>
        <v>0.28115999999999997</v>
      </c>
      <c r="FS202" s="4">
        <f t="shared" si="39"/>
        <v>0.85983666666666669</v>
      </c>
      <c r="FT202" s="4">
        <f t="shared" si="40"/>
        <v>4.0983333333333344E-2</v>
      </c>
      <c r="FU202" s="1" t="str" cm="1">
        <f t="array" aca="1" ref="FU202" ca="1">CONCATENATE(INDIRECT(ADDRESS(1,MATCH(_xlfn.MINIFS(B202:FO202,metrics.est,"MAE"),B202:FO202,0)+1)), ", ", INDIRECT(ADDRESS(2,MATCH(_xlfn.MINIFS(B202:FO202,metrics.est,"MAE"),B202:FO202,0)+1)))</f>
        <v>k=20, r=0.1</v>
      </c>
      <c r="FV202" s="1" t="str" cm="1">
        <f t="array" aca="1" ref="FV202" ca="1">CONCATENATE(INDIRECT(ADDRESS(1,MATCH(_xlfn.MINIFS(B202:FO202,metrics.est,"MSE"),B202:FO202,0)+1)), ", ", INDIRECT(ADDRESS(2,MATCH(_xlfn.MINIFS(B202:FO202,metrics.est,"MSE"),B202:FO202,0)+1)))</f>
        <v>k=5, r=0.1</v>
      </c>
      <c r="FW202" s="1" t="str" cm="1">
        <f t="array" aca="1" ref="FW202" ca="1">CONCATENATE(INDIRECT(ADDRESS(1,MATCH(_xlfn.MAXIFS(B202:FO202,metrics.est,"R"),B202:FO202,0)+1)), ", ", INDIRECT(ADDRESS(2,MATCH(_xlfn.MAXIFS(B202:FO202,metrics.est,"R"),B202:FO202,0)+1)))</f>
        <v>k=10, r=0.1</v>
      </c>
      <c r="FX202" s="1" t="str" cm="1">
        <f t="array" aca="1" ref="FX202" ca="1">CONCATENATE(INDIRECT(ADDRESS(1,MATCH(_xlfn.MAXIFS(B202:FO202,metrics.est,"Coverage"),B202:FO202,0)+1)), ", ", INDIRECT(ADDRESS(2,MATCH(_xlfn.MAXIFS(B202:FO202,metrics.est,"Coverage"),B202:FO202,0)+1)))</f>
        <v>k=5, r=0.1</v>
      </c>
      <c r="FY202" s="1" t="str" cm="1">
        <f t="array" aca="1" ref="FY202" ca="1">CONCATENATE(INDIRECT(ADDRESS(1,MATCH(_xlfn.MINIFS(B202:FO202,metrics.est,"Time"),B202:FO202,0)+1)), ", ", INDIRECT(ADDRESS(2,MATCH(_xlfn.MINIFS(B202:FO202,metrics.est,"Time"),B202:FO202,0)+1)))</f>
        <v>k=20, r=0.9</v>
      </c>
    </row>
    <row r="203" spans="1:181" x14ac:dyDescent="0.2">
      <c r="A203" s="1" t="s">
        <v>174</v>
      </c>
      <c r="B203" s="4">
        <v>0.6673</v>
      </c>
      <c r="C203" s="4">
        <v>0.7591</v>
      </c>
      <c r="D203" s="4">
        <v>0.32490000000000002</v>
      </c>
      <c r="E203" s="4">
        <v>0.92949999999999999</v>
      </c>
      <c r="F203" s="4">
        <v>5.21E-2</v>
      </c>
      <c r="G203" s="5">
        <v>0.67190000000000005</v>
      </c>
      <c r="H203" s="5">
        <v>0.77370000000000005</v>
      </c>
      <c r="I203" s="5">
        <v>0.32640000000000002</v>
      </c>
      <c r="J203" s="5">
        <v>0.91959999999999997</v>
      </c>
      <c r="K203" s="5">
        <v>3.0099999999999998E-2</v>
      </c>
      <c r="L203" s="4">
        <v>0.67949999999999999</v>
      </c>
      <c r="M203" s="4">
        <v>0.7903</v>
      </c>
      <c r="N203" s="4">
        <v>0.31119999999999998</v>
      </c>
      <c r="O203" s="4">
        <v>0.91020000000000001</v>
      </c>
      <c r="P203" s="4">
        <v>3.3300000000000003E-2</v>
      </c>
      <c r="Q203" s="5">
        <v>0.68520000000000003</v>
      </c>
      <c r="R203" s="5">
        <v>0.80259999999999998</v>
      </c>
      <c r="S203" s="5">
        <v>0.2974</v>
      </c>
      <c r="T203" s="5">
        <v>0.89780000000000004</v>
      </c>
      <c r="U203" s="5">
        <v>2.87E-2</v>
      </c>
      <c r="V203" s="4">
        <v>0.69489999999999996</v>
      </c>
      <c r="W203" s="4">
        <v>0.82479999999999998</v>
      </c>
      <c r="X203" s="4">
        <v>0.28310000000000002</v>
      </c>
      <c r="Y203" s="4">
        <v>0.88019999999999998</v>
      </c>
      <c r="Z203" s="4">
        <v>2.2800000000000001E-2</v>
      </c>
      <c r="AA203" s="5">
        <v>0.70899999999999996</v>
      </c>
      <c r="AB203" s="5">
        <v>0.85650000000000004</v>
      </c>
      <c r="AC203" s="5">
        <v>0.25990000000000002</v>
      </c>
      <c r="AD203" s="5">
        <v>0.85660000000000003</v>
      </c>
      <c r="AE203" s="5">
        <v>2.07E-2</v>
      </c>
      <c r="AF203" s="4">
        <v>0.73019999999999996</v>
      </c>
      <c r="AG203" s="4">
        <v>0.90610000000000002</v>
      </c>
      <c r="AH203" s="4">
        <v>0.222</v>
      </c>
      <c r="AI203" s="4">
        <v>0.81789999999999996</v>
      </c>
      <c r="AJ203" s="4">
        <v>2.63E-2</v>
      </c>
      <c r="AK203" s="5">
        <v>0.7621</v>
      </c>
      <c r="AL203" s="5">
        <v>0.98729999999999996</v>
      </c>
      <c r="AM203" s="5">
        <v>0.18920000000000001</v>
      </c>
      <c r="AN203" s="5">
        <v>0.74129999999999996</v>
      </c>
      <c r="AO203" s="5">
        <v>1.6199999999999999E-2</v>
      </c>
      <c r="AP203" s="4">
        <v>0.82709999999999995</v>
      </c>
      <c r="AQ203" s="4">
        <v>1.1536</v>
      </c>
      <c r="AR203" s="4">
        <v>0.12690000000000001</v>
      </c>
      <c r="AS203" s="4">
        <v>0.55969999999999998</v>
      </c>
      <c r="AT203" s="4">
        <v>9.4000000000000004E-3</v>
      </c>
      <c r="AU203" s="5">
        <v>0.66879999999999995</v>
      </c>
      <c r="AV203" s="5">
        <v>0.76849999999999996</v>
      </c>
      <c r="AW203" s="5">
        <v>0.3332</v>
      </c>
      <c r="AX203" s="5">
        <v>0.92879999999999996</v>
      </c>
      <c r="AY203" s="5">
        <v>4.6199999999999998E-2</v>
      </c>
      <c r="AZ203" s="4">
        <v>0.67789999999999995</v>
      </c>
      <c r="BA203" s="4">
        <v>0.78610000000000002</v>
      </c>
      <c r="BB203" s="4">
        <v>0.31859999999999999</v>
      </c>
      <c r="BC203" s="4">
        <v>0.9103</v>
      </c>
      <c r="BD203" s="4">
        <v>3.32E-2</v>
      </c>
      <c r="BE203" s="5">
        <v>0.69410000000000005</v>
      </c>
      <c r="BF203" s="5">
        <v>0.82440000000000002</v>
      </c>
      <c r="BG203" s="5">
        <v>0.28210000000000002</v>
      </c>
      <c r="BH203" s="5">
        <v>0.88</v>
      </c>
      <c r="BI203" s="5">
        <v>2.5600000000000001E-2</v>
      </c>
      <c r="BJ203" s="4">
        <v>0.72750000000000004</v>
      </c>
      <c r="BK203" s="4">
        <v>0.90259999999999996</v>
      </c>
      <c r="BL203" s="4">
        <v>0.22950000000000001</v>
      </c>
      <c r="BM203" s="4">
        <v>0.81479999999999997</v>
      </c>
      <c r="BN203" s="4">
        <v>1.77E-2</v>
      </c>
      <c r="BO203" s="5">
        <v>0.82679999999999998</v>
      </c>
      <c r="BP203" s="5">
        <v>1.1548</v>
      </c>
      <c r="BQ203" s="5">
        <v>0.1263</v>
      </c>
      <c r="BR203" s="5">
        <v>0.55669999999999997</v>
      </c>
      <c r="BS203" s="5">
        <v>8.6E-3</v>
      </c>
      <c r="BT203" s="4">
        <v>0.66959999999999997</v>
      </c>
      <c r="BU203" s="4">
        <v>0.76839999999999997</v>
      </c>
      <c r="BV203" s="4">
        <v>0.33139999999999997</v>
      </c>
      <c r="BW203" s="4">
        <v>0.92759999999999998</v>
      </c>
      <c r="BX203" s="4">
        <v>4.4900000000000002E-2</v>
      </c>
      <c r="BY203" s="5">
        <v>0.67820000000000003</v>
      </c>
      <c r="BZ203" s="5">
        <v>0.78800000000000003</v>
      </c>
      <c r="CA203" s="5">
        <v>0.31609999999999999</v>
      </c>
      <c r="CB203" s="5">
        <v>0.91139999999999999</v>
      </c>
      <c r="CC203" s="5">
        <v>3.0499999999999999E-2</v>
      </c>
      <c r="CD203" s="4">
        <v>0.6956</v>
      </c>
      <c r="CE203" s="4">
        <v>0.82779999999999998</v>
      </c>
      <c r="CF203" s="4">
        <v>0.27850000000000003</v>
      </c>
      <c r="CG203" s="4">
        <v>0.88080000000000003</v>
      </c>
      <c r="CH203" s="4">
        <v>2.3900000000000001E-2</v>
      </c>
      <c r="CI203" s="5">
        <v>0.72960000000000003</v>
      </c>
      <c r="CJ203" s="5">
        <v>0.90710000000000002</v>
      </c>
      <c r="CK203" s="5">
        <v>0.22850000000000001</v>
      </c>
      <c r="CL203" s="5">
        <v>0.81579999999999997</v>
      </c>
      <c r="CM203" s="5">
        <v>1.6400000000000001E-2</v>
      </c>
      <c r="CN203" s="4">
        <v>0.82769999999999999</v>
      </c>
      <c r="CO203" s="4">
        <v>1.1576</v>
      </c>
      <c r="CP203" s="4">
        <v>0.1326</v>
      </c>
      <c r="CQ203" s="4">
        <v>0.55640000000000001</v>
      </c>
      <c r="CR203" s="4">
        <v>5.7999999999999996E-3</v>
      </c>
      <c r="CS203" s="5">
        <v>0.66639999999999999</v>
      </c>
      <c r="CT203" s="5">
        <v>0.76270000000000004</v>
      </c>
      <c r="CU203" s="5">
        <v>0.34460000000000002</v>
      </c>
      <c r="CV203" s="5">
        <v>0.92810000000000004</v>
      </c>
      <c r="CW203" s="5">
        <v>3.5499999999999997E-2</v>
      </c>
      <c r="CX203" s="4">
        <v>0.67900000000000005</v>
      </c>
      <c r="CY203" s="4">
        <v>0.78949999999999998</v>
      </c>
      <c r="CZ203" s="4">
        <v>0.31480000000000002</v>
      </c>
      <c r="DA203" s="4">
        <v>0.91120000000000001</v>
      </c>
      <c r="DB203" s="4">
        <v>2.7400000000000001E-2</v>
      </c>
      <c r="DC203" s="5">
        <v>0.69569999999999999</v>
      </c>
      <c r="DD203" s="5">
        <v>0.82799999999999996</v>
      </c>
      <c r="DE203" s="5">
        <v>0.27900000000000003</v>
      </c>
      <c r="DF203" s="5">
        <v>0.88100000000000001</v>
      </c>
      <c r="DG203" s="5">
        <v>2.0799999999999999E-2</v>
      </c>
      <c r="DH203" s="4">
        <v>0.73</v>
      </c>
      <c r="DI203" s="4">
        <v>0.90790000000000004</v>
      </c>
      <c r="DJ203" s="4">
        <v>0.2283</v>
      </c>
      <c r="DK203" s="4">
        <v>0.81589999999999996</v>
      </c>
      <c r="DL203" s="4">
        <v>1.2E-2</v>
      </c>
      <c r="DM203" s="5">
        <v>0.82609999999999995</v>
      </c>
      <c r="DN203" s="5">
        <v>1.1523000000000001</v>
      </c>
      <c r="DO203" s="5">
        <v>0.12989999999999999</v>
      </c>
      <c r="DP203" s="5">
        <v>0.55569999999999997</v>
      </c>
      <c r="DQ203" s="5">
        <v>4.3E-3</v>
      </c>
      <c r="DR203" s="4">
        <v>0.66910000000000003</v>
      </c>
      <c r="DS203" s="4">
        <v>0.76749999999999996</v>
      </c>
      <c r="DT203" s="4">
        <v>0.3367</v>
      </c>
      <c r="DU203" s="4">
        <v>0.92779999999999996</v>
      </c>
      <c r="DV203" s="4">
        <v>4.0800000000000003E-2</v>
      </c>
      <c r="DW203" s="5">
        <v>0.67759999999999998</v>
      </c>
      <c r="DX203" s="5">
        <v>0.78620000000000001</v>
      </c>
      <c r="DY203" s="5">
        <v>0.317</v>
      </c>
      <c r="DZ203" s="5">
        <v>0.91110000000000002</v>
      </c>
      <c r="EA203" s="5">
        <v>3.3599999999999998E-2</v>
      </c>
      <c r="EB203" s="4">
        <v>0.69479999999999997</v>
      </c>
      <c r="EC203" s="4">
        <v>0.82579999999999998</v>
      </c>
      <c r="ED203" s="4">
        <v>0.28289999999999998</v>
      </c>
      <c r="EE203" s="4">
        <v>0.88029999999999997</v>
      </c>
      <c r="EF203" s="4">
        <v>1.95E-2</v>
      </c>
      <c r="EG203" s="5">
        <v>0.72970000000000002</v>
      </c>
      <c r="EH203" s="5">
        <v>0.90720000000000001</v>
      </c>
      <c r="EI203" s="5">
        <v>0.2271</v>
      </c>
      <c r="EJ203" s="5">
        <v>0.81599999999999995</v>
      </c>
      <c r="EK203" s="5">
        <v>1.17E-2</v>
      </c>
      <c r="EL203" s="4">
        <v>0.82609999999999995</v>
      </c>
      <c r="EM203" s="4">
        <v>1.1533</v>
      </c>
      <c r="EN203" s="4">
        <v>0.12770000000000001</v>
      </c>
      <c r="EO203" s="4">
        <v>0.55740000000000001</v>
      </c>
      <c r="EP203" s="4">
        <v>4.4000000000000003E-3</v>
      </c>
      <c r="EQ203" s="5"/>
      <c r="ER203" s="5"/>
      <c r="ES203" s="5"/>
      <c r="ET203" s="5"/>
      <c r="EU203" s="5"/>
      <c r="EV203" s="4"/>
      <c r="EW203" s="4"/>
      <c r="EX203" s="4"/>
      <c r="EY203" s="4"/>
      <c r="EZ203" s="4"/>
      <c r="FA203" s="5">
        <v>0.69440000000000002</v>
      </c>
      <c r="FB203" s="5">
        <v>0.82479999999999998</v>
      </c>
      <c r="FC203" s="5">
        <v>0.28249999999999997</v>
      </c>
      <c r="FD203" s="5">
        <v>0.88060000000000005</v>
      </c>
      <c r="FE203" s="5">
        <v>2.0299999999999999E-2</v>
      </c>
      <c r="FF203" s="4"/>
      <c r="FG203" s="4"/>
      <c r="FH203" s="4"/>
      <c r="FI203" s="4"/>
      <c r="FJ203" s="4"/>
      <c r="FK203" s="5"/>
      <c r="FL203" s="5"/>
      <c r="FM203" s="5"/>
      <c r="FN203" s="5"/>
      <c r="FO203" s="5"/>
      <c r="FP203" s="4">
        <f t="shared" si="41"/>
        <v>0.71706333333333361</v>
      </c>
      <c r="FQ203" s="4">
        <f t="shared" si="37"/>
        <v>0.8814833333333334</v>
      </c>
      <c r="FR203" s="4">
        <f t="shared" si="38"/>
        <v>0.25961000000000001</v>
      </c>
      <c r="FS203" s="4">
        <f t="shared" si="39"/>
        <v>0.82535000000000014</v>
      </c>
      <c r="FT203" s="4">
        <f t="shared" si="40"/>
        <v>2.4089999999999997E-2</v>
      </c>
      <c r="FU203" s="1" t="str" cm="1">
        <f t="array" aca="1" ref="FU203" ca="1">CONCATENATE(INDIRECT(ADDRESS(1,MATCH(_xlfn.MINIFS(B203:FO203,metrics.est,"MAE"),B203:FO203,0)+1)), ", ", INDIRECT(ADDRESS(2,MATCH(_xlfn.MINIFS(B203:FO203,metrics.est,"MAE"),B203:FO203,0)+1)))</f>
        <v>k=20, r=0.1</v>
      </c>
      <c r="FV203" s="1" t="str" cm="1">
        <f t="array" aca="1" ref="FV203" ca="1">CONCATENATE(INDIRECT(ADDRESS(1,MATCH(_xlfn.MINIFS(B203:FO203,metrics.est,"MSE"),B203:FO203,0)+1)), ", ", INDIRECT(ADDRESS(2,MATCH(_xlfn.MINIFS(B203:FO203,metrics.est,"MSE"),B203:FO203,0)+1)))</f>
        <v>k=5, r=0.1</v>
      </c>
      <c r="FW203" s="1" t="str" cm="1">
        <f t="array" aca="1" ref="FW203" ca="1">CONCATENATE(INDIRECT(ADDRESS(1,MATCH(_xlfn.MAXIFS(B203:FO203,metrics.est,"R"),B203:FO203,0)+1)), ", ", INDIRECT(ADDRESS(2,MATCH(_xlfn.MAXIFS(B203:FO203,metrics.est,"R"),B203:FO203,0)+1)))</f>
        <v>k=20, r=0.1</v>
      </c>
      <c r="FX203" s="1" t="str" cm="1">
        <f t="array" aca="1" ref="FX203" ca="1">CONCATENATE(INDIRECT(ADDRESS(1,MATCH(_xlfn.MAXIFS(B203:FO203,metrics.est,"Coverage"),B203:FO203,0)+1)), ", ", INDIRECT(ADDRESS(2,MATCH(_xlfn.MAXIFS(B203:FO203,metrics.est,"Coverage"),B203:FO203,0)+1)))</f>
        <v>k=5, r=0.1</v>
      </c>
      <c r="FY203" s="1" t="str" cm="1">
        <f t="array" aca="1" ref="FY203" ca="1">CONCATENATE(INDIRECT(ADDRESS(1,MATCH(_xlfn.MINIFS(B203:FO203,metrics.est,"Time"),B203:FO203,0)+1)), ", ", INDIRECT(ADDRESS(2,MATCH(_xlfn.MINIFS(B203:FO203,metrics.est,"Time"),B203:FO203,0)+1)))</f>
        <v>k=20, r=0.9</v>
      </c>
    </row>
    <row r="204" spans="1:181" x14ac:dyDescent="0.2">
      <c r="A204" s="1" t="s">
        <v>175</v>
      </c>
      <c r="B204" s="4">
        <v>0.67200000000000004</v>
      </c>
      <c r="C204" s="4">
        <v>0.77829999999999999</v>
      </c>
      <c r="D204" s="4">
        <v>0.33239999999999997</v>
      </c>
      <c r="E204" s="4">
        <v>0.95589999999999997</v>
      </c>
      <c r="F204" s="4">
        <v>6.2700000000000006E-2</v>
      </c>
      <c r="G204" s="5">
        <v>0.67579999999999996</v>
      </c>
      <c r="H204" s="5">
        <v>0.79120000000000001</v>
      </c>
      <c r="I204" s="5">
        <v>0.35220000000000001</v>
      </c>
      <c r="J204" s="5">
        <v>0.95099999999999996</v>
      </c>
      <c r="K204" s="5">
        <v>3.6700000000000003E-2</v>
      </c>
      <c r="L204" s="4">
        <v>0.68100000000000005</v>
      </c>
      <c r="M204" s="4">
        <v>0.80120000000000002</v>
      </c>
      <c r="N204" s="4">
        <v>0.34139999999999998</v>
      </c>
      <c r="O204" s="4">
        <v>0.94569999999999999</v>
      </c>
      <c r="P204" s="4">
        <v>0.04</v>
      </c>
      <c r="Q204" s="5">
        <v>0.68510000000000004</v>
      </c>
      <c r="R204" s="5">
        <v>0.81</v>
      </c>
      <c r="S204" s="5">
        <v>0.32940000000000003</v>
      </c>
      <c r="T204" s="5">
        <v>0.93779999999999997</v>
      </c>
      <c r="U204" s="5">
        <v>3.3399999999999999E-2</v>
      </c>
      <c r="V204" s="4">
        <v>0.69099999999999995</v>
      </c>
      <c r="W204" s="4">
        <v>0.82420000000000004</v>
      </c>
      <c r="X204" s="4">
        <v>0.3281</v>
      </c>
      <c r="Y204" s="4">
        <v>0.92659999999999998</v>
      </c>
      <c r="Z204" s="4">
        <v>3.04E-2</v>
      </c>
      <c r="AA204" s="5">
        <v>0.70199999999999996</v>
      </c>
      <c r="AB204" s="5">
        <v>0.8468</v>
      </c>
      <c r="AC204" s="5">
        <v>0.30909999999999999</v>
      </c>
      <c r="AD204" s="5">
        <v>0.91180000000000005</v>
      </c>
      <c r="AE204" s="5">
        <v>2.7099999999999999E-2</v>
      </c>
      <c r="AF204" s="4">
        <v>0.71650000000000003</v>
      </c>
      <c r="AG204" s="4">
        <v>0.88009999999999999</v>
      </c>
      <c r="AH204" s="4">
        <v>0.2762</v>
      </c>
      <c r="AI204" s="4">
        <v>0.8861</v>
      </c>
      <c r="AJ204" s="4">
        <v>3.0300000000000001E-2</v>
      </c>
      <c r="AK204" s="5">
        <v>0.7419</v>
      </c>
      <c r="AL204" s="5">
        <v>0.94389999999999996</v>
      </c>
      <c r="AM204" s="5">
        <v>0.24779999999999999</v>
      </c>
      <c r="AN204" s="5">
        <v>0.83340000000000003</v>
      </c>
      <c r="AO204" s="5">
        <v>1.9199999999999998E-2</v>
      </c>
      <c r="AP204" s="4">
        <v>0.79700000000000004</v>
      </c>
      <c r="AQ204" s="4">
        <v>1.0803</v>
      </c>
      <c r="AR204" s="4">
        <v>0.1691</v>
      </c>
      <c r="AS204" s="4">
        <v>0.6835</v>
      </c>
      <c r="AT204" s="4">
        <v>1.24E-2</v>
      </c>
      <c r="AU204" s="5">
        <v>0.67190000000000005</v>
      </c>
      <c r="AV204" s="5">
        <v>0.78320000000000001</v>
      </c>
      <c r="AW204" s="5">
        <v>0.3548</v>
      </c>
      <c r="AX204" s="5">
        <v>0.95569999999999999</v>
      </c>
      <c r="AY204" s="5">
        <v>5.6500000000000002E-2</v>
      </c>
      <c r="AZ204" s="4">
        <v>0.68049999999999999</v>
      </c>
      <c r="BA204" s="4">
        <v>0.79920000000000002</v>
      </c>
      <c r="BB204" s="4">
        <v>0.34739999999999999</v>
      </c>
      <c r="BC204" s="4">
        <v>0.94479999999999997</v>
      </c>
      <c r="BD204" s="4">
        <v>4.1000000000000002E-2</v>
      </c>
      <c r="BE204" s="5">
        <v>0.69210000000000005</v>
      </c>
      <c r="BF204" s="5">
        <v>0.8276</v>
      </c>
      <c r="BG204" s="5">
        <v>0.32019999999999998</v>
      </c>
      <c r="BH204" s="5">
        <v>0.92700000000000005</v>
      </c>
      <c r="BI204" s="5">
        <v>3.1600000000000003E-2</v>
      </c>
      <c r="BJ204" s="4">
        <v>0.71579999999999999</v>
      </c>
      <c r="BK204" s="4">
        <v>0.88060000000000005</v>
      </c>
      <c r="BL204" s="4">
        <v>0.27889999999999998</v>
      </c>
      <c r="BM204" s="4">
        <v>0.88560000000000005</v>
      </c>
      <c r="BN204" s="4">
        <v>1.9599999999999999E-2</v>
      </c>
      <c r="BO204" s="5">
        <v>0.79720000000000002</v>
      </c>
      <c r="BP204" s="5">
        <v>1.0814999999999999</v>
      </c>
      <c r="BQ204" s="5">
        <v>0.1716</v>
      </c>
      <c r="BR204" s="5">
        <v>0.68159999999999998</v>
      </c>
      <c r="BS204" s="5">
        <v>1.18E-2</v>
      </c>
      <c r="BT204" s="4">
        <v>0.67300000000000004</v>
      </c>
      <c r="BU204" s="4">
        <v>0.78359999999999996</v>
      </c>
      <c r="BV204" s="4">
        <v>0.34699999999999998</v>
      </c>
      <c r="BW204" s="4">
        <v>0.95520000000000005</v>
      </c>
      <c r="BX204" s="4">
        <v>5.62E-2</v>
      </c>
      <c r="BY204" s="5">
        <v>0.68020000000000003</v>
      </c>
      <c r="BZ204" s="5">
        <v>0.80069999999999997</v>
      </c>
      <c r="CA204" s="5">
        <v>0.34179999999999999</v>
      </c>
      <c r="CB204" s="5">
        <v>0.94579999999999997</v>
      </c>
      <c r="CC204" s="5">
        <v>3.6299999999999999E-2</v>
      </c>
      <c r="CD204" s="4">
        <v>0.69279999999999997</v>
      </c>
      <c r="CE204" s="4">
        <v>0.82830000000000004</v>
      </c>
      <c r="CF204" s="4">
        <v>0.31969999999999998</v>
      </c>
      <c r="CG204" s="4">
        <v>0.92749999999999999</v>
      </c>
      <c r="CH204" s="4">
        <v>2.7400000000000001E-2</v>
      </c>
      <c r="CI204" s="5">
        <v>0.71719999999999995</v>
      </c>
      <c r="CJ204" s="5">
        <v>0.88490000000000002</v>
      </c>
      <c r="CK204" s="5">
        <v>0.27989999999999998</v>
      </c>
      <c r="CL204" s="5">
        <v>0.88500000000000001</v>
      </c>
      <c r="CM204" s="5">
        <v>2.1000000000000001E-2</v>
      </c>
      <c r="CN204" s="4">
        <v>0.79600000000000004</v>
      </c>
      <c r="CO204" s="4">
        <v>1.0792999999999999</v>
      </c>
      <c r="CP204" s="4">
        <v>0.1772</v>
      </c>
      <c r="CQ204" s="4">
        <v>0.68089999999999995</v>
      </c>
      <c r="CR204" s="4">
        <v>7.4999999999999997E-3</v>
      </c>
      <c r="CS204" s="5">
        <v>0.67049999999999998</v>
      </c>
      <c r="CT204" s="5">
        <v>0.77959999999999996</v>
      </c>
      <c r="CU204" s="5">
        <v>0.35699999999999998</v>
      </c>
      <c r="CV204" s="5">
        <v>0.95540000000000003</v>
      </c>
      <c r="CW204" s="5">
        <v>4.2799999999999998E-2</v>
      </c>
      <c r="CX204" s="4">
        <v>0.68020000000000003</v>
      </c>
      <c r="CY204" s="4">
        <v>0.8</v>
      </c>
      <c r="CZ204" s="4">
        <v>0.34410000000000002</v>
      </c>
      <c r="DA204" s="4">
        <v>0.94520000000000004</v>
      </c>
      <c r="DB204" s="4">
        <v>3.27E-2</v>
      </c>
      <c r="DC204" s="5">
        <v>0.6925</v>
      </c>
      <c r="DD204" s="5">
        <v>0.82820000000000005</v>
      </c>
      <c r="DE204" s="5">
        <v>0.32019999999999998</v>
      </c>
      <c r="DF204" s="5">
        <v>0.92769999999999997</v>
      </c>
      <c r="DG204" s="5">
        <v>2.4899999999999999E-2</v>
      </c>
      <c r="DH204" s="4">
        <v>0.71750000000000003</v>
      </c>
      <c r="DI204" s="4">
        <v>0.88519999999999999</v>
      </c>
      <c r="DJ204" s="4">
        <v>0.28000000000000003</v>
      </c>
      <c r="DK204" s="4">
        <v>0.88600000000000001</v>
      </c>
      <c r="DL204" s="4">
        <v>1.47E-2</v>
      </c>
      <c r="DM204" s="5">
        <v>0.79630000000000001</v>
      </c>
      <c r="DN204" s="5">
        <v>1.0794999999999999</v>
      </c>
      <c r="DO204" s="5">
        <v>0.17299999999999999</v>
      </c>
      <c r="DP204" s="5">
        <v>0.68140000000000001</v>
      </c>
      <c r="DQ204" s="5">
        <v>5.4000000000000003E-3</v>
      </c>
      <c r="DR204" s="4">
        <v>0.67330000000000001</v>
      </c>
      <c r="DS204" s="4">
        <v>0.78500000000000003</v>
      </c>
      <c r="DT204" s="4">
        <v>0.35339999999999999</v>
      </c>
      <c r="DU204" s="4">
        <v>0.9546</v>
      </c>
      <c r="DV204" s="4">
        <v>4.5100000000000001E-2</v>
      </c>
      <c r="DW204" s="5">
        <v>0.67930000000000001</v>
      </c>
      <c r="DX204" s="5">
        <v>0.79790000000000005</v>
      </c>
      <c r="DY204" s="5">
        <v>0.3422</v>
      </c>
      <c r="DZ204" s="5">
        <v>0.94510000000000005</v>
      </c>
      <c r="EA204" s="5">
        <v>4.1000000000000002E-2</v>
      </c>
      <c r="EB204" s="4">
        <v>0.69169999999999998</v>
      </c>
      <c r="EC204" s="4">
        <v>0.82620000000000005</v>
      </c>
      <c r="ED204" s="4">
        <v>0.32350000000000001</v>
      </c>
      <c r="EE204" s="4">
        <v>0.92689999999999995</v>
      </c>
      <c r="EF204" s="4">
        <v>2.3400000000000001E-2</v>
      </c>
      <c r="EG204" s="5">
        <v>0.71679999999999999</v>
      </c>
      <c r="EH204" s="5">
        <v>0.88349999999999995</v>
      </c>
      <c r="EI204" s="5">
        <v>0.27929999999999999</v>
      </c>
      <c r="EJ204" s="5">
        <v>0.8861</v>
      </c>
      <c r="EK204" s="5">
        <v>1.4200000000000001E-2</v>
      </c>
      <c r="EL204" s="4">
        <v>0.79659999999999997</v>
      </c>
      <c r="EM204" s="4">
        <v>1.0809</v>
      </c>
      <c r="EN204" s="4">
        <v>0.1729</v>
      </c>
      <c r="EO204" s="4">
        <v>0.68169999999999997</v>
      </c>
      <c r="EP204" s="4">
        <v>5.5999999999999999E-3</v>
      </c>
      <c r="EQ204" s="5"/>
      <c r="ER204" s="5"/>
      <c r="ES204" s="5"/>
      <c r="ET204" s="5"/>
      <c r="EU204" s="5"/>
      <c r="EV204" s="4"/>
      <c r="EW204" s="4"/>
      <c r="EX204" s="4"/>
      <c r="EY204" s="4"/>
      <c r="EZ204" s="4"/>
      <c r="FA204" s="5">
        <v>0.69159999999999999</v>
      </c>
      <c r="FB204" s="5">
        <v>0.82589999999999997</v>
      </c>
      <c r="FC204" s="5">
        <v>0.32190000000000002</v>
      </c>
      <c r="FD204" s="5">
        <v>0.92730000000000001</v>
      </c>
      <c r="FE204" s="5">
        <v>2.4500000000000001E-2</v>
      </c>
      <c r="FF204" s="4"/>
      <c r="FG204" s="4"/>
      <c r="FH204" s="4"/>
      <c r="FI204" s="4"/>
      <c r="FJ204" s="4"/>
      <c r="FK204" s="5"/>
      <c r="FL204" s="5"/>
      <c r="FM204" s="5"/>
      <c r="FN204" s="5"/>
      <c r="FO204" s="5"/>
      <c r="FP204" s="4">
        <f t="shared" si="41"/>
        <v>0.70951000000000009</v>
      </c>
      <c r="FQ204" s="4">
        <f t="shared" si="37"/>
        <v>0.8692266666666667</v>
      </c>
      <c r="FR204" s="4">
        <f t="shared" si="38"/>
        <v>0.29638999999999993</v>
      </c>
      <c r="FS204" s="4">
        <f t="shared" si="39"/>
        <v>0.88461000000000001</v>
      </c>
      <c r="FT204" s="4">
        <f t="shared" si="40"/>
        <v>2.9179999999999998E-2</v>
      </c>
      <c r="FU204" s="1" t="str" cm="1">
        <f t="array" aca="1" ref="FU204" ca="1">CONCATENATE(INDIRECT(ADDRESS(1,MATCH(_xlfn.MINIFS(B204:FO204,metrics.est,"MAE"),B204:FO204,0)+1)), ", ", INDIRECT(ADDRESS(2,MATCH(_xlfn.MINIFS(B204:FO204,metrics.est,"MAE"),B204:FO204,0)+1)))</f>
        <v>k=20, r=0.1</v>
      </c>
      <c r="FV204" s="1" t="str" cm="1">
        <f t="array" aca="1" ref="FV204" ca="1">CONCATENATE(INDIRECT(ADDRESS(1,MATCH(_xlfn.MINIFS(B204:FO204,metrics.est,"MSE"),B204:FO204,0)+1)), ", ", INDIRECT(ADDRESS(2,MATCH(_xlfn.MINIFS(B204:FO204,metrics.est,"MSE"),B204:FO204,0)+1)))</f>
        <v>k=5, r=0.1</v>
      </c>
      <c r="FW204" s="1" t="str" cm="1">
        <f t="array" aca="1" ref="FW204" ca="1">CONCATENATE(INDIRECT(ADDRESS(1,MATCH(_xlfn.MAXIFS(B204:FO204,metrics.est,"R"),B204:FO204,0)+1)), ", ", INDIRECT(ADDRESS(2,MATCH(_xlfn.MAXIFS(B204:FO204,metrics.est,"R"),B204:FO204,0)+1)))</f>
        <v>k=20, r=0.1</v>
      </c>
      <c r="FX204" s="1" t="str" cm="1">
        <f t="array" aca="1" ref="FX204" ca="1">CONCATENATE(INDIRECT(ADDRESS(1,MATCH(_xlfn.MAXIFS(B204:FO204,metrics.est,"Coverage"),B204:FO204,0)+1)), ", ", INDIRECT(ADDRESS(2,MATCH(_xlfn.MAXIFS(B204:FO204,metrics.est,"Coverage"),B204:FO204,0)+1)))</f>
        <v>k=5, r=0.1</v>
      </c>
      <c r="FY204" s="1" t="str" cm="1">
        <f t="array" aca="1" ref="FY204" ca="1">CONCATENATE(INDIRECT(ADDRESS(1,MATCH(_xlfn.MINIFS(B204:FO204,metrics.est,"Time"),B204:FO204,0)+1)), ", ", INDIRECT(ADDRESS(2,MATCH(_xlfn.MINIFS(B204:FO204,metrics.est,"Time"),B204:FO204,0)+1)))</f>
        <v>k=20, r=0.9</v>
      </c>
    </row>
    <row r="205" spans="1:181" x14ac:dyDescent="0.2">
      <c r="A205" s="1" t="s">
        <v>176</v>
      </c>
      <c r="B205" s="4">
        <v>0.67249999999999999</v>
      </c>
      <c r="C205" s="4">
        <v>0.77229999999999999</v>
      </c>
      <c r="D205" s="4">
        <v>0.30840000000000001</v>
      </c>
      <c r="E205" s="4">
        <v>0.94130000000000003</v>
      </c>
      <c r="F205" s="4">
        <v>4.8899999999999999E-2</v>
      </c>
      <c r="G205" s="5">
        <v>0.67649999999999999</v>
      </c>
      <c r="H205" s="5">
        <v>0.78480000000000005</v>
      </c>
      <c r="I205" s="5">
        <v>0.31390000000000001</v>
      </c>
      <c r="J205" s="5">
        <v>0.93420000000000003</v>
      </c>
      <c r="K205" s="5">
        <v>3.0499999999999999E-2</v>
      </c>
      <c r="L205" s="4">
        <v>0.68240000000000001</v>
      </c>
      <c r="M205" s="4">
        <v>0.7964</v>
      </c>
      <c r="N205" s="4">
        <v>0.30819999999999997</v>
      </c>
      <c r="O205" s="4">
        <v>0.92700000000000005</v>
      </c>
      <c r="P205" s="4">
        <v>3.3700000000000001E-2</v>
      </c>
      <c r="Q205" s="5">
        <v>0.68769999999999998</v>
      </c>
      <c r="R205" s="5">
        <v>0.8095</v>
      </c>
      <c r="S205" s="5">
        <v>0.2918</v>
      </c>
      <c r="T205" s="5">
        <v>0.91649999999999998</v>
      </c>
      <c r="U205" s="5">
        <v>2.8400000000000002E-2</v>
      </c>
      <c r="V205" s="4">
        <v>0.69499999999999995</v>
      </c>
      <c r="W205" s="4">
        <v>0.82589999999999997</v>
      </c>
      <c r="X205" s="4">
        <v>0.28610000000000002</v>
      </c>
      <c r="Y205" s="4">
        <v>0.90129999999999999</v>
      </c>
      <c r="Z205" s="4">
        <v>2.6700000000000002E-2</v>
      </c>
      <c r="AA205" s="5">
        <v>0.70689999999999997</v>
      </c>
      <c r="AB205" s="5">
        <v>0.85170000000000001</v>
      </c>
      <c r="AC205" s="5">
        <v>0.26819999999999999</v>
      </c>
      <c r="AD205" s="5">
        <v>0.88139999999999996</v>
      </c>
      <c r="AE205" s="5">
        <v>0.02</v>
      </c>
      <c r="AF205" s="4">
        <v>0.72399999999999998</v>
      </c>
      <c r="AG205" s="4">
        <v>0.89139999999999997</v>
      </c>
      <c r="AH205" s="4">
        <v>0.24030000000000001</v>
      </c>
      <c r="AI205" s="4">
        <v>0.84719999999999995</v>
      </c>
      <c r="AJ205" s="4">
        <v>2.63E-2</v>
      </c>
      <c r="AK205" s="5">
        <v>0.752</v>
      </c>
      <c r="AL205" s="5">
        <v>0.96209999999999996</v>
      </c>
      <c r="AM205" s="5">
        <v>0.22389999999999999</v>
      </c>
      <c r="AN205" s="5">
        <v>0.77800000000000002</v>
      </c>
      <c r="AO205" s="5">
        <v>1.44E-2</v>
      </c>
      <c r="AP205" s="4">
        <v>0.80930000000000002</v>
      </c>
      <c r="AQ205" s="4">
        <v>1.1079000000000001</v>
      </c>
      <c r="AR205" s="4">
        <v>0.17499999999999999</v>
      </c>
      <c r="AS205" s="4">
        <v>0.59670000000000001</v>
      </c>
      <c r="AT205" s="4">
        <v>9.4000000000000004E-3</v>
      </c>
      <c r="AU205" s="5">
        <v>0.67179999999999995</v>
      </c>
      <c r="AV205" s="5">
        <v>0.77470000000000006</v>
      </c>
      <c r="AW205" s="5">
        <v>0.33179999999999998</v>
      </c>
      <c r="AX205" s="5">
        <v>0.94099999999999995</v>
      </c>
      <c r="AY205" s="5">
        <v>4.9700000000000001E-2</v>
      </c>
      <c r="AZ205" s="4">
        <v>0.68210000000000004</v>
      </c>
      <c r="BA205" s="4">
        <v>0.79679999999999995</v>
      </c>
      <c r="BB205" s="4">
        <v>0.30959999999999999</v>
      </c>
      <c r="BC205" s="4">
        <v>0.92649999999999999</v>
      </c>
      <c r="BD205" s="4">
        <v>3.3599999999999998E-2</v>
      </c>
      <c r="BE205" s="5">
        <v>0.69489999999999996</v>
      </c>
      <c r="BF205" s="5">
        <v>0.82640000000000002</v>
      </c>
      <c r="BG205" s="5">
        <v>0.28389999999999999</v>
      </c>
      <c r="BH205" s="5">
        <v>0.90169999999999995</v>
      </c>
      <c r="BI205" s="5">
        <v>2.4899999999999999E-2</v>
      </c>
      <c r="BJ205" s="4">
        <v>0.72330000000000005</v>
      </c>
      <c r="BK205" s="4">
        <v>0.8921</v>
      </c>
      <c r="BL205" s="4">
        <v>0.2445</v>
      </c>
      <c r="BM205" s="4">
        <v>0.84609999999999996</v>
      </c>
      <c r="BN205" s="4">
        <v>1.7000000000000001E-2</v>
      </c>
      <c r="BO205" s="5">
        <v>0.80969999999999998</v>
      </c>
      <c r="BP205" s="5">
        <v>1.1093999999999999</v>
      </c>
      <c r="BQ205" s="5">
        <v>0.1739</v>
      </c>
      <c r="BR205" s="5">
        <v>0.59599999999999997</v>
      </c>
      <c r="BS205" s="5">
        <v>9.1999999999999998E-3</v>
      </c>
      <c r="BT205" s="4">
        <v>0.6744</v>
      </c>
      <c r="BU205" s="4">
        <v>0.78039999999999998</v>
      </c>
      <c r="BV205" s="4">
        <v>0.31609999999999999</v>
      </c>
      <c r="BW205" s="4">
        <v>0.94069999999999998</v>
      </c>
      <c r="BX205" s="4">
        <v>4.6699999999999998E-2</v>
      </c>
      <c r="BY205" s="5">
        <v>0.68130000000000002</v>
      </c>
      <c r="BZ205" s="5">
        <v>0.79569999999999996</v>
      </c>
      <c r="CA205" s="5">
        <v>0.30630000000000002</v>
      </c>
      <c r="CB205" s="5">
        <v>0.92749999999999999</v>
      </c>
      <c r="CC205" s="5">
        <v>3.0099999999999998E-2</v>
      </c>
      <c r="CD205" s="4">
        <v>0.69550000000000001</v>
      </c>
      <c r="CE205" s="4">
        <v>0.82809999999999995</v>
      </c>
      <c r="CF205" s="4">
        <v>0.2833</v>
      </c>
      <c r="CG205" s="4">
        <v>0.9022</v>
      </c>
      <c r="CH205" s="4">
        <v>2.2700000000000001E-2</v>
      </c>
      <c r="CI205" s="5">
        <v>0.72409999999999997</v>
      </c>
      <c r="CJ205" s="5">
        <v>0.89480000000000004</v>
      </c>
      <c r="CK205" s="5">
        <v>0.24729999999999999</v>
      </c>
      <c r="CL205" s="5">
        <v>0.84599999999999997</v>
      </c>
      <c r="CM205" s="5">
        <v>1.7100000000000001E-2</v>
      </c>
      <c r="CN205" s="4">
        <v>0.80859999999999999</v>
      </c>
      <c r="CO205" s="4">
        <v>1.1064000000000001</v>
      </c>
      <c r="CP205" s="4">
        <v>0.18110000000000001</v>
      </c>
      <c r="CQ205" s="4">
        <v>0.5948</v>
      </c>
      <c r="CR205" s="4">
        <v>6.3E-3</v>
      </c>
      <c r="CS205" s="5">
        <v>0.67090000000000005</v>
      </c>
      <c r="CT205" s="5">
        <v>0.77310000000000001</v>
      </c>
      <c r="CU205" s="5">
        <v>0.33479999999999999</v>
      </c>
      <c r="CV205" s="5">
        <v>0.94140000000000001</v>
      </c>
      <c r="CW205" s="5">
        <v>3.56E-2</v>
      </c>
      <c r="CX205" s="4">
        <v>0.68189999999999995</v>
      </c>
      <c r="CY205" s="4">
        <v>0.79690000000000005</v>
      </c>
      <c r="CZ205" s="4">
        <v>0.30759999999999998</v>
      </c>
      <c r="DA205" s="4">
        <v>0.92679999999999996</v>
      </c>
      <c r="DB205" s="4">
        <v>2.8000000000000001E-2</v>
      </c>
      <c r="DC205" s="5">
        <v>0.6956</v>
      </c>
      <c r="DD205" s="5">
        <v>0.82830000000000004</v>
      </c>
      <c r="DE205" s="5">
        <v>0.28299999999999997</v>
      </c>
      <c r="DF205" s="5">
        <v>0.90239999999999998</v>
      </c>
      <c r="DG205" s="5">
        <v>2.0799999999999999E-2</v>
      </c>
      <c r="DH205" s="4">
        <v>0.7248</v>
      </c>
      <c r="DI205" s="4">
        <v>0.89600000000000002</v>
      </c>
      <c r="DJ205" s="4">
        <v>0.2465</v>
      </c>
      <c r="DK205" s="4">
        <v>0.84650000000000003</v>
      </c>
      <c r="DL205" s="4">
        <v>1.2E-2</v>
      </c>
      <c r="DM205" s="5">
        <v>0.80830000000000002</v>
      </c>
      <c r="DN205" s="5">
        <v>1.1046</v>
      </c>
      <c r="DO205" s="5">
        <v>0.17549999999999999</v>
      </c>
      <c r="DP205" s="5">
        <v>0.59370000000000001</v>
      </c>
      <c r="DQ205" s="5">
        <v>4.3E-3</v>
      </c>
      <c r="DR205" s="4">
        <v>0.67410000000000003</v>
      </c>
      <c r="DS205" s="4">
        <v>0.7792</v>
      </c>
      <c r="DT205" s="4">
        <v>0.32500000000000001</v>
      </c>
      <c r="DU205" s="4">
        <v>0.94020000000000004</v>
      </c>
      <c r="DV205" s="4">
        <v>3.7199999999999997E-2</v>
      </c>
      <c r="DW205" s="5">
        <v>0.68079999999999996</v>
      </c>
      <c r="DX205" s="5">
        <v>0.79430000000000001</v>
      </c>
      <c r="DY205" s="5">
        <v>0.30830000000000002</v>
      </c>
      <c r="DZ205" s="5">
        <v>0.92659999999999998</v>
      </c>
      <c r="EA205" s="5">
        <v>3.2099999999999997E-2</v>
      </c>
      <c r="EB205" s="4">
        <v>0.69520000000000004</v>
      </c>
      <c r="EC205" s="4">
        <v>0.82709999999999995</v>
      </c>
      <c r="ED205" s="4">
        <v>0.28620000000000001</v>
      </c>
      <c r="EE205" s="4">
        <v>0.90169999999999995</v>
      </c>
      <c r="EF205" s="4">
        <v>1.95E-2</v>
      </c>
      <c r="EG205" s="5">
        <v>0.72419999999999995</v>
      </c>
      <c r="EH205" s="5">
        <v>0.89459999999999995</v>
      </c>
      <c r="EI205" s="5">
        <v>0.2452</v>
      </c>
      <c r="EJ205" s="5">
        <v>0.84699999999999998</v>
      </c>
      <c r="EK205" s="5">
        <v>1.18E-2</v>
      </c>
      <c r="EL205" s="4">
        <v>0.80810000000000004</v>
      </c>
      <c r="EM205" s="4">
        <v>1.1054999999999999</v>
      </c>
      <c r="EN205" s="4">
        <v>0.17680000000000001</v>
      </c>
      <c r="EO205" s="4">
        <v>0.59530000000000005</v>
      </c>
      <c r="EP205" s="4">
        <v>4.4999999999999997E-3</v>
      </c>
      <c r="EQ205" s="5"/>
      <c r="ER205" s="5"/>
      <c r="ES205" s="5"/>
      <c r="ET205" s="5"/>
      <c r="EU205" s="5"/>
      <c r="EV205" s="4"/>
      <c r="EW205" s="4"/>
      <c r="EX205" s="4"/>
      <c r="EY205" s="4"/>
      <c r="EZ205" s="4"/>
      <c r="FA205" s="5">
        <v>0.69489999999999996</v>
      </c>
      <c r="FB205" s="5">
        <v>0.82640000000000002</v>
      </c>
      <c r="FC205" s="5">
        <v>0.28499999999999998</v>
      </c>
      <c r="FD205" s="5">
        <v>0.90190000000000003</v>
      </c>
      <c r="FE205" s="5">
        <v>2.0500000000000001E-2</v>
      </c>
      <c r="FF205" s="4"/>
      <c r="FG205" s="4"/>
      <c r="FH205" s="4"/>
      <c r="FI205" s="4"/>
      <c r="FJ205" s="4"/>
      <c r="FK205" s="5"/>
      <c r="FL205" s="5"/>
      <c r="FM205" s="5"/>
      <c r="FN205" s="5"/>
      <c r="FO205" s="5"/>
      <c r="FP205" s="4">
        <f t="shared" si="41"/>
        <v>0.71435999999999999</v>
      </c>
      <c r="FQ205" s="4">
        <f t="shared" si="37"/>
        <v>0.87442666666666669</v>
      </c>
      <c r="FR205" s="4">
        <f t="shared" si="38"/>
        <v>0.26891666666666669</v>
      </c>
      <c r="FS205" s="4">
        <f t="shared" si="39"/>
        <v>0.848986666666667</v>
      </c>
      <c r="FT205" s="4">
        <f t="shared" si="40"/>
        <v>2.4063333333333332E-2</v>
      </c>
      <c r="FU205" s="1" t="str" cm="1">
        <f t="array" aca="1" ref="FU205" ca="1">CONCATENATE(INDIRECT(ADDRESS(1,MATCH(_xlfn.MINIFS(B205:FO205,metrics.est,"MAE"),B205:FO205,0)+1)), ", ", INDIRECT(ADDRESS(2,MATCH(_xlfn.MINIFS(B205:FO205,metrics.est,"MAE"),B205:FO205,0)+1)))</f>
        <v>k=20, r=0.1</v>
      </c>
      <c r="FV205" s="1" t="str" cm="1">
        <f t="array" aca="1" ref="FV205" ca="1">CONCATENATE(INDIRECT(ADDRESS(1,MATCH(_xlfn.MINIFS(B205:FO205,metrics.est,"MSE"),B205:FO205,0)+1)), ", ", INDIRECT(ADDRESS(2,MATCH(_xlfn.MINIFS(B205:FO205,metrics.est,"MSE"),B205:FO205,0)+1)))</f>
        <v>k=5, r=0.1</v>
      </c>
      <c r="FW205" s="1" t="str" cm="1">
        <f t="array" aca="1" ref="FW205" ca="1">CONCATENATE(INDIRECT(ADDRESS(1,MATCH(_xlfn.MAXIFS(B205:FO205,metrics.est,"R"),B205:FO205,0)+1)), ", ", INDIRECT(ADDRESS(2,MATCH(_xlfn.MAXIFS(B205:FO205,metrics.est,"R"),B205:FO205,0)+1)))</f>
        <v>k=20, r=0.1</v>
      </c>
      <c r="FX205" s="1" t="str" cm="1">
        <f t="array" aca="1" ref="FX205" ca="1">CONCATENATE(INDIRECT(ADDRESS(1,MATCH(_xlfn.MAXIFS(B205:FO205,metrics.est,"Coverage"),B205:FO205,0)+1)), ", ", INDIRECT(ADDRESS(2,MATCH(_xlfn.MAXIFS(B205:FO205,metrics.est,"Coverage"),B205:FO205,0)+1)))</f>
        <v>k=20, r=0.1</v>
      </c>
      <c r="FY205" s="1" t="str" cm="1">
        <f t="array" aca="1" ref="FY205" ca="1">CONCATENATE(INDIRECT(ADDRESS(1,MATCH(_xlfn.MINIFS(B205:FO205,metrics.est,"Time"),B205:FO205,0)+1)), ", ", INDIRECT(ADDRESS(2,MATCH(_xlfn.MINIFS(B205:FO205,metrics.est,"Time"),B205:FO205,0)+1)))</f>
        <v>k=20, r=0.9</v>
      </c>
    </row>
    <row r="206" spans="1:181" x14ac:dyDescent="0.2">
      <c r="A206" s="1" t="s">
        <v>177</v>
      </c>
      <c r="B206" s="4">
        <v>0.68110000000000004</v>
      </c>
      <c r="C206" s="4">
        <v>0.79320000000000002</v>
      </c>
      <c r="D206" s="4">
        <v>0.2908</v>
      </c>
      <c r="E206" s="4">
        <v>0.93930000000000002</v>
      </c>
      <c r="F206" s="4">
        <v>9.1399999999999995E-2</v>
      </c>
      <c r="G206" s="5">
        <v>0.6855</v>
      </c>
      <c r="H206" s="5">
        <v>0.80679999999999996</v>
      </c>
      <c r="I206" s="5">
        <v>0.29680000000000001</v>
      </c>
      <c r="J206" s="5">
        <v>0.93210000000000004</v>
      </c>
      <c r="K206" s="5">
        <v>0.06</v>
      </c>
      <c r="L206" s="4">
        <v>0.69269999999999998</v>
      </c>
      <c r="M206" s="4">
        <v>0.82079999999999997</v>
      </c>
      <c r="N206" s="4">
        <v>0.28710000000000002</v>
      </c>
      <c r="O206" s="4">
        <v>0.92479999999999996</v>
      </c>
      <c r="P206" s="4">
        <v>5.8799999999999998E-2</v>
      </c>
      <c r="Q206" s="5">
        <v>0.69820000000000004</v>
      </c>
      <c r="R206" s="5">
        <v>0.83520000000000005</v>
      </c>
      <c r="S206" s="5">
        <v>0.2742</v>
      </c>
      <c r="T206" s="5">
        <v>0.91410000000000002</v>
      </c>
      <c r="U206" s="5">
        <v>0.05</v>
      </c>
      <c r="V206" s="4">
        <v>0.70760000000000001</v>
      </c>
      <c r="W206" s="4">
        <v>0.85580000000000001</v>
      </c>
      <c r="X206" s="4">
        <v>0.26429999999999998</v>
      </c>
      <c r="Y206" s="4">
        <v>0.89959999999999996</v>
      </c>
      <c r="Z206" s="4">
        <v>3.85E-2</v>
      </c>
      <c r="AA206" s="5">
        <v>0.72130000000000005</v>
      </c>
      <c r="AB206" s="5">
        <v>0.88680000000000003</v>
      </c>
      <c r="AC206" s="5">
        <v>0.24640000000000001</v>
      </c>
      <c r="AD206" s="5">
        <v>0.87970000000000004</v>
      </c>
      <c r="AE206" s="5">
        <v>3.09E-2</v>
      </c>
      <c r="AF206" s="4">
        <v>0.74099999999999999</v>
      </c>
      <c r="AG206" s="4">
        <v>0.93359999999999999</v>
      </c>
      <c r="AH206" s="4">
        <v>0.21659999999999999</v>
      </c>
      <c r="AI206" s="4">
        <v>0.84819999999999995</v>
      </c>
      <c r="AJ206" s="4">
        <v>3.5999999999999997E-2</v>
      </c>
      <c r="AK206" s="5">
        <v>0.7732</v>
      </c>
      <c r="AL206" s="5">
        <v>1.0159</v>
      </c>
      <c r="AM206" s="5">
        <v>0.19919999999999999</v>
      </c>
      <c r="AN206" s="5">
        <v>0.78480000000000005</v>
      </c>
      <c r="AO206" s="5">
        <v>2.0199999999999999E-2</v>
      </c>
      <c r="AP206" s="4">
        <v>0.82899999999999996</v>
      </c>
      <c r="AQ206" s="4">
        <v>1.1619999999999999</v>
      </c>
      <c r="AR206" s="4">
        <v>0.14729999999999999</v>
      </c>
      <c r="AS206" s="4">
        <v>0.6371</v>
      </c>
      <c r="AT206" s="4">
        <v>8.6E-3</v>
      </c>
      <c r="AU206" s="5">
        <v>0.68030000000000002</v>
      </c>
      <c r="AV206" s="5">
        <v>0.79430000000000001</v>
      </c>
      <c r="AW206" s="5">
        <v>0.31530000000000002</v>
      </c>
      <c r="AX206" s="5">
        <v>0.93920000000000003</v>
      </c>
      <c r="AY206" s="5">
        <v>9.2600000000000002E-2</v>
      </c>
      <c r="AZ206" s="4">
        <v>0.69169999999999998</v>
      </c>
      <c r="BA206" s="4">
        <v>0.82010000000000005</v>
      </c>
      <c r="BB206" s="4">
        <v>0.2918</v>
      </c>
      <c r="BC206" s="4">
        <v>0.9244</v>
      </c>
      <c r="BD206" s="4">
        <v>6.1499999999999999E-2</v>
      </c>
      <c r="BE206" s="5">
        <v>0.70740000000000003</v>
      </c>
      <c r="BF206" s="5">
        <v>0.85609999999999997</v>
      </c>
      <c r="BG206" s="5">
        <v>0.26200000000000001</v>
      </c>
      <c r="BH206" s="5">
        <v>0.89980000000000004</v>
      </c>
      <c r="BI206" s="5">
        <v>4.2099999999999999E-2</v>
      </c>
      <c r="BJ206" s="4">
        <v>0.74019999999999997</v>
      </c>
      <c r="BK206" s="4">
        <v>0.9335</v>
      </c>
      <c r="BL206" s="4">
        <v>0.22170000000000001</v>
      </c>
      <c r="BM206" s="4">
        <v>0.8468</v>
      </c>
      <c r="BN206" s="4">
        <v>2.6800000000000001E-2</v>
      </c>
      <c r="BO206" s="5">
        <v>0.82950000000000002</v>
      </c>
      <c r="BP206" s="5">
        <v>1.1635</v>
      </c>
      <c r="BQ206" s="5">
        <v>0.14779999999999999</v>
      </c>
      <c r="BR206" s="5">
        <v>0.63480000000000003</v>
      </c>
      <c r="BS206" s="5">
        <v>8.0999999999999996E-3</v>
      </c>
      <c r="BT206" s="4">
        <v>0.68269999999999997</v>
      </c>
      <c r="BU206" s="4">
        <v>0.80049999999999999</v>
      </c>
      <c r="BV206" s="4">
        <v>0.2999</v>
      </c>
      <c r="BW206" s="4">
        <v>0.93859999999999999</v>
      </c>
      <c r="BX206" s="4">
        <v>8.1900000000000001E-2</v>
      </c>
      <c r="BY206" s="5">
        <v>0.69089999999999996</v>
      </c>
      <c r="BZ206" s="5">
        <v>0.81879999999999997</v>
      </c>
      <c r="CA206" s="5">
        <v>0.28860000000000002</v>
      </c>
      <c r="CB206" s="5">
        <v>0.92520000000000002</v>
      </c>
      <c r="CC206" s="5">
        <v>5.8400000000000001E-2</v>
      </c>
      <c r="CD206" s="4">
        <v>0.70789999999999997</v>
      </c>
      <c r="CE206" s="4">
        <v>0.85760000000000003</v>
      </c>
      <c r="CF206" s="4">
        <v>0.26200000000000001</v>
      </c>
      <c r="CG206" s="4">
        <v>0.90039999999999998</v>
      </c>
      <c r="CH206" s="4">
        <v>3.95E-2</v>
      </c>
      <c r="CI206" s="5">
        <v>0.74129999999999996</v>
      </c>
      <c r="CJ206" s="5">
        <v>0.93769999999999998</v>
      </c>
      <c r="CK206" s="5">
        <v>0.22320000000000001</v>
      </c>
      <c r="CL206" s="5">
        <v>0.84660000000000002</v>
      </c>
      <c r="CM206" s="5">
        <v>2.29E-2</v>
      </c>
      <c r="CN206" s="4">
        <v>0.82899999999999996</v>
      </c>
      <c r="CO206" s="4">
        <v>1.1629</v>
      </c>
      <c r="CP206" s="4">
        <v>0.15210000000000001</v>
      </c>
      <c r="CQ206" s="4">
        <v>0.6341</v>
      </c>
      <c r="CR206" s="4">
        <v>6.1999999999999998E-3</v>
      </c>
      <c r="CS206" s="5">
        <v>0.67930000000000001</v>
      </c>
      <c r="CT206" s="5">
        <v>0.79210000000000003</v>
      </c>
      <c r="CU206" s="5">
        <v>0.31659999999999999</v>
      </c>
      <c r="CV206" s="5">
        <v>0.93899999999999995</v>
      </c>
      <c r="CW206" s="5">
        <v>6.9000000000000006E-2</v>
      </c>
      <c r="CX206" s="4">
        <v>0.69140000000000001</v>
      </c>
      <c r="CY206" s="4">
        <v>0.8196</v>
      </c>
      <c r="CZ206" s="4">
        <v>0.29120000000000001</v>
      </c>
      <c r="DA206" s="4">
        <v>0.92469999999999997</v>
      </c>
      <c r="DB206" s="4">
        <v>5.3800000000000001E-2</v>
      </c>
      <c r="DC206" s="5">
        <v>0.70830000000000004</v>
      </c>
      <c r="DD206" s="5">
        <v>0.85880000000000001</v>
      </c>
      <c r="DE206" s="5">
        <v>0.25919999999999999</v>
      </c>
      <c r="DF206" s="5">
        <v>0.90059999999999996</v>
      </c>
      <c r="DG206" s="5">
        <v>3.5700000000000003E-2</v>
      </c>
      <c r="DH206" s="4">
        <v>0.74180000000000001</v>
      </c>
      <c r="DI206" s="4">
        <v>0.93830000000000002</v>
      </c>
      <c r="DJ206" s="4">
        <v>0.22309999999999999</v>
      </c>
      <c r="DK206" s="4">
        <v>0.84709999999999996</v>
      </c>
      <c r="DL206" s="4">
        <v>1.8200000000000001E-2</v>
      </c>
      <c r="DM206" s="5">
        <v>0.8286</v>
      </c>
      <c r="DN206" s="5">
        <v>1.1613</v>
      </c>
      <c r="DO206" s="5">
        <v>0.1497</v>
      </c>
      <c r="DP206" s="5">
        <v>0.63329999999999997</v>
      </c>
      <c r="DQ206" s="5">
        <v>4.0000000000000001E-3</v>
      </c>
      <c r="DR206" s="4">
        <v>0.68240000000000001</v>
      </c>
      <c r="DS206" s="4">
        <v>0.7984</v>
      </c>
      <c r="DT206" s="4">
        <v>0.30930000000000002</v>
      </c>
      <c r="DU206" s="4">
        <v>0.93799999999999994</v>
      </c>
      <c r="DV206" s="4">
        <v>6.8900000000000003E-2</v>
      </c>
      <c r="DW206" s="5">
        <v>0.69079999999999997</v>
      </c>
      <c r="DX206" s="5">
        <v>0.81789999999999996</v>
      </c>
      <c r="DY206" s="5">
        <v>0.28989999999999999</v>
      </c>
      <c r="DZ206" s="5">
        <v>0.9244</v>
      </c>
      <c r="EA206" s="5">
        <v>5.8700000000000002E-2</v>
      </c>
      <c r="EB206" s="4">
        <v>0.70760000000000001</v>
      </c>
      <c r="EC206" s="4">
        <v>0.85699999999999998</v>
      </c>
      <c r="ED206" s="4">
        <v>0.26419999999999999</v>
      </c>
      <c r="EE206" s="4">
        <v>0.89970000000000006</v>
      </c>
      <c r="EF206" s="4">
        <v>3.4299999999999997E-2</v>
      </c>
      <c r="EG206" s="5">
        <v>0.74119999999999997</v>
      </c>
      <c r="EH206" s="5">
        <v>0.93669999999999998</v>
      </c>
      <c r="EI206" s="5">
        <v>0.2215</v>
      </c>
      <c r="EJ206" s="5">
        <v>0.84770000000000001</v>
      </c>
      <c r="EK206" s="5">
        <v>1.7600000000000001E-2</v>
      </c>
      <c r="EL206" s="4">
        <v>0.8286</v>
      </c>
      <c r="EM206" s="4">
        <v>1.1628000000000001</v>
      </c>
      <c r="EN206" s="4">
        <v>0.1502</v>
      </c>
      <c r="EO206" s="4">
        <v>0.63500000000000001</v>
      </c>
      <c r="EP206" s="4">
        <v>4.1000000000000003E-3</v>
      </c>
      <c r="EQ206" s="5"/>
      <c r="ER206" s="5"/>
      <c r="ES206" s="5"/>
      <c r="ET206" s="5"/>
      <c r="EU206" s="5"/>
      <c r="EV206" s="4"/>
      <c r="EW206" s="4"/>
      <c r="EX206" s="4"/>
      <c r="EY206" s="4"/>
      <c r="EZ206" s="4"/>
      <c r="FA206" s="5">
        <v>0.70750000000000002</v>
      </c>
      <c r="FB206" s="5">
        <v>0.85680000000000001</v>
      </c>
      <c r="FC206" s="5">
        <v>0.26350000000000001</v>
      </c>
      <c r="FD206" s="5">
        <v>0.9</v>
      </c>
      <c r="FE206" s="5">
        <v>3.5200000000000002E-2</v>
      </c>
      <c r="FF206" s="4"/>
      <c r="FG206" s="4"/>
      <c r="FH206" s="4"/>
      <c r="FI206" s="4"/>
      <c r="FJ206" s="4"/>
      <c r="FK206" s="5"/>
      <c r="FL206" s="5"/>
      <c r="FM206" s="5"/>
      <c r="FN206" s="5"/>
      <c r="FO206" s="5"/>
      <c r="FP206" s="4">
        <f t="shared" si="41"/>
        <v>0.72793333333333332</v>
      </c>
      <c r="FQ206" s="4">
        <f t="shared" si="37"/>
        <v>0.90849333333333349</v>
      </c>
      <c r="FR206" s="4">
        <f t="shared" si="38"/>
        <v>0.24751666666666666</v>
      </c>
      <c r="FS206" s="4">
        <f t="shared" si="39"/>
        <v>0.8546366666666666</v>
      </c>
      <c r="FT206" s="4">
        <f t="shared" si="40"/>
        <v>4.1129999999999993E-2</v>
      </c>
      <c r="FU206" s="1" t="str" cm="1">
        <f t="array" aca="1" ref="FU206" ca="1">CONCATENATE(INDIRECT(ADDRESS(1,MATCH(_xlfn.MINIFS(B206:FO206,metrics.est,"MAE"),B206:FO206,0)+1)), ", ", INDIRECT(ADDRESS(2,MATCH(_xlfn.MINIFS(B206:FO206,metrics.est,"MAE"),B206:FO206,0)+1)))</f>
        <v>k=20, r=0.1</v>
      </c>
      <c r="FV206" s="1" t="str" cm="1">
        <f t="array" aca="1" ref="FV206" ca="1">CONCATENATE(INDIRECT(ADDRESS(1,MATCH(_xlfn.MINIFS(B206:FO206,metrics.est,"MSE"),B206:FO206,0)+1)), ", ", INDIRECT(ADDRESS(2,MATCH(_xlfn.MINIFS(B206:FO206,metrics.est,"MSE"),B206:FO206,0)+1)))</f>
        <v>k=20, r=0.1</v>
      </c>
      <c r="FW206" s="1" t="str" cm="1">
        <f t="array" aca="1" ref="FW206" ca="1">CONCATENATE(INDIRECT(ADDRESS(1,MATCH(_xlfn.MAXIFS(B206:FO206,metrics.est,"R"),B206:FO206,0)+1)), ", ", INDIRECT(ADDRESS(2,MATCH(_xlfn.MAXIFS(B206:FO206,metrics.est,"R"),B206:FO206,0)+1)))</f>
        <v>k=20, r=0.1</v>
      </c>
      <c r="FX206" s="1" t="str" cm="1">
        <f t="array" aca="1" ref="FX206" ca="1">CONCATENATE(INDIRECT(ADDRESS(1,MATCH(_xlfn.MAXIFS(B206:FO206,metrics.est,"Coverage"),B206:FO206,0)+1)), ", ", INDIRECT(ADDRESS(2,MATCH(_xlfn.MAXIFS(B206:FO206,metrics.est,"Coverage"),B206:FO206,0)+1)))</f>
        <v>k=5, r=0.1</v>
      </c>
      <c r="FY206" s="1" t="str" cm="1">
        <f t="array" aca="1" ref="FY206" ca="1">CONCATENATE(INDIRECT(ADDRESS(1,MATCH(_xlfn.MINIFS(B206:FO206,metrics.est,"Time"),B206:FO206,0)+1)), ", ", INDIRECT(ADDRESS(2,MATCH(_xlfn.MINIFS(B206:FO206,metrics.est,"Time"),B206:FO206,0)+1)))</f>
        <v>k=20, r=0.9</v>
      </c>
    </row>
    <row r="207" spans="1:181" x14ac:dyDescent="0.2">
      <c r="A207" s="1" t="s">
        <v>178</v>
      </c>
      <c r="B207" s="4">
        <v>0.67949999999999999</v>
      </c>
      <c r="C207" s="4">
        <v>0.78979999999999995</v>
      </c>
      <c r="D207" s="4">
        <v>0.29630000000000001</v>
      </c>
      <c r="E207" s="4">
        <v>0.93930000000000002</v>
      </c>
      <c r="F207" s="4">
        <v>0.1118</v>
      </c>
      <c r="G207" s="5">
        <v>0.68459999999999999</v>
      </c>
      <c r="H207" s="5">
        <v>0.80549999999999999</v>
      </c>
      <c r="I207" s="5">
        <v>0.29089999999999999</v>
      </c>
      <c r="J207" s="5">
        <v>0.93279999999999996</v>
      </c>
      <c r="K207" s="5">
        <v>7.4399999999999994E-2</v>
      </c>
      <c r="L207" s="4">
        <v>0.69099999999999995</v>
      </c>
      <c r="M207" s="4">
        <v>0.81799999999999995</v>
      </c>
      <c r="N207" s="4">
        <v>0.2883</v>
      </c>
      <c r="O207" s="4">
        <v>0.92520000000000002</v>
      </c>
      <c r="P207" s="4">
        <v>7.6399999999999996E-2</v>
      </c>
      <c r="Q207" s="5">
        <v>0.69669999999999999</v>
      </c>
      <c r="R207" s="5">
        <v>0.83279999999999998</v>
      </c>
      <c r="S207" s="5">
        <v>0.27450000000000002</v>
      </c>
      <c r="T207" s="5">
        <v>0.91459999999999997</v>
      </c>
      <c r="U207" s="5">
        <v>5.8099999999999999E-2</v>
      </c>
      <c r="V207" s="4">
        <v>0.70599999999999996</v>
      </c>
      <c r="W207" s="4">
        <v>0.85329999999999995</v>
      </c>
      <c r="X207" s="4">
        <v>0.26540000000000002</v>
      </c>
      <c r="Y207" s="4">
        <v>0.9002</v>
      </c>
      <c r="Z207" s="4">
        <v>4.99E-2</v>
      </c>
      <c r="AA207" s="5">
        <v>0.71950000000000003</v>
      </c>
      <c r="AB207" s="5">
        <v>0.88400000000000001</v>
      </c>
      <c r="AC207" s="5">
        <v>0.2472</v>
      </c>
      <c r="AD207" s="5">
        <v>0.88060000000000005</v>
      </c>
      <c r="AE207" s="5">
        <v>3.7600000000000001E-2</v>
      </c>
      <c r="AF207" s="4">
        <v>0.73919999999999997</v>
      </c>
      <c r="AG207" s="4">
        <v>0.93059999999999998</v>
      </c>
      <c r="AH207" s="4">
        <v>0.2167</v>
      </c>
      <c r="AI207" s="4">
        <v>0.84899999999999998</v>
      </c>
      <c r="AJ207" s="4">
        <v>4.4499999999999998E-2</v>
      </c>
      <c r="AK207" s="5">
        <v>0.77129999999999999</v>
      </c>
      <c r="AL207" s="5">
        <v>1.0124</v>
      </c>
      <c r="AM207" s="5">
        <v>0.19939999999999999</v>
      </c>
      <c r="AN207" s="5">
        <v>0.7863</v>
      </c>
      <c r="AO207" s="5">
        <v>2.4299999999999999E-2</v>
      </c>
      <c r="AP207" s="4">
        <v>0.8276</v>
      </c>
      <c r="AQ207" s="4">
        <v>1.159</v>
      </c>
      <c r="AR207" s="4">
        <v>0.14680000000000001</v>
      </c>
      <c r="AS207" s="4">
        <v>0.6381</v>
      </c>
      <c r="AT207" s="4">
        <v>1.04E-2</v>
      </c>
      <c r="AU207" s="5">
        <v>0.67889999999999995</v>
      </c>
      <c r="AV207" s="5">
        <v>0.79190000000000005</v>
      </c>
      <c r="AW207" s="5">
        <v>0.31390000000000001</v>
      </c>
      <c r="AX207" s="5">
        <v>0.93930000000000002</v>
      </c>
      <c r="AY207" s="5">
        <v>0.1091</v>
      </c>
      <c r="AZ207" s="4">
        <v>0.69010000000000005</v>
      </c>
      <c r="BA207" s="4">
        <v>0.81769999999999998</v>
      </c>
      <c r="BB207" s="4">
        <v>0.29320000000000002</v>
      </c>
      <c r="BC207" s="4">
        <v>0.92490000000000006</v>
      </c>
      <c r="BD207" s="4">
        <v>8.1000000000000003E-2</v>
      </c>
      <c r="BE207" s="5">
        <v>0.70589999999999997</v>
      </c>
      <c r="BF207" s="5">
        <v>0.85370000000000001</v>
      </c>
      <c r="BG207" s="5">
        <v>0.2626</v>
      </c>
      <c r="BH207" s="5">
        <v>0.90059999999999996</v>
      </c>
      <c r="BI207" s="5">
        <v>5.5399999999999998E-2</v>
      </c>
      <c r="BJ207" s="4">
        <v>0.73819999999999997</v>
      </c>
      <c r="BK207" s="4">
        <v>0.93020000000000003</v>
      </c>
      <c r="BL207" s="4">
        <v>0.2215</v>
      </c>
      <c r="BM207" s="4">
        <v>0.84770000000000001</v>
      </c>
      <c r="BN207" s="4">
        <v>3.0700000000000002E-2</v>
      </c>
      <c r="BO207" s="5">
        <v>0.82820000000000005</v>
      </c>
      <c r="BP207" s="5">
        <v>1.1609</v>
      </c>
      <c r="BQ207" s="5">
        <v>0.14779999999999999</v>
      </c>
      <c r="BR207" s="5">
        <v>0.63539999999999996</v>
      </c>
      <c r="BS207" s="5">
        <v>1.1299999999999999E-2</v>
      </c>
      <c r="BT207" s="4">
        <v>0.68079999999999996</v>
      </c>
      <c r="BU207" s="4">
        <v>0.79730000000000001</v>
      </c>
      <c r="BV207" s="4">
        <v>0.30070000000000002</v>
      </c>
      <c r="BW207" s="4">
        <v>0.93879999999999997</v>
      </c>
      <c r="BX207" s="4">
        <v>0.10299999999999999</v>
      </c>
      <c r="BY207" s="5">
        <v>0.68969999999999998</v>
      </c>
      <c r="BZ207" s="5">
        <v>0.81689999999999996</v>
      </c>
      <c r="CA207" s="5">
        <v>0.28899999999999998</v>
      </c>
      <c r="CB207" s="5">
        <v>0.92579999999999996</v>
      </c>
      <c r="CC207" s="5">
        <v>7.1999999999999995E-2</v>
      </c>
      <c r="CD207" s="4">
        <v>0.70630000000000004</v>
      </c>
      <c r="CE207" s="4">
        <v>0.85470000000000002</v>
      </c>
      <c r="CF207" s="4">
        <v>0.26300000000000001</v>
      </c>
      <c r="CG207" s="4">
        <v>0.90100000000000002</v>
      </c>
      <c r="CH207" s="4">
        <v>4.9500000000000002E-2</v>
      </c>
      <c r="CI207" s="5">
        <v>0.73960000000000004</v>
      </c>
      <c r="CJ207" s="5">
        <v>0.93479999999999996</v>
      </c>
      <c r="CK207" s="5">
        <v>0.2235</v>
      </c>
      <c r="CL207" s="5">
        <v>0.84750000000000003</v>
      </c>
      <c r="CM207" s="5">
        <v>2.7300000000000001E-2</v>
      </c>
      <c r="CN207" s="4">
        <v>0.82740000000000002</v>
      </c>
      <c r="CO207" s="4">
        <v>1.1594</v>
      </c>
      <c r="CP207" s="4">
        <v>0.15229999999999999</v>
      </c>
      <c r="CQ207" s="4">
        <v>0.63480000000000003</v>
      </c>
      <c r="CR207" s="4">
        <v>6.4999999999999997E-3</v>
      </c>
      <c r="CS207" s="5">
        <v>0.67789999999999995</v>
      </c>
      <c r="CT207" s="5">
        <v>0.79</v>
      </c>
      <c r="CU207" s="5">
        <v>0.3165</v>
      </c>
      <c r="CV207" s="5">
        <v>0.93940000000000001</v>
      </c>
      <c r="CW207" s="5">
        <v>8.7099999999999997E-2</v>
      </c>
      <c r="CX207" s="4">
        <v>0.69</v>
      </c>
      <c r="CY207" s="4">
        <v>0.81740000000000002</v>
      </c>
      <c r="CZ207" s="4">
        <v>0.29139999999999999</v>
      </c>
      <c r="DA207" s="4">
        <v>0.92520000000000002</v>
      </c>
      <c r="DB207" s="4">
        <v>6.7799999999999999E-2</v>
      </c>
      <c r="DC207" s="5">
        <v>0.70679999999999998</v>
      </c>
      <c r="DD207" s="5">
        <v>0.85640000000000005</v>
      </c>
      <c r="DE207" s="5">
        <v>0.25979999999999998</v>
      </c>
      <c r="DF207" s="5">
        <v>0.90129999999999999</v>
      </c>
      <c r="DG207" s="5">
        <v>4.4200000000000003E-2</v>
      </c>
      <c r="DH207" s="4">
        <v>0.7399</v>
      </c>
      <c r="DI207" s="4">
        <v>0.93500000000000005</v>
      </c>
      <c r="DJ207" s="4">
        <v>0.22339999999999999</v>
      </c>
      <c r="DK207" s="4">
        <v>0.84809999999999997</v>
      </c>
      <c r="DL207" s="4">
        <v>2.1899999999999999E-2</v>
      </c>
      <c r="DM207" s="5">
        <v>0.82720000000000005</v>
      </c>
      <c r="DN207" s="5">
        <v>1.1580999999999999</v>
      </c>
      <c r="DO207" s="5">
        <v>0.14979999999999999</v>
      </c>
      <c r="DP207" s="5">
        <v>0.63400000000000001</v>
      </c>
      <c r="DQ207" s="5">
        <v>4.4000000000000003E-3</v>
      </c>
      <c r="DR207" s="4">
        <v>0.68100000000000005</v>
      </c>
      <c r="DS207" s="4">
        <v>0.79630000000000001</v>
      </c>
      <c r="DT207" s="4">
        <v>0.30880000000000002</v>
      </c>
      <c r="DU207" s="4">
        <v>0.93840000000000001</v>
      </c>
      <c r="DV207" s="4">
        <v>8.7999999999999995E-2</v>
      </c>
      <c r="DW207" s="5">
        <v>0.68940000000000001</v>
      </c>
      <c r="DX207" s="5">
        <v>0.81579999999999997</v>
      </c>
      <c r="DY207" s="5">
        <v>0.29089999999999999</v>
      </c>
      <c r="DZ207" s="5">
        <v>0.92490000000000006</v>
      </c>
      <c r="EA207" s="5">
        <v>7.3499999999999996E-2</v>
      </c>
      <c r="EB207" s="4">
        <v>0.70599999999999996</v>
      </c>
      <c r="EC207" s="4">
        <v>0.85450000000000004</v>
      </c>
      <c r="ED207" s="4">
        <v>0.26490000000000002</v>
      </c>
      <c r="EE207" s="4">
        <v>0.90039999999999998</v>
      </c>
      <c r="EF207" s="4">
        <v>4.2299999999999997E-2</v>
      </c>
      <c r="EG207" s="5">
        <v>0.73939999999999995</v>
      </c>
      <c r="EH207" s="5">
        <v>0.93359999999999999</v>
      </c>
      <c r="EI207" s="5">
        <v>0.2218</v>
      </c>
      <c r="EJ207" s="5">
        <v>0.84860000000000002</v>
      </c>
      <c r="EK207" s="5">
        <v>2.1700000000000001E-2</v>
      </c>
      <c r="EL207" s="4">
        <v>0.82709999999999995</v>
      </c>
      <c r="EM207" s="4">
        <v>1.1595</v>
      </c>
      <c r="EN207" s="4">
        <v>0.15029999999999999</v>
      </c>
      <c r="EO207" s="4">
        <v>0.63570000000000004</v>
      </c>
      <c r="EP207" s="4">
        <v>4.5999999999999999E-3</v>
      </c>
      <c r="EQ207" s="5"/>
      <c r="ER207" s="5"/>
      <c r="ES207" s="5"/>
      <c r="ET207" s="5"/>
      <c r="EU207" s="5"/>
      <c r="EV207" s="4"/>
      <c r="EW207" s="4"/>
      <c r="EX207" s="4"/>
      <c r="EY207" s="4"/>
      <c r="EZ207" s="4"/>
      <c r="FA207" s="5">
        <v>0.70599999999999996</v>
      </c>
      <c r="FB207" s="5">
        <v>0.85429999999999995</v>
      </c>
      <c r="FC207" s="5">
        <v>0.26419999999999999</v>
      </c>
      <c r="FD207" s="5">
        <v>0.90080000000000005</v>
      </c>
      <c r="FE207" s="5">
        <v>4.41E-2</v>
      </c>
      <c r="FF207" s="4"/>
      <c r="FG207" s="4"/>
      <c r="FH207" s="4"/>
      <c r="FI207" s="4"/>
      <c r="FJ207" s="4"/>
      <c r="FK207" s="5"/>
      <c r="FL207" s="5"/>
      <c r="FM207" s="5"/>
      <c r="FN207" s="5"/>
      <c r="FO207" s="5"/>
      <c r="FP207" s="4">
        <f t="shared" si="41"/>
        <v>0.72637333333333343</v>
      </c>
      <c r="FQ207" s="4">
        <f t="shared" si="37"/>
        <v>0.90579333333333334</v>
      </c>
      <c r="FR207" s="4">
        <f t="shared" si="38"/>
        <v>0.24782666666666661</v>
      </c>
      <c r="FS207" s="4">
        <f t="shared" si="39"/>
        <v>0.85529000000000011</v>
      </c>
      <c r="FT207" s="4">
        <f t="shared" si="40"/>
        <v>5.1093333333333324E-2</v>
      </c>
      <c r="FU207" s="1" t="str" cm="1">
        <f t="array" aca="1" ref="FU207" ca="1">CONCATENATE(INDIRECT(ADDRESS(1,MATCH(_xlfn.MINIFS(B207:FO207,metrics.est,"MAE"),B207:FO207,0)+1)), ", ", INDIRECT(ADDRESS(2,MATCH(_xlfn.MINIFS(B207:FO207,metrics.est,"MAE"),B207:FO207,0)+1)))</f>
        <v>k=20, r=0.1</v>
      </c>
      <c r="FV207" s="1" t="str" cm="1">
        <f t="array" aca="1" ref="FV207" ca="1">CONCATENATE(INDIRECT(ADDRESS(1,MATCH(_xlfn.MINIFS(B207:FO207,metrics.est,"MSE"),B207:FO207,0)+1)), ", ", INDIRECT(ADDRESS(2,MATCH(_xlfn.MINIFS(B207:FO207,metrics.est,"MSE"),B207:FO207,0)+1)))</f>
        <v>k=5, r=0.1</v>
      </c>
      <c r="FW207" s="1" t="str" cm="1">
        <f t="array" aca="1" ref="FW207" ca="1">CONCATENATE(INDIRECT(ADDRESS(1,MATCH(_xlfn.MAXIFS(B207:FO207,metrics.est,"R"),B207:FO207,0)+1)), ", ", INDIRECT(ADDRESS(2,MATCH(_xlfn.MAXIFS(B207:FO207,metrics.est,"R"),B207:FO207,0)+1)))</f>
        <v>k=20, r=0.1</v>
      </c>
      <c r="FX207" s="1" t="str" cm="1">
        <f t="array" aca="1" ref="FX207" ca="1">CONCATENATE(INDIRECT(ADDRESS(1,MATCH(_xlfn.MAXIFS(B207:FO207,metrics.est,"Coverage"),B207:FO207,0)+1)), ", ", INDIRECT(ADDRESS(2,MATCH(_xlfn.MAXIFS(B207:FO207,metrics.est,"Coverage"),B207:FO207,0)+1)))</f>
        <v>k=20, r=0.1</v>
      </c>
      <c r="FY207" s="1" t="str" cm="1">
        <f t="array" aca="1" ref="FY207" ca="1">CONCATENATE(INDIRECT(ADDRESS(1,MATCH(_xlfn.MINIFS(B207:FO207,metrics.est,"Time"),B207:FO207,0)+1)), ", ", INDIRECT(ADDRESS(2,MATCH(_xlfn.MINIFS(B207:FO207,metrics.est,"Time"),B207:FO207,0)+1)))</f>
        <v>k=20, r=0.9</v>
      </c>
    </row>
    <row r="208" spans="1:181" x14ac:dyDescent="0.2">
      <c r="A208" s="1" t="s">
        <v>179</v>
      </c>
      <c r="B208" s="4">
        <v>0.6724</v>
      </c>
      <c r="C208" s="4">
        <v>0.77859999999999996</v>
      </c>
      <c r="D208" s="4">
        <v>0.33090000000000003</v>
      </c>
      <c r="E208" s="4">
        <v>0.95569999999999999</v>
      </c>
      <c r="F208" s="4">
        <v>0.1007</v>
      </c>
      <c r="G208" s="5">
        <v>0.67579999999999996</v>
      </c>
      <c r="H208" s="5">
        <v>0.78969999999999996</v>
      </c>
      <c r="I208" s="5">
        <v>0.34720000000000001</v>
      </c>
      <c r="J208" s="5">
        <v>0.94979999999999998</v>
      </c>
      <c r="K208" s="5">
        <v>5.4699999999999999E-2</v>
      </c>
      <c r="L208" s="4">
        <v>0.68120000000000003</v>
      </c>
      <c r="M208" s="4">
        <v>0.80069999999999997</v>
      </c>
      <c r="N208" s="4">
        <v>0.33460000000000001</v>
      </c>
      <c r="O208" s="4">
        <v>0.94479999999999997</v>
      </c>
      <c r="P208" s="4">
        <v>6.0199999999999997E-2</v>
      </c>
      <c r="Q208" s="5">
        <v>0.6855</v>
      </c>
      <c r="R208" s="5">
        <v>0.80989999999999995</v>
      </c>
      <c r="S208" s="5">
        <v>0.3261</v>
      </c>
      <c r="T208" s="5">
        <v>0.93669999999999998</v>
      </c>
      <c r="U208" s="5">
        <v>4.2700000000000002E-2</v>
      </c>
      <c r="V208" s="4">
        <v>0.69140000000000001</v>
      </c>
      <c r="W208" s="4">
        <v>0.8236</v>
      </c>
      <c r="X208" s="4">
        <v>0.32279999999999998</v>
      </c>
      <c r="Y208" s="4">
        <v>0.92510000000000003</v>
      </c>
      <c r="Z208" s="4">
        <v>3.8199999999999998E-2</v>
      </c>
      <c r="AA208" s="5">
        <v>0.70250000000000001</v>
      </c>
      <c r="AB208" s="5">
        <v>0.84699999999999998</v>
      </c>
      <c r="AC208" s="5">
        <v>0.30520000000000003</v>
      </c>
      <c r="AD208" s="5">
        <v>0.91010000000000002</v>
      </c>
      <c r="AE208" s="5">
        <v>2.7699999999999999E-2</v>
      </c>
      <c r="AF208" s="4">
        <v>0.71699999999999997</v>
      </c>
      <c r="AG208" s="4">
        <v>0.88080000000000003</v>
      </c>
      <c r="AH208" s="4">
        <v>0.2752</v>
      </c>
      <c r="AI208" s="4">
        <v>0.8841</v>
      </c>
      <c r="AJ208" s="4">
        <v>3.4299999999999997E-2</v>
      </c>
      <c r="AK208" s="5">
        <v>0.74239999999999995</v>
      </c>
      <c r="AL208" s="5">
        <v>0.94489999999999996</v>
      </c>
      <c r="AM208" s="5">
        <v>0.24590000000000001</v>
      </c>
      <c r="AN208" s="5">
        <v>0.83120000000000005</v>
      </c>
      <c r="AO208" s="5">
        <v>1.8599999999999998E-2</v>
      </c>
      <c r="AP208" s="4">
        <v>0.79779999999999995</v>
      </c>
      <c r="AQ208" s="4">
        <v>1.0818000000000001</v>
      </c>
      <c r="AR208" s="4">
        <v>0.1694</v>
      </c>
      <c r="AS208" s="4">
        <v>0.68240000000000001</v>
      </c>
      <c r="AT208" s="4">
        <v>9.4999999999999998E-3</v>
      </c>
      <c r="AU208" s="5">
        <v>0.67190000000000005</v>
      </c>
      <c r="AV208" s="5">
        <v>0.78249999999999997</v>
      </c>
      <c r="AW208" s="5">
        <v>0.35289999999999999</v>
      </c>
      <c r="AX208" s="5">
        <v>0.95509999999999995</v>
      </c>
      <c r="AY208" s="5">
        <v>7.6600000000000001E-2</v>
      </c>
      <c r="AZ208" s="4">
        <v>0.68059999999999998</v>
      </c>
      <c r="BA208" s="4">
        <v>0.79869999999999997</v>
      </c>
      <c r="BB208" s="4">
        <v>0.34350000000000003</v>
      </c>
      <c r="BC208" s="4">
        <v>0.94389999999999996</v>
      </c>
      <c r="BD208" s="4">
        <v>5.0700000000000002E-2</v>
      </c>
      <c r="BE208" s="5">
        <v>0.69259999999999999</v>
      </c>
      <c r="BF208" s="5">
        <v>0.82720000000000005</v>
      </c>
      <c r="BG208" s="5">
        <v>0.31530000000000002</v>
      </c>
      <c r="BH208" s="5">
        <v>0.92549999999999999</v>
      </c>
      <c r="BI208" s="5">
        <v>3.9100000000000003E-2</v>
      </c>
      <c r="BJ208" s="4">
        <v>0.71640000000000004</v>
      </c>
      <c r="BK208" s="4">
        <v>0.88100000000000001</v>
      </c>
      <c r="BL208" s="4">
        <v>0.27579999999999999</v>
      </c>
      <c r="BM208" s="4">
        <v>0.88349999999999995</v>
      </c>
      <c r="BN208" s="4">
        <v>2.4E-2</v>
      </c>
      <c r="BO208" s="5">
        <v>0.79820000000000002</v>
      </c>
      <c r="BP208" s="5">
        <v>1.0845</v>
      </c>
      <c r="BQ208" s="5">
        <v>0.17180000000000001</v>
      </c>
      <c r="BR208" s="5">
        <v>0.68049999999999999</v>
      </c>
      <c r="BS208" s="5">
        <v>7.0000000000000001E-3</v>
      </c>
      <c r="BT208" s="4">
        <v>0.67320000000000002</v>
      </c>
      <c r="BU208" s="4">
        <v>0.78269999999999995</v>
      </c>
      <c r="BV208" s="4">
        <v>0.34250000000000003</v>
      </c>
      <c r="BW208" s="4">
        <v>0.95420000000000005</v>
      </c>
      <c r="BX208" s="4">
        <v>7.6200000000000004E-2</v>
      </c>
      <c r="BY208" s="5">
        <v>0.68020000000000003</v>
      </c>
      <c r="BZ208" s="5">
        <v>0.79969999999999997</v>
      </c>
      <c r="CA208" s="5">
        <v>0.33689999999999998</v>
      </c>
      <c r="CB208" s="5">
        <v>0.94479999999999997</v>
      </c>
      <c r="CC208" s="5">
        <v>5.2699999999999997E-2</v>
      </c>
      <c r="CD208" s="4">
        <v>0.69310000000000005</v>
      </c>
      <c r="CE208" s="4">
        <v>0.82789999999999997</v>
      </c>
      <c r="CF208" s="4">
        <v>0.31590000000000001</v>
      </c>
      <c r="CG208" s="4">
        <v>0.92600000000000005</v>
      </c>
      <c r="CH208" s="4">
        <v>3.6999999999999998E-2</v>
      </c>
      <c r="CI208" s="5">
        <v>0.71760000000000002</v>
      </c>
      <c r="CJ208" s="5">
        <v>0.88480000000000003</v>
      </c>
      <c r="CK208" s="5">
        <v>0.27779999999999999</v>
      </c>
      <c r="CL208" s="5">
        <v>0.88280000000000003</v>
      </c>
      <c r="CM208" s="5">
        <v>2.1299999999999999E-2</v>
      </c>
      <c r="CN208" s="4">
        <v>0.7974</v>
      </c>
      <c r="CO208" s="4">
        <v>1.0829</v>
      </c>
      <c r="CP208" s="4">
        <v>0.17660000000000001</v>
      </c>
      <c r="CQ208" s="4">
        <v>0.67949999999999999</v>
      </c>
      <c r="CR208" s="4">
        <v>5.8999999999999999E-3</v>
      </c>
      <c r="CS208" s="5">
        <v>0.67049999999999998</v>
      </c>
      <c r="CT208" s="5">
        <v>0.77849999999999997</v>
      </c>
      <c r="CU208" s="5">
        <v>0.35470000000000002</v>
      </c>
      <c r="CV208" s="5">
        <v>0.95489999999999997</v>
      </c>
      <c r="CW208" s="5">
        <v>6.2799999999999995E-2</v>
      </c>
      <c r="CX208" s="4">
        <v>0.68049999999999999</v>
      </c>
      <c r="CY208" s="4">
        <v>0.79949999999999999</v>
      </c>
      <c r="CZ208" s="4">
        <v>0.33879999999999999</v>
      </c>
      <c r="DA208" s="4">
        <v>0.94430000000000003</v>
      </c>
      <c r="DB208" s="4">
        <v>4.87E-2</v>
      </c>
      <c r="DC208" s="5">
        <v>0.69269999999999998</v>
      </c>
      <c r="DD208" s="5">
        <v>0.82769999999999999</v>
      </c>
      <c r="DE208" s="5">
        <v>0.316</v>
      </c>
      <c r="DF208" s="5">
        <v>0.92620000000000002</v>
      </c>
      <c r="DG208" s="5">
        <v>3.3099999999999997E-2</v>
      </c>
      <c r="DH208" s="4">
        <v>0.7177</v>
      </c>
      <c r="DI208" s="4">
        <v>0.88490000000000002</v>
      </c>
      <c r="DJ208" s="4">
        <v>0.27850000000000003</v>
      </c>
      <c r="DK208" s="4">
        <v>0.88380000000000003</v>
      </c>
      <c r="DL208" s="4">
        <v>1.7399999999999999E-2</v>
      </c>
      <c r="DM208" s="5">
        <v>0.79730000000000001</v>
      </c>
      <c r="DN208" s="5">
        <v>1.0819000000000001</v>
      </c>
      <c r="DO208" s="5">
        <v>0.17269999999999999</v>
      </c>
      <c r="DP208" s="5">
        <v>0.68020000000000003</v>
      </c>
      <c r="DQ208" s="5">
        <v>3.8E-3</v>
      </c>
      <c r="DR208" s="4">
        <v>0.67320000000000002</v>
      </c>
      <c r="DS208" s="4">
        <v>0.78380000000000005</v>
      </c>
      <c r="DT208" s="4">
        <v>0.34810000000000002</v>
      </c>
      <c r="DU208" s="4">
        <v>0.95379999999999998</v>
      </c>
      <c r="DV208" s="4">
        <v>6.3399999999999998E-2</v>
      </c>
      <c r="DW208" s="5">
        <v>0.6794</v>
      </c>
      <c r="DX208" s="5">
        <v>0.79700000000000004</v>
      </c>
      <c r="DY208" s="5">
        <v>0.33829999999999999</v>
      </c>
      <c r="DZ208" s="5">
        <v>0.94410000000000005</v>
      </c>
      <c r="EA208" s="5">
        <v>5.33E-2</v>
      </c>
      <c r="EB208" s="4">
        <v>0.69199999999999995</v>
      </c>
      <c r="EC208" s="4">
        <v>0.82599999999999996</v>
      </c>
      <c r="ED208" s="4">
        <v>0.31879999999999997</v>
      </c>
      <c r="EE208" s="4">
        <v>0.92559999999999998</v>
      </c>
      <c r="EF208" s="4">
        <v>3.15E-2</v>
      </c>
      <c r="EG208" s="5">
        <v>0.71719999999999995</v>
      </c>
      <c r="EH208" s="5">
        <v>0.88360000000000005</v>
      </c>
      <c r="EI208" s="5">
        <v>0.27679999999999999</v>
      </c>
      <c r="EJ208" s="5">
        <v>0.88400000000000001</v>
      </c>
      <c r="EK208" s="5">
        <v>1.6400000000000001E-2</v>
      </c>
      <c r="EL208" s="4">
        <v>0.79749999999999999</v>
      </c>
      <c r="EM208" s="4">
        <v>1.0833999999999999</v>
      </c>
      <c r="EN208" s="4">
        <v>0.1726</v>
      </c>
      <c r="EO208" s="4">
        <v>0.6804</v>
      </c>
      <c r="EP208" s="4">
        <v>4.1000000000000003E-3</v>
      </c>
      <c r="EQ208" s="5"/>
      <c r="ER208" s="5"/>
      <c r="ES208" s="5"/>
      <c r="ET208" s="5"/>
      <c r="EU208" s="5"/>
      <c r="EV208" s="4"/>
      <c r="EW208" s="4"/>
      <c r="EX208" s="4"/>
      <c r="EY208" s="4"/>
      <c r="EZ208" s="4"/>
      <c r="FA208" s="5">
        <v>0.69189999999999996</v>
      </c>
      <c r="FB208" s="5">
        <v>0.82550000000000001</v>
      </c>
      <c r="FC208" s="5">
        <v>0.31790000000000002</v>
      </c>
      <c r="FD208" s="5">
        <v>0.92579999999999996</v>
      </c>
      <c r="FE208" s="5">
        <v>3.2500000000000001E-2</v>
      </c>
      <c r="FF208" s="4"/>
      <c r="FG208" s="4"/>
      <c r="FH208" s="4"/>
      <c r="FI208" s="4"/>
      <c r="FJ208" s="4"/>
      <c r="FK208" s="5"/>
      <c r="FL208" s="5"/>
      <c r="FM208" s="5"/>
      <c r="FN208" s="5"/>
      <c r="FO208" s="5"/>
      <c r="FP208" s="4">
        <f t="shared" si="41"/>
        <v>0.70990333333333333</v>
      </c>
      <c r="FQ208" s="4">
        <f t="shared" si="37"/>
        <v>0.86935666666666667</v>
      </c>
      <c r="FR208" s="4">
        <f t="shared" si="38"/>
        <v>0.29331666666666661</v>
      </c>
      <c r="FS208" s="4">
        <f t="shared" si="39"/>
        <v>0.88329333333333315</v>
      </c>
      <c r="FT208" s="4">
        <f t="shared" si="40"/>
        <v>3.8136666666666666E-2</v>
      </c>
      <c r="FU208" s="1" t="str" cm="1">
        <f t="array" aca="1" ref="FU208" ca="1">CONCATENATE(INDIRECT(ADDRESS(1,MATCH(_xlfn.MINIFS(B208:FO208,metrics.est,"MAE"),B208:FO208,0)+1)), ", ", INDIRECT(ADDRESS(2,MATCH(_xlfn.MINIFS(B208:FO208,metrics.est,"MAE"),B208:FO208,0)+1)))</f>
        <v>k=20, r=0.1</v>
      </c>
      <c r="FV208" s="1" t="str" cm="1">
        <f t="array" aca="1" ref="FV208" ca="1">CONCATENATE(INDIRECT(ADDRESS(1,MATCH(_xlfn.MINIFS(B208:FO208,metrics.est,"MSE"),B208:FO208,0)+1)), ", ", INDIRECT(ADDRESS(2,MATCH(_xlfn.MINIFS(B208:FO208,metrics.est,"MSE"),B208:FO208,0)+1)))</f>
        <v>k=20, r=0.1</v>
      </c>
      <c r="FW208" s="1" t="str" cm="1">
        <f t="array" aca="1" ref="FW208" ca="1">CONCATENATE(INDIRECT(ADDRESS(1,MATCH(_xlfn.MAXIFS(B208:FO208,metrics.est,"R"),B208:FO208,0)+1)), ", ", INDIRECT(ADDRESS(2,MATCH(_xlfn.MAXIFS(B208:FO208,metrics.est,"R"),B208:FO208,0)+1)))</f>
        <v>k=20, r=0.1</v>
      </c>
      <c r="FX208" s="1" t="str" cm="1">
        <f t="array" aca="1" ref="FX208" ca="1">CONCATENATE(INDIRECT(ADDRESS(1,MATCH(_xlfn.MAXIFS(B208:FO208,metrics.est,"Coverage"),B208:FO208,0)+1)), ", ", INDIRECT(ADDRESS(2,MATCH(_xlfn.MAXIFS(B208:FO208,metrics.est,"Coverage"),B208:FO208,0)+1)))</f>
        <v>k=5, r=0.1</v>
      </c>
      <c r="FY208" s="1" t="str" cm="1">
        <f t="array" aca="1" ref="FY208" ca="1">CONCATENATE(INDIRECT(ADDRESS(1,MATCH(_xlfn.MINIFS(B208:FO208,metrics.est,"Time"),B208:FO208,0)+1)), ", ", INDIRECT(ADDRESS(2,MATCH(_xlfn.MINIFS(B208:FO208,metrics.est,"Time"),B208:FO208,0)+1)))</f>
        <v>k=20, r=0.9</v>
      </c>
    </row>
    <row r="209" spans="1:181" x14ac:dyDescent="0.2">
      <c r="A209" s="1" t="s">
        <v>180</v>
      </c>
      <c r="B209" s="4">
        <v>0.67120000000000002</v>
      </c>
      <c r="C209" s="4">
        <v>0.77690000000000003</v>
      </c>
      <c r="D209" s="4">
        <v>0.3301</v>
      </c>
      <c r="E209" s="4">
        <v>0.95579999999999998</v>
      </c>
      <c r="F209" s="4">
        <v>0.11600000000000001</v>
      </c>
      <c r="G209" s="5">
        <v>0.67469999999999997</v>
      </c>
      <c r="H209" s="5">
        <v>0.7893</v>
      </c>
      <c r="I209" s="5">
        <v>0.34939999999999999</v>
      </c>
      <c r="J209" s="5">
        <v>0.95050000000000001</v>
      </c>
      <c r="K209" s="5">
        <v>7.1599999999999997E-2</v>
      </c>
      <c r="L209" s="4">
        <v>0.68030000000000002</v>
      </c>
      <c r="M209" s="4">
        <v>0.8004</v>
      </c>
      <c r="N209" s="4">
        <v>0.33810000000000001</v>
      </c>
      <c r="O209" s="4">
        <v>0.94530000000000003</v>
      </c>
      <c r="P209" s="4">
        <v>7.6200000000000004E-2</v>
      </c>
      <c r="Q209" s="5">
        <v>0.68400000000000005</v>
      </c>
      <c r="R209" s="5">
        <v>0.80820000000000003</v>
      </c>
      <c r="S209" s="5">
        <v>0.32950000000000002</v>
      </c>
      <c r="T209" s="5">
        <v>0.93720000000000003</v>
      </c>
      <c r="U209" s="5">
        <v>6.1100000000000002E-2</v>
      </c>
      <c r="V209" s="4">
        <v>0.69</v>
      </c>
      <c r="W209" s="4">
        <v>0.82230000000000003</v>
      </c>
      <c r="X209" s="4">
        <v>0.32750000000000001</v>
      </c>
      <c r="Y209" s="4">
        <v>0.92600000000000005</v>
      </c>
      <c r="Z209" s="4">
        <v>4.5400000000000003E-2</v>
      </c>
      <c r="AA209" s="5">
        <v>0.70099999999999996</v>
      </c>
      <c r="AB209" s="5">
        <v>0.84560000000000002</v>
      </c>
      <c r="AC209" s="5">
        <v>0.30880000000000002</v>
      </c>
      <c r="AD209" s="5">
        <v>0.91120000000000001</v>
      </c>
      <c r="AE209" s="5">
        <v>3.7900000000000003E-2</v>
      </c>
      <c r="AF209" s="4">
        <v>0.71519999999999995</v>
      </c>
      <c r="AG209" s="4">
        <v>0.87860000000000005</v>
      </c>
      <c r="AH209" s="4">
        <v>0.27700000000000002</v>
      </c>
      <c r="AI209" s="4">
        <v>0.88560000000000005</v>
      </c>
      <c r="AJ209" s="4">
        <v>4.9299999999999997E-2</v>
      </c>
      <c r="AK209" s="5">
        <v>0.74070000000000003</v>
      </c>
      <c r="AL209" s="5">
        <v>0.94279999999999997</v>
      </c>
      <c r="AM209" s="5">
        <v>0.247</v>
      </c>
      <c r="AN209" s="5">
        <v>0.83309999999999995</v>
      </c>
      <c r="AO209" s="5">
        <v>2.2599999999999999E-2</v>
      </c>
      <c r="AP209" s="4">
        <v>0.79590000000000005</v>
      </c>
      <c r="AQ209" s="4">
        <v>1.0786</v>
      </c>
      <c r="AR209" s="4">
        <v>0.16950000000000001</v>
      </c>
      <c r="AS209" s="4">
        <v>0.68369999999999997</v>
      </c>
      <c r="AT209" s="4">
        <v>8.9999999999999993E-3</v>
      </c>
      <c r="AU209" s="5">
        <v>0.67110000000000003</v>
      </c>
      <c r="AV209" s="5">
        <v>0.78210000000000002</v>
      </c>
      <c r="AW209" s="5">
        <v>0.35809999999999997</v>
      </c>
      <c r="AX209" s="5">
        <v>0.95540000000000003</v>
      </c>
      <c r="AY209" s="5">
        <v>0.10050000000000001</v>
      </c>
      <c r="AZ209" s="4">
        <v>0.67949999999999999</v>
      </c>
      <c r="BA209" s="4">
        <v>0.79759999999999998</v>
      </c>
      <c r="BB209" s="4">
        <v>0.34589999999999999</v>
      </c>
      <c r="BC209" s="4">
        <v>0.94440000000000002</v>
      </c>
      <c r="BD209" s="4">
        <v>6.3899999999999998E-2</v>
      </c>
      <c r="BE209" s="5">
        <v>0.69110000000000005</v>
      </c>
      <c r="BF209" s="5">
        <v>0.82579999999999998</v>
      </c>
      <c r="BG209" s="5">
        <v>0.31979999999999997</v>
      </c>
      <c r="BH209" s="5">
        <v>0.92630000000000001</v>
      </c>
      <c r="BI209" s="5">
        <v>4.87E-2</v>
      </c>
      <c r="BJ209" s="4">
        <v>0.7147</v>
      </c>
      <c r="BK209" s="4">
        <v>0.879</v>
      </c>
      <c r="BL209" s="4">
        <v>0.2787</v>
      </c>
      <c r="BM209" s="4">
        <v>0.8851</v>
      </c>
      <c r="BN209" s="4">
        <v>2.93E-2</v>
      </c>
      <c r="BO209" s="5">
        <v>0.79620000000000002</v>
      </c>
      <c r="BP209" s="5">
        <v>1.0806</v>
      </c>
      <c r="BQ209" s="5">
        <v>0.17199999999999999</v>
      </c>
      <c r="BR209" s="5">
        <v>0.68210000000000004</v>
      </c>
      <c r="BS209" s="5">
        <v>8.0000000000000002E-3</v>
      </c>
      <c r="BT209" s="4">
        <v>0.67230000000000001</v>
      </c>
      <c r="BU209" s="4">
        <v>0.78239999999999998</v>
      </c>
      <c r="BV209" s="4">
        <v>0.34300000000000003</v>
      </c>
      <c r="BW209" s="4">
        <v>0.9546</v>
      </c>
      <c r="BX209" s="4">
        <v>9.0499999999999997E-2</v>
      </c>
      <c r="BY209" s="5">
        <v>0.67920000000000003</v>
      </c>
      <c r="BZ209" s="5">
        <v>0.79910000000000003</v>
      </c>
      <c r="CA209" s="5">
        <v>0.33979999999999999</v>
      </c>
      <c r="CB209" s="5">
        <v>0.94550000000000001</v>
      </c>
      <c r="CC209" s="5">
        <v>6.9000000000000006E-2</v>
      </c>
      <c r="CD209" s="4">
        <v>0.69169999999999998</v>
      </c>
      <c r="CE209" s="4">
        <v>0.82650000000000001</v>
      </c>
      <c r="CF209" s="4">
        <v>0.31919999999999998</v>
      </c>
      <c r="CG209" s="4">
        <v>0.92679999999999996</v>
      </c>
      <c r="CH209" s="4">
        <v>4.6600000000000003E-2</v>
      </c>
      <c r="CI209" s="5">
        <v>0.71599999999999997</v>
      </c>
      <c r="CJ209" s="5">
        <v>0.88319999999999999</v>
      </c>
      <c r="CK209" s="5">
        <v>0.27939999999999998</v>
      </c>
      <c r="CL209" s="5">
        <v>0.88439999999999996</v>
      </c>
      <c r="CM209" s="5">
        <v>2.6100000000000002E-2</v>
      </c>
      <c r="CN209" s="4">
        <v>0.79520000000000002</v>
      </c>
      <c r="CO209" s="4">
        <v>1.0787</v>
      </c>
      <c r="CP209" s="4">
        <v>0.17710000000000001</v>
      </c>
      <c r="CQ209" s="4">
        <v>0.68120000000000003</v>
      </c>
      <c r="CR209" s="4">
        <v>6.3E-3</v>
      </c>
      <c r="CS209" s="5">
        <v>0.66979999999999995</v>
      </c>
      <c r="CT209" s="5">
        <v>0.77849999999999997</v>
      </c>
      <c r="CU209" s="5">
        <v>0.35470000000000002</v>
      </c>
      <c r="CV209" s="5">
        <v>0.95499999999999996</v>
      </c>
      <c r="CW209" s="5">
        <v>8.0699999999999994E-2</v>
      </c>
      <c r="CX209" s="4">
        <v>0.67930000000000001</v>
      </c>
      <c r="CY209" s="4">
        <v>0.79830000000000001</v>
      </c>
      <c r="CZ209" s="4">
        <v>0.3427</v>
      </c>
      <c r="DA209" s="4">
        <v>0.94479999999999997</v>
      </c>
      <c r="DB209" s="4">
        <v>6.2899999999999998E-2</v>
      </c>
      <c r="DC209" s="5">
        <v>0.6915</v>
      </c>
      <c r="DD209" s="5">
        <v>0.82640000000000002</v>
      </c>
      <c r="DE209" s="5">
        <v>0.31850000000000001</v>
      </c>
      <c r="DF209" s="5">
        <v>0.92710000000000004</v>
      </c>
      <c r="DG209" s="5">
        <v>4.1500000000000002E-2</v>
      </c>
      <c r="DH209" s="4">
        <v>0.71630000000000005</v>
      </c>
      <c r="DI209" s="4">
        <v>0.88339999999999996</v>
      </c>
      <c r="DJ209" s="4">
        <v>0.28060000000000002</v>
      </c>
      <c r="DK209" s="4">
        <v>0.88539999999999996</v>
      </c>
      <c r="DL209" s="4">
        <v>2.1000000000000001E-2</v>
      </c>
      <c r="DM209" s="5">
        <v>0.79510000000000003</v>
      </c>
      <c r="DN209" s="5">
        <v>1.0780000000000001</v>
      </c>
      <c r="DO209" s="5">
        <v>0.1734</v>
      </c>
      <c r="DP209" s="5">
        <v>0.68200000000000005</v>
      </c>
      <c r="DQ209" s="5">
        <v>4.4000000000000003E-3</v>
      </c>
      <c r="DR209" s="4">
        <v>0.67249999999999999</v>
      </c>
      <c r="DS209" s="4">
        <v>0.78380000000000005</v>
      </c>
      <c r="DT209" s="4">
        <v>0.35220000000000001</v>
      </c>
      <c r="DU209" s="4">
        <v>0.95420000000000005</v>
      </c>
      <c r="DV209" s="4">
        <v>8.2299999999999998E-2</v>
      </c>
      <c r="DW209" s="5">
        <v>0.6784</v>
      </c>
      <c r="DX209" s="5">
        <v>0.79649999999999999</v>
      </c>
      <c r="DY209" s="5">
        <v>0.34050000000000002</v>
      </c>
      <c r="DZ209" s="5">
        <v>0.9446</v>
      </c>
      <c r="EA209" s="5">
        <v>6.9199999999999998E-2</v>
      </c>
      <c r="EB209" s="4">
        <v>0.69069999999999998</v>
      </c>
      <c r="EC209" s="4">
        <v>0.82479999999999998</v>
      </c>
      <c r="ED209" s="4">
        <v>0.32179999999999997</v>
      </c>
      <c r="EE209" s="4">
        <v>0.92630000000000001</v>
      </c>
      <c r="EF209" s="4">
        <v>3.9600000000000003E-2</v>
      </c>
      <c r="EG209" s="5">
        <v>0.71550000000000002</v>
      </c>
      <c r="EH209" s="5">
        <v>0.88149999999999995</v>
      </c>
      <c r="EI209" s="5">
        <v>0.27910000000000001</v>
      </c>
      <c r="EJ209" s="5">
        <v>0.88549999999999995</v>
      </c>
      <c r="EK209" s="5">
        <v>2.0500000000000001E-2</v>
      </c>
      <c r="EL209" s="4">
        <v>0.79549999999999998</v>
      </c>
      <c r="EM209" s="4">
        <v>1.0798000000000001</v>
      </c>
      <c r="EN209" s="4">
        <v>0.17299999999999999</v>
      </c>
      <c r="EO209" s="4">
        <v>0.68210000000000004</v>
      </c>
      <c r="EP209" s="4">
        <v>4.4999999999999997E-3</v>
      </c>
      <c r="EQ209" s="5"/>
      <c r="ER209" s="5"/>
      <c r="ES209" s="5"/>
      <c r="ET209" s="5"/>
      <c r="EU209" s="5"/>
      <c r="EV209" s="4"/>
      <c r="EW209" s="4"/>
      <c r="EX209" s="4"/>
      <c r="EY209" s="4"/>
      <c r="EZ209" s="4"/>
      <c r="FA209" s="5">
        <v>0.69059999999999999</v>
      </c>
      <c r="FB209" s="5">
        <v>0.82440000000000002</v>
      </c>
      <c r="FC209" s="5">
        <v>0.32050000000000001</v>
      </c>
      <c r="FD209" s="5">
        <v>0.92679999999999996</v>
      </c>
      <c r="FE209" s="5">
        <v>4.1300000000000003E-2</v>
      </c>
      <c r="FF209" s="4"/>
      <c r="FG209" s="4"/>
      <c r="FH209" s="4"/>
      <c r="FI209" s="4"/>
      <c r="FJ209" s="4"/>
      <c r="FK209" s="5"/>
      <c r="FL209" s="5"/>
      <c r="FM209" s="5"/>
      <c r="FN209" s="5"/>
      <c r="FO209" s="5"/>
      <c r="FP209" s="4">
        <f t="shared" si="41"/>
        <v>0.70850666666666662</v>
      </c>
      <c r="FQ209" s="4">
        <f t="shared" si="37"/>
        <v>0.86776999999999982</v>
      </c>
      <c r="FR209" s="4">
        <f t="shared" si="38"/>
        <v>0.29556333333333334</v>
      </c>
      <c r="FS209" s="4">
        <f t="shared" si="39"/>
        <v>0.88426666666666665</v>
      </c>
      <c r="FT209" s="4">
        <f t="shared" si="40"/>
        <v>4.8196666666666665E-2</v>
      </c>
      <c r="FU209" s="1" t="str" cm="1">
        <f t="array" aca="1" ref="FU209" ca="1">CONCATENATE(INDIRECT(ADDRESS(1,MATCH(_xlfn.MINIFS(B209:FO209,metrics.est,"MAE"),B209:FO209,0)+1)), ", ", INDIRECT(ADDRESS(2,MATCH(_xlfn.MINIFS(B209:FO209,metrics.est,"MAE"),B209:FO209,0)+1)))</f>
        <v>k=20, r=0.1</v>
      </c>
      <c r="FV209" s="1" t="str" cm="1">
        <f t="array" aca="1" ref="FV209" ca="1">CONCATENATE(INDIRECT(ADDRESS(1,MATCH(_xlfn.MINIFS(B209:FO209,metrics.est,"MSE"),B209:FO209,0)+1)), ", ", INDIRECT(ADDRESS(2,MATCH(_xlfn.MINIFS(B209:FO209,metrics.est,"MSE"),B209:FO209,0)+1)))</f>
        <v>k=5, r=0.1</v>
      </c>
      <c r="FW209" s="1" t="str" cm="1">
        <f t="array" aca="1" ref="FW209" ca="1">CONCATENATE(INDIRECT(ADDRESS(1,MATCH(_xlfn.MAXIFS(B209:FO209,metrics.est,"R"),B209:FO209,0)+1)), ", ", INDIRECT(ADDRESS(2,MATCH(_xlfn.MAXIFS(B209:FO209,metrics.est,"R"),B209:FO209,0)+1)))</f>
        <v>k=10, r=0.1</v>
      </c>
      <c r="FX209" s="1" t="str" cm="1">
        <f t="array" aca="1" ref="FX209" ca="1">CONCATENATE(INDIRECT(ADDRESS(1,MATCH(_xlfn.MAXIFS(B209:FO209,metrics.est,"Coverage"),B209:FO209,0)+1)), ", ", INDIRECT(ADDRESS(2,MATCH(_xlfn.MAXIFS(B209:FO209,metrics.est,"Coverage"),B209:FO209,0)+1)))</f>
        <v>k=5, r=0.1</v>
      </c>
      <c r="FY209" s="1" t="str" cm="1">
        <f t="array" aca="1" ref="FY209" ca="1">CONCATENATE(INDIRECT(ADDRESS(1,MATCH(_xlfn.MINIFS(B209:FO209,metrics.est,"Time"),B209:FO209,0)+1)), ", ", INDIRECT(ADDRESS(2,MATCH(_xlfn.MINIFS(B209:FO209,metrics.est,"Time"),B209:FO209,0)+1)))</f>
        <v>k=20, r=0.9</v>
      </c>
    </row>
    <row r="210" spans="1:181" x14ac:dyDescent="0.2">
      <c r="A210" s="1" t="s">
        <v>181</v>
      </c>
      <c r="B210" s="4">
        <v>0.67159999999999997</v>
      </c>
      <c r="C210" s="4">
        <v>0.77690000000000003</v>
      </c>
      <c r="D210" s="4">
        <v>0.33279999999999998</v>
      </c>
      <c r="E210" s="4">
        <v>0.95479999999999998</v>
      </c>
      <c r="F210" s="4">
        <v>9.5500000000000002E-2</v>
      </c>
      <c r="G210" s="5">
        <v>0.6764</v>
      </c>
      <c r="H210" s="5">
        <v>0.79139999999999999</v>
      </c>
      <c r="I210" s="5">
        <v>0.34129999999999999</v>
      </c>
      <c r="J210" s="5">
        <v>0.94920000000000004</v>
      </c>
      <c r="K210" s="5">
        <v>5.5399999999999998E-2</v>
      </c>
      <c r="L210" s="4">
        <v>0.68179999999999996</v>
      </c>
      <c r="M210" s="4">
        <v>0.80189999999999995</v>
      </c>
      <c r="N210" s="4">
        <v>0.33129999999999998</v>
      </c>
      <c r="O210" s="4">
        <v>0.94379999999999997</v>
      </c>
      <c r="P210" s="4">
        <v>5.2900000000000003E-2</v>
      </c>
      <c r="Q210" s="5">
        <v>0.68679999999999997</v>
      </c>
      <c r="R210" s="5">
        <v>0.81299999999999994</v>
      </c>
      <c r="S210" s="5">
        <v>0.31719999999999998</v>
      </c>
      <c r="T210" s="5">
        <v>0.93510000000000004</v>
      </c>
      <c r="U210" s="5">
        <v>4.4299999999999999E-2</v>
      </c>
      <c r="V210" s="4">
        <v>0.69389999999999996</v>
      </c>
      <c r="W210" s="4">
        <v>0.82909999999999995</v>
      </c>
      <c r="X210" s="4">
        <v>0.31580000000000003</v>
      </c>
      <c r="Y210" s="4">
        <v>0.92320000000000002</v>
      </c>
      <c r="Z210" s="4">
        <v>3.9399999999999998E-2</v>
      </c>
      <c r="AA210" s="5">
        <v>0.70650000000000002</v>
      </c>
      <c r="AB210" s="5">
        <v>0.85570000000000002</v>
      </c>
      <c r="AC210" s="5">
        <v>0.29360000000000003</v>
      </c>
      <c r="AD210" s="5">
        <v>0.90669999999999995</v>
      </c>
      <c r="AE210" s="5">
        <v>2.5499999999999998E-2</v>
      </c>
      <c r="AF210" s="4">
        <v>0.72330000000000005</v>
      </c>
      <c r="AG210" s="4">
        <v>0.89439999999999997</v>
      </c>
      <c r="AH210" s="4">
        <v>0.2596</v>
      </c>
      <c r="AI210" s="4">
        <v>0.87860000000000005</v>
      </c>
      <c r="AJ210" s="4">
        <v>3.7699999999999997E-2</v>
      </c>
      <c r="AK210" s="5">
        <v>0.753</v>
      </c>
      <c r="AL210" s="5">
        <v>0.9698</v>
      </c>
      <c r="AM210" s="5">
        <v>0.23069999999999999</v>
      </c>
      <c r="AN210" s="5">
        <v>0.81889999999999996</v>
      </c>
      <c r="AO210" s="5">
        <v>1.8700000000000001E-2</v>
      </c>
      <c r="AP210" s="4">
        <v>0.81220000000000003</v>
      </c>
      <c r="AQ210" s="4">
        <v>1.1180000000000001</v>
      </c>
      <c r="AR210" s="4">
        <v>0.16070000000000001</v>
      </c>
      <c r="AS210" s="4">
        <v>0.65710000000000002</v>
      </c>
      <c r="AT210" s="4">
        <v>8.3999999999999995E-3</v>
      </c>
      <c r="AU210" s="5">
        <v>0.67159999999999997</v>
      </c>
      <c r="AV210" s="5">
        <v>0.78210000000000002</v>
      </c>
      <c r="AW210" s="5">
        <v>0.3538</v>
      </c>
      <c r="AX210" s="5">
        <v>0.95430000000000004</v>
      </c>
      <c r="AY210" s="5">
        <v>7.8200000000000006E-2</v>
      </c>
      <c r="AZ210" s="4">
        <v>0.68100000000000005</v>
      </c>
      <c r="BA210" s="4">
        <v>0.79949999999999999</v>
      </c>
      <c r="BB210" s="4">
        <v>0.34110000000000001</v>
      </c>
      <c r="BC210" s="4">
        <v>0.94289999999999996</v>
      </c>
      <c r="BD210" s="4">
        <v>5.0500000000000003E-2</v>
      </c>
      <c r="BE210" s="5">
        <v>0.69479999999999997</v>
      </c>
      <c r="BF210" s="5">
        <v>0.83209999999999995</v>
      </c>
      <c r="BG210" s="5">
        <v>0.30649999999999999</v>
      </c>
      <c r="BH210" s="5">
        <v>0.92330000000000001</v>
      </c>
      <c r="BI210" s="5">
        <v>3.9899999999999998E-2</v>
      </c>
      <c r="BJ210" s="4">
        <v>0.72240000000000004</v>
      </c>
      <c r="BK210" s="4">
        <v>0.89449999999999996</v>
      </c>
      <c r="BL210" s="4">
        <v>0.26300000000000001</v>
      </c>
      <c r="BM210" s="4">
        <v>0.87760000000000005</v>
      </c>
      <c r="BN210" s="4">
        <v>2.3400000000000001E-2</v>
      </c>
      <c r="BO210" s="5">
        <v>0.81189999999999996</v>
      </c>
      <c r="BP210" s="5">
        <v>1.1187</v>
      </c>
      <c r="BQ210" s="5">
        <v>0.16250000000000001</v>
      </c>
      <c r="BR210" s="5">
        <v>0.65459999999999996</v>
      </c>
      <c r="BS210" s="5">
        <v>7.7000000000000002E-3</v>
      </c>
      <c r="BT210" s="4">
        <v>0.67300000000000004</v>
      </c>
      <c r="BU210" s="4">
        <v>0.78300000000000003</v>
      </c>
      <c r="BV210" s="4">
        <v>0.33850000000000002</v>
      </c>
      <c r="BW210" s="4">
        <v>0.95350000000000001</v>
      </c>
      <c r="BX210" s="4">
        <v>7.4099999999999999E-2</v>
      </c>
      <c r="BY210" s="5">
        <v>0.68079999999999996</v>
      </c>
      <c r="BZ210" s="5">
        <v>0.80069999999999997</v>
      </c>
      <c r="CA210" s="5">
        <v>0.3327</v>
      </c>
      <c r="CB210" s="5">
        <v>0.94359999999999999</v>
      </c>
      <c r="CC210" s="5">
        <v>5.3800000000000001E-2</v>
      </c>
      <c r="CD210" s="4">
        <v>0.69510000000000005</v>
      </c>
      <c r="CE210" s="4">
        <v>0.83240000000000003</v>
      </c>
      <c r="CF210" s="4">
        <v>0.3085</v>
      </c>
      <c r="CG210" s="4">
        <v>0.92390000000000005</v>
      </c>
      <c r="CH210" s="4">
        <v>3.5900000000000001E-2</v>
      </c>
      <c r="CI210" s="5">
        <v>0.7238</v>
      </c>
      <c r="CJ210" s="5">
        <v>0.8992</v>
      </c>
      <c r="CK210" s="5">
        <v>0.26340000000000002</v>
      </c>
      <c r="CL210" s="5">
        <v>0.87719999999999998</v>
      </c>
      <c r="CM210" s="5">
        <v>2.2100000000000002E-2</v>
      </c>
      <c r="CN210" s="4">
        <v>0.81169999999999998</v>
      </c>
      <c r="CO210" s="4">
        <v>1.1183000000000001</v>
      </c>
      <c r="CP210" s="4">
        <v>0.1673</v>
      </c>
      <c r="CQ210" s="4">
        <v>0.65390000000000004</v>
      </c>
      <c r="CR210" s="4">
        <v>5.7000000000000002E-3</v>
      </c>
      <c r="CS210" s="5">
        <v>0.6704</v>
      </c>
      <c r="CT210" s="5">
        <v>0.77839999999999998</v>
      </c>
      <c r="CU210" s="5">
        <v>0.35370000000000001</v>
      </c>
      <c r="CV210" s="5">
        <v>0.95420000000000005</v>
      </c>
      <c r="CW210" s="5">
        <v>6.3799999999999996E-2</v>
      </c>
      <c r="CX210" s="4">
        <v>0.68089999999999995</v>
      </c>
      <c r="CY210" s="4">
        <v>0.8004</v>
      </c>
      <c r="CZ210" s="4">
        <v>0.33689999999999998</v>
      </c>
      <c r="DA210" s="4">
        <v>0.94310000000000005</v>
      </c>
      <c r="DB210" s="4">
        <v>5.1400000000000001E-2</v>
      </c>
      <c r="DC210" s="5">
        <v>0.69510000000000005</v>
      </c>
      <c r="DD210" s="5">
        <v>0.83299999999999996</v>
      </c>
      <c r="DE210" s="5">
        <v>0.307</v>
      </c>
      <c r="DF210" s="5">
        <v>0.92410000000000003</v>
      </c>
      <c r="DG210" s="5">
        <v>3.3300000000000003E-2</v>
      </c>
      <c r="DH210" s="4">
        <v>0.72399999999999998</v>
      </c>
      <c r="DI210" s="4">
        <v>0.89900000000000002</v>
      </c>
      <c r="DJ210" s="4">
        <v>0.26500000000000001</v>
      </c>
      <c r="DK210" s="4">
        <v>0.87809999999999999</v>
      </c>
      <c r="DL210" s="4">
        <v>1.7299999999999999E-2</v>
      </c>
      <c r="DM210" s="5">
        <v>0.81120000000000003</v>
      </c>
      <c r="DN210" s="5">
        <v>1.1165</v>
      </c>
      <c r="DO210" s="5">
        <v>0.1638</v>
      </c>
      <c r="DP210" s="5">
        <v>0.65349999999999997</v>
      </c>
      <c r="DQ210" s="5">
        <v>3.8E-3</v>
      </c>
      <c r="DR210" s="4">
        <v>0.67310000000000003</v>
      </c>
      <c r="DS210" s="4">
        <v>0.7833</v>
      </c>
      <c r="DT210" s="4">
        <v>0.3488</v>
      </c>
      <c r="DU210" s="4">
        <v>0.95309999999999995</v>
      </c>
      <c r="DV210" s="4">
        <v>6.4199999999999993E-2</v>
      </c>
      <c r="DW210" s="5">
        <v>0.68010000000000004</v>
      </c>
      <c r="DX210" s="5">
        <v>0.79869999999999997</v>
      </c>
      <c r="DY210" s="5">
        <v>0.33439999999999998</v>
      </c>
      <c r="DZ210" s="5">
        <v>0.94289999999999996</v>
      </c>
      <c r="EA210" s="5">
        <v>5.4399999999999997E-2</v>
      </c>
      <c r="EB210" s="4">
        <v>0.69450000000000001</v>
      </c>
      <c r="EC210" s="4">
        <v>0.83109999999999995</v>
      </c>
      <c r="ED210" s="4">
        <v>0.31030000000000002</v>
      </c>
      <c r="EE210" s="4">
        <v>0.9234</v>
      </c>
      <c r="EF210" s="4">
        <v>3.1800000000000002E-2</v>
      </c>
      <c r="EG210" s="5">
        <v>0.72340000000000004</v>
      </c>
      <c r="EH210" s="5">
        <v>0.89770000000000005</v>
      </c>
      <c r="EI210" s="5">
        <v>0.26290000000000002</v>
      </c>
      <c r="EJ210" s="5">
        <v>0.87819999999999998</v>
      </c>
      <c r="EK210" s="5">
        <v>1.67E-2</v>
      </c>
      <c r="EL210" s="4">
        <v>0.81169999999999998</v>
      </c>
      <c r="EM210" s="4">
        <v>1.1189</v>
      </c>
      <c r="EN210" s="4">
        <v>0.16370000000000001</v>
      </c>
      <c r="EO210" s="4">
        <v>0.65449999999999997</v>
      </c>
      <c r="EP210" s="4">
        <v>4.1000000000000003E-3</v>
      </c>
      <c r="EQ210" s="5"/>
      <c r="ER210" s="5"/>
      <c r="ES210" s="5"/>
      <c r="ET210" s="5"/>
      <c r="EU210" s="5"/>
      <c r="EV210" s="4"/>
      <c r="EW210" s="4"/>
      <c r="EX210" s="4"/>
      <c r="EY210" s="4"/>
      <c r="EZ210" s="4"/>
      <c r="FA210" s="5">
        <v>0.69420000000000004</v>
      </c>
      <c r="FB210" s="5">
        <v>0.83030000000000004</v>
      </c>
      <c r="FC210" s="5">
        <v>0.30980000000000002</v>
      </c>
      <c r="FD210" s="5">
        <v>0.92369999999999997</v>
      </c>
      <c r="FE210" s="5">
        <v>3.2899999999999999E-2</v>
      </c>
      <c r="FF210" s="4"/>
      <c r="FG210" s="4"/>
      <c r="FH210" s="4"/>
      <c r="FI210" s="4"/>
      <c r="FJ210" s="4"/>
      <c r="FK210" s="5"/>
      <c r="FL210" s="5"/>
      <c r="FM210" s="5"/>
      <c r="FN210" s="5"/>
      <c r="FO210" s="5"/>
      <c r="FP210" s="4">
        <f t="shared" si="41"/>
        <v>0.71433999999999997</v>
      </c>
      <c r="FQ210" s="4">
        <f t="shared" si="37"/>
        <v>0.87993333333333346</v>
      </c>
      <c r="FR210" s="4">
        <f t="shared" si="38"/>
        <v>0.28588666666666657</v>
      </c>
      <c r="FS210" s="4">
        <f t="shared" si="39"/>
        <v>0.87669999999999992</v>
      </c>
      <c r="FT210" s="4">
        <f t="shared" si="40"/>
        <v>3.8093333333333333E-2</v>
      </c>
      <c r="FU210" s="1" t="str" cm="1">
        <f t="array" aca="1" ref="FU210" ca="1">CONCATENATE(INDIRECT(ADDRESS(1,MATCH(_xlfn.MINIFS(B210:FO210,metrics.est,"MAE"),B210:FO210,0)+1)), ", ", INDIRECT(ADDRESS(2,MATCH(_xlfn.MINIFS(B210:FO210,metrics.est,"MAE"),B210:FO210,0)+1)))</f>
        <v>k=20, r=0.1</v>
      </c>
      <c r="FV210" s="1" t="str" cm="1">
        <f t="array" aca="1" ref="FV210" ca="1">CONCATENATE(INDIRECT(ADDRESS(1,MATCH(_xlfn.MINIFS(B210:FO210,metrics.est,"MSE"),B210:FO210,0)+1)), ", ", INDIRECT(ADDRESS(2,MATCH(_xlfn.MINIFS(B210:FO210,metrics.est,"MSE"),B210:FO210,0)+1)))</f>
        <v>k=5, r=0.1</v>
      </c>
      <c r="FW210" s="1" t="str" cm="1">
        <f t="array" aca="1" ref="FW210" ca="1">CONCATENATE(INDIRECT(ADDRESS(1,MATCH(_xlfn.MAXIFS(B210:FO210,metrics.est,"R"),B210:FO210,0)+1)), ", ", INDIRECT(ADDRESS(2,MATCH(_xlfn.MAXIFS(B210:FO210,metrics.est,"R"),B210:FO210,0)+1)))</f>
        <v>k=10, r=0.1</v>
      </c>
      <c r="FX210" s="1" t="str" cm="1">
        <f t="array" aca="1" ref="FX210" ca="1">CONCATENATE(INDIRECT(ADDRESS(1,MATCH(_xlfn.MAXIFS(B210:FO210,metrics.est,"Coverage"),B210:FO210,0)+1)), ", ", INDIRECT(ADDRESS(2,MATCH(_xlfn.MAXIFS(B210:FO210,metrics.est,"Coverage"),B210:FO210,0)+1)))</f>
        <v>k=5, r=0.1</v>
      </c>
      <c r="FY210" s="1" t="str" cm="1">
        <f t="array" aca="1" ref="FY210" ca="1">CONCATENATE(INDIRECT(ADDRESS(1,MATCH(_xlfn.MINIFS(B210:FO210,metrics.est,"Time"),B210:FO210,0)+1)), ", ", INDIRECT(ADDRESS(2,MATCH(_xlfn.MINIFS(B210:FO210,metrics.est,"Time"),B210:FO210,0)+1)))</f>
        <v>k=20, r=0.9</v>
      </c>
    </row>
    <row r="211" spans="1:181" x14ac:dyDescent="0.2">
      <c r="A211" s="1" t="s">
        <v>182</v>
      </c>
      <c r="B211" s="4">
        <v>0.67049999999999998</v>
      </c>
      <c r="C211" s="4">
        <v>0.77559999999999996</v>
      </c>
      <c r="D211" s="4">
        <v>0.32829999999999998</v>
      </c>
      <c r="E211" s="4">
        <v>0.95489999999999997</v>
      </c>
      <c r="F211" s="4">
        <v>0.1183</v>
      </c>
      <c r="G211" s="5">
        <v>0.6754</v>
      </c>
      <c r="H211" s="5">
        <v>0.79110000000000003</v>
      </c>
      <c r="I211" s="5">
        <v>0.3427</v>
      </c>
      <c r="J211" s="5">
        <v>0.9496</v>
      </c>
      <c r="K211" s="5">
        <v>7.0199999999999999E-2</v>
      </c>
      <c r="L211" s="4">
        <v>0.68079999999999996</v>
      </c>
      <c r="M211" s="4">
        <v>0.80120000000000002</v>
      </c>
      <c r="N211" s="4">
        <v>0.33129999999999998</v>
      </c>
      <c r="O211" s="4">
        <v>0.94399999999999995</v>
      </c>
      <c r="P211" s="4">
        <v>7.1900000000000006E-2</v>
      </c>
      <c r="Q211" s="5">
        <v>0.68540000000000001</v>
      </c>
      <c r="R211" s="5">
        <v>0.81100000000000005</v>
      </c>
      <c r="S211" s="5">
        <v>0.3206</v>
      </c>
      <c r="T211" s="5">
        <v>0.93559999999999999</v>
      </c>
      <c r="U211" s="5">
        <v>5.6300000000000003E-2</v>
      </c>
      <c r="V211" s="4">
        <v>0.69269999999999998</v>
      </c>
      <c r="W211" s="4">
        <v>0.82779999999999998</v>
      </c>
      <c r="X211" s="4">
        <v>0.31929999999999997</v>
      </c>
      <c r="Y211" s="4">
        <v>0.92379999999999995</v>
      </c>
      <c r="Z211" s="4">
        <v>5.28E-2</v>
      </c>
      <c r="AA211" s="5">
        <v>0.70499999999999996</v>
      </c>
      <c r="AB211" s="5">
        <v>0.85389999999999999</v>
      </c>
      <c r="AC211" s="5">
        <v>0.2949</v>
      </c>
      <c r="AD211" s="5">
        <v>0.90749999999999997</v>
      </c>
      <c r="AE211" s="5">
        <v>3.3599999999999998E-2</v>
      </c>
      <c r="AF211" s="4">
        <v>0.72170000000000001</v>
      </c>
      <c r="AG211" s="4">
        <v>0.8921</v>
      </c>
      <c r="AH211" s="4">
        <v>0.26090000000000002</v>
      </c>
      <c r="AI211" s="4">
        <v>0.87960000000000005</v>
      </c>
      <c r="AJ211" s="4">
        <v>5.6500000000000002E-2</v>
      </c>
      <c r="AK211" s="5">
        <v>0.75119999999999998</v>
      </c>
      <c r="AL211" s="5">
        <v>0.96699999999999997</v>
      </c>
      <c r="AM211" s="5">
        <v>0.2324</v>
      </c>
      <c r="AN211" s="5">
        <v>0.82069999999999999</v>
      </c>
      <c r="AO211" s="5">
        <v>2.1999999999999999E-2</v>
      </c>
      <c r="AP211" s="4">
        <v>0.8105</v>
      </c>
      <c r="AQ211" s="4">
        <v>1.1146</v>
      </c>
      <c r="AR211" s="4">
        <v>0.16059999999999999</v>
      </c>
      <c r="AS211" s="4">
        <v>0.65800000000000003</v>
      </c>
      <c r="AT211" s="4">
        <v>9.1000000000000004E-3</v>
      </c>
      <c r="AU211" s="5">
        <v>0.67100000000000004</v>
      </c>
      <c r="AV211" s="5">
        <v>0.78180000000000005</v>
      </c>
      <c r="AW211" s="5">
        <v>0.3533</v>
      </c>
      <c r="AX211" s="5">
        <v>0.95450000000000002</v>
      </c>
      <c r="AY211" s="5">
        <v>9.7100000000000006E-2</v>
      </c>
      <c r="AZ211" s="4">
        <v>0.67989999999999995</v>
      </c>
      <c r="BA211" s="4">
        <v>0.79830000000000001</v>
      </c>
      <c r="BB211" s="4">
        <v>0.34350000000000003</v>
      </c>
      <c r="BC211" s="4">
        <v>0.94320000000000004</v>
      </c>
      <c r="BD211" s="4">
        <v>6.4199999999999993E-2</v>
      </c>
      <c r="BE211" s="5">
        <v>0.69359999999999999</v>
      </c>
      <c r="BF211" s="5">
        <v>0.83109999999999995</v>
      </c>
      <c r="BG211" s="5">
        <v>0.30769999999999997</v>
      </c>
      <c r="BH211" s="5">
        <v>0.92400000000000004</v>
      </c>
      <c r="BI211" s="5">
        <v>4.7899999999999998E-2</v>
      </c>
      <c r="BJ211" s="4">
        <v>0.72070000000000001</v>
      </c>
      <c r="BK211" s="4">
        <v>0.89229999999999998</v>
      </c>
      <c r="BL211" s="4">
        <v>0.26440000000000002</v>
      </c>
      <c r="BM211" s="4">
        <v>0.87909999999999999</v>
      </c>
      <c r="BN211" s="4">
        <v>3.2000000000000001E-2</v>
      </c>
      <c r="BO211" s="5">
        <v>0.81020000000000003</v>
      </c>
      <c r="BP211" s="5">
        <v>1.1153</v>
      </c>
      <c r="BQ211" s="5">
        <v>0.1628</v>
      </c>
      <c r="BR211" s="5">
        <v>0.6552</v>
      </c>
      <c r="BS211" s="5">
        <v>8.6999999999999994E-3</v>
      </c>
      <c r="BT211" s="4">
        <v>0.67220000000000002</v>
      </c>
      <c r="BU211" s="4">
        <v>0.78249999999999997</v>
      </c>
      <c r="BV211" s="4">
        <v>0.34079999999999999</v>
      </c>
      <c r="BW211" s="4">
        <v>0.95379999999999998</v>
      </c>
      <c r="BX211" s="4">
        <v>9.6000000000000002E-2</v>
      </c>
      <c r="BY211" s="5">
        <v>0.67979999999999996</v>
      </c>
      <c r="BZ211" s="5">
        <v>0.79979999999999996</v>
      </c>
      <c r="CA211" s="5">
        <v>0.3352</v>
      </c>
      <c r="CB211" s="5">
        <v>0.94410000000000005</v>
      </c>
      <c r="CC211" s="5">
        <v>6.8000000000000005E-2</v>
      </c>
      <c r="CD211" s="4">
        <v>0.69389999999999996</v>
      </c>
      <c r="CE211" s="4">
        <v>0.83089999999999997</v>
      </c>
      <c r="CF211" s="4">
        <v>0.30990000000000001</v>
      </c>
      <c r="CG211" s="4">
        <v>0.92459999999999998</v>
      </c>
      <c r="CH211" s="4">
        <v>4.7699999999999999E-2</v>
      </c>
      <c r="CI211" s="5">
        <v>0.72240000000000004</v>
      </c>
      <c r="CJ211" s="5">
        <v>0.89729999999999999</v>
      </c>
      <c r="CK211" s="5">
        <v>0.26390000000000002</v>
      </c>
      <c r="CL211" s="5">
        <v>0.87829999999999997</v>
      </c>
      <c r="CM211" s="5">
        <v>2.64E-2</v>
      </c>
      <c r="CN211" s="4">
        <v>0.80989999999999995</v>
      </c>
      <c r="CO211" s="4">
        <v>1.1149</v>
      </c>
      <c r="CP211" s="4">
        <v>0.1676</v>
      </c>
      <c r="CQ211" s="4">
        <v>0.65500000000000003</v>
      </c>
      <c r="CR211" s="4">
        <v>6.1999999999999998E-3</v>
      </c>
      <c r="CS211" s="5">
        <v>0.66959999999999997</v>
      </c>
      <c r="CT211" s="5">
        <v>0.77790000000000004</v>
      </c>
      <c r="CU211" s="5">
        <v>0.35339999999999999</v>
      </c>
      <c r="CV211" s="5">
        <v>0.95420000000000005</v>
      </c>
      <c r="CW211" s="5">
        <v>8.1699999999999995E-2</v>
      </c>
      <c r="CX211" s="4">
        <v>0.67989999999999995</v>
      </c>
      <c r="CY211" s="4">
        <v>0.79930000000000001</v>
      </c>
      <c r="CZ211" s="4">
        <v>0.33860000000000001</v>
      </c>
      <c r="DA211" s="4">
        <v>0.94340000000000002</v>
      </c>
      <c r="DB211" s="4">
        <v>6.6400000000000001E-2</v>
      </c>
      <c r="DC211" s="5">
        <v>0.69389999999999996</v>
      </c>
      <c r="DD211" s="5">
        <v>0.83169999999999999</v>
      </c>
      <c r="DE211" s="5">
        <v>0.30809999999999998</v>
      </c>
      <c r="DF211" s="5">
        <v>0.92479999999999996</v>
      </c>
      <c r="DG211" s="5">
        <v>4.1799999999999997E-2</v>
      </c>
      <c r="DH211" s="4">
        <v>0.72250000000000003</v>
      </c>
      <c r="DI211" s="4">
        <v>0.89710000000000001</v>
      </c>
      <c r="DJ211" s="4">
        <v>0.2661</v>
      </c>
      <c r="DK211" s="4">
        <v>0.87939999999999996</v>
      </c>
      <c r="DL211" s="4">
        <v>2.1399999999999999E-2</v>
      </c>
      <c r="DM211" s="5">
        <v>0.80959999999999999</v>
      </c>
      <c r="DN211" s="5">
        <v>1.1131</v>
      </c>
      <c r="DO211" s="5">
        <v>0.16400000000000001</v>
      </c>
      <c r="DP211" s="5">
        <v>0.65449999999999997</v>
      </c>
      <c r="DQ211" s="5">
        <v>4.4000000000000003E-3</v>
      </c>
      <c r="DR211" s="4">
        <v>0.6724</v>
      </c>
      <c r="DS211" s="4">
        <v>0.7833</v>
      </c>
      <c r="DT211" s="4">
        <v>0.35089999999999999</v>
      </c>
      <c r="DU211" s="4">
        <v>0.95340000000000003</v>
      </c>
      <c r="DV211" s="4">
        <v>8.3599999999999994E-2</v>
      </c>
      <c r="DW211" s="5">
        <v>0.67910000000000004</v>
      </c>
      <c r="DX211" s="5">
        <v>0.79790000000000005</v>
      </c>
      <c r="DY211" s="5">
        <v>0.33610000000000001</v>
      </c>
      <c r="DZ211" s="5">
        <v>0.94330000000000003</v>
      </c>
      <c r="EA211" s="5">
        <v>6.8599999999999994E-2</v>
      </c>
      <c r="EB211" s="4">
        <v>0.69320000000000004</v>
      </c>
      <c r="EC211" s="4">
        <v>0.82969999999999999</v>
      </c>
      <c r="ED211" s="4">
        <v>0.312</v>
      </c>
      <c r="EE211" s="4">
        <v>0.92410000000000003</v>
      </c>
      <c r="EF211" s="4">
        <v>3.9899999999999998E-2</v>
      </c>
      <c r="EG211" s="5">
        <v>0.7218</v>
      </c>
      <c r="EH211" s="5">
        <v>0.89559999999999995</v>
      </c>
      <c r="EI211" s="5">
        <v>0.26400000000000001</v>
      </c>
      <c r="EJ211" s="5">
        <v>0.87949999999999995</v>
      </c>
      <c r="EK211" s="5">
        <v>2.0799999999999999E-2</v>
      </c>
      <c r="EL211" s="4">
        <v>0.81</v>
      </c>
      <c r="EM211" s="4">
        <v>1.1154999999999999</v>
      </c>
      <c r="EN211" s="4">
        <v>0.16400000000000001</v>
      </c>
      <c r="EO211" s="4">
        <v>0.65549999999999997</v>
      </c>
      <c r="EP211" s="4">
        <v>4.4999999999999997E-3</v>
      </c>
      <c r="EQ211" s="5"/>
      <c r="ER211" s="5"/>
      <c r="ES211" s="5"/>
      <c r="ET211" s="5"/>
      <c r="EU211" s="5"/>
      <c r="EV211" s="4"/>
      <c r="EW211" s="4"/>
      <c r="EX211" s="4"/>
      <c r="EY211" s="4"/>
      <c r="EZ211" s="4"/>
      <c r="FA211" s="5">
        <v>0.69289999999999996</v>
      </c>
      <c r="FB211" s="5">
        <v>0.82899999999999996</v>
      </c>
      <c r="FC211" s="5">
        <v>0.3115</v>
      </c>
      <c r="FD211" s="5">
        <v>0.9244</v>
      </c>
      <c r="FE211" s="5">
        <v>4.19E-2</v>
      </c>
      <c r="FF211" s="4"/>
      <c r="FG211" s="4"/>
      <c r="FH211" s="4"/>
      <c r="FI211" s="4"/>
      <c r="FJ211" s="4"/>
      <c r="FK211" s="5"/>
      <c r="FL211" s="5"/>
      <c r="FM211" s="5"/>
      <c r="FN211" s="5"/>
      <c r="FO211" s="5"/>
      <c r="FP211" s="4">
        <f t="shared" si="41"/>
        <v>0.71305666666666656</v>
      </c>
      <c r="FQ211" s="4">
        <f t="shared" si="37"/>
        <v>0.87828666666666644</v>
      </c>
      <c r="FR211" s="4">
        <f t="shared" si="38"/>
        <v>0.28695999999999999</v>
      </c>
      <c r="FS211" s="4">
        <f t="shared" si="39"/>
        <v>0.87739999999999996</v>
      </c>
      <c r="FT211" s="4">
        <f t="shared" si="40"/>
        <v>4.8663333333333343E-2</v>
      </c>
      <c r="FU211" s="1" t="str" cm="1">
        <f t="array" aca="1" ref="FU211" ca="1">CONCATENATE(INDIRECT(ADDRESS(1,MATCH(_xlfn.MINIFS(B211:FO211,metrics.est,"MAE"),B211:FO211,0)+1)), ", ", INDIRECT(ADDRESS(2,MATCH(_xlfn.MINIFS(B211:FO211,metrics.est,"MAE"),B211:FO211,0)+1)))</f>
        <v>k=20, r=0.1</v>
      </c>
      <c r="FV211" s="1" t="str" cm="1">
        <f t="array" aca="1" ref="FV211" ca="1">CONCATENATE(INDIRECT(ADDRESS(1,MATCH(_xlfn.MINIFS(B211:FO211,metrics.est,"MSE"),B211:FO211,0)+1)), ", ", INDIRECT(ADDRESS(2,MATCH(_xlfn.MINIFS(B211:FO211,metrics.est,"MSE"),B211:FO211,0)+1)))</f>
        <v>k=5, r=0.1</v>
      </c>
      <c r="FW211" s="1" t="str" cm="1">
        <f t="array" aca="1" ref="FW211" ca="1">CONCATENATE(INDIRECT(ADDRESS(1,MATCH(_xlfn.MAXIFS(B211:FO211,metrics.est,"R"),B211:FO211,0)+1)), ", ", INDIRECT(ADDRESS(2,MATCH(_xlfn.MAXIFS(B211:FO211,metrics.est,"R"),B211:FO211,0)+1)))</f>
        <v>k=20, r=0.1</v>
      </c>
      <c r="FX211" s="1" t="str" cm="1">
        <f t="array" aca="1" ref="FX211" ca="1">CONCATENATE(INDIRECT(ADDRESS(1,MATCH(_xlfn.MAXIFS(B211:FO211,metrics.est,"Coverage"),B211:FO211,0)+1)), ", ", INDIRECT(ADDRESS(2,MATCH(_xlfn.MAXIFS(B211:FO211,metrics.est,"Coverage"),B211:FO211,0)+1)))</f>
        <v>k=5, r=0.1</v>
      </c>
      <c r="FY211" s="1" t="str" cm="1">
        <f t="array" aca="1" ref="FY211" ca="1">CONCATENATE(INDIRECT(ADDRESS(1,MATCH(_xlfn.MINIFS(B211:FO211,metrics.est,"Time"),B211:FO211,0)+1)), ", ", INDIRECT(ADDRESS(2,MATCH(_xlfn.MINIFS(B211:FO211,metrics.est,"Time"),B211:FO211,0)+1)))</f>
        <v>k=20, r=0.9</v>
      </c>
    </row>
    <row r="212" spans="1:181" x14ac:dyDescent="0.2">
      <c r="A212" s="1" t="s">
        <v>247</v>
      </c>
      <c r="B212" s="4">
        <v>0.68030000000000002</v>
      </c>
      <c r="C212" s="4">
        <v>0.79100000000000004</v>
      </c>
      <c r="D212" s="4">
        <v>0.29680000000000001</v>
      </c>
      <c r="E212" s="4">
        <v>0.93930000000000002</v>
      </c>
      <c r="F212" s="4">
        <v>4.58E-2</v>
      </c>
      <c r="G212" s="5">
        <v>0.6855</v>
      </c>
      <c r="H212" s="5">
        <v>0.80669999999999997</v>
      </c>
      <c r="I212" s="5">
        <v>0.29360000000000003</v>
      </c>
      <c r="J212" s="5">
        <v>0.93230000000000002</v>
      </c>
      <c r="K212" s="5">
        <v>4.2599999999999999E-2</v>
      </c>
      <c r="L212" s="4">
        <v>0.69179999999999997</v>
      </c>
      <c r="M212" s="4">
        <v>0.81859999999999999</v>
      </c>
      <c r="N212" s="4">
        <v>0.28820000000000001</v>
      </c>
      <c r="O212" s="4">
        <v>0.92469999999999997</v>
      </c>
      <c r="P212" s="4">
        <v>3.85E-2</v>
      </c>
      <c r="Q212" s="5">
        <v>0.69740000000000002</v>
      </c>
      <c r="R212" s="5">
        <v>0.83330000000000004</v>
      </c>
      <c r="S212" s="5">
        <v>0.27460000000000001</v>
      </c>
      <c r="T212" s="5">
        <v>0.91400000000000003</v>
      </c>
      <c r="U212" s="5">
        <v>3.6400000000000002E-2</v>
      </c>
      <c r="V212" s="4">
        <v>0.70730000000000004</v>
      </c>
      <c r="W212" s="4">
        <v>0.85540000000000005</v>
      </c>
      <c r="X212" s="4">
        <v>0.2626</v>
      </c>
      <c r="Y212" s="4">
        <v>0.89949999999999997</v>
      </c>
      <c r="Z212" s="4">
        <v>2.8199999999999999E-2</v>
      </c>
      <c r="AA212" s="5">
        <v>0.7208</v>
      </c>
      <c r="AB212" s="5">
        <v>0.88549999999999995</v>
      </c>
      <c r="AC212" s="5">
        <v>0.2457</v>
      </c>
      <c r="AD212" s="5">
        <v>0.87960000000000005</v>
      </c>
      <c r="AE212" s="5">
        <v>2.29E-2</v>
      </c>
      <c r="AF212" s="4">
        <v>0.74050000000000005</v>
      </c>
      <c r="AG212" s="4">
        <v>0.93240000000000001</v>
      </c>
      <c r="AH212" s="4">
        <v>0.21529999999999999</v>
      </c>
      <c r="AI212" s="4">
        <v>0.84750000000000003</v>
      </c>
      <c r="AJ212" s="4">
        <v>1.4800000000000001E-2</v>
      </c>
      <c r="AK212" s="5">
        <v>0.77190000000000003</v>
      </c>
      <c r="AL212" s="5">
        <v>1.0113000000000001</v>
      </c>
      <c r="AM212" s="5">
        <v>0.20130000000000001</v>
      </c>
      <c r="AN212" s="5">
        <v>0.78110000000000002</v>
      </c>
      <c r="AO212" s="5">
        <v>1.7000000000000001E-2</v>
      </c>
      <c r="AP212" s="4">
        <v>0.82789999999999997</v>
      </c>
      <c r="AQ212" s="4">
        <v>1.1573</v>
      </c>
      <c r="AR212" s="4">
        <v>0.1628</v>
      </c>
      <c r="AS212" s="4">
        <v>0.6048</v>
      </c>
      <c r="AT212" s="4">
        <v>5.8999999999999999E-3</v>
      </c>
      <c r="AU212" s="5">
        <v>0.67969999999999997</v>
      </c>
      <c r="AV212" s="5">
        <v>0.79320000000000002</v>
      </c>
      <c r="AW212" s="5">
        <v>0.31459999999999999</v>
      </c>
      <c r="AX212" s="5">
        <v>0.93920000000000003</v>
      </c>
      <c r="AY212" s="5">
        <v>5.0500000000000003E-2</v>
      </c>
      <c r="AZ212" s="4">
        <v>0.69110000000000005</v>
      </c>
      <c r="BA212" s="4">
        <v>0.81899999999999995</v>
      </c>
      <c r="BB212" s="4">
        <v>0.28970000000000001</v>
      </c>
      <c r="BC212" s="4">
        <v>0.9244</v>
      </c>
      <c r="BD212" s="4">
        <v>3.5499999999999997E-2</v>
      </c>
      <c r="BE212" s="5">
        <v>0.70660000000000001</v>
      </c>
      <c r="BF212" s="5">
        <v>0.85419999999999996</v>
      </c>
      <c r="BG212" s="5">
        <v>0.26290000000000002</v>
      </c>
      <c r="BH212" s="5">
        <v>0.9</v>
      </c>
      <c r="BI212" s="5">
        <v>2.6100000000000002E-2</v>
      </c>
      <c r="BJ212" s="4">
        <v>0.73960000000000004</v>
      </c>
      <c r="BK212" s="4">
        <v>0.93210000000000004</v>
      </c>
      <c r="BL212" s="4">
        <v>0.22109999999999999</v>
      </c>
      <c r="BM212" s="4">
        <v>0.84630000000000005</v>
      </c>
      <c r="BN212" s="4">
        <v>1.47E-2</v>
      </c>
      <c r="BO212" s="5">
        <v>0.82850000000000001</v>
      </c>
      <c r="BP212" s="5">
        <v>1.1585000000000001</v>
      </c>
      <c r="BQ212" s="5">
        <v>0.16059999999999999</v>
      </c>
      <c r="BR212" s="5">
        <v>0.60250000000000004</v>
      </c>
      <c r="BS212" s="5">
        <v>4.7000000000000002E-3</v>
      </c>
      <c r="BT212" s="4">
        <v>0.68159999999999998</v>
      </c>
      <c r="BU212" s="4">
        <v>0.79830000000000001</v>
      </c>
      <c r="BV212" s="4">
        <v>0.30359999999999998</v>
      </c>
      <c r="BW212" s="4">
        <v>0.93859999999999999</v>
      </c>
      <c r="BX212" s="4">
        <v>5.7200000000000001E-2</v>
      </c>
      <c r="BY212" s="5">
        <v>0.69030000000000002</v>
      </c>
      <c r="BZ212" s="5">
        <v>0.8175</v>
      </c>
      <c r="CA212" s="5">
        <v>0.28889999999999999</v>
      </c>
      <c r="CB212" s="5">
        <v>0.92530000000000001</v>
      </c>
      <c r="CC212" s="5">
        <v>3.9699999999999999E-2</v>
      </c>
      <c r="CD212" s="4">
        <v>0.70730000000000004</v>
      </c>
      <c r="CE212" s="4">
        <v>0.85570000000000002</v>
      </c>
      <c r="CF212" s="4">
        <v>0.2626</v>
      </c>
      <c r="CG212" s="4">
        <v>0.90049999999999997</v>
      </c>
      <c r="CH212" s="4">
        <v>3.04E-2</v>
      </c>
      <c r="CI212" s="5">
        <v>0.74080000000000001</v>
      </c>
      <c r="CJ212" s="5">
        <v>0.93600000000000005</v>
      </c>
      <c r="CK212" s="5">
        <v>0.2233</v>
      </c>
      <c r="CL212" s="5">
        <v>0.84609999999999996</v>
      </c>
      <c r="CM212" s="5">
        <v>1.9300000000000001E-2</v>
      </c>
      <c r="CN212" s="4">
        <v>0.82730000000000004</v>
      </c>
      <c r="CO212" s="4">
        <v>1.1555</v>
      </c>
      <c r="CP212" s="4">
        <v>0.16739999999999999</v>
      </c>
      <c r="CQ212" s="4">
        <v>0.60199999999999998</v>
      </c>
      <c r="CR212" s="4">
        <v>7.3000000000000001E-3</v>
      </c>
      <c r="CS212" s="5">
        <v>0.67849999999999999</v>
      </c>
      <c r="CT212" s="5">
        <v>0.79039999999999999</v>
      </c>
      <c r="CU212" s="5">
        <v>0.318</v>
      </c>
      <c r="CV212" s="5">
        <v>0.93910000000000005</v>
      </c>
      <c r="CW212" s="5">
        <v>4.8300000000000003E-2</v>
      </c>
      <c r="CX212" s="4">
        <v>0.69089999999999996</v>
      </c>
      <c r="CY212" s="4">
        <v>0.81850000000000001</v>
      </c>
      <c r="CZ212" s="4">
        <v>0.29089999999999999</v>
      </c>
      <c r="DA212" s="4">
        <v>0.92479999999999996</v>
      </c>
      <c r="DB212" s="4">
        <v>3.6799999999999999E-2</v>
      </c>
      <c r="DC212" s="5">
        <v>0.7077</v>
      </c>
      <c r="DD212" s="5">
        <v>0.8569</v>
      </c>
      <c r="DE212" s="5">
        <v>0.25979999999999998</v>
      </c>
      <c r="DF212" s="5">
        <v>0.90059999999999996</v>
      </c>
      <c r="DG212" s="5">
        <v>2.53E-2</v>
      </c>
      <c r="DH212" s="4">
        <v>0.74119999999999997</v>
      </c>
      <c r="DI212" s="4">
        <v>0.9365</v>
      </c>
      <c r="DJ212" s="4">
        <v>0.2225</v>
      </c>
      <c r="DK212" s="4">
        <v>0.84660000000000002</v>
      </c>
      <c r="DL212" s="4">
        <v>1.7399999999999999E-2</v>
      </c>
      <c r="DM212" s="5">
        <v>0.82730000000000004</v>
      </c>
      <c r="DN212" s="5">
        <v>1.1543000000000001</v>
      </c>
      <c r="DO212" s="5">
        <v>0.1623</v>
      </c>
      <c r="DP212" s="5">
        <v>0.60009999999999997</v>
      </c>
      <c r="DQ212" s="5">
        <v>4.5999999999999999E-3</v>
      </c>
      <c r="DR212" s="4">
        <v>0.68189999999999995</v>
      </c>
      <c r="DS212" s="4">
        <v>0.79710000000000003</v>
      </c>
      <c r="DT212" s="4">
        <v>0.30790000000000001</v>
      </c>
      <c r="DU212" s="4">
        <v>0.93820000000000003</v>
      </c>
      <c r="DV212" s="4">
        <v>4.8899999999999999E-2</v>
      </c>
      <c r="DW212" s="5">
        <v>0.69010000000000005</v>
      </c>
      <c r="DX212" s="5">
        <v>0.81640000000000001</v>
      </c>
      <c r="DY212" s="5">
        <v>0.28989999999999999</v>
      </c>
      <c r="DZ212" s="5">
        <v>0.92449999999999999</v>
      </c>
      <c r="EA212" s="5">
        <v>4.19E-2</v>
      </c>
      <c r="EB212" s="4">
        <v>0.70709999999999995</v>
      </c>
      <c r="EC212" s="4">
        <v>0.85550000000000004</v>
      </c>
      <c r="ED212" s="4">
        <v>0.2646</v>
      </c>
      <c r="EE212" s="4">
        <v>0.89980000000000004</v>
      </c>
      <c r="EF212" s="4">
        <v>2.63E-2</v>
      </c>
      <c r="EG212" s="5">
        <v>0.74070000000000003</v>
      </c>
      <c r="EH212" s="5">
        <v>0.93510000000000004</v>
      </c>
      <c r="EI212" s="5">
        <v>0.22109999999999999</v>
      </c>
      <c r="EJ212" s="5">
        <v>0.84709999999999996</v>
      </c>
      <c r="EK212" s="5">
        <v>1.47E-2</v>
      </c>
      <c r="EL212" s="4">
        <v>0.82679999999999998</v>
      </c>
      <c r="EM212" s="4">
        <v>1.155</v>
      </c>
      <c r="EN212" s="4">
        <v>0.16389999999999999</v>
      </c>
      <c r="EO212" s="4">
        <v>0.60189999999999999</v>
      </c>
      <c r="EP212" s="4">
        <v>4.7999999999999996E-3</v>
      </c>
      <c r="EQ212" s="5"/>
      <c r="ER212" s="5"/>
      <c r="ES212" s="5"/>
      <c r="ET212" s="5"/>
      <c r="EU212" s="5"/>
      <c r="EV212" s="4"/>
      <c r="EW212" s="4"/>
      <c r="EX212" s="4"/>
      <c r="EY212" s="4"/>
      <c r="EZ212" s="4"/>
      <c r="FA212" s="5">
        <v>0.70689999999999997</v>
      </c>
      <c r="FB212" s="5">
        <v>0.85519999999999996</v>
      </c>
      <c r="FC212" s="5">
        <v>0.2636</v>
      </c>
      <c r="FD212" s="5">
        <v>0.9</v>
      </c>
      <c r="FE212" s="5">
        <v>2.64E-2</v>
      </c>
      <c r="FF212" s="4"/>
      <c r="FG212" s="4"/>
      <c r="FH212" s="4"/>
      <c r="FI212" s="4"/>
      <c r="FJ212" s="4"/>
      <c r="FK212" s="5"/>
      <c r="FL212" s="5"/>
      <c r="FM212" s="5"/>
      <c r="FN212" s="5"/>
      <c r="FO212" s="5"/>
      <c r="FP212" s="4">
        <f t="shared" si="41"/>
        <v>0.72717666666666658</v>
      </c>
      <c r="FQ212" s="4">
        <f t="shared" si="37"/>
        <v>0.90608000000000011</v>
      </c>
      <c r="FR212" s="4">
        <f t="shared" si="38"/>
        <v>0.2500033333333333</v>
      </c>
      <c r="FS212" s="4">
        <f t="shared" si="39"/>
        <v>0.84901333333333329</v>
      </c>
      <c r="FT212" s="4">
        <f t="shared" si="40"/>
        <v>2.7763333333333341E-2</v>
      </c>
      <c r="FU212" s="1" t="str" cm="1">
        <f t="array" aca="1" ref="FU212" ca="1">CONCATENATE(INDIRECT(ADDRESS(1,MATCH(_xlfn.MINIFS(B212:FO212,metrics.est,"MAE"),B212:FO212,0)+1)), ", ", INDIRECT(ADDRESS(2,MATCH(_xlfn.MINIFS(B212:FO212,metrics.est,"MAE"),B212:FO212,0)+1)))</f>
        <v>k=20, r=0.1</v>
      </c>
      <c r="FV212" s="1" t="str" cm="1">
        <f t="array" aca="1" ref="FV212" ca="1">CONCATENATE(INDIRECT(ADDRESS(1,MATCH(_xlfn.MINIFS(B212:FO212,metrics.est,"MSE"),B212:FO212,0)+1)), ", ", INDIRECT(ADDRESS(2,MATCH(_xlfn.MINIFS(B212:FO212,metrics.est,"MSE"),B212:FO212,0)+1)))</f>
        <v>k=20, r=0.1</v>
      </c>
      <c r="FW212" s="1" t="str" cm="1">
        <f t="array" aca="1" ref="FW212" ca="1">CONCATENATE(INDIRECT(ADDRESS(1,MATCH(_xlfn.MAXIFS(B212:FO212,metrics.est,"R"),B212:FO212,0)+1)), ", ", INDIRECT(ADDRESS(2,MATCH(_xlfn.MAXIFS(B212:FO212,metrics.est,"R"),B212:FO212,0)+1)))</f>
        <v>k=20, r=0.1</v>
      </c>
      <c r="FX212" s="1" t="str" cm="1">
        <f t="array" aca="1" ref="FX212" ca="1">CONCATENATE(INDIRECT(ADDRESS(1,MATCH(_xlfn.MAXIFS(B212:FO212,metrics.est,"Coverage"),B212:FO212,0)+1)), ", ", INDIRECT(ADDRESS(2,MATCH(_xlfn.MAXIFS(B212:FO212,metrics.est,"Coverage"),B212:FO212,0)+1)))</f>
        <v>k=5, r=0.1</v>
      </c>
      <c r="FY212" s="1" t="str" cm="1">
        <f t="array" aca="1" ref="FY212" ca="1">CONCATENATE(INDIRECT(ADDRESS(1,MATCH(_xlfn.MINIFS(B212:FO212,metrics.est,"Time"),B212:FO212,0)+1)), ", ", INDIRECT(ADDRESS(2,MATCH(_xlfn.MINIFS(B212:FO212,metrics.est,"Time"),B212:FO212,0)+1)))</f>
        <v>k=20, r=0.9</v>
      </c>
    </row>
    <row r="213" spans="1:181" x14ac:dyDescent="0.2">
      <c r="A213" s="1" t="s">
        <v>248</v>
      </c>
      <c r="B213" s="4">
        <v>0.67010000000000003</v>
      </c>
      <c r="C213" s="4">
        <v>0.77429999999999999</v>
      </c>
      <c r="D213" s="4">
        <v>0.33229999999999998</v>
      </c>
      <c r="E213" s="4">
        <v>0.95489999999999997</v>
      </c>
      <c r="F213" s="4">
        <v>3.3700000000000001E-2</v>
      </c>
      <c r="G213" s="5">
        <v>0.67510000000000003</v>
      </c>
      <c r="H213" s="5">
        <v>0.78910000000000002</v>
      </c>
      <c r="I213" s="5">
        <v>0.34810000000000002</v>
      </c>
      <c r="J213" s="5">
        <v>0.94969999999999999</v>
      </c>
      <c r="K213" s="5">
        <v>3.1099999999999999E-2</v>
      </c>
      <c r="L213" s="4">
        <v>0.68030000000000002</v>
      </c>
      <c r="M213" s="4">
        <v>0.79910000000000003</v>
      </c>
      <c r="N213" s="4">
        <v>0.3362</v>
      </c>
      <c r="O213" s="4">
        <v>0.94379999999999997</v>
      </c>
      <c r="P213" s="4">
        <v>2.87E-2</v>
      </c>
      <c r="Q213" s="5">
        <v>0.68500000000000005</v>
      </c>
      <c r="R213" s="5">
        <v>0.80969999999999998</v>
      </c>
      <c r="S213" s="5">
        <v>0.3236</v>
      </c>
      <c r="T213" s="5">
        <v>0.93569999999999998</v>
      </c>
      <c r="U213" s="5">
        <v>2.6100000000000002E-2</v>
      </c>
      <c r="V213" s="4">
        <v>0.69230000000000003</v>
      </c>
      <c r="W213" s="4">
        <v>0.82640000000000002</v>
      </c>
      <c r="X213" s="4">
        <v>0.32040000000000002</v>
      </c>
      <c r="Y213" s="4">
        <v>0.9234</v>
      </c>
      <c r="Z213" s="4">
        <v>2.29E-2</v>
      </c>
      <c r="AA213" s="5">
        <v>0.7046</v>
      </c>
      <c r="AB213" s="5">
        <v>0.85229999999999995</v>
      </c>
      <c r="AC213" s="5">
        <v>0.29630000000000001</v>
      </c>
      <c r="AD213" s="5">
        <v>0.90700000000000003</v>
      </c>
      <c r="AE213" s="5">
        <v>1.6500000000000001E-2</v>
      </c>
      <c r="AF213" s="4">
        <v>0.72150000000000003</v>
      </c>
      <c r="AG213" s="4">
        <v>0.89080000000000004</v>
      </c>
      <c r="AH213" s="4">
        <v>0.26279999999999998</v>
      </c>
      <c r="AI213" s="4">
        <v>0.87839999999999996</v>
      </c>
      <c r="AJ213" s="4">
        <v>1.18E-2</v>
      </c>
      <c r="AK213" s="5">
        <v>0.75090000000000001</v>
      </c>
      <c r="AL213" s="5">
        <v>0.96399999999999997</v>
      </c>
      <c r="AM213" s="5">
        <v>0.2361</v>
      </c>
      <c r="AN213" s="5">
        <v>0.81610000000000005</v>
      </c>
      <c r="AO213" s="5">
        <v>1.5599999999999999E-2</v>
      </c>
      <c r="AP213" s="4">
        <v>0.81</v>
      </c>
      <c r="AQ213" s="4">
        <v>1.1117999999999999</v>
      </c>
      <c r="AR213" s="4">
        <v>0.17680000000000001</v>
      </c>
      <c r="AS213" s="4">
        <v>0.62729999999999997</v>
      </c>
      <c r="AT213" s="4">
        <v>6.1000000000000004E-3</v>
      </c>
      <c r="AU213" s="5">
        <v>0.67059999999999997</v>
      </c>
      <c r="AV213" s="5">
        <v>0.78049999999999997</v>
      </c>
      <c r="AW213" s="5">
        <v>0.35820000000000002</v>
      </c>
      <c r="AX213" s="5">
        <v>0.95450000000000002</v>
      </c>
      <c r="AY213" s="5">
        <v>3.5799999999999998E-2</v>
      </c>
      <c r="AZ213" s="4">
        <v>0.67949999999999999</v>
      </c>
      <c r="BA213" s="4">
        <v>0.79700000000000004</v>
      </c>
      <c r="BB213" s="4">
        <v>0.34749999999999998</v>
      </c>
      <c r="BC213" s="4">
        <v>0.94299999999999995</v>
      </c>
      <c r="BD213" s="4">
        <v>2.53E-2</v>
      </c>
      <c r="BE213" s="5">
        <v>0.69320000000000004</v>
      </c>
      <c r="BF213" s="5">
        <v>0.82930000000000004</v>
      </c>
      <c r="BG213" s="5">
        <v>0.31080000000000002</v>
      </c>
      <c r="BH213" s="5">
        <v>0.92369999999999997</v>
      </c>
      <c r="BI213" s="5">
        <v>1.8599999999999998E-2</v>
      </c>
      <c r="BJ213" s="4">
        <v>0.72089999999999999</v>
      </c>
      <c r="BK213" s="4">
        <v>0.89170000000000005</v>
      </c>
      <c r="BL213" s="4">
        <v>0.26600000000000001</v>
      </c>
      <c r="BM213" s="4">
        <v>0.87780000000000002</v>
      </c>
      <c r="BN213" s="4">
        <v>1.18E-2</v>
      </c>
      <c r="BO213" s="5">
        <v>0.81040000000000001</v>
      </c>
      <c r="BP213" s="5">
        <v>1.1131</v>
      </c>
      <c r="BQ213" s="5">
        <v>0.17649999999999999</v>
      </c>
      <c r="BR213" s="5">
        <v>0.62590000000000001</v>
      </c>
      <c r="BS213" s="5">
        <v>4.4000000000000003E-3</v>
      </c>
      <c r="BT213" s="4">
        <v>0.67190000000000005</v>
      </c>
      <c r="BU213" s="4">
        <v>0.78100000000000003</v>
      </c>
      <c r="BV213" s="4">
        <v>0.34649999999999997</v>
      </c>
      <c r="BW213" s="4">
        <v>0.95369999999999999</v>
      </c>
      <c r="BX213" s="4">
        <v>4.36E-2</v>
      </c>
      <c r="BY213" s="5">
        <v>0.67930000000000001</v>
      </c>
      <c r="BZ213" s="5">
        <v>0.79800000000000004</v>
      </c>
      <c r="CA213" s="5">
        <v>0.3387</v>
      </c>
      <c r="CB213" s="5">
        <v>0.94399999999999995</v>
      </c>
      <c r="CC213" s="5">
        <v>3.2800000000000003E-2</v>
      </c>
      <c r="CD213" s="4">
        <v>0.69359999999999999</v>
      </c>
      <c r="CE213" s="4">
        <v>0.82950000000000002</v>
      </c>
      <c r="CF213" s="4">
        <v>0.3125</v>
      </c>
      <c r="CG213" s="4">
        <v>0.92420000000000002</v>
      </c>
      <c r="CH213" s="4">
        <v>2.2599999999999999E-2</v>
      </c>
      <c r="CI213" s="5">
        <v>0.72219999999999995</v>
      </c>
      <c r="CJ213" s="5">
        <v>0.89580000000000004</v>
      </c>
      <c r="CK213" s="5">
        <v>0.26650000000000001</v>
      </c>
      <c r="CL213" s="5">
        <v>0.87709999999999999</v>
      </c>
      <c r="CM213" s="5">
        <v>1.5800000000000002E-2</v>
      </c>
      <c r="CN213" s="4">
        <v>0.80930000000000002</v>
      </c>
      <c r="CO213" s="4">
        <v>1.1103000000000001</v>
      </c>
      <c r="CP213" s="4">
        <v>0.18459999999999999</v>
      </c>
      <c r="CQ213" s="4">
        <v>0.62509999999999999</v>
      </c>
      <c r="CR213" s="4">
        <v>6.3E-3</v>
      </c>
      <c r="CS213" s="5">
        <v>0.66930000000000001</v>
      </c>
      <c r="CT213" s="5">
        <v>0.77680000000000005</v>
      </c>
      <c r="CU213" s="5">
        <v>0.35599999999999998</v>
      </c>
      <c r="CV213" s="5">
        <v>0.95420000000000005</v>
      </c>
      <c r="CW213" s="5">
        <v>3.9399999999999998E-2</v>
      </c>
      <c r="CX213" s="4">
        <v>0.67959999999999998</v>
      </c>
      <c r="CY213" s="4">
        <v>0.79810000000000003</v>
      </c>
      <c r="CZ213" s="4">
        <v>0.3407</v>
      </c>
      <c r="DA213" s="4">
        <v>0.94330000000000003</v>
      </c>
      <c r="DB213" s="4">
        <v>2.8000000000000001E-2</v>
      </c>
      <c r="DC213" s="5">
        <v>0.69350000000000001</v>
      </c>
      <c r="DD213" s="5">
        <v>0.83020000000000005</v>
      </c>
      <c r="DE213" s="5">
        <v>0.31059999999999999</v>
      </c>
      <c r="DF213" s="5">
        <v>0.9244</v>
      </c>
      <c r="DG213" s="5">
        <v>1.9300000000000001E-2</v>
      </c>
      <c r="DH213" s="4">
        <v>0.72270000000000001</v>
      </c>
      <c r="DI213" s="4">
        <v>0.89659999999999995</v>
      </c>
      <c r="DJ213" s="4">
        <v>0.26650000000000001</v>
      </c>
      <c r="DK213" s="4">
        <v>0.878</v>
      </c>
      <c r="DL213" s="4">
        <v>1.26E-2</v>
      </c>
      <c r="DM213" s="5">
        <v>0.80940000000000001</v>
      </c>
      <c r="DN213" s="5">
        <v>1.1093999999999999</v>
      </c>
      <c r="DO213" s="5">
        <v>0.1774</v>
      </c>
      <c r="DP213" s="5">
        <v>0.624</v>
      </c>
      <c r="DQ213" s="5">
        <v>4.3E-3</v>
      </c>
      <c r="DR213" s="4">
        <v>0.67210000000000003</v>
      </c>
      <c r="DS213" s="4">
        <v>0.78190000000000004</v>
      </c>
      <c r="DT213" s="4">
        <v>0.35199999999999998</v>
      </c>
      <c r="DU213" s="4">
        <v>0.95350000000000001</v>
      </c>
      <c r="DV213" s="4">
        <v>3.61E-2</v>
      </c>
      <c r="DW213" s="5">
        <v>0.67869999999999997</v>
      </c>
      <c r="DX213" s="5">
        <v>0.79620000000000002</v>
      </c>
      <c r="DY213" s="5">
        <v>0.33939999999999998</v>
      </c>
      <c r="DZ213" s="5">
        <v>0.94330000000000003</v>
      </c>
      <c r="EA213" s="5">
        <v>3.2099999999999997E-2</v>
      </c>
      <c r="EB213" s="4">
        <v>0.69289999999999996</v>
      </c>
      <c r="EC213" s="4">
        <v>0.82830000000000004</v>
      </c>
      <c r="ED213" s="4">
        <v>0.31469999999999998</v>
      </c>
      <c r="EE213" s="4">
        <v>0.92379999999999995</v>
      </c>
      <c r="EF213" s="4">
        <v>2.0199999999999999E-2</v>
      </c>
      <c r="EG213" s="5">
        <v>0.72199999999999998</v>
      </c>
      <c r="EH213" s="5">
        <v>0.89510000000000001</v>
      </c>
      <c r="EI213" s="5">
        <v>0.26550000000000001</v>
      </c>
      <c r="EJ213" s="5">
        <v>0.87819999999999998</v>
      </c>
      <c r="EK213" s="5">
        <v>1.2E-2</v>
      </c>
      <c r="EL213" s="4">
        <v>0.80889999999999995</v>
      </c>
      <c r="EM213" s="4">
        <v>1.1096999999999999</v>
      </c>
      <c r="EN213" s="4">
        <v>0.1789</v>
      </c>
      <c r="EO213" s="4">
        <v>0.62490000000000001</v>
      </c>
      <c r="EP213" s="4">
        <v>4.4999999999999997E-3</v>
      </c>
      <c r="EQ213" s="5"/>
      <c r="ER213" s="5"/>
      <c r="ES213" s="5"/>
      <c r="ET213" s="5"/>
      <c r="EU213" s="5"/>
      <c r="EV213" s="4"/>
      <c r="EW213" s="4"/>
      <c r="EX213" s="4"/>
      <c r="EY213" s="4"/>
      <c r="EZ213" s="4"/>
      <c r="FA213" s="5">
        <v>0.69259999999999999</v>
      </c>
      <c r="FB213" s="5">
        <v>0.82750000000000001</v>
      </c>
      <c r="FC213" s="5">
        <v>0.314</v>
      </c>
      <c r="FD213" s="5">
        <v>0.92400000000000004</v>
      </c>
      <c r="FE213" s="5">
        <v>2.07E-2</v>
      </c>
      <c r="FF213" s="4"/>
      <c r="FG213" s="4"/>
      <c r="FH213" s="4"/>
      <c r="FI213" s="4"/>
      <c r="FJ213" s="4"/>
      <c r="FK213" s="5"/>
      <c r="FL213" s="5"/>
      <c r="FM213" s="5"/>
      <c r="FN213" s="5"/>
      <c r="FO213" s="5"/>
      <c r="FP213" s="4">
        <f t="shared" si="41"/>
        <v>0.71274666666666675</v>
      </c>
      <c r="FQ213" s="4">
        <f t="shared" si="37"/>
        <v>0.87645000000000006</v>
      </c>
      <c r="FR213" s="4">
        <f t="shared" si="38"/>
        <v>0.29187000000000007</v>
      </c>
      <c r="FS213" s="4">
        <f t="shared" si="39"/>
        <v>0.87189666666666654</v>
      </c>
      <c r="FT213" s="4">
        <f t="shared" si="40"/>
        <v>2.1289999999999996E-2</v>
      </c>
      <c r="FU213" s="1" t="str" cm="1">
        <f t="array" aca="1" ref="FU213" ca="1">CONCATENATE(INDIRECT(ADDRESS(1,MATCH(_xlfn.MINIFS(B213:FO213,metrics.est,"MAE"),B213:FO213,0)+1)), ", ", INDIRECT(ADDRESS(2,MATCH(_xlfn.MINIFS(B213:FO213,metrics.est,"MAE"),B213:FO213,0)+1)))</f>
        <v>k=20, r=0.1</v>
      </c>
      <c r="FV213" s="1" t="str" cm="1">
        <f t="array" aca="1" ref="FV213" ca="1">CONCATENATE(INDIRECT(ADDRESS(1,MATCH(_xlfn.MINIFS(B213:FO213,metrics.est,"MSE"),B213:FO213,0)+1)), ", ", INDIRECT(ADDRESS(2,MATCH(_xlfn.MINIFS(B213:FO213,metrics.est,"MSE"),B213:FO213,0)+1)))</f>
        <v>k=5, r=0.1</v>
      </c>
      <c r="FW213" s="1" t="str" cm="1">
        <f t="array" aca="1" ref="FW213" ca="1">CONCATENATE(INDIRECT(ADDRESS(1,MATCH(_xlfn.MAXIFS(B213:FO213,metrics.est,"R"),B213:FO213,0)+1)), ", ", INDIRECT(ADDRESS(2,MATCH(_xlfn.MAXIFS(B213:FO213,metrics.est,"R"),B213:FO213,0)+1)))</f>
        <v>k=10, r=0.1</v>
      </c>
      <c r="FX213" s="1" t="str" cm="1">
        <f t="array" aca="1" ref="FX213" ca="1">CONCATENATE(INDIRECT(ADDRESS(1,MATCH(_xlfn.MAXIFS(B213:FO213,metrics.est,"Coverage"),B213:FO213,0)+1)), ", ", INDIRECT(ADDRESS(2,MATCH(_xlfn.MAXIFS(B213:FO213,metrics.est,"Coverage"),B213:FO213,0)+1)))</f>
        <v>k=5, r=0.1</v>
      </c>
      <c r="FY213" s="1" t="str" cm="1">
        <f t="array" aca="1" ref="FY213" ca="1">CONCATENATE(INDIRECT(ADDRESS(1,MATCH(_xlfn.MINIFS(B213:FO213,metrics.est,"Time"),B213:FO213,0)+1)), ", ", INDIRECT(ADDRESS(2,MATCH(_xlfn.MINIFS(B213:FO213,metrics.est,"Time"),B213:FO213,0)+1)))</f>
        <v>k=20, r=0.9</v>
      </c>
    </row>
    <row r="214" spans="1:181" x14ac:dyDescent="0.2">
      <c r="A214" s="1" t="s">
        <v>183</v>
      </c>
      <c r="B214" s="4">
        <v>0.66339999999999999</v>
      </c>
      <c r="C214" s="4">
        <v>0.75660000000000005</v>
      </c>
      <c r="D214" s="4">
        <v>0.33329999999999999</v>
      </c>
      <c r="E214" s="4">
        <v>0.92669999999999997</v>
      </c>
      <c r="F214" s="4">
        <v>7.6100000000000001E-2</v>
      </c>
      <c r="G214" s="5">
        <v>0.66959999999999997</v>
      </c>
      <c r="H214" s="5">
        <v>0.77300000000000002</v>
      </c>
      <c r="I214" s="5">
        <v>0.3246</v>
      </c>
      <c r="J214" s="5">
        <v>0.91739999999999999</v>
      </c>
      <c r="K214" s="5">
        <v>3.9800000000000002E-2</v>
      </c>
      <c r="L214" s="4">
        <v>0.67849999999999999</v>
      </c>
      <c r="M214" s="4">
        <v>0.79269999999999996</v>
      </c>
      <c r="N214" s="4">
        <v>0.31340000000000001</v>
      </c>
      <c r="O214" s="4">
        <v>0.90710000000000002</v>
      </c>
      <c r="P214" s="4">
        <v>3.8399999999999997E-2</v>
      </c>
      <c r="Q214" s="5">
        <v>0.68640000000000001</v>
      </c>
      <c r="R214" s="5">
        <v>0.80940000000000001</v>
      </c>
      <c r="S214" s="5">
        <v>0.29820000000000002</v>
      </c>
      <c r="T214" s="5">
        <v>0.89180000000000004</v>
      </c>
      <c r="U214" s="5">
        <v>3.2599999999999997E-2</v>
      </c>
      <c r="V214" s="4">
        <v>0.69820000000000004</v>
      </c>
      <c r="W214" s="4">
        <v>0.83630000000000004</v>
      </c>
      <c r="X214" s="4">
        <v>0.28489999999999999</v>
      </c>
      <c r="Y214" s="4">
        <v>0.87250000000000005</v>
      </c>
      <c r="Z214" s="4">
        <v>3.2800000000000003E-2</v>
      </c>
      <c r="AA214" s="5">
        <v>0.71220000000000006</v>
      </c>
      <c r="AB214" s="5">
        <v>0.86719999999999997</v>
      </c>
      <c r="AC214" s="5">
        <v>0.26129999999999998</v>
      </c>
      <c r="AD214" s="5">
        <v>0.84760000000000002</v>
      </c>
      <c r="AE214" s="5">
        <v>2.23E-2</v>
      </c>
      <c r="AF214" s="4">
        <v>0.73519999999999996</v>
      </c>
      <c r="AG214" s="4">
        <v>0.92010000000000003</v>
      </c>
      <c r="AH214" s="4">
        <v>0.22070000000000001</v>
      </c>
      <c r="AI214" s="4">
        <v>0.80869999999999997</v>
      </c>
      <c r="AJ214" s="4">
        <v>4.1799999999999997E-2</v>
      </c>
      <c r="AK214" s="5">
        <v>0.76990000000000003</v>
      </c>
      <c r="AL214" s="5">
        <v>1.0062</v>
      </c>
      <c r="AM214" s="5">
        <v>0.17949999999999999</v>
      </c>
      <c r="AN214" s="5">
        <v>0.73780000000000001</v>
      </c>
      <c r="AO214" s="5">
        <v>1.89E-2</v>
      </c>
      <c r="AP214" s="4">
        <v>0.8387</v>
      </c>
      <c r="AQ214" s="4">
        <v>1.1771</v>
      </c>
      <c r="AR214" s="4">
        <v>7.7200000000000005E-2</v>
      </c>
      <c r="AS214" s="4">
        <v>0.59430000000000005</v>
      </c>
      <c r="AT214" s="4">
        <v>1.1599999999999999E-2</v>
      </c>
      <c r="AU214" s="5">
        <v>0.66339999999999999</v>
      </c>
      <c r="AV214" s="5">
        <v>0.76080000000000003</v>
      </c>
      <c r="AW214" s="5">
        <v>0.34860000000000002</v>
      </c>
      <c r="AX214" s="5">
        <v>0.92649999999999999</v>
      </c>
      <c r="AY214" s="5">
        <v>5.6500000000000002E-2</v>
      </c>
      <c r="AZ214" s="4">
        <v>0.67779999999999996</v>
      </c>
      <c r="BA214" s="4">
        <v>0.79069999999999996</v>
      </c>
      <c r="BB214" s="4">
        <v>0.31809999999999999</v>
      </c>
      <c r="BC214" s="4">
        <v>0.90590000000000004</v>
      </c>
      <c r="BD214" s="4">
        <v>3.7100000000000001E-2</v>
      </c>
      <c r="BE214" s="5">
        <v>0.6966</v>
      </c>
      <c r="BF214" s="5">
        <v>0.83260000000000001</v>
      </c>
      <c r="BG214" s="5">
        <v>0.28289999999999998</v>
      </c>
      <c r="BH214" s="5">
        <v>0.87280000000000002</v>
      </c>
      <c r="BI214" s="5">
        <v>2.92E-2</v>
      </c>
      <c r="BJ214" s="4">
        <v>0.73380000000000001</v>
      </c>
      <c r="BK214" s="4">
        <v>0.91930000000000001</v>
      </c>
      <c r="BL214" s="4">
        <v>0.2248</v>
      </c>
      <c r="BM214" s="4">
        <v>0.80700000000000005</v>
      </c>
      <c r="BN214" s="4">
        <v>2.18E-2</v>
      </c>
      <c r="BO214" s="5">
        <v>0.83909999999999996</v>
      </c>
      <c r="BP214" s="5">
        <v>1.1789000000000001</v>
      </c>
      <c r="BQ214" s="5">
        <v>8.4099999999999994E-2</v>
      </c>
      <c r="BR214" s="5">
        <v>0.59150000000000003</v>
      </c>
      <c r="BS214" s="5">
        <v>1.15E-2</v>
      </c>
      <c r="BT214" s="4">
        <v>0.66479999999999995</v>
      </c>
      <c r="BU214" s="4">
        <v>0.76149999999999995</v>
      </c>
      <c r="BV214" s="4">
        <v>0.34229999999999999</v>
      </c>
      <c r="BW214" s="4">
        <v>0.92530000000000001</v>
      </c>
      <c r="BX214" s="4">
        <v>5.45E-2</v>
      </c>
      <c r="BY214" s="5">
        <v>0.67669999999999997</v>
      </c>
      <c r="BZ214" s="5">
        <v>0.78849999999999998</v>
      </c>
      <c r="CA214" s="5">
        <v>0.32190000000000002</v>
      </c>
      <c r="CB214" s="5">
        <v>0.90680000000000005</v>
      </c>
      <c r="CC214" s="5">
        <v>3.9100000000000003E-2</v>
      </c>
      <c r="CD214" s="4">
        <v>0.69769999999999999</v>
      </c>
      <c r="CE214" s="4">
        <v>0.83630000000000004</v>
      </c>
      <c r="CF214" s="4">
        <v>0.27889999999999998</v>
      </c>
      <c r="CG214" s="4">
        <v>0.87370000000000003</v>
      </c>
      <c r="CH214" s="4">
        <v>2.63E-2</v>
      </c>
      <c r="CI214" s="5">
        <v>0.73540000000000005</v>
      </c>
      <c r="CJ214" s="5">
        <v>0.92359999999999998</v>
      </c>
      <c r="CK214" s="5">
        <v>0.22789999999999999</v>
      </c>
      <c r="CL214" s="5">
        <v>0.80640000000000001</v>
      </c>
      <c r="CM214" s="5">
        <v>1.9599999999999999E-2</v>
      </c>
      <c r="CN214" s="4">
        <v>0.83940000000000003</v>
      </c>
      <c r="CO214" s="4">
        <v>1.1791</v>
      </c>
      <c r="CP214" s="4">
        <v>8.5000000000000006E-2</v>
      </c>
      <c r="CQ214" s="4">
        <v>0.5927</v>
      </c>
      <c r="CR214" s="4">
        <v>7.4999999999999997E-3</v>
      </c>
      <c r="CS214" s="5">
        <v>0.66279999999999994</v>
      </c>
      <c r="CT214" s="5">
        <v>0.75829999999999997</v>
      </c>
      <c r="CU214" s="5">
        <v>0.3463</v>
      </c>
      <c r="CV214" s="5">
        <v>0.92630000000000001</v>
      </c>
      <c r="CW214" s="5">
        <v>4.58E-2</v>
      </c>
      <c r="CX214" s="4">
        <v>0.67789999999999995</v>
      </c>
      <c r="CY214" s="4">
        <v>0.79139999999999999</v>
      </c>
      <c r="CZ214" s="4">
        <v>0.31850000000000001</v>
      </c>
      <c r="DA214" s="4">
        <v>0.90690000000000004</v>
      </c>
      <c r="DB214" s="4">
        <v>3.5400000000000001E-2</v>
      </c>
      <c r="DC214" s="5">
        <v>0.69810000000000005</v>
      </c>
      <c r="DD214" s="5">
        <v>0.83730000000000004</v>
      </c>
      <c r="DE214" s="5">
        <v>0.28039999999999998</v>
      </c>
      <c r="DF214" s="5">
        <v>0.87390000000000001</v>
      </c>
      <c r="DG214" s="5">
        <v>2.5899999999999999E-2</v>
      </c>
      <c r="DH214" s="4">
        <v>0.73660000000000003</v>
      </c>
      <c r="DI214" s="4">
        <v>0.92600000000000005</v>
      </c>
      <c r="DJ214" s="4">
        <v>0.223</v>
      </c>
      <c r="DK214" s="4">
        <v>0.80649999999999999</v>
      </c>
      <c r="DL214" s="4">
        <v>1.5299999999999999E-2</v>
      </c>
      <c r="DM214" s="5">
        <v>0.8377</v>
      </c>
      <c r="DN214" s="5">
        <v>1.1731</v>
      </c>
      <c r="DO214" s="5">
        <v>8.4500000000000006E-2</v>
      </c>
      <c r="DP214" s="5">
        <v>0.59160000000000001</v>
      </c>
      <c r="DQ214" s="5">
        <v>5.3E-3</v>
      </c>
      <c r="DR214" s="4">
        <v>0.66500000000000004</v>
      </c>
      <c r="DS214" s="4">
        <v>0.76290000000000002</v>
      </c>
      <c r="DT214" s="4">
        <v>0.3463</v>
      </c>
      <c r="DU214" s="4">
        <v>0.92569999999999997</v>
      </c>
      <c r="DV214" s="4">
        <v>4.6800000000000001E-2</v>
      </c>
      <c r="DW214" s="5">
        <v>0.67600000000000005</v>
      </c>
      <c r="DX214" s="5">
        <v>0.78649999999999998</v>
      </c>
      <c r="DY214" s="5">
        <v>0.32269999999999999</v>
      </c>
      <c r="DZ214" s="5">
        <v>0.90649999999999997</v>
      </c>
      <c r="EA214" s="5">
        <v>3.95E-2</v>
      </c>
      <c r="EB214" s="4">
        <v>0.69710000000000005</v>
      </c>
      <c r="EC214" s="4">
        <v>0.83420000000000005</v>
      </c>
      <c r="ED214" s="4">
        <v>0.28370000000000001</v>
      </c>
      <c r="EE214" s="4">
        <v>0.87309999999999999</v>
      </c>
      <c r="EF214" s="4">
        <v>2.4299999999999999E-2</v>
      </c>
      <c r="EG214" s="5">
        <v>0.73580000000000001</v>
      </c>
      <c r="EH214" s="5">
        <v>0.92410000000000003</v>
      </c>
      <c r="EI214" s="5">
        <v>0.22409999999999999</v>
      </c>
      <c r="EJ214" s="5">
        <v>0.80679999999999996</v>
      </c>
      <c r="EK214" s="5">
        <v>1.4800000000000001E-2</v>
      </c>
      <c r="EL214" s="4">
        <v>0.83760000000000001</v>
      </c>
      <c r="EM214" s="4">
        <v>1.1741999999999999</v>
      </c>
      <c r="EN214" s="4">
        <v>8.6199999999999999E-2</v>
      </c>
      <c r="EO214" s="4">
        <v>0.59299999999999997</v>
      </c>
      <c r="EP214" s="4">
        <v>5.3E-3</v>
      </c>
      <c r="EQ214" s="5"/>
      <c r="ER214" s="5"/>
      <c r="ES214" s="5"/>
      <c r="ET214" s="5"/>
      <c r="EU214" s="5"/>
      <c r="EV214" s="4"/>
      <c r="EW214" s="4"/>
      <c r="EX214" s="4"/>
      <c r="EY214" s="4"/>
      <c r="EZ214" s="4"/>
      <c r="FA214" s="5">
        <v>0.69689999999999996</v>
      </c>
      <c r="FB214" s="5">
        <v>0.8337</v>
      </c>
      <c r="FC214" s="5">
        <v>0.28370000000000001</v>
      </c>
      <c r="FD214" s="5">
        <v>0.87350000000000005</v>
      </c>
      <c r="FE214" s="5">
        <v>2.53E-2</v>
      </c>
      <c r="FF214" s="4"/>
      <c r="FG214" s="4"/>
      <c r="FH214" s="4"/>
      <c r="FI214" s="4"/>
      <c r="FJ214" s="4"/>
      <c r="FK214" s="5"/>
      <c r="FL214" s="5"/>
      <c r="FM214" s="5"/>
      <c r="FN214" s="5"/>
      <c r="FO214" s="5"/>
      <c r="FP214" s="4">
        <f t="shared" si="41"/>
        <v>0.71994333333333327</v>
      </c>
      <c r="FQ214" s="4">
        <f t="shared" si="37"/>
        <v>0.89038666666666644</v>
      </c>
      <c r="FR214" s="4">
        <f t="shared" si="38"/>
        <v>0.25356666666666666</v>
      </c>
      <c r="FS214" s="4">
        <f t="shared" si="39"/>
        <v>0.82654333333333341</v>
      </c>
      <c r="FT214" s="4">
        <f t="shared" si="40"/>
        <v>3.0036666666666659E-2</v>
      </c>
      <c r="FU214" s="1" t="str" cm="1">
        <f t="array" aca="1" ref="FU214" ca="1">CONCATENATE(INDIRECT(ADDRESS(1,MATCH(_xlfn.MINIFS(B214:FO214,metrics.est,"MAE"),B214:FO214,0)+1)), ", ", INDIRECT(ADDRESS(2,MATCH(_xlfn.MINIFS(B214:FO214,metrics.est,"MAE"),B214:FO214,0)+1)))</f>
        <v>k=20, r=0.1</v>
      </c>
      <c r="FV214" s="1" t="str" cm="1">
        <f t="array" aca="1" ref="FV214" ca="1">CONCATENATE(INDIRECT(ADDRESS(1,MATCH(_xlfn.MINIFS(B214:FO214,metrics.est,"MSE"),B214:FO214,0)+1)), ", ", INDIRECT(ADDRESS(2,MATCH(_xlfn.MINIFS(B214:FO214,metrics.est,"MSE"),B214:FO214,0)+1)))</f>
        <v>k=5, r=0.1</v>
      </c>
      <c r="FW214" s="1" t="str" cm="1">
        <f t="array" aca="1" ref="FW214" ca="1">CONCATENATE(INDIRECT(ADDRESS(1,MATCH(_xlfn.MAXIFS(B214:FO214,metrics.est,"R"),B214:FO214,0)+1)), ", ", INDIRECT(ADDRESS(2,MATCH(_xlfn.MAXIFS(B214:FO214,metrics.est,"R"),B214:FO214,0)+1)))</f>
        <v>k=10, r=0.1</v>
      </c>
      <c r="FX214" s="1" t="str" cm="1">
        <f t="array" aca="1" ref="FX214" ca="1">CONCATENATE(INDIRECT(ADDRESS(1,MATCH(_xlfn.MAXIFS(B214:FO214,metrics.est,"Coverage"),B214:FO214,0)+1)), ", ", INDIRECT(ADDRESS(2,MATCH(_xlfn.MAXIFS(B214:FO214,metrics.est,"Coverage"),B214:FO214,0)+1)))</f>
        <v>k=5, r=0.1</v>
      </c>
      <c r="FY214" s="1" t="str" cm="1">
        <f t="array" aca="1" ref="FY214" ca="1">CONCATENATE(INDIRECT(ADDRESS(1,MATCH(_xlfn.MINIFS(B214:FO214,metrics.est,"Time"),B214:FO214,0)+1)), ", ", INDIRECT(ADDRESS(2,MATCH(_xlfn.MINIFS(B214:FO214,metrics.est,"Time"),B214:FO214,0)+1)))</f>
        <v>k=20, r=0.9</v>
      </c>
    </row>
    <row r="215" spans="1:181" x14ac:dyDescent="0.2">
      <c r="A215" s="1" t="s">
        <v>249</v>
      </c>
      <c r="B215" s="4">
        <v>0.67469999999999997</v>
      </c>
      <c r="C215" s="4">
        <v>0.78239999999999998</v>
      </c>
      <c r="D215" s="4">
        <v>0.31209999999999999</v>
      </c>
      <c r="E215" s="4">
        <v>0.95009999999999994</v>
      </c>
      <c r="F215" s="4">
        <v>4.0599999999999997E-2</v>
      </c>
      <c r="G215" s="5">
        <v>0.68059999999999998</v>
      </c>
      <c r="H215" s="5">
        <v>0.79920000000000002</v>
      </c>
      <c r="I215" s="5">
        <v>0.3201</v>
      </c>
      <c r="J215" s="5">
        <v>0.94359999999999999</v>
      </c>
      <c r="K215" s="5">
        <v>3.7600000000000001E-2</v>
      </c>
      <c r="L215" s="4">
        <v>0.68730000000000002</v>
      </c>
      <c r="M215" s="4">
        <v>0.81279999999999997</v>
      </c>
      <c r="N215" s="4">
        <v>0.31119999999999998</v>
      </c>
      <c r="O215" s="4">
        <v>0.93759999999999999</v>
      </c>
      <c r="P215" s="4">
        <v>3.2099999999999997E-2</v>
      </c>
      <c r="Q215" s="5">
        <v>0.69369999999999998</v>
      </c>
      <c r="R215" s="5">
        <v>0.82720000000000005</v>
      </c>
      <c r="S215" s="5">
        <v>0.29770000000000002</v>
      </c>
      <c r="T215" s="5">
        <v>0.92779999999999996</v>
      </c>
      <c r="U215" s="5">
        <v>3.8899999999999997E-2</v>
      </c>
      <c r="V215" s="4">
        <v>0.70450000000000002</v>
      </c>
      <c r="W215" s="4">
        <v>0.85160000000000002</v>
      </c>
      <c r="X215" s="4">
        <v>0.28899999999999998</v>
      </c>
      <c r="Y215" s="4">
        <v>0.9133</v>
      </c>
      <c r="Z215" s="4">
        <v>2.3699999999999999E-2</v>
      </c>
      <c r="AA215" s="5">
        <v>0.72060000000000002</v>
      </c>
      <c r="AB215" s="5">
        <v>0.88719999999999999</v>
      </c>
      <c r="AC215" s="5">
        <v>0.26169999999999999</v>
      </c>
      <c r="AD215" s="5">
        <v>0.89229999999999998</v>
      </c>
      <c r="AE215" s="5">
        <v>2.23E-2</v>
      </c>
      <c r="AF215" s="4">
        <v>0.74509999999999998</v>
      </c>
      <c r="AG215" s="4">
        <v>0.94410000000000005</v>
      </c>
      <c r="AH215" s="4">
        <v>0.223</v>
      </c>
      <c r="AI215" s="4">
        <v>0.85340000000000005</v>
      </c>
      <c r="AJ215" s="4">
        <v>1.49E-2</v>
      </c>
      <c r="AK215" s="5">
        <v>0.78290000000000004</v>
      </c>
      <c r="AL215" s="5">
        <v>1.0408999999999999</v>
      </c>
      <c r="AM215" s="5">
        <v>0.2009</v>
      </c>
      <c r="AN215" s="5">
        <v>0.76949999999999996</v>
      </c>
      <c r="AO215" s="5">
        <v>1.9199999999999998E-2</v>
      </c>
      <c r="AP215" s="4">
        <v>0.84130000000000005</v>
      </c>
      <c r="AQ215" s="4">
        <v>1.1966000000000001</v>
      </c>
      <c r="AR215" s="4">
        <v>0.14560000000000001</v>
      </c>
      <c r="AS215" s="4">
        <v>0.59260000000000002</v>
      </c>
      <c r="AT215" s="4">
        <v>6.7000000000000002E-3</v>
      </c>
      <c r="AU215" s="5">
        <v>0.67430000000000001</v>
      </c>
      <c r="AV215" s="5">
        <v>0.78520000000000001</v>
      </c>
      <c r="AW215" s="5">
        <v>0.34460000000000002</v>
      </c>
      <c r="AX215" s="5">
        <v>0.94989999999999997</v>
      </c>
      <c r="AY215" s="5">
        <v>4.36E-2</v>
      </c>
      <c r="AZ215" s="4">
        <v>0.68589999999999995</v>
      </c>
      <c r="BA215" s="4">
        <v>0.80979999999999996</v>
      </c>
      <c r="BB215" s="4">
        <v>0.32290000000000002</v>
      </c>
      <c r="BC215" s="4">
        <v>0.93700000000000006</v>
      </c>
      <c r="BD215" s="4">
        <v>3.1099999999999999E-2</v>
      </c>
      <c r="BE215" s="5">
        <v>0.70450000000000002</v>
      </c>
      <c r="BF215" s="5">
        <v>0.85219999999999996</v>
      </c>
      <c r="BG215" s="5">
        <v>0.28160000000000002</v>
      </c>
      <c r="BH215" s="5">
        <v>0.91310000000000002</v>
      </c>
      <c r="BI215" s="5">
        <v>2.2499999999999999E-2</v>
      </c>
      <c r="BJ215" s="4">
        <v>0.74250000000000005</v>
      </c>
      <c r="BK215" s="4">
        <v>0.94040000000000001</v>
      </c>
      <c r="BL215" s="4">
        <v>0.23019999999999999</v>
      </c>
      <c r="BM215" s="4">
        <v>0.85260000000000002</v>
      </c>
      <c r="BN215" s="4">
        <v>1.4200000000000001E-2</v>
      </c>
      <c r="BO215" s="5">
        <v>0.84140000000000004</v>
      </c>
      <c r="BP215" s="5">
        <v>1.1961999999999999</v>
      </c>
      <c r="BQ215" s="5">
        <v>0.14599999999999999</v>
      </c>
      <c r="BR215" s="5">
        <v>0.59279999999999999</v>
      </c>
      <c r="BS215" s="5">
        <v>5.4000000000000003E-3</v>
      </c>
      <c r="BT215" s="4">
        <v>0.67589999999999995</v>
      </c>
      <c r="BU215" s="4">
        <v>0.78820000000000001</v>
      </c>
      <c r="BV215" s="4">
        <v>0.3286</v>
      </c>
      <c r="BW215" s="4">
        <v>0.94910000000000005</v>
      </c>
      <c r="BX215" s="4">
        <v>4.4699999999999997E-2</v>
      </c>
      <c r="BY215" s="5">
        <v>0.68600000000000005</v>
      </c>
      <c r="BZ215" s="5">
        <v>0.81059999999999999</v>
      </c>
      <c r="CA215" s="5">
        <v>0.31330000000000002</v>
      </c>
      <c r="CB215" s="5">
        <v>0.93779999999999997</v>
      </c>
      <c r="CC215" s="5">
        <v>3.4500000000000003E-2</v>
      </c>
      <c r="CD215" s="4">
        <v>0.70479999999999998</v>
      </c>
      <c r="CE215" s="4">
        <v>0.85299999999999998</v>
      </c>
      <c r="CF215" s="4">
        <v>0.28110000000000002</v>
      </c>
      <c r="CG215" s="4">
        <v>0.91379999999999995</v>
      </c>
      <c r="CH215" s="4">
        <v>2.3900000000000001E-2</v>
      </c>
      <c r="CI215" s="5">
        <v>0.74439999999999995</v>
      </c>
      <c r="CJ215" s="5">
        <v>0.94579999999999997</v>
      </c>
      <c r="CK215" s="5">
        <v>0.2301</v>
      </c>
      <c r="CL215" s="5">
        <v>0.85219999999999996</v>
      </c>
      <c r="CM215" s="5">
        <v>1.46E-2</v>
      </c>
      <c r="CN215" s="4">
        <v>0.84140000000000004</v>
      </c>
      <c r="CO215" s="4">
        <v>1.1968000000000001</v>
      </c>
      <c r="CP215" s="4">
        <v>0.15049999999999999</v>
      </c>
      <c r="CQ215" s="4">
        <v>0.59040000000000004</v>
      </c>
      <c r="CR215" s="4">
        <v>5.3E-3</v>
      </c>
      <c r="CS215" s="5">
        <v>0.67279999999999995</v>
      </c>
      <c r="CT215" s="5">
        <v>0.78210000000000002</v>
      </c>
      <c r="CU215" s="5">
        <v>0.3427</v>
      </c>
      <c r="CV215" s="5">
        <v>0.94969999999999999</v>
      </c>
      <c r="CW215" s="5">
        <v>4.48E-2</v>
      </c>
      <c r="CX215" s="4">
        <v>0.68600000000000005</v>
      </c>
      <c r="CY215" s="4">
        <v>0.81010000000000004</v>
      </c>
      <c r="CZ215" s="4">
        <v>0.31790000000000002</v>
      </c>
      <c r="DA215" s="4">
        <v>0.93710000000000004</v>
      </c>
      <c r="DB215" s="4">
        <v>3.3300000000000003E-2</v>
      </c>
      <c r="DC215" s="5">
        <v>0.70509999999999995</v>
      </c>
      <c r="DD215" s="5">
        <v>0.85350000000000004</v>
      </c>
      <c r="DE215" s="5">
        <v>0.2787</v>
      </c>
      <c r="DF215" s="5">
        <v>0.91410000000000002</v>
      </c>
      <c r="DG215" s="5">
        <v>2.3300000000000001E-2</v>
      </c>
      <c r="DH215" s="4">
        <v>0.74480000000000002</v>
      </c>
      <c r="DI215" s="4">
        <v>0.9466</v>
      </c>
      <c r="DJ215" s="4">
        <v>0.23050000000000001</v>
      </c>
      <c r="DK215" s="4">
        <v>0.85329999999999995</v>
      </c>
      <c r="DL215" s="4">
        <v>1.46E-2</v>
      </c>
      <c r="DM215" s="5">
        <v>0.84109999999999996</v>
      </c>
      <c r="DN215" s="5">
        <v>1.1956</v>
      </c>
      <c r="DO215" s="5">
        <v>0.1479</v>
      </c>
      <c r="DP215" s="5">
        <v>0.59</v>
      </c>
      <c r="DQ215" s="5">
        <v>5.3E-3</v>
      </c>
      <c r="DR215" s="4">
        <v>0.67649999999999999</v>
      </c>
      <c r="DS215" s="4">
        <v>0.7893</v>
      </c>
      <c r="DT215" s="4">
        <v>0.3342</v>
      </c>
      <c r="DU215" s="4">
        <v>0.94910000000000005</v>
      </c>
      <c r="DV215" s="4">
        <v>4.4400000000000002E-2</v>
      </c>
      <c r="DW215" s="5">
        <v>0.6855</v>
      </c>
      <c r="DX215" s="5">
        <v>0.80900000000000005</v>
      </c>
      <c r="DY215" s="5">
        <v>0.31590000000000001</v>
      </c>
      <c r="DZ215" s="5">
        <v>0.93710000000000004</v>
      </c>
      <c r="EA215" s="5">
        <v>3.9699999999999999E-2</v>
      </c>
      <c r="EB215" s="4">
        <v>0.70440000000000003</v>
      </c>
      <c r="EC215" s="4">
        <v>0.85229999999999995</v>
      </c>
      <c r="ED215" s="4">
        <v>0.28339999999999999</v>
      </c>
      <c r="EE215" s="4">
        <v>0.91349999999999998</v>
      </c>
      <c r="EF215" s="4">
        <v>2.4199999999999999E-2</v>
      </c>
      <c r="EG215" s="5">
        <v>0.74409999999999998</v>
      </c>
      <c r="EH215" s="5">
        <v>0.94479999999999997</v>
      </c>
      <c r="EI215" s="5">
        <v>0.2296</v>
      </c>
      <c r="EJ215" s="5">
        <v>0.85329999999999995</v>
      </c>
      <c r="EK215" s="5">
        <v>1.47E-2</v>
      </c>
      <c r="EL215" s="4">
        <v>0.84050000000000002</v>
      </c>
      <c r="EM215" s="4">
        <v>1.196</v>
      </c>
      <c r="EN215" s="4">
        <v>0.14849999999999999</v>
      </c>
      <c r="EO215" s="4">
        <v>0.59189999999999998</v>
      </c>
      <c r="EP215" s="4">
        <v>5.4999999999999997E-3</v>
      </c>
      <c r="EQ215" s="5"/>
      <c r="ER215" s="5"/>
      <c r="ES215" s="5"/>
      <c r="ET215" s="5"/>
      <c r="EU215" s="5"/>
      <c r="EV215" s="4"/>
      <c r="EW215" s="4"/>
      <c r="EX215" s="4"/>
      <c r="EY215" s="4"/>
      <c r="EZ215" s="4"/>
      <c r="FA215" s="5">
        <v>0.70420000000000005</v>
      </c>
      <c r="FB215" s="5">
        <v>0.85140000000000005</v>
      </c>
      <c r="FC215" s="5">
        <v>0.28310000000000002</v>
      </c>
      <c r="FD215" s="5">
        <v>0.91349999999999998</v>
      </c>
      <c r="FE215" s="5">
        <v>2.46E-2</v>
      </c>
      <c r="FF215" s="4"/>
      <c r="FG215" s="4"/>
      <c r="FH215" s="4"/>
      <c r="FI215" s="4"/>
      <c r="FJ215" s="4"/>
      <c r="FK215" s="5"/>
      <c r="FL215" s="5"/>
      <c r="FM215" s="5"/>
      <c r="FN215" s="5"/>
      <c r="FO215" s="5"/>
      <c r="FP215" s="4">
        <f t="shared" si="41"/>
        <v>0.7278933333333335</v>
      </c>
      <c r="FQ215" s="4">
        <f t="shared" si="37"/>
        <v>0.9116966666666666</v>
      </c>
      <c r="FR215" s="4">
        <f t="shared" si="38"/>
        <v>0.26342000000000004</v>
      </c>
      <c r="FS215" s="4">
        <f t="shared" si="39"/>
        <v>0.85571666666666668</v>
      </c>
      <c r="FT215" s="4">
        <f t="shared" si="40"/>
        <v>2.5006666666666663E-2</v>
      </c>
      <c r="FU215" s="1" t="str" cm="1">
        <f t="array" aca="1" ref="FU215" ca="1">CONCATENATE(INDIRECT(ADDRESS(1,MATCH(_xlfn.MINIFS(B215:FO215,metrics.est,"MAE"),B215:FO215,0)+1)), ", ", INDIRECT(ADDRESS(2,MATCH(_xlfn.MINIFS(B215:FO215,metrics.est,"MAE"),B215:FO215,0)+1)))</f>
        <v>k=20, r=0.1</v>
      </c>
      <c r="FV215" s="1" t="str" cm="1">
        <f t="array" aca="1" ref="FV215" ca="1">CONCATENATE(INDIRECT(ADDRESS(1,MATCH(_xlfn.MINIFS(B215:FO215,metrics.est,"MSE"),B215:FO215,0)+1)), ", ", INDIRECT(ADDRESS(2,MATCH(_xlfn.MINIFS(B215:FO215,metrics.est,"MSE"),B215:FO215,0)+1)))</f>
        <v>k=20, r=0.1</v>
      </c>
      <c r="FW215" s="1" t="str" cm="1">
        <f t="array" aca="1" ref="FW215" ca="1">CONCATENATE(INDIRECT(ADDRESS(1,MATCH(_xlfn.MAXIFS(B215:FO215,metrics.est,"R"),B215:FO215,0)+1)), ", ", INDIRECT(ADDRESS(2,MATCH(_xlfn.MAXIFS(B215:FO215,metrics.est,"R"),B215:FO215,0)+1)))</f>
        <v>k=10, r=0.1</v>
      </c>
      <c r="FX215" s="1" t="str" cm="1">
        <f t="array" aca="1" ref="FX215" ca="1">CONCATENATE(INDIRECT(ADDRESS(1,MATCH(_xlfn.MAXIFS(B215:FO215,metrics.est,"Coverage"),B215:FO215,0)+1)), ", ", INDIRECT(ADDRESS(2,MATCH(_xlfn.MAXIFS(B215:FO215,metrics.est,"Coverage"),B215:FO215,0)+1)))</f>
        <v>k=5, r=0.1</v>
      </c>
      <c r="FY215" s="1" t="str" cm="1">
        <f t="array" aca="1" ref="FY215" ca="1">CONCATENATE(INDIRECT(ADDRESS(1,MATCH(_xlfn.MINIFS(B215:FO215,metrics.est,"Time"),B215:FO215,0)+1)), ", ", INDIRECT(ADDRESS(2,MATCH(_xlfn.MINIFS(B215:FO215,metrics.est,"Time"),B215:FO215,0)+1)))</f>
        <v>k=15, r=0.9</v>
      </c>
    </row>
    <row r="216" spans="1:181" x14ac:dyDescent="0.2">
      <c r="A216" s="1" t="s">
        <v>259</v>
      </c>
      <c r="B216" s="4">
        <v>0.67230000000000001</v>
      </c>
      <c r="C216" s="4">
        <v>0.77239999999999998</v>
      </c>
      <c r="D216" s="4">
        <v>0.31009999999999999</v>
      </c>
      <c r="E216" s="4">
        <v>0.94140000000000001</v>
      </c>
      <c r="F216" s="4">
        <v>3.32E-2</v>
      </c>
      <c r="G216" s="5">
        <v>0.67579999999999996</v>
      </c>
      <c r="H216" s="5">
        <v>0.7833</v>
      </c>
      <c r="I216" s="5">
        <v>0.31859999999999999</v>
      </c>
      <c r="J216" s="5">
        <v>0.93410000000000004</v>
      </c>
      <c r="K216" s="5">
        <v>0.03</v>
      </c>
      <c r="L216" s="4">
        <v>0.68179999999999996</v>
      </c>
      <c r="M216" s="4">
        <v>0.79510000000000003</v>
      </c>
      <c r="N216" s="4">
        <v>0.31509999999999999</v>
      </c>
      <c r="O216" s="4">
        <v>0.92689999999999995</v>
      </c>
      <c r="P216" s="4">
        <v>2.6200000000000001E-2</v>
      </c>
      <c r="Q216" s="5">
        <v>0.68700000000000006</v>
      </c>
      <c r="R216" s="5">
        <v>0.80789999999999995</v>
      </c>
      <c r="S216" s="5">
        <v>0.29630000000000001</v>
      </c>
      <c r="T216" s="5">
        <v>0.91620000000000001</v>
      </c>
      <c r="U216" s="5">
        <v>2.76E-2</v>
      </c>
      <c r="V216" s="4">
        <v>0.6946</v>
      </c>
      <c r="W216" s="4">
        <v>0.82589999999999997</v>
      </c>
      <c r="X216" s="4">
        <v>0.28839999999999999</v>
      </c>
      <c r="Y216" s="4">
        <v>0.90169999999999995</v>
      </c>
      <c r="Z216" s="4">
        <v>1.9099999999999999E-2</v>
      </c>
      <c r="AA216" s="5">
        <v>0.70579999999999998</v>
      </c>
      <c r="AB216" s="5">
        <v>0.84940000000000004</v>
      </c>
      <c r="AC216" s="5">
        <v>0.27110000000000001</v>
      </c>
      <c r="AD216" s="5">
        <v>0.88129999999999997</v>
      </c>
      <c r="AE216" s="5">
        <v>1.95E-2</v>
      </c>
      <c r="AF216" s="4">
        <v>0.72350000000000003</v>
      </c>
      <c r="AG216" s="4">
        <v>0.89</v>
      </c>
      <c r="AH216" s="4">
        <v>0.2429</v>
      </c>
      <c r="AI216" s="4">
        <v>0.8478</v>
      </c>
      <c r="AJ216" s="4">
        <v>1.35E-2</v>
      </c>
      <c r="AK216" s="5">
        <v>0.75119999999999998</v>
      </c>
      <c r="AL216" s="5">
        <v>0.96020000000000005</v>
      </c>
      <c r="AM216" s="5">
        <v>0.2258</v>
      </c>
      <c r="AN216" s="5">
        <v>0.77959999999999996</v>
      </c>
      <c r="AO216" s="5">
        <v>1.6E-2</v>
      </c>
      <c r="AP216" s="4">
        <v>0.80830000000000002</v>
      </c>
      <c r="AQ216" s="4">
        <v>1.1057999999999999</v>
      </c>
      <c r="AR216" s="4">
        <v>0.17560000000000001</v>
      </c>
      <c r="AS216" s="4">
        <v>0.60189999999999999</v>
      </c>
      <c r="AT216" s="4">
        <v>5.1999999999999998E-3</v>
      </c>
      <c r="AU216" s="5">
        <v>0.6714</v>
      </c>
      <c r="AV216" s="5">
        <v>0.77380000000000004</v>
      </c>
      <c r="AW216" s="5">
        <v>0.33810000000000001</v>
      </c>
      <c r="AX216" s="5">
        <v>0.94079999999999997</v>
      </c>
      <c r="AY216" s="5">
        <v>3.5299999999999998E-2</v>
      </c>
      <c r="AZ216" s="4">
        <v>0.68130000000000002</v>
      </c>
      <c r="BA216" s="4">
        <v>0.79490000000000005</v>
      </c>
      <c r="BB216" s="4">
        <v>0.31469999999999998</v>
      </c>
      <c r="BC216" s="4">
        <v>0.9264</v>
      </c>
      <c r="BD216" s="4">
        <v>2.9399999999999999E-2</v>
      </c>
      <c r="BE216" s="5">
        <v>0.69420000000000004</v>
      </c>
      <c r="BF216" s="5">
        <v>0.82520000000000004</v>
      </c>
      <c r="BG216" s="5">
        <v>0.28760000000000002</v>
      </c>
      <c r="BH216" s="5">
        <v>0.90159999999999996</v>
      </c>
      <c r="BI216" s="5">
        <v>1.8499999999999999E-2</v>
      </c>
      <c r="BJ216" s="4">
        <v>0.72219999999999995</v>
      </c>
      <c r="BK216" s="4">
        <v>0.88959999999999995</v>
      </c>
      <c r="BL216" s="4">
        <v>0.24879999999999999</v>
      </c>
      <c r="BM216" s="4">
        <v>0.84630000000000005</v>
      </c>
      <c r="BN216" s="4">
        <v>1.18E-2</v>
      </c>
      <c r="BO216" s="5">
        <v>0.80889999999999995</v>
      </c>
      <c r="BP216" s="5">
        <v>1.1079000000000001</v>
      </c>
      <c r="BQ216" s="5">
        <v>0.17510000000000001</v>
      </c>
      <c r="BR216" s="5">
        <v>0.60070000000000001</v>
      </c>
      <c r="BS216" s="5">
        <v>4.3E-3</v>
      </c>
      <c r="BT216" s="4">
        <v>0.67410000000000003</v>
      </c>
      <c r="BU216" s="4">
        <v>0.77949999999999997</v>
      </c>
      <c r="BV216" s="4">
        <v>0.31919999999999998</v>
      </c>
      <c r="BW216" s="4">
        <v>0.9405</v>
      </c>
      <c r="BX216" s="4">
        <v>3.6200000000000003E-2</v>
      </c>
      <c r="BY216" s="5">
        <v>0.6804</v>
      </c>
      <c r="BZ216" s="5">
        <v>0.79390000000000005</v>
      </c>
      <c r="CA216" s="5">
        <v>0.31369999999999998</v>
      </c>
      <c r="CB216" s="5">
        <v>0.92730000000000001</v>
      </c>
      <c r="CC216" s="5">
        <v>2.7799999999999998E-2</v>
      </c>
      <c r="CD216" s="4">
        <v>0.69489999999999996</v>
      </c>
      <c r="CE216" s="4">
        <v>0.82679999999999998</v>
      </c>
      <c r="CF216" s="4">
        <v>0.28599999999999998</v>
      </c>
      <c r="CG216" s="4">
        <v>0.90229999999999999</v>
      </c>
      <c r="CH216" s="4">
        <v>1.9900000000000001E-2</v>
      </c>
      <c r="CI216" s="5">
        <v>0.72350000000000003</v>
      </c>
      <c r="CJ216" s="5">
        <v>0.89319999999999999</v>
      </c>
      <c r="CK216" s="5">
        <v>0.25040000000000001</v>
      </c>
      <c r="CL216" s="5">
        <v>0.84619999999999995</v>
      </c>
      <c r="CM216" s="5">
        <v>1.21E-2</v>
      </c>
      <c r="CN216" s="4">
        <v>0.80800000000000005</v>
      </c>
      <c r="CO216" s="4">
        <v>1.1053999999999999</v>
      </c>
      <c r="CP216" s="4">
        <v>0.1825</v>
      </c>
      <c r="CQ216" s="4">
        <v>0.59930000000000005</v>
      </c>
      <c r="CR216" s="4">
        <v>4.3E-3</v>
      </c>
      <c r="CS216" s="5">
        <v>0.67049999999999998</v>
      </c>
      <c r="CT216" s="5">
        <v>0.7722</v>
      </c>
      <c r="CU216" s="5">
        <v>0.33889999999999998</v>
      </c>
      <c r="CV216" s="5">
        <v>0.94099999999999995</v>
      </c>
      <c r="CW216" s="5">
        <v>3.5400000000000001E-2</v>
      </c>
      <c r="CX216" s="4">
        <v>0.68089999999999995</v>
      </c>
      <c r="CY216" s="4">
        <v>0.79520000000000002</v>
      </c>
      <c r="CZ216" s="4">
        <v>0.31240000000000001</v>
      </c>
      <c r="DA216" s="4">
        <v>0.92669999999999997</v>
      </c>
      <c r="DB216" s="4">
        <v>2.7900000000000001E-2</v>
      </c>
      <c r="DC216" s="5">
        <v>0.69479999999999997</v>
      </c>
      <c r="DD216" s="5">
        <v>0.82640000000000002</v>
      </c>
      <c r="DE216" s="5">
        <v>0.28689999999999999</v>
      </c>
      <c r="DF216" s="5">
        <v>0.90239999999999998</v>
      </c>
      <c r="DG216" s="5">
        <v>1.9099999999999999E-2</v>
      </c>
      <c r="DH216" s="4">
        <v>0.72399999999999998</v>
      </c>
      <c r="DI216" s="4">
        <v>0.89439999999999997</v>
      </c>
      <c r="DJ216" s="4">
        <v>0.2492</v>
      </c>
      <c r="DK216" s="4">
        <v>0.8468</v>
      </c>
      <c r="DL216" s="4">
        <v>1.1900000000000001E-2</v>
      </c>
      <c r="DM216" s="5">
        <v>0.80789999999999995</v>
      </c>
      <c r="DN216" s="5">
        <v>1.1037999999999999</v>
      </c>
      <c r="DO216" s="5">
        <v>0.1764</v>
      </c>
      <c r="DP216" s="5">
        <v>0.59799999999999998</v>
      </c>
      <c r="DQ216" s="5">
        <v>4.1999999999999997E-3</v>
      </c>
      <c r="DR216" s="4">
        <v>0.67349999999999999</v>
      </c>
      <c r="DS216" s="4">
        <v>0.77769999999999995</v>
      </c>
      <c r="DT216" s="4">
        <v>0.32850000000000001</v>
      </c>
      <c r="DU216" s="4">
        <v>0.94030000000000002</v>
      </c>
      <c r="DV216" s="4">
        <v>3.5900000000000001E-2</v>
      </c>
      <c r="DW216" s="5">
        <v>0.68010000000000004</v>
      </c>
      <c r="DX216" s="5">
        <v>0.79279999999999995</v>
      </c>
      <c r="DY216" s="5">
        <v>0.31359999999999999</v>
      </c>
      <c r="DZ216" s="5">
        <v>0.92659999999999998</v>
      </c>
      <c r="EA216" s="5">
        <v>3.0700000000000002E-2</v>
      </c>
      <c r="EB216" s="4">
        <v>0.69450000000000001</v>
      </c>
      <c r="EC216" s="4">
        <v>0.82550000000000001</v>
      </c>
      <c r="ED216" s="4">
        <v>0.2903</v>
      </c>
      <c r="EE216" s="4">
        <v>0.90169999999999995</v>
      </c>
      <c r="EF216" s="4">
        <v>0.02</v>
      </c>
      <c r="EG216" s="5">
        <v>0.72350000000000003</v>
      </c>
      <c r="EH216" s="5">
        <v>0.89319999999999999</v>
      </c>
      <c r="EI216" s="5">
        <v>0.24759999999999999</v>
      </c>
      <c r="EJ216" s="5">
        <v>0.84719999999999995</v>
      </c>
      <c r="EK216" s="5">
        <v>1.1900000000000001E-2</v>
      </c>
      <c r="EL216" s="4">
        <v>0.80700000000000005</v>
      </c>
      <c r="EM216" s="4">
        <v>1.1032999999999999</v>
      </c>
      <c r="EN216" s="4">
        <v>0.1779</v>
      </c>
      <c r="EO216" s="4">
        <v>0.60019999999999996</v>
      </c>
      <c r="EP216" s="4">
        <v>4.4999999999999997E-3</v>
      </c>
      <c r="EQ216" s="5"/>
      <c r="ER216" s="5"/>
      <c r="ES216" s="5"/>
      <c r="ET216" s="5"/>
      <c r="EU216" s="5"/>
      <c r="EV216" s="4"/>
      <c r="EW216" s="4"/>
      <c r="EX216" s="4"/>
      <c r="EY216" s="4"/>
      <c r="EZ216" s="4"/>
      <c r="FA216" s="10"/>
      <c r="FB216" s="10"/>
      <c r="FC216" s="10"/>
      <c r="FD216" s="10"/>
      <c r="FE216" s="10"/>
      <c r="FF216" s="4"/>
      <c r="FG216" s="4"/>
      <c r="FH216" s="4"/>
      <c r="FI216" s="4"/>
      <c r="FJ216" s="4"/>
      <c r="FK216" s="5"/>
      <c r="FL216" s="5"/>
      <c r="FM216" s="5"/>
      <c r="FN216" s="5"/>
      <c r="FO216" s="5"/>
      <c r="FP216" s="4">
        <f t="shared" ref="FP216:FP217" si="72">AVERAGEIFS(B216:FO216,metrics.est,"MAE")</f>
        <v>0.71434137931034491</v>
      </c>
      <c r="FQ216" s="4">
        <f t="shared" ref="FQ216:FQ217" si="73">AVERAGEIFS(B216:FO216,metrics.est,"MSE")</f>
        <v>0.8746448275862071</v>
      </c>
      <c r="FR216" s="4">
        <f t="shared" ref="FR216:FR217" si="74">AVERAGEIFS(B216:FO216,metrics.est,"R")</f>
        <v>0.27178275862068968</v>
      </c>
      <c r="FS216" s="4">
        <f t="shared" ref="FS216:FS217" si="75">AVERAGEIFS(B216:FO216,metrics.est,"Coverage")</f>
        <v>0.84804137931034473</v>
      </c>
      <c r="FT216" s="4">
        <f t="shared" ref="FT216:FT217" si="76">AVERAGEIFS(B216:FO216,metrics.est,"Time")</f>
        <v>2.0393103448275864E-2</v>
      </c>
      <c r="FU216" s="1" t="str" cm="1">
        <f t="array" aca="1" ref="FU216" ca="1">CONCATENATE(INDIRECT(ADDRESS(1,MATCH(_xlfn.MINIFS(B216:FO216,metrics.est,"MAE"),B216:FO216,0)+1)), ", ", INDIRECT(ADDRESS(2,MATCH(_xlfn.MINIFS(B216:FO216,metrics.est,"MAE"),B216:FO216,0)+1)))</f>
        <v>k=20, r=0.1</v>
      </c>
      <c r="FV216" s="1" t="str" cm="1">
        <f t="array" aca="1" ref="FV216" ca="1">CONCATENATE(INDIRECT(ADDRESS(1,MATCH(_xlfn.MINIFS(B216:FO216,metrics.est,"MSE"),B216:FO216,0)+1)), ", ", INDIRECT(ADDRESS(2,MATCH(_xlfn.MINIFS(B216:FO216,metrics.est,"MSE"),B216:FO216,0)+1)))</f>
        <v>k=20, r=0.1</v>
      </c>
      <c r="FW216" s="1" t="str" cm="1">
        <f t="array" aca="1" ref="FW216" ca="1">CONCATENATE(INDIRECT(ADDRESS(1,MATCH(_xlfn.MAXIFS(B216:FO216,metrics.est,"R"),B216:FO216,0)+1)), ", ", INDIRECT(ADDRESS(2,MATCH(_xlfn.MAXIFS(B216:FO216,metrics.est,"R"),B216:FO216,0)+1)))</f>
        <v>k=20, r=0.1</v>
      </c>
      <c r="FX216" s="1" t="str" cm="1">
        <f t="array" aca="1" ref="FX216" ca="1">CONCATENATE(INDIRECT(ADDRESS(1,MATCH(_xlfn.MAXIFS(B216:FO216,metrics.est,"Coverage"),B216:FO216,0)+1)), ", ", INDIRECT(ADDRESS(2,MATCH(_xlfn.MAXIFS(B216:FO216,metrics.est,"Coverage"),B216:FO216,0)+1)))</f>
        <v>k=5, r=0.1</v>
      </c>
      <c r="FY216" s="1" t="str" cm="1">
        <f t="array" aca="1" ref="FY216" ca="1">CONCATENATE(INDIRECT(ADDRESS(1,MATCH(_xlfn.MINIFS(B216:FO216,metrics.est,"Time"),B216:FO216,0)+1)), ", ", INDIRECT(ADDRESS(2,MATCH(_xlfn.MINIFS(B216:FO216,metrics.est,"Time"),B216:FO216,0)+1)))</f>
        <v>k=20, r=0.9</v>
      </c>
    </row>
    <row r="217" spans="1:181" x14ac:dyDescent="0.2">
      <c r="A217" s="1" t="s">
        <v>261</v>
      </c>
      <c r="B217" s="4"/>
      <c r="C217" s="4"/>
      <c r="D217" s="4"/>
      <c r="E217" s="4"/>
      <c r="F217" s="4"/>
      <c r="G217" s="5"/>
      <c r="H217" s="5"/>
      <c r="I217" s="5"/>
      <c r="J217" s="5"/>
      <c r="K217" s="5"/>
      <c r="L217" s="4"/>
      <c r="M217" s="4"/>
      <c r="N217" s="4"/>
      <c r="O217" s="4"/>
      <c r="P217" s="4"/>
      <c r="Q217" s="5"/>
      <c r="R217" s="5"/>
      <c r="S217" s="5"/>
      <c r="T217" s="5"/>
      <c r="U217" s="5"/>
      <c r="V217" s="4"/>
      <c r="W217" s="4"/>
      <c r="X217" s="4"/>
      <c r="Y217" s="4"/>
      <c r="Z217" s="4"/>
      <c r="AA217" s="5"/>
      <c r="AB217" s="5"/>
      <c r="AC217" s="5"/>
      <c r="AD217" s="5"/>
      <c r="AE217" s="5"/>
      <c r="AF217" s="4"/>
      <c r="AG217" s="4"/>
      <c r="AH217" s="4"/>
      <c r="AI217" s="4"/>
      <c r="AJ217" s="4"/>
      <c r="AK217" s="5"/>
      <c r="AL217" s="5"/>
      <c r="AM217" s="5"/>
      <c r="AN217" s="5"/>
      <c r="AO217" s="5"/>
      <c r="AP217" s="4"/>
      <c r="AQ217" s="4"/>
      <c r="AR217" s="4"/>
      <c r="AS217" s="4"/>
      <c r="AT217" s="4"/>
      <c r="AU217" s="5"/>
      <c r="AV217" s="5"/>
      <c r="AW217" s="5"/>
      <c r="AX217" s="5"/>
      <c r="AY217" s="5"/>
      <c r="AZ217" s="4"/>
      <c r="BA217" s="4"/>
      <c r="BB217" s="4"/>
      <c r="BC217" s="4"/>
      <c r="BD217" s="4"/>
      <c r="BE217" s="5"/>
      <c r="BF217" s="5"/>
      <c r="BG217" s="5"/>
      <c r="BH217" s="5"/>
      <c r="BI217" s="5"/>
      <c r="BJ217" s="4"/>
      <c r="BK217" s="4"/>
      <c r="BL217" s="4"/>
      <c r="BM217" s="4"/>
      <c r="BN217" s="4"/>
      <c r="BO217" s="5"/>
      <c r="BP217" s="5"/>
      <c r="BQ217" s="5"/>
      <c r="BR217" s="5"/>
      <c r="BS217" s="5"/>
      <c r="BT217" s="4"/>
      <c r="BU217" s="4"/>
      <c r="BV217" s="4"/>
      <c r="BW217" s="4"/>
      <c r="BX217" s="4"/>
      <c r="BY217" s="5"/>
      <c r="BZ217" s="5"/>
      <c r="CA217" s="5"/>
      <c r="CB217" s="5"/>
      <c r="CC217" s="5"/>
      <c r="CD217" s="4"/>
      <c r="CE217" s="4"/>
      <c r="CF217" s="4"/>
      <c r="CG217" s="4"/>
      <c r="CH217" s="4"/>
      <c r="CI217" s="5"/>
      <c r="CJ217" s="5"/>
      <c r="CK217" s="5"/>
      <c r="CL217" s="5"/>
      <c r="CM217" s="5"/>
      <c r="CN217" s="4"/>
      <c r="CO217" s="4"/>
      <c r="CP217" s="4"/>
      <c r="CQ217" s="4"/>
      <c r="CR217" s="4"/>
      <c r="CS217" s="5"/>
      <c r="CT217" s="5"/>
      <c r="CU217" s="5"/>
      <c r="CV217" s="5"/>
      <c r="CW217" s="5"/>
      <c r="CX217" s="4"/>
      <c r="CY217" s="4"/>
      <c r="CZ217" s="4"/>
      <c r="DA217" s="4"/>
      <c r="DB217" s="4"/>
      <c r="DC217" s="5"/>
      <c r="DD217" s="5"/>
      <c r="DE217" s="5"/>
      <c r="DF217" s="5"/>
      <c r="DG217" s="5"/>
      <c r="DH217" s="4"/>
      <c r="DI217" s="4"/>
      <c r="DJ217" s="4"/>
      <c r="DK217" s="4"/>
      <c r="DL217" s="4"/>
      <c r="DM217" s="5"/>
      <c r="DN217" s="5"/>
      <c r="DO217" s="5"/>
      <c r="DP217" s="5"/>
      <c r="DQ217" s="5"/>
      <c r="DR217" s="4"/>
      <c r="DS217" s="4"/>
      <c r="DT217" s="4"/>
      <c r="DU217" s="4"/>
      <c r="DV217" s="4"/>
      <c r="DW217" s="5"/>
      <c r="DX217" s="5"/>
      <c r="DY217" s="5"/>
      <c r="DZ217" s="5"/>
      <c r="EA217" s="5"/>
      <c r="EB217" s="4"/>
      <c r="EC217" s="4"/>
      <c r="ED217" s="4"/>
      <c r="EE217" s="4"/>
      <c r="EF217" s="4"/>
      <c r="EG217" s="5"/>
      <c r="EH217" s="5"/>
      <c r="EI217" s="5"/>
      <c r="EJ217" s="5"/>
      <c r="EK217" s="5"/>
      <c r="EL217" s="4"/>
      <c r="EM217" s="4"/>
      <c r="EN217" s="4"/>
      <c r="EO217" s="4"/>
      <c r="EP217" s="4"/>
      <c r="EQ217" s="5"/>
      <c r="ER217" s="5"/>
      <c r="ES217" s="5"/>
      <c r="ET217" s="5"/>
      <c r="EU217" s="5"/>
      <c r="EV217" s="4"/>
      <c r="EW217" s="4"/>
      <c r="EX217" s="4"/>
      <c r="EY217" s="4"/>
      <c r="EZ217" s="4"/>
      <c r="FA217" s="5"/>
      <c r="FB217" s="5"/>
      <c r="FC217" s="5"/>
      <c r="FD217" s="5"/>
      <c r="FE217" s="5"/>
      <c r="FF217" s="4"/>
      <c r="FG217" s="4"/>
      <c r="FH217" s="4"/>
      <c r="FI217" s="4"/>
      <c r="FJ217" s="4"/>
      <c r="FK217" s="5"/>
      <c r="FL217" s="5"/>
      <c r="FM217" s="5"/>
      <c r="FN217" s="5"/>
      <c r="FO217" s="5"/>
      <c r="FP217" s="4" t="e">
        <f t="shared" si="72"/>
        <v>#DIV/0!</v>
      </c>
      <c r="FQ217" s="4" t="e">
        <f t="shared" si="73"/>
        <v>#DIV/0!</v>
      </c>
      <c r="FR217" s="4" t="e">
        <f t="shared" si="74"/>
        <v>#DIV/0!</v>
      </c>
      <c r="FS217" s="4" t="e">
        <f t="shared" si="75"/>
        <v>#DIV/0!</v>
      </c>
      <c r="FT217" s="4" t="e">
        <f t="shared" si="76"/>
        <v>#DIV/0!</v>
      </c>
      <c r="FU217" s="1" t="e" cm="1">
        <f t="array" aca="1" ref="FU217" ca="1">CONCATENATE(INDIRECT(ADDRESS(1,MATCH(_xlfn.MINIFS(B217:FO217,metrics.est,"MAE"),B217:FO217,0)+1)), ", ", INDIRECT(ADDRESS(2,MATCH(_xlfn.MINIFS(B217:FO217,metrics.est,"MAE"),B217:FO217,0)+1)))</f>
        <v>#N/A</v>
      </c>
      <c r="FV217" s="1" t="e" cm="1">
        <f t="array" aca="1" ref="FV217" ca="1">CONCATENATE(INDIRECT(ADDRESS(1,MATCH(_xlfn.MINIFS(B217:FO217,metrics.est,"MSE"),B217:FO217,0)+1)), ", ", INDIRECT(ADDRESS(2,MATCH(_xlfn.MINIFS(B217:FO217,metrics.est,"MSE"),B217:FO217,0)+1)))</f>
        <v>#N/A</v>
      </c>
      <c r="FW217" s="1" t="e" cm="1">
        <f t="array" aca="1" ref="FW217" ca="1">CONCATENATE(INDIRECT(ADDRESS(1,MATCH(_xlfn.MAXIFS(B217:FO217,metrics.est,"R"),B217:FO217,0)+1)), ", ", INDIRECT(ADDRESS(2,MATCH(_xlfn.MAXIFS(B217:FO217,metrics.est,"R"),B217:FO217,0)+1)))</f>
        <v>#N/A</v>
      </c>
      <c r="FX217" s="1" t="e" cm="1">
        <f t="array" aca="1" ref="FX217" ca="1">CONCATENATE(INDIRECT(ADDRESS(1,MATCH(_xlfn.MAXIFS(B217:FO217,metrics.est,"Coverage"),B217:FO217,0)+1)), ", ", INDIRECT(ADDRESS(2,MATCH(_xlfn.MAXIFS(B217:FO217,metrics.est,"Coverage"),B217:FO217,0)+1)))</f>
        <v>#N/A</v>
      </c>
      <c r="FY217" s="1" t="e" cm="1">
        <f t="array" aca="1" ref="FY217" ca="1">CONCATENATE(INDIRECT(ADDRESS(1,MATCH(_xlfn.MINIFS(B217:FO217,metrics.est,"Time"),B217:FO217,0)+1)), ", ", INDIRECT(ADDRESS(2,MATCH(_xlfn.MINIFS(B217:FO217,metrics.est,"Time"),B217:FO217,0)+1)))</f>
        <v>#N/A</v>
      </c>
    </row>
    <row r="218" spans="1:181" x14ac:dyDescent="0.2">
      <c r="A218" s="1" t="s">
        <v>262</v>
      </c>
      <c r="B218" s="4"/>
      <c r="C218" s="4"/>
      <c r="D218" s="4"/>
      <c r="E218" s="4"/>
      <c r="F218" s="4"/>
      <c r="G218" s="5"/>
      <c r="H218" s="5"/>
      <c r="I218" s="5"/>
      <c r="J218" s="5"/>
      <c r="K218" s="5"/>
      <c r="L218" s="4"/>
      <c r="M218" s="4"/>
      <c r="N218" s="4"/>
      <c r="O218" s="4"/>
      <c r="P218" s="4"/>
      <c r="Q218" s="5"/>
      <c r="R218" s="5"/>
      <c r="S218" s="5"/>
      <c r="T218" s="5"/>
      <c r="U218" s="5"/>
      <c r="V218" s="4"/>
      <c r="W218" s="4"/>
      <c r="X218" s="4"/>
      <c r="Y218" s="4"/>
      <c r="Z218" s="4"/>
      <c r="AA218" s="5"/>
      <c r="AB218" s="5"/>
      <c r="AC218" s="5"/>
      <c r="AD218" s="5"/>
      <c r="AE218" s="5"/>
      <c r="AF218" s="4"/>
      <c r="AG218" s="4"/>
      <c r="AH218" s="4"/>
      <c r="AI218" s="4"/>
      <c r="AJ218" s="4"/>
      <c r="AK218" s="5"/>
      <c r="AL218" s="5"/>
      <c r="AM218" s="5"/>
      <c r="AN218" s="5"/>
      <c r="AO218" s="5"/>
      <c r="AP218" s="4"/>
      <c r="AQ218" s="4"/>
      <c r="AR218" s="4"/>
      <c r="AS218" s="4"/>
      <c r="AT218" s="4"/>
      <c r="AU218" s="5"/>
      <c r="AV218" s="5"/>
      <c r="AW218" s="5"/>
      <c r="AX218" s="5"/>
      <c r="AY218" s="5"/>
      <c r="AZ218" s="4"/>
      <c r="BA218" s="4"/>
      <c r="BB218" s="4"/>
      <c r="BC218" s="4"/>
      <c r="BD218" s="4"/>
      <c r="BE218" s="5"/>
      <c r="BF218" s="5"/>
      <c r="BG218" s="5"/>
      <c r="BH218" s="5"/>
      <c r="BI218" s="5"/>
      <c r="BJ218" s="4"/>
      <c r="BK218" s="4"/>
      <c r="BL218" s="4"/>
      <c r="BM218" s="4"/>
      <c r="BN218" s="4"/>
      <c r="BO218" s="5"/>
      <c r="BP218" s="5"/>
      <c r="BQ218" s="5"/>
      <c r="BR218" s="5"/>
      <c r="BS218" s="5"/>
      <c r="BT218" s="4"/>
      <c r="BU218" s="4"/>
      <c r="BV218" s="4"/>
      <c r="BW218" s="4"/>
      <c r="BX218" s="4"/>
      <c r="BY218" s="5"/>
      <c r="BZ218" s="5"/>
      <c r="CA218" s="5"/>
      <c r="CB218" s="5"/>
      <c r="CC218" s="5"/>
      <c r="CD218" s="4"/>
      <c r="CE218" s="4"/>
      <c r="CF218" s="4"/>
      <c r="CG218" s="4"/>
      <c r="CH218" s="4"/>
      <c r="CI218" s="5"/>
      <c r="CJ218" s="5"/>
      <c r="CK218" s="5"/>
      <c r="CL218" s="5"/>
      <c r="CM218" s="5"/>
      <c r="CN218" s="4"/>
      <c r="CO218" s="4"/>
      <c r="CP218" s="4"/>
      <c r="CQ218" s="4"/>
      <c r="CR218" s="4"/>
      <c r="CS218" s="5"/>
      <c r="CT218" s="5"/>
      <c r="CU218" s="5"/>
      <c r="CV218" s="5"/>
      <c r="CW218" s="5"/>
      <c r="CX218" s="4"/>
      <c r="CY218" s="4"/>
      <c r="CZ218" s="4"/>
      <c r="DA218" s="4"/>
      <c r="DB218" s="4"/>
      <c r="DC218" s="5"/>
      <c r="DD218" s="5"/>
      <c r="DE218" s="5"/>
      <c r="DF218" s="5"/>
      <c r="DG218" s="5"/>
      <c r="DH218" s="4"/>
      <c r="DI218" s="4"/>
      <c r="DJ218" s="4"/>
      <c r="DK218" s="4"/>
      <c r="DL218" s="4"/>
      <c r="DM218" s="5"/>
      <c r="DN218" s="5"/>
      <c r="DO218" s="5"/>
      <c r="DP218" s="5"/>
      <c r="DQ218" s="5"/>
      <c r="DR218" s="4"/>
      <c r="DS218" s="4"/>
      <c r="DT218" s="4"/>
      <c r="DU218" s="4"/>
      <c r="DV218" s="4"/>
      <c r="DW218" s="5"/>
      <c r="DX218" s="5"/>
      <c r="DY218" s="5"/>
      <c r="DZ218" s="5"/>
      <c r="EA218" s="5"/>
      <c r="EB218" s="4"/>
      <c r="EC218" s="4"/>
      <c r="ED218" s="4"/>
      <c r="EE218" s="4"/>
      <c r="EF218" s="4"/>
      <c r="EG218" s="5"/>
      <c r="EH218" s="5"/>
      <c r="EI218" s="5"/>
      <c r="EJ218" s="5"/>
      <c r="EK218" s="5"/>
      <c r="EL218" s="4"/>
      <c r="EM218" s="4"/>
      <c r="EN218" s="4"/>
      <c r="EO218" s="4"/>
      <c r="EP218" s="4"/>
      <c r="EQ218" s="5"/>
      <c r="ER218" s="5"/>
      <c r="ES218" s="5"/>
      <c r="ET218" s="5"/>
      <c r="EU218" s="5"/>
      <c r="EV218" s="4"/>
      <c r="EW218" s="4"/>
      <c r="EX218" s="4"/>
      <c r="EY218" s="4"/>
      <c r="EZ218" s="4"/>
      <c r="FA218" s="5"/>
      <c r="FB218" s="5"/>
      <c r="FC218" s="5"/>
      <c r="FD218" s="5"/>
      <c r="FE218" s="5"/>
      <c r="FF218" s="4"/>
      <c r="FG218" s="4"/>
      <c r="FH218" s="4"/>
      <c r="FI218" s="4"/>
      <c r="FJ218" s="4"/>
      <c r="FK218" s="5"/>
      <c r="FL218" s="5"/>
      <c r="FM218" s="5"/>
      <c r="FN218" s="5"/>
      <c r="FO218" s="5"/>
      <c r="FP218" s="4" t="e">
        <f t="shared" ref="FP218" si="77">AVERAGEIFS(B218:FO218,metrics.est,"MAE")</f>
        <v>#DIV/0!</v>
      </c>
      <c r="FQ218" s="4" t="e">
        <f t="shared" ref="FQ218" si="78">AVERAGEIFS(B218:FO218,metrics.est,"MSE")</f>
        <v>#DIV/0!</v>
      </c>
      <c r="FR218" s="4" t="e">
        <f t="shared" ref="FR218" si="79">AVERAGEIFS(B218:FO218,metrics.est,"R")</f>
        <v>#DIV/0!</v>
      </c>
      <c r="FS218" s="4" t="e">
        <f t="shared" ref="FS218" si="80">AVERAGEIFS(B218:FO218,metrics.est,"Coverage")</f>
        <v>#DIV/0!</v>
      </c>
      <c r="FT218" s="4" t="e">
        <f t="shared" ref="FT218" si="81">AVERAGEIFS(B218:FO218,metrics.est,"Time")</f>
        <v>#DIV/0!</v>
      </c>
      <c r="FU218" s="1" t="e" cm="1">
        <f t="array" aca="1" ref="FU218" ca="1">CONCATENATE(INDIRECT(ADDRESS(1,MATCH(_xlfn.MINIFS(B218:FO218,metrics.est,"MAE"),B218:FO218,0)+1)), ", ", INDIRECT(ADDRESS(2,MATCH(_xlfn.MINIFS(B218:FO218,metrics.est,"MAE"),B218:FO218,0)+1)))</f>
        <v>#N/A</v>
      </c>
      <c r="FV218" s="1" t="e" cm="1">
        <f t="array" aca="1" ref="FV218" ca="1">CONCATENATE(INDIRECT(ADDRESS(1,MATCH(_xlfn.MINIFS(B218:FO218,metrics.est,"MSE"),B218:FO218,0)+1)), ", ", INDIRECT(ADDRESS(2,MATCH(_xlfn.MINIFS(B218:FO218,metrics.est,"MSE"),B218:FO218,0)+1)))</f>
        <v>#N/A</v>
      </c>
      <c r="FW218" s="1" t="e" cm="1">
        <f t="array" aca="1" ref="FW218" ca="1">CONCATENATE(INDIRECT(ADDRESS(1,MATCH(_xlfn.MAXIFS(B218:FO218,metrics.est,"R"),B218:FO218,0)+1)), ", ", INDIRECT(ADDRESS(2,MATCH(_xlfn.MAXIFS(B218:FO218,metrics.est,"R"),B218:FO218,0)+1)))</f>
        <v>#N/A</v>
      </c>
      <c r="FX218" s="1" t="e" cm="1">
        <f t="array" aca="1" ref="FX218" ca="1">CONCATENATE(INDIRECT(ADDRESS(1,MATCH(_xlfn.MAXIFS(B218:FO218,metrics.est,"Coverage"),B218:FO218,0)+1)), ", ", INDIRECT(ADDRESS(2,MATCH(_xlfn.MAXIFS(B218:FO218,metrics.est,"Coverage"),B218:FO218,0)+1)))</f>
        <v>#N/A</v>
      </c>
      <c r="FY218" s="1" t="e" cm="1">
        <f t="array" aca="1" ref="FY218" ca="1">CONCATENATE(INDIRECT(ADDRESS(1,MATCH(_xlfn.MINIFS(B218:FO218,metrics.est,"Time"),B218:FO218,0)+1)), ", ", INDIRECT(ADDRESS(2,MATCH(_xlfn.MINIFS(B218:FO218,metrics.est,"Time"),B218:FO218,0)+1)))</f>
        <v>#N/A</v>
      </c>
    </row>
    <row r="219" spans="1:181" x14ac:dyDescent="0.2">
      <c r="A219" s="1" t="s">
        <v>184</v>
      </c>
      <c r="B219" s="4">
        <v>0.6472</v>
      </c>
      <c r="C219" s="4">
        <v>0.71760000000000002</v>
      </c>
      <c r="D219" s="4">
        <v>0.36670000000000003</v>
      </c>
      <c r="E219" s="4">
        <v>0.95699999999999996</v>
      </c>
      <c r="F219" s="4">
        <v>0.21940000000000001</v>
      </c>
      <c r="G219" s="5">
        <v>0.6542</v>
      </c>
      <c r="H219" s="5">
        <v>0.73650000000000004</v>
      </c>
      <c r="I219" s="5">
        <v>0.3805</v>
      </c>
      <c r="J219" s="5">
        <v>0.95089999999999997</v>
      </c>
      <c r="K219" s="5">
        <v>0.22819999999999999</v>
      </c>
      <c r="L219" s="4">
        <v>0.66369999999999996</v>
      </c>
      <c r="M219" s="4">
        <v>0.75629999999999997</v>
      </c>
      <c r="N219" s="4">
        <v>0.36899999999999999</v>
      </c>
      <c r="O219" s="4">
        <v>0.94610000000000005</v>
      </c>
      <c r="P219" s="4">
        <v>0.31759999999999999</v>
      </c>
      <c r="Q219" s="5">
        <v>0.67449999999999999</v>
      </c>
      <c r="R219" s="5">
        <v>0.77959999999999996</v>
      </c>
      <c r="S219" s="5">
        <v>0.35680000000000001</v>
      </c>
      <c r="T219" s="5">
        <v>0.9385</v>
      </c>
      <c r="U219" s="5">
        <v>0.2697</v>
      </c>
      <c r="V219" s="4">
        <v>0.6865</v>
      </c>
      <c r="W219" s="4">
        <v>0.80489999999999995</v>
      </c>
      <c r="X219" s="4">
        <v>0.35020000000000001</v>
      </c>
      <c r="Y219" s="4">
        <v>0.92869999999999997</v>
      </c>
      <c r="Z219" s="4">
        <v>0.26450000000000001</v>
      </c>
      <c r="AA219" s="5">
        <v>0.70669999999999999</v>
      </c>
      <c r="AB219" s="5">
        <v>0.85099999999999998</v>
      </c>
      <c r="AC219" s="5">
        <v>0.32319999999999999</v>
      </c>
      <c r="AD219" s="5">
        <v>0.91469999999999996</v>
      </c>
      <c r="AE219" s="5">
        <v>0.2233</v>
      </c>
      <c r="AF219" s="4">
        <v>0.7278</v>
      </c>
      <c r="AG219" s="4">
        <v>0.90359999999999996</v>
      </c>
      <c r="AH219" s="4">
        <v>0.28939999999999999</v>
      </c>
      <c r="AI219" s="4">
        <v>0.88919999999999999</v>
      </c>
      <c r="AJ219" s="4">
        <v>0.19650000000000001</v>
      </c>
      <c r="AK219" s="5">
        <v>0.76300000000000001</v>
      </c>
      <c r="AL219" s="5">
        <v>0.99450000000000005</v>
      </c>
      <c r="AM219" s="5">
        <v>0.25740000000000002</v>
      </c>
      <c r="AN219" s="5">
        <v>0.83189999999999997</v>
      </c>
      <c r="AO219" s="5">
        <v>0.13930000000000001</v>
      </c>
      <c r="AP219" s="4">
        <v>0.82840000000000003</v>
      </c>
      <c r="AQ219" s="4">
        <v>1.1658999999999999</v>
      </c>
      <c r="AR219" s="4">
        <v>0.20119999999999999</v>
      </c>
      <c r="AS219" s="4">
        <v>0.60619999999999996</v>
      </c>
      <c r="AT219" s="4">
        <v>6.7299999999999999E-2</v>
      </c>
      <c r="AU219" s="5">
        <v>0.64790000000000003</v>
      </c>
      <c r="AV219" s="5">
        <v>0.7208</v>
      </c>
      <c r="AW219" s="5">
        <v>0.39179999999999998</v>
      </c>
      <c r="AX219" s="5">
        <v>0.95620000000000005</v>
      </c>
      <c r="AY219" s="5">
        <v>0.21010000000000001</v>
      </c>
      <c r="AZ219" s="4">
        <v>0.66349999999999998</v>
      </c>
      <c r="BA219" s="4">
        <v>0.75460000000000005</v>
      </c>
      <c r="BB219" s="4">
        <v>0.37319999999999998</v>
      </c>
      <c r="BC219" s="4">
        <v>0.9456</v>
      </c>
      <c r="BD219" s="4">
        <v>0.2702</v>
      </c>
      <c r="BE219" s="5">
        <v>0.68740000000000001</v>
      </c>
      <c r="BF219" s="5">
        <v>0.80820000000000003</v>
      </c>
      <c r="BG219" s="5">
        <v>0.34160000000000001</v>
      </c>
      <c r="BH219" s="5">
        <v>0.92879999999999996</v>
      </c>
      <c r="BI219" s="5">
        <v>0.26329999999999998</v>
      </c>
      <c r="BJ219" s="4">
        <v>0.72760000000000002</v>
      </c>
      <c r="BK219" s="4">
        <v>0.90329999999999999</v>
      </c>
      <c r="BL219" s="4">
        <v>0.29430000000000001</v>
      </c>
      <c r="BM219" s="4">
        <v>0.88880000000000003</v>
      </c>
      <c r="BN219" s="4">
        <v>0.18959999999999999</v>
      </c>
      <c r="BO219" s="5">
        <v>0.8296</v>
      </c>
      <c r="BP219" s="5">
        <v>1.1692</v>
      </c>
      <c r="BQ219" s="5">
        <v>0.19550000000000001</v>
      </c>
      <c r="BR219" s="5">
        <v>0.60170000000000001</v>
      </c>
      <c r="BS219" s="5">
        <v>6.3100000000000003E-2</v>
      </c>
      <c r="BT219" s="4">
        <v>0.64829999999999999</v>
      </c>
      <c r="BU219" s="4">
        <v>0.72140000000000004</v>
      </c>
      <c r="BV219" s="4">
        <v>0.37659999999999999</v>
      </c>
      <c r="BW219" s="4">
        <v>0.95530000000000004</v>
      </c>
      <c r="BX219" s="4">
        <v>0.1842</v>
      </c>
      <c r="BY219" s="5">
        <v>0.66320000000000001</v>
      </c>
      <c r="BZ219" s="5">
        <v>0.75600000000000001</v>
      </c>
      <c r="CA219" s="5">
        <v>0.37040000000000001</v>
      </c>
      <c r="CB219" s="5">
        <v>0.94640000000000002</v>
      </c>
      <c r="CC219" s="5">
        <v>0.25440000000000002</v>
      </c>
      <c r="CD219" s="4">
        <v>0.68879999999999997</v>
      </c>
      <c r="CE219" s="4">
        <v>0.81120000000000003</v>
      </c>
      <c r="CF219" s="4">
        <v>0.3417</v>
      </c>
      <c r="CG219" s="4">
        <v>0.92889999999999995</v>
      </c>
      <c r="CH219" s="4">
        <v>0.24110000000000001</v>
      </c>
      <c r="CI219" s="5">
        <v>0.72899999999999998</v>
      </c>
      <c r="CJ219" s="5">
        <v>0.90720000000000001</v>
      </c>
      <c r="CK219" s="5">
        <v>0.29620000000000002</v>
      </c>
      <c r="CL219" s="5">
        <v>0.88929999999999998</v>
      </c>
      <c r="CM219" s="5">
        <v>0.16869999999999999</v>
      </c>
      <c r="CN219" s="4">
        <v>0.83009999999999995</v>
      </c>
      <c r="CO219" s="4">
        <v>1.1724000000000001</v>
      </c>
      <c r="CP219" s="4">
        <v>0.1971</v>
      </c>
      <c r="CQ219" s="4">
        <v>0.60329999999999995</v>
      </c>
      <c r="CR219" s="4">
        <v>5.4100000000000002E-2</v>
      </c>
      <c r="CS219" s="5">
        <v>0.6452</v>
      </c>
      <c r="CT219" s="5">
        <v>0.71619999999999995</v>
      </c>
      <c r="CU219" s="5">
        <v>0.39689999999999998</v>
      </c>
      <c r="CV219" s="5">
        <v>0.95550000000000002</v>
      </c>
      <c r="CW219" s="5">
        <v>0.1583</v>
      </c>
      <c r="CX219" s="4">
        <v>0.66310000000000002</v>
      </c>
      <c r="CY219" s="4">
        <v>0.75639999999999996</v>
      </c>
      <c r="CZ219" s="4">
        <v>0.37019999999999997</v>
      </c>
      <c r="DA219" s="4">
        <v>0.94599999999999995</v>
      </c>
      <c r="DB219" s="4">
        <v>0.26240000000000002</v>
      </c>
      <c r="DC219" s="5">
        <v>0.68789999999999996</v>
      </c>
      <c r="DD219" s="5">
        <v>0.8095</v>
      </c>
      <c r="DE219" s="5">
        <v>0.34339999999999998</v>
      </c>
      <c r="DF219" s="5">
        <v>0.92920000000000003</v>
      </c>
      <c r="DG219" s="5">
        <v>0.19839999999999999</v>
      </c>
      <c r="DH219" s="4">
        <v>0.72860000000000003</v>
      </c>
      <c r="DI219" s="4">
        <v>0.90580000000000005</v>
      </c>
      <c r="DJ219" s="4">
        <v>0.29370000000000002</v>
      </c>
      <c r="DK219" s="4">
        <v>0.88939999999999997</v>
      </c>
      <c r="DL219" s="4">
        <v>0.1235</v>
      </c>
      <c r="DM219" s="5">
        <v>0.82930000000000004</v>
      </c>
      <c r="DN219" s="5">
        <v>1.1680999999999999</v>
      </c>
      <c r="DO219" s="5">
        <v>0.19989999999999999</v>
      </c>
      <c r="DP219" s="5">
        <v>0.60429999999999995</v>
      </c>
      <c r="DQ219" s="5">
        <v>4.4999999999999998E-2</v>
      </c>
      <c r="DR219" s="4">
        <v>0.64810000000000001</v>
      </c>
      <c r="DS219" s="4">
        <v>0.72209999999999996</v>
      </c>
      <c r="DT219" s="4">
        <v>0.38879999999999998</v>
      </c>
      <c r="DU219" s="4">
        <v>0.95520000000000005</v>
      </c>
      <c r="DV219" s="4">
        <v>0.17860000000000001</v>
      </c>
      <c r="DW219" s="5">
        <v>0.66220000000000001</v>
      </c>
      <c r="DX219" s="5">
        <v>0.75270000000000004</v>
      </c>
      <c r="DY219" s="5">
        <v>0.3725</v>
      </c>
      <c r="DZ219" s="5">
        <v>0.94579999999999997</v>
      </c>
      <c r="EA219" s="5">
        <v>0.27679999999999999</v>
      </c>
      <c r="EB219" s="4">
        <v>0.6875</v>
      </c>
      <c r="EC219" s="4">
        <v>0.8085</v>
      </c>
      <c r="ED219" s="4">
        <v>0.34489999999999998</v>
      </c>
      <c r="EE219" s="4">
        <v>0.92849999999999999</v>
      </c>
      <c r="EF219" s="4">
        <v>0.20319999999999999</v>
      </c>
      <c r="EG219" s="5">
        <v>0.7288</v>
      </c>
      <c r="EH219" s="5">
        <v>0.90629999999999999</v>
      </c>
      <c r="EI219" s="5">
        <v>0.29420000000000002</v>
      </c>
      <c r="EJ219" s="5">
        <v>0.88959999999999995</v>
      </c>
      <c r="EK219" s="5">
        <v>0.12470000000000001</v>
      </c>
      <c r="EL219" s="4">
        <v>0.82909999999999995</v>
      </c>
      <c r="EM219" s="4">
        <v>1.1694</v>
      </c>
      <c r="EN219" s="4">
        <v>0.1953</v>
      </c>
      <c r="EO219" s="4">
        <v>0.60370000000000001</v>
      </c>
      <c r="EP219" s="4">
        <v>4.4499999999999998E-2</v>
      </c>
      <c r="EQ219" s="5"/>
      <c r="ER219" s="5"/>
      <c r="ES219" s="5"/>
      <c r="ET219" s="5"/>
      <c r="EU219" s="5"/>
      <c r="EV219" s="4"/>
      <c r="EW219" s="4"/>
      <c r="EX219" s="4"/>
      <c r="EY219" s="4"/>
      <c r="EZ219" s="4"/>
      <c r="FA219" s="5">
        <v>0.6875</v>
      </c>
      <c r="FB219" s="5">
        <v>0.80859999999999999</v>
      </c>
      <c r="FC219" s="5">
        <v>0.34379999999999999</v>
      </c>
      <c r="FD219" s="5">
        <v>0.92889999999999995</v>
      </c>
      <c r="FE219" s="5">
        <v>0.2175</v>
      </c>
      <c r="FF219" s="4"/>
      <c r="FG219" s="4"/>
      <c r="FH219" s="4"/>
      <c r="FI219" s="4"/>
      <c r="FJ219" s="4"/>
      <c r="FK219" s="5"/>
      <c r="FL219" s="5"/>
      <c r="FM219" s="5"/>
      <c r="FN219" s="5"/>
      <c r="FO219" s="5"/>
      <c r="FP219" s="4">
        <f t="shared" si="41"/>
        <v>0.70882333333333325</v>
      </c>
      <c r="FQ219" s="4">
        <f t="shared" si="37"/>
        <v>0.86525999999999981</v>
      </c>
      <c r="FR219" s="4">
        <f t="shared" si="38"/>
        <v>0.3205466666666667</v>
      </c>
      <c r="FS219" s="4">
        <f t="shared" si="39"/>
        <v>0.87278666666666671</v>
      </c>
      <c r="FT219" s="4">
        <f t="shared" si="40"/>
        <v>0.18858333333333335</v>
      </c>
      <c r="FU219" s="1" t="str" cm="1">
        <f t="array" aca="1" ref="FU219" ca="1">CONCATENATE(INDIRECT(ADDRESS(1,MATCH(_xlfn.MINIFS(B219:FO219,metrics.est,"MAE"),B219:FO219,0)+1)), ", ", INDIRECT(ADDRESS(2,MATCH(_xlfn.MINIFS(B219:FO219,metrics.est,"MAE"),B219:FO219,0)+1)))</f>
        <v>k=20, r=0.1</v>
      </c>
      <c r="FV219" s="1" t="str" cm="1">
        <f t="array" aca="1" ref="FV219" ca="1">CONCATENATE(INDIRECT(ADDRESS(1,MATCH(_xlfn.MINIFS(B219:FO219,metrics.est,"MSE"),B219:FO219,0)+1)), ", ", INDIRECT(ADDRESS(2,MATCH(_xlfn.MINIFS(B219:FO219,metrics.est,"MSE"),B219:FO219,0)+1)))</f>
        <v>k=20, r=0.1</v>
      </c>
      <c r="FW219" s="1" t="str" cm="1">
        <f t="array" aca="1" ref="FW219" ca="1">CONCATENATE(INDIRECT(ADDRESS(1,MATCH(_xlfn.MAXIFS(B219:FO219,metrics.est,"R"),B219:FO219,0)+1)), ", ", INDIRECT(ADDRESS(2,MATCH(_xlfn.MAXIFS(B219:FO219,metrics.est,"R"),B219:FO219,0)+1)))</f>
        <v>k=20, r=0.1</v>
      </c>
      <c r="FX219" s="1" t="str" cm="1">
        <f t="array" aca="1" ref="FX219" ca="1">CONCATENATE(INDIRECT(ADDRESS(1,MATCH(_xlfn.MAXIFS(B219:FO219,metrics.est,"Coverage"),B219:FO219,0)+1)), ", ", INDIRECT(ADDRESS(2,MATCH(_xlfn.MAXIFS(B219:FO219,metrics.est,"Coverage"),B219:FO219,0)+1)))</f>
        <v>k=5, r=0.1</v>
      </c>
      <c r="FY219" s="1" t="str" cm="1">
        <f t="array" aca="1" ref="FY219" ca="1">CONCATENATE(INDIRECT(ADDRESS(1,MATCH(_xlfn.MINIFS(B219:FO219,metrics.est,"Time"),B219:FO219,0)+1)), ", ", INDIRECT(ADDRESS(2,MATCH(_xlfn.MINIFS(B219:FO219,metrics.est,"Time"),B219:FO219,0)+1)))</f>
        <v>k=50, r=0.9</v>
      </c>
    </row>
    <row r="220" spans="1:181" x14ac:dyDescent="0.2">
      <c r="A220" s="1" t="s">
        <v>185</v>
      </c>
      <c r="B220" s="4">
        <v>0.67349999999999999</v>
      </c>
      <c r="C220" s="4">
        <v>0.78169999999999995</v>
      </c>
      <c r="D220" s="4">
        <v>0.33</v>
      </c>
      <c r="E220" s="4">
        <v>0.95630000000000004</v>
      </c>
      <c r="F220" s="4">
        <v>7.9000000000000001E-2</v>
      </c>
      <c r="G220" s="5">
        <v>0.67689999999999995</v>
      </c>
      <c r="H220" s="5">
        <v>0.79390000000000005</v>
      </c>
      <c r="I220" s="5">
        <v>0.35039999999999999</v>
      </c>
      <c r="J220" s="5">
        <v>0.95130000000000003</v>
      </c>
      <c r="K220" s="5">
        <v>3.6999999999999998E-2</v>
      </c>
      <c r="L220" s="4">
        <v>0.68230000000000002</v>
      </c>
      <c r="M220" s="4">
        <v>0.80420000000000003</v>
      </c>
      <c r="N220" s="4">
        <v>0.33800000000000002</v>
      </c>
      <c r="O220" s="4">
        <v>0.94610000000000005</v>
      </c>
      <c r="P220" s="4">
        <v>4.3999999999999997E-2</v>
      </c>
      <c r="Q220" s="5">
        <v>0.68640000000000001</v>
      </c>
      <c r="R220" s="5">
        <v>0.81289999999999996</v>
      </c>
      <c r="S220" s="5">
        <v>0.32729999999999998</v>
      </c>
      <c r="T220" s="5">
        <v>0.93820000000000003</v>
      </c>
      <c r="U220" s="5">
        <v>3.4700000000000002E-2</v>
      </c>
      <c r="V220" s="4">
        <v>0.69210000000000005</v>
      </c>
      <c r="W220" s="4">
        <v>0.82669999999999999</v>
      </c>
      <c r="X220" s="4">
        <v>0.32690000000000002</v>
      </c>
      <c r="Y220" s="4">
        <v>0.92700000000000005</v>
      </c>
      <c r="Z220" s="4">
        <v>3.0599999999999999E-2</v>
      </c>
      <c r="AA220" s="5">
        <v>0.70320000000000005</v>
      </c>
      <c r="AB220" s="5">
        <v>0.84950000000000003</v>
      </c>
      <c r="AC220" s="5">
        <v>0.30599999999999999</v>
      </c>
      <c r="AD220" s="5">
        <v>0.91249999999999998</v>
      </c>
      <c r="AE220" s="5">
        <v>2.24E-2</v>
      </c>
      <c r="AF220" s="4">
        <v>0.71760000000000002</v>
      </c>
      <c r="AG220" s="4">
        <v>0.88300000000000001</v>
      </c>
      <c r="AH220" s="4">
        <v>0.27329999999999999</v>
      </c>
      <c r="AI220" s="4">
        <v>0.88680000000000003</v>
      </c>
      <c r="AJ220" s="4">
        <v>4.1099999999999998E-2</v>
      </c>
      <c r="AK220" s="5">
        <v>0.74309999999999998</v>
      </c>
      <c r="AL220" s="5">
        <v>0.94710000000000005</v>
      </c>
      <c r="AM220" s="5">
        <v>0.24440000000000001</v>
      </c>
      <c r="AN220" s="5">
        <v>0.83389999999999997</v>
      </c>
      <c r="AO220" s="5">
        <v>1.6899999999999998E-2</v>
      </c>
      <c r="AP220" s="4">
        <v>0.79630000000000001</v>
      </c>
      <c r="AQ220" s="4">
        <v>1.0787</v>
      </c>
      <c r="AR220" s="4">
        <v>0.16900000000000001</v>
      </c>
      <c r="AS220" s="4">
        <v>0.68620000000000003</v>
      </c>
      <c r="AT220" s="4">
        <v>1.35E-2</v>
      </c>
      <c r="AU220" s="5">
        <v>0.6734</v>
      </c>
      <c r="AV220" s="5">
        <v>0.78649999999999998</v>
      </c>
      <c r="AW220" s="5">
        <v>0.35310000000000002</v>
      </c>
      <c r="AX220" s="5">
        <v>0.95609999999999995</v>
      </c>
      <c r="AY220" s="5">
        <v>5.2200000000000003E-2</v>
      </c>
      <c r="AZ220" s="4">
        <v>0.68149999999999999</v>
      </c>
      <c r="BA220" s="4">
        <v>0.80169999999999997</v>
      </c>
      <c r="BB220" s="4">
        <v>0.34489999999999998</v>
      </c>
      <c r="BC220" s="4">
        <v>0.94510000000000005</v>
      </c>
      <c r="BD220" s="4">
        <v>3.49E-2</v>
      </c>
      <c r="BE220" s="5">
        <v>0.69340000000000002</v>
      </c>
      <c r="BF220" s="5">
        <v>0.83069999999999999</v>
      </c>
      <c r="BG220" s="5">
        <v>0.31619999999999998</v>
      </c>
      <c r="BH220" s="5">
        <v>0.92730000000000001</v>
      </c>
      <c r="BI220" s="5">
        <v>2.9000000000000001E-2</v>
      </c>
      <c r="BJ220" s="4">
        <v>0.71689999999999998</v>
      </c>
      <c r="BK220" s="4">
        <v>0.8831</v>
      </c>
      <c r="BL220" s="4">
        <v>0.2757</v>
      </c>
      <c r="BM220" s="4">
        <v>0.8861</v>
      </c>
      <c r="BN220" s="4">
        <v>2.0500000000000001E-2</v>
      </c>
      <c r="BO220" s="5">
        <v>0.79649999999999999</v>
      </c>
      <c r="BP220" s="5">
        <v>1.0795999999999999</v>
      </c>
      <c r="BQ220" s="5">
        <v>0.17119999999999999</v>
      </c>
      <c r="BR220" s="5">
        <v>0.68500000000000005</v>
      </c>
      <c r="BS220" s="5">
        <v>0.01</v>
      </c>
      <c r="BT220" s="4">
        <v>0.67449999999999999</v>
      </c>
      <c r="BU220" s="4">
        <v>0.78680000000000005</v>
      </c>
      <c r="BV220" s="4">
        <v>0.34260000000000002</v>
      </c>
      <c r="BW220" s="4">
        <v>0.95540000000000003</v>
      </c>
      <c r="BX220" s="4">
        <v>5.21E-2</v>
      </c>
      <c r="BY220" s="5">
        <v>0.68159999999999998</v>
      </c>
      <c r="BZ220" s="5">
        <v>0.80359999999999998</v>
      </c>
      <c r="CA220" s="5">
        <v>0.33779999999999999</v>
      </c>
      <c r="CB220" s="5">
        <v>0.94620000000000004</v>
      </c>
      <c r="CC220" s="5">
        <v>3.3599999999999998E-2</v>
      </c>
      <c r="CD220" s="4">
        <v>0.69389999999999996</v>
      </c>
      <c r="CE220" s="4">
        <v>0.83120000000000005</v>
      </c>
      <c r="CF220" s="4">
        <v>0.31809999999999999</v>
      </c>
      <c r="CG220" s="4">
        <v>0.92800000000000005</v>
      </c>
      <c r="CH220" s="4">
        <v>2.4199999999999999E-2</v>
      </c>
      <c r="CI220" s="5">
        <v>0.71819999999999995</v>
      </c>
      <c r="CJ220" s="5">
        <v>0.88739999999999997</v>
      </c>
      <c r="CK220" s="5">
        <v>0.27750000000000002</v>
      </c>
      <c r="CL220" s="5">
        <v>0.88560000000000005</v>
      </c>
      <c r="CM220" s="5">
        <v>1.7100000000000001E-2</v>
      </c>
      <c r="CN220" s="4">
        <v>0.79579999999999995</v>
      </c>
      <c r="CO220" s="4">
        <v>1.0783</v>
      </c>
      <c r="CP220" s="4">
        <v>0.17660000000000001</v>
      </c>
      <c r="CQ220" s="4">
        <v>0.68369999999999997</v>
      </c>
      <c r="CR220" s="4">
        <v>8.0000000000000002E-3</v>
      </c>
      <c r="CS220" s="5">
        <v>0.67190000000000005</v>
      </c>
      <c r="CT220" s="5">
        <v>0.78269999999999995</v>
      </c>
      <c r="CU220" s="5">
        <v>0.35349999999999998</v>
      </c>
      <c r="CV220" s="5">
        <v>0.9556</v>
      </c>
      <c r="CW220" s="5">
        <v>4.2700000000000002E-2</v>
      </c>
      <c r="CX220" s="4">
        <v>0.68140000000000001</v>
      </c>
      <c r="CY220" s="4">
        <v>0.80269999999999997</v>
      </c>
      <c r="CZ220" s="4">
        <v>0.34179999999999999</v>
      </c>
      <c r="DA220" s="4">
        <v>0.94550000000000001</v>
      </c>
      <c r="DB220" s="4">
        <v>3.32E-2</v>
      </c>
      <c r="DC220" s="5">
        <v>0.69359999999999999</v>
      </c>
      <c r="DD220" s="5">
        <v>0.83099999999999996</v>
      </c>
      <c r="DE220" s="5">
        <v>0.31619999999999998</v>
      </c>
      <c r="DF220" s="5">
        <v>0.92800000000000005</v>
      </c>
      <c r="DG220" s="5">
        <v>2.4400000000000002E-2</v>
      </c>
      <c r="DH220" s="4">
        <v>0.71840000000000004</v>
      </c>
      <c r="DI220" s="4">
        <v>0.88739999999999997</v>
      </c>
      <c r="DJ220" s="4">
        <v>0.27829999999999999</v>
      </c>
      <c r="DK220" s="4">
        <v>0.88660000000000005</v>
      </c>
      <c r="DL220" s="4">
        <v>1.4200000000000001E-2</v>
      </c>
      <c r="DM220" s="5">
        <v>0.79579999999999995</v>
      </c>
      <c r="DN220" s="5">
        <v>1.0778000000000001</v>
      </c>
      <c r="DO220" s="5">
        <v>0.17219999999999999</v>
      </c>
      <c r="DP220" s="5">
        <v>0.6845</v>
      </c>
      <c r="DQ220" s="5">
        <v>5.3E-3</v>
      </c>
      <c r="DR220" s="4">
        <v>0.67459999999999998</v>
      </c>
      <c r="DS220" s="4">
        <v>0.78769999999999996</v>
      </c>
      <c r="DT220" s="4">
        <v>0.35</v>
      </c>
      <c r="DU220" s="4">
        <v>0.95479999999999998</v>
      </c>
      <c r="DV220" s="4">
        <v>4.4299999999999999E-2</v>
      </c>
      <c r="DW220" s="5">
        <v>0.68059999999999998</v>
      </c>
      <c r="DX220" s="5">
        <v>0.80089999999999995</v>
      </c>
      <c r="DY220" s="5">
        <v>0.33929999999999999</v>
      </c>
      <c r="DZ220" s="5">
        <v>0.94530000000000003</v>
      </c>
      <c r="EA220" s="5">
        <v>3.7499999999999999E-2</v>
      </c>
      <c r="EB220" s="4">
        <v>0.69289999999999996</v>
      </c>
      <c r="EC220" s="4">
        <v>0.82909999999999995</v>
      </c>
      <c r="ED220" s="4">
        <v>0.32029999999999997</v>
      </c>
      <c r="EE220" s="4">
        <v>0.92730000000000001</v>
      </c>
      <c r="EF220" s="4">
        <v>2.29E-2</v>
      </c>
      <c r="EG220" s="5">
        <v>0.71779999999999999</v>
      </c>
      <c r="EH220" s="5">
        <v>0.8861</v>
      </c>
      <c r="EI220" s="5">
        <v>0.27750000000000002</v>
      </c>
      <c r="EJ220" s="5">
        <v>0.88670000000000004</v>
      </c>
      <c r="EK220" s="5">
        <v>1.4E-2</v>
      </c>
      <c r="EL220" s="4">
        <v>0.79620000000000002</v>
      </c>
      <c r="EM220" s="4">
        <v>1.0792999999999999</v>
      </c>
      <c r="EN220" s="4">
        <v>0.17249999999999999</v>
      </c>
      <c r="EO220" s="4">
        <v>0.68510000000000004</v>
      </c>
      <c r="EP220" s="4">
        <v>5.4000000000000003E-3</v>
      </c>
      <c r="EQ220" s="5"/>
      <c r="ER220" s="5"/>
      <c r="ES220" s="5"/>
      <c r="ET220" s="5"/>
      <c r="EU220" s="5"/>
      <c r="EV220" s="4"/>
      <c r="EW220" s="4"/>
      <c r="EX220" s="4"/>
      <c r="EY220" s="4"/>
      <c r="EZ220" s="4"/>
      <c r="FA220" s="5">
        <v>0.69289999999999996</v>
      </c>
      <c r="FB220" s="5">
        <v>0.82879999999999998</v>
      </c>
      <c r="FC220" s="5">
        <v>0.31929999999999997</v>
      </c>
      <c r="FD220" s="5">
        <v>0.92769999999999997</v>
      </c>
      <c r="FE220" s="5">
        <v>2.4199999999999999E-2</v>
      </c>
      <c r="FF220" s="4"/>
      <c r="FG220" s="4"/>
      <c r="FH220" s="4"/>
      <c r="FI220" s="4"/>
      <c r="FJ220" s="4"/>
      <c r="FK220" s="5"/>
      <c r="FL220" s="5"/>
      <c r="FM220" s="5"/>
      <c r="FN220" s="5"/>
      <c r="FO220" s="5"/>
      <c r="FP220" s="4">
        <f t="shared" si="41"/>
        <v>0.71044000000000007</v>
      </c>
      <c r="FQ220" s="4">
        <f t="shared" si="37"/>
        <v>0.87133666666666654</v>
      </c>
      <c r="FR220" s="4">
        <f t="shared" si="38"/>
        <v>0.29399666666666663</v>
      </c>
      <c r="FS220" s="4">
        <f t="shared" si="39"/>
        <v>0.88546333333333327</v>
      </c>
      <c r="FT220" s="4">
        <f t="shared" si="40"/>
        <v>2.8963333333333331E-2</v>
      </c>
      <c r="FU220" s="1" t="str" cm="1">
        <f t="array" aca="1" ref="FU220" ca="1">CONCATENATE(INDIRECT(ADDRESS(1,MATCH(_xlfn.MINIFS(B220:FO220,metrics.est,"MAE"),B220:FO220,0)+1)), ", ", INDIRECT(ADDRESS(2,MATCH(_xlfn.MINIFS(B220:FO220,metrics.est,"MAE"),B220:FO220,0)+1)))</f>
        <v>k=20, r=0.1</v>
      </c>
      <c r="FV220" s="1" t="str" cm="1">
        <f t="array" aca="1" ref="FV220" ca="1">CONCATENATE(INDIRECT(ADDRESS(1,MATCH(_xlfn.MINIFS(B220:FO220,metrics.est,"MSE"),B220:FO220,0)+1)), ", ", INDIRECT(ADDRESS(2,MATCH(_xlfn.MINIFS(B220:FO220,metrics.est,"MSE"),B220:FO220,0)+1)))</f>
        <v>k=5, r=0.1</v>
      </c>
      <c r="FW220" s="1" t="str" cm="1">
        <f t="array" aca="1" ref="FW220" ca="1">CONCATENATE(INDIRECT(ADDRESS(1,MATCH(_xlfn.MAXIFS(B220:FO220,metrics.est,"R"),B220:FO220,0)+1)), ", ", INDIRECT(ADDRESS(2,MATCH(_xlfn.MAXIFS(B220:FO220,metrics.est,"R"),B220:FO220,0)+1)))</f>
        <v>k=20, r=0.1</v>
      </c>
      <c r="FX220" s="1" t="str" cm="1">
        <f t="array" aca="1" ref="FX220" ca="1">CONCATENATE(INDIRECT(ADDRESS(1,MATCH(_xlfn.MAXIFS(B220:FO220,metrics.est,"Coverage"),B220:FO220,0)+1)), ", ", INDIRECT(ADDRESS(2,MATCH(_xlfn.MAXIFS(B220:FO220,metrics.est,"Coverage"),B220:FO220,0)+1)))</f>
        <v>k=5, r=0.1</v>
      </c>
      <c r="FY220" s="1" t="str" cm="1">
        <f t="array" aca="1" ref="FY220" ca="1">CONCATENATE(INDIRECT(ADDRESS(1,MATCH(_xlfn.MINIFS(B220:FO220,metrics.est,"Time"),B220:FO220,0)+1)), ", ", INDIRECT(ADDRESS(2,MATCH(_xlfn.MINIFS(B220:FO220,metrics.est,"Time"),B220:FO220,0)+1)))</f>
        <v>k=20, r=0.9</v>
      </c>
    </row>
    <row r="221" spans="1:181" x14ac:dyDescent="0.2">
      <c r="A221" s="1" t="s">
        <v>186</v>
      </c>
      <c r="B221" s="4">
        <v>0.64959999999999996</v>
      </c>
      <c r="C221" s="4">
        <v>0.72330000000000005</v>
      </c>
      <c r="D221" s="4">
        <v>0.36070000000000002</v>
      </c>
      <c r="E221" s="4">
        <v>0.96419999999999995</v>
      </c>
      <c r="F221" s="4">
        <v>0.2235</v>
      </c>
      <c r="G221" s="5">
        <v>0.6552</v>
      </c>
      <c r="H221" s="5">
        <v>0.73809999999999998</v>
      </c>
      <c r="I221" s="5">
        <v>0.37569999999999998</v>
      </c>
      <c r="J221" s="5">
        <v>0.95879999999999999</v>
      </c>
      <c r="K221" s="5">
        <v>0.22789999999999999</v>
      </c>
      <c r="L221" s="4">
        <v>0.66159999999999997</v>
      </c>
      <c r="M221" s="4">
        <v>0.75260000000000005</v>
      </c>
      <c r="N221" s="4">
        <v>0.3679</v>
      </c>
      <c r="O221" s="4">
        <v>0.95540000000000003</v>
      </c>
      <c r="P221" s="4">
        <v>0.31940000000000002</v>
      </c>
      <c r="Q221" s="5">
        <v>0.66779999999999995</v>
      </c>
      <c r="R221" s="5">
        <v>0.76439999999999997</v>
      </c>
      <c r="S221" s="5">
        <v>0.36</v>
      </c>
      <c r="T221" s="5">
        <v>0.9496</v>
      </c>
      <c r="U221" s="5">
        <v>0.26650000000000001</v>
      </c>
      <c r="V221" s="4">
        <v>0.67520000000000002</v>
      </c>
      <c r="W221" s="4">
        <v>0.78029999999999999</v>
      </c>
      <c r="X221" s="4">
        <v>0.35489999999999999</v>
      </c>
      <c r="Y221" s="4">
        <v>0.94110000000000005</v>
      </c>
      <c r="Z221" s="4">
        <v>0.26279999999999998</v>
      </c>
      <c r="AA221" s="5">
        <v>0.68869999999999998</v>
      </c>
      <c r="AB221" s="5">
        <v>0.80979999999999996</v>
      </c>
      <c r="AC221" s="5">
        <v>0.33729999999999999</v>
      </c>
      <c r="AD221" s="5">
        <v>0.9304</v>
      </c>
      <c r="AE221" s="5">
        <v>0.21540000000000001</v>
      </c>
      <c r="AF221" s="4">
        <v>0.70289999999999997</v>
      </c>
      <c r="AG221" s="4">
        <v>0.84560000000000002</v>
      </c>
      <c r="AH221" s="4">
        <v>0.31159999999999999</v>
      </c>
      <c r="AI221" s="4">
        <v>0.91</v>
      </c>
      <c r="AJ221" s="4">
        <v>0.20019999999999999</v>
      </c>
      <c r="AK221" s="5">
        <v>0.73219999999999996</v>
      </c>
      <c r="AL221" s="5">
        <v>0.91969999999999996</v>
      </c>
      <c r="AM221" s="5">
        <v>0.28000000000000003</v>
      </c>
      <c r="AN221" s="5">
        <v>0.86550000000000005</v>
      </c>
      <c r="AO221" s="5">
        <v>0.1406</v>
      </c>
      <c r="AP221" s="4">
        <v>0.7954</v>
      </c>
      <c r="AQ221" s="4">
        <v>1.0807</v>
      </c>
      <c r="AR221" s="4">
        <v>0.23130000000000001</v>
      </c>
      <c r="AS221" s="4">
        <v>0.68110000000000004</v>
      </c>
      <c r="AT221" s="4">
        <v>7.0199999999999999E-2</v>
      </c>
      <c r="AU221" s="5">
        <v>0.64990000000000003</v>
      </c>
      <c r="AV221" s="5">
        <v>0.72529999999999994</v>
      </c>
      <c r="AW221" s="5">
        <v>0.38240000000000002</v>
      </c>
      <c r="AX221" s="5">
        <v>0.96299999999999997</v>
      </c>
      <c r="AY221" s="5">
        <v>0.20499999999999999</v>
      </c>
      <c r="AZ221" s="4">
        <v>0.66100000000000003</v>
      </c>
      <c r="BA221" s="4">
        <v>0.74809999999999999</v>
      </c>
      <c r="BB221" s="4">
        <v>0.3725</v>
      </c>
      <c r="BC221" s="4">
        <v>0.95469999999999999</v>
      </c>
      <c r="BD221" s="4">
        <v>0.27200000000000002</v>
      </c>
      <c r="BE221" s="5">
        <v>0.67589999999999995</v>
      </c>
      <c r="BF221" s="5">
        <v>0.7833</v>
      </c>
      <c r="BG221" s="5">
        <v>0.3488</v>
      </c>
      <c r="BH221" s="5">
        <v>0.9415</v>
      </c>
      <c r="BI221" s="5">
        <v>0.25669999999999998</v>
      </c>
      <c r="BJ221" s="4">
        <v>0.7036</v>
      </c>
      <c r="BK221" s="4">
        <v>0.84640000000000004</v>
      </c>
      <c r="BL221" s="4">
        <v>0.31440000000000001</v>
      </c>
      <c r="BM221" s="4">
        <v>0.91020000000000001</v>
      </c>
      <c r="BN221" s="4">
        <v>0.2009</v>
      </c>
      <c r="BO221" s="5">
        <v>0.79630000000000001</v>
      </c>
      <c r="BP221" s="5">
        <v>1.0806</v>
      </c>
      <c r="BQ221" s="5">
        <v>0.22459999999999999</v>
      </c>
      <c r="BR221" s="5">
        <v>0.68010000000000004</v>
      </c>
      <c r="BS221" s="5">
        <v>6.6000000000000003E-2</v>
      </c>
      <c r="BT221" s="4">
        <v>0.65090000000000003</v>
      </c>
      <c r="BU221" s="4">
        <v>0.7268</v>
      </c>
      <c r="BV221" s="4">
        <v>0.36820000000000003</v>
      </c>
      <c r="BW221" s="4">
        <v>0.96279999999999999</v>
      </c>
      <c r="BX221" s="4">
        <v>0.1832</v>
      </c>
      <c r="BY221" s="5">
        <v>0.66149999999999998</v>
      </c>
      <c r="BZ221" s="5">
        <v>0.75109999999999999</v>
      </c>
      <c r="CA221" s="5">
        <v>0.36909999999999998</v>
      </c>
      <c r="CB221" s="5">
        <v>0.95550000000000002</v>
      </c>
      <c r="CC221" s="5">
        <v>0.25469999999999998</v>
      </c>
      <c r="CD221" s="4">
        <v>0.67730000000000001</v>
      </c>
      <c r="CE221" s="4">
        <v>0.78580000000000005</v>
      </c>
      <c r="CF221" s="4">
        <v>0.34920000000000001</v>
      </c>
      <c r="CG221" s="4">
        <v>0.94169999999999998</v>
      </c>
      <c r="CH221" s="4">
        <v>0.23619999999999999</v>
      </c>
      <c r="CI221" s="5">
        <v>0.70420000000000005</v>
      </c>
      <c r="CJ221" s="5">
        <v>0.85019999999999996</v>
      </c>
      <c r="CK221" s="5">
        <v>0.31359999999999999</v>
      </c>
      <c r="CL221" s="5">
        <v>0.91</v>
      </c>
      <c r="CM221" s="5">
        <v>0.16320000000000001</v>
      </c>
      <c r="CN221" s="4">
        <v>0.79520000000000002</v>
      </c>
      <c r="CO221" s="4">
        <v>1.0810999999999999</v>
      </c>
      <c r="CP221" s="4">
        <v>0.2293</v>
      </c>
      <c r="CQ221" s="4">
        <v>0.68020000000000003</v>
      </c>
      <c r="CR221" s="4">
        <v>5.3800000000000001E-2</v>
      </c>
      <c r="CS221" s="5">
        <v>0.6482</v>
      </c>
      <c r="CT221" s="5">
        <v>0.72209999999999996</v>
      </c>
      <c r="CU221" s="5">
        <v>0.38619999999999999</v>
      </c>
      <c r="CV221" s="5">
        <v>0.96289999999999998</v>
      </c>
      <c r="CW221" s="5">
        <v>0.15920000000000001</v>
      </c>
      <c r="CX221" s="4">
        <v>0.66110000000000002</v>
      </c>
      <c r="CY221" s="4">
        <v>0.75090000000000001</v>
      </c>
      <c r="CZ221" s="4">
        <v>0.36940000000000001</v>
      </c>
      <c r="DA221" s="4">
        <v>0.95520000000000005</v>
      </c>
      <c r="DB221" s="4">
        <v>0.24049999999999999</v>
      </c>
      <c r="DC221" s="5">
        <v>0.67659999999999998</v>
      </c>
      <c r="DD221" s="5">
        <v>0.78459999999999996</v>
      </c>
      <c r="DE221" s="5">
        <v>0.3488</v>
      </c>
      <c r="DF221" s="5">
        <v>0.94199999999999995</v>
      </c>
      <c r="DG221" s="5">
        <v>0.2041</v>
      </c>
      <c r="DH221" s="4">
        <v>0.70369999999999999</v>
      </c>
      <c r="DI221" s="4">
        <v>0.84830000000000005</v>
      </c>
      <c r="DJ221" s="4">
        <v>0.31559999999999999</v>
      </c>
      <c r="DK221" s="4">
        <v>0.9103</v>
      </c>
      <c r="DL221" s="4">
        <v>0.124</v>
      </c>
      <c r="DM221" s="5">
        <v>0.79569999999999996</v>
      </c>
      <c r="DN221" s="5">
        <v>1.0808</v>
      </c>
      <c r="DO221" s="5">
        <v>0.2286</v>
      </c>
      <c r="DP221" s="5">
        <v>0.67959999999999998</v>
      </c>
      <c r="DQ221" s="5">
        <v>4.5199999999999997E-2</v>
      </c>
      <c r="DR221" s="4">
        <v>0.65059999999999996</v>
      </c>
      <c r="DS221" s="4">
        <v>0.72689999999999999</v>
      </c>
      <c r="DT221" s="4">
        <v>0.37890000000000001</v>
      </c>
      <c r="DU221" s="4">
        <v>0.96240000000000003</v>
      </c>
      <c r="DV221" s="4">
        <v>0.18540000000000001</v>
      </c>
      <c r="DW221" s="5">
        <v>0.66</v>
      </c>
      <c r="DX221" s="5">
        <v>0.74729999999999996</v>
      </c>
      <c r="DY221" s="5">
        <v>0.37040000000000001</v>
      </c>
      <c r="DZ221" s="5">
        <v>0.95489999999999997</v>
      </c>
      <c r="EA221" s="5">
        <v>0.27760000000000001</v>
      </c>
      <c r="EB221" s="4">
        <v>0.67610000000000003</v>
      </c>
      <c r="EC221" s="4">
        <v>0.7833</v>
      </c>
      <c r="ED221" s="4">
        <v>0.35270000000000001</v>
      </c>
      <c r="EE221" s="4">
        <v>0.94120000000000004</v>
      </c>
      <c r="EF221" s="4">
        <v>0.19670000000000001</v>
      </c>
      <c r="EG221" s="5">
        <v>0.70409999999999995</v>
      </c>
      <c r="EH221" s="5">
        <v>0.84909999999999997</v>
      </c>
      <c r="EI221" s="5">
        <v>0.3145</v>
      </c>
      <c r="EJ221" s="5">
        <v>0.91049999999999998</v>
      </c>
      <c r="EK221" s="5">
        <v>0.12590000000000001</v>
      </c>
      <c r="EL221" s="4">
        <v>0.79490000000000005</v>
      </c>
      <c r="EM221" s="4">
        <v>1.08</v>
      </c>
      <c r="EN221" s="4">
        <v>0.2296</v>
      </c>
      <c r="EO221" s="4">
        <v>0.6794</v>
      </c>
      <c r="EP221" s="4">
        <v>4.4900000000000002E-2</v>
      </c>
      <c r="EQ221" s="5"/>
      <c r="ER221" s="5"/>
      <c r="ES221" s="5"/>
      <c r="ET221" s="5"/>
      <c r="EU221" s="5"/>
      <c r="EV221" s="4"/>
      <c r="EW221" s="4"/>
      <c r="EX221" s="4"/>
      <c r="EY221" s="4"/>
      <c r="EZ221" s="4"/>
      <c r="FA221" s="5">
        <v>0.67600000000000005</v>
      </c>
      <c r="FB221" s="5">
        <v>0.78359999999999996</v>
      </c>
      <c r="FC221" s="5">
        <v>0.35089999999999999</v>
      </c>
      <c r="FD221" s="5">
        <v>0.94140000000000001</v>
      </c>
      <c r="FE221" s="5">
        <v>0.21920000000000001</v>
      </c>
      <c r="FF221" s="4"/>
      <c r="FG221" s="4"/>
      <c r="FH221" s="4"/>
      <c r="FI221" s="4"/>
      <c r="FJ221" s="4"/>
      <c r="FK221" s="5"/>
      <c r="FL221" s="5"/>
      <c r="FM221" s="5"/>
      <c r="FN221" s="5"/>
      <c r="FO221" s="5"/>
      <c r="FP221" s="4">
        <f t="shared" ref="FP221:FP232" si="82">AVERAGEIFS(B221:FO221,metrics.est,"MAE")</f>
        <v>0.69504666666666659</v>
      </c>
      <c r="FQ221" s="4">
        <f t="shared" ref="FQ221:FQ233" si="83">AVERAGEIFS(B221:FO221,metrics.est,"MSE")</f>
        <v>0.83167000000000002</v>
      </c>
      <c r="FR221" s="4">
        <f t="shared" ref="FR221:FR233" si="84">AVERAGEIFS(B221:FO221,metrics.est,"R")</f>
        <v>0.32990333333333327</v>
      </c>
      <c r="FS221" s="4">
        <f t="shared" ref="FS221:FS233" si="85">AVERAGEIFS(B221:FO221,metrics.est,"Coverage")</f>
        <v>0.89651999999999998</v>
      </c>
      <c r="FT221" s="4">
        <f t="shared" ref="FT221:FT233" si="86">AVERAGEIFS(B221:FO221,metrics.est,"Time")</f>
        <v>0.18802999999999997</v>
      </c>
      <c r="FU221" s="1" t="str" cm="1">
        <f t="array" aca="1" ref="FU221" ca="1">CONCATENATE(INDIRECT(ADDRESS(1,MATCH(_xlfn.MINIFS(B221:FO221,metrics.est,"MAE"),B221:FO221,0)+1)), ", ", INDIRECT(ADDRESS(2,MATCH(_xlfn.MINIFS(B221:FO221,metrics.est,"MAE"),B221:FO221,0)+1)))</f>
        <v>k=20, r=0.1</v>
      </c>
      <c r="FV221" s="1" t="str" cm="1">
        <f t="array" aca="1" ref="FV221" ca="1">CONCATENATE(INDIRECT(ADDRESS(1,MATCH(_xlfn.MINIFS(B221:FO221,metrics.est,"MSE"),B221:FO221,0)+1)), ", ", INDIRECT(ADDRESS(2,MATCH(_xlfn.MINIFS(B221:FO221,metrics.est,"MSE"),B221:FO221,0)+1)))</f>
        <v>k=20, r=0.1</v>
      </c>
      <c r="FW221" s="1" t="str" cm="1">
        <f t="array" aca="1" ref="FW221" ca="1">CONCATENATE(INDIRECT(ADDRESS(1,MATCH(_xlfn.MAXIFS(B221:FO221,metrics.est,"R"),B221:FO221,0)+1)), ", ", INDIRECT(ADDRESS(2,MATCH(_xlfn.MAXIFS(B221:FO221,metrics.est,"R"),B221:FO221,0)+1)))</f>
        <v>k=20, r=0.1</v>
      </c>
      <c r="FX221" s="1" t="str" cm="1">
        <f t="array" aca="1" ref="FX221" ca="1">CONCATENATE(INDIRECT(ADDRESS(1,MATCH(_xlfn.MAXIFS(B221:FO221,metrics.est,"Coverage"),B221:FO221,0)+1)), ", ", INDIRECT(ADDRESS(2,MATCH(_xlfn.MAXIFS(B221:FO221,metrics.est,"Coverage"),B221:FO221,0)+1)))</f>
        <v>k=5, r=0.1</v>
      </c>
      <c r="FY221" s="1" t="str" cm="1">
        <f t="array" aca="1" ref="FY221" ca="1">CONCATENATE(INDIRECT(ADDRESS(1,MATCH(_xlfn.MINIFS(B221:FO221,metrics.est,"Time"),B221:FO221,0)+1)), ", ", INDIRECT(ADDRESS(2,MATCH(_xlfn.MINIFS(B221:FO221,metrics.est,"Time"),B221:FO221,0)+1)))</f>
        <v>k=50, r=0.9</v>
      </c>
    </row>
    <row r="222" spans="1:181" x14ac:dyDescent="0.2">
      <c r="A222" s="1" t="s">
        <v>187</v>
      </c>
      <c r="B222" s="4">
        <v>0.63700000000000001</v>
      </c>
      <c r="C222" s="4">
        <v>0.69920000000000004</v>
      </c>
      <c r="D222" s="4">
        <v>0.38440000000000002</v>
      </c>
      <c r="E222" s="4">
        <v>0.96430000000000005</v>
      </c>
      <c r="F222" s="4">
        <v>0.318</v>
      </c>
      <c r="G222" s="5">
        <v>0.64439999999999997</v>
      </c>
      <c r="H222" s="5">
        <v>0.71779999999999999</v>
      </c>
      <c r="I222" s="5">
        <v>0.39560000000000001</v>
      </c>
      <c r="J222" s="5">
        <v>0.95889999999999997</v>
      </c>
      <c r="K222" s="5">
        <v>0.3221</v>
      </c>
      <c r="L222" s="4">
        <v>0.6522</v>
      </c>
      <c r="M222" s="4">
        <v>0.73540000000000005</v>
      </c>
      <c r="N222" s="4">
        <v>0.3846</v>
      </c>
      <c r="O222" s="4">
        <v>0.95550000000000002</v>
      </c>
      <c r="P222" s="4">
        <v>0.41149999999999998</v>
      </c>
      <c r="Q222" s="5">
        <v>0.65980000000000005</v>
      </c>
      <c r="R222" s="5">
        <v>0.75170000000000003</v>
      </c>
      <c r="S222" s="5">
        <v>0.37069999999999997</v>
      </c>
      <c r="T222" s="5">
        <v>0.94989999999999997</v>
      </c>
      <c r="U222" s="5">
        <v>0.34379999999999999</v>
      </c>
      <c r="V222" s="4">
        <v>0.67059999999999997</v>
      </c>
      <c r="W222" s="4">
        <v>0.77580000000000005</v>
      </c>
      <c r="X222" s="4">
        <v>0.35830000000000001</v>
      </c>
      <c r="Y222" s="4">
        <v>0.94169999999999998</v>
      </c>
      <c r="Z222" s="4">
        <v>0.3</v>
      </c>
      <c r="AA222" s="5">
        <v>0.68910000000000005</v>
      </c>
      <c r="AB222" s="5">
        <v>0.81859999999999999</v>
      </c>
      <c r="AC222" s="5">
        <v>0.32979999999999998</v>
      </c>
      <c r="AD222" s="5">
        <v>0.93189999999999995</v>
      </c>
      <c r="AE222" s="5">
        <v>0.2293</v>
      </c>
      <c r="AF222" s="4">
        <v>0.71189999999999998</v>
      </c>
      <c r="AG222" s="4">
        <v>0.87549999999999994</v>
      </c>
      <c r="AH222" s="4">
        <v>0.2984</v>
      </c>
      <c r="AI222" s="4">
        <v>0.91469999999999996</v>
      </c>
      <c r="AJ222" s="4">
        <v>0.16830000000000001</v>
      </c>
      <c r="AK222" s="5">
        <v>0.75480000000000003</v>
      </c>
      <c r="AL222" s="5">
        <v>0.98609999999999998</v>
      </c>
      <c r="AM222" s="5">
        <v>0.26069999999999999</v>
      </c>
      <c r="AN222" s="5">
        <v>0.88400000000000001</v>
      </c>
      <c r="AO222" s="5">
        <v>0.1258</v>
      </c>
      <c r="AP222" s="4">
        <v>0.83360000000000001</v>
      </c>
      <c r="AQ222" s="4">
        <v>1.1884999999999999</v>
      </c>
      <c r="AR222" s="4">
        <v>0.21809999999999999</v>
      </c>
      <c r="AS222" s="4">
        <v>0.80930000000000002</v>
      </c>
      <c r="AT222" s="4">
        <v>6.3299999999999995E-2</v>
      </c>
      <c r="AU222" s="5">
        <v>0.63800000000000001</v>
      </c>
      <c r="AV222" s="5">
        <v>0.70220000000000005</v>
      </c>
      <c r="AW222" s="5">
        <v>0.40849999999999997</v>
      </c>
      <c r="AX222" s="5">
        <v>0.96309999999999996</v>
      </c>
      <c r="AY222" s="5">
        <v>0.29389999999999999</v>
      </c>
      <c r="AZ222" s="4">
        <v>0.65139999999999998</v>
      </c>
      <c r="BA222" s="4">
        <v>0.73150000000000004</v>
      </c>
      <c r="BB222" s="4">
        <v>0.38990000000000002</v>
      </c>
      <c r="BC222" s="4">
        <v>0.95489999999999997</v>
      </c>
      <c r="BD222" s="4">
        <v>0.35539999999999999</v>
      </c>
      <c r="BE222" s="5">
        <v>0.67120000000000002</v>
      </c>
      <c r="BF222" s="5">
        <v>0.77859999999999996</v>
      </c>
      <c r="BG222" s="5">
        <v>0.35310000000000002</v>
      </c>
      <c r="BH222" s="5">
        <v>0.94199999999999995</v>
      </c>
      <c r="BI222" s="5">
        <v>0.307</v>
      </c>
      <c r="BJ222" s="4">
        <v>0.71240000000000003</v>
      </c>
      <c r="BK222" s="4">
        <v>0.87660000000000005</v>
      </c>
      <c r="BL222" s="4">
        <v>0.30049999999999999</v>
      </c>
      <c r="BM222" s="4">
        <v>0.91459999999999997</v>
      </c>
      <c r="BN222" s="4">
        <v>0.18149999999999999</v>
      </c>
      <c r="BO222" s="5">
        <v>0.83450000000000002</v>
      </c>
      <c r="BP222" s="5">
        <v>1.1891</v>
      </c>
      <c r="BQ222" s="5">
        <v>0.21310000000000001</v>
      </c>
      <c r="BR222" s="5">
        <v>0.80810000000000004</v>
      </c>
      <c r="BS222" s="5">
        <v>5.6099999999999997E-2</v>
      </c>
      <c r="BT222" s="4">
        <v>0.63939999999999997</v>
      </c>
      <c r="BU222" s="4">
        <v>0.70550000000000002</v>
      </c>
      <c r="BV222" s="4">
        <v>0.39119999999999999</v>
      </c>
      <c r="BW222" s="4">
        <v>0.96289999999999998</v>
      </c>
      <c r="BX222" s="4">
        <v>0.2717</v>
      </c>
      <c r="BY222" s="5">
        <v>0.6522</v>
      </c>
      <c r="BZ222" s="5">
        <v>0.73499999999999999</v>
      </c>
      <c r="CA222" s="5">
        <v>0.38579999999999998</v>
      </c>
      <c r="CB222" s="5">
        <v>0.95569999999999999</v>
      </c>
      <c r="CC222" s="5">
        <v>0.32329999999999998</v>
      </c>
      <c r="CD222" s="4">
        <v>0.67290000000000005</v>
      </c>
      <c r="CE222" s="4">
        <v>0.78180000000000005</v>
      </c>
      <c r="CF222" s="4">
        <v>0.35249999999999998</v>
      </c>
      <c r="CG222" s="4">
        <v>0.94230000000000003</v>
      </c>
      <c r="CH222" s="4">
        <v>0.27129999999999999</v>
      </c>
      <c r="CI222" s="5">
        <v>0.71309999999999996</v>
      </c>
      <c r="CJ222" s="5">
        <v>0.88039999999999996</v>
      </c>
      <c r="CK222" s="5">
        <v>0.30059999999999998</v>
      </c>
      <c r="CL222" s="5">
        <v>0.91439999999999999</v>
      </c>
      <c r="CM222" s="5">
        <v>0.1608</v>
      </c>
      <c r="CN222" s="4">
        <v>0.83409999999999995</v>
      </c>
      <c r="CO222" s="4">
        <v>1.1908000000000001</v>
      </c>
      <c r="CP222" s="4">
        <v>0.21890000000000001</v>
      </c>
      <c r="CQ222" s="4">
        <v>0.80820000000000003</v>
      </c>
      <c r="CR222" s="4">
        <v>4.9799999999999997E-2</v>
      </c>
      <c r="CS222" s="5">
        <v>0.63600000000000001</v>
      </c>
      <c r="CT222" s="5">
        <v>0.69950000000000001</v>
      </c>
      <c r="CU222" s="5">
        <v>0.40839999999999999</v>
      </c>
      <c r="CV222" s="5">
        <v>0.96299999999999997</v>
      </c>
      <c r="CW222" s="5">
        <v>0.24610000000000001</v>
      </c>
      <c r="CX222" s="4">
        <v>0.65139999999999998</v>
      </c>
      <c r="CY222" s="4">
        <v>0.73340000000000005</v>
      </c>
      <c r="CZ222" s="4">
        <v>0.38579999999999998</v>
      </c>
      <c r="DA222" s="4">
        <v>0.95530000000000004</v>
      </c>
      <c r="DB222" s="4">
        <v>0.31209999999999999</v>
      </c>
      <c r="DC222" s="5">
        <v>0.67210000000000003</v>
      </c>
      <c r="DD222" s="5">
        <v>0.7802</v>
      </c>
      <c r="DE222" s="5">
        <v>0.35289999999999999</v>
      </c>
      <c r="DF222" s="5">
        <v>0.94259999999999999</v>
      </c>
      <c r="DG222" s="5">
        <v>0.23599999999999999</v>
      </c>
      <c r="DH222" s="4">
        <v>0.71230000000000004</v>
      </c>
      <c r="DI222" s="4">
        <v>0.87760000000000005</v>
      </c>
      <c r="DJ222" s="4">
        <v>0.30149999999999999</v>
      </c>
      <c r="DK222" s="4">
        <v>0.91459999999999997</v>
      </c>
      <c r="DL222" s="4">
        <v>0.1222</v>
      </c>
      <c r="DM222" s="5">
        <v>0.8337</v>
      </c>
      <c r="DN222" s="5">
        <v>1.1896</v>
      </c>
      <c r="DO222" s="5">
        <v>0.2175</v>
      </c>
      <c r="DP222" s="5">
        <v>0.80830000000000002</v>
      </c>
      <c r="DQ222" s="5">
        <v>4.0399999999999998E-2</v>
      </c>
      <c r="DR222" s="4">
        <v>0.63880000000000003</v>
      </c>
      <c r="DS222" s="4">
        <v>0.70440000000000003</v>
      </c>
      <c r="DT222" s="4">
        <v>0.40400000000000003</v>
      </c>
      <c r="DU222" s="4">
        <v>0.96240000000000003</v>
      </c>
      <c r="DV222" s="4">
        <v>0.26879999999999998</v>
      </c>
      <c r="DW222" s="5">
        <v>0.65039999999999998</v>
      </c>
      <c r="DX222" s="5">
        <v>0.73029999999999995</v>
      </c>
      <c r="DY222" s="5">
        <v>0.3861</v>
      </c>
      <c r="DZ222" s="5">
        <v>0.95499999999999996</v>
      </c>
      <c r="EA222" s="5">
        <v>0.36359999999999998</v>
      </c>
      <c r="EB222" s="4">
        <v>0.67159999999999997</v>
      </c>
      <c r="EC222" s="4">
        <v>0.77929999999999999</v>
      </c>
      <c r="ED222" s="4">
        <v>0.35549999999999998</v>
      </c>
      <c r="EE222" s="4">
        <v>0.94179999999999997</v>
      </c>
      <c r="EF222" s="4">
        <v>0.2273</v>
      </c>
      <c r="EG222" s="5">
        <v>0.71279999999999999</v>
      </c>
      <c r="EH222" s="5">
        <v>0.87890000000000001</v>
      </c>
      <c r="EI222" s="5">
        <v>0.2994</v>
      </c>
      <c r="EJ222" s="5">
        <v>0.91490000000000005</v>
      </c>
      <c r="EK222" s="5">
        <v>0.158</v>
      </c>
      <c r="EL222" s="4">
        <v>0.83330000000000004</v>
      </c>
      <c r="EM222" s="4">
        <v>1.1887000000000001</v>
      </c>
      <c r="EN222" s="4">
        <v>0.2172</v>
      </c>
      <c r="EO222" s="4">
        <v>0.80879999999999996</v>
      </c>
      <c r="EP222" s="4">
        <v>4.0599999999999997E-2</v>
      </c>
      <c r="EQ222" s="5"/>
      <c r="ER222" s="5"/>
      <c r="ES222" s="5"/>
      <c r="ET222" s="5"/>
      <c r="EU222" s="5"/>
      <c r="EV222" s="4"/>
      <c r="EW222" s="4"/>
      <c r="EX222" s="4"/>
      <c r="EY222" s="4"/>
      <c r="EZ222" s="4"/>
      <c r="FA222" s="5">
        <v>0.67159999999999997</v>
      </c>
      <c r="FB222" s="5">
        <v>0.77969999999999995</v>
      </c>
      <c r="FC222" s="5">
        <v>0.3538</v>
      </c>
      <c r="FD222" s="5">
        <v>0.94199999999999995</v>
      </c>
      <c r="FE222" s="5">
        <v>0.25590000000000002</v>
      </c>
      <c r="FF222" s="4"/>
      <c r="FG222" s="4"/>
      <c r="FH222" s="4"/>
      <c r="FI222" s="4"/>
      <c r="FJ222" s="4"/>
      <c r="FK222" s="5"/>
      <c r="FL222" s="5"/>
      <c r="FM222" s="5"/>
      <c r="FN222" s="5"/>
      <c r="FO222" s="5"/>
      <c r="FP222" s="4">
        <f t="shared" si="82"/>
        <v>0.69855333333333358</v>
      </c>
      <c r="FQ222" s="4">
        <f t="shared" si="83"/>
        <v>0.84872333333333339</v>
      </c>
      <c r="FR222" s="4">
        <f t="shared" si="84"/>
        <v>0.33322666666666667</v>
      </c>
      <c r="FS222" s="4">
        <f t="shared" si="85"/>
        <v>0.91950333333333323</v>
      </c>
      <c r="FT222" s="4">
        <f t="shared" si="86"/>
        <v>0.22746333333333332</v>
      </c>
      <c r="FU222" s="1" t="str" cm="1">
        <f t="array" aca="1" ref="FU222" ca="1">CONCATENATE(INDIRECT(ADDRESS(1,MATCH(_xlfn.MINIFS(B222:FO222,metrics.est,"MAE"),B222:FO222,0)+1)), ", ", INDIRECT(ADDRESS(2,MATCH(_xlfn.MINIFS(B222:FO222,metrics.est,"MAE"),B222:FO222,0)+1)))</f>
        <v>k=20, r=0.1</v>
      </c>
      <c r="FV222" s="1" t="str" cm="1">
        <f t="array" aca="1" ref="FV222" ca="1">CONCATENATE(INDIRECT(ADDRESS(1,MATCH(_xlfn.MINIFS(B222:FO222,metrics.est,"MSE"),B222:FO222,0)+1)), ", ", INDIRECT(ADDRESS(2,MATCH(_xlfn.MINIFS(B222:FO222,metrics.est,"MSE"),B222:FO222,0)+1)))</f>
        <v>k=5, r=0.1</v>
      </c>
      <c r="FW222" s="1" t="str" cm="1">
        <f t="array" aca="1" ref="FW222" ca="1">CONCATENATE(INDIRECT(ADDRESS(1,MATCH(_xlfn.MAXIFS(B222:FO222,metrics.est,"R"),B222:FO222,0)+1)), ", ", INDIRECT(ADDRESS(2,MATCH(_xlfn.MAXIFS(B222:FO222,metrics.est,"R"),B222:FO222,0)+1)))</f>
        <v>k=10, r=0.1</v>
      </c>
      <c r="FX222" s="1" t="str" cm="1">
        <f t="array" aca="1" ref="FX222" ca="1">CONCATENATE(INDIRECT(ADDRESS(1,MATCH(_xlfn.MAXIFS(B222:FO222,metrics.est,"Coverage"),B222:FO222,0)+1)), ", ", INDIRECT(ADDRESS(2,MATCH(_xlfn.MAXIFS(B222:FO222,metrics.est,"Coverage"),B222:FO222,0)+1)))</f>
        <v>k=5, r=0.1</v>
      </c>
      <c r="FY222" s="1" t="str" cm="1">
        <f t="array" aca="1" ref="FY222" ca="1">CONCATENATE(INDIRECT(ADDRESS(1,MATCH(_xlfn.MINIFS(B222:FO222,metrics.est,"Time"),B222:FO222,0)+1)), ", ", INDIRECT(ADDRESS(2,MATCH(_xlfn.MINIFS(B222:FO222,metrics.est,"Time"),B222:FO222,0)+1)))</f>
        <v>k=20, r=0.9</v>
      </c>
    </row>
    <row r="223" spans="1:181" x14ac:dyDescent="0.2">
      <c r="A223" s="1" t="s">
        <v>188</v>
      </c>
      <c r="B223" s="4">
        <v>0.63949999999999996</v>
      </c>
      <c r="C223" s="4">
        <v>0.70450000000000002</v>
      </c>
      <c r="D223" s="4">
        <v>0.38090000000000002</v>
      </c>
      <c r="E223" s="4">
        <v>0.96430000000000005</v>
      </c>
      <c r="F223" s="4">
        <v>0.39550000000000002</v>
      </c>
      <c r="G223" s="5">
        <v>0.64649999999999996</v>
      </c>
      <c r="H223" s="5">
        <v>0.72209999999999996</v>
      </c>
      <c r="I223" s="5">
        <v>0.39340000000000003</v>
      </c>
      <c r="J223" s="5">
        <v>0.95889999999999997</v>
      </c>
      <c r="K223" s="5">
        <v>0.3785</v>
      </c>
      <c r="L223" s="4">
        <v>0.65449999999999997</v>
      </c>
      <c r="M223" s="4">
        <v>0.74019999999999997</v>
      </c>
      <c r="N223" s="4">
        <v>0.38279999999999997</v>
      </c>
      <c r="O223" s="4">
        <v>0.95550000000000002</v>
      </c>
      <c r="P223" s="4">
        <v>0.4677</v>
      </c>
      <c r="Q223" s="5">
        <v>0.66200000000000003</v>
      </c>
      <c r="R223" s="5">
        <v>0.75570000000000004</v>
      </c>
      <c r="S223" s="5">
        <v>0.36940000000000001</v>
      </c>
      <c r="T223" s="5">
        <v>0.94989999999999997</v>
      </c>
      <c r="U223" s="5">
        <v>0.37509999999999999</v>
      </c>
      <c r="V223" s="4">
        <v>0.67269999999999996</v>
      </c>
      <c r="W223" s="4">
        <v>0.78</v>
      </c>
      <c r="X223" s="4">
        <v>0.35720000000000002</v>
      </c>
      <c r="Y223" s="4">
        <v>0.94169999999999998</v>
      </c>
      <c r="Z223" s="4">
        <v>0.33279999999999998</v>
      </c>
      <c r="AA223" s="5">
        <v>0.69110000000000005</v>
      </c>
      <c r="AB223" s="5">
        <v>0.82230000000000003</v>
      </c>
      <c r="AC223" s="5">
        <v>0.32919999999999999</v>
      </c>
      <c r="AD223" s="5">
        <v>0.93189999999999995</v>
      </c>
      <c r="AE223" s="5">
        <v>0.29339999999999999</v>
      </c>
      <c r="AF223" s="4">
        <v>0.71330000000000005</v>
      </c>
      <c r="AG223" s="4">
        <v>0.87809999999999999</v>
      </c>
      <c r="AH223" s="4">
        <v>0.29830000000000001</v>
      </c>
      <c r="AI223" s="4">
        <v>0.91469999999999996</v>
      </c>
      <c r="AJ223" s="4">
        <v>0.2036</v>
      </c>
      <c r="AK223" s="5">
        <v>0.75570000000000004</v>
      </c>
      <c r="AL223" s="5">
        <v>0.98750000000000004</v>
      </c>
      <c r="AM223" s="5">
        <v>0.26090000000000002</v>
      </c>
      <c r="AN223" s="5">
        <v>0.88400000000000001</v>
      </c>
      <c r="AO223" s="5">
        <v>0.13519999999999999</v>
      </c>
      <c r="AP223" s="4">
        <v>0.83340000000000003</v>
      </c>
      <c r="AQ223" s="4">
        <v>1.1871</v>
      </c>
      <c r="AR223" s="4">
        <v>0.21840000000000001</v>
      </c>
      <c r="AS223" s="4">
        <v>0.80930000000000002</v>
      </c>
      <c r="AT223" s="4">
        <v>6.9099999999999995E-2</v>
      </c>
      <c r="AU223" s="5">
        <v>0.64039999999999997</v>
      </c>
      <c r="AV223" s="5">
        <v>0.70709999999999995</v>
      </c>
      <c r="AW223" s="5">
        <v>0.40510000000000002</v>
      </c>
      <c r="AX223" s="5">
        <v>0.96309999999999996</v>
      </c>
      <c r="AY223" s="5">
        <v>0.33779999999999999</v>
      </c>
      <c r="AZ223" s="4">
        <v>0.65369999999999995</v>
      </c>
      <c r="BA223" s="4">
        <v>0.73640000000000005</v>
      </c>
      <c r="BB223" s="4">
        <v>0.38840000000000002</v>
      </c>
      <c r="BC223" s="4">
        <v>0.95489999999999997</v>
      </c>
      <c r="BD223" s="4">
        <v>0.41239999999999999</v>
      </c>
      <c r="BE223" s="5">
        <v>0.67320000000000002</v>
      </c>
      <c r="BF223" s="5">
        <v>0.78269999999999995</v>
      </c>
      <c r="BG223" s="5">
        <v>0.35210000000000002</v>
      </c>
      <c r="BH223" s="5">
        <v>0.94199999999999995</v>
      </c>
      <c r="BI223" s="5">
        <v>0.32019999999999998</v>
      </c>
      <c r="BJ223" s="4">
        <v>0.71389999999999998</v>
      </c>
      <c r="BK223" s="4">
        <v>0.87939999999999996</v>
      </c>
      <c r="BL223" s="4">
        <v>0.30020000000000002</v>
      </c>
      <c r="BM223" s="4">
        <v>0.91459999999999997</v>
      </c>
      <c r="BN223" s="4">
        <v>0.21060000000000001</v>
      </c>
      <c r="BO223" s="5">
        <v>0.83440000000000003</v>
      </c>
      <c r="BP223" s="5">
        <v>1.1882999999999999</v>
      </c>
      <c r="BQ223" s="5">
        <v>0.2135</v>
      </c>
      <c r="BR223" s="5">
        <v>0.80810000000000004</v>
      </c>
      <c r="BS223" s="5">
        <v>6.1100000000000002E-2</v>
      </c>
      <c r="BT223" s="4">
        <v>0.64180000000000004</v>
      </c>
      <c r="BU223" s="4">
        <v>0.71020000000000005</v>
      </c>
      <c r="BV223" s="4">
        <v>0.38919999999999999</v>
      </c>
      <c r="BW223" s="4">
        <v>0.96289999999999998</v>
      </c>
      <c r="BX223" s="4">
        <v>0.31730000000000003</v>
      </c>
      <c r="BY223" s="5">
        <v>0.65439999999999998</v>
      </c>
      <c r="BZ223" s="5">
        <v>0.73950000000000005</v>
      </c>
      <c r="CA223" s="5">
        <v>0.38450000000000001</v>
      </c>
      <c r="CB223" s="5">
        <v>0.95569999999999999</v>
      </c>
      <c r="CC223" s="5">
        <v>0.37430000000000002</v>
      </c>
      <c r="CD223" s="4">
        <v>0.67490000000000006</v>
      </c>
      <c r="CE223" s="4">
        <v>0.78580000000000005</v>
      </c>
      <c r="CF223" s="4">
        <v>0.35160000000000002</v>
      </c>
      <c r="CG223" s="4">
        <v>0.94230000000000003</v>
      </c>
      <c r="CH223" s="4">
        <v>0.3</v>
      </c>
      <c r="CI223" s="5">
        <v>0.71460000000000001</v>
      </c>
      <c r="CJ223" s="5">
        <v>0.88319999999999999</v>
      </c>
      <c r="CK223" s="5">
        <v>0.30030000000000001</v>
      </c>
      <c r="CL223" s="5">
        <v>0.91439999999999999</v>
      </c>
      <c r="CM223" s="5">
        <v>0.17610000000000001</v>
      </c>
      <c r="CN223" s="4">
        <v>0.83389999999999997</v>
      </c>
      <c r="CO223" s="4">
        <v>1.1897</v>
      </c>
      <c r="CP223" s="4">
        <v>0.21920000000000001</v>
      </c>
      <c r="CQ223" s="4">
        <v>0.80820000000000003</v>
      </c>
      <c r="CR223" s="4">
        <v>4.82E-2</v>
      </c>
      <c r="CS223" s="5">
        <v>0.63839999999999997</v>
      </c>
      <c r="CT223" s="5">
        <v>0.70409999999999995</v>
      </c>
      <c r="CU223" s="5">
        <v>0.40660000000000002</v>
      </c>
      <c r="CV223" s="5">
        <v>0.96299999999999997</v>
      </c>
      <c r="CW223" s="5">
        <v>0.29659999999999997</v>
      </c>
      <c r="CX223" s="4">
        <v>0.65359999999999996</v>
      </c>
      <c r="CY223" s="4">
        <v>0.7379</v>
      </c>
      <c r="CZ223" s="4">
        <v>0.38440000000000002</v>
      </c>
      <c r="DA223" s="4">
        <v>0.95530000000000004</v>
      </c>
      <c r="DB223" s="4">
        <v>0.36720000000000003</v>
      </c>
      <c r="DC223" s="5">
        <v>0.67410000000000003</v>
      </c>
      <c r="DD223" s="5">
        <v>0.78410000000000002</v>
      </c>
      <c r="DE223" s="5">
        <v>0.35189999999999999</v>
      </c>
      <c r="DF223" s="5">
        <v>0.94259999999999999</v>
      </c>
      <c r="DG223" s="5">
        <v>0.26919999999999999</v>
      </c>
      <c r="DH223" s="4">
        <v>0.71379999999999999</v>
      </c>
      <c r="DI223" s="4">
        <v>0.88029999999999997</v>
      </c>
      <c r="DJ223" s="4">
        <v>0.3014</v>
      </c>
      <c r="DK223" s="4">
        <v>0.91459999999999997</v>
      </c>
      <c r="DL223" s="4">
        <v>0.1323</v>
      </c>
      <c r="DM223" s="5">
        <v>0.83360000000000001</v>
      </c>
      <c r="DN223" s="5">
        <v>1.1886000000000001</v>
      </c>
      <c r="DO223" s="5">
        <v>0.21779999999999999</v>
      </c>
      <c r="DP223" s="5">
        <v>0.80830000000000002</v>
      </c>
      <c r="DQ223" s="5">
        <v>4.0500000000000001E-2</v>
      </c>
      <c r="DR223" s="4">
        <v>0.64119999999999999</v>
      </c>
      <c r="DS223" s="4">
        <v>0.70909999999999995</v>
      </c>
      <c r="DT223" s="4">
        <v>0.4022</v>
      </c>
      <c r="DU223" s="4">
        <v>0.96240000000000003</v>
      </c>
      <c r="DV223" s="4">
        <v>0.32</v>
      </c>
      <c r="DW223" s="5">
        <v>0.65269999999999995</v>
      </c>
      <c r="DX223" s="5">
        <v>0.7349</v>
      </c>
      <c r="DY223" s="5">
        <v>0.38440000000000002</v>
      </c>
      <c r="DZ223" s="5">
        <v>0.95499999999999996</v>
      </c>
      <c r="EA223" s="5">
        <v>0.43059999999999998</v>
      </c>
      <c r="EB223" s="4">
        <v>0.67359999999999998</v>
      </c>
      <c r="EC223" s="4">
        <v>0.7833</v>
      </c>
      <c r="ED223" s="4">
        <v>0.35470000000000002</v>
      </c>
      <c r="EE223" s="4">
        <v>0.94179999999999997</v>
      </c>
      <c r="EF223" s="4">
        <v>0.2606</v>
      </c>
      <c r="EG223" s="5">
        <v>0.71430000000000005</v>
      </c>
      <c r="EH223" s="5">
        <v>0.88149999999999995</v>
      </c>
      <c r="EI223" s="5">
        <v>0.2994</v>
      </c>
      <c r="EJ223" s="5">
        <v>0.91490000000000005</v>
      </c>
      <c r="EK223" s="5">
        <v>0.18410000000000001</v>
      </c>
      <c r="EL223" s="4">
        <v>0.83309999999999995</v>
      </c>
      <c r="EM223" s="4">
        <v>1.1875</v>
      </c>
      <c r="EN223" s="4">
        <v>0.2175</v>
      </c>
      <c r="EO223" s="4">
        <v>0.80879999999999996</v>
      </c>
      <c r="EP223" s="4">
        <v>4.1500000000000002E-2</v>
      </c>
      <c r="EQ223" s="5"/>
      <c r="ER223" s="5"/>
      <c r="ES223" s="5"/>
      <c r="ET223" s="5"/>
      <c r="EU223" s="5"/>
      <c r="EV223" s="4"/>
      <c r="EW223" s="4"/>
      <c r="EX223" s="4"/>
      <c r="EY223" s="4"/>
      <c r="EZ223" s="4"/>
      <c r="FA223" s="5">
        <v>0.67359999999999998</v>
      </c>
      <c r="FB223" s="5">
        <v>0.78359999999999996</v>
      </c>
      <c r="FC223" s="5">
        <v>0.35299999999999998</v>
      </c>
      <c r="FD223" s="5">
        <v>0.94199999999999995</v>
      </c>
      <c r="FE223" s="5">
        <v>0.28899999999999998</v>
      </c>
      <c r="FF223" s="4"/>
      <c r="FG223" s="4"/>
      <c r="FH223" s="4"/>
      <c r="FI223" s="4"/>
      <c r="FJ223" s="4"/>
      <c r="FK223" s="5"/>
      <c r="FL223" s="5"/>
      <c r="FM223" s="5"/>
      <c r="FN223" s="5"/>
      <c r="FO223" s="5"/>
      <c r="FP223" s="4">
        <f t="shared" si="82"/>
        <v>0.7001966666666668</v>
      </c>
      <c r="FQ223" s="4">
        <f t="shared" si="83"/>
        <v>0.85182333333333327</v>
      </c>
      <c r="FR223" s="4">
        <f t="shared" si="84"/>
        <v>0.3322633333333333</v>
      </c>
      <c r="FS223" s="4">
        <f t="shared" si="85"/>
        <v>0.91950333333333323</v>
      </c>
      <c r="FT223" s="4">
        <f t="shared" si="86"/>
        <v>0.26134999999999997</v>
      </c>
      <c r="FU223" s="1" t="str" cm="1">
        <f t="array" aca="1" ref="FU223" ca="1">CONCATENATE(INDIRECT(ADDRESS(1,MATCH(_xlfn.MINIFS(B223:FO223,metrics.est,"MAE"),B223:FO223,0)+1)), ", ", INDIRECT(ADDRESS(2,MATCH(_xlfn.MINIFS(B223:FO223,metrics.est,"MAE"),B223:FO223,0)+1)))</f>
        <v>k=20, r=0.1</v>
      </c>
      <c r="FV223" s="1" t="str" cm="1">
        <f t="array" aca="1" ref="FV223" ca="1">CONCATENATE(INDIRECT(ADDRESS(1,MATCH(_xlfn.MINIFS(B223:FO223,metrics.est,"MSE"),B223:FO223,0)+1)), ", ", INDIRECT(ADDRESS(2,MATCH(_xlfn.MINIFS(B223:FO223,metrics.est,"MSE"),B223:FO223,0)+1)))</f>
        <v>k=20, r=0.1</v>
      </c>
      <c r="FW223" s="1" t="str" cm="1">
        <f t="array" aca="1" ref="FW223" ca="1">CONCATENATE(INDIRECT(ADDRESS(1,MATCH(_xlfn.MAXIFS(B223:FO223,metrics.est,"R"),B223:FO223,0)+1)), ", ", INDIRECT(ADDRESS(2,MATCH(_xlfn.MAXIFS(B223:FO223,metrics.est,"R"),B223:FO223,0)+1)))</f>
        <v>k=20, r=0.1</v>
      </c>
      <c r="FX223" s="1" t="str" cm="1">
        <f t="array" aca="1" ref="FX223" ca="1">CONCATENATE(INDIRECT(ADDRESS(1,MATCH(_xlfn.MAXIFS(B223:FO223,metrics.est,"Coverage"),B223:FO223,0)+1)), ", ", INDIRECT(ADDRESS(2,MATCH(_xlfn.MAXIFS(B223:FO223,metrics.est,"Coverage"),B223:FO223,0)+1)))</f>
        <v>k=5, r=0.1</v>
      </c>
      <c r="FY223" s="1" t="str" cm="1">
        <f t="array" aca="1" ref="FY223" ca="1">CONCATENATE(INDIRECT(ADDRESS(1,MATCH(_xlfn.MINIFS(B223:FO223,metrics.est,"Time"),B223:FO223,0)+1)), ", ", INDIRECT(ADDRESS(2,MATCH(_xlfn.MINIFS(B223:FO223,metrics.est,"Time"),B223:FO223,0)+1)))</f>
        <v>k=20, r=0.9</v>
      </c>
    </row>
    <row r="224" spans="1:181" x14ac:dyDescent="0.2">
      <c r="A224" s="1" t="s">
        <v>189</v>
      </c>
      <c r="B224" s="4">
        <v>0.65610000000000002</v>
      </c>
      <c r="C224" s="4">
        <v>0.73570000000000002</v>
      </c>
      <c r="D224" s="4">
        <v>0.35539999999999999</v>
      </c>
      <c r="E224" s="4">
        <v>0.96430000000000005</v>
      </c>
      <c r="F224" s="4">
        <v>0.3019</v>
      </c>
      <c r="G224" s="5">
        <v>0.65990000000000004</v>
      </c>
      <c r="H224" s="5">
        <v>0.74709999999999999</v>
      </c>
      <c r="I224" s="5">
        <v>0.37390000000000001</v>
      </c>
      <c r="J224" s="5">
        <v>0.95889999999999997</v>
      </c>
      <c r="K224" s="5">
        <v>0.30009999999999998</v>
      </c>
      <c r="L224" s="4">
        <v>0.66549999999999998</v>
      </c>
      <c r="M224" s="4">
        <v>0.76039999999999996</v>
      </c>
      <c r="N224" s="4">
        <v>0.36620000000000003</v>
      </c>
      <c r="O224" s="4">
        <v>0.95550000000000002</v>
      </c>
      <c r="P224" s="4">
        <v>0.3906</v>
      </c>
      <c r="Q224" s="5">
        <v>0.67069999999999996</v>
      </c>
      <c r="R224" s="5">
        <v>0.77029999999999998</v>
      </c>
      <c r="S224" s="5">
        <v>0.35830000000000001</v>
      </c>
      <c r="T224" s="5">
        <v>0.94989999999999997</v>
      </c>
      <c r="U224" s="5">
        <v>0.31490000000000001</v>
      </c>
      <c r="V224" s="4">
        <v>0.67720000000000002</v>
      </c>
      <c r="W224" s="4">
        <v>0.78520000000000001</v>
      </c>
      <c r="X224" s="4">
        <v>0.35249999999999998</v>
      </c>
      <c r="Y224" s="4">
        <v>0.94169999999999998</v>
      </c>
      <c r="Z224" s="4">
        <v>0.29299999999999998</v>
      </c>
      <c r="AA224" s="5">
        <v>0.69020000000000004</v>
      </c>
      <c r="AB224" s="5">
        <v>0.81399999999999995</v>
      </c>
      <c r="AC224" s="5">
        <v>0.33639999999999998</v>
      </c>
      <c r="AD224" s="5">
        <v>0.93189999999999995</v>
      </c>
      <c r="AE224" s="5">
        <v>0.27050000000000002</v>
      </c>
      <c r="AF224" s="4">
        <v>0.70409999999999995</v>
      </c>
      <c r="AG224" s="4">
        <v>0.85019999999999996</v>
      </c>
      <c r="AH224" s="4">
        <v>0.31230000000000002</v>
      </c>
      <c r="AI224" s="4">
        <v>0.91469999999999996</v>
      </c>
      <c r="AJ224" s="4">
        <v>0.17399999999999999</v>
      </c>
      <c r="AK224" s="5">
        <v>0.73680000000000001</v>
      </c>
      <c r="AL224" s="5">
        <v>0.93579999999999997</v>
      </c>
      <c r="AM224" s="5">
        <v>0.27850000000000003</v>
      </c>
      <c r="AN224" s="5">
        <v>0.88400000000000001</v>
      </c>
      <c r="AO224" s="5">
        <v>0.1226</v>
      </c>
      <c r="AP224" s="4">
        <v>0.81540000000000001</v>
      </c>
      <c r="AQ224" s="4">
        <v>1.1406000000000001</v>
      </c>
      <c r="AR224" s="4">
        <v>0.22539999999999999</v>
      </c>
      <c r="AS224" s="4">
        <v>0.80930000000000002</v>
      </c>
      <c r="AT224" s="4">
        <v>6.7400000000000002E-2</v>
      </c>
      <c r="AU224" s="5">
        <v>0.65600000000000003</v>
      </c>
      <c r="AV224" s="5">
        <v>0.7369</v>
      </c>
      <c r="AW224" s="5">
        <v>0.37830000000000003</v>
      </c>
      <c r="AX224" s="5">
        <v>0.96309999999999996</v>
      </c>
      <c r="AY224" s="5">
        <v>0.27589999999999998</v>
      </c>
      <c r="AZ224" s="4">
        <v>0.66490000000000005</v>
      </c>
      <c r="BA224" s="4">
        <v>0.75580000000000003</v>
      </c>
      <c r="BB224" s="4">
        <v>0.37090000000000001</v>
      </c>
      <c r="BC224" s="4">
        <v>0.95489999999999997</v>
      </c>
      <c r="BD224" s="4">
        <v>0.30630000000000002</v>
      </c>
      <c r="BE224" s="5">
        <v>0.67759999999999998</v>
      </c>
      <c r="BF224" s="5">
        <v>0.7873</v>
      </c>
      <c r="BG224" s="5">
        <v>0.3483</v>
      </c>
      <c r="BH224" s="5">
        <v>0.94199999999999995</v>
      </c>
      <c r="BI224" s="5">
        <v>0.27389999999999998</v>
      </c>
      <c r="BJ224" s="4">
        <v>0.70509999999999995</v>
      </c>
      <c r="BK224" s="4">
        <v>0.85189999999999999</v>
      </c>
      <c r="BL224" s="4">
        <v>0.313</v>
      </c>
      <c r="BM224" s="4">
        <v>0.91459999999999997</v>
      </c>
      <c r="BN224" s="4">
        <v>0.187</v>
      </c>
      <c r="BO224" s="5">
        <v>0.81659999999999999</v>
      </c>
      <c r="BP224" s="5">
        <v>1.1422000000000001</v>
      </c>
      <c r="BQ224" s="5">
        <v>0.22059999999999999</v>
      </c>
      <c r="BR224" s="5">
        <v>0.80810000000000004</v>
      </c>
      <c r="BS224" s="5">
        <v>6.2700000000000006E-2</v>
      </c>
      <c r="BT224" s="4">
        <v>0.65620000000000001</v>
      </c>
      <c r="BU224" s="4">
        <v>0.73680000000000001</v>
      </c>
      <c r="BV224" s="4">
        <v>0.36520000000000002</v>
      </c>
      <c r="BW224" s="4">
        <v>0.96289999999999998</v>
      </c>
      <c r="BX224" s="4">
        <v>0.24929999999999999</v>
      </c>
      <c r="BY224" s="5">
        <v>0.66539999999999999</v>
      </c>
      <c r="BZ224" s="5">
        <v>0.75849999999999995</v>
      </c>
      <c r="CA224" s="5">
        <v>0.36709999999999998</v>
      </c>
      <c r="CB224" s="5">
        <v>0.95569999999999999</v>
      </c>
      <c r="CC224" s="5">
        <v>0.28510000000000002</v>
      </c>
      <c r="CD224" s="4">
        <v>0.67920000000000003</v>
      </c>
      <c r="CE224" s="4">
        <v>0.79039999999999999</v>
      </c>
      <c r="CF224" s="4">
        <v>0.3483</v>
      </c>
      <c r="CG224" s="4">
        <v>0.94230000000000003</v>
      </c>
      <c r="CH224" s="4">
        <v>0.2616</v>
      </c>
      <c r="CI224" s="5">
        <v>0.70569999999999999</v>
      </c>
      <c r="CJ224" s="5">
        <v>0.85550000000000004</v>
      </c>
      <c r="CK224" s="5">
        <v>0.3135</v>
      </c>
      <c r="CL224" s="5">
        <v>0.91439999999999999</v>
      </c>
      <c r="CM224" s="5">
        <v>0.15570000000000001</v>
      </c>
      <c r="CN224" s="4">
        <v>0.8165</v>
      </c>
      <c r="CO224" s="4">
        <v>1.1445000000000001</v>
      </c>
      <c r="CP224" s="4">
        <v>0.22620000000000001</v>
      </c>
      <c r="CQ224" s="4">
        <v>0.80820000000000003</v>
      </c>
      <c r="CR224" s="4">
        <v>4.7500000000000001E-2</v>
      </c>
      <c r="CS224" s="5">
        <v>0.65400000000000003</v>
      </c>
      <c r="CT224" s="5">
        <v>0.73319999999999996</v>
      </c>
      <c r="CU224" s="5">
        <v>0.38240000000000002</v>
      </c>
      <c r="CV224" s="5">
        <v>0.96299999999999997</v>
      </c>
      <c r="CW224" s="5">
        <v>0.2271</v>
      </c>
      <c r="CX224" s="4">
        <v>0.66490000000000005</v>
      </c>
      <c r="CY224" s="4">
        <v>0.75819999999999999</v>
      </c>
      <c r="CZ224" s="4">
        <v>0.36780000000000002</v>
      </c>
      <c r="DA224" s="4">
        <v>0.95530000000000004</v>
      </c>
      <c r="DB224" s="4">
        <v>0.29249999999999998</v>
      </c>
      <c r="DC224" s="5">
        <v>0.67859999999999998</v>
      </c>
      <c r="DD224" s="5">
        <v>0.78900000000000003</v>
      </c>
      <c r="DE224" s="5">
        <v>0.3478</v>
      </c>
      <c r="DF224" s="5">
        <v>0.94259999999999999</v>
      </c>
      <c r="DG224" s="5">
        <v>0.22389999999999999</v>
      </c>
      <c r="DH224" s="4">
        <v>0.70509999999999995</v>
      </c>
      <c r="DI224" s="4">
        <v>0.85340000000000005</v>
      </c>
      <c r="DJ224" s="4">
        <v>0.31519999999999998</v>
      </c>
      <c r="DK224" s="4">
        <v>0.91459999999999997</v>
      </c>
      <c r="DL224" s="4">
        <v>0.11650000000000001</v>
      </c>
      <c r="DM224" s="5">
        <v>0.8165</v>
      </c>
      <c r="DN224" s="5">
        <v>1.1447000000000001</v>
      </c>
      <c r="DO224" s="5">
        <v>0.22470000000000001</v>
      </c>
      <c r="DP224" s="5">
        <v>0.80830000000000002</v>
      </c>
      <c r="DQ224" s="5">
        <v>4.0500000000000001E-2</v>
      </c>
      <c r="DR224" s="4">
        <v>0.65649999999999997</v>
      </c>
      <c r="DS224" s="4">
        <v>0.73850000000000005</v>
      </c>
      <c r="DT224" s="4">
        <v>0.37559999999999999</v>
      </c>
      <c r="DU224" s="4">
        <v>0.96240000000000003</v>
      </c>
      <c r="DV224" s="4">
        <v>0.25469999999999998</v>
      </c>
      <c r="DW224" s="5">
        <v>0.66379999999999995</v>
      </c>
      <c r="DX224" s="5">
        <v>0.75509999999999999</v>
      </c>
      <c r="DY224" s="5">
        <v>0.36770000000000003</v>
      </c>
      <c r="DZ224" s="5">
        <v>0.95499999999999996</v>
      </c>
      <c r="EA224" s="5">
        <v>0.35160000000000002</v>
      </c>
      <c r="EB224" s="4">
        <v>0.67789999999999995</v>
      </c>
      <c r="EC224" s="4">
        <v>0.78759999999999997</v>
      </c>
      <c r="ED224" s="4">
        <v>0.3513</v>
      </c>
      <c r="EE224" s="4">
        <v>0.94179999999999997</v>
      </c>
      <c r="EF224" s="4">
        <v>0.21779999999999999</v>
      </c>
      <c r="EG224" s="5">
        <v>0.70540000000000003</v>
      </c>
      <c r="EH224" s="5">
        <v>0.85419999999999996</v>
      </c>
      <c r="EI224" s="5">
        <v>0.31319999999999998</v>
      </c>
      <c r="EJ224" s="5">
        <v>0.91490000000000005</v>
      </c>
      <c r="EK224" s="5">
        <v>0.1323</v>
      </c>
      <c r="EL224" s="4">
        <v>0.81589999999999996</v>
      </c>
      <c r="EM224" s="4">
        <v>1.1433</v>
      </c>
      <c r="EN224" s="4">
        <v>0.224</v>
      </c>
      <c r="EO224" s="4">
        <v>0.80879999999999996</v>
      </c>
      <c r="EP224" s="4">
        <v>4.0500000000000001E-2</v>
      </c>
      <c r="EQ224" s="5"/>
      <c r="ER224" s="5"/>
      <c r="ES224" s="5"/>
      <c r="ET224" s="5"/>
      <c r="EU224" s="5"/>
      <c r="EV224" s="4"/>
      <c r="EW224" s="4"/>
      <c r="EX224" s="4"/>
      <c r="EY224" s="4"/>
      <c r="EZ224" s="4"/>
      <c r="FA224" s="5">
        <v>0.67800000000000005</v>
      </c>
      <c r="FB224" s="5">
        <v>0.78820000000000001</v>
      </c>
      <c r="FC224" s="5">
        <v>0.34960000000000002</v>
      </c>
      <c r="FD224" s="5">
        <v>0.94199999999999995</v>
      </c>
      <c r="FE224" s="5">
        <v>0.24360000000000001</v>
      </c>
      <c r="FF224" s="4"/>
      <c r="FG224" s="4"/>
      <c r="FH224" s="4"/>
      <c r="FI224" s="4"/>
      <c r="FJ224" s="4"/>
      <c r="FK224" s="5"/>
      <c r="FL224" s="5"/>
      <c r="FM224" s="5"/>
      <c r="FN224" s="5"/>
      <c r="FO224" s="5"/>
      <c r="FP224" s="4">
        <f t="shared" si="82"/>
        <v>0.70119000000000009</v>
      </c>
      <c r="FQ224" s="4">
        <f t="shared" si="83"/>
        <v>0.84814999999999996</v>
      </c>
      <c r="FR224" s="4">
        <f t="shared" si="84"/>
        <v>0.32765333333333335</v>
      </c>
      <c r="FS224" s="4">
        <f t="shared" si="85"/>
        <v>0.91950333333333323</v>
      </c>
      <c r="FT224" s="4">
        <f t="shared" si="86"/>
        <v>0.21603333333333333</v>
      </c>
      <c r="FU224" s="1" t="str" cm="1">
        <f t="array" aca="1" ref="FU224" ca="1">CONCATENATE(INDIRECT(ADDRESS(1,MATCH(_xlfn.MINIFS(B224:FO224,metrics.est,"MAE"),B224:FO224,0)+1)), ", ", INDIRECT(ADDRESS(2,MATCH(_xlfn.MINIFS(B224:FO224,metrics.est,"MAE"),B224:FO224,0)+1)))</f>
        <v>k=20, r=0.1</v>
      </c>
      <c r="FV224" s="1" t="str" cm="1">
        <f t="array" aca="1" ref="FV224" ca="1">CONCATENATE(INDIRECT(ADDRESS(1,MATCH(_xlfn.MINIFS(B224:FO224,metrics.est,"MSE"),B224:FO224,0)+1)), ", ", INDIRECT(ADDRESS(2,MATCH(_xlfn.MINIFS(B224:FO224,metrics.est,"MSE"),B224:FO224,0)+1)))</f>
        <v>k=20, r=0.1</v>
      </c>
      <c r="FW224" s="1" t="str" cm="1">
        <f t="array" aca="1" ref="FW224" ca="1">CONCATENATE(INDIRECT(ADDRESS(1,MATCH(_xlfn.MAXIFS(B224:FO224,metrics.est,"R"),B224:FO224,0)+1)), ", ", INDIRECT(ADDRESS(2,MATCH(_xlfn.MAXIFS(B224:FO224,metrics.est,"R"),B224:FO224,0)+1)))</f>
        <v>k=20, r=0.1</v>
      </c>
      <c r="FX224" s="1" t="str" cm="1">
        <f t="array" aca="1" ref="FX224" ca="1">CONCATENATE(INDIRECT(ADDRESS(1,MATCH(_xlfn.MAXIFS(B224:FO224,metrics.est,"Coverage"),B224:FO224,0)+1)), ", ", INDIRECT(ADDRESS(2,MATCH(_xlfn.MAXIFS(B224:FO224,metrics.est,"Coverage"),B224:FO224,0)+1)))</f>
        <v>k=5, r=0.1</v>
      </c>
      <c r="FY224" s="1" t="str" cm="1">
        <f t="array" aca="1" ref="FY224" ca="1">CONCATENATE(INDIRECT(ADDRESS(1,MATCH(_xlfn.MINIFS(B224:FO224,metrics.est,"Time"),B224:FO224,0)+1)), ", ", INDIRECT(ADDRESS(2,MATCH(_xlfn.MINIFS(B224:FO224,metrics.est,"Time"),B224:FO224,0)+1)))</f>
        <v>k=20, r=0.9</v>
      </c>
    </row>
    <row r="225" spans="1:181" x14ac:dyDescent="0.2">
      <c r="A225" s="1" t="s">
        <v>190</v>
      </c>
      <c r="B225" s="4">
        <v>0.65990000000000004</v>
      </c>
      <c r="C225" s="4">
        <v>0.74380000000000002</v>
      </c>
      <c r="D225" s="4">
        <v>0.35389999999999999</v>
      </c>
      <c r="E225" s="4">
        <v>0.96430000000000005</v>
      </c>
      <c r="F225" s="4">
        <v>0.3755</v>
      </c>
      <c r="G225" s="5">
        <v>0.66349999999999998</v>
      </c>
      <c r="H225" s="5">
        <v>0.75439999999999996</v>
      </c>
      <c r="I225" s="5">
        <v>0.37180000000000002</v>
      </c>
      <c r="J225" s="5">
        <v>0.95889999999999997</v>
      </c>
      <c r="K225" s="5">
        <v>0.35639999999999999</v>
      </c>
      <c r="L225" s="4">
        <v>0.66879999999999995</v>
      </c>
      <c r="M225" s="4">
        <v>0.76749999999999996</v>
      </c>
      <c r="N225" s="4">
        <v>0.36420000000000002</v>
      </c>
      <c r="O225" s="4">
        <v>0.95550000000000002</v>
      </c>
      <c r="P225" s="4">
        <v>0.43359999999999999</v>
      </c>
      <c r="Q225" s="5">
        <v>0.67359999999999998</v>
      </c>
      <c r="R225" s="5">
        <v>0.77629999999999999</v>
      </c>
      <c r="S225" s="5">
        <v>0.35670000000000002</v>
      </c>
      <c r="T225" s="5">
        <v>0.94989999999999997</v>
      </c>
      <c r="U225" s="5">
        <v>0.36280000000000001</v>
      </c>
      <c r="V225" s="4">
        <v>0.67989999999999995</v>
      </c>
      <c r="W225" s="4">
        <v>0.79100000000000004</v>
      </c>
      <c r="X225" s="4">
        <v>0.35139999999999999</v>
      </c>
      <c r="Y225" s="4">
        <v>0.94169999999999998</v>
      </c>
      <c r="Z225" s="4">
        <v>0.31719999999999998</v>
      </c>
      <c r="AA225" s="5">
        <v>0.69259999999999999</v>
      </c>
      <c r="AB225" s="5">
        <v>0.81920000000000004</v>
      </c>
      <c r="AC225" s="5">
        <v>0.33529999999999999</v>
      </c>
      <c r="AD225" s="5">
        <v>0.93189999999999995</v>
      </c>
      <c r="AE225" s="5">
        <v>0.30659999999999998</v>
      </c>
      <c r="AF225" s="4">
        <v>0.70609999999999995</v>
      </c>
      <c r="AG225" s="4">
        <v>0.85440000000000005</v>
      </c>
      <c r="AH225" s="4">
        <v>0.31219999999999998</v>
      </c>
      <c r="AI225" s="4">
        <v>0.91469999999999996</v>
      </c>
      <c r="AJ225" s="4">
        <v>0.185</v>
      </c>
      <c r="AK225" s="5">
        <v>0.73819999999999997</v>
      </c>
      <c r="AL225" s="5">
        <v>0.9385</v>
      </c>
      <c r="AM225" s="5">
        <v>0.27860000000000001</v>
      </c>
      <c r="AN225" s="5">
        <v>0.88400000000000001</v>
      </c>
      <c r="AO225" s="5">
        <v>0.1381</v>
      </c>
      <c r="AP225" s="4">
        <v>0.8155</v>
      </c>
      <c r="AQ225" s="4">
        <v>1.1402000000000001</v>
      </c>
      <c r="AR225" s="4">
        <v>0.22570000000000001</v>
      </c>
      <c r="AS225" s="4">
        <v>0.80930000000000002</v>
      </c>
      <c r="AT225" s="4">
        <v>7.4899999999999994E-2</v>
      </c>
      <c r="AU225" s="5">
        <v>0.66020000000000001</v>
      </c>
      <c r="AV225" s="5">
        <v>0.74509999999999998</v>
      </c>
      <c r="AW225" s="5">
        <v>0.37759999999999999</v>
      </c>
      <c r="AX225" s="5">
        <v>0.96309999999999996</v>
      </c>
      <c r="AY225" s="5">
        <v>0.32500000000000001</v>
      </c>
      <c r="AZ225" s="4">
        <v>0.66820000000000002</v>
      </c>
      <c r="BA225" s="4">
        <v>0.76270000000000004</v>
      </c>
      <c r="BB225" s="4">
        <v>0.36870000000000003</v>
      </c>
      <c r="BC225" s="4">
        <v>0.95489999999999997</v>
      </c>
      <c r="BD225" s="4">
        <v>0.34770000000000001</v>
      </c>
      <c r="BE225" s="5">
        <v>0.68030000000000002</v>
      </c>
      <c r="BF225" s="5">
        <v>0.79279999999999995</v>
      </c>
      <c r="BG225" s="5">
        <v>0.34699999999999998</v>
      </c>
      <c r="BH225" s="5">
        <v>0.94199999999999995</v>
      </c>
      <c r="BI225" s="5">
        <v>0.30559999999999998</v>
      </c>
      <c r="BJ225" s="4">
        <v>0.70709999999999995</v>
      </c>
      <c r="BK225" s="4">
        <v>0.85599999999999998</v>
      </c>
      <c r="BL225" s="4">
        <v>0.31280000000000002</v>
      </c>
      <c r="BM225" s="4">
        <v>0.91459999999999997</v>
      </c>
      <c r="BN225" s="4">
        <v>0.1842</v>
      </c>
      <c r="BO225" s="5">
        <v>0.81679999999999997</v>
      </c>
      <c r="BP225" s="5">
        <v>1.1424000000000001</v>
      </c>
      <c r="BQ225" s="5">
        <v>0.221</v>
      </c>
      <c r="BR225" s="5">
        <v>0.80810000000000004</v>
      </c>
      <c r="BS225" s="5">
        <v>6.0900000000000003E-2</v>
      </c>
      <c r="BT225" s="4">
        <v>0.66020000000000001</v>
      </c>
      <c r="BU225" s="4">
        <v>0.74490000000000001</v>
      </c>
      <c r="BV225" s="4">
        <v>0.36380000000000001</v>
      </c>
      <c r="BW225" s="4">
        <v>0.96289999999999998</v>
      </c>
      <c r="BX225" s="4">
        <v>0.29620000000000002</v>
      </c>
      <c r="BY225" s="5">
        <v>0.66869999999999996</v>
      </c>
      <c r="BZ225" s="5">
        <v>0.76549999999999996</v>
      </c>
      <c r="CA225" s="5">
        <v>0.36509999999999998</v>
      </c>
      <c r="CB225" s="5">
        <v>0.95569999999999999</v>
      </c>
      <c r="CC225" s="5">
        <v>0.33019999999999999</v>
      </c>
      <c r="CD225" s="4">
        <v>0.68200000000000005</v>
      </c>
      <c r="CE225" s="4">
        <v>0.79620000000000002</v>
      </c>
      <c r="CF225" s="4">
        <v>0.34689999999999999</v>
      </c>
      <c r="CG225" s="4">
        <v>0.94230000000000003</v>
      </c>
      <c r="CH225" s="4">
        <v>0.29039999999999999</v>
      </c>
      <c r="CI225" s="5">
        <v>0.70779999999999998</v>
      </c>
      <c r="CJ225" s="5">
        <v>0.86</v>
      </c>
      <c r="CK225" s="5">
        <v>0.31290000000000001</v>
      </c>
      <c r="CL225" s="5">
        <v>0.91439999999999999</v>
      </c>
      <c r="CM225" s="5">
        <v>0.16789999999999999</v>
      </c>
      <c r="CN225" s="4">
        <v>0.81669999999999998</v>
      </c>
      <c r="CO225" s="4">
        <v>1.1443000000000001</v>
      </c>
      <c r="CP225" s="4">
        <v>0.2266</v>
      </c>
      <c r="CQ225" s="4">
        <v>0.80820000000000003</v>
      </c>
      <c r="CR225" s="4">
        <v>4.7399999999999998E-2</v>
      </c>
      <c r="CS225" s="5">
        <v>0.65800000000000003</v>
      </c>
      <c r="CT225" s="5">
        <v>0.74099999999999999</v>
      </c>
      <c r="CU225" s="5">
        <v>0.38019999999999998</v>
      </c>
      <c r="CV225" s="5">
        <v>0.96299999999999997</v>
      </c>
      <c r="CW225" s="5">
        <v>0.27839999999999998</v>
      </c>
      <c r="CX225" s="4">
        <v>0.66810000000000003</v>
      </c>
      <c r="CY225" s="4">
        <v>0.76500000000000001</v>
      </c>
      <c r="CZ225" s="4">
        <v>0.3659</v>
      </c>
      <c r="DA225" s="4">
        <v>0.95530000000000004</v>
      </c>
      <c r="DB225" s="4">
        <v>0.34649999999999997</v>
      </c>
      <c r="DC225" s="5">
        <v>0.68130000000000002</v>
      </c>
      <c r="DD225" s="5">
        <v>0.79469999999999996</v>
      </c>
      <c r="DE225" s="5">
        <v>0.34649999999999997</v>
      </c>
      <c r="DF225" s="5">
        <v>0.94259999999999999</v>
      </c>
      <c r="DG225" s="5">
        <v>0.25640000000000002</v>
      </c>
      <c r="DH225" s="4">
        <v>0.70720000000000005</v>
      </c>
      <c r="DI225" s="4">
        <v>0.8579</v>
      </c>
      <c r="DJ225" s="4">
        <v>0.31480000000000002</v>
      </c>
      <c r="DK225" s="4">
        <v>0.91459999999999997</v>
      </c>
      <c r="DL225" s="4">
        <v>0.12709999999999999</v>
      </c>
      <c r="DM225" s="5">
        <v>0.8165</v>
      </c>
      <c r="DN225" s="5">
        <v>1.1443000000000001</v>
      </c>
      <c r="DO225" s="5">
        <v>0.22509999999999999</v>
      </c>
      <c r="DP225" s="5">
        <v>0.80830000000000002</v>
      </c>
      <c r="DQ225" s="5">
        <v>4.0399999999999998E-2</v>
      </c>
      <c r="DR225" s="4">
        <v>0.66049999999999998</v>
      </c>
      <c r="DS225" s="4">
        <v>0.74650000000000005</v>
      </c>
      <c r="DT225" s="4">
        <v>0.37380000000000002</v>
      </c>
      <c r="DU225" s="4">
        <v>0.96240000000000003</v>
      </c>
      <c r="DV225" s="4">
        <v>0.34250000000000003</v>
      </c>
      <c r="DW225" s="5">
        <v>0.66720000000000002</v>
      </c>
      <c r="DX225" s="5">
        <v>0.76200000000000001</v>
      </c>
      <c r="DY225" s="5">
        <v>0.3659</v>
      </c>
      <c r="DZ225" s="5">
        <v>0.95499999999999996</v>
      </c>
      <c r="EA225" s="5">
        <v>0.41020000000000001</v>
      </c>
      <c r="EB225" s="4">
        <v>0.68069999999999997</v>
      </c>
      <c r="EC225" s="4">
        <v>0.79349999999999998</v>
      </c>
      <c r="ED225" s="4">
        <v>0.35010000000000002</v>
      </c>
      <c r="EE225" s="4">
        <v>0.94179999999999997</v>
      </c>
      <c r="EF225" s="4">
        <v>0.24890000000000001</v>
      </c>
      <c r="EG225" s="5">
        <v>0.70750000000000002</v>
      </c>
      <c r="EH225" s="5">
        <v>0.85870000000000002</v>
      </c>
      <c r="EI225" s="5">
        <v>0.31280000000000002</v>
      </c>
      <c r="EJ225" s="5">
        <v>0.91490000000000005</v>
      </c>
      <c r="EK225" s="5">
        <v>0.14449999999999999</v>
      </c>
      <c r="EL225" s="4">
        <v>0.81599999999999995</v>
      </c>
      <c r="EM225" s="4">
        <v>1.1429</v>
      </c>
      <c r="EN225" s="4">
        <v>0.22439999999999999</v>
      </c>
      <c r="EO225" s="4">
        <v>0.80879999999999996</v>
      </c>
      <c r="EP225" s="4">
        <v>4.1000000000000002E-2</v>
      </c>
      <c r="EQ225" s="5"/>
      <c r="ER225" s="5"/>
      <c r="ES225" s="5"/>
      <c r="ET225" s="5"/>
      <c r="EU225" s="5"/>
      <c r="EV225" s="4"/>
      <c r="EW225" s="4"/>
      <c r="EX225" s="4"/>
      <c r="EY225" s="4"/>
      <c r="EZ225" s="4"/>
      <c r="FA225" s="5">
        <v>0.68079999999999996</v>
      </c>
      <c r="FB225" s="5">
        <v>0.79400000000000004</v>
      </c>
      <c r="FC225" s="5">
        <v>0.34849999999999998</v>
      </c>
      <c r="FD225" s="5">
        <v>0.94199999999999995</v>
      </c>
      <c r="FE225" s="5">
        <v>0.27750000000000002</v>
      </c>
      <c r="FF225" s="4"/>
      <c r="FG225" s="4"/>
      <c r="FH225" s="4"/>
      <c r="FI225" s="4"/>
      <c r="FJ225" s="4"/>
      <c r="FK225" s="5"/>
      <c r="FL225" s="5"/>
      <c r="FM225" s="5"/>
      <c r="FN225" s="5"/>
      <c r="FO225" s="5"/>
      <c r="FP225" s="4">
        <f t="shared" si="82"/>
        <v>0.70366333333333342</v>
      </c>
      <c r="FQ225" s="4">
        <f t="shared" si="83"/>
        <v>0.85319000000000011</v>
      </c>
      <c r="FR225" s="4">
        <f t="shared" si="84"/>
        <v>0.32667333333333326</v>
      </c>
      <c r="FS225" s="4">
        <f t="shared" si="85"/>
        <v>0.91950333333333323</v>
      </c>
      <c r="FT225" s="4">
        <f t="shared" si="86"/>
        <v>0.24730000000000005</v>
      </c>
      <c r="FU225" s="1" t="str" cm="1">
        <f t="array" aca="1" ref="FU225" ca="1">CONCATENATE(INDIRECT(ADDRESS(1,MATCH(_xlfn.MINIFS(B225:FO225,metrics.est,"MAE"),B225:FO225,0)+1)), ", ", INDIRECT(ADDRESS(2,MATCH(_xlfn.MINIFS(B225:FO225,metrics.est,"MAE"),B225:FO225,0)+1)))</f>
        <v>k=20, r=0.1</v>
      </c>
      <c r="FV225" s="1" t="str" cm="1">
        <f t="array" aca="1" ref="FV225" ca="1">CONCATENATE(INDIRECT(ADDRESS(1,MATCH(_xlfn.MINIFS(B225:FO225,metrics.est,"MSE"),B225:FO225,0)+1)), ", ", INDIRECT(ADDRESS(2,MATCH(_xlfn.MINIFS(B225:FO225,metrics.est,"MSE"),B225:FO225,0)+1)))</f>
        <v>k=20, r=0.1</v>
      </c>
      <c r="FW225" s="1" t="str" cm="1">
        <f t="array" aca="1" ref="FW225" ca="1">CONCATENATE(INDIRECT(ADDRESS(1,MATCH(_xlfn.MAXIFS(B225:FO225,metrics.est,"R"),B225:FO225,0)+1)), ", ", INDIRECT(ADDRESS(2,MATCH(_xlfn.MAXIFS(B225:FO225,metrics.est,"R"),B225:FO225,0)+1)))</f>
        <v>k=20, r=0.1</v>
      </c>
      <c r="FX225" s="1" t="str" cm="1">
        <f t="array" aca="1" ref="FX225" ca="1">CONCATENATE(INDIRECT(ADDRESS(1,MATCH(_xlfn.MAXIFS(B225:FO225,metrics.est,"Coverage"),B225:FO225,0)+1)), ", ", INDIRECT(ADDRESS(2,MATCH(_xlfn.MAXIFS(B225:FO225,metrics.est,"Coverage"),B225:FO225,0)+1)))</f>
        <v>k=5, r=0.1</v>
      </c>
      <c r="FY225" s="1" t="str" cm="1">
        <f t="array" aca="1" ref="FY225" ca="1">CONCATENATE(INDIRECT(ADDRESS(1,MATCH(_xlfn.MINIFS(B225:FO225,metrics.est,"Time"),B225:FO225,0)+1)), ", ", INDIRECT(ADDRESS(2,MATCH(_xlfn.MINIFS(B225:FO225,metrics.est,"Time"),B225:FO225,0)+1)))</f>
        <v>k=20, r=0.9</v>
      </c>
    </row>
    <row r="226" spans="1:181" x14ac:dyDescent="0.2">
      <c r="A226" s="1" t="s">
        <v>191</v>
      </c>
      <c r="B226" s="4">
        <v>0.64959999999999996</v>
      </c>
      <c r="C226" s="4">
        <v>0.7218</v>
      </c>
      <c r="D226" s="4">
        <v>0.36870000000000003</v>
      </c>
      <c r="E226" s="4">
        <v>0.96430000000000005</v>
      </c>
      <c r="F226" s="4">
        <v>0.31009999999999999</v>
      </c>
      <c r="G226" s="5">
        <v>0.6542</v>
      </c>
      <c r="H226" s="5">
        <v>0.73499999999999999</v>
      </c>
      <c r="I226" s="5">
        <v>0.3861</v>
      </c>
      <c r="J226" s="5">
        <v>0.95889999999999997</v>
      </c>
      <c r="K226" s="5">
        <v>0.30159999999999998</v>
      </c>
      <c r="L226" s="4">
        <v>0.66039999999999999</v>
      </c>
      <c r="M226" s="4">
        <v>0.74939999999999996</v>
      </c>
      <c r="N226" s="4">
        <v>0.37690000000000001</v>
      </c>
      <c r="O226" s="4">
        <v>0.95550000000000002</v>
      </c>
      <c r="P226" s="4">
        <v>0.36359999999999998</v>
      </c>
      <c r="Q226" s="5">
        <v>0.66610000000000003</v>
      </c>
      <c r="R226" s="5">
        <v>0.76080000000000003</v>
      </c>
      <c r="S226" s="5">
        <v>0.36670000000000003</v>
      </c>
      <c r="T226" s="5">
        <v>0.94989999999999997</v>
      </c>
      <c r="U226" s="5">
        <v>0.30909999999999999</v>
      </c>
      <c r="V226" s="4">
        <v>0.67379999999999995</v>
      </c>
      <c r="W226" s="4">
        <v>0.7782</v>
      </c>
      <c r="X226" s="4">
        <v>0.35909999999999997</v>
      </c>
      <c r="Y226" s="4">
        <v>0.94169999999999998</v>
      </c>
      <c r="Z226" s="4">
        <v>0.27429999999999999</v>
      </c>
      <c r="AA226" s="5">
        <v>0.6885</v>
      </c>
      <c r="AB226" s="5">
        <v>0.81110000000000004</v>
      </c>
      <c r="AC226" s="5">
        <v>0.3382</v>
      </c>
      <c r="AD226" s="5">
        <v>0.93189999999999995</v>
      </c>
      <c r="AE226" s="5">
        <v>0.2621</v>
      </c>
      <c r="AF226" s="4">
        <v>0.70509999999999995</v>
      </c>
      <c r="AG226" s="4">
        <v>0.85399999999999998</v>
      </c>
      <c r="AH226" s="4">
        <v>0.30990000000000001</v>
      </c>
      <c r="AI226" s="4">
        <v>0.91469999999999996</v>
      </c>
      <c r="AJ226" s="4">
        <v>0.18490000000000001</v>
      </c>
      <c r="AK226" s="5">
        <v>0.74139999999999995</v>
      </c>
      <c r="AL226" s="5">
        <v>0.9486</v>
      </c>
      <c r="AM226" s="5">
        <v>0.2732</v>
      </c>
      <c r="AN226" s="5">
        <v>0.88400000000000001</v>
      </c>
      <c r="AO226" s="5">
        <v>0.123</v>
      </c>
      <c r="AP226" s="4">
        <v>0.8206</v>
      </c>
      <c r="AQ226" s="4">
        <v>1.1539999999999999</v>
      </c>
      <c r="AR226" s="4">
        <v>0.223</v>
      </c>
      <c r="AS226" s="4">
        <v>0.80930000000000002</v>
      </c>
      <c r="AT226" s="4">
        <v>7.1199999999999999E-2</v>
      </c>
      <c r="AU226" s="5">
        <v>0.64949999999999997</v>
      </c>
      <c r="AV226" s="5">
        <v>0.72309999999999997</v>
      </c>
      <c r="AW226" s="5">
        <v>0.39479999999999998</v>
      </c>
      <c r="AX226" s="5">
        <v>0.96309999999999996</v>
      </c>
      <c r="AY226" s="5">
        <v>0.2747</v>
      </c>
      <c r="AZ226" s="4">
        <v>0.65959999999999996</v>
      </c>
      <c r="BA226" s="4">
        <v>0.74460000000000004</v>
      </c>
      <c r="BB226" s="4">
        <v>0.38340000000000002</v>
      </c>
      <c r="BC226" s="4">
        <v>0.95489999999999997</v>
      </c>
      <c r="BD226" s="4">
        <v>0.30109999999999998</v>
      </c>
      <c r="BE226" s="5">
        <v>0.67410000000000003</v>
      </c>
      <c r="BF226" s="5">
        <v>0.78010000000000002</v>
      </c>
      <c r="BG226" s="5">
        <v>0.35470000000000002</v>
      </c>
      <c r="BH226" s="5">
        <v>0.94199999999999995</v>
      </c>
      <c r="BI226" s="5">
        <v>0.27989999999999998</v>
      </c>
      <c r="BJ226" s="4">
        <v>0.70599999999999996</v>
      </c>
      <c r="BK226" s="4">
        <v>0.85560000000000003</v>
      </c>
      <c r="BL226" s="4">
        <v>0.31059999999999999</v>
      </c>
      <c r="BM226" s="4">
        <v>0.91459999999999997</v>
      </c>
      <c r="BN226" s="4">
        <v>0.17069999999999999</v>
      </c>
      <c r="BO226" s="5">
        <v>0.82179999999999997</v>
      </c>
      <c r="BP226" s="5">
        <v>1.1552</v>
      </c>
      <c r="BQ226" s="5">
        <v>0.218</v>
      </c>
      <c r="BR226" s="5">
        <v>0.80810000000000004</v>
      </c>
      <c r="BS226" s="5">
        <v>5.5599999999999997E-2</v>
      </c>
      <c r="BT226" s="4">
        <v>0.65029999999999999</v>
      </c>
      <c r="BU226" s="4">
        <v>0.72450000000000003</v>
      </c>
      <c r="BV226" s="4">
        <v>0.37959999999999999</v>
      </c>
      <c r="BW226" s="4">
        <v>0.96289999999999998</v>
      </c>
      <c r="BX226" s="4">
        <v>0.24149999999999999</v>
      </c>
      <c r="BY226" s="5">
        <v>0.66020000000000001</v>
      </c>
      <c r="BZ226" s="5">
        <v>0.74760000000000004</v>
      </c>
      <c r="CA226" s="5">
        <v>0.379</v>
      </c>
      <c r="CB226" s="5">
        <v>0.95569999999999999</v>
      </c>
      <c r="CC226" s="5">
        <v>0.28599999999999998</v>
      </c>
      <c r="CD226" s="4">
        <v>0.67579999999999996</v>
      </c>
      <c r="CE226" s="4">
        <v>0.78369999999999995</v>
      </c>
      <c r="CF226" s="4">
        <v>0.35449999999999998</v>
      </c>
      <c r="CG226" s="4">
        <v>0.94230000000000003</v>
      </c>
      <c r="CH226" s="4">
        <v>0.26519999999999999</v>
      </c>
      <c r="CI226" s="5">
        <v>0.70660000000000001</v>
      </c>
      <c r="CJ226" s="5">
        <v>0.85929999999999995</v>
      </c>
      <c r="CK226" s="5">
        <v>0.31159999999999999</v>
      </c>
      <c r="CL226" s="5">
        <v>0.91439999999999999</v>
      </c>
      <c r="CM226" s="5">
        <v>0.157</v>
      </c>
      <c r="CN226" s="4">
        <v>0.82140000000000002</v>
      </c>
      <c r="CO226" s="4">
        <v>1.1571</v>
      </c>
      <c r="CP226" s="4">
        <v>0.2238</v>
      </c>
      <c r="CQ226" s="4">
        <v>0.80820000000000003</v>
      </c>
      <c r="CR226" s="4">
        <v>4.7100000000000003E-2</v>
      </c>
      <c r="CS226" s="5">
        <v>0.64770000000000005</v>
      </c>
      <c r="CT226" s="5">
        <v>0.71989999999999998</v>
      </c>
      <c r="CU226" s="5">
        <v>0.3972</v>
      </c>
      <c r="CV226" s="5">
        <v>0.96299999999999997</v>
      </c>
      <c r="CW226" s="5">
        <v>0.2334</v>
      </c>
      <c r="CX226" s="4">
        <v>0.65969999999999995</v>
      </c>
      <c r="CY226" s="4">
        <v>0.74719999999999998</v>
      </c>
      <c r="CZ226" s="4">
        <v>0.37990000000000002</v>
      </c>
      <c r="DA226" s="4">
        <v>0.95530000000000004</v>
      </c>
      <c r="DB226" s="4">
        <v>0.30080000000000001</v>
      </c>
      <c r="DC226" s="5">
        <v>0.67520000000000002</v>
      </c>
      <c r="DD226" s="5">
        <v>0.78220000000000001</v>
      </c>
      <c r="DE226" s="5">
        <v>0.35420000000000001</v>
      </c>
      <c r="DF226" s="5">
        <v>0.94259999999999999</v>
      </c>
      <c r="DG226" s="5">
        <v>0.22320000000000001</v>
      </c>
      <c r="DH226" s="4">
        <v>0.70589999999999997</v>
      </c>
      <c r="DI226" s="4">
        <v>0.85709999999999997</v>
      </c>
      <c r="DJ226" s="4">
        <v>0.31269999999999998</v>
      </c>
      <c r="DK226" s="4">
        <v>0.91459999999999997</v>
      </c>
      <c r="DL226" s="4">
        <v>0.1172</v>
      </c>
      <c r="DM226" s="5">
        <v>0.82130000000000003</v>
      </c>
      <c r="DN226" s="5">
        <v>1.1569</v>
      </c>
      <c r="DO226" s="5">
        <v>0.2223</v>
      </c>
      <c r="DP226" s="5">
        <v>0.80830000000000002</v>
      </c>
      <c r="DQ226" s="5">
        <v>3.95E-2</v>
      </c>
      <c r="DR226" s="4">
        <v>0.6502</v>
      </c>
      <c r="DS226" s="4">
        <v>0.7248</v>
      </c>
      <c r="DT226" s="4">
        <v>0.39069999999999999</v>
      </c>
      <c r="DU226" s="4">
        <v>0.96240000000000003</v>
      </c>
      <c r="DV226" s="4">
        <v>0.25259999999999999</v>
      </c>
      <c r="DW226" s="5">
        <v>0.65859999999999996</v>
      </c>
      <c r="DX226" s="5">
        <v>0.74390000000000001</v>
      </c>
      <c r="DY226" s="5">
        <v>0.37930000000000003</v>
      </c>
      <c r="DZ226" s="5">
        <v>0.95499999999999996</v>
      </c>
      <c r="EA226" s="5">
        <v>0.34549999999999997</v>
      </c>
      <c r="EB226" s="4">
        <v>0.67459999999999998</v>
      </c>
      <c r="EC226" s="4">
        <v>0.78090000000000004</v>
      </c>
      <c r="ED226" s="4">
        <v>0.35749999999999998</v>
      </c>
      <c r="EE226" s="4">
        <v>0.94179999999999997</v>
      </c>
      <c r="EF226" s="4">
        <v>0.21759999999999999</v>
      </c>
      <c r="EG226" s="5">
        <v>0.70630000000000004</v>
      </c>
      <c r="EH226" s="5">
        <v>0.85799999999999998</v>
      </c>
      <c r="EI226" s="5">
        <v>0.31069999999999998</v>
      </c>
      <c r="EJ226" s="5">
        <v>0.91490000000000005</v>
      </c>
      <c r="EK226" s="5">
        <v>0.1328</v>
      </c>
      <c r="EL226" s="4">
        <v>0.82079999999999997</v>
      </c>
      <c r="EM226" s="4">
        <v>1.1556</v>
      </c>
      <c r="EN226" s="4">
        <v>0.2218</v>
      </c>
      <c r="EO226" s="4">
        <v>0.80879999999999996</v>
      </c>
      <c r="EP226" s="4">
        <v>4.0800000000000003E-2</v>
      </c>
      <c r="EQ226" s="5"/>
      <c r="ER226" s="5"/>
      <c r="ES226" s="5"/>
      <c r="ET226" s="5"/>
      <c r="EU226" s="5"/>
      <c r="EV226" s="4"/>
      <c r="EW226" s="4"/>
      <c r="EX226" s="4"/>
      <c r="EY226" s="4"/>
      <c r="EZ226" s="4"/>
      <c r="FA226" s="5">
        <v>0.67469999999999997</v>
      </c>
      <c r="FB226" s="5">
        <v>0.78149999999999997</v>
      </c>
      <c r="FC226" s="5">
        <v>0.35589999999999999</v>
      </c>
      <c r="FD226" s="5">
        <v>0.94199999999999995</v>
      </c>
      <c r="FE226" s="5">
        <v>0.2447</v>
      </c>
      <c r="FF226" s="4"/>
      <c r="FG226" s="4"/>
      <c r="FH226" s="4"/>
      <c r="FI226" s="4"/>
      <c r="FJ226" s="4"/>
      <c r="FK226" s="5"/>
      <c r="FL226" s="5"/>
      <c r="FM226" s="5"/>
      <c r="FN226" s="5"/>
      <c r="FO226" s="5"/>
      <c r="FP226" s="4">
        <f t="shared" si="82"/>
        <v>0.69933333333333336</v>
      </c>
      <c r="FQ226" s="4">
        <f t="shared" si="83"/>
        <v>0.84505666666666657</v>
      </c>
      <c r="FR226" s="4">
        <f t="shared" si="84"/>
        <v>0.33313333333333334</v>
      </c>
      <c r="FS226" s="4">
        <f t="shared" si="85"/>
        <v>0.91950333333333323</v>
      </c>
      <c r="FT226" s="4">
        <f t="shared" si="86"/>
        <v>0.21422666666666668</v>
      </c>
      <c r="FU226" s="1" t="str" cm="1">
        <f t="array" aca="1" ref="FU226" ca="1">CONCATENATE(INDIRECT(ADDRESS(1,MATCH(_xlfn.MINIFS(B226:FO226,metrics.est,"MAE"),B226:FO226,0)+1)), ", ", INDIRECT(ADDRESS(2,MATCH(_xlfn.MINIFS(B226:FO226,metrics.est,"MAE"),B226:FO226,0)+1)))</f>
        <v>k=20, r=0.1</v>
      </c>
      <c r="FV226" s="1" t="str" cm="1">
        <f t="array" aca="1" ref="FV226" ca="1">CONCATENATE(INDIRECT(ADDRESS(1,MATCH(_xlfn.MINIFS(B226:FO226,metrics.est,"MSE"),B226:FO226,0)+1)), ", ", INDIRECT(ADDRESS(2,MATCH(_xlfn.MINIFS(B226:FO226,metrics.est,"MSE"),B226:FO226,0)+1)))</f>
        <v>k=20, r=0.1</v>
      </c>
      <c r="FW226" s="1" t="str" cm="1">
        <f t="array" aca="1" ref="FW226" ca="1">CONCATENATE(INDIRECT(ADDRESS(1,MATCH(_xlfn.MAXIFS(B226:FO226,metrics.est,"R"),B226:FO226,0)+1)), ", ", INDIRECT(ADDRESS(2,MATCH(_xlfn.MAXIFS(B226:FO226,metrics.est,"R"),B226:FO226,0)+1)))</f>
        <v>k=20, r=0.1</v>
      </c>
      <c r="FX226" s="1" t="str" cm="1">
        <f t="array" aca="1" ref="FX226" ca="1">CONCATENATE(INDIRECT(ADDRESS(1,MATCH(_xlfn.MAXIFS(B226:FO226,metrics.est,"Coverage"),B226:FO226,0)+1)), ", ", INDIRECT(ADDRESS(2,MATCH(_xlfn.MAXIFS(B226:FO226,metrics.est,"Coverage"),B226:FO226,0)+1)))</f>
        <v>k=5, r=0.1</v>
      </c>
      <c r="FY226" s="1" t="str" cm="1">
        <f t="array" aca="1" ref="FY226" ca="1">CONCATENATE(INDIRECT(ADDRESS(1,MATCH(_xlfn.MINIFS(B226:FO226,metrics.est,"Time"),B226:FO226,0)+1)), ", ", INDIRECT(ADDRESS(2,MATCH(_xlfn.MINIFS(B226:FO226,metrics.est,"Time"),B226:FO226,0)+1)))</f>
        <v>k=20, r=0.9</v>
      </c>
    </row>
    <row r="227" spans="1:181" x14ac:dyDescent="0.2">
      <c r="A227" s="1" t="s">
        <v>192</v>
      </c>
      <c r="B227" s="4">
        <v>0.65300000000000002</v>
      </c>
      <c r="C227" s="4">
        <v>0.72919999999999996</v>
      </c>
      <c r="D227" s="4">
        <v>0.36709999999999998</v>
      </c>
      <c r="E227" s="4">
        <v>0.96430000000000005</v>
      </c>
      <c r="F227" s="4">
        <v>0.38629999999999998</v>
      </c>
      <c r="G227" s="5">
        <v>0.65720000000000001</v>
      </c>
      <c r="H227" s="5">
        <v>0.74129999999999996</v>
      </c>
      <c r="I227" s="5">
        <v>0.38379999999999997</v>
      </c>
      <c r="J227" s="5">
        <v>0.95889999999999997</v>
      </c>
      <c r="K227" s="5">
        <v>0.35780000000000001</v>
      </c>
      <c r="L227" s="4">
        <v>0.6633</v>
      </c>
      <c r="M227" s="4">
        <v>0.75580000000000003</v>
      </c>
      <c r="N227" s="4">
        <v>0.37480000000000002</v>
      </c>
      <c r="O227" s="4">
        <v>0.95550000000000002</v>
      </c>
      <c r="P227" s="4">
        <v>0.40970000000000001</v>
      </c>
      <c r="Q227" s="5">
        <v>0.66869999999999996</v>
      </c>
      <c r="R227" s="5">
        <v>0.76619999999999999</v>
      </c>
      <c r="S227" s="5">
        <v>0.36530000000000001</v>
      </c>
      <c r="T227" s="5">
        <v>0.94989999999999997</v>
      </c>
      <c r="U227" s="5">
        <v>0.37309999999999999</v>
      </c>
      <c r="V227" s="4">
        <v>0.67630000000000001</v>
      </c>
      <c r="W227" s="4">
        <v>0.78359999999999996</v>
      </c>
      <c r="X227" s="4">
        <v>0.35780000000000001</v>
      </c>
      <c r="Y227" s="4">
        <v>0.94169999999999998</v>
      </c>
      <c r="Z227" s="4">
        <v>0.31130000000000002</v>
      </c>
      <c r="AA227" s="5">
        <v>0.69069999999999998</v>
      </c>
      <c r="AB227" s="5">
        <v>0.81599999999999995</v>
      </c>
      <c r="AC227" s="5">
        <v>0.3372</v>
      </c>
      <c r="AD227" s="5">
        <v>0.93189999999999995</v>
      </c>
      <c r="AE227" s="5">
        <v>0.2802</v>
      </c>
      <c r="AF227" s="4">
        <v>0.70640000000000003</v>
      </c>
      <c r="AG227" s="4">
        <v>0.85609999999999997</v>
      </c>
      <c r="AH227" s="4">
        <v>0.311</v>
      </c>
      <c r="AI227" s="4">
        <v>0.91479999999999995</v>
      </c>
      <c r="AJ227" s="4">
        <v>0.1923</v>
      </c>
      <c r="AK227" s="5">
        <v>0.74260000000000004</v>
      </c>
      <c r="AL227" s="5">
        <v>0.95079999999999998</v>
      </c>
      <c r="AM227" s="5">
        <v>0.27329999999999999</v>
      </c>
      <c r="AN227" s="5">
        <v>0.88400000000000001</v>
      </c>
      <c r="AO227" s="5">
        <v>0.13150000000000001</v>
      </c>
      <c r="AP227" s="4">
        <v>0.82069999999999999</v>
      </c>
      <c r="AQ227" s="4">
        <v>1.1531</v>
      </c>
      <c r="AR227" s="4">
        <v>0.22339999999999999</v>
      </c>
      <c r="AS227" s="4">
        <v>0.80930000000000002</v>
      </c>
      <c r="AT227" s="4">
        <v>6.9099999999999995E-2</v>
      </c>
      <c r="AU227" s="5">
        <v>0.65310000000000001</v>
      </c>
      <c r="AV227" s="5">
        <v>0.73040000000000005</v>
      </c>
      <c r="AW227" s="5">
        <v>0.39240000000000003</v>
      </c>
      <c r="AX227" s="5">
        <v>0.96309999999999996</v>
      </c>
      <c r="AY227" s="5">
        <v>0.32919999999999999</v>
      </c>
      <c r="AZ227" s="4">
        <v>0.66249999999999998</v>
      </c>
      <c r="BA227" s="4">
        <v>0.751</v>
      </c>
      <c r="BB227" s="4">
        <v>0.38119999999999998</v>
      </c>
      <c r="BC227" s="4">
        <v>0.95489999999999997</v>
      </c>
      <c r="BD227" s="4">
        <v>0.35010000000000002</v>
      </c>
      <c r="BE227" s="5">
        <v>0.67659999999999998</v>
      </c>
      <c r="BF227" s="5">
        <v>0.78539999999999999</v>
      </c>
      <c r="BG227" s="5">
        <v>0.3533</v>
      </c>
      <c r="BH227" s="5">
        <v>0.94199999999999995</v>
      </c>
      <c r="BI227" s="5">
        <v>0.32390000000000002</v>
      </c>
      <c r="BJ227" s="4">
        <v>0.70789999999999997</v>
      </c>
      <c r="BK227" s="4">
        <v>0.85950000000000004</v>
      </c>
      <c r="BL227" s="4">
        <v>0.31040000000000001</v>
      </c>
      <c r="BM227" s="4">
        <v>0.91459999999999997</v>
      </c>
      <c r="BN227" s="4">
        <v>0.18909999999999999</v>
      </c>
      <c r="BO227" s="5">
        <v>0.82189999999999996</v>
      </c>
      <c r="BP227" s="5">
        <v>1.1549</v>
      </c>
      <c r="BQ227" s="5">
        <v>0.21840000000000001</v>
      </c>
      <c r="BR227" s="5">
        <v>0.80810000000000004</v>
      </c>
      <c r="BS227" s="5">
        <v>5.8400000000000001E-2</v>
      </c>
      <c r="BT227" s="4">
        <v>0.65359999999999996</v>
      </c>
      <c r="BU227" s="4">
        <v>0.73140000000000005</v>
      </c>
      <c r="BV227" s="4">
        <v>0.37769999999999998</v>
      </c>
      <c r="BW227" s="4">
        <v>0.96289999999999998</v>
      </c>
      <c r="BX227" s="4">
        <v>0.29289999999999999</v>
      </c>
      <c r="BY227" s="5">
        <v>0.66310000000000002</v>
      </c>
      <c r="BZ227" s="5">
        <v>0.75380000000000003</v>
      </c>
      <c r="CA227" s="5">
        <v>0.377</v>
      </c>
      <c r="CB227" s="5">
        <v>0.95569999999999999</v>
      </c>
      <c r="CC227" s="5">
        <v>0.33439999999999998</v>
      </c>
      <c r="CD227" s="4">
        <v>0.67830000000000001</v>
      </c>
      <c r="CE227" s="4">
        <v>0.78900000000000003</v>
      </c>
      <c r="CF227" s="4">
        <v>0.35299999999999998</v>
      </c>
      <c r="CG227" s="4">
        <v>0.94230000000000003</v>
      </c>
      <c r="CH227" s="4">
        <v>0.29820000000000002</v>
      </c>
      <c r="CI227" s="5">
        <v>0.70850000000000002</v>
      </c>
      <c r="CJ227" s="5">
        <v>0.86339999999999995</v>
      </c>
      <c r="CK227" s="5">
        <v>0.31109999999999999</v>
      </c>
      <c r="CL227" s="5">
        <v>0.91439999999999999</v>
      </c>
      <c r="CM227" s="5">
        <v>0.17</v>
      </c>
      <c r="CN227" s="4">
        <v>0.82140000000000002</v>
      </c>
      <c r="CO227" s="4">
        <v>1.1565000000000001</v>
      </c>
      <c r="CP227" s="4">
        <v>0.22420000000000001</v>
      </c>
      <c r="CQ227" s="4">
        <v>0.80820000000000003</v>
      </c>
      <c r="CR227" s="4">
        <v>4.8399999999999999E-2</v>
      </c>
      <c r="CS227" s="5">
        <v>0.6512</v>
      </c>
      <c r="CT227" s="5">
        <v>0.72689999999999999</v>
      </c>
      <c r="CU227" s="5">
        <v>0.39400000000000002</v>
      </c>
      <c r="CV227" s="5">
        <v>0.96299999999999997</v>
      </c>
      <c r="CW227" s="5">
        <v>0.29499999999999998</v>
      </c>
      <c r="CX227" s="4">
        <v>0.66249999999999998</v>
      </c>
      <c r="CY227" s="4">
        <v>0.75319999999999998</v>
      </c>
      <c r="CZ227" s="4">
        <v>0.37790000000000001</v>
      </c>
      <c r="DA227" s="4">
        <v>0.95530000000000004</v>
      </c>
      <c r="DB227" s="4">
        <v>0.35149999999999998</v>
      </c>
      <c r="DC227" s="5">
        <v>0.67769999999999997</v>
      </c>
      <c r="DD227" s="5">
        <v>0.78749999999999998</v>
      </c>
      <c r="DE227" s="5">
        <v>0.35289999999999999</v>
      </c>
      <c r="DF227" s="5">
        <v>0.94259999999999999</v>
      </c>
      <c r="DG227" s="5">
        <v>0.25950000000000001</v>
      </c>
      <c r="DH227" s="4">
        <v>0.70779999999999998</v>
      </c>
      <c r="DI227" s="4">
        <v>0.86109999999999998</v>
      </c>
      <c r="DJ227" s="4">
        <v>0.31230000000000002</v>
      </c>
      <c r="DK227" s="4">
        <v>0.91459999999999997</v>
      </c>
      <c r="DL227" s="4">
        <v>0.1285</v>
      </c>
      <c r="DM227" s="5">
        <v>0.82130000000000003</v>
      </c>
      <c r="DN227" s="5">
        <v>1.1561999999999999</v>
      </c>
      <c r="DO227" s="5">
        <v>0.22259999999999999</v>
      </c>
      <c r="DP227" s="5">
        <v>0.80830000000000002</v>
      </c>
      <c r="DQ227" s="5">
        <v>4.1200000000000001E-2</v>
      </c>
      <c r="DR227" s="4">
        <v>0.65359999999999996</v>
      </c>
      <c r="DS227" s="4">
        <v>0.7319</v>
      </c>
      <c r="DT227" s="4">
        <v>0.38890000000000002</v>
      </c>
      <c r="DU227" s="4">
        <v>0.96240000000000003</v>
      </c>
      <c r="DV227" s="4">
        <v>0.30599999999999999</v>
      </c>
      <c r="DW227" s="5">
        <v>0.66149999999999998</v>
      </c>
      <c r="DX227" s="5">
        <v>0.75019999999999998</v>
      </c>
      <c r="DY227" s="5">
        <v>0.37719999999999998</v>
      </c>
      <c r="DZ227" s="5">
        <v>0.95499999999999996</v>
      </c>
      <c r="EA227" s="5">
        <v>0.40139999999999998</v>
      </c>
      <c r="EB227" s="4">
        <v>0.67710000000000004</v>
      </c>
      <c r="EC227" s="4">
        <v>0.7863</v>
      </c>
      <c r="ED227" s="4">
        <v>0.35620000000000002</v>
      </c>
      <c r="EE227" s="4">
        <v>0.94179999999999997</v>
      </c>
      <c r="EF227" s="4">
        <v>0.25169999999999998</v>
      </c>
      <c r="EG227" s="5">
        <v>0.70820000000000005</v>
      </c>
      <c r="EH227" s="5">
        <v>0.86199999999999999</v>
      </c>
      <c r="EI227" s="5">
        <v>0.31040000000000001</v>
      </c>
      <c r="EJ227" s="5">
        <v>0.91490000000000005</v>
      </c>
      <c r="EK227" s="5">
        <v>0.16769999999999999</v>
      </c>
      <c r="EL227" s="4">
        <v>0.82079999999999997</v>
      </c>
      <c r="EM227" s="4">
        <v>1.1549</v>
      </c>
      <c r="EN227" s="4">
        <v>0.22220000000000001</v>
      </c>
      <c r="EO227" s="4">
        <v>0.80879999999999996</v>
      </c>
      <c r="EP227" s="4">
        <v>4.1300000000000003E-2</v>
      </c>
      <c r="EQ227" s="5"/>
      <c r="ER227" s="5"/>
      <c r="ES227" s="5"/>
      <c r="ET227" s="5"/>
      <c r="EU227" s="5"/>
      <c r="EV227" s="4"/>
      <c r="EW227" s="4"/>
      <c r="EX227" s="4"/>
      <c r="EY227" s="4"/>
      <c r="EZ227" s="4"/>
      <c r="FA227" s="5">
        <v>0.67710000000000004</v>
      </c>
      <c r="FB227" s="5">
        <v>0.78680000000000005</v>
      </c>
      <c r="FC227" s="5">
        <v>0.35470000000000002</v>
      </c>
      <c r="FD227" s="5">
        <v>0.94199999999999995</v>
      </c>
      <c r="FE227" s="5">
        <v>0.27850000000000003</v>
      </c>
      <c r="FF227" s="4"/>
      <c r="FG227" s="4"/>
      <c r="FH227" s="4"/>
      <c r="FI227" s="4"/>
      <c r="FJ227" s="4"/>
      <c r="FK227" s="5"/>
      <c r="FL227" s="5"/>
      <c r="FM227" s="5"/>
      <c r="FN227" s="5"/>
      <c r="FO227" s="5"/>
      <c r="FP227" s="4">
        <f t="shared" si="82"/>
        <v>0.70148666666666659</v>
      </c>
      <c r="FQ227" s="4">
        <f t="shared" si="83"/>
        <v>0.84948000000000001</v>
      </c>
      <c r="FR227" s="4">
        <f t="shared" si="84"/>
        <v>0.33205666666666656</v>
      </c>
      <c r="FS227" s="4">
        <f t="shared" si="85"/>
        <v>0.91950666666666658</v>
      </c>
      <c r="FT227" s="4">
        <f t="shared" si="86"/>
        <v>0.24760666666666661</v>
      </c>
      <c r="FU227" s="1" t="str" cm="1">
        <f t="array" aca="1" ref="FU227" ca="1">CONCATENATE(INDIRECT(ADDRESS(1,MATCH(_xlfn.MINIFS(B227:FO227,metrics.est,"MAE"),B227:FO227,0)+1)), ", ", INDIRECT(ADDRESS(2,MATCH(_xlfn.MINIFS(B227:FO227,metrics.est,"MAE"),B227:FO227,0)+1)))</f>
        <v>k=20, r=0.1</v>
      </c>
      <c r="FV227" s="1" t="str" cm="1">
        <f t="array" aca="1" ref="FV227" ca="1">CONCATENATE(INDIRECT(ADDRESS(1,MATCH(_xlfn.MINIFS(B227:FO227,metrics.est,"MSE"),B227:FO227,0)+1)), ", ", INDIRECT(ADDRESS(2,MATCH(_xlfn.MINIFS(B227:FO227,metrics.est,"MSE"),B227:FO227,0)+1)))</f>
        <v>k=20, r=0.1</v>
      </c>
      <c r="FW227" s="1" t="str" cm="1">
        <f t="array" aca="1" ref="FW227" ca="1">CONCATENATE(INDIRECT(ADDRESS(1,MATCH(_xlfn.MAXIFS(B227:FO227,metrics.est,"R"),B227:FO227,0)+1)), ", ", INDIRECT(ADDRESS(2,MATCH(_xlfn.MAXIFS(B227:FO227,metrics.est,"R"),B227:FO227,0)+1)))</f>
        <v>k=20, r=0.1</v>
      </c>
      <c r="FX227" s="1" t="str" cm="1">
        <f t="array" aca="1" ref="FX227" ca="1">CONCATENATE(INDIRECT(ADDRESS(1,MATCH(_xlfn.MAXIFS(B227:FO227,metrics.est,"Coverage"),B227:FO227,0)+1)), ", ", INDIRECT(ADDRESS(2,MATCH(_xlfn.MAXIFS(B227:FO227,metrics.est,"Coverage"),B227:FO227,0)+1)))</f>
        <v>k=5, r=0.1</v>
      </c>
      <c r="FY227" s="1" t="str" cm="1">
        <f t="array" aca="1" ref="FY227" ca="1">CONCATENATE(INDIRECT(ADDRESS(1,MATCH(_xlfn.MINIFS(B227:FO227,metrics.est,"Time"),B227:FO227,0)+1)), ", ", INDIRECT(ADDRESS(2,MATCH(_xlfn.MINIFS(B227:FO227,metrics.est,"Time"),B227:FO227,0)+1)))</f>
        <v>k=20, r=0.9</v>
      </c>
    </row>
    <row r="228" spans="1:181" x14ac:dyDescent="0.2">
      <c r="A228" s="1" t="s">
        <v>253</v>
      </c>
      <c r="B228" s="4">
        <v>0.68130000000000002</v>
      </c>
      <c r="C228" s="4">
        <v>0.79349999999999998</v>
      </c>
      <c r="D228" s="4">
        <v>0.29149999999999998</v>
      </c>
      <c r="E228" s="4">
        <v>0.93910000000000005</v>
      </c>
      <c r="F228" s="4">
        <v>5.3699999999999998E-2</v>
      </c>
      <c r="G228" s="5">
        <v>0.68659999999999999</v>
      </c>
      <c r="H228" s="5">
        <v>0.80910000000000004</v>
      </c>
      <c r="I228" s="5">
        <v>0.29139999999999999</v>
      </c>
      <c r="J228" s="5">
        <v>0.9325</v>
      </c>
      <c r="K228" s="5">
        <v>4.2000000000000003E-2</v>
      </c>
      <c r="L228" s="4">
        <v>0.69310000000000005</v>
      </c>
      <c r="M228" s="4">
        <v>0.82140000000000002</v>
      </c>
      <c r="N228" s="4">
        <v>0.28510000000000002</v>
      </c>
      <c r="O228" s="4">
        <v>0.92500000000000004</v>
      </c>
      <c r="P228" s="4">
        <v>3.7400000000000003E-2</v>
      </c>
      <c r="Q228" s="5">
        <v>0.69850000000000001</v>
      </c>
      <c r="R228" s="5">
        <v>0.8357</v>
      </c>
      <c r="S228" s="5">
        <v>0.27210000000000001</v>
      </c>
      <c r="T228" s="5">
        <v>0.91410000000000002</v>
      </c>
      <c r="U228" s="5">
        <v>3.6499999999999998E-2</v>
      </c>
      <c r="V228" s="4">
        <v>0.70809999999999995</v>
      </c>
      <c r="W228" s="4">
        <v>0.85729999999999995</v>
      </c>
      <c r="X228" s="4">
        <v>0.26219999999999999</v>
      </c>
      <c r="Y228" s="4">
        <v>0.89959999999999996</v>
      </c>
      <c r="Z228" s="4">
        <v>3.5200000000000002E-2</v>
      </c>
      <c r="AA228" s="5">
        <v>0.72170000000000001</v>
      </c>
      <c r="AB228" s="5">
        <v>0.88739999999999997</v>
      </c>
      <c r="AC228" s="5">
        <v>0.245</v>
      </c>
      <c r="AD228" s="5">
        <v>0.88</v>
      </c>
      <c r="AE228" s="5">
        <v>2.8799999999999999E-2</v>
      </c>
      <c r="AF228" s="4">
        <v>0.74119999999999997</v>
      </c>
      <c r="AG228" s="4">
        <v>0.93389999999999995</v>
      </c>
      <c r="AH228" s="4">
        <v>0.21410000000000001</v>
      </c>
      <c r="AI228" s="4">
        <v>0.84750000000000003</v>
      </c>
      <c r="AJ228" s="4">
        <v>1.7100000000000001E-2</v>
      </c>
      <c r="AK228" s="5">
        <v>0.77270000000000005</v>
      </c>
      <c r="AL228" s="5">
        <v>1.0139</v>
      </c>
      <c r="AM228" s="5">
        <v>0.1991</v>
      </c>
      <c r="AN228" s="5">
        <v>0.78110000000000002</v>
      </c>
      <c r="AO228" s="5">
        <v>1.83E-2</v>
      </c>
      <c r="AP228" s="4">
        <v>0.82830000000000004</v>
      </c>
      <c r="AQ228" s="4">
        <v>1.1579999999999999</v>
      </c>
      <c r="AR228" s="4">
        <v>0.16270000000000001</v>
      </c>
      <c r="AS228" s="4">
        <v>0.60299999999999998</v>
      </c>
      <c r="AT228" s="4">
        <v>5.4000000000000003E-3</v>
      </c>
      <c r="AU228" s="5">
        <v>0.68100000000000005</v>
      </c>
      <c r="AV228" s="5">
        <v>0.79579999999999995</v>
      </c>
      <c r="AW228" s="5">
        <v>0.312</v>
      </c>
      <c r="AX228" s="5">
        <v>0.93920000000000003</v>
      </c>
      <c r="AY228" s="5">
        <v>5.0500000000000003E-2</v>
      </c>
      <c r="AZ228" s="4">
        <v>0.69210000000000005</v>
      </c>
      <c r="BA228" s="4">
        <v>0.82120000000000004</v>
      </c>
      <c r="BB228" s="4">
        <v>0.28710000000000002</v>
      </c>
      <c r="BC228" s="4">
        <v>0.92449999999999999</v>
      </c>
      <c r="BD228" s="4">
        <v>4.2299999999999997E-2</v>
      </c>
      <c r="BE228" s="5">
        <v>0.70750000000000002</v>
      </c>
      <c r="BF228" s="5">
        <v>0.85619999999999996</v>
      </c>
      <c r="BG228" s="5">
        <v>0.26129999999999998</v>
      </c>
      <c r="BH228" s="5">
        <v>0.90010000000000001</v>
      </c>
      <c r="BI228" s="5">
        <v>2.5700000000000001E-2</v>
      </c>
      <c r="BJ228" s="4">
        <v>0.74039999999999995</v>
      </c>
      <c r="BK228" s="4">
        <v>0.93400000000000005</v>
      </c>
      <c r="BL228" s="4">
        <v>0.2198</v>
      </c>
      <c r="BM228" s="4">
        <v>0.84650000000000003</v>
      </c>
      <c r="BN228" s="4">
        <v>1.46E-2</v>
      </c>
      <c r="BO228" s="5">
        <v>0.82909999999999995</v>
      </c>
      <c r="BP228" s="5">
        <v>1.1597</v>
      </c>
      <c r="BQ228" s="5">
        <v>0.15970000000000001</v>
      </c>
      <c r="BR228" s="5">
        <v>0.60099999999999998</v>
      </c>
      <c r="BS228" s="5">
        <v>4.7999999999999996E-3</v>
      </c>
      <c r="BT228" s="4">
        <v>0.6825</v>
      </c>
      <c r="BU228" s="4">
        <v>0.80030000000000001</v>
      </c>
      <c r="BV228" s="4">
        <v>0.30109999999999998</v>
      </c>
      <c r="BW228" s="4">
        <v>0.93859999999999999</v>
      </c>
      <c r="BX228" s="4">
        <v>5.0900000000000001E-2</v>
      </c>
      <c r="BY228" s="5">
        <v>0.69140000000000001</v>
      </c>
      <c r="BZ228" s="5">
        <v>0.81989999999999996</v>
      </c>
      <c r="CA228" s="5">
        <v>0.2858</v>
      </c>
      <c r="CB228" s="5">
        <v>0.92549999999999999</v>
      </c>
      <c r="CC228" s="5">
        <v>3.7600000000000001E-2</v>
      </c>
      <c r="CD228" s="4">
        <v>0.70830000000000004</v>
      </c>
      <c r="CE228" s="4">
        <v>0.85799999999999998</v>
      </c>
      <c r="CF228" s="4">
        <v>0.26</v>
      </c>
      <c r="CG228" s="4">
        <v>0.90059999999999996</v>
      </c>
      <c r="CH228" s="4">
        <v>2.5499999999999998E-2</v>
      </c>
      <c r="CI228" s="5">
        <v>0.74160000000000004</v>
      </c>
      <c r="CJ228" s="5">
        <v>0.93799999999999994</v>
      </c>
      <c r="CK228" s="5">
        <v>0.222</v>
      </c>
      <c r="CL228" s="5">
        <v>0.84640000000000004</v>
      </c>
      <c r="CM228" s="5">
        <v>1.5800000000000002E-2</v>
      </c>
      <c r="CN228" s="4">
        <v>0.82779999999999998</v>
      </c>
      <c r="CO228" s="4">
        <v>1.1568000000000001</v>
      </c>
      <c r="CP228" s="4">
        <v>0.1673</v>
      </c>
      <c r="CQ228" s="4">
        <v>0.60050000000000003</v>
      </c>
      <c r="CR228" s="4">
        <v>4.7000000000000002E-3</v>
      </c>
      <c r="CS228" s="5">
        <v>0.67969999999999997</v>
      </c>
      <c r="CT228" s="5">
        <v>0.79290000000000005</v>
      </c>
      <c r="CU228" s="5">
        <v>0.31359999999999999</v>
      </c>
      <c r="CV228" s="5">
        <v>0.93899999999999995</v>
      </c>
      <c r="CW228" s="5">
        <v>4.87E-2</v>
      </c>
      <c r="CX228" s="4">
        <v>0.69179999999999997</v>
      </c>
      <c r="CY228" s="4">
        <v>0.82030000000000003</v>
      </c>
      <c r="CZ228" s="4">
        <v>0.28910000000000002</v>
      </c>
      <c r="DA228" s="4">
        <v>0.92490000000000006</v>
      </c>
      <c r="DB228" s="4">
        <v>3.9800000000000002E-2</v>
      </c>
      <c r="DC228" s="5">
        <v>0.70850000000000002</v>
      </c>
      <c r="DD228" s="5">
        <v>0.8589</v>
      </c>
      <c r="DE228" s="5">
        <v>0.25800000000000001</v>
      </c>
      <c r="DF228" s="5">
        <v>0.90069999999999995</v>
      </c>
      <c r="DG228" s="5">
        <v>2.7300000000000001E-2</v>
      </c>
      <c r="DH228" s="4">
        <v>0.74199999999999999</v>
      </c>
      <c r="DI228" s="4">
        <v>0.93820000000000003</v>
      </c>
      <c r="DJ228" s="4">
        <v>0.221</v>
      </c>
      <c r="DK228" s="4">
        <v>0.8468</v>
      </c>
      <c r="DL228" s="4">
        <v>1.52E-2</v>
      </c>
      <c r="DM228" s="5">
        <v>0.82769999999999999</v>
      </c>
      <c r="DN228" s="5">
        <v>1.1555</v>
      </c>
      <c r="DO228" s="5">
        <v>0.16200000000000001</v>
      </c>
      <c r="DP228" s="5">
        <v>0.59889999999999999</v>
      </c>
      <c r="DQ228" s="5">
        <v>4.5999999999999999E-3</v>
      </c>
      <c r="DR228" s="4">
        <v>0.68289999999999995</v>
      </c>
      <c r="DS228" s="4">
        <v>0.7994</v>
      </c>
      <c r="DT228" s="4">
        <v>0.30630000000000002</v>
      </c>
      <c r="DU228" s="4">
        <v>0.93810000000000004</v>
      </c>
      <c r="DV228" s="4">
        <v>4.9799999999999997E-2</v>
      </c>
      <c r="DW228" s="5">
        <v>0.69110000000000005</v>
      </c>
      <c r="DX228" s="5">
        <v>0.81879999999999997</v>
      </c>
      <c r="DY228" s="5">
        <v>0.2873</v>
      </c>
      <c r="DZ228" s="5">
        <v>0.92469999999999997</v>
      </c>
      <c r="EA228" s="5">
        <v>4.1200000000000001E-2</v>
      </c>
      <c r="EB228" s="4">
        <v>0.70799999999999996</v>
      </c>
      <c r="EC228" s="4">
        <v>0.85770000000000002</v>
      </c>
      <c r="ED228" s="4">
        <v>0.26179999999999998</v>
      </c>
      <c r="EE228" s="4">
        <v>0.89990000000000003</v>
      </c>
      <c r="EF228" s="4">
        <v>2.6100000000000002E-2</v>
      </c>
      <c r="EG228" s="5">
        <v>0.74139999999999995</v>
      </c>
      <c r="EH228" s="5">
        <v>0.93669999999999998</v>
      </c>
      <c r="EI228" s="5">
        <v>0.22</v>
      </c>
      <c r="EJ228" s="5">
        <v>0.84740000000000004</v>
      </c>
      <c r="EK228" s="5">
        <v>2.0199999999999999E-2</v>
      </c>
      <c r="EL228" s="4">
        <v>0.82730000000000004</v>
      </c>
      <c r="EM228" s="4">
        <v>1.1561999999999999</v>
      </c>
      <c r="EN228" s="4">
        <v>0.16350000000000001</v>
      </c>
      <c r="EO228" s="4">
        <v>0.60019999999999996</v>
      </c>
      <c r="EP228" s="4">
        <v>4.7999999999999996E-3</v>
      </c>
      <c r="EQ228" s="5"/>
      <c r="ER228" s="5"/>
      <c r="ES228" s="5"/>
      <c r="ET228" s="5"/>
      <c r="EU228" s="5"/>
      <c r="EV228" s="4"/>
      <c r="EW228" s="4"/>
      <c r="EX228" s="4"/>
      <c r="EY228" s="4"/>
      <c r="EZ228" s="4"/>
      <c r="FA228" s="5">
        <v>0.70789999999999997</v>
      </c>
      <c r="FB228" s="5">
        <v>0.85740000000000005</v>
      </c>
      <c r="FC228" s="5">
        <v>0.26169999999999999</v>
      </c>
      <c r="FD228" s="5">
        <v>0.9002</v>
      </c>
      <c r="FE228" s="5">
        <v>2.6700000000000002E-2</v>
      </c>
      <c r="FF228" s="4"/>
      <c r="FG228" s="4"/>
      <c r="FH228" s="4"/>
      <c r="FI228" s="4"/>
      <c r="FJ228" s="4"/>
      <c r="FK228" s="5"/>
      <c r="FL228" s="5"/>
      <c r="FM228" s="5"/>
      <c r="FN228" s="5"/>
      <c r="FO228" s="5"/>
      <c r="FP228" s="4">
        <f t="shared" si="82"/>
        <v>0.72804999999999986</v>
      </c>
      <c r="FQ228" s="4">
        <f t="shared" si="83"/>
        <v>0.9080699999999996</v>
      </c>
      <c r="FR228" s="4">
        <f t="shared" si="84"/>
        <v>0.24812000000000003</v>
      </c>
      <c r="FS228" s="4">
        <f t="shared" si="85"/>
        <v>0.84885333333333335</v>
      </c>
      <c r="FT228" s="4">
        <f t="shared" si="86"/>
        <v>2.837333333333333E-2</v>
      </c>
      <c r="FU228" s="1" t="str" cm="1">
        <f t="array" aca="1" ref="FU228" ca="1">CONCATENATE(INDIRECT(ADDRESS(1,MATCH(_xlfn.MINIFS(B228:FO228,metrics.est,"MAE"),B228:FO228,0)+1)), ", ", INDIRECT(ADDRESS(2,MATCH(_xlfn.MINIFS(B228:FO228,metrics.est,"MAE"),B228:FO228,0)+1)))</f>
        <v>k=20, r=0.1</v>
      </c>
      <c r="FV228" s="1" t="str" cm="1">
        <f t="array" aca="1" ref="FV228" ca="1">CONCATENATE(INDIRECT(ADDRESS(1,MATCH(_xlfn.MINIFS(B228:FO228,metrics.est,"MSE"),B228:FO228,0)+1)), ", ", INDIRECT(ADDRESS(2,MATCH(_xlfn.MINIFS(B228:FO228,metrics.est,"MSE"),B228:FO228,0)+1)))</f>
        <v>k=20, r=0.1</v>
      </c>
      <c r="FW228" s="1" t="str" cm="1">
        <f t="array" aca="1" ref="FW228" ca="1">CONCATENATE(INDIRECT(ADDRESS(1,MATCH(_xlfn.MAXIFS(B228:FO228,metrics.est,"R"),B228:FO228,0)+1)), ", ", INDIRECT(ADDRESS(2,MATCH(_xlfn.MAXIFS(B228:FO228,metrics.est,"R"),B228:FO228,0)+1)))</f>
        <v>k=20, r=0.1</v>
      </c>
      <c r="FX228" s="1" t="str" cm="1">
        <f t="array" aca="1" ref="FX228" ca="1">CONCATENATE(INDIRECT(ADDRESS(1,MATCH(_xlfn.MAXIFS(B228:FO228,metrics.est,"Coverage"),B228:FO228,0)+1)), ", ", INDIRECT(ADDRESS(2,MATCH(_xlfn.MAXIFS(B228:FO228,metrics.est,"Coverage"),B228:FO228,0)+1)))</f>
        <v>k=10, r=0.1</v>
      </c>
      <c r="FY228" s="1" t="str" cm="1">
        <f t="array" aca="1" ref="FY228" ca="1">CONCATENATE(INDIRECT(ADDRESS(1,MATCH(_xlfn.MINIFS(B228:FO228,metrics.est,"Time"),B228:FO228,0)+1)), ", ", INDIRECT(ADDRESS(2,MATCH(_xlfn.MINIFS(B228:FO228,metrics.est,"Time"),B228:FO228,0)+1)))</f>
        <v>k=20, r=0.9</v>
      </c>
    </row>
    <row r="229" spans="1:181" x14ac:dyDescent="0.2">
      <c r="A229" s="1" t="s">
        <v>254</v>
      </c>
      <c r="B229" s="4">
        <v>0.67090000000000005</v>
      </c>
      <c r="C229" s="4">
        <v>0.77590000000000003</v>
      </c>
      <c r="D229" s="4">
        <v>0.33139999999999997</v>
      </c>
      <c r="E229" s="4">
        <v>0.95530000000000004</v>
      </c>
      <c r="F229" s="4">
        <v>3.9600000000000003E-2</v>
      </c>
      <c r="G229" s="5">
        <v>0.67600000000000005</v>
      </c>
      <c r="H229" s="5">
        <v>0.7913</v>
      </c>
      <c r="I229" s="5">
        <v>0.3468</v>
      </c>
      <c r="J229" s="5">
        <v>0.94989999999999997</v>
      </c>
      <c r="K229" s="5">
        <v>3.1E-2</v>
      </c>
      <c r="L229" s="4">
        <v>0.68110000000000004</v>
      </c>
      <c r="M229" s="4">
        <v>0.80110000000000003</v>
      </c>
      <c r="N229" s="4">
        <v>0.33410000000000001</v>
      </c>
      <c r="O229" s="4">
        <v>0.94430000000000003</v>
      </c>
      <c r="P229" s="4">
        <v>3.0499999999999999E-2</v>
      </c>
      <c r="Q229" s="5">
        <v>0.68579999999999997</v>
      </c>
      <c r="R229" s="5">
        <v>0.81140000000000001</v>
      </c>
      <c r="S229" s="5">
        <v>0.32279999999999998</v>
      </c>
      <c r="T229" s="5">
        <v>0.93600000000000005</v>
      </c>
      <c r="U229" s="5">
        <v>2.75E-2</v>
      </c>
      <c r="V229" s="4">
        <v>0.69289999999999996</v>
      </c>
      <c r="W229" s="4">
        <v>0.82789999999999997</v>
      </c>
      <c r="X229" s="4">
        <v>0.32040000000000002</v>
      </c>
      <c r="Y229" s="4">
        <v>0.92400000000000004</v>
      </c>
      <c r="Z229" s="4">
        <v>2.7300000000000001E-2</v>
      </c>
      <c r="AA229" s="5">
        <v>0.70520000000000005</v>
      </c>
      <c r="AB229" s="5">
        <v>0.85360000000000003</v>
      </c>
      <c r="AC229" s="5">
        <v>0.29649999999999999</v>
      </c>
      <c r="AD229" s="5">
        <v>0.90790000000000004</v>
      </c>
      <c r="AE229" s="5">
        <v>2.5499999999999998E-2</v>
      </c>
      <c r="AF229" s="4">
        <v>0.7218</v>
      </c>
      <c r="AG229" s="4">
        <v>0.89159999999999995</v>
      </c>
      <c r="AH229" s="4">
        <v>0.26319999999999999</v>
      </c>
      <c r="AI229" s="4">
        <v>0.87929999999999997</v>
      </c>
      <c r="AJ229" s="4">
        <v>1.3899999999999999E-2</v>
      </c>
      <c r="AK229" s="5">
        <v>0.75070000000000003</v>
      </c>
      <c r="AL229" s="5">
        <v>0.96340000000000003</v>
      </c>
      <c r="AM229" s="5">
        <v>0.2374</v>
      </c>
      <c r="AN229" s="5">
        <v>0.81779999999999997</v>
      </c>
      <c r="AO229" s="5">
        <v>1.6E-2</v>
      </c>
      <c r="AP229" s="4">
        <v>0.80910000000000004</v>
      </c>
      <c r="AQ229" s="4">
        <v>1.1093999999999999</v>
      </c>
      <c r="AR229" s="4">
        <v>0.17699999999999999</v>
      </c>
      <c r="AS229" s="4">
        <v>0.62790000000000001</v>
      </c>
      <c r="AT229" s="4">
        <v>4.4999999999999997E-3</v>
      </c>
      <c r="AU229" s="5">
        <v>0.67149999999999999</v>
      </c>
      <c r="AV229" s="5">
        <v>0.7823</v>
      </c>
      <c r="AW229" s="5">
        <v>0.3553</v>
      </c>
      <c r="AX229" s="5">
        <v>0.95479999999999998</v>
      </c>
      <c r="AY229" s="5">
        <v>3.6600000000000001E-2</v>
      </c>
      <c r="AZ229" s="4">
        <v>0.68020000000000003</v>
      </c>
      <c r="BA229" s="4">
        <v>0.79849999999999999</v>
      </c>
      <c r="BB229" s="4">
        <v>0.34699999999999998</v>
      </c>
      <c r="BC229" s="4">
        <v>0.94330000000000003</v>
      </c>
      <c r="BD229" s="4">
        <v>2.98E-2</v>
      </c>
      <c r="BE229" s="5">
        <v>0.69369999999999998</v>
      </c>
      <c r="BF229" s="5">
        <v>0.83079999999999998</v>
      </c>
      <c r="BG229" s="5">
        <v>0.31009999999999999</v>
      </c>
      <c r="BH229" s="5">
        <v>0.92420000000000002</v>
      </c>
      <c r="BI229" s="5">
        <v>1.95E-2</v>
      </c>
      <c r="BJ229" s="4">
        <v>0.72119999999999995</v>
      </c>
      <c r="BK229" s="4">
        <v>0.89249999999999996</v>
      </c>
      <c r="BL229" s="4">
        <v>0.26600000000000001</v>
      </c>
      <c r="BM229" s="4">
        <v>0.87890000000000001</v>
      </c>
      <c r="BN229" s="4">
        <v>1.1900000000000001E-2</v>
      </c>
      <c r="BO229" s="5">
        <v>0.80940000000000001</v>
      </c>
      <c r="BP229" s="5">
        <v>1.1102000000000001</v>
      </c>
      <c r="BQ229" s="5">
        <v>0.17710000000000001</v>
      </c>
      <c r="BR229" s="5">
        <v>0.62660000000000005</v>
      </c>
      <c r="BS229" s="5">
        <v>4.4000000000000003E-3</v>
      </c>
      <c r="BT229" s="4">
        <v>0.67249999999999999</v>
      </c>
      <c r="BU229" s="4">
        <v>0.78280000000000005</v>
      </c>
      <c r="BV229" s="4">
        <v>0.34539999999999998</v>
      </c>
      <c r="BW229" s="4">
        <v>0.95399999999999996</v>
      </c>
      <c r="BX229" s="4">
        <v>4.1000000000000002E-2</v>
      </c>
      <c r="BY229" s="5">
        <v>0.68010000000000004</v>
      </c>
      <c r="BZ229" s="5">
        <v>0.79979999999999996</v>
      </c>
      <c r="CA229" s="5">
        <v>0.33800000000000002</v>
      </c>
      <c r="CB229" s="5">
        <v>0.94420000000000004</v>
      </c>
      <c r="CC229" s="5">
        <v>2.7699999999999999E-2</v>
      </c>
      <c r="CD229" s="4">
        <v>0.69420000000000004</v>
      </c>
      <c r="CE229" s="4">
        <v>0.83109999999999995</v>
      </c>
      <c r="CF229" s="4">
        <v>0.31169999999999998</v>
      </c>
      <c r="CG229" s="4">
        <v>0.92479999999999996</v>
      </c>
      <c r="CH229" s="4">
        <v>2.0799999999999999E-2</v>
      </c>
      <c r="CI229" s="5">
        <v>0.72250000000000003</v>
      </c>
      <c r="CJ229" s="5">
        <v>0.89680000000000004</v>
      </c>
      <c r="CK229" s="5">
        <v>0.2661</v>
      </c>
      <c r="CL229" s="5">
        <v>0.87829999999999997</v>
      </c>
      <c r="CM229" s="5">
        <v>1.43E-2</v>
      </c>
      <c r="CN229" s="4">
        <v>0.80810000000000004</v>
      </c>
      <c r="CO229" s="4">
        <v>1.107</v>
      </c>
      <c r="CP229" s="4">
        <v>0.185</v>
      </c>
      <c r="CQ229" s="4">
        <v>0.62609999999999999</v>
      </c>
      <c r="CR229" s="4">
        <v>6.1999999999999998E-3</v>
      </c>
      <c r="CS229" s="5">
        <v>0.67020000000000002</v>
      </c>
      <c r="CT229" s="5">
        <v>0.77880000000000005</v>
      </c>
      <c r="CU229" s="5">
        <v>0.35370000000000001</v>
      </c>
      <c r="CV229" s="5">
        <v>0.9546</v>
      </c>
      <c r="CW229" s="5">
        <v>3.6499999999999998E-2</v>
      </c>
      <c r="CX229" s="4">
        <v>0.68030000000000002</v>
      </c>
      <c r="CY229" s="4">
        <v>0.79969999999999997</v>
      </c>
      <c r="CZ229" s="4">
        <v>0.33989999999999998</v>
      </c>
      <c r="DA229" s="4">
        <v>0.94350000000000001</v>
      </c>
      <c r="DB229" s="4">
        <v>3.0300000000000001E-2</v>
      </c>
      <c r="DC229" s="5">
        <v>0.69410000000000005</v>
      </c>
      <c r="DD229" s="5">
        <v>0.83160000000000001</v>
      </c>
      <c r="DE229" s="5">
        <v>0.31019999999999998</v>
      </c>
      <c r="DF229" s="5">
        <v>0.92500000000000004</v>
      </c>
      <c r="DG229" s="5">
        <v>2.0199999999999999E-2</v>
      </c>
      <c r="DH229" s="4">
        <v>0.72299999999999998</v>
      </c>
      <c r="DI229" s="4">
        <v>0.89739999999999998</v>
      </c>
      <c r="DJ229" s="4">
        <v>0.26650000000000001</v>
      </c>
      <c r="DK229" s="4">
        <v>0.87929999999999997</v>
      </c>
      <c r="DL229" s="4">
        <v>1.2E-2</v>
      </c>
      <c r="DM229" s="5">
        <v>0.8085</v>
      </c>
      <c r="DN229" s="5">
        <v>1.1068</v>
      </c>
      <c r="DO229" s="5">
        <v>0.17799999999999999</v>
      </c>
      <c r="DP229" s="5">
        <v>0.62490000000000001</v>
      </c>
      <c r="DQ229" s="5">
        <v>4.3E-3</v>
      </c>
      <c r="DR229" s="4">
        <v>0.67300000000000004</v>
      </c>
      <c r="DS229" s="4">
        <v>0.78400000000000003</v>
      </c>
      <c r="DT229" s="4">
        <v>0.35060000000000002</v>
      </c>
      <c r="DU229" s="4">
        <v>0.95369999999999999</v>
      </c>
      <c r="DV229" s="4">
        <v>3.6999999999999998E-2</v>
      </c>
      <c r="DW229" s="5">
        <v>0.67949999999999999</v>
      </c>
      <c r="DX229" s="5">
        <v>0.79810000000000003</v>
      </c>
      <c r="DY229" s="5">
        <v>0.33810000000000001</v>
      </c>
      <c r="DZ229" s="5">
        <v>0.94359999999999999</v>
      </c>
      <c r="EA229" s="5">
        <v>3.0800000000000001E-2</v>
      </c>
      <c r="EB229" s="4">
        <v>0.69350000000000001</v>
      </c>
      <c r="EC229" s="4">
        <v>0.82979999999999998</v>
      </c>
      <c r="ED229" s="4">
        <v>0.314</v>
      </c>
      <c r="EE229" s="4">
        <v>0.92430000000000001</v>
      </c>
      <c r="EF229" s="4">
        <v>2.0299999999999999E-2</v>
      </c>
      <c r="EG229" s="5">
        <v>0.72219999999999995</v>
      </c>
      <c r="EH229" s="5">
        <v>0.89559999999999995</v>
      </c>
      <c r="EI229" s="5">
        <v>0.26579999999999998</v>
      </c>
      <c r="EJ229" s="5">
        <v>0.87929999999999997</v>
      </c>
      <c r="EK229" s="5">
        <v>1.52E-2</v>
      </c>
      <c r="EL229" s="4">
        <v>0.80789999999999995</v>
      </c>
      <c r="EM229" s="4">
        <v>1.1069</v>
      </c>
      <c r="EN229" s="4">
        <v>0.1794</v>
      </c>
      <c r="EO229" s="4">
        <v>0.62570000000000003</v>
      </c>
      <c r="EP229" s="4">
        <v>4.4000000000000003E-3</v>
      </c>
      <c r="EQ229" s="5"/>
      <c r="ER229" s="5"/>
      <c r="ES229" s="5"/>
      <c r="ET229" s="5"/>
      <c r="EU229" s="5"/>
      <c r="EV229" s="4"/>
      <c r="EW229" s="4"/>
      <c r="EX229" s="4"/>
      <c r="EY229" s="4"/>
      <c r="EZ229" s="4"/>
      <c r="FA229" s="5">
        <v>0.69330000000000003</v>
      </c>
      <c r="FB229" s="5">
        <v>0.82920000000000005</v>
      </c>
      <c r="FC229" s="5">
        <v>0.31330000000000002</v>
      </c>
      <c r="FD229" s="5">
        <v>0.92459999999999998</v>
      </c>
      <c r="FE229" s="5">
        <v>2.0799999999999999E-2</v>
      </c>
      <c r="FF229" s="4"/>
      <c r="FG229" s="4"/>
      <c r="FH229" s="4"/>
      <c r="FI229" s="4"/>
      <c r="FJ229" s="4"/>
      <c r="FK229" s="5"/>
      <c r="FL229" s="5"/>
      <c r="FM229" s="5"/>
      <c r="FN229" s="5"/>
      <c r="FO229" s="5"/>
      <c r="FP229" s="4">
        <f t="shared" ref="FP229" si="87">AVERAGEIFS(B229:FO229,metrics.est,"MAE")</f>
        <v>0.71308000000000005</v>
      </c>
      <c r="FQ229" s="4">
        <f t="shared" ref="FQ229" si="88">AVERAGEIFS(B229:FO229,metrics.est,"MSE")</f>
        <v>0.87717666666666683</v>
      </c>
      <c r="FR229" s="4">
        <f t="shared" ref="FR229" si="89">AVERAGEIFS(B229:FO229,metrics.est,"R")</f>
        <v>0.29135999999999995</v>
      </c>
      <c r="FS229" s="4">
        <f t="shared" ref="FS229" si="90">AVERAGEIFS(B229:FO229,metrics.est,"Coverage")</f>
        <v>0.87253666666666674</v>
      </c>
      <c r="FT229" s="4">
        <f t="shared" ref="FT229" si="91">AVERAGEIFS(B229:FO229,metrics.est,"Time")</f>
        <v>2.1993333333333333E-2</v>
      </c>
      <c r="FU229" s="1" t="str" cm="1">
        <f t="array" aca="1" ref="FU229" ca="1">CONCATENATE(INDIRECT(ADDRESS(1,MATCH(_xlfn.MINIFS(B229:FO229,metrics.est,"MAE"),B229:FO229,0)+1)), ", ", INDIRECT(ADDRESS(2,MATCH(_xlfn.MINIFS(B229:FO229,metrics.est,"MAE"),B229:FO229,0)+1)))</f>
        <v>k=20, r=0.1</v>
      </c>
      <c r="FV229" s="1" t="str" cm="1">
        <f t="array" aca="1" ref="FV229" ca="1">CONCATENATE(INDIRECT(ADDRESS(1,MATCH(_xlfn.MINIFS(B229:FO229,metrics.est,"MSE"),B229:FO229,0)+1)), ", ", INDIRECT(ADDRESS(2,MATCH(_xlfn.MINIFS(B229:FO229,metrics.est,"MSE"),B229:FO229,0)+1)))</f>
        <v>k=5, r=0.1</v>
      </c>
      <c r="FW229" s="1" t="str" cm="1">
        <f t="array" aca="1" ref="FW229" ca="1">CONCATENATE(INDIRECT(ADDRESS(1,MATCH(_xlfn.MAXIFS(B229:FO229,metrics.est,"R"),B229:FO229,0)+1)), ", ", INDIRECT(ADDRESS(2,MATCH(_xlfn.MAXIFS(B229:FO229,metrics.est,"R"),B229:FO229,0)+1)))</f>
        <v>k=10, r=0.1</v>
      </c>
      <c r="FX229" s="1" t="str" cm="1">
        <f t="array" aca="1" ref="FX229" ca="1">CONCATENATE(INDIRECT(ADDRESS(1,MATCH(_xlfn.MAXIFS(B229:FO229,metrics.est,"Coverage"),B229:FO229,0)+1)), ", ", INDIRECT(ADDRESS(2,MATCH(_xlfn.MAXIFS(B229:FO229,metrics.est,"Coverage"),B229:FO229,0)+1)))</f>
        <v>k=5, r=0.1</v>
      </c>
      <c r="FY229" s="1" t="str" cm="1">
        <f t="array" aca="1" ref="FY229" ca="1">CONCATENATE(INDIRECT(ADDRESS(1,MATCH(_xlfn.MINIFS(B229:FO229,metrics.est,"Time"),B229:FO229,0)+1)), ", ", INDIRECT(ADDRESS(2,MATCH(_xlfn.MINIFS(B229:FO229,metrics.est,"Time"),B229:FO229,0)+1)))</f>
        <v>k=20, r=0.9</v>
      </c>
    </row>
    <row r="230" spans="1:181" x14ac:dyDescent="0.2">
      <c r="A230" s="1" t="s">
        <v>193</v>
      </c>
      <c r="B230" s="4">
        <v>0.64329999999999998</v>
      </c>
      <c r="C230" s="4">
        <v>0.70689999999999997</v>
      </c>
      <c r="D230" s="4">
        <v>0.376</v>
      </c>
      <c r="E230" s="4">
        <v>0.93059999999999998</v>
      </c>
      <c r="F230" s="4">
        <v>0.28249999999999997</v>
      </c>
      <c r="G230" s="5">
        <v>0.65069999999999995</v>
      </c>
      <c r="H230" s="5">
        <v>0.72589999999999999</v>
      </c>
      <c r="I230" s="5">
        <v>0.38650000000000001</v>
      </c>
      <c r="J230" s="5">
        <v>0.92120000000000002</v>
      </c>
      <c r="K230" s="5">
        <v>0.27060000000000001</v>
      </c>
      <c r="L230" s="4">
        <v>0.66069999999999995</v>
      </c>
      <c r="M230" s="4">
        <v>0.74690000000000001</v>
      </c>
      <c r="N230" s="4">
        <v>0.37280000000000002</v>
      </c>
      <c r="O230" s="4">
        <v>0.91339999999999999</v>
      </c>
      <c r="P230" s="4">
        <v>0.32319999999999999</v>
      </c>
      <c r="Q230" s="5">
        <v>0.67120000000000002</v>
      </c>
      <c r="R230" s="5">
        <v>0.76890000000000003</v>
      </c>
      <c r="S230" s="5">
        <v>0.35880000000000001</v>
      </c>
      <c r="T230" s="5">
        <v>0.90239999999999998</v>
      </c>
      <c r="U230" s="5">
        <v>0.31469999999999998</v>
      </c>
      <c r="V230" s="4">
        <v>0.68620000000000003</v>
      </c>
      <c r="W230" s="4">
        <v>0.8004</v>
      </c>
      <c r="X230" s="4">
        <v>0.34799999999999998</v>
      </c>
      <c r="Y230" s="4">
        <v>0.88649999999999995</v>
      </c>
      <c r="Z230" s="4">
        <v>0.27510000000000001</v>
      </c>
      <c r="AA230" s="5">
        <v>0.71079999999999999</v>
      </c>
      <c r="AB230" s="5">
        <v>0.85470000000000002</v>
      </c>
      <c r="AC230" s="5">
        <v>0.32229999999999998</v>
      </c>
      <c r="AD230" s="5">
        <v>0.86839999999999995</v>
      </c>
      <c r="AE230" s="5">
        <v>0.26569999999999999</v>
      </c>
      <c r="AF230" s="4">
        <v>0.73560000000000003</v>
      </c>
      <c r="AG230" s="4">
        <v>0.91500000000000004</v>
      </c>
      <c r="AH230" s="4">
        <v>0.29249999999999998</v>
      </c>
      <c r="AI230" s="4">
        <v>0.83499999999999996</v>
      </c>
      <c r="AJ230" s="4">
        <v>0.20610000000000001</v>
      </c>
      <c r="AK230" s="5">
        <v>0.77210000000000001</v>
      </c>
      <c r="AL230" s="5">
        <v>1.0057</v>
      </c>
      <c r="AM230" s="5">
        <v>0.254</v>
      </c>
      <c r="AN230" s="5">
        <v>0.77300000000000002</v>
      </c>
      <c r="AO230" s="5">
        <v>0.15359999999999999</v>
      </c>
      <c r="AP230" s="4">
        <v>0.83989999999999998</v>
      </c>
      <c r="AQ230" s="4">
        <v>1.1874</v>
      </c>
      <c r="AR230" s="4">
        <v>0.2026</v>
      </c>
      <c r="AS230" s="4">
        <v>0.57779999999999998</v>
      </c>
      <c r="AT230" s="4">
        <v>8.0699999999999994E-2</v>
      </c>
      <c r="AU230" s="5">
        <v>0.64359999999999995</v>
      </c>
      <c r="AV230" s="5">
        <v>0.71009999999999995</v>
      </c>
      <c r="AW230" s="5">
        <v>0.39479999999999998</v>
      </c>
      <c r="AX230" s="5">
        <v>0.92910000000000004</v>
      </c>
      <c r="AY230" s="5">
        <v>0.23219999999999999</v>
      </c>
      <c r="AZ230" s="4">
        <v>0.6603</v>
      </c>
      <c r="BA230" s="4">
        <v>0.74480000000000002</v>
      </c>
      <c r="BB230" s="4">
        <v>0.37590000000000001</v>
      </c>
      <c r="BC230" s="4">
        <v>0.91269999999999996</v>
      </c>
      <c r="BD230" s="4">
        <v>0.28270000000000001</v>
      </c>
      <c r="BE230" s="5">
        <v>0.68700000000000006</v>
      </c>
      <c r="BF230" s="5">
        <v>0.80330000000000001</v>
      </c>
      <c r="BG230" s="5">
        <v>0.34289999999999998</v>
      </c>
      <c r="BH230" s="5">
        <v>0.88649999999999995</v>
      </c>
      <c r="BI230" s="5">
        <v>0.30230000000000001</v>
      </c>
      <c r="BJ230" s="4">
        <v>0.73570000000000002</v>
      </c>
      <c r="BK230" s="4">
        <v>0.91410000000000002</v>
      </c>
      <c r="BL230" s="4">
        <v>0.2949</v>
      </c>
      <c r="BM230" s="4">
        <v>0.83360000000000001</v>
      </c>
      <c r="BN230" s="4">
        <v>0.20369999999999999</v>
      </c>
      <c r="BO230" s="5">
        <v>0.84199999999999997</v>
      </c>
      <c r="BP230" s="5">
        <v>1.194</v>
      </c>
      <c r="BQ230" s="5">
        <v>0.18820000000000001</v>
      </c>
      <c r="BR230" s="5">
        <v>0.57499999999999996</v>
      </c>
      <c r="BS230" s="5">
        <v>6.7000000000000004E-2</v>
      </c>
      <c r="BT230" s="4">
        <v>0.64529999999999998</v>
      </c>
      <c r="BU230" s="4">
        <v>0.71220000000000006</v>
      </c>
      <c r="BV230" s="4">
        <v>0.38240000000000002</v>
      </c>
      <c r="BW230" s="4">
        <v>0.92749999999999999</v>
      </c>
      <c r="BX230" s="4">
        <v>0.20419999999999999</v>
      </c>
      <c r="BY230" s="5">
        <v>0.65969999999999995</v>
      </c>
      <c r="BZ230" s="5">
        <v>0.74550000000000005</v>
      </c>
      <c r="CA230" s="5">
        <v>0.37330000000000002</v>
      </c>
      <c r="CB230" s="5">
        <v>0.91320000000000001</v>
      </c>
      <c r="CC230" s="5">
        <v>0.26819999999999999</v>
      </c>
      <c r="CD230" s="4">
        <v>0.68869999999999998</v>
      </c>
      <c r="CE230" s="4">
        <v>0.80630000000000002</v>
      </c>
      <c r="CF230" s="4">
        <v>0.34239999999999998</v>
      </c>
      <c r="CG230" s="4">
        <v>0.88790000000000002</v>
      </c>
      <c r="CH230" s="4">
        <v>0.27179999999999999</v>
      </c>
      <c r="CI230" s="5">
        <v>0.73680000000000001</v>
      </c>
      <c r="CJ230" s="5">
        <v>0.91720000000000002</v>
      </c>
      <c r="CK230" s="5">
        <v>0.29530000000000001</v>
      </c>
      <c r="CL230" s="5">
        <v>0.83489999999999998</v>
      </c>
      <c r="CM230" s="5">
        <v>0.17960000000000001</v>
      </c>
      <c r="CN230" s="4">
        <v>0.84079999999999999</v>
      </c>
      <c r="CO230" s="4">
        <v>1.1912</v>
      </c>
      <c r="CP230" s="4">
        <v>0.1951</v>
      </c>
      <c r="CQ230" s="4">
        <v>0.57440000000000002</v>
      </c>
      <c r="CR230" s="4">
        <v>5.8500000000000003E-2</v>
      </c>
      <c r="CS230" s="5">
        <v>0.64239999999999997</v>
      </c>
      <c r="CT230" s="5">
        <v>0.7087</v>
      </c>
      <c r="CU230" s="5">
        <v>0.39810000000000001</v>
      </c>
      <c r="CV230" s="5">
        <v>0.92830000000000001</v>
      </c>
      <c r="CW230" s="5">
        <v>0.2021</v>
      </c>
      <c r="CX230" s="4">
        <v>0.65939999999999999</v>
      </c>
      <c r="CY230" s="4">
        <v>0.74539999999999995</v>
      </c>
      <c r="CZ230" s="4">
        <v>0.37330000000000002</v>
      </c>
      <c r="DA230" s="4">
        <v>0.91239999999999999</v>
      </c>
      <c r="DB230" s="4">
        <v>0.28370000000000001</v>
      </c>
      <c r="DC230" s="5">
        <v>0.68779999999999997</v>
      </c>
      <c r="DD230" s="5">
        <v>0.80510000000000004</v>
      </c>
      <c r="DE230" s="5">
        <v>0.34370000000000001</v>
      </c>
      <c r="DF230" s="5">
        <v>0.8881</v>
      </c>
      <c r="DG230" s="5">
        <v>0.23860000000000001</v>
      </c>
      <c r="DH230" s="4">
        <v>0.73660000000000003</v>
      </c>
      <c r="DI230" s="4">
        <v>0.91659999999999997</v>
      </c>
      <c r="DJ230" s="4">
        <v>0.29360000000000003</v>
      </c>
      <c r="DK230" s="4">
        <v>0.83499999999999996</v>
      </c>
      <c r="DL230" s="4">
        <v>0.14130000000000001</v>
      </c>
      <c r="DM230" s="5">
        <v>0.84130000000000005</v>
      </c>
      <c r="DN230" s="5">
        <v>1.1923999999999999</v>
      </c>
      <c r="DO230" s="5">
        <v>0.1948</v>
      </c>
      <c r="DP230" s="5">
        <v>0.57430000000000003</v>
      </c>
      <c r="DQ230" s="5">
        <v>4.8800000000000003E-2</v>
      </c>
      <c r="DR230" s="4">
        <v>0.64459999999999995</v>
      </c>
      <c r="DS230" s="4">
        <v>0.71250000000000002</v>
      </c>
      <c r="DT230" s="4">
        <v>0.3926</v>
      </c>
      <c r="DU230" s="4">
        <v>0.92759999999999998</v>
      </c>
      <c r="DV230" s="4">
        <v>0.21690000000000001</v>
      </c>
      <c r="DW230" s="5">
        <v>0.65910000000000002</v>
      </c>
      <c r="DX230" s="5">
        <v>0.74309999999999998</v>
      </c>
      <c r="DY230" s="5">
        <v>0.37509999999999999</v>
      </c>
      <c r="DZ230" s="5">
        <v>0.91320000000000001</v>
      </c>
      <c r="EA230" s="5">
        <v>0.32090000000000002</v>
      </c>
      <c r="EB230" s="4">
        <v>0.6875</v>
      </c>
      <c r="EC230" s="4">
        <v>0.80420000000000003</v>
      </c>
      <c r="ED230" s="4">
        <v>0.34549999999999997</v>
      </c>
      <c r="EE230" s="4">
        <v>0.88719999999999999</v>
      </c>
      <c r="EF230" s="4">
        <v>0.22969999999999999</v>
      </c>
      <c r="EG230" s="5">
        <v>0.73680000000000001</v>
      </c>
      <c r="EH230" s="5">
        <v>0.91700000000000004</v>
      </c>
      <c r="EI230" s="5">
        <v>0.29470000000000002</v>
      </c>
      <c r="EJ230" s="5">
        <v>0.83509999999999995</v>
      </c>
      <c r="EK230" s="5">
        <v>0.16470000000000001</v>
      </c>
      <c r="EL230" s="4">
        <v>0.84019999999999995</v>
      </c>
      <c r="EM230" s="4">
        <v>1.1894</v>
      </c>
      <c r="EN230" s="4">
        <v>0.19109999999999999</v>
      </c>
      <c r="EO230" s="4">
        <v>0.57469999999999999</v>
      </c>
      <c r="EP230" s="4">
        <v>5.16E-2</v>
      </c>
      <c r="EQ230" s="5"/>
      <c r="ER230" s="5"/>
      <c r="ES230" s="5"/>
      <c r="ET230" s="5"/>
      <c r="EU230" s="5"/>
      <c r="EV230" s="4"/>
      <c r="EW230" s="4"/>
      <c r="EX230" s="4"/>
      <c r="EY230" s="4"/>
      <c r="EZ230" s="4"/>
      <c r="FA230" s="5">
        <v>0.68740000000000001</v>
      </c>
      <c r="FB230" s="5">
        <v>0.80400000000000005</v>
      </c>
      <c r="FC230" s="5">
        <v>0.34489999999999998</v>
      </c>
      <c r="FD230" s="5">
        <v>0.88770000000000004</v>
      </c>
      <c r="FE230" s="5">
        <v>0.2581</v>
      </c>
      <c r="FF230" s="4"/>
      <c r="FG230" s="4"/>
      <c r="FH230" s="4"/>
      <c r="FI230" s="4"/>
      <c r="FJ230" s="4"/>
      <c r="FK230" s="5"/>
      <c r="FL230" s="5"/>
      <c r="FM230" s="5"/>
      <c r="FN230" s="5"/>
      <c r="FO230" s="5"/>
      <c r="FP230" s="4">
        <f t="shared" si="82"/>
        <v>0.71111666666666662</v>
      </c>
      <c r="FQ230" s="4">
        <f t="shared" si="83"/>
        <v>0.86629666666666649</v>
      </c>
      <c r="FR230" s="4">
        <f t="shared" si="84"/>
        <v>0.32153666666666669</v>
      </c>
      <c r="FS230" s="4">
        <f t="shared" si="85"/>
        <v>0.83489000000000013</v>
      </c>
      <c r="FT230" s="4">
        <f t="shared" si="86"/>
        <v>0.21329333333333331</v>
      </c>
      <c r="FU230" s="1" t="str" cm="1">
        <f t="array" aca="1" ref="FU230" ca="1">CONCATENATE(INDIRECT(ADDRESS(1,MATCH(_xlfn.MINIFS(B230:FO230,metrics.est,"MAE"),B230:FO230,0)+1)), ", ", INDIRECT(ADDRESS(2,MATCH(_xlfn.MINIFS(B230:FO230,metrics.est,"MAE"),B230:FO230,0)+1)))</f>
        <v>k=20, r=0.1</v>
      </c>
      <c r="FV230" s="1" t="str" cm="1">
        <f t="array" aca="1" ref="FV230" ca="1">CONCATENATE(INDIRECT(ADDRESS(1,MATCH(_xlfn.MINIFS(B230:FO230,metrics.est,"MSE"),B230:FO230,0)+1)), ", ", INDIRECT(ADDRESS(2,MATCH(_xlfn.MINIFS(B230:FO230,metrics.est,"MSE"),B230:FO230,0)+1)))</f>
        <v>k=5, r=0.1</v>
      </c>
      <c r="FW230" s="1" t="str" cm="1">
        <f t="array" aca="1" ref="FW230" ca="1">CONCATENATE(INDIRECT(ADDRESS(1,MATCH(_xlfn.MAXIFS(B230:FO230,metrics.est,"R"),B230:FO230,0)+1)), ", ", INDIRECT(ADDRESS(2,MATCH(_xlfn.MAXIFS(B230:FO230,metrics.est,"R"),B230:FO230,0)+1)))</f>
        <v>k=20, r=0.1</v>
      </c>
      <c r="FX230" s="1" t="str" cm="1">
        <f t="array" aca="1" ref="FX230" ca="1">CONCATENATE(INDIRECT(ADDRESS(1,MATCH(_xlfn.MAXIFS(B230:FO230,metrics.est,"Coverage"),B230:FO230,0)+1)), ", ", INDIRECT(ADDRESS(2,MATCH(_xlfn.MAXIFS(B230:FO230,metrics.est,"Coverage"),B230:FO230,0)+1)))</f>
        <v>k=5, r=0.1</v>
      </c>
      <c r="FY230" s="1" t="str" cm="1">
        <f t="array" aca="1" ref="FY230" ca="1">CONCATENATE(INDIRECT(ADDRESS(1,MATCH(_xlfn.MINIFS(B230:FO230,metrics.est,"Time"),B230:FO230,0)+1)), ", ", INDIRECT(ADDRESS(2,MATCH(_xlfn.MINIFS(B230:FO230,metrics.est,"Time"),B230:FO230,0)+1)))</f>
        <v>k=20, r=0.9</v>
      </c>
    </row>
    <row r="231" spans="1:181" x14ac:dyDescent="0.2">
      <c r="A231" s="1" t="s">
        <v>255</v>
      </c>
      <c r="B231" s="4">
        <v>0.67549999999999999</v>
      </c>
      <c r="C231" s="4">
        <v>0.78420000000000001</v>
      </c>
      <c r="D231" s="4">
        <v>0.30959999999999999</v>
      </c>
      <c r="E231" s="4">
        <v>0.95030000000000003</v>
      </c>
      <c r="F231" s="4">
        <v>4.6300000000000001E-2</v>
      </c>
      <c r="G231" s="5">
        <v>0.68120000000000003</v>
      </c>
      <c r="H231" s="5">
        <v>0.80059999999999998</v>
      </c>
      <c r="I231" s="5">
        <v>0.31919999999999998</v>
      </c>
      <c r="J231" s="5">
        <v>0.94399999999999995</v>
      </c>
      <c r="K231" s="5">
        <v>3.7600000000000001E-2</v>
      </c>
      <c r="L231" s="4">
        <v>0.68810000000000004</v>
      </c>
      <c r="M231" s="4">
        <v>0.81459999999999999</v>
      </c>
      <c r="N231" s="4">
        <v>0.30930000000000002</v>
      </c>
      <c r="O231" s="4">
        <v>0.93799999999999994</v>
      </c>
      <c r="P231" s="4">
        <v>3.9100000000000003E-2</v>
      </c>
      <c r="Q231" s="5">
        <v>0.6946</v>
      </c>
      <c r="R231" s="5">
        <v>0.82909999999999995</v>
      </c>
      <c r="S231" s="5">
        <v>0.29570000000000002</v>
      </c>
      <c r="T231" s="5">
        <v>0.92830000000000001</v>
      </c>
      <c r="U231" s="5">
        <v>3.5700000000000003E-2</v>
      </c>
      <c r="V231" s="4">
        <v>0.70550000000000002</v>
      </c>
      <c r="W231" s="4">
        <v>0.85389999999999999</v>
      </c>
      <c r="X231" s="4">
        <v>0.28710000000000002</v>
      </c>
      <c r="Y231" s="4">
        <v>0.91369999999999996</v>
      </c>
      <c r="Z231" s="4">
        <v>3.2399999999999998E-2</v>
      </c>
      <c r="AA231" s="5">
        <v>0.72160000000000002</v>
      </c>
      <c r="AB231" s="5">
        <v>0.88949999999999996</v>
      </c>
      <c r="AC231" s="5">
        <v>0.26029999999999998</v>
      </c>
      <c r="AD231" s="5">
        <v>0.89259999999999995</v>
      </c>
      <c r="AE231" s="5">
        <v>2.6499999999999999E-2</v>
      </c>
      <c r="AF231" s="4">
        <v>0.74570000000000003</v>
      </c>
      <c r="AG231" s="4">
        <v>0.94620000000000004</v>
      </c>
      <c r="AH231" s="4">
        <v>0.2228</v>
      </c>
      <c r="AI231" s="4">
        <v>0.8538</v>
      </c>
      <c r="AJ231" s="4">
        <v>1.66E-2</v>
      </c>
      <c r="AK231" s="5">
        <v>0.7833</v>
      </c>
      <c r="AL231" s="5">
        <v>1.0424</v>
      </c>
      <c r="AM231" s="5">
        <v>0.20019999999999999</v>
      </c>
      <c r="AN231" s="5">
        <v>0.77</v>
      </c>
      <c r="AO231" s="5">
        <v>1.7299999999999999E-2</v>
      </c>
      <c r="AP231" s="4">
        <v>0.84179999999999999</v>
      </c>
      <c r="AQ231" s="4">
        <v>1.1976</v>
      </c>
      <c r="AR231" s="4">
        <v>0.1452</v>
      </c>
      <c r="AS231" s="4">
        <v>0.59160000000000001</v>
      </c>
      <c r="AT231" s="4">
        <v>5.4999999999999997E-3</v>
      </c>
      <c r="AU231" s="5">
        <v>0.67520000000000002</v>
      </c>
      <c r="AV231" s="5">
        <v>0.78710000000000002</v>
      </c>
      <c r="AW231" s="5">
        <v>0.3422</v>
      </c>
      <c r="AX231" s="5">
        <v>0.95009999999999994</v>
      </c>
      <c r="AY231" s="5">
        <v>4.3799999999999999E-2</v>
      </c>
      <c r="AZ231" s="4">
        <v>0.68679999999999997</v>
      </c>
      <c r="BA231" s="4">
        <v>0.81189999999999996</v>
      </c>
      <c r="BB231" s="4">
        <v>0.3211</v>
      </c>
      <c r="BC231" s="4">
        <v>0.93730000000000002</v>
      </c>
      <c r="BD231" s="4">
        <v>3.7400000000000003E-2</v>
      </c>
      <c r="BE231" s="5">
        <v>0.70530000000000004</v>
      </c>
      <c r="BF231" s="5">
        <v>0.85409999999999997</v>
      </c>
      <c r="BG231" s="5">
        <v>0.27989999999999998</v>
      </c>
      <c r="BH231" s="5">
        <v>0.91349999999999998</v>
      </c>
      <c r="BI231" s="5">
        <v>2.35E-2</v>
      </c>
      <c r="BJ231" s="4">
        <v>0.74329999999999996</v>
      </c>
      <c r="BK231" s="4">
        <v>0.94240000000000002</v>
      </c>
      <c r="BL231" s="4">
        <v>0.22919999999999999</v>
      </c>
      <c r="BM231" s="4">
        <v>0.85299999999999998</v>
      </c>
      <c r="BN231" s="4">
        <v>1.49E-2</v>
      </c>
      <c r="BO231" s="5">
        <v>0.84219999999999995</v>
      </c>
      <c r="BP231" s="5">
        <v>1.1980999999999999</v>
      </c>
      <c r="BQ231" s="5">
        <v>0.14510000000000001</v>
      </c>
      <c r="BR231" s="5">
        <v>0.59150000000000003</v>
      </c>
      <c r="BS231" s="5">
        <v>5.3E-3</v>
      </c>
      <c r="BT231" s="4">
        <v>0.67679999999999996</v>
      </c>
      <c r="BU231" s="4">
        <v>0.7903</v>
      </c>
      <c r="BV231" s="4">
        <v>0.32669999999999999</v>
      </c>
      <c r="BW231" s="4">
        <v>0.94930000000000003</v>
      </c>
      <c r="BX231" s="4">
        <v>5.0500000000000003E-2</v>
      </c>
      <c r="BY231" s="5">
        <v>0.68669999999999998</v>
      </c>
      <c r="BZ231" s="5">
        <v>0.81240000000000001</v>
      </c>
      <c r="CA231" s="5">
        <v>0.3115</v>
      </c>
      <c r="CB231" s="5">
        <v>0.93799999999999994</v>
      </c>
      <c r="CC231" s="5">
        <v>3.4500000000000003E-2</v>
      </c>
      <c r="CD231" s="4">
        <v>0.70569999999999999</v>
      </c>
      <c r="CE231" s="4">
        <v>0.85499999999999998</v>
      </c>
      <c r="CF231" s="4">
        <v>0.28000000000000003</v>
      </c>
      <c r="CG231" s="4">
        <v>0.91410000000000002</v>
      </c>
      <c r="CH231" s="4">
        <v>2.6200000000000001E-2</v>
      </c>
      <c r="CI231" s="5">
        <v>0.74519999999999997</v>
      </c>
      <c r="CJ231" s="5">
        <v>0.94789999999999996</v>
      </c>
      <c r="CK231" s="5">
        <v>0.2293</v>
      </c>
      <c r="CL231" s="5">
        <v>0.8528</v>
      </c>
      <c r="CM231" s="5">
        <v>1.46E-2</v>
      </c>
      <c r="CN231" s="4">
        <v>0.8417</v>
      </c>
      <c r="CO231" s="4">
        <v>1.1978</v>
      </c>
      <c r="CP231" s="4">
        <v>0.1502</v>
      </c>
      <c r="CQ231" s="4">
        <v>0.58909999999999996</v>
      </c>
      <c r="CR231" s="4">
        <v>5.4000000000000003E-3</v>
      </c>
      <c r="CS231" s="5">
        <v>0.67359999999999998</v>
      </c>
      <c r="CT231" s="5">
        <v>0.78390000000000004</v>
      </c>
      <c r="CU231" s="5">
        <v>0.34179999999999999</v>
      </c>
      <c r="CV231" s="5">
        <v>0.94989999999999997</v>
      </c>
      <c r="CW231" s="5">
        <v>4.5699999999999998E-2</v>
      </c>
      <c r="CX231" s="4">
        <v>0.68689999999999996</v>
      </c>
      <c r="CY231" s="4">
        <v>0.81220000000000003</v>
      </c>
      <c r="CZ231" s="4">
        <v>0.3165</v>
      </c>
      <c r="DA231" s="4">
        <v>0.93730000000000002</v>
      </c>
      <c r="DB231" s="4">
        <v>3.4700000000000002E-2</v>
      </c>
      <c r="DC231" s="5">
        <v>0.70579999999999998</v>
      </c>
      <c r="DD231" s="5">
        <v>0.85540000000000005</v>
      </c>
      <c r="DE231" s="5">
        <v>0.27750000000000002</v>
      </c>
      <c r="DF231" s="5">
        <v>0.91439999999999999</v>
      </c>
      <c r="DG231" s="5">
        <v>2.3900000000000001E-2</v>
      </c>
      <c r="DH231" s="4">
        <v>0.74550000000000005</v>
      </c>
      <c r="DI231" s="4">
        <v>0.94830000000000003</v>
      </c>
      <c r="DJ231" s="4">
        <v>0.2296</v>
      </c>
      <c r="DK231" s="4">
        <v>0.8538</v>
      </c>
      <c r="DL231" s="4">
        <v>1.4500000000000001E-2</v>
      </c>
      <c r="DM231" s="5">
        <v>0.84119999999999995</v>
      </c>
      <c r="DN231" s="5">
        <v>1.1958</v>
      </c>
      <c r="DO231" s="5">
        <v>0.1477</v>
      </c>
      <c r="DP231" s="5">
        <v>0.58850000000000002</v>
      </c>
      <c r="DQ231" s="5">
        <v>7.0000000000000001E-3</v>
      </c>
      <c r="DR231" s="4">
        <v>0.6774</v>
      </c>
      <c r="DS231" s="4">
        <v>0.79120000000000001</v>
      </c>
      <c r="DT231" s="4">
        <v>0.33279999999999998</v>
      </c>
      <c r="DU231" s="4">
        <v>0.94930000000000003</v>
      </c>
      <c r="DV231" s="4">
        <v>4.3900000000000002E-2</v>
      </c>
      <c r="DW231" s="5">
        <v>0.68640000000000001</v>
      </c>
      <c r="DX231" s="5">
        <v>0.81110000000000004</v>
      </c>
      <c r="DY231" s="5">
        <v>0.314</v>
      </c>
      <c r="DZ231" s="5">
        <v>0.93740000000000001</v>
      </c>
      <c r="EA231" s="5">
        <v>3.7100000000000001E-2</v>
      </c>
      <c r="EB231" s="4">
        <v>0.70540000000000003</v>
      </c>
      <c r="EC231" s="4">
        <v>0.85440000000000005</v>
      </c>
      <c r="ED231" s="4">
        <v>0.28170000000000001</v>
      </c>
      <c r="EE231" s="4">
        <v>0.91379999999999995</v>
      </c>
      <c r="EF231" s="4">
        <v>2.5600000000000001E-2</v>
      </c>
      <c r="EG231" s="5">
        <v>0.74480000000000002</v>
      </c>
      <c r="EH231" s="5">
        <v>0.94640000000000002</v>
      </c>
      <c r="EI231" s="5">
        <v>0.22839999999999999</v>
      </c>
      <c r="EJ231" s="5">
        <v>0.8538</v>
      </c>
      <c r="EK231" s="5">
        <v>1.6199999999999999E-2</v>
      </c>
      <c r="EL231" s="4">
        <v>0.84089999999999998</v>
      </c>
      <c r="EM231" s="4">
        <v>1.1970000000000001</v>
      </c>
      <c r="EN231" s="4">
        <v>0.1482</v>
      </c>
      <c r="EO231" s="4">
        <v>0.59050000000000002</v>
      </c>
      <c r="EP231" s="4">
        <v>5.5999999999999999E-3</v>
      </c>
      <c r="EQ231" s="5"/>
      <c r="ER231" s="5"/>
      <c r="ES231" s="5"/>
      <c r="ET231" s="5"/>
      <c r="EU231" s="5"/>
      <c r="EV231" s="4"/>
      <c r="EW231" s="4"/>
      <c r="EX231" s="4"/>
      <c r="EY231" s="4"/>
      <c r="EZ231" s="4"/>
      <c r="FA231" s="5">
        <v>0.70509999999999995</v>
      </c>
      <c r="FB231" s="5">
        <v>0.85340000000000005</v>
      </c>
      <c r="FC231" s="5">
        <v>0.28149999999999997</v>
      </c>
      <c r="FD231" s="5">
        <v>0.91379999999999995</v>
      </c>
      <c r="FE231" s="5">
        <v>2.47E-2</v>
      </c>
      <c r="FF231" s="4"/>
      <c r="FG231" s="4"/>
      <c r="FH231" s="4"/>
      <c r="FI231" s="4"/>
      <c r="FJ231" s="4"/>
      <c r="FK231" s="5"/>
      <c r="FL231" s="5"/>
      <c r="FM231" s="5"/>
      <c r="FN231" s="5"/>
      <c r="FO231" s="5"/>
      <c r="FP231" s="4">
        <f t="shared" si="82"/>
        <v>0.72864000000000018</v>
      </c>
      <c r="FQ231" s="4">
        <f t="shared" si="83"/>
        <v>0.91347333333333325</v>
      </c>
      <c r="FR231" s="4">
        <f t="shared" si="84"/>
        <v>0.26214333333333328</v>
      </c>
      <c r="FS231" s="4">
        <f t="shared" si="85"/>
        <v>0.85578333333333312</v>
      </c>
      <c r="FT231" s="4">
        <f t="shared" si="86"/>
        <v>2.64E-2</v>
      </c>
      <c r="FU231" s="1" t="str" cm="1">
        <f t="array" aca="1" ref="FU231" ca="1">CONCATENATE(INDIRECT(ADDRESS(1,MATCH(_xlfn.MINIFS(B231:FO231,metrics.est,"MAE"),B231:FO231,0)+1)), ", ", INDIRECT(ADDRESS(2,MATCH(_xlfn.MINIFS(B231:FO231,metrics.est,"MAE"),B231:FO231,0)+1)))</f>
        <v>k=20, r=0.1</v>
      </c>
      <c r="FV231" s="1" t="str" cm="1">
        <f t="array" aca="1" ref="FV231" ca="1">CONCATENATE(INDIRECT(ADDRESS(1,MATCH(_xlfn.MINIFS(B231:FO231,metrics.est,"MSE"),B231:FO231,0)+1)), ", ", INDIRECT(ADDRESS(2,MATCH(_xlfn.MINIFS(B231:FO231,metrics.est,"MSE"),B231:FO231,0)+1)))</f>
        <v>k=20, r=0.1</v>
      </c>
      <c r="FW231" s="1" t="str" cm="1">
        <f t="array" aca="1" ref="FW231" ca="1">CONCATENATE(INDIRECT(ADDRESS(1,MATCH(_xlfn.MAXIFS(B231:FO231,metrics.est,"R"),B231:FO231,0)+1)), ", ", INDIRECT(ADDRESS(2,MATCH(_xlfn.MAXIFS(B231:FO231,metrics.est,"R"),B231:FO231,0)+1)))</f>
        <v>k=10, r=0.1</v>
      </c>
      <c r="FX231" s="1" t="str" cm="1">
        <f t="array" aca="1" ref="FX231" ca="1">CONCATENATE(INDIRECT(ADDRESS(1,MATCH(_xlfn.MAXIFS(B231:FO231,metrics.est,"Coverage"),B231:FO231,0)+1)), ", ", INDIRECT(ADDRESS(2,MATCH(_xlfn.MAXIFS(B231:FO231,metrics.est,"Coverage"),B231:FO231,0)+1)))</f>
        <v>k=5, r=0.1</v>
      </c>
      <c r="FY231" s="1" t="str" cm="1">
        <f t="array" aca="1" ref="FY231" ca="1">CONCATENATE(INDIRECT(ADDRESS(1,MATCH(_xlfn.MINIFS(B231:FO231,metrics.est,"Time"),B231:FO231,0)+1)), ", ", INDIRECT(ADDRESS(2,MATCH(_xlfn.MINIFS(B231:FO231,metrics.est,"Time"),B231:FO231,0)+1)))</f>
        <v>k=10, r=0.9</v>
      </c>
    </row>
    <row r="232" spans="1:181" x14ac:dyDescent="0.2">
      <c r="A232" s="1" t="s">
        <v>257</v>
      </c>
      <c r="B232" s="4">
        <v>0.67330000000000001</v>
      </c>
      <c r="C232" s="4">
        <v>0.77400000000000002</v>
      </c>
      <c r="D232" s="4">
        <v>0.31069999999999998</v>
      </c>
      <c r="E232" s="4">
        <v>0.94189999999999996</v>
      </c>
      <c r="F232" s="4">
        <v>3.8300000000000001E-2</v>
      </c>
      <c r="G232" s="5">
        <v>0.67720000000000002</v>
      </c>
      <c r="H232" s="5">
        <v>0.78680000000000005</v>
      </c>
      <c r="I232" s="5">
        <v>0.31269999999999998</v>
      </c>
      <c r="J232" s="5">
        <v>0.93520000000000003</v>
      </c>
      <c r="K232" s="5">
        <v>3.2500000000000001E-2</v>
      </c>
      <c r="L232" s="4">
        <v>0.68320000000000003</v>
      </c>
      <c r="M232" s="4">
        <v>0.79859999999999998</v>
      </c>
      <c r="N232" s="4">
        <v>0.311</v>
      </c>
      <c r="O232" s="4">
        <v>0.92810000000000004</v>
      </c>
      <c r="P232" s="4">
        <v>3.0700000000000002E-2</v>
      </c>
      <c r="Q232" s="5">
        <v>0.68820000000000003</v>
      </c>
      <c r="R232" s="5">
        <v>0.81059999999999999</v>
      </c>
      <c r="S232" s="5">
        <v>0.29239999999999999</v>
      </c>
      <c r="T232" s="5">
        <v>0.91759999999999997</v>
      </c>
      <c r="U232" s="5">
        <v>2.9100000000000001E-2</v>
      </c>
      <c r="V232" s="4">
        <v>0.69569999999999999</v>
      </c>
      <c r="W232" s="4">
        <v>0.82809999999999995</v>
      </c>
      <c r="X232" s="4">
        <v>0.2858</v>
      </c>
      <c r="Y232" s="4">
        <v>0.90290000000000004</v>
      </c>
      <c r="Z232" s="4">
        <v>2.75E-2</v>
      </c>
      <c r="AA232" s="5">
        <v>0.70679999999999998</v>
      </c>
      <c r="AB232" s="5">
        <v>0.85160000000000002</v>
      </c>
      <c r="AC232" s="5">
        <v>0.26800000000000002</v>
      </c>
      <c r="AD232" s="5">
        <v>0.88319999999999999</v>
      </c>
      <c r="AE232" s="5">
        <v>2.1999999999999999E-2</v>
      </c>
      <c r="AF232" s="4">
        <v>0.7238</v>
      </c>
      <c r="AG232" s="4">
        <v>0.89090000000000003</v>
      </c>
      <c r="AH232" s="4">
        <v>0.24279999999999999</v>
      </c>
      <c r="AI232" s="4">
        <v>0.85060000000000002</v>
      </c>
      <c r="AJ232" s="4">
        <v>1.4E-2</v>
      </c>
      <c r="AK232" s="5">
        <v>0.75139999999999996</v>
      </c>
      <c r="AL232" s="5">
        <v>0.96109999999999995</v>
      </c>
      <c r="AM232" s="5">
        <v>0.22620000000000001</v>
      </c>
      <c r="AN232" s="5">
        <v>0.78290000000000004</v>
      </c>
      <c r="AO232" s="5">
        <v>1.6299999999999999E-2</v>
      </c>
      <c r="AP232" s="4">
        <v>0.80740000000000001</v>
      </c>
      <c r="AQ232" s="4">
        <v>1.1033999999999999</v>
      </c>
      <c r="AR232" s="4">
        <v>0.1754</v>
      </c>
      <c r="AS232" s="4">
        <v>0.60150000000000003</v>
      </c>
      <c r="AT232" s="4">
        <v>4.5999999999999999E-3</v>
      </c>
      <c r="AU232" s="5">
        <v>0.67269999999999996</v>
      </c>
      <c r="AV232" s="5">
        <v>0.77710000000000001</v>
      </c>
      <c r="AW232" s="5">
        <v>0.33189999999999997</v>
      </c>
      <c r="AX232" s="5">
        <v>0.9415</v>
      </c>
      <c r="AY232" s="5">
        <v>3.5900000000000001E-2</v>
      </c>
      <c r="AZ232" s="4">
        <v>0.68269999999999997</v>
      </c>
      <c r="BA232" s="4">
        <v>0.79849999999999999</v>
      </c>
      <c r="BB232" s="4">
        <v>0.31040000000000001</v>
      </c>
      <c r="BC232" s="4">
        <v>0.9274</v>
      </c>
      <c r="BD232" s="4">
        <v>2.93E-2</v>
      </c>
      <c r="BE232" s="5">
        <v>0.69530000000000003</v>
      </c>
      <c r="BF232" s="5">
        <v>0.82789999999999997</v>
      </c>
      <c r="BG232" s="5">
        <v>0.28539999999999999</v>
      </c>
      <c r="BH232" s="5">
        <v>0.9032</v>
      </c>
      <c r="BI232" s="5">
        <v>2.0299999999999999E-2</v>
      </c>
      <c r="BJ232" s="4">
        <v>0.72260000000000002</v>
      </c>
      <c r="BK232" s="4">
        <v>0.89070000000000005</v>
      </c>
      <c r="BL232" s="4">
        <v>0.24709999999999999</v>
      </c>
      <c r="BM232" s="4">
        <v>0.84919999999999995</v>
      </c>
      <c r="BN232" s="4">
        <v>1.1900000000000001E-2</v>
      </c>
      <c r="BO232" s="5">
        <v>0.80779999999999996</v>
      </c>
      <c r="BP232" s="5">
        <v>1.1046</v>
      </c>
      <c r="BQ232" s="5">
        <v>0.17499999999999999</v>
      </c>
      <c r="BR232" s="5">
        <v>0.5998</v>
      </c>
      <c r="BS232" s="5">
        <v>4.3E-3</v>
      </c>
      <c r="BT232" s="4">
        <v>0.6754</v>
      </c>
      <c r="BU232" s="4">
        <v>0.78290000000000004</v>
      </c>
      <c r="BV232" s="4">
        <v>0.31719999999999998</v>
      </c>
      <c r="BW232" s="4">
        <v>0.94120000000000004</v>
      </c>
      <c r="BX232" s="4">
        <v>3.9899999999999998E-2</v>
      </c>
      <c r="BY232" s="5">
        <v>0.68169999999999997</v>
      </c>
      <c r="BZ232" s="5">
        <v>0.79720000000000002</v>
      </c>
      <c r="CA232" s="5">
        <v>0.30969999999999998</v>
      </c>
      <c r="CB232" s="5">
        <v>0.92859999999999998</v>
      </c>
      <c r="CC232" s="5">
        <v>2.7E-2</v>
      </c>
      <c r="CD232" s="4">
        <v>0.69589999999999996</v>
      </c>
      <c r="CE232" s="4">
        <v>0.82909999999999995</v>
      </c>
      <c r="CF232" s="4">
        <v>0.2843</v>
      </c>
      <c r="CG232" s="4">
        <v>0.90400000000000003</v>
      </c>
      <c r="CH232" s="4">
        <v>2.1299999999999999E-2</v>
      </c>
      <c r="CI232" s="5">
        <v>0.7238</v>
      </c>
      <c r="CJ232" s="5">
        <v>0.89410000000000001</v>
      </c>
      <c r="CK232" s="5">
        <v>0.24979999999999999</v>
      </c>
      <c r="CL232" s="5">
        <v>0.84889999999999999</v>
      </c>
      <c r="CM232" s="5">
        <v>1.4500000000000001E-2</v>
      </c>
      <c r="CN232" s="4">
        <v>0.80689999999999995</v>
      </c>
      <c r="CO232" s="4">
        <v>1.1019000000000001</v>
      </c>
      <c r="CP232" s="4">
        <v>0.18229999999999999</v>
      </c>
      <c r="CQ232" s="4">
        <v>0.59909999999999997</v>
      </c>
      <c r="CR232" s="4">
        <v>6.0000000000000001E-3</v>
      </c>
      <c r="CS232" s="5">
        <v>0.67179999999999995</v>
      </c>
      <c r="CT232" s="5">
        <v>0.77559999999999996</v>
      </c>
      <c r="CU232" s="5">
        <v>0.33400000000000002</v>
      </c>
      <c r="CV232" s="5">
        <v>0.9415</v>
      </c>
      <c r="CW232" s="5">
        <v>3.5999999999999997E-2</v>
      </c>
      <c r="CX232" s="4">
        <v>0.68230000000000002</v>
      </c>
      <c r="CY232" s="4">
        <v>0.7984</v>
      </c>
      <c r="CZ232" s="4">
        <v>0.30830000000000002</v>
      </c>
      <c r="DA232" s="4">
        <v>0.92779999999999996</v>
      </c>
      <c r="DB232" s="4">
        <v>2.7900000000000001E-2</v>
      </c>
      <c r="DC232" s="5">
        <v>0.69599999999999995</v>
      </c>
      <c r="DD232" s="5">
        <v>0.82930000000000004</v>
      </c>
      <c r="DE232" s="5">
        <v>0.2838</v>
      </c>
      <c r="DF232" s="5">
        <v>0.90400000000000003</v>
      </c>
      <c r="DG232" s="5">
        <v>1.9400000000000001E-2</v>
      </c>
      <c r="DH232" s="4">
        <v>0.72409999999999997</v>
      </c>
      <c r="DI232" s="4">
        <v>0.89449999999999996</v>
      </c>
      <c r="DJ232" s="4">
        <v>0.24890000000000001</v>
      </c>
      <c r="DK232" s="4">
        <v>0.84950000000000003</v>
      </c>
      <c r="DL232" s="4">
        <v>1.2E-2</v>
      </c>
      <c r="DM232" s="5">
        <v>0.80700000000000005</v>
      </c>
      <c r="DN232" s="5">
        <v>1.1012</v>
      </c>
      <c r="DO232" s="5">
        <v>0.17610000000000001</v>
      </c>
      <c r="DP232" s="5">
        <v>0.5978</v>
      </c>
      <c r="DQ232" s="5">
        <v>4.7000000000000002E-3</v>
      </c>
      <c r="DR232" s="4">
        <v>0.67490000000000006</v>
      </c>
      <c r="DS232" s="4">
        <v>0.78129999999999999</v>
      </c>
      <c r="DT232" s="4">
        <v>0.32490000000000002</v>
      </c>
      <c r="DU232" s="4">
        <v>0.94079999999999997</v>
      </c>
      <c r="DV232" s="4">
        <v>3.7100000000000001E-2</v>
      </c>
      <c r="DW232" s="5">
        <v>0.68149999999999999</v>
      </c>
      <c r="DX232" s="5">
        <v>0.79620000000000002</v>
      </c>
      <c r="DY232" s="5">
        <v>0.30969999999999998</v>
      </c>
      <c r="DZ232" s="5">
        <v>0.92759999999999998</v>
      </c>
      <c r="EA232" s="5">
        <v>3.1399999999999997E-2</v>
      </c>
      <c r="EB232" s="4">
        <v>0.6956</v>
      </c>
      <c r="EC232" s="4">
        <v>0.82820000000000005</v>
      </c>
      <c r="ED232" s="4">
        <v>0.28710000000000002</v>
      </c>
      <c r="EE232" s="4">
        <v>0.90339999999999998</v>
      </c>
      <c r="EF232" s="4">
        <v>2.4799999999999999E-2</v>
      </c>
      <c r="EG232" s="5">
        <v>0.7238</v>
      </c>
      <c r="EH232" s="5">
        <v>0.89370000000000005</v>
      </c>
      <c r="EI232" s="5">
        <v>0.24690000000000001</v>
      </c>
      <c r="EJ232" s="5">
        <v>0.85</v>
      </c>
      <c r="EK232" s="5">
        <v>1.3599999999999999E-2</v>
      </c>
      <c r="EL232" s="4">
        <v>0.80630000000000002</v>
      </c>
      <c r="EM232" s="4">
        <v>1.1009</v>
      </c>
      <c r="EN232" s="4">
        <v>0.1777</v>
      </c>
      <c r="EO232" s="4">
        <v>0.59970000000000001</v>
      </c>
      <c r="EP232" s="4">
        <v>4.4999999999999997E-3</v>
      </c>
      <c r="EQ232" s="5"/>
      <c r="ER232" s="5"/>
      <c r="ES232" s="5"/>
      <c r="ET232" s="5"/>
      <c r="EU232" s="5"/>
      <c r="EV232" s="4"/>
      <c r="EW232" s="4"/>
      <c r="EX232" s="4"/>
      <c r="EY232" s="4"/>
      <c r="EZ232" s="4"/>
      <c r="FA232" s="10"/>
      <c r="FB232" s="10"/>
      <c r="FC232" s="10"/>
      <c r="FD232" s="10"/>
      <c r="FE232" s="10"/>
      <c r="FF232" s="4"/>
      <c r="FG232" s="4"/>
      <c r="FH232" s="4"/>
      <c r="FI232" s="4"/>
      <c r="FJ232" s="4"/>
      <c r="FK232" s="5"/>
      <c r="FL232" s="5"/>
      <c r="FM232" s="5"/>
      <c r="FN232" s="5"/>
      <c r="FO232" s="5"/>
      <c r="FP232" s="4">
        <f t="shared" si="82"/>
        <v>0.71500344827586204</v>
      </c>
      <c r="FQ232" s="4">
        <f t="shared" si="83"/>
        <v>0.87615172413793108</v>
      </c>
      <c r="FR232" s="4">
        <f t="shared" si="84"/>
        <v>0.26949999999999996</v>
      </c>
      <c r="FS232" s="4">
        <f t="shared" si="85"/>
        <v>0.84927241379310336</v>
      </c>
      <c r="FT232" s="4">
        <f t="shared" si="86"/>
        <v>2.1958620689655175E-2</v>
      </c>
      <c r="FU232" s="1" t="str" cm="1">
        <f t="array" aca="1" ref="FU232" ca="1">CONCATENATE(INDIRECT(ADDRESS(1,MATCH(_xlfn.MINIFS(B232:FO232,metrics.est,"MAE"),B232:FO232,0)+1)), ", ", INDIRECT(ADDRESS(2,MATCH(_xlfn.MINIFS(B232:FO232,metrics.est,"MAE"),B232:FO232,0)+1)))</f>
        <v>k=20, r=0.1</v>
      </c>
      <c r="FV232" s="1" t="str" cm="1">
        <f t="array" aca="1" ref="FV232" ca="1">CONCATENATE(INDIRECT(ADDRESS(1,MATCH(_xlfn.MINIFS(B232:FO232,metrics.est,"MSE"),B232:FO232,0)+1)), ", ", INDIRECT(ADDRESS(2,MATCH(_xlfn.MINIFS(B232:FO232,metrics.est,"MSE"),B232:FO232,0)+1)))</f>
        <v>k=5, r=0.1</v>
      </c>
      <c r="FW232" s="1" t="str" cm="1">
        <f t="array" aca="1" ref="FW232" ca="1">CONCATENATE(INDIRECT(ADDRESS(1,MATCH(_xlfn.MAXIFS(B232:FO232,metrics.est,"R"),B232:FO232,0)+1)), ", ", INDIRECT(ADDRESS(2,MATCH(_xlfn.MAXIFS(B232:FO232,metrics.est,"R"),B232:FO232,0)+1)))</f>
        <v>k=20, r=0.1</v>
      </c>
      <c r="FX232" s="1" t="str" cm="1">
        <f t="array" aca="1" ref="FX232" ca="1">CONCATENATE(INDIRECT(ADDRESS(1,MATCH(_xlfn.MAXIFS(B232:FO232,metrics.est,"Coverage"),B232:FO232,0)+1)), ", ", INDIRECT(ADDRESS(2,MATCH(_xlfn.MAXIFS(B232:FO232,metrics.est,"Coverage"),B232:FO232,0)+1)))</f>
        <v>k=5, r=0.1</v>
      </c>
      <c r="FY232" s="1" t="str" cm="1">
        <f t="array" aca="1" ref="FY232" ca="1">CONCATENATE(INDIRECT(ADDRESS(1,MATCH(_xlfn.MINIFS(B232:FO232,metrics.est,"Time"),B232:FO232,0)+1)), ", ", INDIRECT(ADDRESS(2,MATCH(_xlfn.MINIFS(B232:FO232,metrics.est,"Time"),B232:FO232,0)+1)))</f>
        <v>k=10, r=0.9</v>
      </c>
    </row>
    <row r="233" spans="1:181" s="5" customFormat="1" x14ac:dyDescent="0.2">
      <c r="A233" s="1" t="s">
        <v>204</v>
      </c>
      <c r="B233" s="4"/>
      <c r="C233" s="4"/>
      <c r="D233" s="4"/>
      <c r="E233" s="4"/>
      <c r="F233" s="4"/>
      <c r="L233" s="4"/>
      <c r="M233" s="4"/>
      <c r="N233" s="4"/>
      <c r="O233" s="4"/>
      <c r="P233" s="4"/>
      <c r="V233" s="4"/>
      <c r="W233" s="4"/>
      <c r="X233" s="4"/>
      <c r="Y233" s="4"/>
      <c r="Z233" s="4"/>
      <c r="AF233" s="4"/>
      <c r="AG233" s="4"/>
      <c r="AH233" s="4"/>
      <c r="AI233" s="4"/>
      <c r="AJ233" s="4"/>
      <c r="AP233" s="4"/>
      <c r="AQ233" s="4"/>
      <c r="AR233" s="4"/>
      <c r="AS233" s="4"/>
      <c r="AT233" s="4"/>
      <c r="AZ233" s="4"/>
      <c r="BA233" s="4"/>
      <c r="BB233" s="4"/>
      <c r="BC233" s="4"/>
      <c r="BD233" s="4"/>
      <c r="BJ233" s="4"/>
      <c r="BK233" s="4"/>
      <c r="BL233" s="4"/>
      <c r="BM233" s="4"/>
      <c r="BN233" s="4"/>
      <c r="BT233" s="4"/>
      <c r="BU233" s="4"/>
      <c r="BV233" s="4"/>
      <c r="BW233" s="4"/>
      <c r="BX233" s="4"/>
      <c r="CD233" s="4"/>
      <c r="CE233" s="4"/>
      <c r="CF233" s="4"/>
      <c r="CG233" s="4"/>
      <c r="CH233" s="4"/>
      <c r="CN233" s="4"/>
      <c r="CO233" s="4"/>
      <c r="CP233" s="4"/>
      <c r="CQ233" s="4"/>
      <c r="CR233" s="4"/>
      <c r="CX233" s="4"/>
      <c r="CY233" s="4"/>
      <c r="CZ233" s="4"/>
      <c r="DA233" s="4"/>
      <c r="DB233" s="4"/>
      <c r="DH233" s="4"/>
      <c r="DI233" s="4"/>
      <c r="DJ233" s="4"/>
      <c r="DK233" s="4"/>
      <c r="DL233" s="4"/>
      <c r="DR233" s="4"/>
      <c r="DS233" s="4"/>
      <c r="DT233" s="4"/>
      <c r="DU233" s="4"/>
      <c r="DV233" s="4"/>
      <c r="EB233" s="4"/>
      <c r="EC233" s="4"/>
      <c r="ED233" s="4"/>
      <c r="EE233" s="4"/>
      <c r="EF233" s="4"/>
      <c r="EL233" s="4"/>
      <c r="EM233" s="4"/>
      <c r="EN233" s="4"/>
      <c r="EO233" s="4"/>
      <c r="EP233" s="4"/>
      <c r="EV233" s="4"/>
      <c r="EW233" s="4"/>
      <c r="EX233" s="4"/>
      <c r="EY233" s="4"/>
      <c r="EZ233" s="4"/>
      <c r="FF233" s="4"/>
      <c r="FG233" s="4"/>
      <c r="FH233" s="4"/>
      <c r="FI233" s="4"/>
      <c r="FJ233" s="4"/>
      <c r="FP233" s="4" t="e">
        <f t="shared" ref="FP233" si="92">AVERAGEIFS(B233:FO233,metrics.est,"MAE")</f>
        <v>#DIV/0!</v>
      </c>
      <c r="FQ233" s="4" t="e">
        <f t="shared" si="83"/>
        <v>#DIV/0!</v>
      </c>
      <c r="FR233" s="4" t="e">
        <f t="shared" si="84"/>
        <v>#DIV/0!</v>
      </c>
      <c r="FS233" s="4" t="e">
        <f t="shared" si="85"/>
        <v>#DIV/0!</v>
      </c>
      <c r="FT233" s="4" t="e">
        <f t="shared" si="86"/>
        <v>#DIV/0!</v>
      </c>
      <c r="FU233" s="1" t="e" cm="1">
        <f t="array" aca="1" ref="FU233" ca="1">CONCATENATE(INDIRECT(ADDRESS(1,MATCH(_xlfn.MINIFS(B233:FO233,metrics.est,"MAE"),B233:FO233,0)+1)), ", ", INDIRECT(ADDRESS(2,MATCH(_xlfn.MINIFS(B233:FO233,metrics.est,"MAE"),B233:FO233,0)+1)))</f>
        <v>#N/A</v>
      </c>
      <c r="FV233" s="1" t="e" cm="1">
        <f t="array" aca="1" ref="FV233" ca="1">CONCATENATE(INDIRECT(ADDRESS(1,MATCH(_xlfn.MINIFS(B233:FO233,metrics.est,"MSE"),B233:FO233,0)+1)), ", ", INDIRECT(ADDRESS(2,MATCH(_xlfn.MINIFS(B233:FO233,metrics.est,"MSE"),B233:FO233,0)+1)))</f>
        <v>#N/A</v>
      </c>
      <c r="FW233" s="1" t="e" cm="1">
        <f t="array" aca="1" ref="FW233" ca="1">CONCATENATE(INDIRECT(ADDRESS(1,MATCH(_xlfn.MAXIFS(B233:FO233,metrics.est,"R"),B233:FO233,0)+1)), ", ", INDIRECT(ADDRESS(2,MATCH(_xlfn.MAXIFS(B233:FO233,metrics.est,"R"),B233:FO233,0)+1)))</f>
        <v>#N/A</v>
      </c>
      <c r="FX233" s="1" t="e" cm="1">
        <f t="array" aca="1" ref="FX233" ca="1">CONCATENATE(INDIRECT(ADDRESS(1,MATCH(_xlfn.MAXIFS(B233:FO233,metrics.est,"Coverage"),B233:FO233,0)+1)), ", ", INDIRECT(ADDRESS(2,MATCH(_xlfn.MAXIFS(B233:FO233,metrics.est,"Coverage"),B233:FO233,0)+1)))</f>
        <v>#N/A</v>
      </c>
      <c r="FY233" s="1" t="e" cm="1">
        <f t="array" aca="1" ref="FY233" ca="1">CONCATENATE(INDIRECT(ADDRESS(1,MATCH(_xlfn.MINIFS(B233:FO233,metrics.est,"Time"),B233:FO233,0)+1)), ", ", INDIRECT(ADDRESS(2,MATCH(_xlfn.MINIFS(B233:FO233,metrics.est,"Time"),B233:FO233,0)+1)))</f>
        <v>#N/A</v>
      </c>
    </row>
    <row r="234" spans="1:181" x14ac:dyDescent="0.2">
      <c r="A234" s="7" t="s">
        <v>233</v>
      </c>
      <c r="B234" s="6" t="str" cm="1">
        <f t="array" aca="1" ref="B234" ca="1">INDIRECT(ADDRESS(MATCH(MIN(_xlfn._xlws.FILTER(B7:B233,E7:E233&gt;cr)),B7:B233,0)+6,1))</f>
        <v>BI22.ZSim</v>
      </c>
      <c r="C234" s="6" t="str" cm="1">
        <f t="array" aca="1" ref="C234" ca="1">INDIRECT(ADDRESS(MATCH(MIN(_xlfn._xlws.FILTER(C7:C233,E7:E233&gt;cr)),C7:C233,0)+6,1))</f>
        <v>BI22.ZSim</v>
      </c>
      <c r="D234" s="6" t="str" cm="1">
        <f t="array" aca="1" ref="D234" ca="1">INDIRECT(ADDRESS(MATCH(MAX(_xlfn._xlws.FILTER(D7:D233,E7:E233&gt;cr)),D7:D233,0)+6,1))</f>
        <v>BI14.QTIJ</v>
      </c>
      <c r="E234" s="6" t="str" cm="1">
        <f t="array" aca="1" ref="E234" ca="1">INDIRECT(ADDRESS(MATCH(MAX(_xlfn._xlws.FILTER(E7:E233,E7:E233&gt;cr)),E7:E233,0)+6,1))</f>
        <v>BI14.QTIJ</v>
      </c>
      <c r="F234" s="6" t="str" cm="1">
        <f t="array" aca="1" ref="F234" ca="1">INDIRECT(ADDRESS(MATCH(MIN(_xlfn._xlws.FILTER(F7:F233,E7:E233&gt;cr)),F7:F233,0)+6,1))</f>
        <v>BU16.TAEven</v>
      </c>
      <c r="G234" s="1" t="str" cm="1">
        <f t="array" aca="1" ref="G234" ca="1">INDIRECT(ADDRESS(MATCH(MIN(_xlfn._xlws.FILTER(G7:G233,J7:J233&gt;cr)),G7:G233,0)+6,1))</f>
        <v>BI22.ZSim</v>
      </c>
      <c r="H234" s="1" t="str" cm="1">
        <f t="array" aca="1" ref="H234" ca="1">INDIRECT(ADDRESS(MATCH(MIN(_xlfn._xlws.FILTER(H7:H233,J7:J233&gt;cr)),H7:H233,0)+6,1))</f>
        <v>BI22.ZSim</v>
      </c>
      <c r="I234" s="5" t="str" cm="1">
        <f t="array" aca="1" ref="I234" ca="1">INDIRECT(ADDRESS(MATCH(MAX(_xlfn._xlws.FILTER(I7:I233,J7:J233&gt;cr)),I7:I233,0)+6,1))</f>
        <v>BI22.ZSim</v>
      </c>
      <c r="J234" s="5" t="str" cm="1">
        <f t="array" aca="1" ref="J234" ca="1">INDIRECT(ADDRESS(MATCH(MAX(_xlfn._xlws.FILTER(J7:J233,J7:J233&gt;cr)),J7:J233,0)+6,1))</f>
        <v>AI01.Jaccard</v>
      </c>
      <c r="K234" s="1" t="str" cm="1">
        <f t="array" aca="1" ref="K234" ca="1">INDIRECT(ADDRESS(MATCH(MIN(_xlfn._xlws.FILTER(K7:K233,J7:J233&gt;cr)),K7:K233,0)+6,1))</f>
        <v>BU03.CPC</v>
      </c>
      <c r="L234" s="6" t="str" cm="1">
        <f t="array" aca="1" ref="L234" ca="1">INDIRECT(ADDRESS(MATCH(MIN(_xlfn._xlws.FILTER(L7:L233,O7:O233&gt;cr)),L7:L233,0)+6,1))</f>
        <v>BI22.ZSim</v>
      </c>
      <c r="M234" s="6" t="str" cm="1">
        <f t="array" aca="1" ref="M234" ca="1">INDIRECT(ADDRESS(MATCH(MIN(_xlfn._xlws.FILTER(M7:M233,O7:O233&gt;cr)),M7:M233,0)+6,1))</f>
        <v>BI22.ZSim</v>
      </c>
      <c r="N234" s="4" t="str" cm="1">
        <f t="array" aca="1" ref="N234" ca="1">INDIRECT(ADDRESS(MATCH(MAX(_xlfn._xlws.FILTER(N7:N233,O7:O233&gt;cr)),N7:N233,0)+6,1))</f>
        <v>BI22.ZSim</v>
      </c>
      <c r="O234" s="4" t="str" cm="1">
        <f t="array" aca="1" ref="O234" ca="1">INDIRECT(ADDRESS(MATCH(MAX(_xlfn._xlws.FILTER(O7:O233,O7:O233&gt;cr)),O7:O233,0)+6,1))</f>
        <v>AI01.Jaccard</v>
      </c>
      <c r="P234" s="6" t="str" cm="1">
        <f t="array" aca="1" ref="P234" ca="1">INDIRECT(ADDRESS(MATCH(MIN(_xlfn._xlws.FILTER(P7:P233,O7:O233&gt;cr)),P7:P233,0)+6,1))</f>
        <v>BU16.TAEven</v>
      </c>
      <c r="Q234" s="1" t="str" cm="1">
        <f t="array" aca="1" ref="Q234" ca="1">INDIRECT(ADDRESS(MATCH(MIN(_xlfn._xlws.FILTER(Q7:Q233,T7:T233&gt;cr)),Q7:Q233,0)+6,1))</f>
        <v>AI05.SRC</v>
      </c>
      <c r="R234" s="1" t="str" cm="1">
        <f t="array" aca="1" ref="R234" ca="1">INDIRECT(ADDRESS(MATCH(MIN(_xlfn._xlws.FILTER(R7:R233,T7:T233&gt;cr)),R7:R233,0)+6,1))</f>
        <v>AI05.SRC</v>
      </c>
      <c r="S234" s="5" t="str" cm="1">
        <f t="array" aca="1" ref="S234" ca="1">INDIRECT(ADDRESS(MATCH(MAX(_xlfn._xlws.FILTER(S7:S233,T7:T233&gt;cr)),S7:S233,0)+6,1))</f>
        <v>BI22.ZSim</v>
      </c>
      <c r="T234" s="5" t="str" cm="1">
        <f t="array" aca="1" ref="T234" ca="1">INDIRECT(ADDRESS(MATCH(MAX(_xlfn._xlws.FILTER(T7:T233,T7:T233&gt;cr)),T7:T233,0)+6,1))</f>
        <v>AI01.Jaccard</v>
      </c>
      <c r="U234" s="1" t="str" cm="1">
        <f t="array" aca="1" ref="U234" ca="1">INDIRECT(ADDRESS(MATCH(MIN(_xlfn._xlws.FILTER(U7:U233,T7:T233&gt;cr)),U7:U233,0)+6,1))</f>
        <v>BU16.TAEven</v>
      </c>
      <c r="V234" s="6" t="str" cm="1">
        <f t="array" aca="1" ref="V234" ca="1">INDIRECT(ADDRESS(MATCH(MIN(_xlfn._xlws.FILTER(V7:V233,Y7:Y233&gt;cr)),V7:V233,0)+6,1))</f>
        <v>AI05.SRC</v>
      </c>
      <c r="W234" s="6" t="str" cm="1">
        <f t="array" aca="1" ref="W234" ca="1">INDIRECT(ADDRESS(MATCH(MIN(_xlfn._xlws.FILTER(W7:W233,Y7:Y233&gt;cr)),W7:W233,0)+6,1))</f>
        <v>AI05.SRC</v>
      </c>
      <c r="X234" s="6" t="str" cm="1">
        <f t="array" aca="1" ref="X234" ca="1">INDIRECT(ADDRESS(MATCH(MAX(_xlfn._xlws.FILTER(X7:X233,Y7:Y233&gt;cr)),X7:X233,0)+6,1))</f>
        <v>BI22.ZSim</v>
      </c>
      <c r="Y234" s="6" t="str" cm="1">
        <f t="array" aca="1" ref="Y234" ca="1">INDIRECT(ADDRESS(MATCH(MAX(_xlfn._xlws.FILTER(Y7:Y233,Y7:Y233&gt;cr)),Y7:Y233,0)+6,1))</f>
        <v>AI01.Jaccard</v>
      </c>
      <c r="Z234" s="6" t="str" cm="1">
        <f t="array" aca="1" ref="Z234" ca="1">INDIRECT(ADDRESS(MATCH(MIN(_xlfn._xlws.FILTER(Z7:Z233,Y7:Y233&gt;cr)),Z7:Z233,0)+6,1))</f>
        <v>BU16.TAEven</v>
      </c>
      <c r="AA234" s="1" t="str" cm="1">
        <f t="array" aca="1" ref="AA234" ca="1">INDIRECT(ADDRESS(MATCH(MIN(_xlfn._xlws.FILTER(AA7:AA233,AD7:AD233&gt;cr)),AA7:AA233,0)+6,1))</f>
        <v>AI05.SRC</v>
      </c>
      <c r="AB234" s="1" t="str" cm="1">
        <f t="array" aca="1" ref="AB234" ca="1">INDIRECT(ADDRESS(MATCH(MIN(_xlfn._xlws.FILTER(AB7:AB233,AD7:AD233&gt;cr)),AB7:AB233,0)+6,1))</f>
        <v>AI05.SRC</v>
      </c>
      <c r="AC234" s="5" t="str" cm="1">
        <f t="array" aca="1" ref="AC234" ca="1">INDIRECT(ADDRESS(MATCH(MAX(_xlfn._xlws.FILTER(AC7:AC233,AD7:AD233&gt;cr)),AC7:AC233,0)+6,1))</f>
        <v>BI22.ZSim</v>
      </c>
      <c r="AD234" s="5" t="str" cm="1">
        <f t="array" aca="1" ref="AD234" ca="1">INDIRECT(ADDRESS(MATCH(MAX(_xlfn._xlws.FILTER(AD7:AD233,AD7:AD233&gt;cr)),AD7:AD233,0)+6,1))</f>
        <v>AI01.Jaccard</v>
      </c>
      <c r="AE234" s="1" t="str" cm="1">
        <f t="array" aca="1" ref="AE234" ca="1">INDIRECT(ADDRESS(MATCH(MIN(_xlfn._xlws.FILTER(AE7:AE233,AD7:AD233&gt;cr)),AE7:AE233,0)+6,1))</f>
        <v>AU13.SMTP</v>
      </c>
      <c r="AF234" s="6" t="str" cm="1">
        <f t="array" aca="1" ref="AF234" ca="1">INDIRECT(ADDRESS(MATCH(MIN(_xlfn._xlws.FILTER(AF7:AF233,AI7:AI233&gt;cr)),AF7:AF233,0)+6,1))</f>
        <v>BI03.IPWR</v>
      </c>
      <c r="AG234" s="6" t="str" cm="1">
        <f t="array" aca="1" ref="AG234" ca="1">INDIRECT(ADDRESS(MATCH(MIN(_xlfn._xlws.FILTER(AG7:AG233,AI7:AI233&gt;cr)),AG7:AG233,0)+6,1))</f>
        <v>BI03.IPWR</v>
      </c>
      <c r="AH234" s="6" t="str" cm="1">
        <f t="array" aca="1" ref="AH234" ca="1">INDIRECT(ADDRESS(MATCH(MAX(_xlfn._xlws.FILTER(AH7:AH233,AI7:AI233&gt;cr)),AH7:AH233,0)+6,1))</f>
        <v>BI03.IPWR</v>
      </c>
      <c r="AI234" s="6" t="str" cm="1">
        <f t="array" aca="1" ref="AI234" ca="1">INDIRECT(ADDRESS(MATCH(MAX(_xlfn._xlws.FILTER(AI7:AI233,AI7:AI233&gt;cr)),AI7:AI233,0)+6,1))</f>
        <v>CU14.SMD.EMX6</v>
      </c>
      <c r="AJ234" s="6" t="str" cm="1">
        <f t="array" aca="1" ref="AJ234" ca="1">INDIRECT(ADDRESS(MATCH(MIN(_xlfn._xlws.FILTER(AJ7:AJ233,AI7:AI233&gt;cr)),AJ7:AJ233,0)+6,1))</f>
        <v>BU16.TAEven</v>
      </c>
      <c r="AK234" s="1" t="str" cm="1">
        <f t="array" aca="1" ref="AK234" ca="1">INDIRECT(ADDRESS(MATCH(MIN(_xlfn._xlws.FILTER(AK7:AK233,AN7:AN233&gt;cr)),AK7:AK233,0)+6,1))</f>
        <v>BI03.IPWR</v>
      </c>
      <c r="AL234" s="1" t="str" cm="1">
        <f t="array" aca="1" ref="AL234" ca="1">INDIRECT(ADDRESS(MATCH(MIN(_xlfn._xlws.FILTER(AL7:AL233,AN7:AN233&gt;cr)),AL7:AL233,0)+6,1))</f>
        <v>BI03.IPWR</v>
      </c>
      <c r="AM234" s="5" t="str" cm="1">
        <f t="array" aca="1" ref="AM234" ca="1">INDIRECT(ADDRESS(MATCH(MAX(_xlfn._xlws.FILTER(AM7:AM233,AN7:AN233&gt;cr)),AM7:AM233,0)+6,1))</f>
        <v>BI03.IPWR</v>
      </c>
      <c r="AN234" s="5" t="str" cm="1">
        <f t="array" aca="1" ref="AN234" ca="1">INDIRECT(ADDRESS(MATCH(MAX(_xlfn._xlws.FILTER(AN7:AN233,AN7:AN233&gt;cr)),AN7:AN233,0)+6,1))</f>
        <v>AI01.Jaccard</v>
      </c>
      <c r="AO234" s="1" t="str" cm="1">
        <f t="array" aca="1" ref="AO234" ca="1">INDIRECT(ADDRESS(MATCH(MIN(_xlfn._xlws.FILTER(AO7:AO233,AN7:AN233&gt;cr)),AO7:AO233,0)+6,1))</f>
        <v>BU03.CPC</v>
      </c>
      <c r="AP234" s="6" t="str" cm="1">
        <f t="array" aca="1" ref="AP234" ca="1">INDIRECT(ADDRESS(MATCH(MIN(_xlfn._xlws.FILTER(AP7:AP233,AS7:AS233&gt;cr)),AP7:AP233,0)+6,1))</f>
        <v>BI03.IPWR</v>
      </c>
      <c r="AQ234" s="6" t="str" cm="1">
        <f t="array" aca="1" ref="AQ234" ca="1">INDIRECT(ADDRESS(MATCH(MIN(_xlfn._xlws.FILTER(AQ7:AQ233,AS7:AS233&gt;cr)),AQ7:AQ233,0)+6,1))</f>
        <v>BI03.IPWR</v>
      </c>
      <c r="AR234" s="6" t="str" cm="1">
        <f t="array" aca="1" ref="AR234" ca="1">INDIRECT(ADDRESS(MATCH(MAX(_xlfn._xlws.FILTER(AR7:AR233,AS7:AS233&gt;cr)),AR7:AR233,0)+6,1))</f>
        <v>AI19.KL</v>
      </c>
      <c r="AS234" s="6" t="str" cm="1">
        <f t="array" aca="1" ref="AS234" ca="1">INDIRECT(ADDRESS(MATCH(MAX(_xlfn._xlws.FILTER(AS7:AS233,AS7:AS233&gt;cr)),AS7:AS233,0)+6,1))</f>
        <v>CI14.Amer.EMX4</v>
      </c>
      <c r="AT234" s="6" t="str" cm="1">
        <f t="array" aca="1" ref="AT234" ca="1">INDIRECT(ADDRESS(MATCH(MIN(_xlfn._xlws.FILTER(AT7:AT233,AS7:AS233&gt;cr)),AT7:AT233,0)+6,1))</f>
        <v>BU16.TAEven</v>
      </c>
      <c r="AU234" s="1" t="str" cm="1">
        <f t="array" aca="1" ref="AU234" ca="1">INDIRECT(ADDRESS(MATCH(MIN(_xlfn._xlws.FILTER(AU7:AU233,AX7:AX233&gt;cr)),AU7:AU233,0)+6,1))</f>
        <v>BI22.ZSim</v>
      </c>
      <c r="AV234" s="1" t="str" cm="1">
        <f t="array" aca="1" ref="AV234" ca="1">INDIRECT(ADDRESS(MATCH(MIN(_xlfn._xlws.FILTER(AV7:AV233,AX7:AX233&gt;cr)),AV7:AV233,0)+6,1))</f>
        <v>BI22.ZSim</v>
      </c>
      <c r="AW234" s="1" t="str" cm="1">
        <f t="array" aca="1" ref="AW234" ca="1">INDIRECT(ADDRESS(MATCH(MAX(_xlfn._xlws.FILTER(AW7:AW233,AX7:AX233&gt;cr)),AW7:AW233,0)+6,1))</f>
        <v>BI22.ZSim</v>
      </c>
      <c r="AX234" s="1" t="str" cm="1">
        <f t="array" aca="1" ref="AX234" ca="1">INDIRECT(ADDRESS(MATCH(MAX(_xlfn._xlws.FILTER(AX7:AX233,AX7:AX233&gt;cr)),AX7:AX233,0)+6,1))</f>
        <v>AI01.Jaccard</v>
      </c>
      <c r="AY234" s="1" t="str" cm="1">
        <f t="array" aca="1" ref="AY234" ca="1">INDIRECT(ADDRESS(MATCH(MIN(_xlfn._xlws.FILTER(AY7:AY233,AX7:AX233&gt;cr)),AY7:AY233,0)+6,1))</f>
        <v>BU01.JaccardMulti</v>
      </c>
      <c r="AZ234" s="6" t="str" cm="1">
        <f t="array" aca="1" ref="AZ234" ca="1">INDIRECT(ADDRESS(MATCH(MIN(_xlfn._xlws.FILTER(AZ7:AZ233,BC7:BC233&gt;cr)),AZ7:AZ233,0)+6,1))</f>
        <v>BI22.ZSim</v>
      </c>
      <c r="BA234" s="6" t="str" cm="1">
        <f t="array" aca="1" ref="BA234" ca="1">INDIRECT(ADDRESS(MATCH(MIN(_xlfn._xlws.FILTER(BA7:BA233,BC7:BC233&gt;cr)),BA7:BA233,0)+6,1))</f>
        <v>BI22.ZSim</v>
      </c>
      <c r="BB234" s="4" t="str" cm="1">
        <f t="array" aca="1" ref="BB234" ca="1">INDIRECT(ADDRESS(MATCH(MAX(_xlfn._xlws.FILTER(BB7:BB233,BC7:BC233&gt;cr)),BB7:BB233,0)+6,1))</f>
        <v>BI22.ZSim</v>
      </c>
      <c r="BC234" s="4" t="str" cm="1">
        <f t="array" aca="1" ref="BC234" ca="1">INDIRECT(ADDRESS(MATCH(MAX(_xlfn._xlws.FILTER(BC7:BC233,BC7:BC233&gt;cr)),BC7:BC233,0)+6,1))</f>
        <v>AI01.Jaccard</v>
      </c>
      <c r="BD234" s="6" t="str" cm="1">
        <f t="array" aca="1" ref="BD234" ca="1">INDIRECT(ADDRESS(MATCH(MIN(_xlfn._xlws.FILTER(BD7:BD233,BC7:BC233&gt;cr)),BD7:BD233,0)+6,1))</f>
        <v>AU01.Jaccard</v>
      </c>
      <c r="BE234" s="1" t="str" cm="1">
        <f t="array" aca="1" ref="BE234" ca="1">INDIRECT(ADDRESS(MATCH(MIN(_xlfn._xlws.FILTER(BE7:BE233,BH7:BH233&gt;cr)),BE7:BE233,0)+6,1))</f>
        <v>AI05.SRC</v>
      </c>
      <c r="BF234" s="1" t="str" cm="1">
        <f t="array" aca="1" ref="BF234" ca="1">INDIRECT(ADDRESS(MATCH(MIN(_xlfn._xlws.FILTER(BF7:BF233,BH7:BH233&gt;cr)),BF7:BF233,0)+6,1))</f>
        <v>AI05.SRC</v>
      </c>
      <c r="BG234" s="1" t="str" cm="1">
        <f t="array" aca="1" ref="BG234" ca="1">INDIRECT(ADDRESS(MATCH(MAX(_xlfn._xlws.FILTER(BG7:BG233,BH7:BH233&gt;cr)),BG7:BG233,0)+6,1))</f>
        <v>BI22.ZSim</v>
      </c>
      <c r="BH234" s="1" t="str" cm="1">
        <f t="array" aca="1" ref="BH234" ca="1">INDIRECT(ADDRESS(MATCH(MAX(_xlfn._xlws.FILTER(BH7:BH233,BH7:BH233&gt;cr)),BH7:BH233,0)+6,1))</f>
        <v>AI01.Jaccard</v>
      </c>
      <c r="BI234" s="1" t="str" cm="1">
        <f t="array" aca="1" ref="BI234" ca="1">INDIRECT(ADDRESS(MATCH(MIN(_xlfn._xlws.FILTER(BI7:BI233,BH7:BH233&gt;cr)),BI7:BI233,0)+6,1))</f>
        <v>BU01.Dice</v>
      </c>
      <c r="BJ234" s="6" t="str" cm="1">
        <f t="array" aca="1" ref="BJ234" ca="1">INDIRECT(ADDRESS(MATCH(MIN(_xlfn._xlws.FILTER(BJ7:BJ233,BM7:BM233&gt;cr)),BJ7:BJ233,0)+6,1))</f>
        <v>AI05.SRC</v>
      </c>
      <c r="BK234" s="6" t="str" cm="1">
        <f t="array" aca="1" ref="BK234" ca="1">INDIRECT(ADDRESS(MATCH(MIN(_xlfn._xlws.FILTER(BK7:BK233,BM7:BM233&gt;cr)),BK7:BK233,0)+6,1))</f>
        <v>AI05.SRC</v>
      </c>
      <c r="BL234" s="6" t="str" cm="1">
        <f t="array" aca="1" ref="BL234" ca="1">INDIRECT(ADDRESS(MATCH(MAX(_xlfn._xlws.FILTER(BL7:BL233,BM7:BM233&gt;cr)),BL7:BL233,0)+6,1))</f>
        <v>BI03.IPWR</v>
      </c>
      <c r="BM234" s="6" t="str" cm="1">
        <f t="array" aca="1" ref="BM234" ca="1">INDIRECT(ADDRESS(MATCH(MAX(_xlfn._xlws.FILTER(BM7:BM233,BM7:BM233&gt;cr)),BM7:BM233,0)+6,1))</f>
        <v>AI01.Jaccard</v>
      </c>
      <c r="BN234" s="6" t="str" cm="1">
        <f t="array" aca="1" ref="BN234" ca="1">INDIRECT(ADDRESS(MATCH(MIN(_xlfn._xlws.FILTER(BN7:BN233,BM7:BM233&gt;cr)),BN7:BN233,0)+6,1))</f>
        <v>BU16.TAEven</v>
      </c>
      <c r="BO234" s="1" t="str" cm="1">
        <f t="array" aca="1" ref="BO234" ca="1">INDIRECT(ADDRESS(MATCH(MIN(_xlfn._xlws.FILTER(BO7:BO233,BR7:BR233&gt;cr)),BO7:BO233,0)+6,1))</f>
        <v>BI03.IPWR</v>
      </c>
      <c r="BP234" s="1" t="str" cm="1">
        <f t="array" aca="1" ref="BP234" ca="1">INDIRECT(ADDRESS(MATCH(MIN(_xlfn._xlws.FILTER(BP7:BP233,BR7:BR233&gt;cr)),BP7:BP233,0)+6,1))</f>
        <v>BI03.IPWR</v>
      </c>
      <c r="BQ234" s="1" t="str" cm="1">
        <f t="array" aca="1" ref="BQ234" ca="1">INDIRECT(ADDRESS(MATCH(MAX(_xlfn._xlws.FILTER(BQ7:BQ233,BR7:BR233&gt;cr)),BQ7:BQ233,0)+6,1))</f>
        <v>AI19.KL</v>
      </c>
      <c r="BR234" s="1" t="str" cm="1">
        <f t="array" aca="1" ref="BR234" ca="1">INDIRECT(ADDRESS(MATCH(MAX(_xlfn._xlws.FILTER(BR7:BR233,BR7:BR233&gt;cr)),BR7:BR233,0)+6,1))</f>
        <v>AI01.Jaccard</v>
      </c>
      <c r="BS234" s="1" t="str" cm="1">
        <f t="array" aca="1" ref="BS234" ca="1">INDIRECT(ADDRESS(MATCH(MIN(_xlfn._xlws.FILTER(BS7:BS233,BR7:BR233&gt;cr)),BS7:BS233,0)+6,1))</f>
        <v>AU02.Cosine</v>
      </c>
      <c r="BT234" s="6" t="str" cm="1">
        <f t="array" aca="1" ref="BT234" ca="1">INDIRECT(ADDRESS(MATCH(MIN(_xlfn._xlws.FILTER(BT7:BT233,BW7:BW233&gt;cr)),BT7:BT233,0)+6,1))</f>
        <v>BI22.ZSim</v>
      </c>
      <c r="BU234" s="6" t="str" cm="1">
        <f t="array" aca="1" ref="BU234" ca="1">INDIRECT(ADDRESS(MATCH(MIN(_xlfn._xlws.FILTER(BU7:BU233,BW7:BW233&gt;cr)),BU7:BU233,0)+6,1))</f>
        <v>BI22.ZSim</v>
      </c>
      <c r="BV234" s="6" t="str" cm="1">
        <f t="array" aca="1" ref="BV234" ca="1">INDIRECT(ADDRESS(MATCH(MAX(_xlfn._xlws.FILTER(BV7:BV233,BW7:BW233&gt;cr)),BV7:BV233,0)+6,1))</f>
        <v>BI22.ZSim</v>
      </c>
      <c r="BW234" s="6" t="str" cm="1">
        <f t="array" aca="1" ref="BW234" ca="1">INDIRECT(ADDRESS(MATCH(MAX(_xlfn._xlws.FILTER(BW7:BW233,BW7:BW233&gt;cr)),BW7:BW233,0)+6,1))</f>
        <v>BI09.CjacMD</v>
      </c>
      <c r="BX234" s="6" t="str" cm="1">
        <f t="array" aca="1" ref="BX234" ca="1">INDIRECT(ADDRESS(MATCH(MIN(_xlfn._xlws.FILTER(BX7:BX233,BW7:BW233&gt;cr)),BX7:BX233,0)+6,1))</f>
        <v>BU03.CPC</v>
      </c>
      <c r="BY234" s="1" t="str" cm="1">
        <f t="array" aca="1" ref="BY234" ca="1">INDIRECT(ADDRESS(MATCH(MIN(_xlfn._xlws.FILTER(BY7:BY233,CB7:CB233&gt;cr)),BY7:BY233,0)+6,1))</f>
        <v>BI22.ZSim</v>
      </c>
      <c r="BZ234" s="1" t="str" cm="1">
        <f t="array" aca="1" ref="BZ234" ca="1">INDIRECT(ADDRESS(MATCH(MIN(_xlfn._xlws.FILTER(BZ7:BZ233,CB7:CB233&gt;cr)),BZ7:BZ233,0)+6,1))</f>
        <v>BI22.ZSim</v>
      </c>
      <c r="CA234" s="5" t="str" cm="1">
        <f t="array" aca="1" ref="CA234" ca="1">INDIRECT(ADDRESS(MATCH(MAX(_xlfn._xlws.FILTER(CA7:CA233,CB7:CB233&gt;cr)),CA7:CA233,0)+6,1))</f>
        <v>BI22.ZSim</v>
      </c>
      <c r="CB234" s="5" t="str" cm="1">
        <f t="array" aca="1" ref="CB234" ca="1">INDIRECT(ADDRESS(MATCH(MAX(_xlfn._xlws.FILTER(CB7:CB233,CB7:CB233&gt;cr)),CB7:CB233,0)+6,1))</f>
        <v>BI08.BCFJ</v>
      </c>
      <c r="CC234" s="1" t="str" cm="1">
        <f t="array" aca="1" ref="CC234" ca="1">INDIRECT(ADDRESS(MATCH(MIN(_xlfn._xlws.FILTER(CC7:CC233,CB7:CB233&gt;cr)),CC7:CC233,0)+6,1))</f>
        <v>BU02.COD</v>
      </c>
      <c r="CD234" s="6" t="str" cm="1">
        <f t="array" aca="1" ref="CD234" ca="1">INDIRECT(ADDRESS(MATCH(MIN(_xlfn._xlws.FILTER(CD7:CD233,CG7:CG233&gt;cr)),CD7:CD233,0)+6,1))</f>
        <v>AI05.SRC</v>
      </c>
      <c r="CE234" s="6" t="str" cm="1">
        <f t="array" aca="1" ref="CE234" ca="1">INDIRECT(ADDRESS(MATCH(MIN(_xlfn._xlws.FILTER(CE7:CE233,CG7:CG233&gt;cr)),CE7:CE233,0)+6,1))</f>
        <v>AI05.SRC</v>
      </c>
      <c r="CF234" s="6" t="str" cm="1">
        <f t="array" aca="1" ref="CF234" ca="1">INDIRECT(ADDRESS(MATCH(MAX(_xlfn._xlws.FILTER(CF7:CF233,CG7:CG233&gt;cr)),CF7:CF233,0)+6,1))</f>
        <v>BI22.ZSim</v>
      </c>
      <c r="CG234" s="6" t="str" cm="1">
        <f t="array" aca="1" ref="CG234" ca="1">INDIRECT(ADDRESS(MATCH(MAX(_xlfn._xlws.FILTER(CG7:CG233,CG7:CG233&gt;cr)),CG7:CG233,0)+6,1))</f>
        <v>AI01.Jaccard</v>
      </c>
      <c r="CH234" s="6" t="str" cm="1">
        <f t="array" aca="1" ref="CH234" ca="1">INDIRECT(ADDRESS(MATCH(MIN(_xlfn._xlws.FILTER(CH7:CH233,CG7:CG233&gt;cr)),CH7:CH233,0)+6,1))</f>
        <v>BU01.JaccardMulti</v>
      </c>
      <c r="CI234" s="1" t="str" cm="1">
        <f t="array" aca="1" ref="CI234" ca="1">INDIRECT(ADDRESS(MATCH(MIN(_xlfn._xlws.FILTER(CI7:CI233,CL7:CL233&gt;cr)),CI7:CI233,0)+6,1))</f>
        <v>BI03.IPWR</v>
      </c>
      <c r="CJ234" s="1" t="str" cm="1">
        <f t="array" aca="1" ref="CJ234" ca="1">INDIRECT(ADDRESS(MATCH(MIN(_xlfn._xlws.FILTER(CJ7:CJ233,CL7:CL233&gt;cr)),CJ7:CJ233,0)+6,1))</f>
        <v>AI05.SRC</v>
      </c>
      <c r="CK234" s="1" t="str" cm="1">
        <f t="array" aca="1" ref="CK234" ca="1">INDIRECT(ADDRESS(MATCH(MAX(_xlfn._xlws.FILTER(CK7:CK233,CL7:CL233&gt;cr)),CK7:CK233,0)+6,1))</f>
        <v>BI03.IPWR</v>
      </c>
      <c r="CL234" s="1" t="str" cm="1">
        <f t="array" aca="1" ref="CL234" ca="1">INDIRECT(ADDRESS(MATCH(MAX(_xlfn._xlws.FILTER(CL7:CL233,CL7:CL233&gt;cr)),CL7:CL233,0)+6,1))</f>
        <v>CI14.SMD.Coco</v>
      </c>
      <c r="CM234" s="1" t="str" cm="1">
        <f t="array" aca="1" ref="CM234" ca="1">INDIRECT(ADDRESS(MATCH(MIN(_xlfn._xlws.FILTER(CM7:CM233,CL7:CL233&gt;cr)),CM7:CM233,0)+6,1))</f>
        <v>BU16.TAEven</v>
      </c>
      <c r="CN234" s="6" t="str" cm="1">
        <f t="array" aca="1" ref="CN234" ca="1">INDIRECT(ADDRESS(MATCH(MIN(_xlfn._xlws.FILTER(CN7:CN233,CQ7:CQ233&gt;cr)),CN7:CN233,0)+6,1))</f>
        <v>BI03.IPWR</v>
      </c>
      <c r="CO234" s="6" t="str" cm="1">
        <f t="array" aca="1" ref="CO234" ca="1">INDIRECT(ADDRESS(MATCH(MIN(_xlfn._xlws.FILTER(CO7:CO233,CQ7:CQ233&gt;cr)),CO7:CO233,0)+6,1))</f>
        <v>BI03.IPWR</v>
      </c>
      <c r="CP234" s="6" t="str" cm="1">
        <f t="array" aca="1" ref="CP234" ca="1">INDIRECT(ADDRESS(MATCH(MAX(_xlfn._xlws.FILTER(CP7:CP233,CQ7:CQ233&gt;cr)),CP7:CP233,0)+6,1))</f>
        <v>AI19.KL</v>
      </c>
      <c r="CQ234" s="6" t="str" cm="1">
        <f t="array" aca="1" ref="CQ234" ca="1">INDIRECT(ADDRESS(MATCH(MAX(_xlfn._xlws.FILTER(CQ7:CQ233,CQ7:CQ233&gt;cr)),CQ7:CQ233,0)+6,1))</f>
        <v>AI01.Jaccard</v>
      </c>
      <c r="CR234" s="6" t="str" cm="1">
        <f t="array" aca="1" ref="CR234" ca="1">INDIRECT(ADDRESS(MATCH(MIN(_xlfn._xlws.FILTER(CR7:CR233,CQ7:CQ233&gt;cr)),CR7:CR233,0)+6,1))</f>
        <v>BU16.TAEven</v>
      </c>
      <c r="CS234" s="1" t="str" cm="1">
        <f t="array" aca="1" ref="CS234" ca="1">INDIRECT(ADDRESS(MATCH(MIN(_xlfn._xlws.FILTER(CS7:CS233,CV7:CV233&gt;cr)),CS7:CS233,0)+6,1))</f>
        <v>BI22.ZSim</v>
      </c>
      <c r="CT234" s="1" t="str" cm="1">
        <f t="array" aca="1" ref="CT234" ca="1">INDIRECT(ADDRESS(MATCH(MIN(_xlfn._xlws.FILTER(CT7:CT233,CV7:CV233&gt;cr)),CT7:CT233,0)+6,1))</f>
        <v>BI22.ZSim</v>
      </c>
      <c r="CU234" s="1" t="str" cm="1">
        <f t="array" aca="1" ref="CU234" ca="1">INDIRECT(ADDRESS(MATCH(MAX(_xlfn._xlws.FILTER(CU7:CU233,CV7:CV233&gt;cr)),CU7:CU233,0)+6,1))</f>
        <v>BI22.ZSim</v>
      </c>
      <c r="CV234" s="1" t="str" cm="1">
        <f t="array" aca="1" ref="CV234" ca="1">INDIRECT(ADDRESS(MATCH(MAX(_xlfn._xlws.FILTER(CV7:CV233,CV7:CV233&gt;cr)),CV7:CV233,0)+6,1))</f>
        <v>AI01.Jaccard</v>
      </c>
      <c r="CW234" s="1" t="str" cm="1">
        <f t="array" aca="1" ref="CW234" ca="1">INDIRECT(ADDRESS(MATCH(MIN(_xlfn._xlws.FILTER(CW7:CW233,CV7:CV233&gt;cr)),CW7:CW233,0)+6,1))</f>
        <v>AU13.SMTP</v>
      </c>
      <c r="CX234" s="6" t="str" cm="1">
        <f t="array" aca="1" ref="CX234" ca="1">INDIRECT(ADDRESS(MATCH(MIN(_xlfn._xlws.FILTER(CX7:CX233,DA7:DA233&gt;cr)),CX7:CX233,0)+6,1))</f>
        <v>BI22.ZSim</v>
      </c>
      <c r="CY234" s="6" t="str" cm="1">
        <f t="array" aca="1" ref="CY234" ca="1">INDIRECT(ADDRESS(MATCH(MIN(_xlfn._xlws.FILTER(CY7:CY233,DA7:DA233&gt;cr)),CY7:CY233,0)+6,1))</f>
        <v>BI22.ZSim</v>
      </c>
      <c r="CZ234" s="6" t="str" cm="1">
        <f t="array" aca="1" ref="CZ234" ca="1">INDIRECT(ADDRESS(MATCH(MAX(_xlfn._xlws.FILTER(CZ7:CZ233,DA7:DA233&gt;cr)),CZ7:CZ233,0)+6,1))</f>
        <v>BI22.ZSim</v>
      </c>
      <c r="DA234" s="6" t="str" cm="1">
        <f t="array" aca="1" ref="DA234" ca="1">INDIRECT(ADDRESS(MATCH(MAX(_xlfn._xlws.FILTER(DA7:DA233,DA7:DA233&gt;cr)),DA7:DA233,0)+6,1))</f>
        <v>AI01.Jaccard</v>
      </c>
      <c r="DB234" s="6" t="str" cm="1">
        <f t="array" aca="1" ref="DB234" ca="1">INDIRECT(ADDRESS(MATCH(MIN(_xlfn._xlws.FILTER(DB7:DB233,DA7:DA233&gt;cr)),DB7:DB233,0)+6,1))</f>
        <v>AU13.SMTP</v>
      </c>
      <c r="DC234" s="1" t="str" cm="1">
        <f t="array" aca="1" ref="DC234" ca="1">INDIRECT(ADDRESS(MATCH(MIN(_xlfn._xlws.FILTER(DC7:DC233,DF7:DF233&gt;cr)),DC7:DC233,0)+6,1))</f>
        <v>AI05.SRC</v>
      </c>
      <c r="DD234" s="1" t="str" cm="1">
        <f t="array" aca="1" ref="DD234" ca="1">INDIRECT(ADDRESS(MATCH(MIN(_xlfn._xlws.FILTER(DD7:DD233,DF7:DF233&gt;cr)),DD7:DD233,0)+6,1))</f>
        <v>AI05.SRC</v>
      </c>
      <c r="DE234" s="1" t="str" cm="1">
        <f t="array" aca="1" ref="DE234" ca="1">INDIRECT(ADDRESS(MATCH(MAX(_xlfn._xlws.FILTER(DE7:DE233,DF7:DF233&gt;cr)),DE7:DE233,0)+6,1))</f>
        <v>BI22.ZSim</v>
      </c>
      <c r="DF234" s="1" t="str" cm="1">
        <f t="array" aca="1" ref="DF234" ca="1">INDIRECT(ADDRESS(MATCH(MAX(_xlfn._xlws.FILTER(DF7:DF233,DF7:DF233&gt;cr)),DF7:DF233,0)+6,1))</f>
        <v>AI01.Jaccard</v>
      </c>
      <c r="DG234" s="1" t="str" cm="1">
        <f t="array" aca="1" ref="DG234" ca="1">INDIRECT(ADDRESS(MATCH(MIN(_xlfn._xlws.FILTER(DG7:DG233,DF7:DF233&gt;cr)),DG7:DG233,0)+6,1))</f>
        <v>AU13.SMTP</v>
      </c>
      <c r="DH234" s="6" t="str" cm="1">
        <f t="array" aca="1" ref="DH234" ca="1">INDIRECT(ADDRESS(MATCH(MIN(_xlfn._xlws.FILTER(DH7:DH233,DK7:DK233&gt;cr)),DH7:DH233,0)+6,1))</f>
        <v>BI03.IPWR</v>
      </c>
      <c r="DI234" s="6" t="str" cm="1">
        <f t="array" aca="1" ref="DI234" ca="1">INDIRECT(ADDRESS(MATCH(MIN(_xlfn._xlws.FILTER(DI7:DI233,DK7:DK233&gt;cr)),DI7:DI233,0)+6,1))</f>
        <v>BI03.IPWR</v>
      </c>
      <c r="DJ234" s="6" t="str" cm="1">
        <f t="array" aca="1" ref="DJ234" ca="1">INDIRECT(ADDRESS(MATCH(MAX(_xlfn._xlws.FILTER(DJ7:DJ233,DK7:DK233&gt;cr)),DJ7:DJ233,0)+6,1))</f>
        <v>BI03.IPWR</v>
      </c>
      <c r="DK234" s="6" t="str" cm="1">
        <f t="array" aca="1" ref="DK234" ca="1">INDIRECT(ADDRESS(MATCH(MAX(_xlfn._xlws.FILTER(DK7:DK233,DK7:DK233&gt;cr)),DK7:DK233,0)+6,1))</f>
        <v>AI01.Jaccard</v>
      </c>
      <c r="DL234" s="6" t="str" cm="1">
        <f t="array" aca="1" ref="DL234" ca="1">INDIRECT(ADDRESS(MATCH(MIN(_xlfn._xlws.FILTER(DL7:DL233,DK7:DK233&gt;cr)),DL7:DL233,0)+6,1))</f>
        <v>AU13.SMTP</v>
      </c>
      <c r="DM234" s="1" t="str" cm="1">
        <f t="array" aca="1" ref="DM234" ca="1">INDIRECT(ADDRESS(MATCH(MIN(_xlfn._xlws.FILTER(DM7:DM233,DP7:DP233&gt;cr)),DM7:DM233,0)+6,1))</f>
        <v>BI03.IPWR</v>
      </c>
      <c r="DN234" s="1" t="str" cm="1">
        <f t="array" aca="1" ref="DN234" ca="1">INDIRECT(ADDRESS(MATCH(MIN(_xlfn._xlws.FILTER(DN7:DN233,DP7:DP233&gt;cr)),DN7:DN233,0)+6,1))</f>
        <v>BI03.IPWR</v>
      </c>
      <c r="DO234" s="1" t="str" cm="1">
        <f t="array" aca="1" ref="DO234" ca="1">INDIRECT(ADDRESS(MATCH(MAX(_xlfn._xlws.FILTER(DO7:DO233,DP7:DP233&gt;cr)),DO7:DO233,0)+6,1))</f>
        <v>AI19.KL</v>
      </c>
      <c r="DP234" s="1" t="str" cm="1">
        <f t="array" aca="1" ref="DP234" ca="1">INDIRECT(ADDRESS(MATCH(MAX(_xlfn._xlws.FILTER(DP7:DP233,DP7:DP233&gt;cr)),DP7:DP233,0)+6,1))</f>
        <v>AI01.Jaccard</v>
      </c>
      <c r="DQ234" s="1" t="str" cm="1">
        <f t="array" aca="1" ref="DQ234" ca="1">INDIRECT(ADDRESS(MATCH(MIN(_xlfn._xlws.FILTER(DQ7:DQ233,DP7:DP233&gt;cr)),DQ7:DQ233,0)+6,1))</f>
        <v>AU13.SMTP</v>
      </c>
      <c r="DR234" s="6" t="str" cm="1">
        <f t="array" aca="1" ref="DR234" ca="1">INDIRECT(ADDRESS(MATCH(MIN(_xlfn._xlws.FILTER(DR7:DR233,DU7:DU233&gt;cr)),DR7:DR233,0)+6,1))</f>
        <v>BI22.ZSim</v>
      </c>
      <c r="DS234" s="6" t="str" cm="1">
        <f t="array" aca="1" ref="DS234" ca="1">INDIRECT(ADDRESS(MATCH(MIN(_xlfn._xlws.FILTER(DS7:DS233,DU7:DU233&gt;cr)),DS7:DS233,0)+6,1))</f>
        <v>BI22.ZSim</v>
      </c>
      <c r="DT234" s="6" t="str" cm="1">
        <f t="array" aca="1" ref="DT234" ca="1">INDIRECT(ADDRESS(MATCH(MAX(_xlfn._xlws.FILTER(DT7:DT233,DU7:DU233&gt;cr)),DT7:DT233,0)+6,1))</f>
        <v>BI22.ZSim</v>
      </c>
      <c r="DU234" s="6" t="str" cm="1">
        <f t="array" aca="1" ref="DU234" ca="1">INDIRECT(ADDRESS(MATCH(MAX(_xlfn._xlws.FILTER(DU7:DU233,DU7:DU233&gt;cr)),DU7:DU233,0)+6,1))</f>
        <v>AI01.Jaccard</v>
      </c>
      <c r="DV234" s="6" t="str" cm="1">
        <f t="array" aca="1" ref="DV234" ca="1">INDIRECT(ADDRESS(MATCH(MIN(_xlfn._xlws.FILTER(DV7:DV233,DU7:DU233&gt;cr)),DV7:DV233,0)+6,1))</f>
        <v>AU13.SMTP</v>
      </c>
      <c r="DW234" s="1" t="str" cm="1">
        <f t="array" aca="1" ref="DW234" ca="1">INDIRECT(ADDRESS(MATCH(MIN(_xlfn._xlws.FILTER(DW7:DW233,DZ7:DZ233&gt;cr)),DW7:DW233,0)+6,1))</f>
        <v>BI22.ZSim</v>
      </c>
      <c r="DX234" s="1" t="str" cm="1">
        <f t="array" aca="1" ref="DX234" ca="1">INDIRECT(ADDRESS(MATCH(MIN(_xlfn._xlws.FILTER(DX7:DX233,DZ7:DZ233&gt;cr)),DX7:DX233,0)+6,1))</f>
        <v>BI22.ZSim</v>
      </c>
      <c r="DY234" s="1" t="str" cm="1">
        <f t="array" aca="1" ref="DY234" ca="1">INDIRECT(ADDRESS(MATCH(MAX(_xlfn._xlws.FILTER(DY7:DY233,DZ7:DZ233&gt;cr)),DY7:DY233,0)+6,1))</f>
        <v>BI22.ZSim</v>
      </c>
      <c r="DZ234" s="1" t="str" cm="1">
        <f t="array" aca="1" ref="DZ234" ca="1">INDIRECT(ADDRESS(MATCH(MAX(_xlfn._xlws.FILTER(DZ7:DZ233,DZ7:DZ233&gt;cr)),DZ7:DZ233,0)+6,1))</f>
        <v>BI01.Dice</v>
      </c>
      <c r="EA234" s="1" t="str" cm="1">
        <f t="array" aca="1" ref="EA234" ca="1">INDIRECT(ADDRESS(MATCH(MIN(_xlfn._xlws.FILTER(EA7:EA233,DZ7:DZ233&gt;cr)),EA7:EA233,0)+6,1))</f>
        <v>AU13.SMTP</v>
      </c>
      <c r="EB234" s="6" t="str" cm="1">
        <f t="array" aca="1" ref="EB234" ca="1">INDIRECT(ADDRESS(MATCH(MIN(_xlfn._xlws.FILTER(EB7:EB233,EE7:EE233&gt;cr)),EB7:EB233,0)+6,1))</f>
        <v>AI05.SRC</v>
      </c>
      <c r="EC234" s="6" t="str" cm="1">
        <f t="array" aca="1" ref="EC234" ca="1">INDIRECT(ADDRESS(MATCH(MIN(_xlfn._xlws.FILTER(EC7:EC233,EE7:EE233&gt;cr)),EC7:EC233,0)+6,1))</f>
        <v>AI05.SRC</v>
      </c>
      <c r="ED234" s="6" t="str" cm="1">
        <f t="array" aca="1" ref="ED234" ca="1">INDIRECT(ADDRESS(MATCH(MAX(_xlfn._xlws.FILTER(ED7:ED233,EE7:EE233&gt;cr)),ED7:ED233,0)+6,1))</f>
        <v>BI22.ZSim</v>
      </c>
      <c r="EE234" s="6" t="str" cm="1">
        <f t="array" aca="1" ref="EE234" ca="1">INDIRECT(ADDRESS(MATCH(MAX(_xlfn._xlws.FILTER(EE7:EE233,EE7:EE233&gt;cr)),EE7:EE233,0)+6,1))</f>
        <v>CI14.SMD.EMX3</v>
      </c>
      <c r="EF234" s="6" t="str" cm="1">
        <f t="array" aca="1" ref="EF234" ca="1">INDIRECT(ADDRESS(MATCH(MIN(_xlfn._xlws.FILTER(EF7:EF233,EE7:EE233&gt;cr)),EF7:EF233,0)+6,1))</f>
        <v>AU13.SMTP</v>
      </c>
      <c r="EG234" s="1" t="str" cm="1">
        <f t="array" aca="1" ref="EG234" ca="1">INDIRECT(ADDRESS(MATCH(MIN(_xlfn._xlws.FILTER(EG7:EG233,EJ7:EJ233&gt;cr)),EG7:EG233,0)+6,1))</f>
        <v>BI03.IPWR</v>
      </c>
      <c r="EH234" s="1" t="str" cm="1">
        <f t="array" aca="1" ref="EH234" ca="1">INDIRECT(ADDRESS(MATCH(MIN(_xlfn._xlws.FILTER(EH7:EH233,EJ7:EJ233&gt;cr)),EH7:EH233,0)+6,1))</f>
        <v>AI05.SRC</v>
      </c>
      <c r="EI234" s="1" t="str" cm="1">
        <f t="array" aca="1" ref="EI234" ca="1">INDIRECT(ADDRESS(MATCH(MAX(_xlfn._xlws.FILTER(EI7:EI233,EJ7:EJ233&gt;cr)),EI7:EI233,0)+6,1))</f>
        <v>BI03.IPWR</v>
      </c>
      <c r="EJ234" s="1" t="str" cm="1">
        <f t="array" aca="1" ref="EJ234" ca="1">INDIRECT(ADDRESS(MATCH(MAX(_xlfn._xlws.FILTER(EJ7:EJ233,EJ7:EJ233&gt;cr)),EJ7:EJ233,0)+6,1))</f>
        <v>AI01.Jaccard</v>
      </c>
      <c r="EK234" s="1" t="str" cm="1">
        <f t="array" aca="1" ref="EK234" ca="1">INDIRECT(ADDRESS(MATCH(MIN(_xlfn._xlws.FILTER(EK7:EK233,EJ7:EJ233&gt;cr)),EK7:EK233,0)+6,1))</f>
        <v>AU13.SMTP</v>
      </c>
      <c r="EL234" s="6" t="str" cm="1">
        <f t="array" aca="1" ref="EL234" ca="1">INDIRECT(ADDRESS(MATCH(MIN(_xlfn._xlws.FILTER(EL7:EL233,EO7:EO233&gt;cr)),EL7:EL233,0)+6,1))</f>
        <v>BI03.IPWR</v>
      </c>
      <c r="EM234" s="6" t="str" cm="1">
        <f t="array" aca="1" ref="EM234" ca="1">INDIRECT(ADDRESS(MATCH(MIN(_xlfn._xlws.FILTER(EM7:EM233,EO7:EO233&gt;cr)),EM7:EM233,0)+6,1))</f>
        <v>BI03.IPWR</v>
      </c>
      <c r="EN234" s="6" t="str" cm="1">
        <f t="array" aca="1" ref="EN234" ca="1">INDIRECT(ADDRESS(MATCH(MAX(_xlfn._xlws.FILTER(EN7:EN233,EO7:EO233&gt;cr)),EN7:EN233,0)+6,1))</f>
        <v>AI19.KL</v>
      </c>
      <c r="EO234" s="6" t="str" cm="1">
        <f t="array" aca="1" ref="EO234" ca="1">INDIRECT(ADDRESS(MATCH(MAX(_xlfn._xlws.FILTER(EO7:EO233,EO7:EO233&gt;cr)),EO7:EO233,0)+6,1))</f>
        <v>AI01.Jaccard</v>
      </c>
      <c r="EP234" s="6" t="str" cm="1">
        <f t="array" aca="1" ref="EP234" ca="1">INDIRECT(ADDRESS(MATCH(MIN(_xlfn._xlws.FILTER(EP7:EP233,EO7:EO233&gt;cr)),EP7:EP233,0)+6,1))</f>
        <v>AU13.SMTP</v>
      </c>
      <c r="EQ234" s="1" t="str" cm="1">
        <f t="array" aca="1" ref="EQ234" ca="1">INDIRECT(ADDRESS(MATCH(MIN(_xlfn._xlws.FILTER(EQ7:EQ233,ET7:ET233&gt;cr)),EQ7:EQ233,0)+6,1))</f>
        <v>AI21.SMC</v>
      </c>
      <c r="ER234" s="1" t="str" cm="1">
        <f t="array" aca="1" ref="ER234" ca="1">INDIRECT(ADDRESS(MATCH(MIN(_xlfn._xlws.FILTER(ER7:ER233,ET7:ET233&gt;cr)),ER7:ER233,0)+6,1))</f>
        <v>AI05.SRC</v>
      </c>
      <c r="ES234" s="1" t="str" cm="1">
        <f t="array" aca="1" ref="ES234" ca="1">INDIRECT(ADDRESS(MATCH(MAX(_xlfn._xlws.FILTER(ES7:ES233,ET7:ET233&gt;cr)),ES7:ES233,0)+6,1))</f>
        <v>AI15.NNSM</v>
      </c>
      <c r="ET234" s="1" t="str" cm="1">
        <f t="array" aca="1" ref="ET234" ca="1">INDIRECT(ADDRESS(MATCH(MAX(_xlfn._xlws.FILTER(ET7:ET233,ET7:ET233&gt;cr)),ET7:ET233,0)+6,1))</f>
        <v>AI01.Jaccard</v>
      </c>
      <c r="EU234" s="1" t="str" cm="1">
        <f t="array" aca="1" ref="EU234" ca="1">INDIRECT(ADDRESS(MATCH(MIN(_xlfn._xlws.FILTER(EU7:EU233,ET7:ET233&gt;cr)),EU7:EU233,0)+6,1))</f>
        <v>AU13.SMTP</v>
      </c>
      <c r="EV234" s="6" t="e" cm="1" vm="1">
        <f t="array" aca="1" ref="EV234" ca="1">INDIRECT(ADDRESS(MATCH(MIN(_xlfn._xlws.FILTER(EV7:EV233,EY7:EY233&gt;cr)),EV7:EV233,0)+6,1))</f>
        <v>#VALUE!</v>
      </c>
      <c r="EW234" s="6" t="e" cm="1" vm="1">
        <f t="array" aca="1" ref="EW234" ca="1">INDIRECT(ADDRESS(MATCH(MIN(_xlfn._xlws.FILTER(EW7:EW233,EY7:EY233&gt;cr)),EW7:EW233,0)+6,1))</f>
        <v>#VALUE!</v>
      </c>
      <c r="EX234" s="6" t="e" cm="1" vm="1">
        <f t="array" aca="1" ref="EX234" ca="1">INDIRECT(ADDRESS(MATCH(MAX(_xlfn._xlws.FILTER(EX7:EX233,EY7:EY233&gt;cr)),EX7:EX233,0)+6,1))</f>
        <v>#VALUE!</v>
      </c>
      <c r="EY234" s="6" t="e" cm="1" vm="1">
        <f t="array" aca="1" ref="EY234" ca="1">INDIRECT(ADDRESS(MATCH(MAX(_xlfn._xlws.FILTER(EY7:EY233,EY7:EY233&gt;cr)),EY7:EY233,0)+6,1))</f>
        <v>#VALUE!</v>
      </c>
      <c r="EZ234" s="6" t="e" cm="1" vm="1">
        <f t="array" aca="1" ref="EZ234" ca="1">INDIRECT(ADDRESS(MATCH(MIN(_xlfn._xlws.FILTER(EZ7:EZ233,EY7:EY233&gt;cr)),EZ7:EZ233,0)+6,1))</f>
        <v>#VALUE!</v>
      </c>
      <c r="FA234" s="1" t="str" cm="1">
        <f t="array" aca="1" ref="FA234" ca="1">INDIRECT(ADDRESS(MATCH(MIN(_xlfn._xlws.FILTER(FA7:FA233,FD7:FD233&gt;cr)),FA7:FA233,0)+6,1))</f>
        <v>AI05.SRC</v>
      </c>
      <c r="FB234" s="1" t="str" cm="1">
        <f t="array" aca="1" ref="FB234" ca="1">INDIRECT(ADDRESS(MATCH(MIN(_xlfn._xlws.FILTER(FB7:FB233,FD7:FD233&gt;cr)),FB7:FB233,0)+6,1))</f>
        <v>AI05.SRC</v>
      </c>
      <c r="FC234" s="1" t="str" cm="1">
        <f t="array" aca="1" ref="FC234" ca="1">INDIRECT(ADDRESS(MATCH(MAX(_xlfn._xlws.FILTER(FC7:FC233,FD7:FD233&gt;cr)),FC7:FC233,0)+6,1))</f>
        <v>BI07.PSSJ</v>
      </c>
      <c r="FD234" s="1" t="str" cm="1">
        <f t="array" aca="1" ref="FD234" ca="1">INDIRECT(ADDRESS(MATCH(MAX(_xlfn._xlws.FILTER(FD7:FD233,FD7:FD233&gt;cr)),FD7:FD233,0)+6,1))</f>
        <v>BI14.Amer</v>
      </c>
      <c r="FE234" s="1" t="str" cm="1">
        <f t="array" aca="1" ref="FE234" ca="1">INDIRECT(ADDRESS(MATCH(MIN(_xlfn._xlws.FILTER(FE7:FE233,FD7:FD233&gt;cr)),FE7:FE233,0)+6,1))</f>
        <v>BU01.JaccardMulti</v>
      </c>
      <c r="FF234" s="6" t="e" cm="1" vm="1">
        <f t="array" aca="1" ref="FF234" ca="1">INDIRECT(ADDRESS(MATCH(MIN(_xlfn._xlws.FILTER(FF7:FF233,FI7:FI233&gt;cr)),FF7:FF233,0)+6,1))</f>
        <v>#VALUE!</v>
      </c>
      <c r="FG234" s="6" t="e" cm="1" vm="1">
        <f t="array" aca="1" ref="FG234" ca="1">INDIRECT(ADDRESS(MATCH(MIN(_xlfn._xlws.FILTER(FG7:FG233,FI7:FI233&gt;cr)),FG7:FG233,0)+6,1))</f>
        <v>#VALUE!</v>
      </c>
      <c r="FH234" s="6" t="e" cm="1" vm="1">
        <f t="array" aca="1" ref="FH234" ca="1">INDIRECT(ADDRESS(MATCH(MAX(_xlfn._xlws.FILTER(FH7:FH233,FI7:FI233&gt;cr)),FH7:FH233,0)+6,1))</f>
        <v>#VALUE!</v>
      </c>
      <c r="FI234" s="6" t="e" cm="1" vm="1">
        <f t="array" aca="1" ref="FI234" ca="1">INDIRECT(ADDRESS(MATCH(MAX(_xlfn._xlws.FILTER(FI7:FI233,FI7:FI233&gt;cr)),FI7:FI233,0)+6,1))</f>
        <v>#VALUE!</v>
      </c>
      <c r="FJ234" s="6" t="e" cm="1" vm="1">
        <f t="array" aca="1" ref="FJ234" ca="1">INDIRECT(ADDRESS(MATCH(MIN(_xlfn._xlws.FILTER(FJ7:FJ233,FI7:FI233&gt;cr)),FJ7:FJ233,0)+6,1))</f>
        <v>#VALUE!</v>
      </c>
      <c r="FK234" s="1" t="e" cm="1" vm="1">
        <f t="array" aca="1" ref="FK234" ca="1">INDIRECT(ADDRESS(MATCH(MIN(_xlfn._xlws.FILTER(FK7:FK233,FN7:FN233&gt;cr)),FK7:FK233,0)+6,1))</f>
        <v>#VALUE!</v>
      </c>
      <c r="FL234" s="1" t="e" cm="1" vm="1">
        <f t="array" aca="1" ref="FL234" ca="1">INDIRECT(ADDRESS(MATCH(MIN(_xlfn._xlws.FILTER(FL7:FL233,FN7:FN233&gt;cr)),FL7:FL233,0)+6,1))</f>
        <v>#VALUE!</v>
      </c>
      <c r="FM234" s="1" t="e" cm="1" vm="1">
        <f t="array" aca="1" ref="FM234" ca="1">INDIRECT(ADDRESS(MATCH(MAX(_xlfn._xlws.FILTER(FM7:FM233,FN7:FN233&gt;cr)),FM7:FM233,0)+6,1))</f>
        <v>#VALUE!</v>
      </c>
      <c r="FN234" s="1" t="e" cm="1" vm="1">
        <f t="array" aca="1" ref="FN234" ca="1">INDIRECT(ADDRESS(MATCH(MAX(_xlfn._xlws.FILTER(FN7:FN233,FN7:FN233&gt;cr)),FN7:FN233,0)+6,1))</f>
        <v>#VALUE!</v>
      </c>
      <c r="FO234" s="1" t="e" cm="1" vm="1">
        <f t="array" aca="1" ref="FO234" ca="1">INDIRECT(ADDRESS(MATCH(MIN(_xlfn._xlws.FILTER(FO7:FO233,FN7:FN233&gt;cr)),FO7:FO233,0)+6,1))</f>
        <v>#VALUE!</v>
      </c>
      <c r="FP234" s="9" t="str" cm="1">
        <f t="array" aca="1" ref="FP234" ca="1">INDIRECT(ADDRESS(MATCH(MIN(_xlfn.LET(_xlpm.x,IF(ISNUMBER(FP7:FP233),FP7:FP233),_xlpm.y,IF(ISNUMBER(FS7:FS233),FS7:FS233),_xlfn._xlws.FILTER(_xlpm.x,_xlpm.y&gt;cr))),FP7:FP233,0)+6,1))</f>
        <v>BI03.IPWR</v>
      </c>
      <c r="FQ234" s="9" t="str" cm="1">
        <f t="array" aca="1" ref="FQ234" ca="1">INDIRECT(ADDRESS(MATCH(MIN(_xlfn.LET(_xlpm.x,IF(ISNUMBER(FQ7:FQ233),FQ7:FQ233),_xlpm.y,IF(ISNUMBER(FS7:FS233),FS7:FS233),_xlfn._xlws.FILTER(_xlpm.x,_xlpm.y&gt;cr))),FQ7:FQ233,0)+6,1))</f>
        <v>BI03.IPWR</v>
      </c>
      <c r="FR234" s="9" t="str" cm="1">
        <f t="array" aca="1" ref="FR234" ca="1">INDIRECT(ADDRESS(MATCH(MAX(_xlfn.LET(_xlpm.x,IF(ISNUMBER(FR7:FR233),FR7:FR233),_xlpm.y,IF(ISNUMBER(FS7:FS233),FS7:FS233),_xlfn._xlws.FILTER(_xlpm.x,_xlpm.y&gt;cr))),FR7:FR233,0)+6,1))</f>
        <v>BI22.ZSim</v>
      </c>
      <c r="FS234" s="9" t="str" cm="1">
        <f t="array" aca="1" ref="FS234" ca="1">INDIRECT(ADDRESS(MATCH(MAX(_xlfn.LET(_xlpm.x,IF(ISNUMBER(FS7:FS233),FS7:FS233),_xlpm.y,IF(ISNUMBER(FS7:FS233),FS7:FS233),_xlfn._xlws.FILTER(_xlpm.x,_xlpm.y&gt;cr))),FS7:FS233,0)+6,1))</f>
        <v>BI01.Dice</v>
      </c>
      <c r="FT234" s="9" t="str" cm="1">
        <f t="array" aca="1" ref="FT234" ca="1">INDIRECT(ADDRESS(MATCH(MIN(_xlfn.LET(_xlpm.x,IF(ISNUMBER(FT7:FT233),FT7:FT233),_xlpm.y,IF(ISNUMBER(FS7:FS233),FS7:FS233),_xlfn._xlws.FILTER(_xlpm.x,_xlpm.y&gt;cr))),FT7:FT233,0)+6,1))</f>
        <v>BU16.TAEven</v>
      </c>
      <c r="FU234" s="1" t="str" cm="1">
        <f t="array" aca="1" ref="FU234" ca="1">INDEX(_xlfn._xlws.FILTER(FU7:FU233,ISTEXT(FU7:FU233)),MODE(MATCH(_xlfn._xlws.FILTER(FU7:FU233,ISTEXT(FU7:FU233)),_xlfn._xlws.FILTER(FU7:FU233,ISTEXT(FU7:FU233)),0)))</f>
        <v>k=20, r=0.1</v>
      </c>
      <c r="FV234" s="1" t="str" cm="1">
        <f t="array" aca="1" ref="FV234" ca="1">INDEX(_xlfn._xlws.FILTER(FV7:FV233,ISTEXT(FV7:FV233)),MODE(MATCH(_xlfn._xlws.FILTER(FV7:FV233,ISTEXT(FV7:FV233)),_xlfn._xlws.FILTER(FV7:FV233,ISTEXT(FV7:FV233)),0)))</f>
        <v>k=20, r=0.1</v>
      </c>
      <c r="FW234" s="1" t="str" cm="1">
        <f t="array" aca="1" ref="FW234" ca="1">INDEX(_xlfn._xlws.FILTER(FW7:FW233,ISTEXT(FW7:FW233)),MODE(MATCH(_xlfn._xlws.FILTER(FW7:FW233,ISTEXT(FW7:FW233)),_xlfn._xlws.FILTER(FW7:FW233,ISTEXT(FW7:FW233)),0)))</f>
        <v>k=20, r=0.1</v>
      </c>
      <c r="FX234" s="1" t="str" cm="1">
        <f t="array" aca="1" ref="FX234" ca="1">INDEX(_xlfn._xlws.FILTER(FX7:FX233,ISTEXT(FX7:FX233)),MODE(MATCH(_xlfn._xlws.FILTER(FX7:FX233,ISTEXT(FX7:FX233)),_xlfn._xlws.FILTER(FX7:FX233,ISTEXT(FX7:FX233)),0)))</f>
        <v>k=5, r=0.1</v>
      </c>
      <c r="FY234" s="1" t="str" cm="1">
        <f t="array" aca="1" ref="FY234" ca="1">INDEX(_xlfn._xlws.FILTER(FY7:FY233,ISTEXT(FY7:FY233)),MODE(MATCH(_xlfn._xlws.FILTER(FY7:FY233,ISTEXT(FY7:FY233)),_xlfn._xlws.FILTER(FY7:FY233,ISTEXT(FY7:FY233)),0)))</f>
        <v>k=20, r=0.9</v>
      </c>
    </row>
    <row r="235" spans="1:181" x14ac:dyDescent="0.2">
      <c r="A235" s="7" t="s">
        <v>234</v>
      </c>
      <c r="B235" s="6" t="str" cm="1">
        <f t="array" aca="1" ref="B235" ca="1">INDIRECT(ADDRESS(MATCH(SMALL(_xlfn._xlws.FILTER(B7:B233,E7:E233&gt;cr),2),B7:B233,0)+6,1))</f>
        <v>CI14.Amer.EMX1</v>
      </c>
      <c r="C235" s="6" t="str" cm="1">
        <f t="array" aca="1" ref="C235" ca="1">INDIRECT(ADDRESS(MATCH(SMALL(_xlfn._xlws.FILTER(C7:C233,E7:E233&gt;cr),2),C7:C233,0)+6,1))</f>
        <v>BI22.ESim3</v>
      </c>
      <c r="D235" s="6" t="str" cm="1">
        <f t="array" aca="1" ref="D235" ca="1">INDIRECT(ADDRESS(MATCH(LARGE(_xlfn._xlws.FILTER(D7:D233,E7:E233&gt;cr),2),D7:D233,0)+6,1))</f>
        <v>CI14.Amer.QTI</v>
      </c>
      <c r="E235" s="6" t="str" cm="1">
        <f t="array" aca="1" ref="E235" ca="1">INDIRECT(ADDRESS(MATCH(LARGE(_xlfn._xlws.FILTER(E7:E233,E7:E233&gt;cr),2),E7:E233,0)+6,1))</f>
        <v>AI01.Jaccard</v>
      </c>
      <c r="F235" s="6" t="str" cm="1">
        <f t="array" aca="1" ref="F235" ca="1">INDIRECT(ADDRESS(MATCH(SMALL(_xlfn._xlws.FILTER(F7:F233,E7:E233&gt;cr),2),F7:F233,0)+6,1))</f>
        <v>BU01.JaccardMulti</v>
      </c>
      <c r="G235" s="1" t="str" cm="1">
        <f t="array" aca="1" ref="G235" ca="1">INDIRECT(ADDRESS(MATCH(SMALL(_xlfn._xlws.FILTER(G7:G233,J7:J233&gt;cr),2),G7:G233,0)+6,1))</f>
        <v>AI05.SRC</v>
      </c>
      <c r="H235" s="1" t="str" cm="1">
        <f t="array" aca="1" ref="H235" ca="1">INDIRECT(ADDRESS(MATCH(SMALL(_xlfn._xlws.FILTER(H7:H233,J7:J233&gt;cr),2),H7:H233,0)+6,1))</f>
        <v>AI05.SRC</v>
      </c>
      <c r="I235" s="5" t="str" cm="1">
        <f t="array" aca="1" ref="I235" ca="1">INDIRECT(ADDRESS(MATCH(LARGE(_xlfn._xlws.FILTER(I7:I233,J7:J233&gt;cr),2),I7:I233,0)+6,1))</f>
        <v>CI14.Amer.QTI</v>
      </c>
      <c r="J235" s="5" t="str" cm="1">
        <f t="array" aca="1" ref="J235" ca="1">INDIRECT(ADDRESS(MATCH(LARGE(_xlfn._xlws.FILTER(J7:J233,J7:J233&gt;cr),2),J7:J233,0)+6,1))</f>
        <v>AI01.Jaccard</v>
      </c>
      <c r="K235" s="1" t="str" cm="1">
        <f t="array" aca="1" ref="K235" ca="1">INDIRECT(ADDRESS(MATCH(SMALL(_xlfn._xlws.FILTER(K7:K233,J7:J233&gt;cr),2),K7:K233,0)+6,1))</f>
        <v>BU06.MPIP</v>
      </c>
      <c r="L235" s="6" t="str" cm="1">
        <f t="array" aca="1" ref="L235" ca="1">INDIRECT(ADDRESS(MATCH(SMALL(_xlfn._xlws.FILTER(L7:L233,O7:O233&gt;cr),2),L7:L233,0)+6,1))</f>
        <v>AI05.SRC</v>
      </c>
      <c r="M235" s="6" t="str" cm="1">
        <f t="array" aca="1" ref="M235" ca="1">INDIRECT(ADDRESS(MATCH(SMALL(_xlfn._xlws.FILTER(M7:M233,O7:O233&gt;cr),2),M7:M233,0)+6,1))</f>
        <v>AI05.SRC</v>
      </c>
      <c r="N235" s="4" t="str" cm="1">
        <f t="array" aca="1" ref="N235" ca="1">INDIRECT(ADDRESS(MATCH(LARGE(_xlfn._xlws.FILTER(N7:N233,O7:O233&gt;cr),2),N7:N233,0)+6,1))</f>
        <v>CI14.Amer.EMX1</v>
      </c>
      <c r="O235" s="4" t="str" cm="1">
        <f t="array" aca="1" ref="O235" ca="1">INDIRECT(ADDRESS(MATCH(LARGE(_xlfn._xlws.FILTER(O7:O233,O7:O233&gt;cr),2),O7:O233,0)+6,1))</f>
        <v>AI01.Jaccard</v>
      </c>
      <c r="P235" s="6" t="str" cm="1">
        <f t="array" aca="1" ref="P235" ca="1">INDIRECT(ADDRESS(MATCH(SMALL(_xlfn._xlws.FILTER(P7:P233,O7:O233&gt;cr),2),P7:P233,0)+6,1))</f>
        <v>BU03.CPC</v>
      </c>
      <c r="Q235" s="1" t="str" cm="1">
        <f t="array" aca="1" ref="Q235" ca="1">INDIRECT(ADDRESS(MATCH(SMALL(_xlfn._xlws.FILTER(Q7:Q233,T7:T233&gt;cr),2),Q7:Q233,0)+6,1))</f>
        <v>BI22.ZSim</v>
      </c>
      <c r="R235" s="1" t="str" cm="1">
        <f t="array" aca="1" ref="R235" ca="1">INDIRECT(ADDRESS(MATCH(SMALL(_xlfn._xlws.FILTER(R7:R233,T7:T233&gt;cr),2),R7:R233,0)+6,1))</f>
        <v>BI22.ZSim</v>
      </c>
      <c r="S235" s="5" t="str" cm="1">
        <f t="array" aca="1" ref="S235" ca="1">INDIRECT(ADDRESS(MATCH(LARGE(_xlfn._xlws.FILTER(S7:S233,T7:T233&gt;cr),2),S7:S233,0)+6,1))</f>
        <v>CI14.Amer.EMX1</v>
      </c>
      <c r="T235" s="5" t="str" cm="1">
        <f t="array" aca="1" ref="T235" ca="1">INDIRECT(ADDRESS(MATCH(LARGE(_xlfn._xlws.FILTER(T7:T233,T7:T233&gt;cr),2),T7:T233,0)+6,1))</f>
        <v>AI01.Jaccard</v>
      </c>
      <c r="U235" s="1" t="str" cm="1">
        <f t="array" aca="1" ref="U235" ca="1">INDIRECT(ADDRESS(MATCH(SMALL(_xlfn._xlws.FILTER(U7:U233,T7:T233&gt;cr),2),U7:U233,0)+6,1))</f>
        <v>AU13.SMTP</v>
      </c>
      <c r="V235" s="6" t="str" cm="1">
        <f t="array" aca="1" ref="V235" ca="1">INDIRECT(ADDRESS(MATCH(SMALL(_xlfn._xlws.FILTER(V7:V233,Y7:Y233&gt;cr),2),V7:V233,0)+6,1))</f>
        <v>BI22.ZSim</v>
      </c>
      <c r="W235" s="6" t="str" cm="1">
        <f t="array" aca="1" ref="W235" ca="1">INDIRECT(ADDRESS(MATCH(SMALL(_xlfn._xlws.FILTER(W7:W233,Y7:Y233&gt;cr),2),W7:W233,0)+6,1))</f>
        <v>BI22.ZSim</v>
      </c>
      <c r="X235" s="6" t="str" cm="1">
        <f t="array" aca="1" ref="X235" ca="1">INDIRECT(ADDRESS(MATCH(LARGE(_xlfn._xlws.FILTER(X7:X233,Y7:Y233&gt;cr),2),X7:X233,0)+6,1))</f>
        <v>CI14.Amer.PSS</v>
      </c>
      <c r="Y235" s="6" t="str" cm="1">
        <f t="array" aca="1" ref="Y235" ca="1">INDIRECT(ADDRESS(MATCH(LARGE(_xlfn._xlws.FILTER(Y7:Y233,Y7:Y233&gt;cr),2),Y7:Y233,0)+6,1))</f>
        <v>AI01.Jaccard</v>
      </c>
      <c r="Z235" s="6" t="str" cm="1">
        <f t="array" aca="1" ref="Z235" ca="1">INDIRECT(ADDRESS(MATCH(SMALL(_xlfn._xlws.FILTER(Z7:Z233,Y7:Y233&gt;cr),2),Z7:Z233,0)+6,1))</f>
        <v>BU01.Dice</v>
      </c>
      <c r="AA235" s="1" t="str" cm="1">
        <f t="array" aca="1" ref="AA235" ca="1">INDIRECT(ADDRESS(MATCH(SMALL(_xlfn._xlws.FILTER(AA7:AA233,AD7:AD233&gt;cr),2),AA7:AA233,0)+6,1))</f>
        <v>BI22.ZSim</v>
      </c>
      <c r="AB235" s="1" t="str" cm="1">
        <f t="array" aca="1" ref="AB235" ca="1">INDIRECT(ADDRESS(MATCH(SMALL(_xlfn._xlws.FILTER(AB7:AB233,AD7:AD233&gt;cr),2),AB7:AB233,0)+6,1))</f>
        <v>BI22.ZSim</v>
      </c>
      <c r="AC235" s="5" t="str" cm="1">
        <f t="array" aca="1" ref="AC235" ca="1">INDIRECT(ADDRESS(MATCH(LARGE(_xlfn._xlws.FILTER(AC7:AC233,AD7:AD233&gt;cr),2),AC7:AC233,0)+6,1))</f>
        <v>CI14.Amer.PSS</v>
      </c>
      <c r="AD235" s="5" t="str" cm="1">
        <f t="array" aca="1" ref="AD235" ca="1">INDIRECT(ADDRESS(MATCH(LARGE(_xlfn._xlws.FILTER(AD7:AD233,AD7:AD233&gt;cr),2),AD7:AD233,0)+6,1))</f>
        <v>AI01.Jaccard</v>
      </c>
      <c r="AE235" s="1" t="str" cm="1">
        <f t="array" aca="1" ref="AE235" ca="1">INDIRECT(ADDRESS(MATCH(SMALL(_xlfn._xlws.FILTER(AE7:AE233,AD7:AD233&gt;cr),2),AE7:AE233,0)+6,1))</f>
        <v>AU17.RA</v>
      </c>
      <c r="AF235" s="6" t="str" cm="1">
        <f t="array" aca="1" ref="AF235" ca="1">INDIRECT(ADDRESS(MATCH(SMALL(_xlfn._xlws.FILTER(AF7:AF233,AI7:AI233&gt;cr),2),AF7:AF233,0)+6,1))</f>
        <v>AI28.RPB</v>
      </c>
      <c r="AG235" s="6" t="str" cm="1">
        <f t="array" aca="1" ref="AG235" ca="1">INDIRECT(ADDRESS(MATCH(SMALL(_xlfn._xlws.FILTER(AG7:AG233,AI7:AI233&gt;cr),2),AG7:AG233,0)+6,1))</f>
        <v>AI05.SRC</v>
      </c>
      <c r="AH235" s="6" t="str" cm="1">
        <f t="array" aca="1" ref="AH235" ca="1">INDIRECT(ADDRESS(MATCH(LARGE(_xlfn._xlws.FILTER(AH7:AH233,AI7:AI233&gt;cr),2),AH7:AH233,0)+6,1))</f>
        <v>AI28.RPB</v>
      </c>
      <c r="AI235" s="6" t="str" cm="1">
        <f t="array" aca="1" ref="AI235" ca="1">INDIRECT(ADDRESS(MATCH(LARGE(_xlfn._xlws.FILTER(AI7:AI233,AI7:AI233&gt;cr),2),AI7:AI233,0)+6,1))</f>
        <v>AI01.Jaccard</v>
      </c>
      <c r="AJ235" s="6" t="str" cm="1">
        <f t="array" aca="1" ref="AJ235" ca="1">INDIRECT(ADDRESS(MATCH(SMALL(_xlfn._xlws.FILTER(AJ7:AJ233,AI7:AI233&gt;cr),2),AJ7:AJ233,0)+6,1))</f>
        <v>BU01.JaccardMulti</v>
      </c>
      <c r="AK235" s="1" t="str" cm="1">
        <f t="array" aca="1" ref="AK235" ca="1">INDIRECT(ADDRESS(MATCH(SMALL(_xlfn._xlws.FILTER(AK7:AK233,AN7:AN233&gt;cr),2),AK7:AK233,0)+6,1))</f>
        <v>AI28.RPB</v>
      </c>
      <c r="AL235" s="1" t="str" cm="1">
        <f t="array" aca="1" ref="AL235" ca="1">INDIRECT(ADDRESS(MATCH(SMALL(_xlfn._xlws.FILTER(AL7:AL233,AN7:AN233&gt;cr),2),AL7:AL233,0)+6,1))</f>
        <v>AI28.RPB</v>
      </c>
      <c r="AM235" s="5" t="str" cm="1">
        <f t="array" aca="1" ref="AM235" ca="1">INDIRECT(ADDRESS(MATCH(LARGE(_xlfn._xlws.FILTER(AM7:AM233,AN7:AN233&gt;cr),2),AM7:AM233,0)+6,1))</f>
        <v>AI28.RPB</v>
      </c>
      <c r="AN235" s="5" t="str" cm="1">
        <f t="array" aca="1" ref="AN235" ca="1">INDIRECT(ADDRESS(MATCH(LARGE(_xlfn._xlws.FILTER(AN7:AN233,AN7:AN233&gt;cr),2),AN7:AN233,0)+6,1))</f>
        <v>AI01.Jaccard</v>
      </c>
      <c r="AO235" s="1" t="str" cm="1">
        <f t="array" aca="1" ref="AO235" ca="1">INDIRECT(ADDRESS(MATCH(SMALL(_xlfn._xlws.FILTER(AO7:AO233,AN7:AN233&gt;cr),2),AO7:AO233,0)+6,1))</f>
        <v>AU04.MSD</v>
      </c>
      <c r="AP235" s="6" t="str" cm="1">
        <f t="array" aca="1" ref="AP235" ca="1">INDIRECT(ADDRESS(MATCH(SMALL(_xlfn._xlws.FILTER(AP7:AP233,AS7:AS233&gt;cr),2),AP7:AP233,0)+6,1))</f>
        <v>AI28.RPB</v>
      </c>
      <c r="AQ235" s="6" t="str" cm="1">
        <f t="array" aca="1" ref="AQ235" ca="1">INDIRECT(ADDRESS(MATCH(SMALL(_xlfn._xlws.FILTER(AQ7:AQ233,AS7:AS233&gt;cr),2),AQ7:AQ233,0)+6,1))</f>
        <v>AI28.RPB</v>
      </c>
      <c r="AR235" s="6" t="str" cm="1">
        <f t="array" aca="1" ref="AR235" ca="1">INDIRECT(ADDRESS(MATCH(LARGE(_xlfn._xlws.FILTER(AR7:AR233,AS7:AS233&gt;cr),2),AR7:AR233,0)+6,1))</f>
        <v>BI03.IPWR</v>
      </c>
      <c r="AS235" s="6" t="str" cm="1">
        <f t="array" aca="1" ref="AS235" ca="1">INDIRECT(ADDRESS(MATCH(LARGE(_xlfn._xlws.FILTER(AS7:AS233,AS7:AS233&gt;cr),2),AS7:AS233,0)+6,1))</f>
        <v>AI01.Jaccard</v>
      </c>
      <c r="AT235" s="6" t="str" cm="1">
        <f t="array" aca="1" ref="AT235" ca="1">INDIRECT(ADDRESS(MATCH(SMALL(_xlfn._xlws.FILTER(AT7:AT233,AS7:AS233&gt;cr),2),AT7:AT233,0)+6,1))</f>
        <v>AU30.Singularity</v>
      </c>
      <c r="AU235" s="1" t="str" cm="1">
        <f t="array" aca="1" ref="AU235" ca="1">INDIRECT(ADDRESS(MATCH(SMALL(_xlfn._xlws.FILTER(AU7:AU233,AX7:AX233&gt;cr),2),AU7:AU233,0)+6,1))</f>
        <v>CI14.Amer.EMX1</v>
      </c>
      <c r="AV235" s="1" t="str" cm="1">
        <f t="array" aca="1" ref="AV235" ca="1">INDIRECT(ADDRESS(MATCH(SMALL(_xlfn._xlws.FILTER(AV7:AV233,AX7:AX233&gt;cr),2),AV7:AV233,0)+6,1))</f>
        <v>BI22.ESim3</v>
      </c>
      <c r="AW235" s="1" t="str" cm="1">
        <f t="array" aca="1" ref="AW235" ca="1">INDIRECT(ADDRESS(MATCH(LARGE(_xlfn._xlws.FILTER(AW7:AW233,AX7:AX233&gt;cr),2),AW7:AW233,0)+6,1))</f>
        <v>CI14.Amer.QTI</v>
      </c>
      <c r="AX235" s="1" t="str" cm="1">
        <f t="array" aca="1" ref="AX235" ca="1">INDIRECT(ADDRESS(MATCH(LARGE(_xlfn._xlws.FILTER(AX7:AX233,AX7:AX233&gt;cr),2),AX7:AX233,0)+6,1))</f>
        <v>AI01.Jaccard</v>
      </c>
      <c r="AY235" s="1" t="str" cm="1">
        <f t="array" aca="1" ref="AY235" ca="1">INDIRECT(ADDRESS(MATCH(SMALL(_xlfn._xlws.FILTER(AY7:AY233,AX7:AX233&gt;cr),2),AY7:AY233,0)+6,1))</f>
        <v>BU01.PNCR</v>
      </c>
      <c r="AZ235" s="6" t="str" cm="1">
        <f t="array" aca="1" ref="AZ235" ca="1">INDIRECT(ADDRESS(MATCH(SMALL(_xlfn._xlws.FILTER(AZ7:AZ233,BC7:BC233&gt;cr),2),AZ7:AZ233,0)+6,1))</f>
        <v>AI05.SRC</v>
      </c>
      <c r="BA235" s="6" t="str" cm="1">
        <f t="array" aca="1" ref="BA235" ca="1">INDIRECT(ADDRESS(MATCH(SMALL(_xlfn._xlws.FILTER(BA7:BA233,BC7:BC233&gt;cr),2),BA7:BA233,0)+6,1))</f>
        <v>AI05.SRC</v>
      </c>
      <c r="BB235" s="4" t="str" cm="1">
        <f t="array" aca="1" ref="BB235" ca="1">INDIRECT(ADDRESS(MATCH(LARGE(_xlfn._xlws.FILTER(BB7:BB233,BC7:BC233&gt;cr),2),BB7:BB233,0)+6,1))</f>
        <v>CI14.Amer.QTI</v>
      </c>
      <c r="BC235" s="4" t="str" cm="1">
        <f t="array" aca="1" ref="BC235" ca="1">INDIRECT(ADDRESS(MATCH(LARGE(_xlfn._xlws.FILTER(BC7:BC233,BC7:BC233&gt;cr),2),BC7:BC233,0)+6,1))</f>
        <v>AI01.Jaccard</v>
      </c>
      <c r="BD235" s="6" t="str" cm="1">
        <f t="array" aca="1" ref="BD235" ca="1">INDIRECT(ADDRESS(MATCH(SMALL(_xlfn._xlws.FILTER(BD7:BD233,BC7:BC233&gt;cr),2),BD7:BD233,0)+6,1))</f>
        <v>BU03.CPC</v>
      </c>
      <c r="BE235" s="1" t="str" cm="1">
        <f t="array" aca="1" ref="BE235" ca="1">INDIRECT(ADDRESS(MATCH(SMALL(_xlfn._xlws.FILTER(BE7:BE233,BH7:BH233&gt;cr),2),BE7:BE233,0)+6,1))</f>
        <v>BI22.ZSim</v>
      </c>
      <c r="BF235" s="1" t="str" cm="1">
        <f t="array" aca="1" ref="BF235" ca="1">INDIRECT(ADDRESS(MATCH(SMALL(_xlfn._xlws.FILTER(BF7:BF233,BH7:BH233&gt;cr),2),BF7:BF233,0)+6,1))</f>
        <v>BI22.ZSim</v>
      </c>
      <c r="BG235" s="1" t="str" cm="1">
        <f t="array" aca="1" ref="BG235" ca="1">INDIRECT(ADDRESS(MATCH(LARGE(_xlfn._xlws.FILTER(BG7:BG233,BH7:BH233&gt;cr),2),BG7:BG233,0)+6,1))</f>
        <v>CI14.Amer.PSS</v>
      </c>
      <c r="BH235" s="1" t="str" cm="1">
        <f t="array" aca="1" ref="BH235" ca="1">INDIRECT(ADDRESS(MATCH(LARGE(_xlfn._xlws.FILTER(BH7:BH233,BH7:BH233&gt;cr),2),BH7:BH233,0)+6,1))</f>
        <v>AI01.Jaccard</v>
      </c>
      <c r="BI235" s="1" t="str" cm="1">
        <f t="array" aca="1" ref="BI235" ca="1">INDIRECT(ADDRESS(MATCH(SMALL(_xlfn._xlws.FILTER(BI7:BI233,BH7:BH233&gt;cr),2),BI7:BI233,0)+6,1))</f>
        <v>BU01.JaccardMulti</v>
      </c>
      <c r="BJ235" s="6" t="str" cm="1">
        <f t="array" aca="1" ref="BJ235" ca="1">INDIRECT(ADDRESS(MATCH(SMALL(_xlfn._xlws.FILTER(BJ7:BJ233,BM7:BM233&gt;cr),2),BJ7:BJ233,0)+6,1))</f>
        <v>BI03.IPWR</v>
      </c>
      <c r="BK235" s="6" t="str" cm="1">
        <f t="array" aca="1" ref="BK235" ca="1">INDIRECT(ADDRESS(MATCH(SMALL(_xlfn._xlws.FILTER(BK7:BK233,BM7:BM233&gt;cr),2),BK7:BK233,0)+6,1))</f>
        <v>BI03.IPWR</v>
      </c>
      <c r="BL235" s="6" t="str" cm="1">
        <f t="array" aca="1" ref="BL235" ca="1">INDIRECT(ADDRESS(MATCH(LARGE(_xlfn._xlws.FILTER(BL7:BL233,BM7:BM233&gt;cr),2),BL7:BL233,0)+6,1))</f>
        <v>AI28.RPB</v>
      </c>
      <c r="BM235" s="6" t="str" cm="1">
        <f t="array" aca="1" ref="BM235" ca="1">INDIRECT(ADDRESS(MATCH(LARGE(_xlfn._xlws.FILTER(BM7:BM233,BM7:BM233&gt;cr),2),BM7:BM233,0)+6,1))</f>
        <v>AI01.Jaccard</v>
      </c>
      <c r="BN235" s="6" t="str" cm="1">
        <f t="array" aca="1" ref="BN235" ca="1">INDIRECT(ADDRESS(MATCH(SMALL(_xlfn._xlws.FILTER(BN7:BN233,BM7:BM233&gt;cr),2),BN7:BN233,0)+6,1))</f>
        <v>AU21.SMC</v>
      </c>
      <c r="BO235" s="1" t="str" cm="1">
        <f t="array" aca="1" ref="BO235" ca="1">INDIRECT(ADDRESS(MATCH(SMALL(_xlfn._xlws.FILTER(BO7:BO233,BR7:BR233&gt;cr),2),BO7:BO233,0)+6,1))</f>
        <v>AI28.RPB</v>
      </c>
      <c r="BP235" s="1" t="str" cm="1">
        <f t="array" aca="1" ref="BP235" ca="1">INDIRECT(ADDRESS(MATCH(SMALL(_xlfn._xlws.FILTER(BP7:BP233,BR7:BR233&gt;cr),2),BP7:BP233,0)+6,1))</f>
        <v>AI28.RPB</v>
      </c>
      <c r="BQ235" s="1" t="str" cm="1">
        <f t="array" aca="1" ref="BQ235" ca="1">INDIRECT(ADDRESS(MATCH(LARGE(_xlfn._xlws.FILTER(BQ7:BQ233,BR7:BR233&gt;cr),2),BQ7:BQ233,0)+6,1))</f>
        <v>BI03.IPWR</v>
      </c>
      <c r="BR235" s="1" t="str" cm="1">
        <f t="array" aca="1" ref="BR235" ca="1">INDIRECT(ADDRESS(MATCH(LARGE(_xlfn._xlws.FILTER(BR7:BR233,BR7:BR233&gt;cr),2),BR7:BR233,0)+6,1))</f>
        <v>AI01.Jaccard</v>
      </c>
      <c r="BS235" s="1" t="str" cm="1">
        <f t="array" aca="1" ref="BS235" ca="1">INDIRECT(ADDRESS(MATCH(SMALL(_xlfn._xlws.FILTER(BS7:BS233,BR7:BR233&gt;cr),2),BS7:BS233,0)+6,1))</f>
        <v>AU30.Singularity</v>
      </c>
      <c r="BT235" s="6" t="str" cm="1">
        <f t="array" aca="1" ref="BT235" ca="1">INDIRECT(ADDRESS(MATCH(SMALL(_xlfn._xlws.FILTER(BT7:BT233,BW7:BW233&gt;cr),2),BT7:BT233,0)+6,1))</f>
        <v>CI14.Amer.EMX1</v>
      </c>
      <c r="BU235" s="6" t="str" cm="1">
        <f t="array" aca="1" ref="BU235" ca="1">INDIRECT(ADDRESS(MATCH(SMALL(_xlfn._xlws.FILTER(BU7:BU233,BW7:BW233&gt;cr),2),BU7:BU233,0)+6,1))</f>
        <v>BI22.ESim3</v>
      </c>
      <c r="BV235" s="6" t="str" cm="1">
        <f t="array" aca="1" ref="BV235" ca="1">INDIRECT(ADDRESS(MATCH(LARGE(_xlfn._xlws.FILTER(BV7:BV233,BW7:BW233&gt;cr),2),BV7:BV233,0)+6,1))</f>
        <v>CI14.Amer.QTI</v>
      </c>
      <c r="BW235" s="6" t="str" cm="1">
        <f t="array" aca="1" ref="BW235" ca="1">INDIRECT(ADDRESS(MATCH(LARGE(_xlfn._xlws.FILTER(BW7:BW233,BW7:BW233&gt;cr),2),BW7:BW233,0)+6,1))</f>
        <v>AI01.Jaccard</v>
      </c>
      <c r="BX235" s="6" t="str" cm="1">
        <f t="array" aca="1" ref="BX235" ca="1">INDIRECT(ADDRESS(MATCH(SMALL(_xlfn._xlws.FILTER(BX7:BX233,BW7:BW233&gt;cr),2),BX7:BX233,0)+6,1))</f>
        <v>BU01.JaccardMulti</v>
      </c>
      <c r="BY235" s="1" t="str" cm="1">
        <f t="array" aca="1" ref="BY235" ca="1">INDIRECT(ADDRESS(MATCH(SMALL(_xlfn._xlws.FILTER(BY7:BY233,CB7:CB233&gt;cr),2),BY7:BY233,0)+6,1))</f>
        <v>AI05.SRC</v>
      </c>
      <c r="BZ235" s="1" t="str" cm="1">
        <f t="array" aca="1" ref="BZ235" ca="1">INDIRECT(ADDRESS(MATCH(SMALL(_xlfn._xlws.FILTER(BZ7:BZ233,CB7:CB233&gt;cr),2),BZ7:BZ233,0)+6,1))</f>
        <v>AI05.SRC</v>
      </c>
      <c r="CA235" s="5" t="str" cm="1">
        <f t="array" aca="1" ref="CA235" ca="1">INDIRECT(ADDRESS(MATCH(LARGE(_xlfn._xlws.FILTER(CA7:CA233,CB7:CB233&gt;cr),2),CA7:CA233,0)+6,1))</f>
        <v>CI14.Amer.QTI</v>
      </c>
      <c r="CB235" s="5" t="str" cm="1">
        <f t="array" aca="1" ref="CB235" ca="1">INDIRECT(ADDRESS(MATCH(LARGE(_xlfn._xlws.FILTER(CB7:CB233,CB7:CB233&gt;cr),2),CB7:CB233,0)+6,1))</f>
        <v>AI26.URP</v>
      </c>
      <c r="CC235" s="1" t="str" cm="1">
        <f t="array" aca="1" ref="CC235" ca="1">INDIRECT(ADDRESS(MATCH(SMALL(_xlfn._xlws.FILTER(CC7:CC233,CB7:CB233&gt;cr),2),CC7:CC233,0)+6,1))</f>
        <v>BU01.RelevantJaccard</v>
      </c>
      <c r="CD235" s="6" t="str" cm="1">
        <f t="array" aca="1" ref="CD235" ca="1">INDIRECT(ADDRESS(MATCH(SMALL(_xlfn._xlws.FILTER(CD7:CD233,CG7:CG233&gt;cr),2),CD7:CD233,0)+6,1))</f>
        <v>BI22.ZSim</v>
      </c>
      <c r="CE235" s="6" t="str" cm="1">
        <f t="array" aca="1" ref="CE235" ca="1">INDIRECT(ADDRESS(MATCH(SMALL(_xlfn._xlws.FILTER(CE7:CE233,CG7:CG233&gt;cr),2),CE7:CE233,0)+6,1))</f>
        <v>BI22.ZSim</v>
      </c>
      <c r="CF235" s="6" t="str" cm="1">
        <f t="array" aca="1" ref="CF235" ca="1">INDIRECT(ADDRESS(MATCH(LARGE(_xlfn._xlws.FILTER(CF7:CF233,CG7:CG233&gt;cr),2),CF7:CF233,0)+6,1))</f>
        <v>CI14.Amer.PSS</v>
      </c>
      <c r="CG235" s="6" t="str" cm="1">
        <f t="array" aca="1" ref="CG235" ca="1">INDIRECT(ADDRESS(MATCH(LARGE(_xlfn._xlws.FILTER(CG7:CG233,CG7:CG233&gt;cr),2),CG7:CG233,0)+6,1))</f>
        <v>AI01.Jaccard</v>
      </c>
      <c r="CH235" s="6" t="str" cm="1">
        <f t="array" aca="1" ref="CH235" ca="1">INDIRECT(ADDRESS(MATCH(SMALL(_xlfn._xlws.FILTER(CH7:CH233,CG7:CG233&gt;cr),2),CH7:CH233,0)+6,1))</f>
        <v>BU01.JaccardMulti</v>
      </c>
      <c r="CI235" s="1" t="str" cm="1">
        <f t="array" aca="1" ref="CI235" ca="1">INDIRECT(ADDRESS(MATCH(SMALL(_xlfn._xlws.FILTER(CI7:CI233,CL7:CL233&gt;cr),2),CI7:CI233,0)+6,1))</f>
        <v>AI05.SRC</v>
      </c>
      <c r="CJ235" s="1" t="str" cm="1">
        <f t="array" aca="1" ref="CJ235" ca="1">INDIRECT(ADDRESS(MATCH(SMALL(_xlfn._xlws.FILTER(CJ7:CJ233,CL7:CL233&gt;cr),2),CJ7:CJ233,0)+6,1))</f>
        <v>BI03.IPWR</v>
      </c>
      <c r="CK235" s="1" t="str" cm="1">
        <f t="array" aca="1" ref="CK235" ca="1">INDIRECT(ADDRESS(MATCH(LARGE(_xlfn._xlws.FILTER(CK7:CK233,CL7:CL233&gt;cr),2),CK7:CK233,0)+6,1))</f>
        <v>AI28.RPB</v>
      </c>
      <c r="CL235" s="1" t="str" cm="1">
        <f t="array" aca="1" ref="CL235" ca="1">INDIRECT(ADDRESS(MATCH(LARGE(_xlfn._xlws.FILTER(CL7:CL233,CL7:CL233&gt;cr),2),CL7:CL233,0)+6,1))</f>
        <v>AI01.Jaccard</v>
      </c>
      <c r="CM235" s="1" t="str" cm="1">
        <f t="array" aca="1" ref="CM235" ca="1">INDIRECT(ADDRESS(MATCH(SMALL(_xlfn._xlws.FILTER(CM7:CM233,CL7:CL233&gt;cr),2),CM7:CM233,0)+6,1))</f>
        <v>BU16.TAN</v>
      </c>
      <c r="CN235" s="6" t="str" cm="1">
        <f t="array" aca="1" ref="CN235" ca="1">INDIRECT(ADDRESS(MATCH(SMALL(_xlfn._xlws.FILTER(CN7:CN233,CQ7:CQ233&gt;cr),2),CN7:CN233,0)+6,1))</f>
        <v>AI28.RPB</v>
      </c>
      <c r="CO235" s="6" t="str" cm="1">
        <f t="array" aca="1" ref="CO235" ca="1">INDIRECT(ADDRESS(MATCH(SMALL(_xlfn._xlws.FILTER(CO7:CO233,CQ7:CQ233&gt;cr),2),CO7:CO233,0)+6,1))</f>
        <v>AI28.RPB</v>
      </c>
      <c r="CP235" s="6" t="str" cm="1">
        <f t="array" aca="1" ref="CP235" ca="1">INDIRECT(ADDRESS(MATCH(LARGE(_xlfn._xlws.FILTER(CP7:CP233,CQ7:CQ233&gt;cr),2),CP7:CP233,0)+6,1))</f>
        <v>BI03.IPWR</v>
      </c>
      <c r="CQ235" s="6" t="str" cm="1">
        <f t="array" aca="1" ref="CQ235" ca="1">INDIRECT(ADDRESS(MATCH(LARGE(_xlfn._xlws.FILTER(CQ7:CQ233,CQ7:CQ233&gt;cr),2),CQ7:CQ233,0)+6,1))</f>
        <v>AI01.Jaccard</v>
      </c>
      <c r="CR235" s="6" t="str" cm="1">
        <f t="array" aca="1" ref="CR235" ca="1">INDIRECT(ADDRESS(MATCH(SMALL(_xlfn._xlws.FILTER(CR7:CR233,CQ7:CQ233&gt;cr),2),CR7:CR233,0)+6,1))</f>
        <v>BU16.TAN</v>
      </c>
      <c r="CS235" s="1" t="str" cm="1">
        <f t="array" aca="1" ref="CS235" ca="1">INDIRECT(ADDRESS(MATCH(SMALL(_xlfn._xlws.FILTER(CS7:CS233,CV7:CV233&gt;cr),2),CS7:CS233,0)+6,1))</f>
        <v>CI14.Amer.EMX1</v>
      </c>
      <c r="CT235" s="1" t="str" cm="1">
        <f t="array" aca="1" ref="CT235" ca="1">INDIRECT(ADDRESS(MATCH(SMALL(_xlfn._xlws.FILTER(CT7:CT233,CV7:CV233&gt;cr),2),CT7:CT233,0)+6,1))</f>
        <v>BI22.ESim3</v>
      </c>
      <c r="CU235" s="1" t="str" cm="1">
        <f t="array" aca="1" ref="CU235" ca="1">INDIRECT(ADDRESS(MATCH(LARGE(_xlfn._xlws.FILTER(CU7:CU233,CV7:CV233&gt;cr),2),CU7:CU233,0)+6,1))</f>
        <v>CI14.Amer.QTI</v>
      </c>
      <c r="CV235" s="1" t="str" cm="1">
        <f t="array" aca="1" ref="CV235" ca="1">INDIRECT(ADDRESS(MATCH(LARGE(_xlfn._xlws.FILTER(CV7:CV233,CV7:CV233&gt;cr),2),CV7:CV233,0)+6,1))</f>
        <v>AI01.Jaccard</v>
      </c>
      <c r="CW235" s="1" t="str" cm="1">
        <f t="array" aca="1" ref="CW235" ca="1">INDIRECT(ADDRESS(MATCH(SMALL(_xlfn._xlws.FILTER(CW7:CW233,CV7:CV233&gt;cr),2),CW7:CW233,0)+6,1))</f>
        <v>BU01.JaccardMulti</v>
      </c>
      <c r="CX235" s="6" t="str" cm="1">
        <f t="array" aca="1" ref="CX235" ca="1">INDIRECT(ADDRESS(MATCH(SMALL(_xlfn._xlws.FILTER(CX7:CX233,DA7:DA233&gt;cr),2),CX7:CX233,0)+6,1))</f>
        <v>AI05.SRC</v>
      </c>
      <c r="CY235" s="6" t="str" cm="1">
        <f t="array" aca="1" ref="CY235" ca="1">INDIRECT(ADDRESS(MATCH(SMALL(_xlfn._xlws.FILTER(CY7:CY233,DA7:DA233&gt;cr),2),CY7:CY233,0)+6,1))</f>
        <v>AI05.SRC</v>
      </c>
      <c r="CZ235" s="6" t="str" cm="1">
        <f t="array" aca="1" ref="CZ235" ca="1">INDIRECT(ADDRESS(MATCH(LARGE(_xlfn._xlws.FILTER(CZ7:CZ233,DA7:DA233&gt;cr),2),CZ7:CZ233,0)+6,1))</f>
        <v>CI14.Amer.QTI</v>
      </c>
      <c r="DA235" s="6" t="str" cm="1">
        <f t="array" aca="1" ref="DA235" ca="1">INDIRECT(ADDRESS(MATCH(LARGE(_xlfn._xlws.FILTER(DA7:DA233,DA7:DA233&gt;cr),2),DA7:DA233,0)+6,1))</f>
        <v>AI01.Jaccard</v>
      </c>
      <c r="DB235" s="6" t="str" cm="1">
        <f t="array" aca="1" ref="DB235" ca="1">INDIRECT(ADDRESS(MATCH(SMALL(_xlfn._xlws.FILTER(DB7:DB233,DA7:DA233&gt;cr),2),DB7:DB233,0)+6,1))</f>
        <v>BU01.JaccardMulti</v>
      </c>
      <c r="DC235" s="1" t="str" cm="1">
        <f t="array" aca="1" ref="DC235" ca="1">INDIRECT(ADDRESS(MATCH(SMALL(_xlfn._xlws.FILTER(DC7:DC233,DF7:DF233&gt;cr),2),DC7:DC233,0)+6,1))</f>
        <v>BI22.ZSim</v>
      </c>
      <c r="DD235" s="1" t="str" cm="1">
        <f t="array" aca="1" ref="DD235" ca="1">INDIRECT(ADDRESS(MATCH(SMALL(_xlfn._xlws.FILTER(DD7:DD233,DF7:DF233&gt;cr),2),DD7:DD233,0)+6,1))</f>
        <v>BI22.ZSim</v>
      </c>
      <c r="DE235" s="1" t="str" cm="1">
        <f t="array" aca="1" ref="DE235" ca="1">INDIRECT(ADDRESS(MATCH(LARGE(_xlfn._xlws.FILTER(DE7:DE233,DF7:DF233&gt;cr),2),DE7:DE233,0)+6,1))</f>
        <v>CI14.Amer.PSS</v>
      </c>
      <c r="DF235" s="1" t="str" cm="1">
        <f t="array" aca="1" ref="DF235" ca="1">INDIRECT(ADDRESS(MATCH(LARGE(_xlfn._xlws.FILTER(DF7:DF233,DF7:DF233&gt;cr),2),DF7:DF233,0)+6,1))</f>
        <v>AI01.Jaccard</v>
      </c>
      <c r="DG235" s="1" t="str" cm="1">
        <f t="array" aca="1" ref="DG235" ca="1">INDIRECT(ADDRESS(MATCH(SMALL(_xlfn._xlws.FILTER(DG7:DG233,DF7:DF233&gt;cr),2),DG7:DG233,0)+6,1))</f>
        <v>AU01.Jaccard</v>
      </c>
      <c r="DH235" s="6" t="str" cm="1">
        <f t="array" aca="1" ref="DH235" ca="1">INDIRECT(ADDRESS(MATCH(SMALL(_xlfn._xlws.FILTER(DH7:DH233,DK7:DK233&gt;cr),2),DH7:DH233,0)+6,1))</f>
        <v>AI28.RPB</v>
      </c>
      <c r="DI235" s="6" t="str" cm="1">
        <f t="array" aca="1" ref="DI235" ca="1">INDIRECT(ADDRESS(MATCH(SMALL(_xlfn._xlws.FILTER(DI7:DI233,DK7:DK233&gt;cr),2),DI7:DI233,0)+6,1))</f>
        <v>AI05.SRC</v>
      </c>
      <c r="DJ235" s="6" t="str" cm="1">
        <f t="array" aca="1" ref="DJ235" ca="1">INDIRECT(ADDRESS(MATCH(LARGE(_xlfn._xlws.FILTER(DJ7:DJ233,DK7:DK233&gt;cr),2),DJ7:DJ233,0)+6,1))</f>
        <v>AI28.RPB</v>
      </c>
      <c r="DK235" s="6" t="str" cm="1">
        <f t="array" aca="1" ref="DK235" ca="1">INDIRECT(ADDRESS(MATCH(LARGE(_xlfn._xlws.FILTER(DK7:DK233,DK7:DK233&gt;cr),2),DK7:DK233,0)+6,1))</f>
        <v>AI01.Jaccard</v>
      </c>
      <c r="DL235" s="6" t="str" cm="1">
        <f t="array" aca="1" ref="DL235" ca="1">INDIRECT(ADDRESS(MATCH(SMALL(_xlfn._xlws.FILTER(DL7:DL233,DK7:DK233&gt;cr),2),DL7:DL233,0)+6,1))</f>
        <v>BU01.JaccardMulti</v>
      </c>
      <c r="DM235" s="1" t="str" cm="1">
        <f t="array" aca="1" ref="DM235" ca="1">INDIRECT(ADDRESS(MATCH(SMALL(_xlfn._xlws.FILTER(DM7:DM233,DP7:DP233&gt;cr),2),DM7:DM233,0)+6,1))</f>
        <v>AI28.RPB</v>
      </c>
      <c r="DN235" s="1" t="str" cm="1">
        <f t="array" aca="1" ref="DN235" ca="1">INDIRECT(ADDRESS(MATCH(SMALL(_xlfn._xlws.FILTER(DN7:DN233,DP7:DP233&gt;cr),2),DN7:DN233,0)+6,1))</f>
        <v>AI28.RPB</v>
      </c>
      <c r="DO235" s="1" t="str" cm="1">
        <f t="array" aca="1" ref="DO235" ca="1">INDIRECT(ADDRESS(MATCH(LARGE(_xlfn._xlws.FILTER(DO7:DO233,DP7:DP233&gt;cr),2),DO7:DO233,0)+6,1))</f>
        <v>BI03.IPWR</v>
      </c>
      <c r="DP235" s="1" t="str" cm="1">
        <f t="array" aca="1" ref="DP235" ca="1">INDIRECT(ADDRESS(MATCH(LARGE(_xlfn._xlws.FILTER(DP7:DP233,DP7:DP233&gt;cr),2),DP7:DP233,0)+6,1))</f>
        <v>AI01.Jaccard</v>
      </c>
      <c r="DQ235" s="1" t="str" cm="1">
        <f t="array" aca="1" ref="DQ235" ca="1">INDIRECT(ADDRESS(MATCH(SMALL(_xlfn._xlws.FILTER(DQ7:DQ233,DP7:DP233&gt;cr),2),DQ7:DQ233,0)+6,1))</f>
        <v>AU02.Cosine</v>
      </c>
      <c r="DR235" s="6" t="str" cm="1">
        <f t="array" aca="1" ref="DR235" ca="1">INDIRECT(ADDRESS(MATCH(SMALL(_xlfn._xlws.FILTER(DR7:DR233,DU7:DU233&gt;cr),2),DR7:DR233,0)+6,1))</f>
        <v>CI14.Amer.EMX1</v>
      </c>
      <c r="DS235" s="6" t="str" cm="1">
        <f t="array" aca="1" ref="DS235" ca="1">INDIRECT(ADDRESS(MATCH(SMALL(_xlfn._xlws.FILTER(DS7:DS233,DU7:DU233&gt;cr),2),DS7:DS233,0)+6,1))</f>
        <v>BI22.ESim3</v>
      </c>
      <c r="DT235" s="6" t="str" cm="1">
        <f t="array" aca="1" ref="DT235" ca="1">INDIRECT(ADDRESS(MATCH(LARGE(_xlfn._xlws.FILTER(DT7:DT233,DU7:DU233&gt;cr),2),DT7:DT233,0)+6,1))</f>
        <v>BI14.QTIJ</v>
      </c>
      <c r="DU235" s="6" t="str" cm="1">
        <f t="array" aca="1" ref="DU235" ca="1">INDIRECT(ADDRESS(MATCH(LARGE(_xlfn._xlws.FILTER(DU7:DU233,DU7:DU233&gt;cr),2),DU7:DU233,0)+6,1))</f>
        <v>AI01.Jaccard</v>
      </c>
      <c r="DV235" s="6" t="str" cm="1">
        <f t="array" aca="1" ref="DV235" ca="1">INDIRECT(ADDRESS(MATCH(SMALL(_xlfn._xlws.FILTER(DV7:DV233,DU7:DU233&gt;cr),2),DV7:DV233,0)+6,1))</f>
        <v>AU16.TA</v>
      </c>
      <c r="DW235" s="1" t="str" cm="1">
        <f t="array" aca="1" ref="DW235" ca="1">INDIRECT(ADDRESS(MATCH(SMALL(_xlfn._xlws.FILTER(DW7:DW233,DZ7:DZ233&gt;cr),2),DW7:DW233,0)+6,1))</f>
        <v>AI05.SRC</v>
      </c>
      <c r="DX235" s="1" t="str" cm="1">
        <f t="array" aca="1" ref="DX235" ca="1">INDIRECT(ADDRESS(MATCH(SMALL(_xlfn._xlws.FILTER(DX7:DX233,DZ7:DZ233&gt;cr),2),DX7:DX233,0)+6,1))</f>
        <v>AI05.SRC</v>
      </c>
      <c r="DY235" s="1" t="str" cm="1">
        <f t="array" aca="1" ref="DY235" ca="1">INDIRECT(ADDRESS(MATCH(LARGE(_xlfn._xlws.FILTER(DY7:DY233,DZ7:DZ233&gt;cr),2),DY7:DY233,0)+6,1))</f>
        <v>CI14.Amer.QTI</v>
      </c>
      <c r="DZ235" s="1" t="str" cm="1">
        <f t="array" aca="1" ref="DZ235" ca="1">INDIRECT(ADDRESS(MATCH(LARGE(_xlfn._xlws.FILTER(DZ7:DZ233,DZ7:DZ233&gt;cr),2),DZ7:DZ233,0)+6,1))</f>
        <v>BI01.Dice</v>
      </c>
      <c r="EA235" s="1" t="str" cm="1">
        <f t="array" aca="1" ref="EA235" ca="1">INDIRECT(ADDRESS(MATCH(SMALL(_xlfn._xlws.FILTER(EA7:EA233,DZ7:DZ233&gt;cr),2),EA7:EA233,0)+6,1))</f>
        <v>BU16.TAN</v>
      </c>
      <c r="EB235" s="6" t="str" cm="1">
        <f t="array" aca="1" ref="EB235" ca="1">INDIRECT(ADDRESS(MATCH(SMALL(_xlfn._xlws.FILTER(EB7:EB233,EE7:EE233&gt;cr),2),EB7:EB233,0)+6,1))</f>
        <v>BI22.ZSim</v>
      </c>
      <c r="EC235" s="6" t="str" cm="1">
        <f t="array" aca="1" ref="EC235" ca="1">INDIRECT(ADDRESS(MATCH(SMALL(_xlfn._xlws.FILTER(EC7:EC233,EE7:EE233&gt;cr),2),EC7:EC233,0)+6,1))</f>
        <v>BI22.ZSim</v>
      </c>
      <c r="ED235" s="6" t="str" cm="1">
        <f t="array" aca="1" ref="ED235" ca="1">INDIRECT(ADDRESS(MATCH(LARGE(_xlfn._xlws.FILTER(ED7:ED233,EE7:EE233&gt;cr),2),ED7:ED233,0)+6,1))</f>
        <v>CI14.Amer.PSS</v>
      </c>
      <c r="EE235" s="6" t="str" cm="1">
        <f t="array" aca="1" ref="EE235" ca="1">INDIRECT(ADDRESS(MATCH(LARGE(_xlfn._xlws.FILTER(EE7:EE233,EE7:EE233&gt;cr),2),EE7:EE233,0)+6,1))</f>
        <v>AI01.Jaccard</v>
      </c>
      <c r="EF235" s="6" t="str" cm="1">
        <f t="array" aca="1" ref="EF235" ca="1">INDIRECT(ADDRESS(MATCH(SMALL(_xlfn._xlws.FILTER(EF7:EF233,EE7:EE233&gt;cr),2),EF7:EF233,0)+6,1))</f>
        <v>AU01.Jaccard</v>
      </c>
      <c r="EG235" s="1" t="str" cm="1">
        <f t="array" aca="1" ref="EG235" ca="1">INDIRECT(ADDRESS(MATCH(SMALL(_xlfn._xlws.FILTER(EG7:EG233,EJ7:EJ233&gt;cr),2),EG7:EG233,0)+6,1))</f>
        <v>AI05.SRC</v>
      </c>
      <c r="EH235" s="1" t="str" cm="1">
        <f t="array" aca="1" ref="EH235" ca="1">INDIRECT(ADDRESS(MATCH(SMALL(_xlfn._xlws.FILTER(EH7:EH233,EJ7:EJ233&gt;cr),2),EH7:EH233,0)+6,1))</f>
        <v>BI03.IPWR</v>
      </c>
      <c r="EI235" s="1" t="str" cm="1">
        <f t="array" aca="1" ref="EI235" ca="1">INDIRECT(ADDRESS(MATCH(LARGE(_xlfn._xlws.FILTER(EI7:EI233,EJ7:EJ233&gt;cr),2),EI7:EI233,0)+6,1))</f>
        <v>AI28.RPB</v>
      </c>
      <c r="EJ235" s="1" t="str" cm="1">
        <f t="array" aca="1" ref="EJ235" ca="1">INDIRECT(ADDRESS(MATCH(LARGE(_xlfn._xlws.FILTER(EJ7:EJ233,EJ7:EJ233&gt;cr),2),EJ7:EJ233,0)+6,1))</f>
        <v>AI01.Jaccard</v>
      </c>
      <c r="EK235" s="1" t="str" cm="1">
        <f t="array" aca="1" ref="EK235" ca="1">INDIRECT(ADDRESS(MATCH(SMALL(_xlfn._xlws.FILTER(EK7:EK233,EJ7:EJ233&gt;cr),2),EK7:EK233,0)+6,1))</f>
        <v>AU02.Cosine</v>
      </c>
      <c r="EL235" s="6" t="str" cm="1">
        <f t="array" aca="1" ref="EL235" ca="1">INDIRECT(ADDRESS(MATCH(SMALL(_xlfn._xlws.FILTER(EL7:EL233,EO7:EO233&gt;cr),2),EL7:EL233,0)+6,1))</f>
        <v>AI28.RPB</v>
      </c>
      <c r="EM235" s="6" t="str" cm="1">
        <f t="array" aca="1" ref="EM235" ca="1">INDIRECT(ADDRESS(MATCH(SMALL(_xlfn._xlws.FILTER(EM7:EM233,EO7:EO233&gt;cr),2),EM7:EM233,0)+6,1))</f>
        <v>AI28.RPB</v>
      </c>
      <c r="EN235" s="6" t="str" cm="1">
        <f t="array" aca="1" ref="EN235" ca="1">INDIRECT(ADDRESS(MATCH(LARGE(_xlfn._xlws.FILTER(EN7:EN233,EO7:EO233&gt;cr),2),EN7:EN233,0)+6,1))</f>
        <v>BI03.IPWR</v>
      </c>
      <c r="EO235" s="6" t="str" cm="1">
        <f t="array" aca="1" ref="EO235" ca="1">INDIRECT(ADDRESS(MATCH(LARGE(_xlfn._xlws.FILTER(EO7:EO233,EO7:EO233&gt;cr),2),EO7:EO233,0)+6,1))</f>
        <v>AI01.Jaccard</v>
      </c>
      <c r="EP235" s="6" t="str" cm="1">
        <f t="array" aca="1" ref="EP235" ca="1">INDIRECT(ADDRESS(MATCH(SMALL(_xlfn._xlws.FILTER(EP7:EP233,EO7:EO233&gt;cr),2),EP7:EP233,0)+6,1))</f>
        <v>AU05.SRC</v>
      </c>
      <c r="EQ235" s="1" t="str" cm="1">
        <f t="array" aca="1" ref="EQ235" ca="1">INDIRECT(ADDRESS(MATCH(SMALL(_xlfn._xlws.FILTER(EQ7:EQ233,ET7:ET233&gt;cr),2),EQ7:EQ233,0)+6,1))</f>
        <v>AI05.SRC</v>
      </c>
      <c r="ER235" s="1" t="str" cm="1">
        <f t="array" aca="1" ref="ER235" ca="1">INDIRECT(ADDRESS(MATCH(SMALL(_xlfn._xlws.FILTER(ER7:ER233,ET7:ET233&gt;cr),2),ER7:ER233,0)+6,1))</f>
        <v>AI21.SMC</v>
      </c>
      <c r="ES235" s="1" t="str" cm="1">
        <f t="array" aca="1" ref="ES235" ca="1">INDIRECT(ADDRESS(MATCH(LARGE(_xlfn._xlws.FILTER(ES7:ES233,ET7:ET233&gt;cr),2),ES7:ES233,0)+6,1))</f>
        <v>AI22.ESim</v>
      </c>
      <c r="ET235" s="1" t="str" cm="1">
        <f t="array" aca="1" ref="ET235" ca="1">INDIRECT(ADDRESS(MATCH(LARGE(_xlfn._xlws.FILTER(ET7:ET233,ET7:ET233&gt;cr),2),ET7:ET233,0)+6,1))</f>
        <v>AI01.Jaccard</v>
      </c>
      <c r="EU235" s="1" t="str" cm="1">
        <f t="array" aca="1" ref="EU235" ca="1">INDIRECT(ADDRESS(MATCH(SMALL(_xlfn._xlws.FILTER(EU7:EU233,ET7:ET233&gt;cr),2),EU7:EU233,0)+6,1))</f>
        <v>AU21.SMC</v>
      </c>
      <c r="EV235" s="6" t="e" cm="1" vm="1">
        <f t="array" aca="1" ref="EV235" ca="1">INDIRECT(ADDRESS(MATCH(SMALL(_xlfn._xlws.FILTER(EV7:EV233,EY7:EY233&gt;cr),2),EV7:EV233,0)+6,1))</f>
        <v>#VALUE!</v>
      </c>
      <c r="EW235" s="6" t="e" cm="1" vm="1">
        <f t="array" aca="1" ref="EW235" ca="1">INDIRECT(ADDRESS(MATCH(SMALL(_xlfn._xlws.FILTER(EW7:EW233,EY7:EY233&gt;cr),2),EW7:EW233,0)+6,1))</f>
        <v>#VALUE!</v>
      </c>
      <c r="EX235" s="6" t="e" cm="1" vm="1">
        <f t="array" aca="1" ref="EX235" ca="1">INDIRECT(ADDRESS(MATCH(LARGE(_xlfn._xlws.FILTER(EX7:EX233,EY7:EY233&gt;cr),2),EX7:EX233,0)+6,1))</f>
        <v>#VALUE!</v>
      </c>
      <c r="EY235" s="6" t="e" cm="1" vm="1">
        <f t="array" aca="1" ref="EY235" ca="1">INDIRECT(ADDRESS(MATCH(LARGE(_xlfn._xlws.FILTER(EY7:EY233,EY7:EY233&gt;cr),2),EY7:EY233,0)+6,1))</f>
        <v>#VALUE!</v>
      </c>
      <c r="EZ235" s="6" t="e" cm="1" vm="1">
        <f t="array" aca="1" ref="EZ235" ca="1">INDIRECT(ADDRESS(MATCH(SMALL(_xlfn._xlws.FILTER(EZ7:EZ233,EY7:EY233&gt;cr),2),EZ7:EZ233,0)+6,1))</f>
        <v>#VALUE!</v>
      </c>
      <c r="FA235" s="1" t="str" cm="1">
        <f t="array" aca="1" ref="FA235" ca="1">INDIRECT(ADDRESS(MATCH(SMALL(_xlfn._xlws.FILTER(FA7:FA233,FD7:FD233&gt;cr),2),FA7:FA233,0)+6,1))</f>
        <v>BI14.AmerJ</v>
      </c>
      <c r="FB235" s="1" t="str" cm="1">
        <f t="array" aca="1" ref="FB235" ca="1">INDIRECT(ADDRESS(MATCH(SMALL(_xlfn._xlws.FILTER(FB7:FB233,FD7:FD233&gt;cr),2),FB7:FB233,0)+6,1))</f>
        <v>AI28.RPB</v>
      </c>
      <c r="FC235" s="1" t="str" cm="1">
        <f t="array" aca="1" ref="FC235" ca="1">INDIRECT(ADDRESS(MATCH(LARGE(_xlfn._xlws.FILTER(FC7:FC233,FD7:FD233&gt;cr),2),FC7:FC233,0)+6,1))</f>
        <v>BI14.AmerJ</v>
      </c>
      <c r="FD235" s="1" t="str" cm="1">
        <f t="array" aca="1" ref="FD235" ca="1">INDIRECT(ADDRESS(MATCH(LARGE(_xlfn._xlws.FILTER(FD7:FD233,FD7:FD233&gt;cr),2),FD7:FD233,0)+6,1))</f>
        <v>AI01.Jaccard</v>
      </c>
      <c r="FE235" s="1" t="str" cm="1">
        <f t="array" aca="1" ref="FE235" ca="1">INDIRECT(ADDRESS(MATCH(SMALL(_xlfn._xlws.FILTER(FE7:FE233,FD7:FD233&gt;cr),2),FE7:FE233,0)+6,1))</f>
        <v>BU01.Dice</v>
      </c>
      <c r="FF235" s="6" t="e" cm="1" vm="1">
        <f t="array" aca="1" ref="FF235" ca="1">INDIRECT(ADDRESS(MATCH(SMALL(_xlfn._xlws.FILTER(FF7:FF233,FI7:FI233&gt;cr),2),FF7:FF233,0)+6,1))</f>
        <v>#VALUE!</v>
      </c>
      <c r="FG235" s="6" t="e" cm="1" vm="1">
        <f t="array" aca="1" ref="FG235" ca="1">INDIRECT(ADDRESS(MATCH(SMALL(_xlfn._xlws.FILTER(FG7:FG233,FI7:FI233&gt;cr),2),FG7:FG233,0)+6,1))</f>
        <v>#VALUE!</v>
      </c>
      <c r="FH235" s="6" t="e" cm="1" vm="1">
        <f t="array" aca="1" ref="FH235" ca="1">INDIRECT(ADDRESS(MATCH(LARGE(_xlfn._xlws.FILTER(FH7:FH233,FI7:FI233&gt;cr),2),FH7:FH233,0)+6,1))</f>
        <v>#VALUE!</v>
      </c>
      <c r="FI235" s="6" t="e" cm="1" vm="1">
        <f t="array" aca="1" ref="FI235" ca="1">INDIRECT(ADDRESS(MATCH(LARGE(_xlfn._xlws.FILTER(FI7:FI233,FI7:FI233&gt;cr),2),FI7:FI233,0)+6,1))</f>
        <v>#VALUE!</v>
      </c>
      <c r="FJ235" s="6" t="e" cm="1" vm="1">
        <f t="array" aca="1" ref="FJ235" ca="1">INDIRECT(ADDRESS(MATCH(SMALL(_xlfn._xlws.FILTER(FJ7:FJ233,FI7:FI233&gt;cr),2),FJ7:FJ233,0)+6,1))</f>
        <v>#VALUE!</v>
      </c>
      <c r="FK235" s="1" t="e" cm="1" vm="1">
        <f t="array" aca="1" ref="FK235" ca="1">INDIRECT(ADDRESS(MATCH(SMALL(_xlfn._xlws.FILTER(FK7:FK233,FN7:FN233&gt;cr),2),FK7:FK233,0)+6,1))</f>
        <v>#VALUE!</v>
      </c>
      <c r="FL235" s="1" t="e" cm="1" vm="1">
        <f t="array" aca="1" ref="FL235" ca="1">INDIRECT(ADDRESS(MATCH(SMALL(_xlfn._xlws.FILTER(FL7:FL233,FN7:FN233&gt;cr),2),FL7:FL233,0)+6,1))</f>
        <v>#VALUE!</v>
      </c>
      <c r="FM235" s="1" t="e" cm="1" vm="1">
        <f t="array" aca="1" ref="FM235" ca="1">INDIRECT(ADDRESS(MATCH(LARGE(_xlfn._xlws.FILTER(FM7:FM233,FN7:FN233&gt;cr),2),FM7:FM233,0)+6,1))</f>
        <v>#VALUE!</v>
      </c>
      <c r="FN235" s="1" t="e" cm="1" vm="1">
        <f t="array" aca="1" ref="FN235" ca="1">INDIRECT(ADDRESS(MATCH(LARGE(_xlfn._xlws.FILTER(FN7:FN233,FN7:FN233&gt;cr),2),FN7:FN233,0)+6,1))</f>
        <v>#VALUE!</v>
      </c>
      <c r="FO235" s="1" t="e" cm="1" vm="1">
        <f t="array" aca="1" ref="FO235" ca="1">INDIRECT(ADDRESS(MATCH(SMALL(_xlfn._xlws.FILTER(FO7:FO233,FN7:FN233&gt;cr),2),FO7:FO233,0)+6,1))</f>
        <v>#VALUE!</v>
      </c>
      <c r="FP235" s="9" t="str" cm="1">
        <f t="array" aca="1" ref="FP235" ca="1">INDIRECT(ADDRESS(MATCH(SMALL(_xlfn.LET(_xlpm.x,IF(ISNUMBER(FP7:FP233),FP7:FP233),_xlpm.y,IF(ISNUMBER(FS7:FS233),FS7:FS233),_xlfn._xlws.FILTER(_xlpm.x,_xlpm.y&gt;cr)),2),FP7:FP233,0)+6,1))</f>
        <v>AI28.RPB</v>
      </c>
      <c r="FQ235" s="9" t="str" cm="1">
        <f t="array" aca="1" ref="FQ235" ca="1">INDIRECT(ADDRESS(MATCH(SMALL(_xlfn.LET(_xlpm.x,IF(ISNUMBER(FQ7:FQ233),FQ7:FQ233),_xlpm.y,IF(ISNUMBER(FS7:FS233),FS7:FS233),_xlfn._xlws.FILTER(_xlpm.x,_xlpm.y&gt;cr)),2),FQ7:FQ233,0)+6,1))</f>
        <v>AI28.RPB</v>
      </c>
      <c r="FR235" s="9" t="str" cm="1">
        <f t="array" aca="1" ref="FR235" ca="1">INDIRECT(ADDRESS(MATCH(LARGE(_xlfn.LET(_xlpm.x,IF(ISNUMBER(FR7:FR233),FR7:FR233),_xlpm.y,IF(ISNUMBER(FS7:FS233),FS7:FS233),_xlfn._xlws.FILTER(_xlpm.x,_xlpm.y&gt;cr)),2),FR7:FR233,0)+6,1))</f>
        <v>BI07.PSSJ</v>
      </c>
      <c r="FS235" s="9" t="str" cm="1">
        <f t="array" aca="1" ref="FS235" ca="1">INDIRECT(ADDRESS(MATCH(LARGE(_xlfn.LET(_xlpm.x,IF(ISNUMBER(FS7:FS233),FS7:FS233),_xlpm.y,IF(ISNUMBER(FS7:FS233),FS7:FS233),_xlfn._xlws.FILTER(_xlpm.x,_xlpm.y&gt;cr)),2),FS7:FS233,0)+6,1))</f>
        <v>AI26.URP</v>
      </c>
      <c r="FT235" s="9" t="str" cm="1">
        <f t="array" aca="1" ref="FT235" ca="1">INDIRECT(ADDRESS(MATCH(SMALL(_xlfn.LET(_xlpm.x,IF(ISNUMBER(FT7:FT233),FT7:FT233),_xlpm.y,IF(ISNUMBER(FS7:FS233),FS7:FS233),_xlfn._xlws.FILTER(_xlpm.x,_xlpm.y&gt;cr)),2),FT7:FT233,0)+6,1))</f>
        <v>BU01.JaccardMulti</v>
      </c>
      <c r="FU235" s="1" t="str" cm="1">
        <f t="array" aca="1" ref="FU235" ca="1">INDEX(_xlfn._xlws.FILTER(FU7:FU233,ISTEXT(FU7:FU233)),MODE(MATCH(_xlfn._xlws.FILTER(FU7:FU233,ISTEXT(FU7:FU233)),_xlfn._xlws.FILTER(FU7:FU233,ISTEXT(FU7:FU233)),0)))</f>
        <v>k=20, r=0.1</v>
      </c>
      <c r="FV235" s="1" t="str" cm="1">
        <f t="array" aca="1" ref="FV235" ca="1">INDEX(_xlfn._xlws.FILTER(FV7:FV233,ISTEXT(FV7:FV233)),MODE(MATCH(_xlfn._xlws.FILTER(FV7:FV233,ISTEXT(FV7:FV233)),_xlfn._xlws.FILTER(FV7:FV233,ISTEXT(FV7:FV233)),0)))</f>
        <v>k=20, r=0.1</v>
      </c>
      <c r="FW235" s="1" t="str" cm="1">
        <f t="array" aca="1" ref="FW235" ca="1">INDEX(_xlfn._xlws.FILTER(FW7:FW233,ISTEXT(FW7:FW233)),MODE(MATCH(_xlfn._xlws.FILTER(FW7:FW233,ISTEXT(FW7:FW233)),_xlfn._xlws.FILTER(FW7:FW233,ISTEXT(FW7:FW233)),0)))</f>
        <v>k=20, r=0.1</v>
      </c>
      <c r="FX235" s="1" t="str" cm="1">
        <f t="array" aca="1" ref="FX235" ca="1">INDEX(_xlfn._xlws.FILTER(FX7:FX233,ISTEXT(FX7:FX233)),MODE(MATCH(_xlfn._xlws.FILTER(FX7:FX233,ISTEXT(FX7:FX233)),_xlfn._xlws.FILTER(FX7:FX233,ISTEXT(FX7:FX233)),0)))</f>
        <v>k=5, r=0.1</v>
      </c>
      <c r="FY235" s="1" t="str" cm="1">
        <f t="array" aca="1" ref="FY235" ca="1">INDEX(_xlfn._xlws.FILTER(FY7:FY233,ISTEXT(FY7:FY233)),MODE(MATCH(_xlfn._xlws.FILTER(FY7:FY233,ISTEXT(FY7:FY233)),_xlfn._xlws.FILTER(FY7:FY233,ISTEXT(FY7:FY233)),0)))</f>
        <v>k=20, r=0.9</v>
      </c>
    </row>
    <row r="236" spans="1:181" x14ac:dyDescent="0.2">
      <c r="A236" s="7" t="s">
        <v>235</v>
      </c>
      <c r="B236" s="6" t="str" cm="1">
        <f t="array" aca="1" ref="B236" ca="1">INDIRECT(ADDRESS(MATCH(SMALL(_xlfn._xlws.FILTER(B7:B233,E7:E233&gt;cr),3),B7:B233,0)+6,1))</f>
        <v>CI14.SMD.EMX1</v>
      </c>
      <c r="C236" s="6" t="str" cm="1">
        <f t="array" aca="1" ref="C236" ca="1">INDIRECT(ADDRESS(MATCH(SMALL(_xlfn._xlws.FILTER(C7:C233,E7:E233&gt;cr),3),C7:C233,0)+6,1))</f>
        <v>CI14.Amer.EMX1</v>
      </c>
      <c r="D236" s="6" t="str" cm="1">
        <f t="array" aca="1" ref="D236" ca="1">INDIRECT(ADDRESS(MATCH(LARGE(_xlfn._xlws.FILTER(D7:D233,E7:E233&gt;cr),3),D7:D233,0)+6,1))</f>
        <v>CI14.Amer.EMX1</v>
      </c>
      <c r="E236" s="6" t="str" cm="1">
        <f t="array" aca="1" ref="E236" ca="1">INDIRECT(ADDRESS(MATCH(LARGE(_xlfn._xlws.FILTER(E7:E233,E7:E233&gt;cr),3),E7:E233,0)+6,1))</f>
        <v>AI01.Jaccard</v>
      </c>
      <c r="F236" s="6" t="str" cm="1">
        <f t="array" aca="1" ref="F236" ca="1">INDIRECT(ADDRESS(MATCH(SMALL(_xlfn._xlws.FILTER(F7:F233,E7:E233&gt;cr),3),F7:F233,0)+6,1))</f>
        <v>AU13.SMTP</v>
      </c>
      <c r="G236" s="1" t="str" cm="1">
        <f t="array" aca="1" ref="G236" ca="1">INDIRECT(ADDRESS(MATCH(SMALL(_xlfn._xlws.FILTER(G7:G233,J7:J233&gt;cr),3),G7:G233,0)+6,1))</f>
        <v>AI05.SRC</v>
      </c>
      <c r="H236" s="1" t="str" cm="1">
        <f t="array" aca="1" ref="H236" ca="1">INDIRECT(ADDRESS(MATCH(SMALL(_xlfn._xlws.FILTER(H7:H233,J7:J233&gt;cr),3),H7:H233,0)+6,1))</f>
        <v>BI22.ESim3</v>
      </c>
      <c r="I236" s="5" t="str" cm="1">
        <f t="array" aca="1" ref="I236" ca="1">INDIRECT(ADDRESS(MATCH(LARGE(_xlfn._xlws.FILTER(I7:I233,J7:J233&gt;cr),3),I7:I233,0)+6,1))</f>
        <v>BI14.QTIJ</v>
      </c>
      <c r="J236" s="5" t="str" cm="1">
        <f t="array" aca="1" ref="J236" ca="1">INDIRECT(ADDRESS(MATCH(LARGE(_xlfn._xlws.FILTER(J7:J233,J7:J233&gt;cr),3),J7:J233,0)+6,1))</f>
        <v>AI01.Jaccard</v>
      </c>
      <c r="K236" s="1" t="str" cm="1">
        <f t="array" aca="1" ref="K236" ca="1">INDIRECT(ADDRESS(MATCH(SMALL(_xlfn._xlws.FILTER(K7:K233,J7:J233&gt;cr),3),K7:K233,0)+6,1))</f>
        <v>BU01.PNCR</v>
      </c>
      <c r="L236" s="6" t="str" cm="1">
        <f t="array" aca="1" ref="L236" ca="1">INDIRECT(ADDRESS(MATCH(SMALL(_xlfn._xlws.FILTER(L7:L233,O7:O233&gt;cr),3),L7:L233,0)+6,1))</f>
        <v>BI22.ESim3</v>
      </c>
      <c r="M236" s="6" t="str" cm="1">
        <f t="array" aca="1" ref="M236" ca="1">INDIRECT(ADDRESS(MATCH(SMALL(_xlfn._xlws.FILTER(M7:M233,O7:O233&gt;cr),3),M7:M233,0)+6,1))</f>
        <v>BI22.ESim3</v>
      </c>
      <c r="N236" s="4" t="str" cm="1">
        <f t="array" aca="1" ref="N236" ca="1">INDIRECT(ADDRESS(MATCH(LARGE(_xlfn._xlws.FILTER(N7:N233,O7:O233&gt;cr),3),N7:N233,0)+6,1))</f>
        <v>CI14.Amer.QTI</v>
      </c>
      <c r="O236" s="4" t="str" cm="1">
        <f t="array" aca="1" ref="O236" ca="1">INDIRECT(ADDRESS(MATCH(LARGE(_xlfn._xlws.FILTER(O7:O233,O7:O233&gt;cr),3),O7:O233,0)+6,1))</f>
        <v>AI01.Jaccard</v>
      </c>
      <c r="P236" s="6" t="str" cm="1">
        <f t="array" aca="1" ref="P236" ca="1">INDIRECT(ADDRESS(MATCH(SMALL(_xlfn._xlws.FILTER(P7:P233,O7:O233&gt;cr),3),P7:P233,0)+6,1))</f>
        <v>BU16.TAN</v>
      </c>
      <c r="Q236" s="1" t="str" cm="1">
        <f t="array" aca="1" ref="Q236" ca="1">INDIRECT(ADDRESS(MATCH(SMALL(_xlfn._xlws.FILTER(Q7:Q233,T7:T233&gt;cr),3),Q7:Q233,0)+6,1))</f>
        <v>BI22.ESim3</v>
      </c>
      <c r="R236" s="1" t="str" cm="1">
        <f t="array" aca="1" ref="R236" ca="1">INDIRECT(ADDRESS(MATCH(SMALL(_xlfn._xlws.FILTER(R7:R233,T7:T233&gt;cr),3),R7:R233,0)+6,1))</f>
        <v>BI22.ESim3</v>
      </c>
      <c r="S236" s="5" t="str" cm="1">
        <f t="array" aca="1" ref="S236" ca="1">INDIRECT(ADDRESS(MATCH(LARGE(_xlfn._xlws.FILTER(S7:S233,T7:T233&gt;cr),3),S7:S233,0)+6,1))</f>
        <v>CI14.Amer.NNSM</v>
      </c>
      <c r="T236" s="5" t="str" cm="1">
        <f t="array" aca="1" ref="T236" ca="1">INDIRECT(ADDRESS(MATCH(LARGE(_xlfn._xlws.FILTER(T7:T233,T7:T233&gt;cr),3),T7:T233,0)+6,1))</f>
        <v>AI01.Jaccard</v>
      </c>
      <c r="U236" s="1" t="str" cm="1">
        <f t="array" aca="1" ref="U236" ca="1">INDIRECT(ADDRESS(MATCH(SMALL(_xlfn._xlws.FILTER(U7:U233,T7:T233&gt;cr),3),U7:U233,0)+6,1))</f>
        <v>AU17.RA</v>
      </c>
      <c r="V236" s="6" t="str" cm="1">
        <f t="array" aca="1" ref="V236" ca="1">INDIRECT(ADDRESS(MATCH(SMALL(_xlfn._xlws.FILTER(V7:V233,Y7:Y233&gt;cr),3),V7:V233,0)+6,1))</f>
        <v>BI22.ESim3</v>
      </c>
      <c r="W236" s="6" t="str" cm="1">
        <f t="array" aca="1" ref="W236" ca="1">INDIRECT(ADDRESS(MATCH(SMALL(_xlfn._xlws.FILTER(W7:W233,Y7:Y233&gt;cr),3),W7:W233,0)+6,1))</f>
        <v>BI22.ESim3</v>
      </c>
      <c r="X236" s="6" t="str" cm="1">
        <f t="array" aca="1" ref="X236" ca="1">INDIRECT(ADDRESS(MATCH(LARGE(_xlfn._xlws.FILTER(X7:X233,Y7:Y233&gt;cr),3),X7:X233,0)+6,1))</f>
        <v>BI07.NHMS.Amer</v>
      </c>
      <c r="Y236" s="6" t="str" cm="1">
        <f t="array" aca="1" ref="Y236" ca="1">INDIRECT(ADDRESS(MATCH(LARGE(_xlfn._xlws.FILTER(Y7:Y233,Y7:Y233&gt;cr),3),Y7:Y233,0)+6,1))</f>
        <v>AI01.Jaccard</v>
      </c>
      <c r="Z236" s="6" t="str" cm="1">
        <f t="array" aca="1" ref="Z236" ca="1">INDIRECT(ADDRESS(MATCH(SMALL(_xlfn._xlws.FILTER(Z7:Z233,Y7:Y233&gt;cr),3),Z7:Z233,0)+6,1))</f>
        <v>BU01.RelevantJaccard</v>
      </c>
      <c r="AA236" s="1" t="str" cm="1">
        <f t="array" aca="1" ref="AA236" ca="1">INDIRECT(ADDRESS(MATCH(SMALL(_xlfn._xlws.FILTER(AA7:AA233,AD7:AD233&gt;cr),3),AA7:AA233,0)+6,1))</f>
        <v>BI22.ESim3</v>
      </c>
      <c r="AB236" s="1" t="str" cm="1">
        <f t="array" aca="1" ref="AB236" ca="1">INDIRECT(ADDRESS(MATCH(SMALL(_xlfn._xlws.FILTER(AB7:AB233,AD7:AD233&gt;cr),3),AB7:AB233,0)+6,1))</f>
        <v>BI22.ESim3</v>
      </c>
      <c r="AC236" s="5" t="str" cm="1">
        <f t="array" aca="1" ref="AC236" ca="1">INDIRECT(ADDRESS(MATCH(LARGE(_xlfn._xlws.FILTER(AC7:AC233,AD7:AD233&gt;cr),3),AC7:AC233,0)+6,1))</f>
        <v>BI07.PSSJ</v>
      </c>
      <c r="AD236" s="5" t="str" cm="1">
        <f t="array" aca="1" ref="AD236" ca="1">INDIRECT(ADDRESS(MATCH(LARGE(_xlfn._xlws.FILTER(AD7:AD233,AD7:AD233&gt;cr),3),AD7:AD233,0)+6,1))</f>
        <v>AI01.Jaccard</v>
      </c>
      <c r="AE236" s="1" t="str" cm="1">
        <f t="array" aca="1" ref="AE236" ca="1">INDIRECT(ADDRESS(MATCH(SMALL(_xlfn._xlws.FILTER(AE7:AE233,AD7:AD233&gt;cr),3),AE7:AE233,0)+6,1))</f>
        <v>AU16.TA</v>
      </c>
      <c r="AF236" s="6" t="str" cm="1">
        <f t="array" aca="1" ref="AF236" ca="1">INDIRECT(ADDRESS(MATCH(SMALL(_xlfn._xlws.FILTER(AF7:AF233,AI7:AI233&gt;cr),3),AF7:AF233,0)+6,1))</f>
        <v>AI05.SRC</v>
      </c>
      <c r="AG236" s="6" t="str" cm="1">
        <f t="array" aca="1" ref="AG236" ca="1">INDIRECT(ADDRESS(MATCH(SMALL(_xlfn._xlws.FILTER(AG7:AG233,AI7:AI233&gt;cr),3),AG7:AG233,0)+6,1))</f>
        <v>AI28.RPB</v>
      </c>
      <c r="AH236" s="6" t="str" cm="1">
        <f t="array" aca="1" ref="AH236" ca="1">INDIRECT(ADDRESS(MATCH(LARGE(_xlfn._xlws.FILTER(AH7:AH233,AI7:AI233&gt;cr),3),AH7:AH233,0)+6,1))</f>
        <v>CI14.Amer.Coco</v>
      </c>
      <c r="AI236" s="6" t="str" cm="1">
        <f t="array" aca="1" ref="AI236" ca="1">INDIRECT(ADDRESS(MATCH(LARGE(_xlfn._xlws.FILTER(AI7:AI233,AI7:AI233&gt;cr),3),AI7:AI233,0)+6,1))</f>
        <v>AI01.Jaccard</v>
      </c>
      <c r="AJ236" s="6" t="str" cm="1">
        <f t="array" aca="1" ref="AJ236" ca="1">INDIRECT(ADDRESS(MATCH(SMALL(_xlfn._xlws.FILTER(AJ7:AJ233,AI7:AI233&gt;cr),3),AJ7:AJ233,0)+6,1))</f>
        <v>BU01.Dice</v>
      </c>
      <c r="AK236" s="1" t="str" cm="1">
        <f t="array" aca="1" ref="AK236" ca="1">INDIRECT(ADDRESS(MATCH(SMALL(_xlfn._xlws.FILTER(AK7:AK233,AN7:AN233&gt;cr),3),AK7:AK233,0)+6,1))</f>
        <v>BI22.ESim2</v>
      </c>
      <c r="AL236" s="1" t="str" cm="1">
        <f t="array" aca="1" ref="AL236" ca="1">INDIRECT(ADDRESS(MATCH(SMALL(_xlfn._xlws.FILTER(AL7:AL233,AN7:AN233&gt;cr),3),AL7:AL233,0)+6,1))</f>
        <v>BI22.ESim2</v>
      </c>
      <c r="AM236" s="5" t="str" cm="1">
        <f t="array" aca="1" ref="AM236" ca="1">INDIRECT(ADDRESS(MATCH(LARGE(_xlfn._xlws.FILTER(AM7:AM233,AN7:AN233&gt;cr),3),AM7:AM233,0)+6,1))</f>
        <v>BI22.ESim2</v>
      </c>
      <c r="AN236" s="5" t="str" cm="1">
        <f t="array" aca="1" ref="AN236" ca="1">INDIRECT(ADDRESS(MATCH(LARGE(_xlfn._xlws.FILTER(AN7:AN233,AN7:AN233&gt;cr),3),AN7:AN233,0)+6,1))</f>
        <v>AI01.Jaccard</v>
      </c>
      <c r="AO236" s="1" t="str" cm="1">
        <f t="array" aca="1" ref="AO236" ca="1">INDIRECT(ADDRESS(MATCH(SMALL(_xlfn._xlws.FILTER(AO7:AO233,AN7:AN233&gt;cr),3),AO7:AO233,0)+6,1))</f>
        <v>AU01.Jaccard</v>
      </c>
      <c r="AP236" s="6" t="str" cm="1">
        <f t="array" aca="1" ref="AP236" ca="1">INDIRECT(ADDRESS(MATCH(SMALL(_xlfn._xlws.FILTER(AP7:AP233,AS7:AS233&gt;cr),3),AP7:AP233,0)+6,1))</f>
        <v>BI22.ESim2</v>
      </c>
      <c r="AQ236" s="6" t="str" cm="1">
        <f t="array" aca="1" ref="AQ236" ca="1">INDIRECT(ADDRESS(MATCH(SMALL(_xlfn._xlws.FILTER(AQ7:AQ233,AS7:AS233&gt;cr),3),AQ7:AQ233,0)+6,1))</f>
        <v>BI22.ESim2</v>
      </c>
      <c r="AR236" s="6" t="str" cm="1">
        <f t="array" aca="1" ref="AR236" ca="1">INDIRECT(ADDRESS(MATCH(LARGE(_xlfn._xlws.FILTER(AR7:AR233,AS7:AS233&gt;cr),3),AR7:AR233,0)+6,1))</f>
        <v>AI28.RPB</v>
      </c>
      <c r="AS236" s="6" t="str" cm="1">
        <f t="array" aca="1" ref="AS236" ca="1">INDIRECT(ADDRESS(MATCH(LARGE(_xlfn._xlws.FILTER(AS7:AS233,AS7:AS233&gt;cr),3),AS7:AS233,0)+6,1))</f>
        <v>AI01.Jaccard</v>
      </c>
      <c r="AT236" s="6" t="str" cm="1">
        <f t="array" aca="1" ref="AT236" ca="1">INDIRECT(ADDRESS(MATCH(SMALL(_xlfn._xlws.FILTER(AT7:AT233,AS7:AS233&gt;cr),3),AT7:AT233,0)+6,1))</f>
        <v>BU15.NNSMJ</v>
      </c>
      <c r="AU236" s="1" t="str" cm="1">
        <f t="array" aca="1" ref="AU236" ca="1">INDIRECT(ADDRESS(MATCH(SMALL(_xlfn._xlws.FILTER(AU7:AU233,AX7:AX233&gt;cr),3),AU7:AU233,0)+6,1))</f>
        <v>CI14.Amer.EMX2</v>
      </c>
      <c r="AV236" s="1" t="str" cm="1">
        <f t="array" aca="1" ref="AV236" ca="1">INDIRECT(ADDRESS(MATCH(SMALL(_xlfn._xlws.FILTER(AV7:AV233,AX7:AX233&gt;cr),3),AV7:AV233,0)+6,1))</f>
        <v>CI14.Amer.EMX1</v>
      </c>
      <c r="AW236" s="1" t="str" cm="1">
        <f t="array" aca="1" ref="AW236" ca="1">INDIRECT(ADDRESS(MATCH(LARGE(_xlfn._xlws.FILTER(AW7:AW233,AX7:AX233&gt;cr),3),AW7:AW233,0)+6,1))</f>
        <v>BI14.QTIJ</v>
      </c>
      <c r="AX236" s="1" t="str" cm="1">
        <f t="array" aca="1" ref="AX236" ca="1">INDIRECT(ADDRESS(MATCH(LARGE(_xlfn._xlws.FILTER(AX7:AX233,AX7:AX233&gt;cr),3),AX7:AX233,0)+6,1))</f>
        <v>AI01.Jaccard</v>
      </c>
      <c r="AY236" s="1" t="str" cm="1">
        <f t="array" aca="1" ref="AY236" ca="1">INDIRECT(ADDRESS(MATCH(SMALL(_xlfn._xlws.FILTER(AY7:AY233,AX7:AX233&gt;cr),3),AY7:AY233,0)+6,1))</f>
        <v>BU01.JacRA</v>
      </c>
      <c r="AZ236" s="6" t="str" cm="1">
        <f t="array" aca="1" ref="AZ236" ca="1">INDIRECT(ADDRESS(MATCH(SMALL(_xlfn._xlws.FILTER(AZ7:AZ233,BC7:BC233&gt;cr),3),AZ7:AZ233,0)+6,1))</f>
        <v>CI14.Amer.EMX1</v>
      </c>
      <c r="BA236" s="6" t="str" cm="1">
        <f t="array" aca="1" ref="BA236" ca="1">INDIRECT(ADDRESS(MATCH(SMALL(_xlfn._xlws.FILTER(BA7:BA233,BC7:BC233&gt;cr),3),BA7:BA233,0)+6,1))</f>
        <v>BI22.ESim3</v>
      </c>
      <c r="BB236" s="4" t="str" cm="1">
        <f t="array" aca="1" ref="BB236" ca="1">INDIRECT(ADDRESS(MATCH(LARGE(_xlfn._xlws.FILTER(BB7:BB233,BC7:BC233&gt;cr),3),BB7:BB233,0)+6,1))</f>
        <v>CI14.Amer.EMX1</v>
      </c>
      <c r="BC236" s="4" t="str" cm="1">
        <f t="array" aca="1" ref="BC236" ca="1">INDIRECT(ADDRESS(MATCH(LARGE(_xlfn._xlws.FILTER(BC7:BC233,BC7:BC233&gt;cr),3),BC7:BC233,0)+6,1))</f>
        <v>AI01.Jaccard</v>
      </c>
      <c r="BD236" s="6" t="str" cm="1">
        <f t="array" aca="1" ref="BD236" ca="1">INDIRECT(ADDRESS(MATCH(SMALL(_xlfn._xlws.FILTER(BD7:BD233,BC7:BC233&gt;cr),3),BD7:BD233,0)+6,1))</f>
        <v>AU04.MSD</v>
      </c>
      <c r="BE236" s="1" t="str" cm="1">
        <f t="array" aca="1" ref="BE236" ca="1">INDIRECT(ADDRESS(MATCH(SMALL(_xlfn._xlws.FILTER(BE7:BE233,BH7:BH233&gt;cr),3),BE7:BE233,0)+6,1))</f>
        <v>BI22.ESim3</v>
      </c>
      <c r="BF236" s="1" t="str" cm="1">
        <f t="array" aca="1" ref="BF236" ca="1">INDIRECT(ADDRESS(MATCH(SMALL(_xlfn._xlws.FILTER(BF7:BF233,BH7:BH233&gt;cr),3),BF7:BF233,0)+6,1))</f>
        <v>BI22.ESim3</v>
      </c>
      <c r="BG236" s="1" t="str" cm="1">
        <f t="array" aca="1" ref="BG236" ca="1">INDIRECT(ADDRESS(MATCH(LARGE(_xlfn._xlws.FILTER(BG7:BG233,BH7:BH233&gt;cr),3),BG7:BG233,0)+6,1))</f>
        <v>BI07.NHMS.Amer</v>
      </c>
      <c r="BH236" s="1" t="str" cm="1">
        <f t="array" aca="1" ref="BH236" ca="1">INDIRECT(ADDRESS(MATCH(LARGE(_xlfn._xlws.FILTER(BH7:BH233,BH7:BH233&gt;cr),3),BH7:BH233,0)+6,1))</f>
        <v>AI01.Jaccard</v>
      </c>
      <c r="BI236" s="1" t="str" cm="1">
        <f t="array" aca="1" ref="BI236" ca="1">INDIRECT(ADDRESS(MATCH(SMALL(_xlfn._xlws.FILTER(BI7:BI233,BH7:BH233&gt;cr),3),BI7:BI233,0)+6,1))</f>
        <v>BU16.TAEven</v>
      </c>
      <c r="BJ236" s="6" t="str" cm="1">
        <f t="array" aca="1" ref="BJ236" ca="1">INDIRECT(ADDRESS(MATCH(SMALL(_xlfn._xlws.FILTER(BJ7:BJ233,BM7:BM233&gt;cr),3),BJ7:BJ233,0)+6,1))</f>
        <v>AI28.RPB</v>
      </c>
      <c r="BK236" s="6" t="str" cm="1">
        <f t="array" aca="1" ref="BK236" ca="1">INDIRECT(ADDRESS(MATCH(SMALL(_xlfn._xlws.FILTER(BK7:BK233,BM7:BM233&gt;cr),3),BK7:BK233,0)+6,1))</f>
        <v>AI28.RPB</v>
      </c>
      <c r="BL236" s="6" t="str" cm="1">
        <f t="array" aca="1" ref="BL236" ca="1">INDIRECT(ADDRESS(MATCH(LARGE(_xlfn._xlws.FILTER(BL7:BL233,BM7:BM233&gt;cr),3),BL7:BL233,0)+6,1))</f>
        <v>CI14.Amer.TA</v>
      </c>
      <c r="BM236" s="6" t="str" cm="1">
        <f t="array" aca="1" ref="BM236" ca="1">INDIRECT(ADDRESS(MATCH(LARGE(_xlfn._xlws.FILTER(BM7:BM233,BM7:BM233&gt;cr),3),BM7:BM233,0)+6,1))</f>
        <v>AI01.Jaccard</v>
      </c>
      <c r="BN236" s="6" t="str" cm="1">
        <f t="array" aca="1" ref="BN236" ca="1">INDIRECT(ADDRESS(MATCH(SMALL(_xlfn._xlws.FILTER(BN7:BN233,BM7:BM233&gt;cr),3),BN7:BN233,0)+6,1))</f>
        <v>BU16.TAN</v>
      </c>
      <c r="BO236" s="1" t="str" cm="1">
        <f t="array" aca="1" ref="BO236" ca="1">INDIRECT(ADDRESS(MATCH(SMALL(_xlfn._xlws.FILTER(BO7:BO233,BR7:BR233&gt;cr),3),BO7:BO233,0)+6,1))</f>
        <v>BI22.ESim2</v>
      </c>
      <c r="BP236" s="1" t="str" cm="1">
        <f t="array" aca="1" ref="BP236" ca="1">INDIRECT(ADDRESS(MATCH(SMALL(_xlfn._xlws.FILTER(BP7:BP233,BR7:BR233&gt;cr),3),BP7:BP233,0)+6,1))</f>
        <v>BI22.ESim2</v>
      </c>
      <c r="BQ236" s="1" t="str" cm="1">
        <f t="array" aca="1" ref="BQ236" ca="1">INDIRECT(ADDRESS(MATCH(LARGE(_xlfn._xlws.FILTER(BQ7:BQ233,BR7:BR233&gt;cr),3),BQ7:BQ233,0)+6,1))</f>
        <v>AI28.RPB</v>
      </c>
      <c r="BR236" s="1" t="str" cm="1">
        <f t="array" aca="1" ref="BR236" ca="1">INDIRECT(ADDRESS(MATCH(LARGE(_xlfn._xlws.FILTER(BR7:BR233,BR7:BR233&gt;cr),3),BR7:BR233,0)+6,1))</f>
        <v>AI01.Jaccard</v>
      </c>
      <c r="BS236" s="1" t="str" cm="1">
        <f t="array" aca="1" ref="BS236" ca="1">INDIRECT(ADDRESS(MATCH(SMALL(_xlfn._xlws.FILTER(BS7:BS233,BR7:BR233&gt;cr),3),BS7:BS233,0)+6,1))</f>
        <v>AU30.Singularity</v>
      </c>
      <c r="BT236" s="6" t="str" cm="1">
        <f t="array" aca="1" ref="BT236" ca="1">INDIRECT(ADDRESS(MATCH(SMALL(_xlfn._xlws.FILTER(BT7:BT233,BW7:BW233&gt;cr),3),BT7:BT233,0)+6,1))</f>
        <v>CI14.Amer.EMX2</v>
      </c>
      <c r="BU236" s="6" t="str" cm="1">
        <f t="array" aca="1" ref="BU236" ca="1">INDIRECT(ADDRESS(MATCH(SMALL(_xlfn._xlws.FILTER(BU7:BU233,BW7:BW233&gt;cr),3),BU7:BU233,0)+6,1))</f>
        <v>CI14.Amer.EMX1</v>
      </c>
      <c r="BV236" s="6" t="str" cm="1">
        <f t="array" aca="1" ref="BV236" ca="1">INDIRECT(ADDRESS(MATCH(LARGE(_xlfn._xlws.FILTER(BV7:BV233,BW7:BW233&gt;cr),3),BV7:BV233,0)+6,1))</f>
        <v>BI14.QTIJ</v>
      </c>
      <c r="BW236" s="6" t="str" cm="1">
        <f t="array" aca="1" ref="BW236" ca="1">INDIRECT(ADDRESS(MATCH(LARGE(_xlfn._xlws.FILTER(BW7:BW233,BW7:BW233&gt;cr),3),BW7:BW233,0)+6,1))</f>
        <v>AI01.Jaccard</v>
      </c>
      <c r="BX236" s="6" t="str" cm="1">
        <f t="array" aca="1" ref="BX236" ca="1">INDIRECT(ADDRESS(MATCH(SMALL(_xlfn._xlws.FILTER(BX7:BX233,BW7:BW233&gt;cr),3),BX7:BX233,0)+6,1))</f>
        <v>BU01.PNCR</v>
      </c>
      <c r="BY236" s="1" t="str" cm="1">
        <f t="array" aca="1" ref="BY236" ca="1">INDIRECT(ADDRESS(MATCH(SMALL(_xlfn._xlws.FILTER(BY7:BY233,CB7:CB233&gt;cr),3),BY7:BY233,0)+6,1))</f>
        <v>BI22.ESim3</v>
      </c>
      <c r="BZ236" s="1" t="str" cm="1">
        <f t="array" aca="1" ref="BZ236" ca="1">INDIRECT(ADDRESS(MATCH(SMALL(_xlfn._xlws.FILTER(BZ7:BZ233,CB7:CB233&gt;cr),3),BZ7:BZ233,0)+6,1))</f>
        <v>BI22.ESim3</v>
      </c>
      <c r="CA236" s="5" t="str" cm="1">
        <f t="array" aca="1" ref="CA236" ca="1">INDIRECT(ADDRESS(MATCH(LARGE(_xlfn._xlws.FILTER(CA7:CA233,CB7:CB233&gt;cr),3),CA7:CA233,0)+6,1))</f>
        <v>CI14.Amer.EMX1</v>
      </c>
      <c r="CB236" s="5" t="str" cm="1">
        <f t="array" aca="1" ref="CB236" ca="1">INDIRECT(ADDRESS(MATCH(LARGE(_xlfn._xlws.FILTER(CB7:CB233,CB7:CB233&gt;cr),3),CB7:CB233,0)+6,1))</f>
        <v>AI01.Jaccard</v>
      </c>
      <c r="CC236" s="1" t="str" cm="1">
        <f t="array" aca="1" ref="CC236" ca="1">INDIRECT(ADDRESS(MATCH(SMALL(_xlfn._xlws.FILTER(CC7:CC233,CB7:CB233&gt;cr),3),CC7:CC233,0)+6,1))</f>
        <v>BU01.Dice</v>
      </c>
      <c r="CD236" s="6" t="str" cm="1">
        <f t="array" aca="1" ref="CD236" ca="1">INDIRECT(ADDRESS(MATCH(SMALL(_xlfn._xlws.FILTER(CD7:CD233,CG7:CG233&gt;cr),3),CD7:CD233,0)+6,1))</f>
        <v>BI22.ESim3</v>
      </c>
      <c r="CE236" s="6" t="str" cm="1">
        <f t="array" aca="1" ref="CE236" ca="1">INDIRECT(ADDRESS(MATCH(SMALL(_xlfn._xlws.FILTER(CE7:CE233,CG7:CG233&gt;cr),3),CE7:CE233,0)+6,1))</f>
        <v>BI22.ESim3</v>
      </c>
      <c r="CF236" s="6" t="str" cm="1">
        <f t="array" aca="1" ref="CF236" ca="1">INDIRECT(ADDRESS(MATCH(LARGE(_xlfn._xlws.FILTER(CF7:CF233,CG7:CG233&gt;cr),3),CF7:CF233,0)+6,1))</f>
        <v>BI07.NHMS.Amer</v>
      </c>
      <c r="CG236" s="6" t="str" cm="1">
        <f t="array" aca="1" ref="CG236" ca="1">INDIRECT(ADDRESS(MATCH(LARGE(_xlfn._xlws.FILTER(CG7:CG233,CG7:CG233&gt;cr),3),CG7:CG233,0)+6,1))</f>
        <v>AI01.Jaccard</v>
      </c>
      <c r="CH236" s="6" t="str" cm="1">
        <f t="array" aca="1" ref="CH236" ca="1">INDIRECT(ADDRESS(MATCH(SMALL(_xlfn._xlws.FILTER(CH7:CH233,CG7:CG233&gt;cr),3),CH7:CH233,0)+6,1))</f>
        <v>BU01.JaccardMulti</v>
      </c>
      <c r="CI236" s="1" t="str" cm="1">
        <f t="array" aca="1" ref="CI236" ca="1">INDIRECT(ADDRESS(MATCH(SMALL(_xlfn._xlws.FILTER(CI7:CI233,CL7:CL233&gt;cr),3),CI7:CI233,0)+6,1))</f>
        <v>AI28.RPB</v>
      </c>
      <c r="CJ236" s="1" t="str" cm="1">
        <f t="array" aca="1" ref="CJ236" ca="1">INDIRECT(ADDRESS(MATCH(SMALL(_xlfn._xlws.FILTER(CJ7:CJ233,CL7:CL233&gt;cr),3),CJ7:CJ233,0)+6,1))</f>
        <v>AI28.RPB</v>
      </c>
      <c r="CK236" s="1" t="str" cm="1">
        <f t="array" aca="1" ref="CK236" ca="1">INDIRECT(ADDRESS(MATCH(LARGE(_xlfn._xlws.FILTER(CK7:CK233,CL7:CL233&gt;cr),3),CK7:CK233,0)+6,1))</f>
        <v>AI07.PSS</v>
      </c>
      <c r="CL236" s="1" t="str" cm="1">
        <f t="array" aca="1" ref="CL236" ca="1">INDIRECT(ADDRESS(MATCH(LARGE(_xlfn._xlws.FILTER(CL7:CL233,CL7:CL233&gt;cr),3),CL7:CL233,0)+6,1))</f>
        <v>AI01.Jaccard</v>
      </c>
      <c r="CM236" s="1" t="str" cm="1">
        <f t="array" aca="1" ref="CM236" ca="1">INDIRECT(ADDRESS(MATCH(SMALL(_xlfn._xlws.FILTER(CM7:CM233,CL7:CL233&gt;cr),3),CM7:CM233,0)+6,1))</f>
        <v>BU02.COD</v>
      </c>
      <c r="CN236" s="6" t="str" cm="1">
        <f t="array" aca="1" ref="CN236" ca="1">INDIRECT(ADDRESS(MATCH(SMALL(_xlfn._xlws.FILTER(CN7:CN233,CQ7:CQ233&gt;cr),3),CN7:CN233,0)+6,1))</f>
        <v>BI22.ESim2</v>
      </c>
      <c r="CO236" s="6" t="str" cm="1">
        <f t="array" aca="1" ref="CO236" ca="1">INDIRECT(ADDRESS(MATCH(SMALL(_xlfn._xlws.FILTER(CO7:CO233,CQ7:CQ233&gt;cr),3),CO7:CO233,0)+6,1))</f>
        <v>BI22.ESim2</v>
      </c>
      <c r="CP236" s="6" t="str" cm="1">
        <f t="array" aca="1" ref="CP236" ca="1">INDIRECT(ADDRESS(MATCH(LARGE(_xlfn._xlws.FILTER(CP7:CP233,CQ7:CQ233&gt;cr),3),CP7:CP233,0)+6,1))</f>
        <v>AI28.RPB</v>
      </c>
      <c r="CQ236" s="6" t="str" cm="1">
        <f t="array" aca="1" ref="CQ236" ca="1">INDIRECT(ADDRESS(MATCH(LARGE(_xlfn._xlws.FILTER(CQ7:CQ233,CQ7:CQ233&gt;cr),3),CQ7:CQ233,0)+6,1))</f>
        <v>AI01.Jaccard</v>
      </c>
      <c r="CR236" s="6" t="str" cm="1">
        <f t="array" aca="1" ref="CR236" ca="1">INDIRECT(ADDRESS(MATCH(SMALL(_xlfn._xlws.FILTER(CR7:CR233,CQ7:CQ233&gt;cr),3),CR7:CR233,0)+6,1))</f>
        <v>BU06.MPIP</v>
      </c>
      <c r="CS236" s="1" t="str" cm="1">
        <f t="array" aca="1" ref="CS236" ca="1">INDIRECT(ADDRESS(MATCH(SMALL(_xlfn._xlws.FILTER(CS7:CS233,CV7:CV233&gt;cr),3),CS7:CS233,0)+6,1))</f>
        <v>CI14.Amer.EMX2</v>
      </c>
      <c r="CT236" s="1" t="str" cm="1">
        <f t="array" aca="1" ref="CT236" ca="1">INDIRECT(ADDRESS(MATCH(SMALL(_xlfn._xlws.FILTER(CT7:CT233,CV7:CV233&gt;cr),3),CT7:CT233,0)+6,1))</f>
        <v>CI14.Amer.EMX1</v>
      </c>
      <c r="CU236" s="1" t="str" cm="1">
        <f t="array" aca="1" ref="CU236" ca="1">INDIRECT(ADDRESS(MATCH(LARGE(_xlfn._xlws.FILTER(CU7:CU233,CV7:CV233&gt;cr),3),CU7:CU233,0)+6,1))</f>
        <v>BI14.QTIJ</v>
      </c>
      <c r="CV236" s="1" t="str" cm="1">
        <f t="array" aca="1" ref="CV236" ca="1">INDIRECT(ADDRESS(MATCH(LARGE(_xlfn._xlws.FILTER(CV7:CV233,CV7:CV233&gt;cr),3),CV7:CV233,0)+6,1))</f>
        <v>AI01.Jaccard</v>
      </c>
      <c r="CW236" s="1" t="str" cm="1">
        <f t="array" aca="1" ref="CW236" ca="1">INDIRECT(ADDRESS(MATCH(SMALL(_xlfn._xlws.FILTER(CW7:CW233,CV7:CV233&gt;cr),3),CW7:CW233,0)+6,1))</f>
        <v>BU01.PNCR</v>
      </c>
      <c r="CX236" s="6" t="str" cm="1">
        <f t="array" aca="1" ref="CX236" ca="1">INDIRECT(ADDRESS(MATCH(SMALL(_xlfn._xlws.FILTER(CX7:CX233,DA7:DA233&gt;cr),3),CX7:CX233,0)+6,1))</f>
        <v>CI14.Amer.EMX1</v>
      </c>
      <c r="CY236" s="6" t="str" cm="1">
        <f t="array" aca="1" ref="CY236" ca="1">INDIRECT(ADDRESS(MATCH(SMALL(_xlfn._xlws.FILTER(CY7:CY233,DA7:DA233&gt;cr),3),CY7:CY233,0)+6,1))</f>
        <v>BI22.ESim3</v>
      </c>
      <c r="CZ236" s="6" t="str" cm="1">
        <f t="array" aca="1" ref="CZ236" ca="1">INDIRECT(ADDRESS(MATCH(LARGE(_xlfn._xlws.FILTER(CZ7:CZ233,DA7:DA233&gt;cr),3),CZ7:CZ233,0)+6,1))</f>
        <v>CI14.SMD.QTI</v>
      </c>
      <c r="DA236" s="6" t="str" cm="1">
        <f t="array" aca="1" ref="DA236" ca="1">INDIRECT(ADDRESS(MATCH(LARGE(_xlfn._xlws.FILTER(DA7:DA233,DA7:DA233&gt;cr),3),DA7:DA233,0)+6,1))</f>
        <v>AI01.Jaccard</v>
      </c>
      <c r="DB236" s="6" t="str" cm="1">
        <f t="array" aca="1" ref="DB236" ca="1">INDIRECT(ADDRESS(MATCH(SMALL(_xlfn._xlws.FILTER(DB7:DB233,DA7:DA233&gt;cr),3),DB7:DB233,0)+6,1))</f>
        <v>AU01.Jaccard</v>
      </c>
      <c r="DC236" s="1" t="str" cm="1">
        <f t="array" aca="1" ref="DC236" ca="1">INDIRECT(ADDRESS(MATCH(SMALL(_xlfn._xlws.FILTER(DC7:DC233,DF7:DF233&gt;cr),3),DC7:DC233,0)+6,1))</f>
        <v>BI22.ESim3</v>
      </c>
      <c r="DD236" s="1" t="str" cm="1">
        <f t="array" aca="1" ref="DD236" ca="1">INDIRECT(ADDRESS(MATCH(SMALL(_xlfn._xlws.FILTER(DD7:DD233,DF7:DF233&gt;cr),3),DD7:DD233,0)+6,1))</f>
        <v>BI22.ESim3</v>
      </c>
      <c r="DE236" s="1" t="str" cm="1">
        <f t="array" aca="1" ref="DE236" ca="1">INDIRECT(ADDRESS(MATCH(LARGE(_xlfn._xlws.FILTER(DE7:DE233,DF7:DF233&gt;cr),3),DE7:DE233,0)+6,1))</f>
        <v>BI07.NHMS.Amer</v>
      </c>
      <c r="DF236" s="1" t="str" cm="1">
        <f t="array" aca="1" ref="DF236" ca="1">INDIRECT(ADDRESS(MATCH(LARGE(_xlfn._xlws.FILTER(DF7:DF233,DF7:DF233&gt;cr),3),DF7:DF233,0)+6,1))</f>
        <v>AI01.Jaccard</v>
      </c>
      <c r="DG236" s="1" t="str" cm="1">
        <f t="array" aca="1" ref="DG236" ca="1">INDIRECT(ADDRESS(MATCH(SMALL(_xlfn._xlws.FILTER(DG7:DG233,DF7:DF233&gt;cr),3),DG7:DG233,0)+6,1))</f>
        <v>AU29.ADR</v>
      </c>
      <c r="DH236" s="6" t="str" cm="1">
        <f t="array" aca="1" ref="DH236" ca="1">INDIRECT(ADDRESS(MATCH(SMALL(_xlfn._xlws.FILTER(DH7:DH233,DK7:DK233&gt;cr),3),DH7:DH233,0)+6,1))</f>
        <v>AI05.SRC</v>
      </c>
      <c r="DI236" s="6" t="str" cm="1">
        <f t="array" aca="1" ref="DI236" ca="1">INDIRECT(ADDRESS(MATCH(SMALL(_xlfn._xlws.FILTER(DI7:DI233,DK7:DK233&gt;cr),3),DI7:DI233,0)+6,1))</f>
        <v>AI28.RPB</v>
      </c>
      <c r="DJ236" s="6" t="str" cm="1">
        <f t="array" aca="1" ref="DJ236" ca="1">INDIRECT(ADDRESS(MATCH(LARGE(_xlfn._xlws.FILTER(DJ7:DJ233,DK7:DK233&gt;cr),3),DJ7:DJ233,0)+6,1))</f>
        <v>BI16.TAJ</v>
      </c>
      <c r="DK236" s="6" t="str" cm="1">
        <f t="array" aca="1" ref="DK236" ca="1">INDIRECT(ADDRESS(MATCH(LARGE(_xlfn._xlws.FILTER(DK7:DK233,DK7:DK233&gt;cr),3),DK7:DK233,0)+6,1))</f>
        <v>AI01.Jaccard</v>
      </c>
      <c r="DL236" s="6" t="str" cm="1">
        <f t="array" aca="1" ref="DL236" ca="1">INDIRECT(ADDRESS(MATCH(SMALL(_xlfn._xlws.FILTER(DL7:DL233,DK7:DK233&gt;cr),3),DL7:DL233,0)+6,1))</f>
        <v>AU02.Cosine</v>
      </c>
      <c r="DM236" s="1" t="str" cm="1">
        <f t="array" aca="1" ref="DM236" ca="1">INDIRECT(ADDRESS(MATCH(SMALL(_xlfn._xlws.FILTER(DM7:DM233,DP7:DP233&gt;cr),3),DM7:DM233,0)+6,1))</f>
        <v>BI22.ESim2</v>
      </c>
      <c r="DN236" s="1" t="str" cm="1">
        <f t="array" aca="1" ref="DN236" ca="1">INDIRECT(ADDRESS(MATCH(SMALL(_xlfn._xlws.FILTER(DN7:DN233,DP7:DP233&gt;cr),3),DN7:DN233,0)+6,1))</f>
        <v>BI22.ESim2</v>
      </c>
      <c r="DO236" s="1" t="str" cm="1">
        <f t="array" aca="1" ref="DO236" ca="1">INDIRECT(ADDRESS(MATCH(LARGE(_xlfn._xlws.FILTER(DO7:DO233,DP7:DP233&gt;cr),3),DO7:DO233,0)+6,1))</f>
        <v>AI28.RPB</v>
      </c>
      <c r="DP236" s="1" t="str" cm="1">
        <f t="array" aca="1" ref="DP236" ca="1">INDIRECT(ADDRESS(MATCH(LARGE(_xlfn._xlws.FILTER(DP7:DP233,DP7:DP233&gt;cr),3),DP7:DP233,0)+6,1))</f>
        <v>AI01.Jaccard</v>
      </c>
      <c r="DQ236" s="1" t="str" cm="1">
        <f t="array" aca="1" ref="DQ236" ca="1">INDIRECT(ADDRESS(MATCH(SMALL(_xlfn._xlws.FILTER(DQ7:DQ233,DP7:DP233&gt;cr),3),DQ7:DQ233,0)+6,1))</f>
        <v>AU02.Cosine</v>
      </c>
      <c r="DR236" s="6" t="str" cm="1">
        <f t="array" aca="1" ref="DR236" ca="1">INDIRECT(ADDRESS(MATCH(SMALL(_xlfn._xlws.FILTER(DR7:DR233,DU7:DU233&gt;cr),3),DR7:DR233,0)+6,1))</f>
        <v>CI14.Amer.EMX2</v>
      </c>
      <c r="DS236" s="6" t="str" cm="1">
        <f t="array" aca="1" ref="DS236" ca="1">INDIRECT(ADDRESS(MATCH(SMALL(_xlfn._xlws.FILTER(DS7:DS233,DU7:DU233&gt;cr),3),DS7:DS233,0)+6,1))</f>
        <v>CI14.Amer.EMX1</v>
      </c>
      <c r="DT236" s="6" t="str" cm="1">
        <f t="array" aca="1" ref="DT236" ca="1">INDIRECT(ADDRESS(MATCH(LARGE(_xlfn._xlws.FILTER(DT7:DT233,DU7:DU233&gt;cr),3),DT7:DT233,0)+6,1))</f>
        <v>CI14.Amer.QTI</v>
      </c>
      <c r="DU236" s="6" t="str" cm="1">
        <f t="array" aca="1" ref="DU236" ca="1">INDIRECT(ADDRESS(MATCH(LARGE(_xlfn._xlws.FILTER(DU7:DU233,DU7:DU233&gt;cr),3),DU7:DU233,0)+6,1))</f>
        <v>AI01.Jaccard</v>
      </c>
      <c r="DV236" s="6" t="str" cm="1">
        <f t="array" aca="1" ref="DV236" ca="1">INDIRECT(ADDRESS(MATCH(SMALL(_xlfn._xlws.FILTER(DV7:DV233,DU7:DU233&gt;cr),3),DV7:DV233,0)+6,1))</f>
        <v>AU01.Jaccard</v>
      </c>
      <c r="DW236" s="1" t="str" cm="1">
        <f t="array" aca="1" ref="DW236" ca="1">INDIRECT(ADDRESS(MATCH(SMALL(_xlfn._xlws.FILTER(DW7:DW233,DZ7:DZ233&gt;cr),3),DW7:DW233,0)+6,1))</f>
        <v>CI14.Amer.EMX1</v>
      </c>
      <c r="DX236" s="1" t="str" cm="1">
        <f t="array" aca="1" ref="DX236" ca="1">INDIRECT(ADDRESS(MATCH(SMALL(_xlfn._xlws.FILTER(DX7:DX233,DZ7:DZ233&gt;cr),3),DX7:DX233,0)+6,1))</f>
        <v>BI22.ESim3</v>
      </c>
      <c r="DY236" s="1" t="str" cm="1">
        <f t="array" aca="1" ref="DY236" ca="1">INDIRECT(ADDRESS(MATCH(LARGE(_xlfn._xlws.FILTER(DY7:DY233,DZ7:DZ233&gt;cr),3),DY7:DY233,0)+6,1))</f>
        <v>CI14.Amer.EMX1</v>
      </c>
      <c r="DZ236" s="1" t="str" cm="1">
        <f t="array" aca="1" ref="DZ236" ca="1">INDIRECT(ADDRESS(MATCH(LARGE(_xlfn._xlws.FILTER(DZ7:DZ233,DZ7:DZ233&gt;cr),3),DZ7:DZ233,0)+6,1))</f>
        <v>AI01.Jaccard</v>
      </c>
      <c r="EA236" s="1" t="str" cm="1">
        <f t="array" aca="1" ref="EA236" ca="1">INDIRECT(ADDRESS(MATCH(SMALL(_xlfn._xlws.FILTER(EA7:EA233,DZ7:DZ233&gt;cr),3),EA7:EA233,0)+6,1))</f>
        <v>AU16.TA</v>
      </c>
      <c r="EB236" s="6" t="str" cm="1">
        <f t="array" aca="1" ref="EB236" ca="1">INDIRECT(ADDRESS(MATCH(SMALL(_xlfn._xlws.FILTER(EB7:EB233,EE7:EE233&gt;cr),3),EB7:EB233,0)+6,1))</f>
        <v>BI22.ESim3</v>
      </c>
      <c r="EC236" s="6" t="str" cm="1">
        <f t="array" aca="1" ref="EC236" ca="1">INDIRECT(ADDRESS(MATCH(SMALL(_xlfn._xlws.FILTER(EC7:EC233,EE7:EE233&gt;cr),3),EC7:EC233,0)+6,1))</f>
        <v>BI22.ESim3</v>
      </c>
      <c r="ED236" s="6" t="str" cm="1">
        <f t="array" aca="1" ref="ED236" ca="1">INDIRECT(ADDRESS(MATCH(LARGE(_xlfn._xlws.FILTER(ED7:ED233,EE7:EE233&gt;cr),3),ED7:ED233,0)+6,1))</f>
        <v>BI07.NHMS.Amer</v>
      </c>
      <c r="EE236" s="6" t="str" cm="1">
        <f t="array" aca="1" ref="EE236" ca="1">INDIRECT(ADDRESS(MATCH(LARGE(_xlfn._xlws.FILTER(EE7:EE233,EE7:EE233&gt;cr),3),EE7:EE233,0)+6,1))</f>
        <v>AI01.Jaccard</v>
      </c>
      <c r="EF236" s="6" t="str" cm="1">
        <f t="array" aca="1" ref="EF236" ca="1">INDIRECT(ADDRESS(MATCH(SMALL(_xlfn._xlws.FILTER(EF7:EF233,EE7:EE233&gt;cr),3),EF7:EF233,0)+6,1))</f>
        <v>AU01.Jaccard</v>
      </c>
      <c r="EG236" s="1" t="str" cm="1">
        <f t="array" aca="1" ref="EG236" ca="1">INDIRECT(ADDRESS(MATCH(SMALL(_xlfn._xlws.FILTER(EG7:EG233,EJ7:EJ233&gt;cr),3),EG7:EG233,0)+6,1))</f>
        <v>AI28.RPB</v>
      </c>
      <c r="EH236" s="1" t="str" cm="1">
        <f t="array" aca="1" ref="EH236" ca="1">INDIRECT(ADDRESS(MATCH(SMALL(_xlfn._xlws.FILTER(EH7:EH233,EJ7:EJ233&gt;cr),3),EH7:EH233,0)+6,1))</f>
        <v>AI28.RPB</v>
      </c>
      <c r="EI236" s="1" t="str" cm="1">
        <f t="array" aca="1" ref="EI236" ca="1">INDIRECT(ADDRESS(MATCH(LARGE(_xlfn._xlws.FILTER(EI7:EI233,EJ7:EJ233&gt;cr),3),EI7:EI233,0)+6,1))</f>
        <v>AI07.PSS</v>
      </c>
      <c r="EJ236" s="1" t="str" cm="1">
        <f t="array" aca="1" ref="EJ236" ca="1">INDIRECT(ADDRESS(MATCH(LARGE(_xlfn._xlws.FILTER(EJ7:EJ233,EJ7:EJ233&gt;cr),3),EJ7:EJ233,0)+6,1))</f>
        <v>AI01.Jaccard</v>
      </c>
      <c r="EK236" s="1" t="str" cm="1">
        <f t="array" aca="1" ref="EK236" ca="1">INDIRECT(ADDRESS(MATCH(SMALL(_xlfn._xlws.FILTER(EK7:EK233,EJ7:EJ233&gt;cr),3),EK7:EK233,0)+6,1))</f>
        <v>AU02.Cosine</v>
      </c>
      <c r="EL236" s="6" t="str" cm="1">
        <f t="array" aca="1" ref="EL236" ca="1">INDIRECT(ADDRESS(MATCH(SMALL(_xlfn._xlws.FILTER(EL7:EL233,EO7:EO233&gt;cr),3),EL7:EL233,0)+6,1))</f>
        <v>BI22.ESim2</v>
      </c>
      <c r="EM236" s="6" t="str" cm="1">
        <f t="array" aca="1" ref="EM236" ca="1">INDIRECT(ADDRESS(MATCH(SMALL(_xlfn._xlws.FILTER(EM7:EM233,EO7:EO233&gt;cr),3),EM7:EM233,0)+6,1))</f>
        <v>BI22.ESim2</v>
      </c>
      <c r="EN236" s="6" t="str" cm="1">
        <f t="array" aca="1" ref="EN236" ca="1">INDIRECT(ADDRESS(MATCH(LARGE(_xlfn._xlws.FILTER(EN7:EN233,EO7:EO233&gt;cr),3),EN7:EN233,0)+6,1))</f>
        <v>AI28.RPB</v>
      </c>
      <c r="EO236" s="6" t="str" cm="1">
        <f t="array" aca="1" ref="EO236" ca="1">INDIRECT(ADDRESS(MATCH(LARGE(_xlfn._xlws.FILTER(EO7:EO233,EO7:EO233&gt;cr),3),EO7:EO233,0)+6,1))</f>
        <v>AI01.Jaccard</v>
      </c>
      <c r="EP236" s="6" t="str" cm="1">
        <f t="array" aca="1" ref="EP236" ca="1">INDIRECT(ADDRESS(MATCH(SMALL(_xlfn._xlws.FILTER(EP7:EP233,EO7:EO233&gt;cr),3),EP7:EP233,0)+6,1))</f>
        <v>AU05.SRC</v>
      </c>
      <c r="EQ236" s="1" t="str" cm="1">
        <f t="array" aca="1" ref="EQ236" ca="1">INDIRECT(ADDRESS(MATCH(SMALL(_xlfn._xlws.FILTER(EQ7:EQ233,ET7:ET233&gt;cr),3),EQ7:EQ233,0)+6,1))</f>
        <v>AI15.NNSM</v>
      </c>
      <c r="ER236" s="1" t="str" cm="1">
        <f t="array" aca="1" ref="ER236" ca="1">INDIRECT(ADDRESS(MATCH(SMALL(_xlfn._xlws.FILTER(ER7:ER233,ET7:ET233&gt;cr),3),ER7:ER233,0)+6,1))</f>
        <v>AI15.NNSM</v>
      </c>
      <c r="ES236" s="1" t="str" cm="1">
        <f t="array" aca="1" ref="ES236" ca="1">INDIRECT(ADDRESS(MATCH(LARGE(_xlfn._xlws.FILTER(ES7:ES233,ET7:ET233&gt;cr),3),ES7:ES233,0)+6,1))</f>
        <v>AI21.SMC</v>
      </c>
      <c r="ET236" s="1" t="str" cm="1">
        <f t="array" aca="1" ref="ET236" ca="1">INDIRECT(ADDRESS(MATCH(LARGE(_xlfn._xlws.FILTER(ET7:ET233,ET7:ET233&gt;cr),3),ET7:ET233,0)+6,1))</f>
        <v>AI01.Jaccard</v>
      </c>
      <c r="EU236" s="1" t="str" cm="1">
        <f t="array" aca="1" ref="EU236" ca="1">INDIRECT(ADDRESS(MATCH(SMALL(_xlfn._xlws.FILTER(EU7:EU233,ET7:ET233&gt;cr),3),EU7:EU233,0)+6,1))</f>
        <v>AU29.ADR</v>
      </c>
      <c r="EV236" s="6" t="e" cm="1" vm="1">
        <f t="array" aca="1" ref="EV236" ca="1">INDIRECT(ADDRESS(MATCH(SMALL(_xlfn._xlws.FILTER(EV7:EV233,EY7:EY233&gt;cr),3),EV7:EV233,0)+6,1))</f>
        <v>#VALUE!</v>
      </c>
      <c r="EW236" s="6" t="e" cm="1" vm="1">
        <f t="array" aca="1" ref="EW236" ca="1">INDIRECT(ADDRESS(MATCH(SMALL(_xlfn._xlws.FILTER(EW7:EW233,EY7:EY233&gt;cr),3),EW7:EW233,0)+6,1))</f>
        <v>#VALUE!</v>
      </c>
      <c r="EX236" s="6" t="e" cm="1" vm="1">
        <f t="array" aca="1" ref="EX236" ca="1">INDIRECT(ADDRESS(MATCH(LARGE(_xlfn._xlws.FILTER(EX7:EX233,EY7:EY233&gt;cr),3),EX7:EX233,0)+6,1))</f>
        <v>#VALUE!</v>
      </c>
      <c r="EY236" s="6" t="e" cm="1" vm="1">
        <f t="array" aca="1" ref="EY236" ca="1">INDIRECT(ADDRESS(MATCH(LARGE(_xlfn._xlws.FILTER(EY7:EY233,EY7:EY233&gt;cr),3),EY7:EY233,0)+6,1))</f>
        <v>#VALUE!</v>
      </c>
      <c r="EZ236" s="6" t="e" cm="1" vm="1">
        <f t="array" aca="1" ref="EZ236" ca="1">INDIRECT(ADDRESS(MATCH(SMALL(_xlfn._xlws.FILTER(EZ7:EZ233,EY7:EY233&gt;cr),3),EZ7:EZ233,0)+6,1))</f>
        <v>#VALUE!</v>
      </c>
      <c r="FA236" s="1" t="str" cm="1">
        <f t="array" aca="1" ref="FA236" ca="1">INDIRECT(ADDRESS(MATCH(SMALL(_xlfn._xlws.FILTER(FA7:FA233,FD7:FD233&gt;cr),3),FA7:FA233,0)+6,1))</f>
        <v>AI21.SMC</v>
      </c>
      <c r="FB236" s="1" t="str" cm="1">
        <f t="array" aca="1" ref="FB236" ca="1">INDIRECT(ADDRESS(MATCH(SMALL(_xlfn._xlws.FILTER(FB7:FB233,FD7:FD233&gt;cr),3),FB7:FB233,0)+6,1))</f>
        <v>AI21.SMC</v>
      </c>
      <c r="FC236" s="1" t="str" cm="1">
        <f t="array" aca="1" ref="FC236" ca="1">INDIRECT(ADDRESS(MATCH(LARGE(_xlfn._xlws.FILTER(FC7:FC233,FD7:FD233&gt;cr),3),FC7:FC233,0)+6,1))</f>
        <v>BI14.AmerJ</v>
      </c>
      <c r="FD236" s="1" t="str" cm="1">
        <f t="array" aca="1" ref="FD236" ca="1">INDIRECT(ADDRESS(MATCH(LARGE(_xlfn._xlws.FILTER(FD7:FD233,FD7:FD233&gt;cr),3),FD7:FD233,0)+6,1))</f>
        <v>AI01.Jaccard</v>
      </c>
      <c r="FE236" s="1" t="str" cm="1">
        <f t="array" aca="1" ref="FE236" ca="1">INDIRECT(ADDRESS(MATCH(SMALL(_xlfn._xlws.FILTER(FE7:FE233,FD7:FD233&gt;cr),3),FE7:FE233,0)+6,1))</f>
        <v>BU03.CPC</v>
      </c>
      <c r="FF236" s="6" t="e" cm="1" vm="1">
        <f t="array" aca="1" ref="FF236" ca="1">INDIRECT(ADDRESS(MATCH(SMALL(_xlfn._xlws.FILTER(FF7:FF233,FI7:FI233&gt;cr),3),FF7:FF233,0)+6,1))</f>
        <v>#VALUE!</v>
      </c>
      <c r="FG236" s="6" t="e" cm="1" vm="1">
        <f t="array" aca="1" ref="FG236" ca="1">INDIRECT(ADDRESS(MATCH(SMALL(_xlfn._xlws.FILTER(FG7:FG233,FI7:FI233&gt;cr),3),FG7:FG233,0)+6,1))</f>
        <v>#VALUE!</v>
      </c>
      <c r="FH236" s="6" t="e" cm="1" vm="1">
        <f t="array" aca="1" ref="FH236" ca="1">INDIRECT(ADDRESS(MATCH(LARGE(_xlfn._xlws.FILTER(FH7:FH233,FI7:FI233&gt;cr),3),FH7:FH233,0)+6,1))</f>
        <v>#VALUE!</v>
      </c>
      <c r="FI236" s="6" t="e" cm="1" vm="1">
        <f t="array" aca="1" ref="FI236" ca="1">INDIRECT(ADDRESS(MATCH(LARGE(_xlfn._xlws.FILTER(FI7:FI233,FI7:FI233&gt;cr),3),FI7:FI233,0)+6,1))</f>
        <v>#VALUE!</v>
      </c>
      <c r="FJ236" s="6" t="e" cm="1" vm="1">
        <f t="array" aca="1" ref="FJ236" ca="1">INDIRECT(ADDRESS(MATCH(SMALL(_xlfn._xlws.FILTER(FJ7:FJ233,FI7:FI233&gt;cr),3),FJ7:FJ233,0)+6,1))</f>
        <v>#VALUE!</v>
      </c>
      <c r="FK236" s="1" t="e" cm="1" vm="1">
        <f t="array" aca="1" ref="FK236" ca="1">INDIRECT(ADDRESS(MATCH(SMALL(_xlfn._xlws.FILTER(FK7:FK233,FN7:FN233&gt;cr),3),FK7:FK233,0)+6,1))</f>
        <v>#VALUE!</v>
      </c>
      <c r="FL236" s="1" t="e" cm="1" vm="1">
        <f t="array" aca="1" ref="FL236" ca="1">INDIRECT(ADDRESS(MATCH(SMALL(_xlfn._xlws.FILTER(FL7:FL233,FN7:FN233&gt;cr),3),FL7:FL233,0)+6,1))</f>
        <v>#VALUE!</v>
      </c>
      <c r="FM236" s="1" t="e" cm="1" vm="1">
        <f t="array" aca="1" ref="FM236" ca="1">INDIRECT(ADDRESS(MATCH(LARGE(_xlfn._xlws.FILTER(FM7:FM233,FN7:FN233&gt;cr),3),FM7:FM233,0)+6,1))</f>
        <v>#VALUE!</v>
      </c>
      <c r="FN236" s="1" t="e" cm="1" vm="1">
        <f t="array" aca="1" ref="FN236" ca="1">INDIRECT(ADDRESS(MATCH(LARGE(_xlfn._xlws.FILTER(FN7:FN233,FN7:FN233&gt;cr),3),FN7:FN233,0)+6,1))</f>
        <v>#VALUE!</v>
      </c>
      <c r="FO236" s="1" t="e" cm="1" vm="1">
        <f t="array" aca="1" ref="FO236" ca="1">INDIRECT(ADDRESS(MATCH(SMALL(_xlfn._xlws.FILTER(FO7:FO233,FN7:FN233&gt;cr),3),FO7:FO233,0)+6,1))</f>
        <v>#VALUE!</v>
      </c>
      <c r="FP236" s="9" t="str" cm="1">
        <f t="array" aca="1" ref="FP236" ca="1">INDIRECT(ADDRESS(MATCH(SMALL(_xlfn.LET(_xlpm.x,IF(ISNUMBER(FP7:FP233),FP7:FP233),_xlpm.y,IF(ISNUMBER(FS7:FS233),FS7:FS233),_xlfn._xlws.FILTER(_xlpm.x,_xlpm.y&gt;cr)),3),FP7:FP233,0)+6,1))</f>
        <v>BI22.ZSim</v>
      </c>
      <c r="FQ236" s="9" t="str" cm="1">
        <f t="array" aca="1" ref="FQ236" ca="1">INDIRECT(ADDRESS(MATCH(SMALL(_xlfn.LET(_xlpm.x,IF(ISNUMBER(FQ7:FQ233),FQ7:FQ233),_xlpm.y,IF(ISNUMBER(FS7:FS233),FS7:FS233),_xlfn._xlws.FILTER(_xlpm.x,_xlpm.y&gt;cr)),3),FQ7:FQ233,0)+6,1))</f>
        <v>BI22.ZSim</v>
      </c>
      <c r="FR236" s="9" t="str" cm="1">
        <f t="array" aca="1" ref="FR236" ca="1">INDIRECT(ADDRESS(MATCH(LARGE(_xlfn.LET(_xlpm.x,IF(ISNUMBER(FR7:FR233),FR7:FR233),_xlpm.y,IF(ISNUMBER(FS7:FS233),FS7:FS233),_xlfn._xlws.FILTER(_xlpm.x,_xlpm.y&gt;cr)),3),FR7:FR233,0)+6,1))</f>
        <v>AI15.NNSM</v>
      </c>
      <c r="FS236" s="9" t="str" cm="1">
        <f t="array" aca="1" ref="FS236" ca="1">INDIRECT(ADDRESS(MATCH(LARGE(_xlfn.LET(_xlpm.x,IF(ISNUMBER(FS7:FS233),FS7:FS233),_xlpm.y,IF(ISNUMBER(FS7:FS233),FS7:FS233),_xlfn._xlws.FILTER(_xlpm.x,_xlpm.y&gt;cr)),3),FS7:FS233,0)+6,1))</f>
        <v>AI01.Jaccard</v>
      </c>
      <c r="FT236" s="9" t="str" cm="1">
        <f t="array" aca="1" ref="FT236" ca="1">INDIRECT(ADDRESS(MATCH(SMALL(_xlfn.LET(_xlpm.x,IF(ISNUMBER(FT7:FT233),FT7:FT233),_xlpm.y,IF(ISNUMBER(FS7:FS233),FS7:FS233),_xlfn._xlws.FILTER(_xlpm.x,_xlpm.y&gt;cr)),3),FT7:FT233,0)+6,1))</f>
        <v>BU03.CPC</v>
      </c>
      <c r="FU236" s="1" t="str" cm="1">
        <f t="array" aca="1" ref="FU236" ca="1">INDEX(_xlfn._xlws.FILTER(FU7:FU233,ISTEXT(FU7:FU233)),MODE(MATCH(_xlfn._xlws.FILTER(FU7:FU233,ISTEXT(FU7:FU233)),_xlfn._xlws.FILTER(FU7:FU233,ISTEXT(FU7:FU233)),0)))</f>
        <v>k=20, r=0.1</v>
      </c>
      <c r="FV236" s="1" t="str" cm="1">
        <f t="array" aca="1" ref="FV236" ca="1">INDEX(_xlfn._xlws.FILTER(FV7:FV233,ISTEXT(FV7:FV233)),MODE(MATCH(_xlfn._xlws.FILTER(FV7:FV233,ISTEXT(FV7:FV233)),_xlfn._xlws.FILTER(FV7:FV233,ISTEXT(FV7:FV233)),0)))</f>
        <v>k=20, r=0.1</v>
      </c>
      <c r="FW236" s="1" t="str" cm="1">
        <f t="array" aca="1" ref="FW236" ca="1">INDEX(_xlfn._xlws.FILTER(FW7:FW233,ISTEXT(FW7:FW233)),MODE(MATCH(_xlfn._xlws.FILTER(FW7:FW233,ISTEXT(FW7:FW233)),_xlfn._xlws.FILTER(FW7:FW233,ISTEXT(FW7:FW233)),0)))</f>
        <v>k=20, r=0.1</v>
      </c>
      <c r="FX236" s="1" t="str" cm="1">
        <f t="array" aca="1" ref="FX236" ca="1">INDEX(_xlfn._xlws.FILTER(FX7:FX233,ISTEXT(FX7:FX233)),MODE(MATCH(_xlfn._xlws.FILTER(FX7:FX233,ISTEXT(FX7:FX233)),_xlfn._xlws.FILTER(FX7:FX233,ISTEXT(FX7:FX233)),0)))</f>
        <v>k=5, r=0.1</v>
      </c>
      <c r="FY236" s="1" t="str" cm="1">
        <f t="array" aca="1" ref="FY236" ca="1">INDEX(_xlfn._xlws.FILTER(FY7:FY233,ISTEXT(FY7:FY233)),MODE(MATCH(_xlfn._xlws.FILTER(FY7:FY233,ISTEXT(FY7:FY233)),_xlfn._xlws.FILTER(FY7:FY233,ISTEXT(FY7:FY233)),0)))</f>
        <v>k=20, r=0.9</v>
      </c>
    </row>
    <row r="237" spans="1:181" x14ac:dyDescent="0.2">
      <c r="A237" s="7" t="s">
        <v>236</v>
      </c>
      <c r="B237" s="6" t="str" cm="1">
        <f t="array" aca="1" ref="B237" ca="1">INDIRECT(ADDRESS(MATCH(SMALL(_xlfn._xlws.FILTER(B7:B233,E7:E233&gt;cr),4),B7:B233,0)+6,1))</f>
        <v>CI14.SMD.EMX1</v>
      </c>
      <c r="C237" s="6" t="str" cm="1">
        <f t="array" aca="1" ref="C237" ca="1">INDIRECT(ADDRESS(MATCH(SMALL(_xlfn._xlws.FILTER(C7:C233,E7:E233&gt;cr),4),C7:C233,0)+6,1))</f>
        <v>CI14.Amer.QTI</v>
      </c>
      <c r="D237" s="6" t="str" cm="1">
        <f t="array" aca="1" ref="D237" ca="1">INDIRECT(ADDRESS(MATCH(LARGE(_xlfn._xlws.FILTER(D7:D233,E7:E233&gt;cr),4),D7:D233,0)+6,1))</f>
        <v>CI14.SMD.EMX1</v>
      </c>
      <c r="E237" s="6" t="str" cm="1">
        <f t="array" aca="1" ref="E237" ca="1">INDIRECT(ADDRESS(MATCH(LARGE(_xlfn._xlws.FILTER(E7:E233,E7:E233&gt;cr),4),E7:E233,0)+6,1))</f>
        <v>AI01.Jaccard</v>
      </c>
      <c r="F237" s="6" t="str" cm="1">
        <f t="array" aca="1" ref="F237" ca="1">INDIRECT(ADDRESS(MATCH(SMALL(_xlfn._xlws.FILTER(F7:F233,E7:E233&gt;cr),4),F7:F233,0)+6,1))</f>
        <v>AU13.SMTP</v>
      </c>
      <c r="G237" s="1" t="str" cm="1">
        <f t="array" aca="1" ref="G237" ca="1">INDIRECT(ADDRESS(MATCH(SMALL(_xlfn._xlws.FILTER(G7:G233,J7:J233&gt;cr),4),G7:G233,0)+6,1))</f>
        <v>CI14.Amer.EMX2</v>
      </c>
      <c r="H237" s="1" t="str" cm="1">
        <f t="array" aca="1" ref="H237" ca="1">INDIRECT(ADDRESS(MATCH(SMALL(_xlfn._xlws.FILTER(H7:H233,J7:J233&gt;cr),4),H7:H233,0)+6,1))</f>
        <v>CI14.Amer.EMX1</v>
      </c>
      <c r="I237" s="5" t="str" cm="1">
        <f t="array" aca="1" ref="I237" ca="1">INDIRECT(ADDRESS(MATCH(LARGE(_xlfn._xlws.FILTER(I7:I233,J7:J233&gt;cr),4),I7:I233,0)+6,1))</f>
        <v>CI14.SMD.QTI</v>
      </c>
      <c r="J237" s="5" t="str" cm="1">
        <f t="array" aca="1" ref="J237" ca="1">INDIRECT(ADDRESS(MATCH(LARGE(_xlfn._xlws.FILTER(J7:J233,J7:J233&gt;cr),4),J7:J233,0)+6,1))</f>
        <v>AI01.Jaccard</v>
      </c>
      <c r="K237" s="1" t="str" cm="1">
        <f t="array" aca="1" ref="K237" ca="1">INDIRECT(ADDRESS(MATCH(SMALL(_xlfn._xlws.FILTER(K7:K233,J7:J233&gt;cr),4),K7:K233,0)+6,1))</f>
        <v>BU02.COD</v>
      </c>
      <c r="L237" s="6" t="str" cm="1">
        <f t="array" aca="1" ref="L237" ca="1">INDIRECT(ADDRESS(MATCH(SMALL(_xlfn._xlws.FILTER(L7:L233,O7:O233&gt;cr),4),L7:L233,0)+6,1))</f>
        <v>CI14.Amer.EMX1</v>
      </c>
      <c r="M237" s="6" t="str" cm="1">
        <f t="array" aca="1" ref="M237" ca="1">INDIRECT(ADDRESS(MATCH(SMALL(_xlfn._xlws.FILTER(M7:M233,O7:O233&gt;cr),4),M7:M233,0)+6,1))</f>
        <v>CI14.Amer.EMX1</v>
      </c>
      <c r="N237" s="4" t="str" cm="1">
        <f t="array" aca="1" ref="N237" ca="1">INDIRECT(ADDRESS(MATCH(LARGE(_xlfn._xlws.FILTER(N7:N233,O7:O233&gt;cr),4),N7:N233,0)+6,1))</f>
        <v>BI14.QTIJ</v>
      </c>
      <c r="O237" s="4" t="str" cm="1">
        <f t="array" aca="1" ref="O237" ca="1">INDIRECT(ADDRESS(MATCH(LARGE(_xlfn._xlws.FILTER(O7:O233,O7:O233&gt;cr),4),O7:O233,0)+6,1))</f>
        <v>AI01.Jaccard</v>
      </c>
      <c r="P237" s="6" t="str" cm="1">
        <f t="array" aca="1" ref="P237" ca="1">INDIRECT(ADDRESS(MATCH(SMALL(_xlfn._xlws.FILTER(P7:P233,O7:O233&gt;cr),4),P7:P233,0)+6,1))</f>
        <v>BU01.PNCR</v>
      </c>
      <c r="Q237" s="1" t="str" cm="1">
        <f t="array" aca="1" ref="Q237" ca="1">INDIRECT(ADDRESS(MATCH(SMALL(_xlfn._xlws.FILTER(Q7:Q233,T7:T233&gt;cr),4),Q7:Q233,0)+6,1))</f>
        <v>CI14.Amer.EMX1</v>
      </c>
      <c r="R237" s="1" t="str" cm="1">
        <f t="array" aca="1" ref="R237" ca="1">INDIRECT(ADDRESS(MATCH(SMALL(_xlfn._xlws.FILTER(R7:R233,T7:T233&gt;cr),4),R7:R233,0)+6,1))</f>
        <v>CI14.Amer.EMX1</v>
      </c>
      <c r="S237" s="5" t="str" cm="1">
        <f t="array" aca="1" ref="S237" ca="1">INDIRECT(ADDRESS(MATCH(LARGE(_xlfn._xlws.FILTER(S7:S233,T7:T233&gt;cr),4),S7:S233,0)+6,1))</f>
        <v>CI14.Amer.EMX2</v>
      </c>
      <c r="T237" s="5" t="str" cm="1">
        <f t="array" aca="1" ref="T237" ca="1">INDIRECT(ADDRESS(MATCH(LARGE(_xlfn._xlws.FILTER(T7:T233,T7:T233&gt;cr),4),T7:T233,0)+6,1))</f>
        <v>AI01.Jaccard</v>
      </c>
      <c r="U237" s="1" t="str" cm="1">
        <f t="array" aca="1" ref="U237" ca="1">INDIRECT(ADDRESS(MATCH(SMALL(_xlfn._xlws.FILTER(U7:U233,T7:T233&gt;cr),4),U7:U233,0)+6,1))</f>
        <v>AU02.Cosine</v>
      </c>
      <c r="V237" s="6" t="str" cm="1">
        <f t="array" aca="1" ref="V237" ca="1">INDIRECT(ADDRESS(MATCH(SMALL(_xlfn._xlws.FILTER(V7:V233,Y7:Y233&gt;cr),4),V7:V233,0)+6,1))</f>
        <v>BI03.IPWR</v>
      </c>
      <c r="W237" s="6" t="str" cm="1">
        <f t="array" aca="1" ref="W237" ca="1">INDIRECT(ADDRESS(MATCH(SMALL(_xlfn._xlws.FILTER(W7:W233,Y7:Y233&gt;cr),4),W7:W233,0)+6,1))</f>
        <v>BI03.IPWR</v>
      </c>
      <c r="X237" s="6" t="str" cm="1">
        <f t="array" aca="1" ref="X237" ca="1">INDIRECT(ADDRESS(MATCH(LARGE(_xlfn._xlws.FILTER(X7:X233,Y7:Y233&gt;cr),4),X7:X233,0)+6,1))</f>
        <v>BI07.PSSJ</v>
      </c>
      <c r="Y237" s="6" t="str" cm="1">
        <f t="array" aca="1" ref="Y237" ca="1">INDIRECT(ADDRESS(MATCH(LARGE(_xlfn._xlws.FILTER(Y7:Y233,Y7:Y233&gt;cr),4),Y7:Y233,0)+6,1))</f>
        <v>AI01.Jaccard</v>
      </c>
      <c r="Z237" s="6" t="str" cm="1">
        <f t="array" aca="1" ref="Z237" ca="1">INDIRECT(ADDRESS(MATCH(SMALL(_xlfn._xlws.FILTER(Z7:Z233,Y7:Y233&gt;cr),4),Z7:Z233,0)+6,1))</f>
        <v>BU02.COD</v>
      </c>
      <c r="AA237" s="1" t="str" cm="1">
        <f t="array" aca="1" ref="AA237" ca="1">INDIRECT(ADDRESS(MATCH(SMALL(_xlfn._xlws.FILTER(AA7:AA233,AD7:AD233&gt;cr),4),AA7:AA233,0)+6,1))</f>
        <v>BI03.IPWR</v>
      </c>
      <c r="AB237" s="1" t="str" cm="1">
        <f t="array" aca="1" ref="AB237" ca="1">INDIRECT(ADDRESS(MATCH(SMALL(_xlfn._xlws.FILTER(AB7:AB233,AD7:AD233&gt;cr),4),AB7:AB233,0)+6,1))</f>
        <v>BI03.IPWR</v>
      </c>
      <c r="AC237" s="5" t="str" cm="1">
        <f t="array" aca="1" ref="AC237" ca="1">INDIRECT(ADDRESS(MATCH(LARGE(_xlfn._xlws.FILTER(AC7:AC233,AD7:AD233&gt;cr),4),AC7:AC233,0)+6,1))</f>
        <v>BI07.PSSJ</v>
      </c>
      <c r="AD237" s="5" t="str" cm="1">
        <f t="array" aca="1" ref="AD237" ca="1">INDIRECT(ADDRESS(MATCH(LARGE(_xlfn._xlws.FILTER(AD7:AD233,AD7:AD233&gt;cr),4),AD7:AD233,0)+6,1))</f>
        <v>AI01.Jaccard</v>
      </c>
      <c r="AE237" s="1" t="str" cm="1">
        <f t="array" aca="1" ref="AE237" ca="1">INDIRECT(ADDRESS(MATCH(SMALL(_xlfn._xlws.FILTER(AE7:AE233,AD7:AD233&gt;cr),4),AE7:AE233,0)+6,1))</f>
        <v>BU01.JaccardMulti</v>
      </c>
      <c r="AF237" s="6" t="str" cm="1">
        <f t="array" aca="1" ref="AF237" ca="1">INDIRECT(ADDRESS(MATCH(SMALL(_xlfn._xlws.FILTER(AF7:AF233,AI7:AI233&gt;cr),4),AF7:AF233,0)+6,1))</f>
        <v>BI22.ESim3</v>
      </c>
      <c r="AG237" s="6" t="str" cm="1">
        <f t="array" aca="1" ref="AG237" ca="1">INDIRECT(ADDRESS(MATCH(SMALL(_xlfn._xlws.FILTER(AG7:AG233,AI7:AI233&gt;cr),4),AG7:AG233,0)+6,1))</f>
        <v>BI22.ESim3</v>
      </c>
      <c r="AH237" s="6" t="str" cm="1">
        <f t="array" aca="1" ref="AH237" ca="1">INDIRECT(ADDRESS(MATCH(LARGE(_xlfn._xlws.FILTER(AH7:AH233,AI7:AI233&gt;cr),4),AH7:AH233,0)+6,1))</f>
        <v>CI14.Amer.EMX4</v>
      </c>
      <c r="AI237" s="6" t="str" cm="1">
        <f t="array" aca="1" ref="AI237" ca="1">INDIRECT(ADDRESS(MATCH(LARGE(_xlfn._xlws.FILTER(AI7:AI233,AI7:AI233&gt;cr),4),AI7:AI233,0)+6,1))</f>
        <v>AI01.Jaccard</v>
      </c>
      <c r="AJ237" s="6" t="str" cm="1">
        <f t="array" aca="1" ref="AJ237" ca="1">INDIRECT(ADDRESS(MATCH(SMALL(_xlfn._xlws.FILTER(AJ7:AJ233,AI7:AI233&gt;cr),4),AJ7:AJ233,0)+6,1))</f>
        <v>AU13.SMTP</v>
      </c>
      <c r="AK237" s="1" t="str" cm="1">
        <f t="array" aca="1" ref="AK237" ca="1">INDIRECT(ADDRESS(MATCH(SMALL(_xlfn._xlws.FILTER(AK7:AK233,AN7:AN233&gt;cr),4),AK7:AK233,0)+6,1))</f>
        <v>BI22.ESim3</v>
      </c>
      <c r="AL237" s="1" t="str" cm="1">
        <f t="array" aca="1" ref="AL237" ca="1">INDIRECT(ADDRESS(MATCH(SMALL(_xlfn._xlws.FILTER(AL7:AL233,AN7:AN233&gt;cr),4),AL7:AL233,0)+6,1))</f>
        <v>BI22.ESim3</v>
      </c>
      <c r="AM237" s="5" t="str" cm="1">
        <f t="array" aca="1" ref="AM237" ca="1">INDIRECT(ADDRESS(MATCH(LARGE(_xlfn._xlws.FILTER(AM7:AM233,AN7:AN233&gt;cr),4),AM7:AM233,0)+6,1))</f>
        <v>BI01.PNCR</v>
      </c>
      <c r="AN237" s="5" t="str" cm="1">
        <f t="array" aca="1" ref="AN237" ca="1">INDIRECT(ADDRESS(MATCH(LARGE(_xlfn._xlws.FILTER(AN7:AN233,AN7:AN233&gt;cr),4),AN7:AN233,0)+6,1))</f>
        <v>AI01.Jaccard</v>
      </c>
      <c r="AO237" s="1" t="str" cm="1">
        <f t="array" aca="1" ref="AO237" ca="1">INDIRECT(ADDRESS(MATCH(SMALL(_xlfn._xlws.FILTER(AO7:AO233,AN7:AN233&gt;cr),4),AO7:AO233,0)+6,1))</f>
        <v>AU01.Jaccard</v>
      </c>
      <c r="AP237" s="6" t="str" cm="1">
        <f t="array" aca="1" ref="AP237" ca="1">INDIRECT(ADDRESS(MATCH(SMALL(_xlfn._xlws.FILTER(AP7:AP233,AS7:AS233&gt;cr),4),AP7:AP233,0)+6,1))</f>
        <v>AU19.KL</v>
      </c>
      <c r="AQ237" s="6" t="str" cm="1">
        <f t="array" aca="1" ref="AQ237" ca="1">INDIRECT(ADDRESS(MATCH(SMALL(_xlfn._xlws.FILTER(AQ7:AQ233,AS7:AS233&gt;cr),4),AQ7:AQ233,0)+6,1))</f>
        <v>AU19.KL</v>
      </c>
      <c r="AR237" s="6" t="str" cm="1">
        <f t="array" aca="1" ref="AR237" ca="1">INDIRECT(ADDRESS(MATCH(LARGE(_xlfn._xlws.FILTER(AR7:AR233,AS7:AS233&gt;cr),4),AR7:AR233,0)+6,1))</f>
        <v>AI25.Coco</v>
      </c>
      <c r="AS237" s="6" t="str" cm="1">
        <f t="array" aca="1" ref="AS237" ca="1">INDIRECT(ADDRESS(MATCH(LARGE(_xlfn._xlws.FILTER(AS7:AS233,AS7:AS233&gt;cr),4),AS7:AS233,0)+6,1))</f>
        <v>AI01.Jaccard</v>
      </c>
      <c r="AT237" s="6" t="str" cm="1">
        <f t="array" aca="1" ref="AT237" ca="1">INDIRECT(ADDRESS(MATCH(SMALL(_xlfn._xlws.FILTER(AT7:AT233,AS7:AS233&gt;cr),4),AT7:AT233,0)+6,1))</f>
        <v>BU16.TAN</v>
      </c>
      <c r="AU237" s="1" t="str" cm="1">
        <f t="array" aca="1" ref="AU237" ca="1">INDIRECT(ADDRESS(MATCH(SMALL(_xlfn._xlws.FILTER(AU7:AU233,AX7:AX233&gt;cr),4),AU7:AU233,0)+6,1))</f>
        <v>CI14.Amer.EMX2</v>
      </c>
      <c r="AV237" s="1" t="str" cm="1">
        <f t="array" aca="1" ref="AV237" ca="1">INDIRECT(ADDRESS(MATCH(SMALL(_xlfn._xlws.FILTER(AV7:AV233,AX7:AX233&gt;cr),4),AV7:AV233,0)+6,1))</f>
        <v>CI14.Amer.QTI</v>
      </c>
      <c r="AW237" s="1" t="str" cm="1">
        <f t="array" aca="1" ref="AW237" ca="1">INDIRECT(ADDRESS(MATCH(LARGE(_xlfn._xlws.FILTER(AW7:AW233,AX7:AX233&gt;cr),4),AW7:AW233,0)+6,1))</f>
        <v>CI14.Amer.EMX1</v>
      </c>
      <c r="AX237" s="1" t="str" cm="1">
        <f t="array" aca="1" ref="AX237" ca="1">INDIRECT(ADDRESS(MATCH(LARGE(_xlfn._xlws.FILTER(AX7:AX233,AX7:AX233&gt;cr),4),AX7:AX233,0)+6,1))</f>
        <v>AI01.Jaccard</v>
      </c>
      <c r="AY237" s="1" t="str" cm="1">
        <f t="array" aca="1" ref="AY237" ca="1">INDIRECT(ADDRESS(MATCH(SMALL(_xlfn._xlws.FILTER(AY7:AY233,AX7:AX233&gt;cr),4),AY7:AY233,0)+6,1))</f>
        <v>BU01.JacRA</v>
      </c>
      <c r="AZ237" s="6" t="str" cm="1">
        <f t="array" aca="1" ref="AZ237" ca="1">INDIRECT(ADDRESS(MATCH(SMALL(_xlfn._xlws.FILTER(AZ7:AZ233,BC7:BC233&gt;cr),4),AZ7:AZ233,0)+6,1))</f>
        <v>BI22.ESim3</v>
      </c>
      <c r="BA237" s="6" t="str" cm="1">
        <f t="array" aca="1" ref="BA237" ca="1">INDIRECT(ADDRESS(MATCH(SMALL(_xlfn._xlws.FILTER(BA7:BA233,BC7:BC233&gt;cr),4),BA7:BA233,0)+6,1))</f>
        <v>CI14.Amer.EMX1</v>
      </c>
      <c r="BB237" s="4" t="str" cm="1">
        <f t="array" aca="1" ref="BB237" ca="1">INDIRECT(ADDRESS(MATCH(LARGE(_xlfn._xlws.FILTER(BB7:BB233,BC7:BC233&gt;cr),4),BB7:BB233,0)+6,1))</f>
        <v>CI14.SMD.QTI</v>
      </c>
      <c r="BC237" s="4" t="str" cm="1">
        <f t="array" aca="1" ref="BC237" ca="1">INDIRECT(ADDRESS(MATCH(LARGE(_xlfn._xlws.FILTER(BC7:BC233,BC7:BC233&gt;cr),4),BC7:BC233,0)+6,1))</f>
        <v>AI01.Jaccard</v>
      </c>
      <c r="BD237" s="6" t="str" cm="1">
        <f t="array" aca="1" ref="BD237" ca="1">INDIRECT(ADDRESS(MATCH(SMALL(_xlfn._xlws.FILTER(BD7:BD233,BC7:BC233&gt;cr),4),BD7:BD233,0)+6,1))</f>
        <v>BU01.RelevantJaccard</v>
      </c>
      <c r="BE237" s="1" t="str" cm="1">
        <f t="array" aca="1" ref="BE237" ca="1">INDIRECT(ADDRESS(MATCH(SMALL(_xlfn._xlws.FILTER(BE7:BE233,BH7:BH233&gt;cr),4),BE7:BE233,0)+6,1))</f>
        <v>BI03.IPWR</v>
      </c>
      <c r="BF237" s="1" t="str" cm="1">
        <f t="array" aca="1" ref="BF237" ca="1">INDIRECT(ADDRESS(MATCH(SMALL(_xlfn._xlws.FILTER(BF7:BF233,BH7:BH233&gt;cr),4),BF7:BF233,0)+6,1))</f>
        <v>BI03.IPWR</v>
      </c>
      <c r="BG237" s="1" t="str" cm="1">
        <f t="array" aca="1" ref="BG237" ca="1">INDIRECT(ADDRESS(MATCH(LARGE(_xlfn._xlws.FILTER(BG7:BG233,BH7:BH233&gt;cr),4),BG7:BG233,0)+6,1))</f>
        <v>BI07.PSSJ</v>
      </c>
      <c r="BH237" s="1" t="str" cm="1">
        <f t="array" aca="1" ref="BH237" ca="1">INDIRECT(ADDRESS(MATCH(LARGE(_xlfn._xlws.FILTER(BH7:BH233,BH7:BH233&gt;cr),4),BH7:BH233,0)+6,1))</f>
        <v>AI01.Jaccard</v>
      </c>
      <c r="BI237" s="1" t="str" cm="1">
        <f t="array" aca="1" ref="BI237" ca="1">INDIRECT(ADDRESS(MATCH(SMALL(_xlfn._xlws.FILTER(BI7:BI233,BH7:BH233&gt;cr),4),BI7:BI233,0)+6,1))</f>
        <v>BU16.TAN</v>
      </c>
      <c r="BJ237" s="6" t="str" cm="1">
        <f t="array" aca="1" ref="BJ237" ca="1">INDIRECT(ADDRESS(MATCH(SMALL(_xlfn._xlws.FILTER(BJ7:BJ233,BM7:BM233&gt;cr),4),BJ7:BJ233,0)+6,1))</f>
        <v>BI22.ESim3</v>
      </c>
      <c r="BK237" s="6" t="str" cm="1">
        <f t="array" aca="1" ref="BK237" ca="1">INDIRECT(ADDRESS(MATCH(SMALL(_xlfn._xlws.FILTER(BK7:BK233,BM7:BM233&gt;cr),4),BK7:BK233,0)+6,1))</f>
        <v>BI22.ESim3</v>
      </c>
      <c r="BL237" s="6" t="str" cm="1">
        <f t="array" aca="1" ref="BL237" ca="1">INDIRECT(ADDRESS(MATCH(LARGE(_xlfn._xlws.FILTER(BL7:BL233,BM7:BM233&gt;cr),4),BL7:BL233,0)+6,1))</f>
        <v>CI14.Amer.Cosine</v>
      </c>
      <c r="BM237" s="6" t="str" cm="1">
        <f t="array" aca="1" ref="BM237" ca="1">INDIRECT(ADDRESS(MATCH(LARGE(_xlfn._xlws.FILTER(BM7:BM233,BM7:BM233&gt;cr),4),BM7:BM233,0)+6,1))</f>
        <v>AI01.Jaccard</v>
      </c>
      <c r="BN237" s="6" t="str" cm="1">
        <f t="array" aca="1" ref="BN237" ca="1">INDIRECT(ADDRESS(MATCH(SMALL(_xlfn._xlws.FILTER(BN7:BN233,BM7:BM233&gt;cr),4),BN7:BN233,0)+6,1))</f>
        <v>BU06.MPIP</v>
      </c>
      <c r="BO237" s="1" t="str" cm="1">
        <f t="array" aca="1" ref="BO237" ca="1">INDIRECT(ADDRESS(MATCH(SMALL(_xlfn._xlws.FILTER(BO7:BO233,BR7:BR233&gt;cr),4),BO7:BO233,0)+6,1))</f>
        <v>AU19.KL</v>
      </c>
      <c r="BP237" s="1" t="str" cm="1">
        <f t="array" aca="1" ref="BP237" ca="1">INDIRECT(ADDRESS(MATCH(SMALL(_xlfn._xlws.FILTER(BP7:BP233,BR7:BR233&gt;cr),4),BP7:BP233,0)+6,1))</f>
        <v>AU19.KL</v>
      </c>
      <c r="BQ237" s="1" t="str" cm="1">
        <f t="array" aca="1" ref="BQ237" ca="1">INDIRECT(ADDRESS(MATCH(LARGE(_xlfn._xlws.FILTER(BQ7:BQ233,BR7:BR233&gt;cr),4),BQ7:BQ233,0)+6,1))</f>
        <v>AI25.Coco</v>
      </c>
      <c r="BR237" s="1" t="str" cm="1">
        <f t="array" aca="1" ref="BR237" ca="1">INDIRECT(ADDRESS(MATCH(LARGE(_xlfn._xlws.FILTER(BR7:BR233,BR7:BR233&gt;cr),4),BR7:BR233,0)+6,1))</f>
        <v>AI01.Jaccard</v>
      </c>
      <c r="BS237" s="1" t="str" cm="1">
        <f t="array" aca="1" ref="BS237" ca="1">INDIRECT(ADDRESS(MATCH(SMALL(_xlfn._xlws.FILTER(BS7:BS233,BR7:BR233&gt;cr),4),BS7:BS233,0)+6,1))</f>
        <v>AU04.MSD</v>
      </c>
      <c r="BT237" s="6" t="str" cm="1">
        <f t="array" aca="1" ref="BT237" ca="1">INDIRECT(ADDRESS(MATCH(SMALL(_xlfn._xlws.FILTER(BT7:BT233,BW7:BW233&gt;cr),4),BT7:BT233,0)+6,1))</f>
        <v>CI14.Amer.EMX2</v>
      </c>
      <c r="BU237" s="6" t="str" cm="1">
        <f t="array" aca="1" ref="BU237" ca="1">INDIRECT(ADDRESS(MATCH(SMALL(_xlfn._xlws.FILTER(BU7:BU233,BW7:BW233&gt;cr),4),BU7:BU233,0)+6,1))</f>
        <v>CI14.Amer.QTI</v>
      </c>
      <c r="BV237" s="6" t="str" cm="1">
        <f t="array" aca="1" ref="BV237" ca="1">INDIRECT(ADDRESS(MATCH(LARGE(_xlfn._xlws.FILTER(BV7:BV233,BW7:BW233&gt;cr),4),BV7:BV233,0)+6,1))</f>
        <v>CI14.Amer.EMX1</v>
      </c>
      <c r="BW237" s="6" t="str" cm="1">
        <f t="array" aca="1" ref="BW237" ca="1">INDIRECT(ADDRESS(MATCH(LARGE(_xlfn._xlws.FILTER(BW7:BW233,BW7:BW233&gt;cr),4),BW7:BW233,0)+6,1))</f>
        <v>AI01.Jaccard</v>
      </c>
      <c r="BX237" s="6" t="str" cm="1">
        <f t="array" aca="1" ref="BX237" ca="1">INDIRECT(ADDRESS(MATCH(SMALL(_xlfn._xlws.FILTER(BX7:BX233,BW7:BW233&gt;cr),4),BX7:BX233,0)+6,1))</f>
        <v>BU02.COD</v>
      </c>
      <c r="BY237" s="1" t="str" cm="1">
        <f t="array" aca="1" ref="BY237" ca="1">INDIRECT(ADDRESS(MATCH(SMALL(_xlfn._xlws.FILTER(BY7:BY233,CB7:CB233&gt;cr),4),BY7:BY233,0)+6,1))</f>
        <v>CI14.Amer.EMX1</v>
      </c>
      <c r="BZ237" s="1" t="str" cm="1">
        <f t="array" aca="1" ref="BZ237" ca="1">INDIRECT(ADDRESS(MATCH(SMALL(_xlfn._xlws.FILTER(BZ7:BZ233,CB7:CB233&gt;cr),4),BZ7:BZ233,0)+6,1))</f>
        <v>CI14.Amer.EMX1</v>
      </c>
      <c r="CA237" s="5" t="str" cm="1">
        <f t="array" aca="1" ref="CA237" ca="1">INDIRECT(ADDRESS(MATCH(LARGE(_xlfn._xlws.FILTER(CA7:CA233,CB7:CB233&gt;cr),4),CA7:CA233,0)+6,1))</f>
        <v>CI14.Amer.NNSM</v>
      </c>
      <c r="CB237" s="5" t="str" cm="1">
        <f t="array" aca="1" ref="CB237" ca="1">INDIRECT(ADDRESS(MATCH(LARGE(_xlfn._xlws.FILTER(CB7:CB233,CB7:CB233&gt;cr),4),CB7:CB233,0)+6,1))</f>
        <v>AI01.Jaccard</v>
      </c>
      <c r="CC237" s="1" t="str" cm="1">
        <f t="array" aca="1" ref="CC237" ca="1">INDIRECT(ADDRESS(MATCH(SMALL(_xlfn._xlws.FILTER(CC7:CC233,CB7:CB233&gt;cr),4),CC7:CC233,0)+6,1))</f>
        <v>BU01.Dice</v>
      </c>
      <c r="CD237" s="6" t="str" cm="1">
        <f t="array" aca="1" ref="CD237" ca="1">INDIRECT(ADDRESS(MATCH(SMALL(_xlfn._xlws.FILTER(CD7:CD233,CG7:CG233&gt;cr),4),CD7:CD233,0)+6,1))</f>
        <v>BI03.IPWR</v>
      </c>
      <c r="CE237" s="6" t="str" cm="1">
        <f t="array" aca="1" ref="CE237" ca="1">INDIRECT(ADDRESS(MATCH(SMALL(_xlfn._xlws.FILTER(CE7:CE233,CG7:CG233&gt;cr),4),CE7:CE233,0)+6,1))</f>
        <v>BI03.IPWR</v>
      </c>
      <c r="CF237" s="6" t="str" cm="1">
        <f t="array" aca="1" ref="CF237" ca="1">INDIRECT(ADDRESS(MATCH(LARGE(_xlfn._xlws.FILTER(CF7:CF233,CG7:CG233&gt;cr),4),CF7:CF233,0)+6,1))</f>
        <v>BI07.PSSJ</v>
      </c>
      <c r="CG237" s="6" t="str" cm="1">
        <f t="array" aca="1" ref="CG237" ca="1">INDIRECT(ADDRESS(MATCH(LARGE(_xlfn._xlws.FILTER(CG7:CG233,CG7:CG233&gt;cr),4),CG7:CG233,0)+6,1))</f>
        <v>AI01.Jaccard</v>
      </c>
      <c r="CH237" s="6" t="str" cm="1">
        <f t="array" aca="1" ref="CH237" ca="1">INDIRECT(ADDRESS(MATCH(SMALL(_xlfn._xlws.FILTER(CH7:CH233,CG7:CG233&gt;cr),4),CH7:CH233,0)+6,1))</f>
        <v>BU01.Dice</v>
      </c>
      <c r="CI237" s="1" t="str" cm="1">
        <f t="array" aca="1" ref="CI237" ca="1">INDIRECT(ADDRESS(MATCH(SMALL(_xlfn._xlws.FILTER(CI7:CI233,CL7:CL233&gt;cr),4),CI7:CI233,0)+6,1))</f>
        <v>BI22.ESim3</v>
      </c>
      <c r="CJ237" s="1" t="str" cm="1">
        <f t="array" aca="1" ref="CJ237" ca="1">INDIRECT(ADDRESS(MATCH(SMALL(_xlfn._xlws.FILTER(CJ7:CJ233,CL7:CL233&gt;cr),4),CJ7:CJ233,0)+6,1))</f>
        <v>BI22.ESim3</v>
      </c>
      <c r="CK237" s="1" t="str" cm="1">
        <f t="array" aca="1" ref="CK237" ca="1">INDIRECT(ADDRESS(MATCH(LARGE(_xlfn._xlws.FILTER(CK7:CK233,CL7:CL233&gt;cr),4),CK7:CK233,0)+6,1))</f>
        <v>CI14.SMD.TA</v>
      </c>
      <c r="CL237" s="1" t="str" cm="1">
        <f t="array" aca="1" ref="CL237" ca="1">INDIRECT(ADDRESS(MATCH(LARGE(_xlfn._xlws.FILTER(CL7:CL233,CL7:CL233&gt;cr),4),CL7:CL233,0)+6,1))</f>
        <v>AI01.Jaccard</v>
      </c>
      <c r="CM237" s="1" t="str" cm="1">
        <f t="array" aca="1" ref="CM237" ca="1">INDIRECT(ADDRESS(MATCH(SMALL(_xlfn._xlws.FILTER(CM7:CM233,CL7:CL233&gt;cr),4),CM7:CM233,0)+6,1))</f>
        <v>BU06.MPIP</v>
      </c>
      <c r="CN237" s="6" t="str" cm="1">
        <f t="array" aca="1" ref="CN237" ca="1">INDIRECT(ADDRESS(MATCH(SMALL(_xlfn._xlws.FILTER(CN7:CN233,CQ7:CQ233&gt;cr),4),CN7:CN233,0)+6,1))</f>
        <v>AU19.KL</v>
      </c>
      <c r="CO237" s="6" t="str" cm="1">
        <f t="array" aca="1" ref="CO237" ca="1">INDIRECT(ADDRESS(MATCH(SMALL(_xlfn._xlws.FILTER(CO7:CO233,CQ7:CQ233&gt;cr),4),CO7:CO233,0)+6,1))</f>
        <v>AU19.KL</v>
      </c>
      <c r="CP237" s="6" t="str" cm="1">
        <f t="array" aca="1" ref="CP237" ca="1">INDIRECT(ADDRESS(MATCH(LARGE(_xlfn._xlws.FILTER(CP7:CP233,CQ7:CQ233&gt;cr),4),CP7:CP233,0)+6,1))</f>
        <v>AI25.Coco</v>
      </c>
      <c r="CQ237" s="6" t="str" cm="1">
        <f t="array" aca="1" ref="CQ237" ca="1">INDIRECT(ADDRESS(MATCH(LARGE(_xlfn._xlws.FILTER(CQ7:CQ233,CQ7:CQ233&gt;cr),4),CQ7:CQ233,0)+6,1))</f>
        <v>AI01.Jaccard</v>
      </c>
      <c r="CR237" s="6" t="str" cm="1">
        <f t="array" aca="1" ref="CR237" ca="1">INDIRECT(ADDRESS(MATCH(SMALL(_xlfn._xlws.FILTER(CR7:CR233,CQ7:CQ233&gt;cr),4),CR7:CR233,0)+6,1))</f>
        <v>AU21.SMC</v>
      </c>
      <c r="CS237" s="1" t="str" cm="1">
        <f t="array" aca="1" ref="CS237" ca="1">INDIRECT(ADDRESS(MATCH(SMALL(_xlfn._xlws.FILTER(CS7:CS233,CV7:CV233&gt;cr),4),CS7:CS233,0)+6,1))</f>
        <v>CI14.SMD.EMX1</v>
      </c>
      <c r="CT237" s="1" t="str" cm="1">
        <f t="array" aca="1" ref="CT237" ca="1">INDIRECT(ADDRESS(MATCH(SMALL(_xlfn._xlws.FILTER(CT7:CT233,CV7:CV233&gt;cr),4),CT7:CT233,0)+6,1))</f>
        <v>CI14.Amer.QTI</v>
      </c>
      <c r="CU237" s="1" t="str" cm="1">
        <f t="array" aca="1" ref="CU237" ca="1">INDIRECT(ADDRESS(MATCH(LARGE(_xlfn._xlws.FILTER(CU7:CU233,CV7:CV233&gt;cr),4),CU7:CU233,0)+6,1))</f>
        <v>CI14.SMD.QTI</v>
      </c>
      <c r="CV237" s="1" t="str" cm="1">
        <f t="array" aca="1" ref="CV237" ca="1">INDIRECT(ADDRESS(MATCH(LARGE(_xlfn._xlws.FILTER(CV7:CV233,CV7:CV233&gt;cr),4),CV7:CV233,0)+6,1))</f>
        <v>AI01.Jaccard</v>
      </c>
      <c r="CW237" s="1" t="str" cm="1">
        <f t="array" aca="1" ref="CW237" ca="1">INDIRECT(ADDRESS(MATCH(SMALL(_xlfn._xlws.FILTER(CW7:CW233,CV7:CV233&gt;cr),4),CW7:CW233,0)+6,1))</f>
        <v>AU01.Jaccard</v>
      </c>
      <c r="CX237" s="6" t="str" cm="1">
        <f t="array" aca="1" ref="CX237" ca="1">INDIRECT(ADDRESS(MATCH(SMALL(_xlfn._xlws.FILTER(CX7:CX233,DA7:DA233&gt;cr),4),CX7:CX233,0)+6,1))</f>
        <v>BI22.ESim3</v>
      </c>
      <c r="CY237" s="6" t="str" cm="1">
        <f t="array" aca="1" ref="CY237" ca="1">INDIRECT(ADDRESS(MATCH(SMALL(_xlfn._xlws.FILTER(CY7:CY233,DA7:DA233&gt;cr),4),CY7:CY233,0)+6,1))</f>
        <v>CI14.Amer.EMX1</v>
      </c>
      <c r="CZ237" s="6" t="str" cm="1">
        <f t="array" aca="1" ref="CZ237" ca="1">INDIRECT(ADDRESS(MATCH(LARGE(_xlfn._xlws.FILTER(CZ7:CZ233,DA7:DA233&gt;cr),4),CZ7:CZ233,0)+6,1))</f>
        <v>CI14.Amer.EMX1</v>
      </c>
      <c r="DA237" s="6" t="str" cm="1">
        <f t="array" aca="1" ref="DA237" ca="1">INDIRECT(ADDRESS(MATCH(LARGE(_xlfn._xlws.FILTER(DA7:DA233,DA7:DA233&gt;cr),4),DA7:DA233,0)+6,1))</f>
        <v>AI01.Jaccard</v>
      </c>
      <c r="DB237" s="6" t="str" cm="1">
        <f t="array" aca="1" ref="DB237" ca="1">INDIRECT(ADDRESS(MATCH(SMALL(_xlfn._xlws.FILTER(DB7:DB233,DA7:DA233&gt;cr),4),DB7:DB233,0)+6,1))</f>
        <v>AU02.Cosine</v>
      </c>
      <c r="DC237" s="1" t="str" cm="1">
        <f t="array" aca="1" ref="DC237" ca="1">INDIRECT(ADDRESS(MATCH(SMALL(_xlfn._xlws.FILTER(DC7:DC233,DF7:DF233&gt;cr),4),DC7:DC233,0)+6,1))</f>
        <v>BI03.IPWR</v>
      </c>
      <c r="DD237" s="1" t="str" cm="1">
        <f t="array" aca="1" ref="DD237" ca="1">INDIRECT(ADDRESS(MATCH(SMALL(_xlfn._xlws.FILTER(DD7:DD233,DF7:DF233&gt;cr),4),DD7:DD233,0)+6,1))</f>
        <v>BI03.IPWR</v>
      </c>
      <c r="DE237" s="1" t="str" cm="1">
        <f t="array" aca="1" ref="DE237" ca="1">INDIRECT(ADDRESS(MATCH(LARGE(_xlfn._xlws.FILTER(DE7:DE233,DF7:DF233&gt;cr),4),DE7:DE233,0)+6,1))</f>
        <v>BI07.PSSJ</v>
      </c>
      <c r="DF237" s="1" t="str" cm="1">
        <f t="array" aca="1" ref="DF237" ca="1">INDIRECT(ADDRESS(MATCH(LARGE(_xlfn._xlws.FILTER(DF7:DF233,DF7:DF233&gt;cr),4),DF7:DF233,0)+6,1))</f>
        <v>AI01.Jaccard</v>
      </c>
      <c r="DG237" s="1" t="str" cm="1">
        <f t="array" aca="1" ref="DG237" ca="1">INDIRECT(ADDRESS(MATCH(SMALL(_xlfn._xlws.FILTER(DG7:DG233,DF7:DF233&gt;cr),4),DG7:DG233,0)+6,1))</f>
        <v>AU21.SMC</v>
      </c>
      <c r="DH237" s="6" t="str" cm="1">
        <f t="array" aca="1" ref="DH237" ca="1">INDIRECT(ADDRESS(MATCH(SMALL(_xlfn._xlws.FILTER(DH7:DH233,DK7:DK233&gt;cr),4),DH7:DH233,0)+6,1))</f>
        <v>BI22.ESim3</v>
      </c>
      <c r="DI237" s="6" t="str" cm="1">
        <f t="array" aca="1" ref="DI237" ca="1">INDIRECT(ADDRESS(MATCH(SMALL(_xlfn._xlws.FILTER(DI7:DI233,DK7:DK233&gt;cr),4),DI7:DI233,0)+6,1))</f>
        <v>BI22.ESim3</v>
      </c>
      <c r="DJ237" s="6" t="str" cm="1">
        <f t="array" aca="1" ref="DJ237" ca="1">INDIRECT(ADDRESS(MATCH(LARGE(_xlfn._xlws.FILTER(DJ7:DJ233,DK7:DK233&gt;cr),4),DJ7:DJ233,0)+6,1))</f>
        <v>AI07.PSS</v>
      </c>
      <c r="DK237" s="6" t="str" cm="1">
        <f t="array" aca="1" ref="DK237" ca="1">INDIRECT(ADDRESS(MATCH(LARGE(_xlfn._xlws.FILTER(DK7:DK233,DK7:DK233&gt;cr),4),DK7:DK233,0)+6,1))</f>
        <v>AI01.Jaccard</v>
      </c>
      <c r="DL237" s="6" t="str" cm="1">
        <f t="array" aca="1" ref="DL237" ca="1">INDIRECT(ADDRESS(MATCH(SMALL(_xlfn._xlws.FILTER(DL7:DL233,DK7:DK233&gt;cr),4),DL7:DL233,0)+6,1))</f>
        <v>AU29.ADR</v>
      </c>
      <c r="DM237" s="1" t="str" cm="1">
        <f t="array" aca="1" ref="DM237" ca="1">INDIRECT(ADDRESS(MATCH(SMALL(_xlfn._xlws.FILTER(DM7:DM233,DP7:DP233&gt;cr),4),DM7:DM233,0)+6,1))</f>
        <v>AU19.KL</v>
      </c>
      <c r="DN237" s="1" t="str" cm="1">
        <f t="array" aca="1" ref="DN237" ca="1">INDIRECT(ADDRESS(MATCH(SMALL(_xlfn._xlws.FILTER(DN7:DN233,DP7:DP233&gt;cr),4),DN7:DN233,0)+6,1))</f>
        <v>AU19.KL</v>
      </c>
      <c r="DO237" s="1" t="str" cm="1">
        <f t="array" aca="1" ref="DO237" ca="1">INDIRECT(ADDRESS(MATCH(LARGE(_xlfn._xlws.FILTER(DO7:DO233,DP7:DP233&gt;cr),4),DO7:DO233,0)+6,1))</f>
        <v>AI25.Coco</v>
      </c>
      <c r="DP237" s="1" t="str" cm="1">
        <f t="array" aca="1" ref="DP237" ca="1">INDIRECT(ADDRESS(MATCH(LARGE(_xlfn._xlws.FILTER(DP7:DP233,DP7:DP233&gt;cr),4),DP7:DP233,0)+6,1))</f>
        <v>AI01.Jaccard</v>
      </c>
      <c r="DQ237" s="1" t="str" cm="1">
        <f t="array" aca="1" ref="DQ237" ca="1">INDIRECT(ADDRESS(MATCH(SMALL(_xlfn._xlws.FILTER(DQ7:DQ233,DP7:DP233&gt;cr),4),DQ7:DQ233,0)+6,1))</f>
        <v>AU05.SRC</v>
      </c>
      <c r="DR237" s="6" t="str" cm="1">
        <f t="array" aca="1" ref="DR237" ca="1">INDIRECT(ADDRESS(MATCH(SMALL(_xlfn._xlws.FILTER(DR7:DR233,DU7:DU233&gt;cr),4),DR7:DR233,0)+6,1))</f>
        <v>CI14.Amer.EMX2</v>
      </c>
      <c r="DS237" s="6" t="str" cm="1">
        <f t="array" aca="1" ref="DS237" ca="1">INDIRECT(ADDRESS(MATCH(SMALL(_xlfn._xlws.FILTER(DS7:DS233,DU7:DU233&gt;cr),4),DS7:DS233,0)+6,1))</f>
        <v>CI14.Amer.QTI</v>
      </c>
      <c r="DT237" s="6" t="str" cm="1">
        <f t="array" aca="1" ref="DT237" ca="1">INDIRECT(ADDRESS(MATCH(LARGE(_xlfn._xlws.FILTER(DT7:DT233,DU7:DU233&gt;cr),4),DT7:DT233,0)+6,1))</f>
        <v>CI14.Amer.EMX1</v>
      </c>
      <c r="DU237" s="6" t="str" cm="1">
        <f t="array" aca="1" ref="DU237" ca="1">INDIRECT(ADDRESS(MATCH(LARGE(_xlfn._xlws.FILTER(DU7:DU233,DU7:DU233&gt;cr),4),DU7:DU233,0)+6,1))</f>
        <v>AI01.Jaccard</v>
      </c>
      <c r="DV237" s="6" t="str" cm="1">
        <f t="array" aca="1" ref="DV237" ca="1">INDIRECT(ADDRESS(MATCH(SMALL(_xlfn._xlws.FILTER(DV7:DV233,DU7:DU233&gt;cr),4),DV7:DV233,0)+6,1))</f>
        <v>AU21.SMC</v>
      </c>
      <c r="DW237" s="1" t="str" cm="1">
        <f t="array" aca="1" ref="DW237" ca="1">INDIRECT(ADDRESS(MATCH(SMALL(_xlfn._xlws.FILTER(DW7:DW233,DZ7:DZ233&gt;cr),4),DW7:DW233,0)+6,1))</f>
        <v>BI22.ESim3</v>
      </c>
      <c r="DX237" s="1" t="str" cm="1">
        <f t="array" aca="1" ref="DX237" ca="1">INDIRECT(ADDRESS(MATCH(SMALL(_xlfn._xlws.FILTER(DX7:DX233,DZ7:DZ233&gt;cr),4),DX7:DX233,0)+6,1))</f>
        <v>CI14.Amer.EMX1</v>
      </c>
      <c r="DY237" s="1" t="str" cm="1">
        <f t="array" aca="1" ref="DY237" ca="1">INDIRECT(ADDRESS(MATCH(LARGE(_xlfn._xlws.FILTER(DY7:DY233,DZ7:DZ233&gt;cr),4),DY7:DY233,0)+6,1))</f>
        <v>CI14.Amer.NNSM</v>
      </c>
      <c r="DZ237" s="1" t="str" cm="1">
        <f t="array" aca="1" ref="DZ237" ca="1">INDIRECT(ADDRESS(MATCH(LARGE(_xlfn._xlws.FILTER(DZ7:DZ233,DZ7:DZ233&gt;cr),4),DZ7:DZ233,0)+6,1))</f>
        <v>AI01.Jaccard</v>
      </c>
      <c r="EA237" s="1" t="str" cm="1">
        <f t="array" aca="1" ref="EA237" ca="1">INDIRECT(ADDRESS(MATCH(SMALL(_xlfn._xlws.FILTER(EA7:EA233,DZ7:DZ233&gt;cr),4),EA7:EA233,0)+6,1))</f>
        <v>BU16.TAEven</v>
      </c>
      <c r="EB237" s="6" t="str" cm="1">
        <f t="array" aca="1" ref="EB237" ca="1">INDIRECT(ADDRESS(MATCH(SMALL(_xlfn._xlws.FILTER(EB7:EB233,EE7:EE233&gt;cr),4),EB7:EB233,0)+6,1))</f>
        <v>BI03.IPWR</v>
      </c>
      <c r="EC237" s="6" t="str" cm="1">
        <f t="array" aca="1" ref="EC237" ca="1">INDIRECT(ADDRESS(MATCH(SMALL(_xlfn._xlws.FILTER(EC7:EC233,EE7:EE233&gt;cr),4),EC7:EC233,0)+6,1))</f>
        <v>BI03.IPWR</v>
      </c>
      <c r="ED237" s="6" t="str" cm="1">
        <f t="array" aca="1" ref="ED237" ca="1">INDIRECT(ADDRESS(MATCH(LARGE(_xlfn._xlws.FILTER(ED7:ED233,EE7:EE233&gt;cr),4),ED7:ED233,0)+6,1))</f>
        <v>BI07.PSSJ</v>
      </c>
      <c r="EE237" s="6" t="str" cm="1">
        <f t="array" aca="1" ref="EE237" ca="1">INDIRECT(ADDRESS(MATCH(LARGE(_xlfn._xlws.FILTER(EE7:EE233,EE7:EE233&gt;cr),4),EE7:EE233,0)+6,1))</f>
        <v>AI01.Jaccard</v>
      </c>
      <c r="EF237" s="6" t="str" cm="1">
        <f t="array" aca="1" ref="EF237" ca="1">INDIRECT(ADDRESS(MATCH(SMALL(_xlfn._xlws.FILTER(EF7:EF233,EE7:EE233&gt;cr),4),EF7:EF233,0)+6,1))</f>
        <v>AU04.MSD</v>
      </c>
      <c r="EG237" s="1" t="str" cm="1">
        <f t="array" aca="1" ref="EG237" ca="1">INDIRECT(ADDRESS(MATCH(SMALL(_xlfn._xlws.FILTER(EG7:EG233,EJ7:EJ233&gt;cr),4),EG7:EG233,0)+6,1))</f>
        <v>BI22.ESim3</v>
      </c>
      <c r="EH237" s="1" t="str" cm="1">
        <f t="array" aca="1" ref="EH237" ca="1">INDIRECT(ADDRESS(MATCH(SMALL(_xlfn._xlws.FILTER(EH7:EH233,EJ7:EJ233&gt;cr),4),EH7:EH233,0)+6,1))</f>
        <v>BI22.ESim3</v>
      </c>
      <c r="EI237" s="1" t="str" cm="1">
        <f t="array" aca="1" ref="EI237" ca="1">INDIRECT(ADDRESS(MATCH(LARGE(_xlfn._xlws.FILTER(EI7:EI233,EJ7:EJ233&gt;cr),4),EI7:EI233,0)+6,1))</f>
        <v>AI07.PSS</v>
      </c>
      <c r="EJ237" s="1" t="str" cm="1">
        <f t="array" aca="1" ref="EJ237" ca="1">INDIRECT(ADDRESS(MATCH(LARGE(_xlfn._xlws.FILTER(EJ7:EJ233,EJ7:EJ233&gt;cr),4),EJ7:EJ233,0)+6,1))</f>
        <v>AI01.Jaccard</v>
      </c>
      <c r="EK237" s="1" t="str" cm="1">
        <f t="array" aca="1" ref="EK237" ca="1">INDIRECT(ADDRESS(MATCH(SMALL(_xlfn._xlws.FILTER(EK7:EK233,EJ7:EJ233&gt;cr),4),EK7:EK233,0)+6,1))</f>
        <v>AU01.Jaccard</v>
      </c>
      <c r="EL237" s="6" t="str" cm="1">
        <f t="array" aca="1" ref="EL237" ca="1">INDIRECT(ADDRESS(MATCH(SMALL(_xlfn._xlws.FILTER(EL7:EL233,EO7:EO233&gt;cr),4),EL7:EL233,0)+6,1))</f>
        <v>AU19.KL</v>
      </c>
      <c r="EM237" s="6" t="str" cm="1">
        <f t="array" aca="1" ref="EM237" ca="1">INDIRECT(ADDRESS(MATCH(SMALL(_xlfn._xlws.FILTER(EM7:EM233,EO7:EO233&gt;cr),4),EM7:EM233,0)+6,1))</f>
        <v>AU19.KL</v>
      </c>
      <c r="EN237" s="6" t="str" cm="1">
        <f t="array" aca="1" ref="EN237" ca="1">INDIRECT(ADDRESS(MATCH(LARGE(_xlfn._xlws.FILTER(EN7:EN233,EO7:EO233&gt;cr),4),EN7:EN233,0)+6,1))</f>
        <v>AI25.Coco</v>
      </c>
      <c r="EO237" s="6" t="str" cm="1">
        <f t="array" aca="1" ref="EO237" ca="1">INDIRECT(ADDRESS(MATCH(LARGE(_xlfn._xlws.FILTER(EO7:EO233,EO7:EO233&gt;cr),4),EO7:EO233,0)+6,1))</f>
        <v>AI01.Jaccard</v>
      </c>
      <c r="EP237" s="6" t="str" cm="1">
        <f t="array" aca="1" ref="EP237" ca="1">INDIRECT(ADDRESS(MATCH(SMALL(_xlfn._xlws.FILTER(EP7:EP233,EO7:EO233&gt;cr),4),EP7:EP233,0)+6,1))</f>
        <v>AU05.SRC</v>
      </c>
      <c r="EQ237" s="1" t="str" cm="1">
        <f t="array" aca="1" ref="EQ237" ca="1">INDIRECT(ADDRESS(MATCH(SMALL(_xlfn._xlws.FILTER(EQ7:EQ233,ET7:ET233&gt;cr),4),EQ7:EQ233,0)+6,1))</f>
        <v>AI22.ESim</v>
      </c>
      <c r="ER237" s="1" t="str" cm="1">
        <f t="array" aca="1" ref="ER237" ca="1">INDIRECT(ADDRESS(MATCH(SMALL(_xlfn._xlws.FILTER(ER7:ER233,ET7:ET233&gt;cr),4),ER7:ER233,0)+6,1))</f>
        <v>AI22.ESim</v>
      </c>
      <c r="ES237" s="1" t="str" cm="1">
        <f t="array" aca="1" ref="ES237" ca="1">INDIRECT(ADDRESS(MATCH(LARGE(_xlfn._xlws.FILTER(ES7:ES233,ET7:ET233&gt;cr),4),ES7:ES233,0)+6,1))</f>
        <v>BI01.JacDual</v>
      </c>
      <c r="ET237" s="1" t="str" cm="1">
        <f t="array" aca="1" ref="ET237" ca="1">INDIRECT(ADDRESS(MATCH(LARGE(_xlfn._xlws.FILTER(ET7:ET233,ET7:ET233&gt;cr),4),ET7:ET233,0)+6,1))</f>
        <v>AI01.Jaccard</v>
      </c>
      <c r="EU237" s="1" t="str" cm="1">
        <f t="array" aca="1" ref="EU237" ca="1">INDIRECT(ADDRESS(MATCH(SMALL(_xlfn._xlws.FILTER(EU7:EU233,ET7:ET233&gt;cr),4),EU7:EU233,0)+6,1))</f>
        <v>AU16.TA</v>
      </c>
      <c r="EV237" s="6" t="e" cm="1" vm="1">
        <f t="array" aca="1" ref="EV237" ca="1">INDIRECT(ADDRESS(MATCH(SMALL(_xlfn._xlws.FILTER(EV7:EV233,EY7:EY233&gt;cr),4),EV7:EV233,0)+6,1))</f>
        <v>#VALUE!</v>
      </c>
      <c r="EW237" s="6" t="e" cm="1" vm="1">
        <f t="array" aca="1" ref="EW237" ca="1">INDIRECT(ADDRESS(MATCH(SMALL(_xlfn._xlws.FILTER(EW7:EW233,EY7:EY233&gt;cr),4),EW7:EW233,0)+6,1))</f>
        <v>#VALUE!</v>
      </c>
      <c r="EX237" s="6" t="e" cm="1" vm="1">
        <f t="array" aca="1" ref="EX237" ca="1">INDIRECT(ADDRESS(MATCH(LARGE(_xlfn._xlws.FILTER(EX7:EX233,EY7:EY233&gt;cr),4),EX7:EX233,0)+6,1))</f>
        <v>#VALUE!</v>
      </c>
      <c r="EY237" s="6" t="e" cm="1" vm="1">
        <f t="array" aca="1" ref="EY237" ca="1">INDIRECT(ADDRESS(MATCH(LARGE(_xlfn._xlws.FILTER(EY7:EY233,EY7:EY233&gt;cr),4),EY7:EY233,0)+6,1))</f>
        <v>#VALUE!</v>
      </c>
      <c r="EZ237" s="6" t="e" cm="1" vm="1">
        <f t="array" aca="1" ref="EZ237" ca="1">INDIRECT(ADDRESS(MATCH(SMALL(_xlfn._xlws.FILTER(EZ7:EZ233,EY7:EY233&gt;cr),4),EZ7:EZ233,0)+6,1))</f>
        <v>#VALUE!</v>
      </c>
      <c r="FA237" s="1" t="str" cm="1">
        <f t="array" aca="1" ref="FA237" ca="1">INDIRECT(ADDRESS(MATCH(SMALL(_xlfn._xlws.FILTER(FA7:FA233,FD7:FD233&gt;cr),4),FA7:FA233,0)+6,1))</f>
        <v>CU14.SMD.EMX1</v>
      </c>
      <c r="FB237" s="1" t="str" cm="1">
        <f t="array" aca="1" ref="FB237" ca="1">INDIRECT(ADDRESS(MATCH(SMALL(_xlfn._xlws.FILTER(FB7:FB233,FD7:FD233&gt;cr),4),FB7:FB233,0)+6,1))</f>
        <v>BI14.AmerJ</v>
      </c>
      <c r="FC237" s="1" t="str" cm="1">
        <f t="array" aca="1" ref="FC237" ca="1">INDIRECT(ADDRESS(MATCH(LARGE(_xlfn._xlws.FILTER(FC7:FC233,FD7:FD233&gt;cr),4),FC7:FC233,0)+6,1))</f>
        <v>AI15.NNSM</v>
      </c>
      <c r="FD237" s="1" t="str" cm="1">
        <f t="array" aca="1" ref="FD237" ca="1">INDIRECT(ADDRESS(MATCH(LARGE(_xlfn._xlws.FILTER(FD7:FD233,FD7:FD233&gt;cr),4),FD7:FD233,0)+6,1))</f>
        <v>AI01.Jaccard</v>
      </c>
      <c r="FE237" s="1" t="str" cm="1">
        <f t="array" aca="1" ref="FE237" ca="1">INDIRECT(ADDRESS(MATCH(SMALL(_xlfn._xlws.FILTER(FE7:FE233,FD7:FD233&gt;cr),4),FE7:FE233,0)+6,1))</f>
        <v>BU01.PNCR</v>
      </c>
      <c r="FF237" s="6" t="e" cm="1" vm="1">
        <f t="array" aca="1" ref="FF237" ca="1">INDIRECT(ADDRESS(MATCH(SMALL(_xlfn._xlws.FILTER(FF7:FF233,FI7:FI233&gt;cr),4),FF7:FF233,0)+6,1))</f>
        <v>#VALUE!</v>
      </c>
      <c r="FG237" s="6" t="e" cm="1" vm="1">
        <f t="array" aca="1" ref="FG237" ca="1">INDIRECT(ADDRESS(MATCH(SMALL(_xlfn._xlws.FILTER(FG7:FG233,FI7:FI233&gt;cr),4),FG7:FG233,0)+6,1))</f>
        <v>#VALUE!</v>
      </c>
      <c r="FH237" s="6" t="e" cm="1" vm="1">
        <f t="array" aca="1" ref="FH237" ca="1">INDIRECT(ADDRESS(MATCH(LARGE(_xlfn._xlws.FILTER(FH7:FH233,FI7:FI233&gt;cr),4),FH7:FH233,0)+6,1))</f>
        <v>#VALUE!</v>
      </c>
      <c r="FI237" s="6" t="e" cm="1" vm="1">
        <f t="array" aca="1" ref="FI237" ca="1">INDIRECT(ADDRESS(MATCH(LARGE(_xlfn._xlws.FILTER(FI7:FI233,FI7:FI233&gt;cr),4),FI7:FI233,0)+6,1))</f>
        <v>#VALUE!</v>
      </c>
      <c r="FJ237" s="6" t="e" cm="1" vm="1">
        <f t="array" aca="1" ref="FJ237" ca="1">INDIRECT(ADDRESS(MATCH(SMALL(_xlfn._xlws.FILTER(FJ7:FJ233,FI7:FI233&gt;cr),4),FJ7:FJ233,0)+6,1))</f>
        <v>#VALUE!</v>
      </c>
      <c r="FK237" s="1" t="e" cm="1" vm="1">
        <f t="array" aca="1" ref="FK237" ca="1">INDIRECT(ADDRESS(MATCH(SMALL(_xlfn._xlws.FILTER(FK7:FK233,FN7:FN233&gt;cr),4),FK7:FK233,0)+6,1))</f>
        <v>#VALUE!</v>
      </c>
      <c r="FL237" s="1" t="e" cm="1" vm="1">
        <f t="array" aca="1" ref="FL237" ca="1">INDIRECT(ADDRESS(MATCH(SMALL(_xlfn._xlws.FILTER(FL7:FL233,FN7:FN233&gt;cr),4),FL7:FL233,0)+6,1))</f>
        <v>#VALUE!</v>
      </c>
      <c r="FM237" s="1" t="e" cm="1" vm="1">
        <f t="array" aca="1" ref="FM237" ca="1">INDIRECT(ADDRESS(MATCH(LARGE(_xlfn._xlws.FILTER(FM7:FM233,FN7:FN233&gt;cr),4),FM7:FM233,0)+6,1))</f>
        <v>#VALUE!</v>
      </c>
      <c r="FN237" s="1" t="e" cm="1" vm="1">
        <f t="array" aca="1" ref="FN237" ca="1">INDIRECT(ADDRESS(MATCH(LARGE(_xlfn._xlws.FILTER(FN7:FN233,FN7:FN233&gt;cr),4),FN7:FN233,0)+6,1))</f>
        <v>#VALUE!</v>
      </c>
      <c r="FO237" s="1" t="e" cm="1" vm="1">
        <f t="array" aca="1" ref="FO237" ca="1">INDIRECT(ADDRESS(MATCH(SMALL(_xlfn._xlws.FILTER(FO7:FO233,FN7:FN233&gt;cr),4),FO7:FO233,0)+6,1))</f>
        <v>#VALUE!</v>
      </c>
      <c r="FP237" s="9" t="str" cm="1">
        <f t="array" aca="1" ref="FP237" ca="1">INDIRECT(ADDRESS(MATCH(SMALL(_xlfn.LET(_xlpm.x,IF(ISNUMBER(FP7:FP233),FP7:FP233),_xlpm.y,IF(ISNUMBER(FS7:FS233),FS7:FS233),_xlfn._xlws.FILTER(_xlpm.x,_xlpm.y&gt;cr)),4),FP7:FP233,0)+6,1))</f>
        <v>BI22.ESim3</v>
      </c>
      <c r="FQ237" s="9" t="str" cm="1">
        <f t="array" aca="1" ref="FQ237" ca="1">INDIRECT(ADDRESS(MATCH(SMALL(_xlfn.LET(_xlpm.x,IF(ISNUMBER(FQ7:FQ233),FQ7:FQ233),_xlpm.y,IF(ISNUMBER(FS7:FS233),FS7:FS233),_xlfn._xlws.FILTER(_xlpm.x,_xlpm.y&gt;cr)),4),FQ7:FQ233,0)+6,1))</f>
        <v>BI22.ESim3</v>
      </c>
      <c r="FR237" s="9" t="str" cm="1">
        <f t="array" aca="1" ref="FR237" ca="1">INDIRECT(ADDRESS(MATCH(LARGE(_xlfn.LET(_xlpm.x,IF(ISNUMBER(FR7:FR233),FR7:FR233),_xlpm.y,IF(ISNUMBER(FS7:FS233),FS7:FS233),_xlfn._xlws.FILTER(_xlpm.x,_xlpm.y&gt;cr)),4),FR7:FR233,0)+6,1))</f>
        <v>CI14.Amer.PSS</v>
      </c>
      <c r="FS237" s="9" t="str" cm="1">
        <f t="array" aca="1" ref="FS237" ca="1">INDIRECT(ADDRESS(MATCH(LARGE(_xlfn.LET(_xlpm.x,IF(ISNUMBER(FS7:FS233),FS7:FS233),_xlpm.y,IF(ISNUMBER(FS7:FS233),FS7:FS233),_xlfn._xlws.FILTER(_xlpm.x,_xlpm.y&gt;cr)),4),FS7:FS233,0)+6,1))</f>
        <v>AI01.Jaccard</v>
      </c>
      <c r="FT237" s="9" t="str" cm="1">
        <f t="array" aca="1" ref="FT237" ca="1">INDIRECT(ADDRESS(MATCH(SMALL(_xlfn.LET(_xlpm.x,IF(ISNUMBER(FT7:FT233),FT7:FT233),_xlpm.y,IF(ISNUMBER(FS7:FS233),FS7:FS233),_xlfn._xlws.FILTER(_xlpm.x,_xlpm.y&gt;cr)),4),FT7:FT233,0)+6,1))</f>
        <v>AU13.SMTP</v>
      </c>
      <c r="FU237" s="1" t="str" cm="1">
        <f t="array" aca="1" ref="FU237" ca="1">INDEX(_xlfn._xlws.FILTER(FU7:FU233,ISTEXT(FU7:FU233)),MODE(MATCH(_xlfn._xlws.FILTER(FU7:FU233,ISTEXT(FU7:FU233)),_xlfn._xlws.FILTER(FU7:FU233,ISTEXT(FU7:FU233)),0)))</f>
        <v>k=20, r=0.1</v>
      </c>
      <c r="FV237" s="1" t="str" cm="1">
        <f t="array" aca="1" ref="FV237" ca="1">INDEX(_xlfn._xlws.FILTER(FV7:FV233,ISTEXT(FV7:FV233)),MODE(MATCH(_xlfn._xlws.FILTER(FV7:FV233,ISTEXT(FV7:FV233)),_xlfn._xlws.FILTER(FV7:FV233,ISTEXT(FV7:FV233)),0)))</f>
        <v>k=20, r=0.1</v>
      </c>
      <c r="FW237" s="1" t="str" cm="1">
        <f t="array" aca="1" ref="FW237" ca="1">INDEX(_xlfn._xlws.FILTER(FW7:FW233,ISTEXT(FW7:FW233)),MODE(MATCH(_xlfn._xlws.FILTER(FW7:FW233,ISTEXT(FW7:FW233)),_xlfn._xlws.FILTER(FW7:FW233,ISTEXT(FW7:FW233)),0)))</f>
        <v>k=20, r=0.1</v>
      </c>
      <c r="FX237" s="1" t="str" cm="1">
        <f t="array" aca="1" ref="FX237" ca="1">INDEX(_xlfn._xlws.FILTER(FX7:FX233,ISTEXT(FX7:FX233)),MODE(MATCH(_xlfn._xlws.FILTER(FX7:FX233,ISTEXT(FX7:FX233)),_xlfn._xlws.FILTER(FX7:FX233,ISTEXT(FX7:FX233)),0)))</f>
        <v>k=5, r=0.1</v>
      </c>
      <c r="FY237" s="1" t="str" cm="1">
        <f t="array" aca="1" ref="FY237" ca="1">INDEX(_xlfn._xlws.FILTER(FY7:FY233,ISTEXT(FY7:FY233)),MODE(MATCH(_xlfn._xlws.FILTER(FY7:FY233,ISTEXT(FY7:FY233)),_xlfn._xlws.FILTER(FY7:FY233,ISTEXT(FY7:FY233)),0)))</f>
        <v>k=20, r=0.9</v>
      </c>
    </row>
    <row r="238" spans="1:181" x14ac:dyDescent="0.2">
      <c r="A238" s="7" t="s">
        <v>237</v>
      </c>
      <c r="B238" s="6" t="str" cm="1">
        <f t="array" aca="1" ref="B238" ca="1">INDIRECT(ADDRESS(MATCH(SMALL(_xlfn._xlws.FILTER(B7:B233,E7:E233&gt;cr),5),B7:B233,0)+6,1))</f>
        <v>CI14.Amer.EMX2</v>
      </c>
      <c r="C238" s="6" t="str" cm="1">
        <f t="array" aca="1" ref="C238" ca="1">INDIRECT(ADDRESS(MATCH(SMALL(_xlfn._xlws.FILTER(C7:C233,E7:E233&gt;cr),5),C7:C233,0)+6,1))</f>
        <v>CI14.SMD.EMX1</v>
      </c>
      <c r="D238" s="6" t="str" cm="1">
        <f t="array" aca="1" ref="D238" ca="1">INDIRECT(ADDRESS(MATCH(LARGE(_xlfn._xlws.FILTER(D7:D233,E7:E233&gt;cr),5),D7:D233,0)+6,1))</f>
        <v>CI14.SMD.EMX1</v>
      </c>
      <c r="E238" s="6" t="str" cm="1">
        <f t="array" aca="1" ref="E238" ca="1">INDIRECT(ADDRESS(MATCH(LARGE(_xlfn._xlws.FILTER(E7:E233,E7:E233&gt;cr),5),E7:E233,0)+6,1))</f>
        <v>AI01.Jaccard</v>
      </c>
      <c r="F238" s="6" t="str" cm="1">
        <f t="array" aca="1" ref="F238" ca="1">INDIRECT(ADDRESS(MATCH(SMALL(_xlfn._xlws.FILTER(F7:F233,E7:E233&gt;cr),5),F7:F233,0)+6,1))</f>
        <v>BU01.PNCR</v>
      </c>
      <c r="G238" s="1" t="str" cm="1">
        <f t="array" aca="1" ref="G238" ca="1">INDIRECT(ADDRESS(MATCH(SMALL(_xlfn._xlws.FILTER(G7:G233,J7:J233&gt;cr),5),G7:G233,0)+6,1))</f>
        <v>CI14.SMD.EMX1</v>
      </c>
      <c r="H238" s="1" t="str" cm="1">
        <f t="array" aca="1" ref="H238" ca="1">INDIRECT(ADDRESS(MATCH(SMALL(_xlfn._xlws.FILTER(H7:H233,J7:J233&gt;cr),5),H7:H233,0)+6,1))</f>
        <v>CI14.Amer.QTI</v>
      </c>
      <c r="I238" s="5" t="str" cm="1">
        <f t="array" aca="1" ref="I238" ca="1">INDIRECT(ADDRESS(MATCH(LARGE(_xlfn._xlws.FILTER(I7:I233,J7:J233&gt;cr),5),I7:I233,0)+6,1))</f>
        <v>CI14.Amer.EMX1</v>
      </c>
      <c r="J238" s="5" t="str" cm="1">
        <f t="array" aca="1" ref="J238" ca="1">INDIRECT(ADDRESS(MATCH(LARGE(_xlfn._xlws.FILTER(J7:J233,J7:J233&gt;cr),5),J7:J233,0)+6,1))</f>
        <v>AI01.Jaccard</v>
      </c>
      <c r="K238" s="1" t="str" cm="1">
        <f t="array" aca="1" ref="K238" ca="1">INDIRECT(ADDRESS(MATCH(SMALL(_xlfn._xlws.FILTER(K7:K233,J7:J233&gt;cr),5),K7:K233,0)+6,1))</f>
        <v>BU01.Dice</v>
      </c>
      <c r="L238" s="6" t="str" cm="1">
        <f t="array" aca="1" ref="L238" ca="1">INDIRECT(ADDRESS(MATCH(SMALL(_xlfn._xlws.FILTER(L7:L233,O7:O233&gt;cr),5),L7:L233,0)+6,1))</f>
        <v>CI14.SMD.EMX1</v>
      </c>
      <c r="M238" s="6" t="str" cm="1">
        <f t="array" aca="1" ref="M238" ca="1">INDIRECT(ADDRESS(MATCH(SMALL(_xlfn._xlws.FILTER(M7:M233,O7:O233&gt;cr),5),M7:M233,0)+6,1))</f>
        <v>CI14.Amer.QTI</v>
      </c>
      <c r="N238" s="4" t="str" cm="1">
        <f t="array" aca="1" ref="N238" ca="1">INDIRECT(ADDRESS(MATCH(LARGE(_xlfn._xlws.FILTER(N7:N233,O7:O233&gt;cr),5),N7:N233,0)+6,1))</f>
        <v>CI14.Amer.EMX2</v>
      </c>
      <c r="O238" s="4" t="str" cm="1">
        <f t="array" aca="1" ref="O238" ca="1">INDIRECT(ADDRESS(MATCH(LARGE(_xlfn._xlws.FILTER(O7:O233,O7:O233&gt;cr),5),O7:O233,0)+6,1))</f>
        <v>AI01.Jaccard</v>
      </c>
      <c r="P238" s="6" t="str" cm="1">
        <f t="array" aca="1" ref="P238" ca="1">INDIRECT(ADDRESS(MATCH(SMALL(_xlfn._xlws.FILTER(P7:P233,O7:O233&gt;cr),5),P7:P233,0)+6,1))</f>
        <v>AU13.SMTP</v>
      </c>
      <c r="Q238" s="1" t="str" cm="1">
        <f t="array" aca="1" ref="Q238" ca="1">INDIRECT(ADDRESS(MATCH(SMALL(_xlfn._xlws.FILTER(Q7:Q233,T7:T233&gt;cr),5),Q7:Q233,0)+6,1))</f>
        <v>CI14.Amer.EMX2</v>
      </c>
      <c r="R238" s="1" t="str" cm="1">
        <f t="array" aca="1" ref="R238" ca="1">INDIRECT(ADDRESS(MATCH(SMALL(_xlfn._xlws.FILTER(R7:R233,T7:T233&gt;cr),5),R7:R233,0)+6,1))</f>
        <v>BI03.IPWR</v>
      </c>
      <c r="S238" s="5" t="str" cm="1">
        <f t="array" aca="1" ref="S238" ca="1">INDIRECT(ADDRESS(MATCH(LARGE(_xlfn._xlws.FILTER(S7:S233,T7:T233&gt;cr),5),S7:S233,0)+6,1))</f>
        <v>CI14.Amer.QTI</v>
      </c>
      <c r="T238" s="5" t="str" cm="1">
        <f t="array" aca="1" ref="T238" ca="1">INDIRECT(ADDRESS(MATCH(LARGE(_xlfn._xlws.FILTER(T7:T233,T7:T233&gt;cr),5),T7:T233,0)+6,1))</f>
        <v>AI01.Jaccard</v>
      </c>
      <c r="U238" s="1" t="str" cm="1">
        <f t="array" aca="1" ref="U238" ca="1">INDIRECT(ADDRESS(MATCH(SMALL(_xlfn._xlws.FILTER(U7:U233,T7:T233&gt;cr),5),U7:U233,0)+6,1))</f>
        <v>AU07.PSS</v>
      </c>
      <c r="V238" s="6" t="str" cm="1">
        <f t="array" aca="1" ref="V238" ca="1">INDIRECT(ADDRESS(MATCH(SMALL(_xlfn._xlws.FILTER(V7:V233,Y7:Y233&gt;cr),5),V7:V233,0)+6,1))</f>
        <v>CI14.Amer.EMX1</v>
      </c>
      <c r="W238" s="6" t="str" cm="1">
        <f t="array" aca="1" ref="W238" ca="1">INDIRECT(ADDRESS(MATCH(SMALL(_xlfn._xlws.FILTER(W7:W233,Y7:Y233&gt;cr),5),W7:W233,0)+6,1))</f>
        <v>BI07.NHMS</v>
      </c>
      <c r="X238" s="6" t="str" cm="1">
        <f t="array" aca="1" ref="X238" ca="1">INDIRECT(ADDRESS(MATCH(LARGE(_xlfn._xlws.FILTER(X7:X233,Y7:Y233&gt;cr),5),X7:X233,0)+6,1))</f>
        <v>CI14.SMD.PSS</v>
      </c>
      <c r="Y238" s="6" t="str" cm="1">
        <f t="array" aca="1" ref="Y238" ca="1">INDIRECT(ADDRESS(MATCH(LARGE(_xlfn._xlws.FILTER(Y7:Y233,Y7:Y233&gt;cr),5),Y7:Y233,0)+6,1))</f>
        <v>AI01.Jaccard</v>
      </c>
      <c r="Z238" s="6" t="str" cm="1">
        <f t="array" aca="1" ref="Z238" ca="1">INDIRECT(ADDRESS(MATCH(SMALL(_xlfn._xlws.FILTER(Z7:Z233,Y7:Y233&gt;cr),5),Z7:Z233,0)+6,1))</f>
        <v>BU16.TAN</v>
      </c>
      <c r="AA238" s="1" t="str" cm="1">
        <f t="array" aca="1" ref="AA238" ca="1">INDIRECT(ADDRESS(MATCH(SMALL(_xlfn._xlws.FILTER(AA7:AA233,AD7:AD233&gt;cr),5),AA7:AA233,0)+6,1))</f>
        <v>AI28.RPB</v>
      </c>
      <c r="AB238" s="1" t="str" cm="1">
        <f t="array" aca="1" ref="AB238" ca="1">INDIRECT(ADDRESS(MATCH(SMALL(_xlfn._xlws.FILTER(AB7:AB233,AD7:AD233&gt;cr),5),AB7:AB233,0)+6,1))</f>
        <v>AI28.RPB</v>
      </c>
      <c r="AC238" s="5" t="str" cm="1">
        <f t="array" aca="1" ref="AC238" ca="1">INDIRECT(ADDRESS(MATCH(LARGE(_xlfn._xlws.FILTER(AC7:AC233,AD7:AD233&gt;cr),5),AC7:AC233,0)+6,1))</f>
        <v>BI07.NHMS.Amer</v>
      </c>
      <c r="AD238" s="5" t="str" cm="1">
        <f t="array" aca="1" ref="AD238" ca="1">INDIRECT(ADDRESS(MATCH(LARGE(_xlfn._xlws.FILTER(AD7:AD233,AD7:AD233&gt;cr),5),AD7:AD233,0)+6,1))</f>
        <v>AI01.Jaccard</v>
      </c>
      <c r="AE238" s="1" t="str" cm="1">
        <f t="array" aca="1" ref="AE238" ca="1">INDIRECT(ADDRESS(MATCH(SMALL(_xlfn._xlws.FILTER(AE7:AE233,AD7:AD233&gt;cr),5),AE7:AE233,0)+6,1))</f>
        <v>BU01.Dice</v>
      </c>
      <c r="AF238" s="6" t="str" cm="1">
        <f t="array" aca="1" ref="AF238" ca="1">INDIRECT(ADDRESS(MATCH(SMALL(_xlfn._xlws.FILTER(AF7:AF233,AI7:AI233&gt;cr),5),AF7:AF233,0)+6,1))</f>
        <v>BI22.ZSim</v>
      </c>
      <c r="AG238" s="6" t="str" cm="1">
        <f t="array" aca="1" ref="AG238" ca="1">INDIRECT(ADDRESS(MATCH(SMALL(_xlfn._xlws.FILTER(AG7:AG233,AI7:AI233&gt;cr),5),AG7:AG233,0)+6,1))</f>
        <v>BI22.ZSim</v>
      </c>
      <c r="AH238" s="6" t="str" cm="1">
        <f t="array" aca="1" ref="AH238" ca="1">INDIRECT(ADDRESS(MATCH(LARGE(_xlfn._xlws.FILTER(AH7:AH233,AI7:AI233&gt;cr),5),AH7:AH233,0)+6,1))</f>
        <v>AI07.PSS</v>
      </c>
      <c r="AI238" s="6" t="str" cm="1">
        <f t="array" aca="1" ref="AI238" ca="1">INDIRECT(ADDRESS(MATCH(LARGE(_xlfn._xlws.FILTER(AI7:AI233,AI7:AI233&gt;cr),5),AI7:AI233,0)+6,1))</f>
        <v>AI01.Jaccard</v>
      </c>
      <c r="AJ238" s="6" t="str" cm="1">
        <f t="array" aca="1" ref="AJ238" ca="1">INDIRECT(ADDRESS(MATCH(SMALL(_xlfn._xlws.FILTER(AJ7:AJ233,AI7:AI233&gt;cr),5),AJ7:AJ233,0)+6,1))</f>
        <v>AU13.SMTP</v>
      </c>
      <c r="AK238" s="1" t="str" cm="1">
        <f t="array" aca="1" ref="AK238" ca="1">INDIRECT(ADDRESS(MATCH(SMALL(_xlfn._xlws.FILTER(AK7:AK233,AN7:AN233&gt;cr),5),AK7:AK233,0)+6,1))</f>
        <v>BI22.ZSim</v>
      </c>
      <c r="AL238" s="1" t="str" cm="1">
        <f t="array" aca="1" ref="AL238" ca="1">INDIRECT(ADDRESS(MATCH(SMALL(_xlfn._xlws.FILTER(AL7:AL233,AN7:AN233&gt;cr),5),AL7:AL233,0)+6,1))</f>
        <v>BI01.PNCR</v>
      </c>
      <c r="AM238" s="5" t="str" cm="1">
        <f t="array" aca="1" ref="AM238" ca="1">INDIRECT(ADDRESS(MATCH(LARGE(_xlfn._xlws.FILTER(AM7:AM233,AN7:AN233&gt;cr),5),AM7:AM233,0)+6,1))</f>
        <v>AI25.Coco</v>
      </c>
      <c r="AN238" s="5" t="str" cm="1">
        <f t="array" aca="1" ref="AN238" ca="1">INDIRECT(ADDRESS(MATCH(LARGE(_xlfn._xlws.FILTER(AN7:AN233,AN7:AN233&gt;cr),5),AN7:AN233,0)+6,1))</f>
        <v>AI01.Jaccard</v>
      </c>
      <c r="AO238" s="1" t="str" cm="1">
        <f t="array" aca="1" ref="AO238" ca="1">INDIRECT(ADDRESS(MATCH(SMALL(_xlfn._xlws.FILTER(AO7:AO233,AN7:AN233&gt;cr),5),AO7:AO233,0)+6,1))</f>
        <v>AU01.Jaccard</v>
      </c>
      <c r="AP238" s="6" t="str" cm="1">
        <f t="array" aca="1" ref="AP238" ca="1">INDIRECT(ADDRESS(MATCH(SMALL(_xlfn._xlws.FILTER(AP7:AP233,AS7:AS233&gt;cr),5),AP7:AP233,0)+6,1))</f>
        <v>AI26.URP</v>
      </c>
      <c r="AQ238" s="6" t="str" cm="1">
        <f t="array" aca="1" ref="AQ238" ca="1">INDIRECT(ADDRESS(MATCH(SMALL(_xlfn._xlws.FILTER(AQ7:AQ233,AS7:AS233&gt;cr),5),AQ7:AQ233,0)+6,1))</f>
        <v>AI25.Coco</v>
      </c>
      <c r="AR238" s="6" t="str" cm="1">
        <f t="array" aca="1" ref="AR238" ca="1">INDIRECT(ADDRESS(MATCH(LARGE(_xlfn._xlws.FILTER(AR7:AR233,AS7:AS233&gt;cr),5),AR7:AR233,0)+6,1))</f>
        <v>BI01.PNCR</v>
      </c>
      <c r="AS238" s="6" t="str" cm="1">
        <f t="array" aca="1" ref="AS238" ca="1">INDIRECT(ADDRESS(MATCH(LARGE(_xlfn._xlws.FILTER(AS7:AS233,AS7:AS233&gt;cr),5),AS7:AS233,0)+6,1))</f>
        <v>AI01.Jaccard</v>
      </c>
      <c r="AT238" s="6" t="str" cm="1">
        <f t="array" aca="1" ref="AT238" ca="1">INDIRECT(ADDRESS(MATCH(SMALL(_xlfn._xlws.FILTER(AT7:AT233,AS7:AS233&gt;cr),5),AT7:AT233,0)+6,1))</f>
        <v>CU14.SMD.PSS</v>
      </c>
      <c r="AU238" s="1" t="str" cm="1">
        <f t="array" aca="1" ref="AU238" ca="1">INDIRECT(ADDRESS(MATCH(SMALL(_xlfn._xlws.FILTER(AU7:AU233,AX7:AX233&gt;cr),5),AU7:AU233,0)+6,1))</f>
        <v>CI14.Amer.EMX2</v>
      </c>
      <c r="AV238" s="1" t="str" cm="1">
        <f t="array" aca="1" ref="AV238" ca="1">INDIRECT(ADDRESS(MATCH(SMALL(_xlfn._xlws.FILTER(AV7:AV233,AX7:AX233&gt;cr),5),AV7:AV233,0)+6,1))</f>
        <v>CI14.Amer.EMX2</v>
      </c>
      <c r="AW238" s="1" t="str" cm="1">
        <f t="array" aca="1" ref="AW238" ca="1">INDIRECT(ADDRESS(MATCH(LARGE(_xlfn._xlws.FILTER(AW7:AW233,AX7:AX233&gt;cr),5),AW7:AW233,0)+6,1))</f>
        <v>CI14.SMD.QTI</v>
      </c>
      <c r="AX238" s="1" t="str" cm="1">
        <f t="array" aca="1" ref="AX238" ca="1">INDIRECT(ADDRESS(MATCH(LARGE(_xlfn._xlws.FILTER(AX7:AX233,AX7:AX233&gt;cr),5),AX7:AX233,0)+6,1))</f>
        <v>AI01.Jaccard</v>
      </c>
      <c r="AY238" s="1" t="str" cm="1">
        <f t="array" aca="1" ref="AY238" ca="1">INDIRECT(ADDRESS(MATCH(SMALL(_xlfn._xlws.FILTER(AY7:AY233,AX7:AX233&gt;cr),5),AY7:AY233,0)+6,1))</f>
        <v>BU16.TAEven</v>
      </c>
      <c r="AZ238" s="6" t="str" cm="1">
        <f t="array" aca="1" ref="AZ238" ca="1">INDIRECT(ADDRESS(MATCH(SMALL(_xlfn._xlws.FILTER(AZ7:AZ233,BC7:BC233&gt;cr),5),AZ7:AZ233,0)+6,1))</f>
        <v>CI14.Amer.EMX2</v>
      </c>
      <c r="BA238" s="6" t="str" cm="1">
        <f t="array" aca="1" ref="BA238" ca="1">INDIRECT(ADDRESS(MATCH(SMALL(_xlfn._xlws.FILTER(BA7:BA233,BC7:BC233&gt;cr),5),BA7:BA233,0)+6,1))</f>
        <v>CI14.Amer.QTI</v>
      </c>
      <c r="BB238" s="4" t="str" cm="1">
        <f t="array" aca="1" ref="BB238" ca="1">INDIRECT(ADDRESS(MATCH(LARGE(_xlfn._xlws.FILTER(BB7:BB233,BC7:BC233&gt;cr),5),BB7:BB233,0)+6,1))</f>
        <v>CI14.Amer.NNSM</v>
      </c>
      <c r="BC238" s="4" t="str" cm="1">
        <f t="array" aca="1" ref="BC238" ca="1">INDIRECT(ADDRESS(MATCH(LARGE(_xlfn._xlws.FILTER(BC7:BC233,BC7:BC233&gt;cr),5),BC7:BC233,0)+6,1))</f>
        <v>AI01.Jaccard</v>
      </c>
      <c r="BD238" s="6" t="str" cm="1">
        <f t="array" aca="1" ref="BD238" ca="1">INDIRECT(ADDRESS(MATCH(SMALL(_xlfn._xlws.FILTER(BD7:BD233,BC7:BC233&gt;cr),5),BD7:BD233,0)+6,1))</f>
        <v>BU01.JacRA</v>
      </c>
      <c r="BE238" s="1" t="str" cm="1">
        <f t="array" aca="1" ref="BE238" ca="1">INDIRECT(ADDRESS(MATCH(SMALL(_xlfn._xlws.FILTER(BE7:BE233,BH7:BH233&gt;cr),5),BE7:BE233,0)+6,1))</f>
        <v>CI14.Amer.EMX1</v>
      </c>
      <c r="BF238" s="1" t="str" cm="1">
        <f t="array" aca="1" ref="BF238" ca="1">INDIRECT(ADDRESS(MATCH(SMALL(_xlfn._xlws.FILTER(BF7:BF233,BH7:BH233&gt;cr),5),BF7:BF233,0)+6,1))</f>
        <v>AI28.RPB</v>
      </c>
      <c r="BG238" s="1" t="str" cm="1">
        <f t="array" aca="1" ref="BG238" ca="1">INDIRECT(ADDRESS(MATCH(LARGE(_xlfn._xlws.FILTER(BG7:BG233,BH7:BH233&gt;cr),5),BG7:BG233,0)+6,1))</f>
        <v>CI14.SMD.PSS</v>
      </c>
      <c r="BH238" s="1" t="str" cm="1">
        <f t="array" aca="1" ref="BH238" ca="1">INDIRECT(ADDRESS(MATCH(LARGE(_xlfn._xlws.FILTER(BH7:BH233,BH7:BH233&gt;cr),5),BH7:BH233,0)+6,1))</f>
        <v>AI01.Jaccard</v>
      </c>
      <c r="BI238" s="1" t="str" cm="1">
        <f t="array" aca="1" ref="BI238" ca="1">INDIRECT(ADDRESS(MATCH(SMALL(_xlfn._xlws.FILTER(BI7:BI233,BH7:BH233&gt;cr),5),BI7:BI233,0)+6,1))</f>
        <v>AU01.Jaccard</v>
      </c>
      <c r="BJ238" s="6" t="str" cm="1">
        <f t="array" aca="1" ref="BJ238" ca="1">INDIRECT(ADDRESS(MATCH(SMALL(_xlfn._xlws.FILTER(BJ7:BJ233,BM7:BM233&gt;cr),5),BJ7:BJ233,0)+6,1))</f>
        <v>BI22.ZSim</v>
      </c>
      <c r="BK238" s="6" t="str" cm="1">
        <f t="array" aca="1" ref="BK238" ca="1">INDIRECT(ADDRESS(MATCH(SMALL(_xlfn._xlws.FILTER(BK7:BK233,BM7:BM233&gt;cr),5),BK7:BK233,0)+6,1))</f>
        <v>BI22.ZSim</v>
      </c>
      <c r="BL238" s="6" t="str" cm="1">
        <f t="array" aca="1" ref="BL238" ca="1">INDIRECT(ADDRESS(MATCH(LARGE(_xlfn._xlws.FILTER(BL7:BL233,BM7:BM233&gt;cr),5),BL7:BL233,0)+6,1))</f>
        <v>BI16.TAJ</v>
      </c>
      <c r="BM238" s="6" t="str" cm="1">
        <f t="array" aca="1" ref="BM238" ca="1">INDIRECT(ADDRESS(MATCH(LARGE(_xlfn._xlws.FILTER(BM7:BM233,BM7:BM233&gt;cr),5),BM7:BM233,0)+6,1))</f>
        <v>AI01.Jaccard</v>
      </c>
      <c r="BN238" s="6" t="str" cm="1">
        <f t="array" aca="1" ref="BN238" ca="1">INDIRECT(ADDRESS(MATCH(SMALL(_xlfn._xlws.FILTER(BN7:BN233,BM7:BM233&gt;cr),5),BN7:BN233,0)+6,1))</f>
        <v>AU17.RA</v>
      </c>
      <c r="BO238" s="1" t="str" cm="1">
        <f t="array" aca="1" ref="BO238" ca="1">INDIRECT(ADDRESS(MATCH(SMALL(_xlfn._xlws.FILTER(BO7:BO233,BR7:BR233&gt;cr),5),BO7:BO233,0)+6,1))</f>
        <v>AI25.Coco</v>
      </c>
      <c r="BP238" s="1" t="str" cm="1">
        <f t="array" aca="1" ref="BP238" ca="1">INDIRECT(ADDRESS(MATCH(SMALL(_xlfn._xlws.FILTER(BP7:BP233,BR7:BR233&gt;cr),5),BP7:BP233,0)+6,1))</f>
        <v>AI25.Coco</v>
      </c>
      <c r="BQ238" s="1" t="str" cm="1">
        <f t="array" aca="1" ref="BQ238" ca="1">INDIRECT(ADDRESS(MATCH(LARGE(_xlfn._xlws.FILTER(BQ7:BQ233,BR7:BR233&gt;cr),5),BQ7:BQ233,0)+6,1))</f>
        <v>BI01.PNCR</v>
      </c>
      <c r="BR238" s="1" t="str" cm="1">
        <f t="array" aca="1" ref="BR238" ca="1">INDIRECT(ADDRESS(MATCH(LARGE(_xlfn._xlws.FILTER(BR7:BR233,BR7:BR233&gt;cr),5),BR7:BR233,0)+6,1))</f>
        <v>AI01.Jaccard</v>
      </c>
      <c r="BS238" s="1" t="str" cm="1">
        <f t="array" aca="1" ref="BS238" ca="1">INDIRECT(ADDRESS(MATCH(SMALL(_xlfn._xlws.FILTER(BS7:BS233,BR7:BR233&gt;cr),5),BS7:BS233,0)+6,1))</f>
        <v>AU04.MSD</v>
      </c>
      <c r="BT238" s="6" t="str" cm="1">
        <f t="array" aca="1" ref="BT238" ca="1">INDIRECT(ADDRESS(MATCH(SMALL(_xlfn._xlws.FILTER(BT7:BT233,BW7:BW233&gt;cr),5),BT7:BT233,0)+6,1))</f>
        <v>CI14.Amer.EMX2</v>
      </c>
      <c r="BU238" s="6" t="str" cm="1">
        <f t="array" aca="1" ref="BU238" ca="1">INDIRECT(ADDRESS(MATCH(SMALL(_xlfn._xlws.FILTER(BU7:BU233,BW7:BW233&gt;cr),5),BU7:BU233,0)+6,1))</f>
        <v>CI14.Amer.EMX2</v>
      </c>
      <c r="BV238" s="6" t="str" cm="1">
        <f t="array" aca="1" ref="BV238" ca="1">INDIRECT(ADDRESS(MATCH(LARGE(_xlfn._xlws.FILTER(BV7:BV233,BW7:BW233&gt;cr),5),BV7:BV233,0)+6,1))</f>
        <v>CI14.SMD.QTI</v>
      </c>
      <c r="BW238" s="6" t="str" cm="1">
        <f t="array" aca="1" ref="BW238" ca="1">INDIRECT(ADDRESS(MATCH(LARGE(_xlfn._xlws.FILTER(BW7:BW233,BW7:BW233&gt;cr),5),BW7:BW233,0)+6,1))</f>
        <v>AI01.Jaccard</v>
      </c>
      <c r="BX238" s="6" t="str" cm="1">
        <f t="array" aca="1" ref="BX238" ca="1">INDIRECT(ADDRESS(MATCH(SMALL(_xlfn._xlws.FILTER(BX7:BX233,BW7:BW233&gt;cr),5),BX7:BX233,0)+6,1))</f>
        <v>BU02.COD</v>
      </c>
      <c r="BY238" s="1" t="str" cm="1">
        <f t="array" aca="1" ref="BY238" ca="1">INDIRECT(ADDRESS(MATCH(SMALL(_xlfn._xlws.FILTER(BY7:BY233,CB7:CB233&gt;cr),5),BY7:BY233,0)+6,1))</f>
        <v>CI14.Amer.EMX2</v>
      </c>
      <c r="BZ238" s="1" t="str" cm="1">
        <f t="array" aca="1" ref="BZ238" ca="1">INDIRECT(ADDRESS(MATCH(SMALL(_xlfn._xlws.FILTER(BZ7:BZ233,CB7:CB233&gt;cr),5),BZ7:BZ233,0)+6,1))</f>
        <v>CI14.Amer.QTI</v>
      </c>
      <c r="CA238" s="5" t="str" cm="1">
        <f t="array" aca="1" ref="CA238" ca="1">INDIRECT(ADDRESS(MATCH(LARGE(_xlfn._xlws.FILTER(CA7:CA233,CB7:CB233&gt;cr),5),CA7:CA233,0)+6,1))</f>
        <v>CI14.Amer.EMX2</v>
      </c>
      <c r="CB238" s="5" t="str" cm="1">
        <f t="array" aca="1" ref="CB238" ca="1">INDIRECT(ADDRESS(MATCH(LARGE(_xlfn._xlws.FILTER(CB7:CB233,CB7:CB233&gt;cr),5),CB7:CB233,0)+6,1))</f>
        <v>AI01.Jaccard</v>
      </c>
      <c r="CC238" s="1" t="str" cm="1">
        <f t="array" aca="1" ref="CC238" ca="1">INDIRECT(ADDRESS(MATCH(SMALL(_xlfn._xlws.FILTER(CC7:CC233,CB7:CB233&gt;cr),5),CC7:CC233,0)+6,1))</f>
        <v>BU03.CPC</v>
      </c>
      <c r="CD238" s="6" t="str" cm="1">
        <f t="array" aca="1" ref="CD238" ca="1">INDIRECT(ADDRESS(MATCH(SMALL(_xlfn._xlws.FILTER(CD7:CD233,CG7:CG233&gt;cr),5),CD7:CD233,0)+6,1))</f>
        <v>CI14.Amer.EMX1</v>
      </c>
      <c r="CE238" s="6" t="str" cm="1">
        <f t="array" aca="1" ref="CE238" ca="1">INDIRECT(ADDRESS(MATCH(SMALL(_xlfn._xlws.FILTER(CE7:CE233,CG7:CG233&gt;cr),5),CE7:CE233,0)+6,1))</f>
        <v>BI07.NHMS</v>
      </c>
      <c r="CF238" s="6" t="str" cm="1">
        <f t="array" aca="1" ref="CF238" ca="1">INDIRECT(ADDRESS(MATCH(LARGE(_xlfn._xlws.FILTER(CF7:CF233,CG7:CG233&gt;cr),5),CF7:CF233,0)+6,1))</f>
        <v>CI14.SMD.PSS</v>
      </c>
      <c r="CG238" s="6" t="str" cm="1">
        <f t="array" aca="1" ref="CG238" ca="1">INDIRECT(ADDRESS(MATCH(LARGE(_xlfn._xlws.FILTER(CG7:CG233,CG7:CG233&gt;cr),5),CG7:CG233,0)+6,1))</f>
        <v>AI01.Jaccard</v>
      </c>
      <c r="CH238" s="6" t="str" cm="1">
        <f t="array" aca="1" ref="CH238" ca="1">INDIRECT(ADDRESS(MATCH(SMALL(_xlfn._xlws.FILTER(CH7:CH233,CG7:CG233&gt;cr),5),CH7:CH233,0)+6,1))</f>
        <v>BU01.JacRA</v>
      </c>
      <c r="CI238" s="1" t="str" cm="1">
        <f t="array" aca="1" ref="CI238" ca="1">INDIRECT(ADDRESS(MATCH(SMALL(_xlfn._xlws.FILTER(CI7:CI233,CL7:CL233&gt;cr),5),CI7:CI233,0)+6,1))</f>
        <v>BI22.ZSim</v>
      </c>
      <c r="CJ238" s="1" t="str" cm="1">
        <f t="array" aca="1" ref="CJ238" ca="1">INDIRECT(ADDRESS(MATCH(SMALL(_xlfn._xlws.FILTER(CJ7:CJ233,CL7:CL233&gt;cr),5),CJ7:CJ233,0)+6,1))</f>
        <v>BI22.ZSim</v>
      </c>
      <c r="CK238" s="1" t="str" cm="1">
        <f t="array" aca="1" ref="CK238" ca="1">INDIRECT(ADDRESS(MATCH(LARGE(_xlfn._xlws.FILTER(CK7:CK233,CL7:CL233&gt;cr),5),CK7:CK233,0)+6,1))</f>
        <v>CI14.Amer.TA</v>
      </c>
      <c r="CL238" s="1" t="str" cm="1">
        <f t="array" aca="1" ref="CL238" ca="1">INDIRECT(ADDRESS(MATCH(LARGE(_xlfn._xlws.FILTER(CL7:CL233,CL7:CL233&gt;cr),5),CL7:CL233,0)+6,1))</f>
        <v>AI01.Jaccard</v>
      </c>
      <c r="CM238" s="1" t="str" cm="1">
        <f t="array" aca="1" ref="CM238" ca="1">INDIRECT(ADDRESS(MATCH(SMALL(_xlfn._xlws.FILTER(CM7:CM233,CL7:CL233&gt;cr),5),CM7:CM233,0)+6,1))</f>
        <v>AU21.SMC</v>
      </c>
      <c r="CN238" s="6" t="str" cm="1">
        <f t="array" aca="1" ref="CN238" ca="1">INDIRECT(ADDRESS(MATCH(SMALL(_xlfn._xlws.FILTER(CN7:CN233,CQ7:CQ233&gt;cr),5),CN7:CN233,0)+6,1))</f>
        <v>AI26.URP</v>
      </c>
      <c r="CO238" s="6" t="str" cm="1">
        <f t="array" aca="1" ref="CO238" ca="1">INDIRECT(ADDRESS(MATCH(SMALL(_xlfn._xlws.FILTER(CO7:CO233,CQ7:CQ233&gt;cr),5),CO7:CO233,0)+6,1))</f>
        <v>AI25.Coco</v>
      </c>
      <c r="CP238" s="6" t="str" cm="1">
        <f t="array" aca="1" ref="CP238" ca="1">INDIRECT(ADDRESS(MATCH(LARGE(_xlfn._xlws.FILTER(CP7:CP233,CQ7:CQ233&gt;cr),5),CP7:CP233,0)+6,1))</f>
        <v>AI25.Coco</v>
      </c>
      <c r="CQ238" s="6" t="str" cm="1">
        <f t="array" aca="1" ref="CQ238" ca="1">INDIRECT(ADDRESS(MATCH(LARGE(_xlfn._xlws.FILTER(CQ7:CQ233,CQ7:CQ233&gt;cr),5),CQ7:CQ233,0)+6,1))</f>
        <v>AI01.Jaccard</v>
      </c>
      <c r="CR238" s="6" t="str" cm="1">
        <f t="array" aca="1" ref="CR238" ca="1">INDIRECT(ADDRESS(MATCH(SMALL(_xlfn._xlws.FILTER(CR7:CR233,CQ7:CQ233&gt;cr),5),CR7:CR233,0)+6,1))</f>
        <v>AU21.SMC</v>
      </c>
      <c r="CS238" s="1" t="str" cm="1">
        <f t="array" aca="1" ref="CS238" ca="1">INDIRECT(ADDRESS(MATCH(SMALL(_xlfn._xlws.FILTER(CS7:CS233,CV7:CV233&gt;cr),5),CS7:CS233,0)+6,1))</f>
        <v>CI14.SMD.EMX1</v>
      </c>
      <c r="CT238" s="1" t="str" cm="1">
        <f t="array" aca="1" ref="CT238" ca="1">INDIRECT(ADDRESS(MATCH(SMALL(_xlfn._xlws.FILTER(CT7:CT233,CV7:CV233&gt;cr),5),CT7:CT233,0)+6,1))</f>
        <v>CI14.Amer.EMX2</v>
      </c>
      <c r="CU238" s="1" t="str" cm="1">
        <f t="array" aca="1" ref="CU238" ca="1">INDIRECT(ADDRESS(MATCH(LARGE(_xlfn._xlws.FILTER(CU7:CU233,CV7:CV233&gt;cr),5),CU7:CU233,0)+6,1))</f>
        <v>CI14.Amer.EMX1</v>
      </c>
      <c r="CV238" s="1" t="str" cm="1">
        <f t="array" aca="1" ref="CV238" ca="1">INDIRECT(ADDRESS(MATCH(LARGE(_xlfn._xlws.FILTER(CV7:CV233,CV7:CV233&gt;cr),5),CV7:CV233,0)+6,1))</f>
        <v>AI01.Jaccard</v>
      </c>
      <c r="CW238" s="1" t="str" cm="1">
        <f t="array" aca="1" ref="CW238" ca="1">INDIRECT(ADDRESS(MATCH(SMALL(_xlfn._xlws.FILTER(CW7:CW233,CV7:CV233&gt;cr),5),CW7:CW233,0)+6,1))</f>
        <v>AU02.Cosine</v>
      </c>
      <c r="CX238" s="6" t="str" cm="1">
        <f t="array" aca="1" ref="CX238" ca="1">INDIRECT(ADDRESS(MATCH(SMALL(_xlfn._xlws.FILTER(CX7:CX233,DA7:DA233&gt;cr),5),CX7:CX233,0)+6,1))</f>
        <v>CI14.Amer.EMX2</v>
      </c>
      <c r="CY238" s="6" t="str" cm="1">
        <f t="array" aca="1" ref="CY238" ca="1">INDIRECT(ADDRESS(MATCH(SMALL(_xlfn._xlws.FILTER(CY7:CY233,DA7:DA233&gt;cr),5),CY7:CY233,0)+6,1))</f>
        <v>CI14.Amer.QTI</v>
      </c>
      <c r="CZ238" s="6" t="str" cm="1">
        <f t="array" aca="1" ref="CZ238" ca="1">INDIRECT(ADDRESS(MATCH(LARGE(_xlfn._xlws.FILTER(CZ7:CZ233,DA7:DA233&gt;cr),5),CZ7:CZ233,0)+6,1))</f>
        <v>BI14.QTIJ</v>
      </c>
      <c r="DA238" s="6" t="str" cm="1">
        <f t="array" aca="1" ref="DA238" ca="1">INDIRECT(ADDRESS(MATCH(LARGE(_xlfn._xlws.FILTER(DA7:DA233,DA7:DA233&gt;cr),5),DA7:DA233,0)+6,1))</f>
        <v>AI01.Jaccard</v>
      </c>
      <c r="DB238" s="6" t="str" cm="1">
        <f t="array" aca="1" ref="DB238" ca="1">INDIRECT(ADDRESS(MATCH(SMALL(_xlfn._xlws.FILTER(DB7:DB233,DA7:DA233&gt;cr),5),DB7:DB233,0)+6,1))</f>
        <v>AU02.Cosine</v>
      </c>
      <c r="DC238" s="1" t="str" cm="1">
        <f t="array" aca="1" ref="DC238" ca="1">INDIRECT(ADDRESS(MATCH(SMALL(_xlfn._xlws.FILTER(DC7:DC233,DF7:DF233&gt;cr),5),DC7:DC233,0)+6,1))</f>
        <v>CI14.Amer.EMX1</v>
      </c>
      <c r="DD238" s="1" t="str" cm="1">
        <f t="array" aca="1" ref="DD238" ca="1">INDIRECT(ADDRESS(MATCH(SMALL(_xlfn._xlws.FILTER(DD7:DD233,DF7:DF233&gt;cr),5),DD7:DD233,0)+6,1))</f>
        <v>BI07.NHMS</v>
      </c>
      <c r="DE238" s="1" t="str" cm="1">
        <f t="array" aca="1" ref="DE238" ca="1">INDIRECT(ADDRESS(MATCH(LARGE(_xlfn._xlws.FILTER(DE7:DE233,DF7:DF233&gt;cr),5),DE7:DE233,0)+6,1))</f>
        <v>BI07.NHMS.SMD</v>
      </c>
      <c r="DF238" s="1" t="str" cm="1">
        <f t="array" aca="1" ref="DF238" ca="1">INDIRECT(ADDRESS(MATCH(LARGE(_xlfn._xlws.FILTER(DF7:DF233,DF7:DF233&gt;cr),5),DF7:DF233,0)+6,1))</f>
        <v>AI01.Jaccard</v>
      </c>
      <c r="DG238" s="1" t="str" cm="1">
        <f t="array" aca="1" ref="DG238" ca="1">INDIRECT(ADDRESS(MATCH(SMALL(_xlfn._xlws.FILTER(DG7:DG233,DF7:DF233&gt;cr),5),DG7:DG233,0)+6,1))</f>
        <v>AU07.PSS</v>
      </c>
      <c r="DH238" s="6" t="str" cm="1">
        <f t="array" aca="1" ref="DH238" ca="1">INDIRECT(ADDRESS(MATCH(SMALL(_xlfn._xlws.FILTER(DH7:DH233,DK7:DK233&gt;cr),5),DH7:DH233,0)+6,1))</f>
        <v>BI22.ZSim</v>
      </c>
      <c r="DI238" s="6" t="str" cm="1">
        <f t="array" aca="1" ref="DI238" ca="1">INDIRECT(ADDRESS(MATCH(SMALL(_xlfn._xlws.FILTER(DI7:DI233,DK7:DK233&gt;cr),5),DI7:DI233,0)+6,1))</f>
        <v>BI22.ZSim</v>
      </c>
      <c r="DJ238" s="6" t="str" cm="1">
        <f t="array" aca="1" ref="DJ238" ca="1">INDIRECT(ADDRESS(MATCH(LARGE(_xlfn._xlws.FILTER(DJ7:DJ233,DK7:DK233&gt;cr),5),DJ7:DJ233,0)+6,1))</f>
        <v>AI07.PSS</v>
      </c>
      <c r="DK238" s="6" t="str" cm="1">
        <f t="array" aca="1" ref="DK238" ca="1">INDIRECT(ADDRESS(MATCH(LARGE(_xlfn._xlws.FILTER(DK7:DK233,DK7:DK233&gt;cr),5),DK7:DK233,0)+6,1))</f>
        <v>AI01.Jaccard</v>
      </c>
      <c r="DL238" s="6" t="str" cm="1">
        <f t="array" aca="1" ref="DL238" ca="1">INDIRECT(ADDRESS(MATCH(SMALL(_xlfn._xlws.FILTER(DL7:DL233,DK7:DK233&gt;cr),5),DL7:DL233,0)+6,1))</f>
        <v>AU04.MSD</v>
      </c>
      <c r="DM238" s="1" t="str" cm="1">
        <f t="array" aca="1" ref="DM238" ca="1">INDIRECT(ADDRESS(MATCH(SMALL(_xlfn._xlws.FILTER(DM7:DM233,DP7:DP233&gt;cr),5),DM7:DM233,0)+6,1))</f>
        <v>AI26.URP</v>
      </c>
      <c r="DN238" s="1" t="str" cm="1">
        <f t="array" aca="1" ref="DN238" ca="1">INDIRECT(ADDRESS(MATCH(SMALL(_xlfn._xlws.FILTER(DN7:DN233,DP7:DP233&gt;cr),5),DN7:DN233,0)+6,1))</f>
        <v>AI25.Coco</v>
      </c>
      <c r="DO238" s="1" t="str" cm="1">
        <f t="array" aca="1" ref="DO238" ca="1">INDIRECT(ADDRESS(MATCH(LARGE(_xlfn._xlws.FILTER(DO7:DO233,DP7:DP233&gt;cr),5),DO7:DO233,0)+6,1))</f>
        <v>AI25.Coco</v>
      </c>
      <c r="DP238" s="1" t="str" cm="1">
        <f t="array" aca="1" ref="DP238" ca="1">INDIRECT(ADDRESS(MATCH(LARGE(_xlfn._xlws.FILTER(DP7:DP233,DP7:DP233&gt;cr),5),DP7:DP233,0)+6,1))</f>
        <v>AI01.Jaccard</v>
      </c>
      <c r="DQ238" s="1" t="str" cm="1">
        <f t="array" aca="1" ref="DQ238" ca="1">INDIRECT(ADDRESS(MATCH(SMALL(_xlfn._xlws.FILTER(DQ7:DQ233,DP7:DP233&gt;cr),5),DQ7:DQ233,0)+6,1))</f>
        <v>AU05.SRC</v>
      </c>
      <c r="DR238" s="6" t="str" cm="1">
        <f t="array" aca="1" ref="DR238" ca="1">INDIRECT(ADDRESS(MATCH(SMALL(_xlfn._xlws.FILTER(DR7:DR233,DU7:DU233&gt;cr),5),DR7:DR233,0)+6,1))</f>
        <v>CI14.Amer.EMX2</v>
      </c>
      <c r="DS238" s="6" t="str" cm="1">
        <f t="array" aca="1" ref="DS238" ca="1">INDIRECT(ADDRESS(MATCH(SMALL(_xlfn._xlws.FILTER(DS7:DS233,DU7:DU233&gt;cr),5),DS7:DS233,0)+6,1))</f>
        <v>CI14.Amer.EMX2</v>
      </c>
      <c r="DT238" s="6" t="str" cm="1">
        <f t="array" aca="1" ref="DT238" ca="1">INDIRECT(ADDRESS(MATCH(LARGE(_xlfn._xlws.FILTER(DT7:DT233,DU7:DU233&gt;cr),5),DT7:DT233,0)+6,1))</f>
        <v>CI14.SMD.QTI</v>
      </c>
      <c r="DU238" s="6" t="str" cm="1">
        <f t="array" aca="1" ref="DU238" ca="1">INDIRECT(ADDRESS(MATCH(LARGE(_xlfn._xlws.FILTER(DU7:DU233,DU7:DU233&gt;cr),5),DU7:DU233,0)+6,1))</f>
        <v>AI01.Jaccard</v>
      </c>
      <c r="DV238" s="6" t="str" cm="1">
        <f t="array" aca="1" ref="DV238" ca="1">INDIRECT(ADDRESS(MATCH(SMALL(_xlfn._xlws.FILTER(DV7:DV233,DU7:DU233&gt;cr),5),DV7:DV233,0)+6,1))</f>
        <v>AU02.Cosine</v>
      </c>
      <c r="DW238" s="1" t="str" cm="1">
        <f t="array" aca="1" ref="DW238" ca="1">INDIRECT(ADDRESS(MATCH(SMALL(_xlfn._xlws.FILTER(DW7:DW233,DZ7:DZ233&gt;cr),5),DW7:DW233,0)+6,1))</f>
        <v>CI14.Amer.EMX2</v>
      </c>
      <c r="DX238" s="1" t="str" cm="1">
        <f t="array" aca="1" ref="DX238" ca="1">INDIRECT(ADDRESS(MATCH(SMALL(_xlfn._xlws.FILTER(DX7:DX233,DZ7:DZ233&gt;cr),5),DX7:DX233,0)+6,1))</f>
        <v>CI14.Amer.QTI</v>
      </c>
      <c r="DY238" s="1" t="str" cm="1">
        <f t="array" aca="1" ref="DY238" ca="1">INDIRECT(ADDRESS(MATCH(LARGE(_xlfn._xlws.FILTER(DY7:DY233,DZ7:DZ233&gt;cr),5),DY7:DY233,0)+6,1))</f>
        <v>CI14.Amer.EMX2</v>
      </c>
      <c r="DZ238" s="1" t="str" cm="1">
        <f t="array" aca="1" ref="DZ238" ca="1">INDIRECT(ADDRESS(MATCH(LARGE(_xlfn._xlws.FILTER(DZ7:DZ233,DZ7:DZ233&gt;cr),5),DZ7:DZ233,0)+6,1))</f>
        <v>AI01.Jaccard</v>
      </c>
      <c r="EA238" s="1" t="str" cm="1">
        <f t="array" aca="1" ref="EA238" ca="1">INDIRECT(ADDRESS(MATCH(SMALL(_xlfn._xlws.FILTER(EA7:EA233,DZ7:DZ233&gt;cr),5),EA7:EA233,0)+6,1))</f>
        <v>AU01.Jaccard</v>
      </c>
      <c r="EB238" s="6" t="str" cm="1">
        <f t="array" aca="1" ref="EB238" ca="1">INDIRECT(ADDRESS(MATCH(SMALL(_xlfn._xlws.FILTER(EB7:EB233,EE7:EE233&gt;cr),5),EB7:EB233,0)+6,1))</f>
        <v>CI14.Amer.EMX1</v>
      </c>
      <c r="EC238" s="6" t="str" cm="1">
        <f t="array" aca="1" ref="EC238" ca="1">INDIRECT(ADDRESS(MATCH(SMALL(_xlfn._xlws.FILTER(EC7:EC233,EE7:EE233&gt;cr),5),EC7:EC233,0)+6,1))</f>
        <v>BI07.NHMS</v>
      </c>
      <c r="ED238" s="6" t="str" cm="1">
        <f t="array" aca="1" ref="ED238" ca="1">INDIRECT(ADDRESS(MATCH(LARGE(_xlfn._xlws.FILTER(ED7:ED233,EE7:EE233&gt;cr),5),ED7:ED233,0)+6,1))</f>
        <v>CI14.SMD.PSS</v>
      </c>
      <c r="EE238" s="6" t="str" cm="1">
        <f t="array" aca="1" ref="EE238" ca="1">INDIRECT(ADDRESS(MATCH(LARGE(_xlfn._xlws.FILTER(EE7:EE233,EE7:EE233&gt;cr),5),EE7:EE233,0)+6,1))</f>
        <v>AI01.Jaccard</v>
      </c>
      <c r="EF238" s="6" t="str" cm="1">
        <f t="array" aca="1" ref="EF238" ca="1">INDIRECT(ADDRESS(MATCH(SMALL(_xlfn._xlws.FILTER(EF7:EF233,EE7:EE233&gt;cr),5),EF7:EF233,0)+6,1))</f>
        <v>AU04.MSD</v>
      </c>
      <c r="EG238" s="1" t="str" cm="1">
        <f t="array" aca="1" ref="EG238" ca="1">INDIRECT(ADDRESS(MATCH(SMALL(_xlfn._xlws.FILTER(EG7:EG233,EJ7:EJ233&gt;cr),5),EG7:EG233,0)+6,1))</f>
        <v>BI22.ZSim</v>
      </c>
      <c r="EH238" s="1" t="str" cm="1">
        <f t="array" aca="1" ref="EH238" ca="1">INDIRECT(ADDRESS(MATCH(SMALL(_xlfn._xlws.FILTER(EH7:EH233,EJ7:EJ233&gt;cr),5),EH7:EH233,0)+6,1))</f>
        <v>BI22.ZSim</v>
      </c>
      <c r="EI238" s="1" t="str" cm="1">
        <f t="array" aca="1" ref="EI238" ca="1">INDIRECT(ADDRESS(MATCH(LARGE(_xlfn._xlws.FILTER(EI7:EI233,EJ7:EJ233&gt;cr),5),EI7:EI233,0)+6,1))</f>
        <v>AI07.PSS</v>
      </c>
      <c r="EJ238" s="1" t="str" cm="1">
        <f t="array" aca="1" ref="EJ238" ca="1">INDIRECT(ADDRESS(MATCH(LARGE(_xlfn._xlws.FILTER(EJ7:EJ233,EJ7:EJ233&gt;cr),5),EJ7:EJ233,0)+6,1))</f>
        <v>AI01.Jaccard</v>
      </c>
      <c r="EK238" s="1" t="str" cm="1">
        <f t="array" aca="1" ref="EK238" ca="1">INDIRECT(ADDRESS(MATCH(SMALL(_xlfn._xlws.FILTER(EK7:EK233,EJ7:EJ233&gt;cr),5),EK7:EK233,0)+6,1))</f>
        <v>AU01.Jaccard</v>
      </c>
      <c r="EL238" s="6" t="str" cm="1">
        <f t="array" aca="1" ref="EL238" ca="1">INDIRECT(ADDRESS(MATCH(SMALL(_xlfn._xlws.FILTER(EL7:EL233,EO7:EO233&gt;cr),5),EL7:EL233,0)+6,1))</f>
        <v>AI25.Coco</v>
      </c>
      <c r="EM238" s="6" t="str" cm="1">
        <f t="array" aca="1" ref="EM238" ca="1">INDIRECT(ADDRESS(MATCH(SMALL(_xlfn._xlws.FILTER(EM7:EM233,EO7:EO233&gt;cr),5),EM7:EM233,0)+6,1))</f>
        <v>AI25.Coco</v>
      </c>
      <c r="EN238" s="6" t="str" cm="1">
        <f t="array" aca="1" ref="EN238" ca="1">INDIRECT(ADDRESS(MATCH(LARGE(_xlfn._xlws.FILTER(EN7:EN233,EO7:EO233&gt;cr),5),EN7:EN233,0)+6,1))</f>
        <v>BI01.PNCR</v>
      </c>
      <c r="EO238" s="6" t="str" cm="1">
        <f t="array" aca="1" ref="EO238" ca="1">INDIRECT(ADDRESS(MATCH(LARGE(_xlfn._xlws.FILTER(EO7:EO233,EO7:EO233&gt;cr),5),EO7:EO233,0)+6,1))</f>
        <v>AI01.Jaccard</v>
      </c>
      <c r="EP238" s="6" t="str" cm="1">
        <f t="array" aca="1" ref="EP238" ca="1">INDIRECT(ADDRESS(MATCH(SMALL(_xlfn._xlws.FILTER(EP7:EP233,EO7:EO233&gt;cr),5),EP7:EP233,0)+6,1))</f>
        <v>AU05.SRC</v>
      </c>
      <c r="EQ238" s="1" t="str" cm="1">
        <f t="array" aca="1" ref="EQ238" ca="1">INDIRECT(ADDRESS(MATCH(SMALL(_xlfn._xlws.FILTER(EQ7:EQ233,ET7:ET233&gt;cr),5),EQ7:EQ233,0)+6,1))</f>
        <v>AI01.Jaccard</v>
      </c>
      <c r="ER238" s="1" t="str" cm="1">
        <f t="array" aca="1" ref="ER238" ca="1">INDIRECT(ADDRESS(MATCH(SMALL(_xlfn._xlws.FILTER(ER7:ER233,ET7:ET233&gt;cr),5),ER7:ER233,0)+6,1))</f>
        <v>AI01.Jaccard</v>
      </c>
      <c r="ES238" s="1" t="str" cm="1">
        <f t="array" aca="1" ref="ES238" ca="1">INDIRECT(ADDRESS(MATCH(LARGE(_xlfn._xlws.FILTER(ES7:ES233,ET7:ET233&gt;cr),5),ES7:ES233,0)+6,1))</f>
        <v>AI01.Jaccard</v>
      </c>
      <c r="ET238" s="1" t="str" cm="1">
        <f t="array" aca="1" ref="ET238" ca="1">INDIRECT(ADDRESS(MATCH(LARGE(_xlfn._xlws.FILTER(ET7:ET233,ET7:ET233&gt;cr),5),ET7:ET233,0)+6,1))</f>
        <v>AI01.Jaccard</v>
      </c>
      <c r="EU238" s="1" t="str" cm="1">
        <f t="array" aca="1" ref="EU238" ca="1">INDIRECT(ADDRESS(MATCH(SMALL(_xlfn._xlws.FILTER(EU7:EU233,ET7:ET233&gt;cr),5),EU7:EU233,0)+6,1))</f>
        <v>AU01.Jaccard</v>
      </c>
      <c r="EV238" s="6" t="e" cm="1" vm="1">
        <f t="array" aca="1" ref="EV238" ca="1">INDIRECT(ADDRESS(MATCH(SMALL(_xlfn._xlws.FILTER(EV7:EV233,EY7:EY233&gt;cr),5),EV7:EV233,0)+6,1))</f>
        <v>#VALUE!</v>
      </c>
      <c r="EW238" s="6" t="e" cm="1" vm="1">
        <f t="array" aca="1" ref="EW238" ca="1">INDIRECT(ADDRESS(MATCH(SMALL(_xlfn._xlws.FILTER(EW7:EW233,EY7:EY233&gt;cr),5),EW7:EW233,0)+6,1))</f>
        <v>#VALUE!</v>
      </c>
      <c r="EX238" s="6" t="e" cm="1" vm="1">
        <f t="array" aca="1" ref="EX238" ca="1">INDIRECT(ADDRESS(MATCH(LARGE(_xlfn._xlws.FILTER(EX7:EX233,EY7:EY233&gt;cr),5),EX7:EX233,0)+6,1))</f>
        <v>#VALUE!</v>
      </c>
      <c r="EY238" s="6" t="e" cm="1" vm="1">
        <f t="array" aca="1" ref="EY238" ca="1">INDIRECT(ADDRESS(MATCH(LARGE(_xlfn._xlws.FILTER(EY7:EY233,EY7:EY233&gt;cr),5),EY7:EY233,0)+6,1))</f>
        <v>#VALUE!</v>
      </c>
      <c r="EZ238" s="6" t="e" cm="1" vm="1">
        <f t="array" aca="1" ref="EZ238" ca="1">INDIRECT(ADDRESS(MATCH(SMALL(_xlfn._xlws.FILTER(EZ7:EZ233,EY7:EY233&gt;cr),5),EZ7:EZ233,0)+6,1))</f>
        <v>#VALUE!</v>
      </c>
      <c r="FA238" s="1" t="str" cm="1">
        <f t="array" aca="1" ref="FA238" ca="1">INDIRECT(ADDRESS(MATCH(SMALL(_xlfn._xlws.FILTER(FA7:FA233,FD7:FD233&gt;cr),5),FA7:FA233,0)+6,1))</f>
        <v>CI01.IJ.Amer</v>
      </c>
      <c r="FB238" s="1" t="str" cm="1">
        <f t="array" aca="1" ref="FB238" ca="1">INDIRECT(ADDRESS(MATCH(SMALL(_xlfn._xlws.FILTER(FB7:FB233,FD7:FD233&gt;cr),5),FB7:FB233,0)+6,1))</f>
        <v>CI01.IJ.Amer</v>
      </c>
      <c r="FC238" s="1" t="str" cm="1">
        <f t="array" aca="1" ref="FC238" ca="1">INDIRECT(ADDRESS(MATCH(LARGE(_xlfn._xlws.FILTER(FC7:FC233,FD7:FD233&gt;cr),5),FC7:FC233,0)+6,1))</f>
        <v>AI15.NNSM</v>
      </c>
      <c r="FD238" s="1" t="str" cm="1">
        <f t="array" aca="1" ref="FD238" ca="1">INDIRECT(ADDRESS(MATCH(LARGE(_xlfn._xlws.FILTER(FD7:FD233,FD7:FD233&gt;cr),5),FD7:FD233,0)+6,1))</f>
        <v>AI01.Jaccard</v>
      </c>
      <c r="FE238" s="1" t="str" cm="1">
        <f t="array" aca="1" ref="FE238" ca="1">INDIRECT(ADDRESS(MATCH(SMALL(_xlfn._xlws.FILTER(FE7:FE233,FD7:FD233&gt;cr),5),FE7:FE233,0)+6,1))</f>
        <v>AU13.SMTP</v>
      </c>
      <c r="FF238" s="6" t="e" cm="1" vm="1">
        <f t="array" aca="1" ref="FF238" ca="1">INDIRECT(ADDRESS(MATCH(SMALL(_xlfn._xlws.FILTER(FF7:FF233,FI7:FI233&gt;cr),5),FF7:FF233,0)+6,1))</f>
        <v>#VALUE!</v>
      </c>
      <c r="FG238" s="6" t="e" cm="1" vm="1">
        <f t="array" aca="1" ref="FG238" ca="1">INDIRECT(ADDRESS(MATCH(SMALL(_xlfn._xlws.FILTER(FG7:FG233,FI7:FI233&gt;cr),5),FG7:FG233,0)+6,1))</f>
        <v>#VALUE!</v>
      </c>
      <c r="FH238" s="6" t="e" cm="1" vm="1">
        <f t="array" aca="1" ref="FH238" ca="1">INDIRECT(ADDRESS(MATCH(LARGE(_xlfn._xlws.FILTER(FH7:FH233,FI7:FI233&gt;cr),5),FH7:FH233,0)+6,1))</f>
        <v>#VALUE!</v>
      </c>
      <c r="FI238" s="6" t="e" cm="1" vm="1">
        <f t="array" aca="1" ref="FI238" ca="1">INDIRECT(ADDRESS(MATCH(LARGE(_xlfn._xlws.FILTER(FI7:FI233,FI7:FI233&gt;cr),5),FI7:FI233,0)+6,1))</f>
        <v>#VALUE!</v>
      </c>
      <c r="FJ238" s="6" t="e" cm="1" vm="1">
        <f t="array" aca="1" ref="FJ238" ca="1">INDIRECT(ADDRESS(MATCH(SMALL(_xlfn._xlws.FILTER(FJ7:FJ233,FI7:FI233&gt;cr),5),FJ7:FJ233,0)+6,1))</f>
        <v>#VALUE!</v>
      </c>
      <c r="FK238" s="1" t="e" cm="1" vm="1">
        <f t="array" aca="1" ref="FK238" ca="1">INDIRECT(ADDRESS(MATCH(SMALL(_xlfn._xlws.FILTER(FK7:FK233,FN7:FN233&gt;cr),5),FK7:FK233,0)+6,1))</f>
        <v>#VALUE!</v>
      </c>
      <c r="FL238" s="1" t="e" cm="1" vm="1">
        <f t="array" aca="1" ref="FL238" ca="1">INDIRECT(ADDRESS(MATCH(SMALL(_xlfn._xlws.FILTER(FL7:FL233,FN7:FN233&gt;cr),5),FL7:FL233,0)+6,1))</f>
        <v>#VALUE!</v>
      </c>
      <c r="FM238" s="1" t="e" cm="1" vm="1">
        <f t="array" aca="1" ref="FM238" ca="1">INDIRECT(ADDRESS(MATCH(LARGE(_xlfn._xlws.FILTER(FM7:FM233,FN7:FN233&gt;cr),5),FM7:FM233,0)+6,1))</f>
        <v>#VALUE!</v>
      </c>
      <c r="FN238" s="1" t="e" cm="1" vm="1">
        <f t="array" aca="1" ref="FN238" ca="1">INDIRECT(ADDRESS(MATCH(LARGE(_xlfn._xlws.FILTER(FN7:FN233,FN7:FN233&gt;cr),5),FN7:FN233,0)+6,1))</f>
        <v>#VALUE!</v>
      </c>
      <c r="FO238" s="1" t="e" cm="1" vm="1">
        <f t="array" aca="1" ref="FO238" ca="1">INDIRECT(ADDRESS(MATCH(SMALL(_xlfn._xlws.FILTER(FO7:FO233,FN7:FN233&gt;cr),5),FO7:FO233,0)+6,1))</f>
        <v>#VALUE!</v>
      </c>
      <c r="FP238" s="9" t="str" cm="1">
        <f t="array" aca="1" ref="FP238" ca="1">INDIRECT(ADDRESS(MATCH(SMALL(_xlfn.LET(_xlpm.x,IF(ISNUMBER(FP7:FP233),FP7:FP233),_xlpm.y,IF(ISNUMBER(FS7:FS233),FS7:FS233),_xlfn._xlws.FILTER(_xlpm.x,_xlpm.y&gt;cr)),5),FP7:FP233,0)+6,1))</f>
        <v>CI14.Amer.TA</v>
      </c>
      <c r="FQ238" s="9" t="str" cm="1">
        <f t="array" aca="1" ref="FQ238" ca="1">INDIRECT(ADDRESS(MATCH(SMALL(_xlfn.LET(_xlpm.x,IF(ISNUMBER(FQ7:FQ233),FQ7:FQ233),_xlpm.y,IF(ISNUMBER(FS7:FS233),FS7:FS233),_xlfn._xlws.FILTER(_xlpm.x,_xlpm.y&gt;cr)),5),FQ7:FQ233,0)+6,1))</f>
        <v>CI14.Amer.TA</v>
      </c>
      <c r="FR238" s="9" t="str" cm="1">
        <f t="array" aca="1" ref="FR238" ca="1">INDIRECT(ADDRESS(MATCH(LARGE(_xlfn.LET(_xlpm.x,IF(ISNUMBER(FR7:FR233),FR7:FR233),_xlpm.y,IF(ISNUMBER(FS7:FS233),FS7:FS233),_xlfn._xlws.FILTER(_xlpm.x,_xlpm.y&gt;cr)),5),FR7:FR233,0)+6,1))</f>
        <v>BI07.NHMS.Amer</v>
      </c>
      <c r="FS238" s="9" t="str" cm="1">
        <f t="array" aca="1" ref="FS238" ca="1">INDIRECT(ADDRESS(MATCH(LARGE(_xlfn.LET(_xlpm.x,IF(ISNUMBER(FS7:FS233),FS7:FS233),_xlpm.y,IF(ISNUMBER(FS7:FS233),FS7:FS233),_xlfn._xlws.FILTER(_xlpm.x,_xlpm.y&gt;cr)),5),FS7:FS233,0)+6,1))</f>
        <v>AI01.Jaccard</v>
      </c>
      <c r="FT238" s="9" t="str" cm="1">
        <f t="array" aca="1" ref="FT238" ca="1">INDIRECT(ADDRESS(MATCH(SMALL(_xlfn.LET(_xlpm.x,IF(ISNUMBER(FT7:FT233),FT7:FT233),_xlpm.y,IF(ISNUMBER(FS7:FS233),FS7:FS233),_xlfn._xlws.FILTER(_xlpm.x,_xlpm.y&gt;cr)),5),FT7:FT233,0)+6,1))</f>
        <v>BU01.Dice</v>
      </c>
      <c r="FU238" s="1" t="str" cm="1">
        <f t="array" aca="1" ref="FU238" ca="1">INDEX(_xlfn._xlws.FILTER(FU7:FU233,ISTEXT(FU7:FU233)),MODE(MATCH(_xlfn._xlws.FILTER(FU7:FU233,ISTEXT(FU7:FU233)),_xlfn._xlws.FILTER(FU7:FU233,ISTEXT(FU7:FU233)),0)))</f>
        <v>k=20, r=0.1</v>
      </c>
      <c r="FV238" s="1" t="str" cm="1">
        <f t="array" aca="1" ref="FV238" ca="1">INDEX(_xlfn._xlws.FILTER(FV7:FV233,ISTEXT(FV7:FV233)),MODE(MATCH(_xlfn._xlws.FILTER(FV7:FV233,ISTEXT(FV7:FV233)),_xlfn._xlws.FILTER(FV7:FV233,ISTEXT(FV7:FV233)),0)))</f>
        <v>k=20, r=0.1</v>
      </c>
      <c r="FW238" s="1" t="str" cm="1">
        <f t="array" aca="1" ref="FW238" ca="1">INDEX(_xlfn._xlws.FILTER(FW7:FW233,ISTEXT(FW7:FW233)),MODE(MATCH(_xlfn._xlws.FILTER(FW7:FW233,ISTEXT(FW7:FW233)),_xlfn._xlws.FILTER(FW7:FW233,ISTEXT(FW7:FW233)),0)))</f>
        <v>k=20, r=0.1</v>
      </c>
      <c r="FX238" s="1" t="str" cm="1">
        <f t="array" aca="1" ref="FX238" ca="1">INDEX(_xlfn._xlws.FILTER(FX7:FX233,ISTEXT(FX7:FX233)),MODE(MATCH(_xlfn._xlws.FILTER(FX7:FX233,ISTEXT(FX7:FX233)),_xlfn._xlws.FILTER(FX7:FX233,ISTEXT(FX7:FX233)),0)))</f>
        <v>k=5, r=0.1</v>
      </c>
      <c r="FY238" s="1" t="str" cm="1">
        <f t="array" aca="1" ref="FY238" ca="1">INDEX(_xlfn._xlws.FILTER(FY7:FY233,ISTEXT(FY7:FY233)),MODE(MATCH(_xlfn._xlws.FILTER(FY7:FY233,ISTEXT(FY7:FY233)),_xlfn._xlws.FILTER(FY7:FY233,ISTEXT(FY7:FY233)),0)))</f>
        <v>k=20, r=0.9</v>
      </c>
    </row>
    <row r="240" spans="1:181" x14ac:dyDescent="0.2">
      <c r="B240" s="2" t="s">
        <v>0</v>
      </c>
      <c r="C240" s="2" t="s">
        <v>1</v>
      </c>
      <c r="D240" s="2" t="s">
        <v>2</v>
      </c>
      <c r="E240" s="2" t="s">
        <v>216</v>
      </c>
      <c r="F240" s="2" t="s">
        <v>217</v>
      </c>
      <c r="G240" s="3" t="s">
        <v>0</v>
      </c>
      <c r="H240" s="3" t="s">
        <v>1</v>
      </c>
      <c r="I240" s="3" t="s">
        <v>2</v>
      </c>
      <c r="J240" s="3" t="s">
        <v>216</v>
      </c>
      <c r="K240" s="3" t="s">
        <v>217</v>
      </c>
      <c r="L240" s="2" t="s">
        <v>0</v>
      </c>
      <c r="M240" s="2" t="s">
        <v>1</v>
      </c>
      <c r="N240" s="2" t="s">
        <v>2</v>
      </c>
      <c r="O240" s="2" t="s">
        <v>216</v>
      </c>
      <c r="P240" s="2" t="s">
        <v>217</v>
      </c>
      <c r="Q240" s="3" t="s">
        <v>0</v>
      </c>
      <c r="R240" s="3" t="s">
        <v>1</v>
      </c>
      <c r="S240" s="3" t="s">
        <v>2</v>
      </c>
      <c r="T240" s="3" t="s">
        <v>216</v>
      </c>
      <c r="U240" s="3" t="s">
        <v>217</v>
      </c>
      <c r="V240" s="2" t="s">
        <v>0</v>
      </c>
      <c r="W240" s="2" t="s">
        <v>1</v>
      </c>
      <c r="X240" s="2" t="s">
        <v>2</v>
      </c>
      <c r="Y240" s="2" t="s">
        <v>216</v>
      </c>
      <c r="Z240" s="2" t="s">
        <v>217</v>
      </c>
      <c r="AA240" s="3" t="s">
        <v>0</v>
      </c>
      <c r="AB240" s="3" t="s">
        <v>1</v>
      </c>
      <c r="AC240" s="3" t="s">
        <v>2</v>
      </c>
      <c r="AD240" s="3" t="s">
        <v>216</v>
      </c>
      <c r="AE240" s="3" t="s">
        <v>217</v>
      </c>
      <c r="AF240" s="2" t="s">
        <v>0</v>
      </c>
      <c r="AG240" s="2" t="s">
        <v>1</v>
      </c>
      <c r="AH240" s="2" t="s">
        <v>2</v>
      </c>
      <c r="AI240" s="2" t="s">
        <v>216</v>
      </c>
      <c r="AJ240" s="2" t="s">
        <v>217</v>
      </c>
      <c r="AK240" s="3" t="s">
        <v>0</v>
      </c>
      <c r="AL240" s="3" t="s">
        <v>1</v>
      </c>
      <c r="AM240" s="3" t="s">
        <v>2</v>
      </c>
      <c r="AN240" s="3" t="s">
        <v>216</v>
      </c>
      <c r="AO240" s="3" t="s">
        <v>217</v>
      </c>
      <c r="AP240" s="2" t="s">
        <v>0</v>
      </c>
      <c r="AQ240" s="2" t="s">
        <v>1</v>
      </c>
      <c r="AR240" s="2" t="s">
        <v>2</v>
      </c>
      <c r="AS240" s="2" t="s">
        <v>216</v>
      </c>
      <c r="AT240" s="2" t="s">
        <v>217</v>
      </c>
      <c r="AU240" s="3" t="s">
        <v>0</v>
      </c>
      <c r="AV240" s="3" t="s">
        <v>1</v>
      </c>
      <c r="AW240" s="3" t="s">
        <v>2</v>
      </c>
      <c r="AX240" s="3" t="s">
        <v>216</v>
      </c>
      <c r="AY240" s="3" t="s">
        <v>217</v>
      </c>
      <c r="AZ240" s="2" t="s">
        <v>0</v>
      </c>
      <c r="BA240" s="2" t="s">
        <v>1</v>
      </c>
      <c r="BB240" s="2" t="s">
        <v>2</v>
      </c>
      <c r="BC240" s="2" t="s">
        <v>216</v>
      </c>
      <c r="BD240" s="2" t="s">
        <v>217</v>
      </c>
      <c r="BE240" s="3" t="s">
        <v>0</v>
      </c>
      <c r="BF240" s="3" t="s">
        <v>1</v>
      </c>
      <c r="BG240" s="3" t="s">
        <v>2</v>
      </c>
      <c r="BH240" s="3" t="s">
        <v>216</v>
      </c>
      <c r="BI240" s="3" t="s">
        <v>217</v>
      </c>
      <c r="BJ240" s="2" t="s">
        <v>0</v>
      </c>
      <c r="BK240" s="2" t="s">
        <v>1</v>
      </c>
      <c r="BL240" s="2" t="s">
        <v>2</v>
      </c>
      <c r="BM240" s="2" t="s">
        <v>216</v>
      </c>
      <c r="BN240" s="2" t="s">
        <v>217</v>
      </c>
      <c r="BO240" s="3" t="s">
        <v>0</v>
      </c>
      <c r="BP240" s="3" t="s">
        <v>1</v>
      </c>
      <c r="BQ240" s="3" t="s">
        <v>2</v>
      </c>
      <c r="BR240" s="3" t="s">
        <v>216</v>
      </c>
      <c r="BS240" s="3" t="s">
        <v>217</v>
      </c>
      <c r="BT240" s="2" t="s">
        <v>0</v>
      </c>
      <c r="BU240" s="2" t="s">
        <v>1</v>
      </c>
      <c r="BV240" s="2" t="s">
        <v>2</v>
      </c>
      <c r="BW240" s="2" t="s">
        <v>216</v>
      </c>
      <c r="BX240" s="2" t="s">
        <v>217</v>
      </c>
      <c r="BY240" s="3" t="s">
        <v>0</v>
      </c>
      <c r="BZ240" s="3" t="s">
        <v>1</v>
      </c>
      <c r="CA240" s="3" t="s">
        <v>2</v>
      </c>
      <c r="CB240" s="3" t="s">
        <v>216</v>
      </c>
      <c r="CC240" s="3" t="s">
        <v>217</v>
      </c>
      <c r="CD240" s="2" t="s">
        <v>0</v>
      </c>
      <c r="CE240" s="2" t="s">
        <v>1</v>
      </c>
      <c r="CF240" s="2" t="s">
        <v>2</v>
      </c>
      <c r="CG240" s="2" t="s">
        <v>216</v>
      </c>
      <c r="CH240" s="2" t="s">
        <v>217</v>
      </c>
      <c r="CI240" s="3" t="s">
        <v>0</v>
      </c>
      <c r="CJ240" s="3" t="s">
        <v>1</v>
      </c>
      <c r="CK240" s="3" t="s">
        <v>2</v>
      </c>
      <c r="CL240" s="3" t="s">
        <v>216</v>
      </c>
      <c r="CM240" s="3" t="s">
        <v>217</v>
      </c>
      <c r="CN240" s="2" t="s">
        <v>0</v>
      </c>
      <c r="CO240" s="2" t="s">
        <v>1</v>
      </c>
      <c r="CP240" s="2" t="s">
        <v>2</v>
      </c>
      <c r="CQ240" s="2" t="s">
        <v>216</v>
      </c>
      <c r="CR240" s="2" t="s">
        <v>217</v>
      </c>
      <c r="CS240" s="3" t="s">
        <v>0</v>
      </c>
      <c r="CT240" s="3" t="s">
        <v>1</v>
      </c>
      <c r="CU240" s="3" t="s">
        <v>2</v>
      </c>
      <c r="CV240" s="3" t="s">
        <v>216</v>
      </c>
      <c r="CW240" s="3" t="s">
        <v>217</v>
      </c>
      <c r="CX240" s="2" t="s">
        <v>0</v>
      </c>
      <c r="CY240" s="2" t="s">
        <v>1</v>
      </c>
      <c r="CZ240" s="2" t="s">
        <v>2</v>
      </c>
      <c r="DA240" s="2" t="s">
        <v>216</v>
      </c>
      <c r="DB240" s="2" t="s">
        <v>217</v>
      </c>
      <c r="DC240" s="3" t="s">
        <v>0</v>
      </c>
      <c r="DD240" s="3" t="s">
        <v>1</v>
      </c>
      <c r="DE240" s="3" t="s">
        <v>2</v>
      </c>
      <c r="DF240" s="3" t="s">
        <v>216</v>
      </c>
      <c r="DG240" s="3" t="s">
        <v>217</v>
      </c>
      <c r="DH240" s="2" t="s">
        <v>0</v>
      </c>
      <c r="DI240" s="2" t="s">
        <v>1</v>
      </c>
      <c r="DJ240" s="2" t="s">
        <v>2</v>
      </c>
      <c r="DK240" s="2" t="s">
        <v>216</v>
      </c>
      <c r="DL240" s="2" t="s">
        <v>217</v>
      </c>
      <c r="DM240" s="3" t="s">
        <v>0</v>
      </c>
      <c r="DN240" s="3" t="s">
        <v>1</v>
      </c>
      <c r="DO240" s="3" t="s">
        <v>2</v>
      </c>
      <c r="DP240" s="3" t="s">
        <v>216</v>
      </c>
      <c r="DQ240" s="3" t="s">
        <v>217</v>
      </c>
      <c r="DR240" s="2" t="s">
        <v>0</v>
      </c>
      <c r="DS240" s="2" t="s">
        <v>1</v>
      </c>
      <c r="DT240" s="2" t="s">
        <v>2</v>
      </c>
      <c r="DU240" s="2" t="s">
        <v>216</v>
      </c>
      <c r="DV240" s="2" t="s">
        <v>217</v>
      </c>
      <c r="DW240" s="3" t="s">
        <v>0</v>
      </c>
      <c r="DX240" s="3" t="s">
        <v>1</v>
      </c>
      <c r="DY240" s="3" t="s">
        <v>2</v>
      </c>
      <c r="DZ240" s="3" t="s">
        <v>216</v>
      </c>
      <c r="EA240" s="3" t="s">
        <v>217</v>
      </c>
      <c r="EB240" s="2" t="s">
        <v>0</v>
      </c>
      <c r="EC240" s="2" t="s">
        <v>1</v>
      </c>
      <c r="ED240" s="2" t="s">
        <v>2</v>
      </c>
      <c r="EE240" s="2" t="s">
        <v>216</v>
      </c>
      <c r="EF240" s="2" t="s">
        <v>217</v>
      </c>
      <c r="EG240" s="3" t="s">
        <v>0</v>
      </c>
      <c r="EH240" s="3" t="s">
        <v>1</v>
      </c>
      <c r="EI240" s="3" t="s">
        <v>2</v>
      </c>
      <c r="EJ240" s="3" t="s">
        <v>216</v>
      </c>
      <c r="EK240" s="3" t="s">
        <v>217</v>
      </c>
      <c r="EL240" s="2" t="s">
        <v>0</v>
      </c>
      <c r="EM240" s="2" t="s">
        <v>1</v>
      </c>
      <c r="EN240" s="2" t="s">
        <v>2</v>
      </c>
      <c r="EO240" s="2" t="s">
        <v>216</v>
      </c>
      <c r="EP240" s="2" t="s">
        <v>217</v>
      </c>
      <c r="EQ240" s="3" t="s">
        <v>0</v>
      </c>
      <c r="ER240" s="3" t="s">
        <v>1</v>
      </c>
      <c r="ES240" s="3" t="s">
        <v>2</v>
      </c>
      <c r="ET240" s="3" t="s">
        <v>216</v>
      </c>
      <c r="EU240" s="3" t="s">
        <v>217</v>
      </c>
      <c r="EV240" s="2" t="s">
        <v>0</v>
      </c>
      <c r="EW240" s="2" t="s">
        <v>1</v>
      </c>
      <c r="EX240" s="2" t="s">
        <v>2</v>
      </c>
      <c r="EY240" s="2" t="s">
        <v>216</v>
      </c>
      <c r="EZ240" s="2" t="s">
        <v>217</v>
      </c>
      <c r="FA240" s="3" t="s">
        <v>0</v>
      </c>
      <c r="FB240" s="3" t="s">
        <v>1</v>
      </c>
      <c r="FC240" s="3" t="s">
        <v>2</v>
      </c>
      <c r="FD240" s="3" t="s">
        <v>216</v>
      </c>
      <c r="FE240" s="3" t="s">
        <v>217</v>
      </c>
      <c r="FF240" s="2" t="s">
        <v>0</v>
      </c>
      <c r="FG240" s="2" t="s">
        <v>1</v>
      </c>
      <c r="FH240" s="2" t="s">
        <v>2</v>
      </c>
      <c r="FI240" s="2" t="s">
        <v>216</v>
      </c>
      <c r="FJ240" s="2" t="s">
        <v>217</v>
      </c>
      <c r="FK240" s="3" t="s">
        <v>0</v>
      </c>
      <c r="FL240" s="3" t="s">
        <v>1</v>
      </c>
      <c r="FM240" s="3" t="s">
        <v>2</v>
      </c>
      <c r="FN240" s="3" t="s">
        <v>216</v>
      </c>
      <c r="FO240" s="3" t="s">
        <v>217</v>
      </c>
      <c r="FP240" s="2" t="s">
        <v>0</v>
      </c>
      <c r="FQ240" s="2" t="s">
        <v>1</v>
      </c>
      <c r="FR240" s="2" t="s">
        <v>2</v>
      </c>
      <c r="FS240" s="2" t="s">
        <v>216</v>
      </c>
      <c r="FT240" s="2" t="s">
        <v>217</v>
      </c>
      <c r="FU240" s="3" t="s">
        <v>0</v>
      </c>
      <c r="FV240" s="3" t="s">
        <v>1</v>
      </c>
      <c r="FW240" s="3" t="s">
        <v>2</v>
      </c>
      <c r="FX240" s="3" t="s">
        <v>216</v>
      </c>
      <c r="FY240" s="3" t="s">
        <v>217</v>
      </c>
    </row>
    <row r="241" spans="2:181" ht="13.5" x14ac:dyDescent="0.25">
      <c r="B241" s="48" t="s">
        <v>200</v>
      </c>
      <c r="C241" s="51"/>
      <c r="D241" s="51"/>
      <c r="E241" s="51"/>
      <c r="F241" s="51"/>
      <c r="G241" s="49" t="s">
        <v>264</v>
      </c>
      <c r="H241" s="49"/>
      <c r="I241" s="49"/>
      <c r="J241" s="49"/>
      <c r="K241" s="49"/>
      <c r="L241" s="48" t="s">
        <v>201</v>
      </c>
      <c r="M241" s="48"/>
      <c r="N241" s="48"/>
      <c r="O241" s="48"/>
      <c r="P241" s="48"/>
      <c r="Q241" s="49" t="s">
        <v>266</v>
      </c>
      <c r="R241" s="49"/>
      <c r="S241" s="49"/>
      <c r="T241" s="49"/>
      <c r="U241" s="49"/>
      <c r="V241" s="48" t="s">
        <v>202</v>
      </c>
      <c r="W241" s="48"/>
      <c r="X241" s="48"/>
      <c r="Y241" s="48"/>
      <c r="Z241" s="48"/>
      <c r="AA241" s="49" t="s">
        <v>268</v>
      </c>
      <c r="AB241" s="49"/>
      <c r="AC241" s="49"/>
      <c r="AD241" s="49"/>
      <c r="AE241" s="49"/>
      <c r="AF241" s="48" t="s">
        <v>203</v>
      </c>
      <c r="AG241" s="48"/>
      <c r="AH241" s="48"/>
      <c r="AI241" s="48"/>
      <c r="AJ241" s="48"/>
      <c r="AK241" s="49" t="s">
        <v>270</v>
      </c>
      <c r="AL241" s="49"/>
      <c r="AM241" s="49"/>
      <c r="AN241" s="49"/>
      <c r="AO241" s="49"/>
      <c r="AP241" s="48" t="s">
        <v>205</v>
      </c>
      <c r="AQ241" s="48"/>
      <c r="AR241" s="48"/>
      <c r="AS241" s="48"/>
      <c r="AT241" s="48"/>
      <c r="AU241" s="49" t="s">
        <v>200</v>
      </c>
      <c r="AV241" s="50"/>
      <c r="AW241" s="50"/>
      <c r="AX241" s="50"/>
      <c r="AY241" s="50"/>
      <c r="AZ241" s="48" t="s">
        <v>201</v>
      </c>
      <c r="BA241" s="48"/>
      <c r="BB241" s="48"/>
      <c r="BC241" s="48"/>
      <c r="BD241" s="48"/>
      <c r="BE241" s="49" t="s">
        <v>202</v>
      </c>
      <c r="BF241" s="49"/>
      <c r="BG241" s="49"/>
      <c r="BH241" s="49"/>
      <c r="BI241" s="49"/>
      <c r="BJ241" s="48" t="s">
        <v>203</v>
      </c>
      <c r="BK241" s="48"/>
      <c r="BL241" s="48"/>
      <c r="BM241" s="48"/>
      <c r="BN241" s="48"/>
      <c r="BO241" s="49" t="s">
        <v>205</v>
      </c>
      <c r="BP241" s="49"/>
      <c r="BQ241" s="49"/>
      <c r="BR241" s="49"/>
      <c r="BS241" s="49"/>
      <c r="BT241" s="14" t="s">
        <v>200</v>
      </c>
      <c r="BU241" s="15"/>
      <c r="BV241" s="15"/>
      <c r="BW241" s="15"/>
      <c r="BX241" s="16"/>
      <c r="BY241" s="17" t="s">
        <v>201</v>
      </c>
      <c r="BZ241" s="18"/>
      <c r="CA241" s="18"/>
      <c r="CB241" s="18"/>
      <c r="CC241" s="19"/>
      <c r="CD241" s="14" t="s">
        <v>202</v>
      </c>
      <c r="CE241" s="15"/>
      <c r="CF241" s="15"/>
      <c r="CG241" s="15"/>
      <c r="CH241" s="16"/>
      <c r="CI241" s="17" t="s">
        <v>203</v>
      </c>
      <c r="CJ241" s="18"/>
      <c r="CK241" s="18"/>
      <c r="CL241" s="18"/>
      <c r="CM241" s="19"/>
      <c r="CN241" s="14" t="s">
        <v>205</v>
      </c>
      <c r="CO241" s="15"/>
      <c r="CP241" s="15"/>
      <c r="CQ241" s="15"/>
      <c r="CR241" s="16"/>
      <c r="CS241" s="17" t="s">
        <v>200</v>
      </c>
      <c r="CT241" s="18"/>
      <c r="CU241" s="18"/>
      <c r="CV241" s="18"/>
      <c r="CW241" s="19"/>
      <c r="CX241" s="14" t="s">
        <v>201</v>
      </c>
      <c r="CY241" s="15"/>
      <c r="CZ241" s="15"/>
      <c r="DA241" s="15"/>
      <c r="DB241" s="16"/>
      <c r="DC241" s="17" t="s">
        <v>202</v>
      </c>
      <c r="DD241" s="18"/>
      <c r="DE241" s="18"/>
      <c r="DF241" s="18"/>
      <c r="DG241" s="19"/>
      <c r="DH241" s="14" t="s">
        <v>203</v>
      </c>
      <c r="DI241" s="15"/>
      <c r="DJ241" s="15"/>
      <c r="DK241" s="15"/>
      <c r="DL241" s="16"/>
      <c r="DM241" s="17" t="s">
        <v>205</v>
      </c>
      <c r="DN241" s="18"/>
      <c r="DO241" s="18"/>
      <c r="DP241" s="18"/>
      <c r="DQ241" s="19"/>
      <c r="DR241" s="14" t="s">
        <v>200</v>
      </c>
      <c r="DS241" s="15"/>
      <c r="DT241" s="15"/>
      <c r="DU241" s="15"/>
      <c r="DV241" s="16"/>
      <c r="DW241" s="17" t="s">
        <v>201</v>
      </c>
      <c r="DX241" s="18"/>
      <c r="DY241" s="18"/>
      <c r="DZ241" s="18"/>
      <c r="EA241" s="19"/>
      <c r="EB241" s="14" t="s">
        <v>202</v>
      </c>
      <c r="EC241" s="15"/>
      <c r="ED241" s="15"/>
      <c r="EE241" s="15"/>
      <c r="EF241" s="16"/>
      <c r="EG241" s="17" t="s">
        <v>203</v>
      </c>
      <c r="EH241" s="18"/>
      <c r="EI241" s="18"/>
      <c r="EJ241" s="18"/>
      <c r="EK241" s="19"/>
      <c r="EL241" s="14" t="s">
        <v>205</v>
      </c>
      <c r="EM241" s="15"/>
      <c r="EN241" s="15"/>
      <c r="EO241" s="15"/>
      <c r="EP241" s="16"/>
      <c r="EQ241" s="17" t="s">
        <v>200</v>
      </c>
      <c r="ER241" s="18"/>
      <c r="ES241" s="18"/>
      <c r="ET241" s="18"/>
      <c r="EU241" s="19"/>
      <c r="EV241" s="14" t="s">
        <v>201</v>
      </c>
      <c r="EW241" s="15"/>
      <c r="EX241" s="15"/>
      <c r="EY241" s="15"/>
      <c r="EZ241" s="16"/>
      <c r="FA241" s="17" t="s">
        <v>202</v>
      </c>
      <c r="FB241" s="18"/>
      <c r="FC241" s="18"/>
      <c r="FD241" s="18"/>
      <c r="FE241" s="19"/>
      <c r="FF241" s="14" t="s">
        <v>203</v>
      </c>
      <c r="FG241" s="15"/>
      <c r="FH241" s="15"/>
      <c r="FI241" s="15"/>
      <c r="FJ241" s="16"/>
      <c r="FK241" s="17" t="s">
        <v>205</v>
      </c>
      <c r="FL241" s="18"/>
      <c r="FM241" s="18"/>
      <c r="FN241" s="18"/>
      <c r="FO241" s="19"/>
      <c r="FP241" s="2"/>
      <c r="FQ241" s="2"/>
      <c r="FR241" s="2"/>
      <c r="FS241" s="2"/>
      <c r="FT241" s="2"/>
      <c r="FU241" s="3"/>
      <c r="FV241" s="3"/>
      <c r="FW241" s="3"/>
      <c r="FX241" s="3"/>
      <c r="FY241" s="3"/>
    </row>
    <row r="242" spans="2:181" ht="13.5" x14ac:dyDescent="0.25">
      <c r="B242" s="35" t="s">
        <v>196</v>
      </c>
      <c r="C242" s="36"/>
      <c r="D242" s="36"/>
      <c r="E242" s="36"/>
      <c r="F242" s="36"/>
      <c r="G242" s="36"/>
      <c r="H242" s="36"/>
      <c r="I242" s="36"/>
      <c r="J242" s="36"/>
      <c r="K242" s="36"/>
      <c r="L242" s="36"/>
      <c r="M242" s="36"/>
      <c r="N242" s="36"/>
      <c r="O242" s="36"/>
      <c r="P242" s="36"/>
      <c r="Q242" s="36"/>
      <c r="R242" s="36"/>
      <c r="S242" s="36"/>
      <c r="T242" s="36"/>
      <c r="U242" s="36"/>
      <c r="V242" s="36"/>
      <c r="W242" s="36"/>
      <c r="X242" s="36"/>
      <c r="Y242" s="36"/>
      <c r="Z242" s="36"/>
      <c r="AA242" s="36"/>
      <c r="AB242" s="36"/>
      <c r="AC242" s="36"/>
      <c r="AD242" s="36"/>
      <c r="AE242" s="36"/>
      <c r="AF242" s="36"/>
      <c r="AG242" s="36"/>
      <c r="AH242" s="36"/>
      <c r="AI242" s="36"/>
      <c r="AJ242" s="36"/>
      <c r="AK242" s="36"/>
      <c r="AL242" s="36"/>
      <c r="AM242" s="36"/>
      <c r="AN242" s="36"/>
      <c r="AO242" s="36"/>
      <c r="AP242" s="36"/>
      <c r="AQ242" s="36"/>
      <c r="AR242" s="36"/>
      <c r="AS242" s="36"/>
      <c r="AT242" s="36"/>
      <c r="AU242" s="37" t="s">
        <v>229</v>
      </c>
      <c r="AV242" s="38"/>
      <c r="AW242" s="38"/>
      <c r="AX242" s="38"/>
      <c r="AY242" s="38"/>
      <c r="AZ242" s="38"/>
      <c r="BA242" s="38"/>
      <c r="BB242" s="38"/>
      <c r="BC242" s="38"/>
      <c r="BD242" s="38"/>
      <c r="BE242" s="38"/>
      <c r="BF242" s="38"/>
      <c r="BG242" s="38"/>
      <c r="BH242" s="38"/>
      <c r="BI242" s="38"/>
      <c r="BJ242" s="38"/>
      <c r="BK242" s="38"/>
      <c r="BL242" s="38"/>
      <c r="BM242" s="38"/>
      <c r="BN242" s="38"/>
      <c r="BO242" s="38"/>
      <c r="BP242" s="38"/>
      <c r="BQ242" s="38"/>
      <c r="BR242" s="38"/>
      <c r="BS242" s="38"/>
      <c r="BT242" s="39" t="s">
        <v>232</v>
      </c>
      <c r="BU242" s="40"/>
      <c r="BV242" s="40"/>
      <c r="BW242" s="40"/>
      <c r="BX242" s="40"/>
      <c r="BY242" s="40"/>
      <c r="BZ242" s="40"/>
      <c r="CA242" s="40"/>
      <c r="CB242" s="40"/>
      <c r="CC242" s="40"/>
      <c r="CD242" s="40"/>
      <c r="CE242" s="40"/>
      <c r="CF242" s="40"/>
      <c r="CG242" s="40"/>
      <c r="CH242" s="40"/>
      <c r="CI242" s="40"/>
      <c r="CJ242" s="40"/>
      <c r="CK242" s="40"/>
      <c r="CL242" s="40"/>
      <c r="CM242" s="40"/>
      <c r="CN242" s="40"/>
      <c r="CO242" s="40"/>
      <c r="CP242" s="40"/>
      <c r="CQ242" s="40"/>
      <c r="CR242" s="41"/>
      <c r="CS242" s="42" t="s">
        <v>197</v>
      </c>
      <c r="CT242" s="43"/>
      <c r="CU242" s="43"/>
      <c r="CV242" s="43"/>
      <c r="CW242" s="43"/>
      <c r="CX242" s="43"/>
      <c r="CY242" s="43"/>
      <c r="CZ242" s="43"/>
      <c r="DA242" s="43"/>
      <c r="DB242" s="43"/>
      <c r="DC242" s="43"/>
      <c r="DD242" s="43"/>
      <c r="DE242" s="43"/>
      <c r="DF242" s="43"/>
      <c r="DG242" s="43"/>
      <c r="DH242" s="43"/>
      <c r="DI242" s="43"/>
      <c r="DJ242" s="43"/>
      <c r="DK242" s="43"/>
      <c r="DL242" s="43"/>
      <c r="DM242" s="43"/>
      <c r="DN242" s="43"/>
      <c r="DO242" s="43"/>
      <c r="DP242" s="43"/>
      <c r="DQ242" s="44"/>
      <c r="DR242" s="45" t="s">
        <v>198</v>
      </c>
      <c r="DS242" s="46"/>
      <c r="DT242" s="46"/>
      <c r="DU242" s="46"/>
      <c r="DV242" s="46"/>
      <c r="DW242" s="46"/>
      <c r="DX242" s="46"/>
      <c r="DY242" s="46"/>
      <c r="DZ242" s="46"/>
      <c r="EA242" s="46"/>
      <c r="EB242" s="46"/>
      <c r="EC242" s="46"/>
      <c r="ED242" s="46"/>
      <c r="EE242" s="46"/>
      <c r="EF242" s="46"/>
      <c r="EG242" s="46"/>
      <c r="EH242" s="46"/>
      <c r="EI242" s="46"/>
      <c r="EJ242" s="46"/>
      <c r="EK242" s="46"/>
      <c r="EL242" s="46"/>
      <c r="EM242" s="46"/>
      <c r="EN242" s="46"/>
      <c r="EO242" s="46"/>
      <c r="EP242" s="47"/>
      <c r="EQ242" s="26" t="s">
        <v>199</v>
      </c>
      <c r="ER242" s="27"/>
      <c r="ES242" s="27"/>
      <c r="ET242" s="27"/>
      <c r="EU242" s="27"/>
      <c r="EV242" s="27"/>
      <c r="EW242" s="27"/>
      <c r="EX242" s="27"/>
      <c r="EY242" s="27"/>
      <c r="EZ242" s="27"/>
      <c r="FA242" s="27"/>
      <c r="FB242" s="27"/>
      <c r="FC242" s="27"/>
      <c r="FD242" s="27"/>
      <c r="FE242" s="27"/>
      <c r="FF242" s="27"/>
      <c r="FG242" s="27"/>
      <c r="FH242" s="27"/>
      <c r="FI242" s="27"/>
      <c r="FJ242" s="27"/>
      <c r="FK242" s="27"/>
      <c r="FL242" s="27"/>
      <c r="FM242" s="27"/>
      <c r="FN242" s="27"/>
      <c r="FO242" s="28"/>
      <c r="FP242" s="2"/>
      <c r="FQ242" s="2"/>
      <c r="FR242" s="2"/>
      <c r="FS242" s="2"/>
      <c r="FT242" s="2"/>
      <c r="FU242" s="3"/>
      <c r="FV242" s="3"/>
      <c r="FW242" s="3"/>
      <c r="FX242" s="3"/>
      <c r="FY242" s="3"/>
    </row>
  </sheetData>
  <mergeCells count="83">
    <mergeCell ref="G5:K5"/>
    <mergeCell ref="Q5:U5"/>
    <mergeCell ref="AA5:AE5"/>
    <mergeCell ref="AK5:AO5"/>
    <mergeCell ref="BT4:CR4"/>
    <mergeCell ref="BT5:BX5"/>
    <mergeCell ref="BY5:CC5"/>
    <mergeCell ref="CD5:CH5"/>
    <mergeCell ref="CI5:CM5"/>
    <mergeCell ref="CN5:CR5"/>
    <mergeCell ref="AU4:BS4"/>
    <mergeCell ref="AU5:AY5"/>
    <mergeCell ref="AZ5:BD5"/>
    <mergeCell ref="BE5:BI5"/>
    <mergeCell ref="BJ5:BN5"/>
    <mergeCell ref="BO5:BS5"/>
    <mergeCell ref="EG5:EK5"/>
    <mergeCell ref="EL5:EP5"/>
    <mergeCell ref="EQ5:EU5"/>
    <mergeCell ref="EV5:EZ5"/>
    <mergeCell ref="FA5:FE5"/>
    <mergeCell ref="DR5:DV5"/>
    <mergeCell ref="DW5:EA5"/>
    <mergeCell ref="B4:AT4"/>
    <mergeCell ref="B5:F5"/>
    <mergeCell ref="L5:P5"/>
    <mergeCell ref="V5:Z5"/>
    <mergeCell ref="AF5:AJ5"/>
    <mergeCell ref="AP5:AT5"/>
    <mergeCell ref="CS4:DQ4"/>
    <mergeCell ref="CS5:CW5"/>
    <mergeCell ref="DR4:EP4"/>
    <mergeCell ref="EB5:EF5"/>
    <mergeCell ref="CX5:DB5"/>
    <mergeCell ref="DC5:DG5"/>
    <mergeCell ref="DH5:DL5"/>
    <mergeCell ref="DM5:DQ5"/>
    <mergeCell ref="B241:F241"/>
    <mergeCell ref="G241:K241"/>
    <mergeCell ref="L241:P241"/>
    <mergeCell ref="Q241:U241"/>
    <mergeCell ref="V241:Z241"/>
    <mergeCell ref="AA241:AE241"/>
    <mergeCell ref="AF241:AJ241"/>
    <mergeCell ref="AK241:AO241"/>
    <mergeCell ref="AP241:AT241"/>
    <mergeCell ref="AU241:AY241"/>
    <mergeCell ref="AZ241:BD241"/>
    <mergeCell ref="BE241:BI241"/>
    <mergeCell ref="BJ241:BN241"/>
    <mergeCell ref="BO241:BS241"/>
    <mergeCell ref="BT241:BX241"/>
    <mergeCell ref="BY241:CC241"/>
    <mergeCell ref="CD241:CH241"/>
    <mergeCell ref="CI241:CM241"/>
    <mergeCell ref="CN241:CR241"/>
    <mergeCell ref="CS241:CW241"/>
    <mergeCell ref="CX241:DB241"/>
    <mergeCell ref="DC241:DG241"/>
    <mergeCell ref="DH241:DL241"/>
    <mergeCell ref="DM241:DQ241"/>
    <mergeCell ref="DR241:DV241"/>
    <mergeCell ref="EQ242:FO242"/>
    <mergeCell ref="DW241:EA241"/>
    <mergeCell ref="EB241:EF241"/>
    <mergeCell ref="EG241:EK241"/>
    <mergeCell ref="EL241:EP241"/>
    <mergeCell ref="EQ241:EU241"/>
    <mergeCell ref="B242:AT242"/>
    <mergeCell ref="AU242:BS242"/>
    <mergeCell ref="BT242:CR242"/>
    <mergeCell ref="CS242:DQ242"/>
    <mergeCell ref="DR242:EP242"/>
    <mergeCell ref="GA4:GA6"/>
    <mergeCell ref="EV241:EZ241"/>
    <mergeCell ref="FA241:FE241"/>
    <mergeCell ref="FF241:FJ241"/>
    <mergeCell ref="FK241:FO241"/>
    <mergeCell ref="FU4:FY5"/>
    <mergeCell ref="FF5:FJ5"/>
    <mergeCell ref="FK5:FO5"/>
    <mergeCell ref="EQ4:FO4"/>
    <mergeCell ref="FP4:FT5"/>
  </mergeCells>
  <phoneticPr fontId="5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512ABD-734E-4A7F-BC77-205D8EA2A388}">
  <sheetPr codeName="Sheet2"/>
  <dimension ref="A1:KE242"/>
  <sheetViews>
    <sheetView tabSelected="1" topLeftCell="A4" zoomScaleNormal="100" workbookViewId="0">
      <pane xSplit="1" topLeftCell="BU1" activePane="topRight" state="frozen"/>
      <selection pane="topRight" activeCell="EH72" sqref="EH72"/>
    </sheetView>
  </sheetViews>
  <sheetFormatPr defaultRowHeight="12.75" x14ac:dyDescent="0.2"/>
  <cols>
    <col min="1" max="1" width="13.85546875" style="1" customWidth="1"/>
    <col min="2" max="9" width="9.140625" style="6"/>
    <col min="10" max="17" width="9.140625" style="1"/>
    <col min="18" max="25" width="9.140625" style="6"/>
    <col min="26" max="33" width="9.140625" style="1"/>
    <col min="34" max="41" width="9.140625" style="6"/>
    <col min="42" max="49" width="9.140625" style="1"/>
    <col min="50" max="57" width="9.140625" style="6"/>
    <col min="58" max="65" width="9.140625" style="1"/>
    <col min="66" max="73" width="9.140625" style="6"/>
    <col min="74" max="81" width="9.140625" style="1"/>
    <col min="82" max="89" width="9.140625" style="6"/>
    <col min="90" max="97" width="9.140625" style="1"/>
    <col min="98" max="105" width="9.140625" style="6"/>
    <col min="106" max="113" width="9.140625" style="1"/>
    <col min="114" max="121" width="9.140625" style="6"/>
    <col min="122" max="129" width="9.140625" style="1"/>
    <col min="130" max="137" width="9.140625" style="6"/>
    <col min="138" max="145" width="9.140625" style="1"/>
    <col min="146" max="153" width="9.140625" style="6"/>
    <col min="154" max="161" width="9.140625" style="1"/>
    <col min="162" max="169" width="9.140625" style="6"/>
    <col min="170" max="177" width="9.140625" style="1"/>
    <col min="178" max="185" width="9.140625" style="6"/>
    <col min="186" max="193" width="9.140625" style="1"/>
    <col min="194" max="201" width="9.140625" style="6"/>
    <col min="202" max="209" width="9.140625" style="1"/>
    <col min="210" max="217" width="9.140625" style="6"/>
    <col min="218" max="225" width="9.140625" style="1"/>
    <col min="226" max="233" width="9.140625" style="6"/>
    <col min="234" max="241" width="9.140625" style="1"/>
    <col min="242" max="249" width="9.140625" style="6"/>
    <col min="250" max="257" width="9.140625" style="1"/>
    <col min="258" max="265" width="9.140625" style="6"/>
    <col min="266" max="273" width="9.140625" style="1"/>
    <col min="274" max="281" width="9.140625" style="4"/>
    <col min="282" max="16384" width="9.140625" style="1"/>
  </cols>
  <sheetData>
    <row r="1" spans="1:291" s="3" customFormat="1" hidden="1" x14ac:dyDescent="0.2">
      <c r="B1" s="2" t="s">
        <v>210</v>
      </c>
      <c r="C1" s="2" t="s">
        <v>210</v>
      </c>
      <c r="D1" s="2" t="s">
        <v>210</v>
      </c>
      <c r="E1" s="2" t="s">
        <v>210</v>
      </c>
      <c r="F1" s="2" t="s">
        <v>210</v>
      </c>
      <c r="G1" s="2" t="s">
        <v>210</v>
      </c>
      <c r="H1" s="2" t="s">
        <v>210</v>
      </c>
      <c r="I1" s="2" t="s">
        <v>210</v>
      </c>
      <c r="J1" s="3" t="s">
        <v>210</v>
      </c>
      <c r="K1" s="3" t="s">
        <v>210</v>
      </c>
      <c r="L1" s="3" t="s">
        <v>210</v>
      </c>
      <c r="M1" s="3" t="s">
        <v>210</v>
      </c>
      <c r="N1" s="3" t="s">
        <v>210</v>
      </c>
      <c r="O1" s="3" t="s">
        <v>210</v>
      </c>
      <c r="P1" s="3" t="s">
        <v>210</v>
      </c>
      <c r="Q1" s="3" t="s">
        <v>210</v>
      </c>
      <c r="R1" s="2" t="s">
        <v>210</v>
      </c>
      <c r="S1" s="2" t="s">
        <v>210</v>
      </c>
      <c r="T1" s="2" t="s">
        <v>210</v>
      </c>
      <c r="U1" s="2" t="s">
        <v>210</v>
      </c>
      <c r="V1" s="2" t="s">
        <v>210</v>
      </c>
      <c r="W1" s="2" t="s">
        <v>210</v>
      </c>
      <c r="X1" s="2" t="s">
        <v>210</v>
      </c>
      <c r="Y1" s="2" t="s">
        <v>210</v>
      </c>
      <c r="Z1" s="3" t="s">
        <v>210</v>
      </c>
      <c r="AA1" s="3" t="s">
        <v>210</v>
      </c>
      <c r="AB1" s="3" t="s">
        <v>210</v>
      </c>
      <c r="AC1" s="3" t="s">
        <v>210</v>
      </c>
      <c r="AD1" s="3" t="s">
        <v>210</v>
      </c>
      <c r="AE1" s="3" t="s">
        <v>210</v>
      </c>
      <c r="AF1" s="3" t="s">
        <v>210</v>
      </c>
      <c r="AG1" s="3" t="s">
        <v>210</v>
      </c>
      <c r="AH1" s="2" t="s">
        <v>210</v>
      </c>
      <c r="AI1" s="2" t="s">
        <v>210</v>
      </c>
      <c r="AJ1" s="2" t="s">
        <v>210</v>
      </c>
      <c r="AK1" s="2" t="s">
        <v>210</v>
      </c>
      <c r="AL1" s="2" t="s">
        <v>210</v>
      </c>
      <c r="AM1" s="2" t="s">
        <v>210</v>
      </c>
      <c r="AN1" s="2" t="s">
        <v>210</v>
      </c>
      <c r="AO1" s="2" t="s">
        <v>210</v>
      </c>
      <c r="AP1" s="3" t="s">
        <v>210</v>
      </c>
      <c r="AQ1" s="3" t="s">
        <v>210</v>
      </c>
      <c r="AR1" s="3" t="s">
        <v>210</v>
      </c>
      <c r="AS1" s="3" t="s">
        <v>210</v>
      </c>
      <c r="AT1" s="3" t="s">
        <v>210</v>
      </c>
      <c r="AU1" s="3" t="s">
        <v>210</v>
      </c>
      <c r="AV1" s="3" t="s">
        <v>210</v>
      </c>
      <c r="AW1" s="3" t="s">
        <v>210</v>
      </c>
      <c r="AX1" s="2" t="s">
        <v>210</v>
      </c>
      <c r="AY1" s="2" t="s">
        <v>210</v>
      </c>
      <c r="AZ1" s="2" t="s">
        <v>210</v>
      </c>
      <c r="BA1" s="2" t="s">
        <v>210</v>
      </c>
      <c r="BB1" s="2" t="s">
        <v>210</v>
      </c>
      <c r="BC1" s="2" t="s">
        <v>210</v>
      </c>
      <c r="BD1" s="2" t="s">
        <v>210</v>
      </c>
      <c r="BE1" s="2" t="s">
        <v>210</v>
      </c>
      <c r="BF1" s="3" t="s">
        <v>210</v>
      </c>
      <c r="BG1" s="3" t="s">
        <v>210</v>
      </c>
      <c r="BH1" s="3" t="s">
        <v>210</v>
      </c>
      <c r="BI1" s="3" t="s">
        <v>210</v>
      </c>
      <c r="BJ1" s="3" t="s">
        <v>210</v>
      </c>
      <c r="BK1" s="3" t="s">
        <v>210</v>
      </c>
      <c r="BL1" s="3" t="s">
        <v>210</v>
      </c>
      <c r="BM1" s="3" t="s">
        <v>210</v>
      </c>
      <c r="BN1" s="2" t="s">
        <v>210</v>
      </c>
      <c r="BO1" s="2" t="s">
        <v>210</v>
      </c>
      <c r="BP1" s="2" t="s">
        <v>210</v>
      </c>
      <c r="BQ1" s="2" t="s">
        <v>210</v>
      </c>
      <c r="BR1" s="2" t="s">
        <v>210</v>
      </c>
      <c r="BS1" s="2" t="s">
        <v>210</v>
      </c>
      <c r="BT1" s="2" t="s">
        <v>210</v>
      </c>
      <c r="BU1" s="2" t="s">
        <v>210</v>
      </c>
      <c r="BV1" s="3" t="s">
        <v>230</v>
      </c>
      <c r="BW1" s="3" t="s">
        <v>230</v>
      </c>
      <c r="BX1" s="3" t="s">
        <v>230</v>
      </c>
      <c r="BY1" s="3" t="s">
        <v>230</v>
      </c>
      <c r="BZ1" s="3" t="s">
        <v>230</v>
      </c>
      <c r="CA1" s="3" t="s">
        <v>230</v>
      </c>
      <c r="CB1" s="3" t="s">
        <v>230</v>
      </c>
      <c r="CC1" s="3" t="s">
        <v>230</v>
      </c>
      <c r="CD1" s="2" t="s">
        <v>230</v>
      </c>
      <c r="CE1" s="2" t="s">
        <v>230</v>
      </c>
      <c r="CF1" s="2" t="s">
        <v>230</v>
      </c>
      <c r="CG1" s="2" t="s">
        <v>230</v>
      </c>
      <c r="CH1" s="2" t="s">
        <v>230</v>
      </c>
      <c r="CI1" s="2" t="s">
        <v>230</v>
      </c>
      <c r="CJ1" s="2" t="s">
        <v>230</v>
      </c>
      <c r="CK1" s="2" t="s">
        <v>230</v>
      </c>
      <c r="CL1" s="3" t="s">
        <v>230</v>
      </c>
      <c r="CM1" s="3" t="s">
        <v>230</v>
      </c>
      <c r="CN1" s="3" t="s">
        <v>230</v>
      </c>
      <c r="CO1" s="3" t="s">
        <v>230</v>
      </c>
      <c r="CP1" s="3" t="s">
        <v>230</v>
      </c>
      <c r="CQ1" s="3" t="s">
        <v>230</v>
      </c>
      <c r="CR1" s="3" t="s">
        <v>230</v>
      </c>
      <c r="CS1" s="3" t="s">
        <v>230</v>
      </c>
      <c r="CT1" s="2" t="s">
        <v>230</v>
      </c>
      <c r="CU1" s="2" t="s">
        <v>230</v>
      </c>
      <c r="CV1" s="2" t="s">
        <v>230</v>
      </c>
      <c r="CW1" s="2" t="s">
        <v>230</v>
      </c>
      <c r="CX1" s="2" t="s">
        <v>230</v>
      </c>
      <c r="CY1" s="2" t="s">
        <v>230</v>
      </c>
      <c r="CZ1" s="2" t="s">
        <v>230</v>
      </c>
      <c r="DA1" s="2" t="s">
        <v>230</v>
      </c>
      <c r="DB1" s="3" t="s">
        <v>230</v>
      </c>
      <c r="DC1" s="3" t="s">
        <v>230</v>
      </c>
      <c r="DD1" s="3" t="s">
        <v>230</v>
      </c>
      <c r="DE1" s="3" t="s">
        <v>230</v>
      </c>
      <c r="DF1" s="3" t="s">
        <v>230</v>
      </c>
      <c r="DG1" s="3" t="s">
        <v>230</v>
      </c>
      <c r="DH1" s="3" t="s">
        <v>230</v>
      </c>
      <c r="DI1" s="3" t="s">
        <v>230</v>
      </c>
      <c r="DJ1" s="2" t="s">
        <v>230</v>
      </c>
      <c r="DK1" s="2" t="s">
        <v>230</v>
      </c>
      <c r="DL1" s="2" t="s">
        <v>230</v>
      </c>
      <c r="DM1" s="2" t="s">
        <v>230</v>
      </c>
      <c r="DN1" s="2" t="s">
        <v>230</v>
      </c>
      <c r="DO1" s="2" t="s">
        <v>230</v>
      </c>
      <c r="DP1" s="2" t="s">
        <v>230</v>
      </c>
      <c r="DQ1" s="2" t="s">
        <v>230</v>
      </c>
      <c r="DR1" s="3" t="s">
        <v>231</v>
      </c>
      <c r="DS1" s="3" t="s">
        <v>231</v>
      </c>
      <c r="DT1" s="3" t="s">
        <v>231</v>
      </c>
      <c r="DU1" s="3" t="s">
        <v>231</v>
      </c>
      <c r="DV1" s="3" t="s">
        <v>231</v>
      </c>
      <c r="DW1" s="3" t="s">
        <v>231</v>
      </c>
      <c r="DX1" s="3" t="s">
        <v>231</v>
      </c>
      <c r="DY1" s="3" t="s">
        <v>231</v>
      </c>
      <c r="DZ1" s="2" t="s">
        <v>231</v>
      </c>
      <c r="EA1" s="2" t="s">
        <v>231</v>
      </c>
      <c r="EB1" s="2" t="s">
        <v>231</v>
      </c>
      <c r="EC1" s="2" t="s">
        <v>231</v>
      </c>
      <c r="ED1" s="2" t="s">
        <v>231</v>
      </c>
      <c r="EE1" s="2" t="s">
        <v>231</v>
      </c>
      <c r="EF1" s="2" t="s">
        <v>231</v>
      </c>
      <c r="EG1" s="2" t="s">
        <v>231</v>
      </c>
      <c r="EH1" s="3" t="s">
        <v>231</v>
      </c>
      <c r="EI1" s="3" t="s">
        <v>231</v>
      </c>
      <c r="EJ1" s="3" t="s">
        <v>231</v>
      </c>
      <c r="EK1" s="3" t="s">
        <v>231</v>
      </c>
      <c r="EL1" s="3" t="s">
        <v>231</v>
      </c>
      <c r="EM1" s="3" t="s">
        <v>231</v>
      </c>
      <c r="EN1" s="3" t="s">
        <v>231</v>
      </c>
      <c r="EO1" s="3" t="s">
        <v>231</v>
      </c>
      <c r="EP1" s="2" t="s">
        <v>231</v>
      </c>
      <c r="EQ1" s="2" t="s">
        <v>231</v>
      </c>
      <c r="ER1" s="2" t="s">
        <v>231</v>
      </c>
      <c r="ES1" s="2" t="s">
        <v>231</v>
      </c>
      <c r="ET1" s="2" t="s">
        <v>231</v>
      </c>
      <c r="EU1" s="2" t="s">
        <v>231</v>
      </c>
      <c r="EV1" s="2" t="s">
        <v>231</v>
      </c>
      <c r="EW1" s="2" t="s">
        <v>231</v>
      </c>
      <c r="EX1" s="3" t="s">
        <v>211</v>
      </c>
      <c r="EY1" s="3" t="s">
        <v>211</v>
      </c>
      <c r="EZ1" s="3" t="s">
        <v>211</v>
      </c>
      <c r="FA1" s="3" t="s">
        <v>211</v>
      </c>
      <c r="FB1" s="3" t="s">
        <v>211</v>
      </c>
      <c r="FC1" s="3" t="s">
        <v>211</v>
      </c>
      <c r="FD1" s="3" t="s">
        <v>211</v>
      </c>
      <c r="FE1" s="3" t="s">
        <v>211</v>
      </c>
      <c r="FF1" s="2" t="s">
        <v>211</v>
      </c>
      <c r="FG1" s="2" t="s">
        <v>211</v>
      </c>
      <c r="FH1" s="2" t="s">
        <v>211</v>
      </c>
      <c r="FI1" s="2" t="s">
        <v>211</v>
      </c>
      <c r="FJ1" s="2" t="s">
        <v>211</v>
      </c>
      <c r="FK1" s="2" t="s">
        <v>211</v>
      </c>
      <c r="FL1" s="2" t="s">
        <v>211</v>
      </c>
      <c r="FM1" s="2" t="s">
        <v>211</v>
      </c>
      <c r="FN1" s="3" t="s">
        <v>211</v>
      </c>
      <c r="FO1" s="3" t="s">
        <v>211</v>
      </c>
      <c r="FP1" s="3" t="s">
        <v>211</v>
      </c>
      <c r="FQ1" s="3" t="s">
        <v>211</v>
      </c>
      <c r="FR1" s="3" t="s">
        <v>211</v>
      </c>
      <c r="FS1" s="3" t="s">
        <v>211</v>
      </c>
      <c r="FT1" s="3" t="s">
        <v>211</v>
      </c>
      <c r="FU1" s="3" t="s">
        <v>211</v>
      </c>
      <c r="FV1" s="2" t="s">
        <v>211</v>
      </c>
      <c r="FW1" s="2" t="s">
        <v>211</v>
      </c>
      <c r="FX1" s="2" t="s">
        <v>211</v>
      </c>
      <c r="FY1" s="2" t="s">
        <v>211</v>
      </c>
      <c r="FZ1" s="2" t="s">
        <v>211</v>
      </c>
      <c r="GA1" s="2" t="s">
        <v>211</v>
      </c>
      <c r="GB1" s="2" t="s">
        <v>211</v>
      </c>
      <c r="GC1" s="2" t="s">
        <v>211</v>
      </c>
      <c r="GD1" s="3" t="s">
        <v>211</v>
      </c>
      <c r="GE1" s="3" t="s">
        <v>211</v>
      </c>
      <c r="GF1" s="3" t="s">
        <v>211</v>
      </c>
      <c r="GG1" s="3" t="s">
        <v>211</v>
      </c>
      <c r="GH1" s="3" t="s">
        <v>211</v>
      </c>
      <c r="GI1" s="3" t="s">
        <v>211</v>
      </c>
      <c r="GJ1" s="3" t="s">
        <v>211</v>
      </c>
      <c r="GK1" s="3" t="s">
        <v>211</v>
      </c>
      <c r="GL1" s="2" t="s">
        <v>212</v>
      </c>
      <c r="GM1" s="2" t="s">
        <v>212</v>
      </c>
      <c r="GN1" s="2" t="s">
        <v>212</v>
      </c>
      <c r="GO1" s="2" t="s">
        <v>212</v>
      </c>
      <c r="GP1" s="2" t="s">
        <v>212</v>
      </c>
      <c r="GQ1" s="2" t="s">
        <v>212</v>
      </c>
      <c r="GR1" s="2" t="s">
        <v>212</v>
      </c>
      <c r="GS1" s="2" t="s">
        <v>212</v>
      </c>
      <c r="GT1" s="3" t="s">
        <v>212</v>
      </c>
      <c r="GU1" s="3" t="s">
        <v>212</v>
      </c>
      <c r="GV1" s="3" t="s">
        <v>212</v>
      </c>
      <c r="GW1" s="3" t="s">
        <v>212</v>
      </c>
      <c r="GX1" s="3" t="s">
        <v>212</v>
      </c>
      <c r="GY1" s="3" t="s">
        <v>212</v>
      </c>
      <c r="GZ1" s="3" t="s">
        <v>212</v>
      </c>
      <c r="HA1" s="3" t="s">
        <v>212</v>
      </c>
      <c r="HB1" s="2" t="s">
        <v>212</v>
      </c>
      <c r="HC1" s="2" t="s">
        <v>212</v>
      </c>
      <c r="HD1" s="2" t="s">
        <v>212</v>
      </c>
      <c r="HE1" s="2" t="s">
        <v>212</v>
      </c>
      <c r="HF1" s="2" t="s">
        <v>212</v>
      </c>
      <c r="HG1" s="2" t="s">
        <v>212</v>
      </c>
      <c r="HH1" s="2" t="s">
        <v>212</v>
      </c>
      <c r="HI1" s="2" t="s">
        <v>212</v>
      </c>
      <c r="HJ1" s="3" t="s">
        <v>212</v>
      </c>
      <c r="HK1" s="3" t="s">
        <v>212</v>
      </c>
      <c r="HL1" s="3" t="s">
        <v>212</v>
      </c>
      <c r="HM1" s="3" t="s">
        <v>212</v>
      </c>
      <c r="HN1" s="3" t="s">
        <v>212</v>
      </c>
      <c r="HO1" s="3" t="s">
        <v>212</v>
      </c>
      <c r="HP1" s="3" t="s">
        <v>212</v>
      </c>
      <c r="HQ1" s="3" t="s">
        <v>212</v>
      </c>
      <c r="HR1" s="2" t="s">
        <v>212</v>
      </c>
      <c r="HS1" s="2" t="s">
        <v>212</v>
      </c>
      <c r="HT1" s="2" t="s">
        <v>212</v>
      </c>
      <c r="HU1" s="2" t="s">
        <v>212</v>
      </c>
      <c r="HV1" s="2" t="s">
        <v>212</v>
      </c>
      <c r="HW1" s="2" t="s">
        <v>212</v>
      </c>
      <c r="HX1" s="2" t="s">
        <v>212</v>
      </c>
      <c r="HY1" s="2" t="s">
        <v>212</v>
      </c>
      <c r="HZ1" s="3" t="s">
        <v>213</v>
      </c>
      <c r="IA1" s="3" t="s">
        <v>213</v>
      </c>
      <c r="IB1" s="3" t="s">
        <v>213</v>
      </c>
      <c r="IC1" s="3" t="s">
        <v>213</v>
      </c>
      <c r="ID1" s="3" t="s">
        <v>213</v>
      </c>
      <c r="IE1" s="3" t="s">
        <v>213</v>
      </c>
      <c r="IF1" s="3" t="s">
        <v>213</v>
      </c>
      <c r="IG1" s="3" t="s">
        <v>213</v>
      </c>
      <c r="IH1" s="2" t="s">
        <v>213</v>
      </c>
      <c r="II1" s="2" t="s">
        <v>213</v>
      </c>
      <c r="IJ1" s="2" t="s">
        <v>213</v>
      </c>
      <c r="IK1" s="2" t="s">
        <v>213</v>
      </c>
      <c r="IL1" s="2" t="s">
        <v>213</v>
      </c>
      <c r="IM1" s="2" t="s">
        <v>213</v>
      </c>
      <c r="IN1" s="2" t="s">
        <v>213</v>
      </c>
      <c r="IO1" s="2" t="s">
        <v>213</v>
      </c>
      <c r="IP1" s="3" t="s">
        <v>213</v>
      </c>
      <c r="IQ1" s="3" t="s">
        <v>213</v>
      </c>
      <c r="IR1" s="3" t="s">
        <v>213</v>
      </c>
      <c r="IS1" s="3" t="s">
        <v>213</v>
      </c>
      <c r="IT1" s="3" t="s">
        <v>213</v>
      </c>
      <c r="IU1" s="3" t="s">
        <v>213</v>
      </c>
      <c r="IV1" s="3" t="s">
        <v>213</v>
      </c>
      <c r="IW1" s="3" t="s">
        <v>213</v>
      </c>
      <c r="IX1" s="2" t="s">
        <v>213</v>
      </c>
      <c r="IY1" s="2" t="s">
        <v>213</v>
      </c>
      <c r="IZ1" s="2" t="s">
        <v>213</v>
      </c>
      <c r="JA1" s="2" t="s">
        <v>213</v>
      </c>
      <c r="JB1" s="2" t="s">
        <v>213</v>
      </c>
      <c r="JC1" s="2" t="s">
        <v>213</v>
      </c>
      <c r="JD1" s="2" t="s">
        <v>213</v>
      </c>
      <c r="JE1" s="2" t="s">
        <v>213</v>
      </c>
      <c r="JF1" s="3" t="s">
        <v>213</v>
      </c>
      <c r="JG1" s="3" t="s">
        <v>213</v>
      </c>
      <c r="JH1" s="3" t="s">
        <v>213</v>
      </c>
      <c r="JI1" s="3" t="s">
        <v>213</v>
      </c>
      <c r="JJ1" s="3" t="s">
        <v>213</v>
      </c>
      <c r="JK1" s="3" t="s">
        <v>213</v>
      </c>
      <c r="JL1" s="3" t="s">
        <v>213</v>
      </c>
      <c r="JM1" s="3" t="s">
        <v>213</v>
      </c>
      <c r="JN1" s="8"/>
      <c r="JO1" s="8"/>
      <c r="JP1" s="8"/>
      <c r="JQ1" s="8"/>
      <c r="JR1" s="8"/>
      <c r="JS1" s="8"/>
      <c r="JT1" s="8"/>
      <c r="JU1" s="8"/>
    </row>
    <row r="2" spans="1:291" s="3" customFormat="1" hidden="1" x14ac:dyDescent="0.2">
      <c r="A2" s="1"/>
      <c r="B2" s="2" t="s">
        <v>206</v>
      </c>
      <c r="C2" s="2" t="s">
        <v>206</v>
      </c>
      <c r="D2" s="2" t="s">
        <v>206</v>
      </c>
      <c r="E2" s="2" t="s">
        <v>206</v>
      </c>
      <c r="F2" s="2" t="s">
        <v>206</v>
      </c>
      <c r="G2" s="2" t="s">
        <v>206</v>
      </c>
      <c r="H2" s="2" t="s">
        <v>206</v>
      </c>
      <c r="I2" s="2" t="s">
        <v>206</v>
      </c>
      <c r="J2" s="3" t="s">
        <v>265</v>
      </c>
      <c r="K2" s="3" t="s">
        <v>265</v>
      </c>
      <c r="L2" s="3" t="s">
        <v>265</v>
      </c>
      <c r="M2" s="3" t="s">
        <v>265</v>
      </c>
      <c r="N2" s="3" t="s">
        <v>265</v>
      </c>
      <c r="O2" s="3" t="s">
        <v>265</v>
      </c>
      <c r="P2" s="3" t="s">
        <v>265</v>
      </c>
      <c r="Q2" s="3" t="s">
        <v>265</v>
      </c>
      <c r="R2" s="2" t="s">
        <v>207</v>
      </c>
      <c r="S2" s="2" t="s">
        <v>207</v>
      </c>
      <c r="T2" s="2" t="s">
        <v>207</v>
      </c>
      <c r="U2" s="2" t="s">
        <v>207</v>
      </c>
      <c r="V2" s="2" t="s">
        <v>207</v>
      </c>
      <c r="W2" s="2" t="s">
        <v>207</v>
      </c>
      <c r="X2" s="2" t="s">
        <v>207</v>
      </c>
      <c r="Y2" s="2" t="s">
        <v>207</v>
      </c>
      <c r="Z2" s="3" t="s">
        <v>267</v>
      </c>
      <c r="AA2" s="3" t="s">
        <v>267</v>
      </c>
      <c r="AB2" s="3" t="s">
        <v>267</v>
      </c>
      <c r="AC2" s="3" t="s">
        <v>267</v>
      </c>
      <c r="AD2" s="3" t="s">
        <v>267</v>
      </c>
      <c r="AE2" s="3" t="s">
        <v>267</v>
      </c>
      <c r="AF2" s="3" t="s">
        <v>267</v>
      </c>
      <c r="AG2" s="3" t="s">
        <v>267</v>
      </c>
      <c r="AH2" s="2" t="s">
        <v>208</v>
      </c>
      <c r="AI2" s="2" t="s">
        <v>208</v>
      </c>
      <c r="AJ2" s="2" t="s">
        <v>208</v>
      </c>
      <c r="AK2" s="2" t="s">
        <v>208</v>
      </c>
      <c r="AL2" s="2" t="s">
        <v>208</v>
      </c>
      <c r="AM2" s="2" t="s">
        <v>208</v>
      </c>
      <c r="AN2" s="2" t="s">
        <v>208</v>
      </c>
      <c r="AO2" s="2" t="s">
        <v>208</v>
      </c>
      <c r="AP2" s="3" t="s">
        <v>269</v>
      </c>
      <c r="AQ2" s="3" t="s">
        <v>269</v>
      </c>
      <c r="AR2" s="3" t="s">
        <v>269</v>
      </c>
      <c r="AS2" s="3" t="s">
        <v>269</v>
      </c>
      <c r="AT2" s="3" t="s">
        <v>269</v>
      </c>
      <c r="AU2" s="3" t="s">
        <v>269</v>
      </c>
      <c r="AV2" s="3" t="s">
        <v>269</v>
      </c>
      <c r="AW2" s="3" t="s">
        <v>269</v>
      </c>
      <c r="AX2" s="2" t="s">
        <v>209</v>
      </c>
      <c r="AY2" s="2" t="s">
        <v>209</v>
      </c>
      <c r="AZ2" s="2" t="s">
        <v>209</v>
      </c>
      <c r="BA2" s="2" t="s">
        <v>209</v>
      </c>
      <c r="BB2" s="2" t="s">
        <v>209</v>
      </c>
      <c r="BC2" s="2" t="s">
        <v>209</v>
      </c>
      <c r="BD2" s="2" t="s">
        <v>209</v>
      </c>
      <c r="BE2" s="2" t="s">
        <v>209</v>
      </c>
      <c r="BF2" s="3" t="s">
        <v>271</v>
      </c>
      <c r="BG2" s="3" t="s">
        <v>271</v>
      </c>
      <c r="BH2" s="3" t="s">
        <v>271</v>
      </c>
      <c r="BI2" s="3" t="s">
        <v>271</v>
      </c>
      <c r="BJ2" s="3" t="s">
        <v>271</v>
      </c>
      <c r="BK2" s="3" t="s">
        <v>271</v>
      </c>
      <c r="BL2" s="3" t="s">
        <v>271</v>
      </c>
      <c r="BM2" s="3" t="s">
        <v>271</v>
      </c>
      <c r="BN2" s="2" t="s">
        <v>3</v>
      </c>
      <c r="BO2" s="2" t="s">
        <v>3</v>
      </c>
      <c r="BP2" s="2" t="s">
        <v>3</v>
      </c>
      <c r="BQ2" s="2" t="s">
        <v>3</v>
      </c>
      <c r="BR2" s="2" t="s">
        <v>3</v>
      </c>
      <c r="BS2" s="2" t="s">
        <v>3</v>
      </c>
      <c r="BT2" s="2" t="s">
        <v>3</v>
      </c>
      <c r="BU2" s="2" t="s">
        <v>3</v>
      </c>
      <c r="BV2" s="3" t="s">
        <v>206</v>
      </c>
      <c r="BW2" s="3" t="s">
        <v>206</v>
      </c>
      <c r="BX2" s="3" t="s">
        <v>206</v>
      </c>
      <c r="BY2" s="3" t="s">
        <v>206</v>
      </c>
      <c r="BZ2" s="3" t="s">
        <v>206</v>
      </c>
      <c r="CA2" s="3" t="s">
        <v>206</v>
      </c>
      <c r="CB2" s="3" t="s">
        <v>206</v>
      </c>
      <c r="CC2" s="3" t="s">
        <v>206</v>
      </c>
      <c r="CD2" s="2" t="s">
        <v>207</v>
      </c>
      <c r="CE2" s="2" t="s">
        <v>207</v>
      </c>
      <c r="CF2" s="2" t="s">
        <v>207</v>
      </c>
      <c r="CG2" s="2" t="s">
        <v>207</v>
      </c>
      <c r="CH2" s="2" t="s">
        <v>207</v>
      </c>
      <c r="CI2" s="2" t="s">
        <v>207</v>
      </c>
      <c r="CJ2" s="2" t="s">
        <v>207</v>
      </c>
      <c r="CK2" s="2" t="s">
        <v>207</v>
      </c>
      <c r="CL2" s="3" t="s">
        <v>208</v>
      </c>
      <c r="CM2" s="3" t="s">
        <v>208</v>
      </c>
      <c r="CN2" s="3" t="s">
        <v>208</v>
      </c>
      <c r="CO2" s="3" t="s">
        <v>208</v>
      </c>
      <c r="CP2" s="3" t="s">
        <v>208</v>
      </c>
      <c r="CQ2" s="3" t="s">
        <v>208</v>
      </c>
      <c r="CR2" s="3" t="s">
        <v>208</v>
      </c>
      <c r="CS2" s="3" t="s">
        <v>208</v>
      </c>
      <c r="CT2" s="2" t="s">
        <v>209</v>
      </c>
      <c r="CU2" s="2" t="s">
        <v>209</v>
      </c>
      <c r="CV2" s="2" t="s">
        <v>209</v>
      </c>
      <c r="CW2" s="2" t="s">
        <v>209</v>
      </c>
      <c r="CX2" s="2" t="s">
        <v>209</v>
      </c>
      <c r="CY2" s="2" t="s">
        <v>209</v>
      </c>
      <c r="CZ2" s="2" t="s">
        <v>209</v>
      </c>
      <c r="DA2" s="2" t="s">
        <v>209</v>
      </c>
      <c r="DB2" s="3" t="s">
        <v>3</v>
      </c>
      <c r="DC2" s="3" t="s">
        <v>3</v>
      </c>
      <c r="DD2" s="3" t="s">
        <v>3</v>
      </c>
      <c r="DE2" s="3" t="s">
        <v>3</v>
      </c>
      <c r="DF2" s="3" t="s">
        <v>3</v>
      </c>
      <c r="DG2" s="3" t="s">
        <v>3</v>
      </c>
      <c r="DH2" s="3" t="s">
        <v>3</v>
      </c>
      <c r="DI2" s="3" t="s">
        <v>3</v>
      </c>
      <c r="DJ2" s="2" t="s">
        <v>206</v>
      </c>
      <c r="DK2" s="2" t="s">
        <v>206</v>
      </c>
      <c r="DL2" s="2" t="s">
        <v>206</v>
      </c>
      <c r="DM2" s="2" t="s">
        <v>206</v>
      </c>
      <c r="DN2" s="2" t="s">
        <v>206</v>
      </c>
      <c r="DO2" s="2" t="s">
        <v>206</v>
      </c>
      <c r="DP2" s="2" t="s">
        <v>206</v>
      </c>
      <c r="DQ2" s="2" t="s">
        <v>206</v>
      </c>
      <c r="DR2" s="3" t="s">
        <v>207</v>
      </c>
      <c r="DS2" s="3" t="s">
        <v>207</v>
      </c>
      <c r="DT2" s="3" t="s">
        <v>207</v>
      </c>
      <c r="DU2" s="3" t="s">
        <v>207</v>
      </c>
      <c r="DV2" s="3" t="s">
        <v>207</v>
      </c>
      <c r="DW2" s="3" t="s">
        <v>207</v>
      </c>
      <c r="DX2" s="3" t="s">
        <v>207</v>
      </c>
      <c r="DY2" s="3" t="s">
        <v>207</v>
      </c>
      <c r="DZ2" s="2" t="s">
        <v>208</v>
      </c>
      <c r="EA2" s="2" t="s">
        <v>208</v>
      </c>
      <c r="EB2" s="2" t="s">
        <v>208</v>
      </c>
      <c r="EC2" s="2" t="s">
        <v>208</v>
      </c>
      <c r="ED2" s="2" t="s">
        <v>208</v>
      </c>
      <c r="EE2" s="2" t="s">
        <v>208</v>
      </c>
      <c r="EF2" s="2" t="s">
        <v>208</v>
      </c>
      <c r="EG2" s="2" t="s">
        <v>208</v>
      </c>
      <c r="EH2" s="3" t="s">
        <v>209</v>
      </c>
      <c r="EI2" s="3" t="s">
        <v>209</v>
      </c>
      <c r="EJ2" s="3" t="s">
        <v>209</v>
      </c>
      <c r="EK2" s="3" t="s">
        <v>209</v>
      </c>
      <c r="EL2" s="3" t="s">
        <v>209</v>
      </c>
      <c r="EM2" s="3" t="s">
        <v>209</v>
      </c>
      <c r="EN2" s="3" t="s">
        <v>209</v>
      </c>
      <c r="EO2" s="3" t="s">
        <v>209</v>
      </c>
      <c r="EP2" s="2" t="s">
        <v>3</v>
      </c>
      <c r="EQ2" s="2" t="s">
        <v>3</v>
      </c>
      <c r="ER2" s="2" t="s">
        <v>3</v>
      </c>
      <c r="ES2" s="2" t="s">
        <v>3</v>
      </c>
      <c r="ET2" s="2" t="s">
        <v>3</v>
      </c>
      <c r="EU2" s="2" t="s">
        <v>3</v>
      </c>
      <c r="EV2" s="2" t="s">
        <v>3</v>
      </c>
      <c r="EW2" s="2" t="s">
        <v>3</v>
      </c>
      <c r="EX2" s="3" t="s">
        <v>206</v>
      </c>
      <c r="EY2" s="3" t="s">
        <v>206</v>
      </c>
      <c r="EZ2" s="3" t="s">
        <v>206</v>
      </c>
      <c r="FA2" s="3" t="s">
        <v>206</v>
      </c>
      <c r="FB2" s="3" t="s">
        <v>206</v>
      </c>
      <c r="FC2" s="3" t="s">
        <v>206</v>
      </c>
      <c r="FD2" s="3" t="s">
        <v>206</v>
      </c>
      <c r="FE2" s="3" t="s">
        <v>206</v>
      </c>
      <c r="FF2" s="2" t="s">
        <v>207</v>
      </c>
      <c r="FG2" s="2" t="s">
        <v>207</v>
      </c>
      <c r="FH2" s="2" t="s">
        <v>207</v>
      </c>
      <c r="FI2" s="2" t="s">
        <v>207</v>
      </c>
      <c r="FJ2" s="2" t="s">
        <v>207</v>
      </c>
      <c r="FK2" s="2" t="s">
        <v>207</v>
      </c>
      <c r="FL2" s="2" t="s">
        <v>207</v>
      </c>
      <c r="FM2" s="2" t="s">
        <v>207</v>
      </c>
      <c r="FN2" s="3" t="s">
        <v>208</v>
      </c>
      <c r="FO2" s="3" t="s">
        <v>208</v>
      </c>
      <c r="FP2" s="3" t="s">
        <v>208</v>
      </c>
      <c r="FQ2" s="3" t="s">
        <v>208</v>
      </c>
      <c r="FR2" s="3" t="s">
        <v>208</v>
      </c>
      <c r="FS2" s="3" t="s">
        <v>208</v>
      </c>
      <c r="FT2" s="3" t="s">
        <v>208</v>
      </c>
      <c r="FU2" s="3" t="s">
        <v>208</v>
      </c>
      <c r="FV2" s="2" t="s">
        <v>209</v>
      </c>
      <c r="FW2" s="2" t="s">
        <v>209</v>
      </c>
      <c r="FX2" s="2" t="s">
        <v>209</v>
      </c>
      <c r="FY2" s="2" t="s">
        <v>209</v>
      </c>
      <c r="FZ2" s="2" t="s">
        <v>209</v>
      </c>
      <c r="GA2" s="2" t="s">
        <v>209</v>
      </c>
      <c r="GB2" s="2" t="s">
        <v>209</v>
      </c>
      <c r="GC2" s="2" t="s">
        <v>209</v>
      </c>
      <c r="GD2" s="3" t="s">
        <v>3</v>
      </c>
      <c r="GE2" s="3" t="s">
        <v>3</v>
      </c>
      <c r="GF2" s="3" t="s">
        <v>3</v>
      </c>
      <c r="GG2" s="3" t="s">
        <v>3</v>
      </c>
      <c r="GH2" s="3" t="s">
        <v>3</v>
      </c>
      <c r="GI2" s="3" t="s">
        <v>3</v>
      </c>
      <c r="GJ2" s="3" t="s">
        <v>3</v>
      </c>
      <c r="GK2" s="3" t="s">
        <v>3</v>
      </c>
      <c r="GL2" s="2" t="s">
        <v>206</v>
      </c>
      <c r="GM2" s="2" t="s">
        <v>206</v>
      </c>
      <c r="GN2" s="2" t="s">
        <v>206</v>
      </c>
      <c r="GO2" s="2" t="s">
        <v>206</v>
      </c>
      <c r="GP2" s="2" t="s">
        <v>206</v>
      </c>
      <c r="GQ2" s="2" t="s">
        <v>206</v>
      </c>
      <c r="GR2" s="2" t="s">
        <v>206</v>
      </c>
      <c r="GS2" s="2" t="s">
        <v>206</v>
      </c>
      <c r="GT2" s="3" t="s">
        <v>207</v>
      </c>
      <c r="GU2" s="3" t="s">
        <v>207</v>
      </c>
      <c r="GV2" s="3" t="s">
        <v>207</v>
      </c>
      <c r="GW2" s="3" t="s">
        <v>207</v>
      </c>
      <c r="GX2" s="3" t="s">
        <v>207</v>
      </c>
      <c r="GY2" s="3" t="s">
        <v>207</v>
      </c>
      <c r="GZ2" s="3" t="s">
        <v>207</v>
      </c>
      <c r="HA2" s="3" t="s">
        <v>207</v>
      </c>
      <c r="HB2" s="2" t="s">
        <v>208</v>
      </c>
      <c r="HC2" s="2" t="s">
        <v>208</v>
      </c>
      <c r="HD2" s="2" t="s">
        <v>208</v>
      </c>
      <c r="HE2" s="2" t="s">
        <v>208</v>
      </c>
      <c r="HF2" s="2" t="s">
        <v>208</v>
      </c>
      <c r="HG2" s="2" t="s">
        <v>208</v>
      </c>
      <c r="HH2" s="2" t="s">
        <v>208</v>
      </c>
      <c r="HI2" s="2" t="s">
        <v>208</v>
      </c>
      <c r="HJ2" s="3" t="s">
        <v>209</v>
      </c>
      <c r="HK2" s="3" t="s">
        <v>209</v>
      </c>
      <c r="HL2" s="3" t="s">
        <v>209</v>
      </c>
      <c r="HM2" s="3" t="s">
        <v>209</v>
      </c>
      <c r="HN2" s="3" t="s">
        <v>209</v>
      </c>
      <c r="HO2" s="3" t="s">
        <v>209</v>
      </c>
      <c r="HP2" s="3" t="s">
        <v>209</v>
      </c>
      <c r="HQ2" s="3" t="s">
        <v>209</v>
      </c>
      <c r="HR2" s="2" t="s">
        <v>3</v>
      </c>
      <c r="HS2" s="2" t="s">
        <v>3</v>
      </c>
      <c r="HT2" s="2" t="s">
        <v>3</v>
      </c>
      <c r="HU2" s="2" t="s">
        <v>3</v>
      </c>
      <c r="HV2" s="2" t="s">
        <v>3</v>
      </c>
      <c r="HW2" s="2" t="s">
        <v>3</v>
      </c>
      <c r="HX2" s="2" t="s">
        <v>3</v>
      </c>
      <c r="HY2" s="2" t="s">
        <v>3</v>
      </c>
      <c r="HZ2" s="3" t="s">
        <v>206</v>
      </c>
      <c r="IA2" s="3" t="s">
        <v>206</v>
      </c>
      <c r="IB2" s="3" t="s">
        <v>206</v>
      </c>
      <c r="IC2" s="3" t="s">
        <v>206</v>
      </c>
      <c r="ID2" s="3" t="s">
        <v>206</v>
      </c>
      <c r="IE2" s="3" t="s">
        <v>206</v>
      </c>
      <c r="IF2" s="3" t="s">
        <v>206</v>
      </c>
      <c r="IG2" s="3" t="s">
        <v>206</v>
      </c>
      <c r="IH2" s="2" t="s">
        <v>207</v>
      </c>
      <c r="II2" s="2" t="s">
        <v>207</v>
      </c>
      <c r="IJ2" s="2" t="s">
        <v>207</v>
      </c>
      <c r="IK2" s="2" t="s">
        <v>207</v>
      </c>
      <c r="IL2" s="2" t="s">
        <v>207</v>
      </c>
      <c r="IM2" s="2" t="s">
        <v>207</v>
      </c>
      <c r="IN2" s="2" t="s">
        <v>207</v>
      </c>
      <c r="IO2" s="2" t="s">
        <v>207</v>
      </c>
      <c r="IP2" s="3" t="s">
        <v>208</v>
      </c>
      <c r="IQ2" s="3" t="s">
        <v>208</v>
      </c>
      <c r="IR2" s="3" t="s">
        <v>208</v>
      </c>
      <c r="IS2" s="3" t="s">
        <v>208</v>
      </c>
      <c r="IT2" s="3" t="s">
        <v>208</v>
      </c>
      <c r="IU2" s="3" t="s">
        <v>208</v>
      </c>
      <c r="IV2" s="3" t="s">
        <v>208</v>
      </c>
      <c r="IW2" s="3" t="s">
        <v>208</v>
      </c>
      <c r="IX2" s="2" t="s">
        <v>209</v>
      </c>
      <c r="IY2" s="2" t="s">
        <v>209</v>
      </c>
      <c r="IZ2" s="2" t="s">
        <v>209</v>
      </c>
      <c r="JA2" s="2" t="s">
        <v>209</v>
      </c>
      <c r="JB2" s="2" t="s">
        <v>209</v>
      </c>
      <c r="JC2" s="2" t="s">
        <v>209</v>
      </c>
      <c r="JD2" s="2" t="s">
        <v>209</v>
      </c>
      <c r="JE2" s="2" t="s">
        <v>209</v>
      </c>
      <c r="JF2" s="3" t="s">
        <v>3</v>
      </c>
      <c r="JG2" s="3" t="s">
        <v>3</v>
      </c>
      <c r="JH2" s="3" t="s">
        <v>3</v>
      </c>
      <c r="JI2" s="3" t="s">
        <v>3</v>
      </c>
      <c r="JJ2" s="3" t="s">
        <v>3</v>
      </c>
      <c r="JK2" s="3" t="s">
        <v>3</v>
      </c>
      <c r="JL2" s="3" t="s">
        <v>3</v>
      </c>
      <c r="JM2" s="3" t="s">
        <v>3</v>
      </c>
      <c r="JN2" s="8"/>
      <c r="JO2" s="8"/>
      <c r="JP2" s="8"/>
      <c r="JQ2" s="8"/>
      <c r="JR2" s="8"/>
      <c r="JS2" s="8"/>
      <c r="JT2" s="8"/>
      <c r="JU2" s="8"/>
    </row>
    <row r="3" spans="1:291" ht="12.75" hidden="1" customHeight="1" x14ac:dyDescent="0.2">
      <c r="B3" s="2" t="s">
        <v>0</v>
      </c>
      <c r="C3" s="2" t="s">
        <v>1</v>
      </c>
      <c r="D3" s="2" t="s">
        <v>2</v>
      </c>
      <c r="E3" s="2" t="s">
        <v>195</v>
      </c>
      <c r="F3" s="2" t="s">
        <v>194</v>
      </c>
      <c r="G3" s="2" t="s">
        <v>216</v>
      </c>
      <c r="H3" s="2" t="s">
        <v>218</v>
      </c>
      <c r="I3" s="2" t="s">
        <v>217</v>
      </c>
      <c r="J3" s="3" t="s">
        <v>0</v>
      </c>
      <c r="K3" s="3" t="s">
        <v>1</v>
      </c>
      <c r="L3" s="3" t="s">
        <v>2</v>
      </c>
      <c r="M3" s="3" t="s">
        <v>195</v>
      </c>
      <c r="N3" s="3" t="s">
        <v>194</v>
      </c>
      <c r="O3" s="3" t="s">
        <v>216</v>
      </c>
      <c r="P3" s="3" t="s">
        <v>218</v>
      </c>
      <c r="Q3" s="3" t="s">
        <v>217</v>
      </c>
      <c r="R3" s="2" t="s">
        <v>0</v>
      </c>
      <c r="S3" s="2" t="s">
        <v>1</v>
      </c>
      <c r="T3" s="2" t="s">
        <v>2</v>
      </c>
      <c r="U3" s="2" t="s">
        <v>195</v>
      </c>
      <c r="V3" s="2" t="s">
        <v>194</v>
      </c>
      <c r="W3" s="2" t="s">
        <v>216</v>
      </c>
      <c r="X3" s="2" t="s">
        <v>218</v>
      </c>
      <c r="Y3" s="2" t="s">
        <v>217</v>
      </c>
      <c r="Z3" s="3" t="s">
        <v>0</v>
      </c>
      <c r="AA3" s="3" t="s">
        <v>1</v>
      </c>
      <c r="AB3" s="3" t="s">
        <v>2</v>
      </c>
      <c r="AC3" s="3" t="s">
        <v>195</v>
      </c>
      <c r="AD3" s="3" t="s">
        <v>194</v>
      </c>
      <c r="AE3" s="3" t="s">
        <v>216</v>
      </c>
      <c r="AF3" s="3" t="s">
        <v>218</v>
      </c>
      <c r="AG3" s="3" t="s">
        <v>217</v>
      </c>
      <c r="AH3" s="2" t="s">
        <v>0</v>
      </c>
      <c r="AI3" s="2" t="s">
        <v>1</v>
      </c>
      <c r="AJ3" s="2" t="s">
        <v>2</v>
      </c>
      <c r="AK3" s="2" t="s">
        <v>195</v>
      </c>
      <c r="AL3" s="2" t="s">
        <v>194</v>
      </c>
      <c r="AM3" s="2" t="s">
        <v>216</v>
      </c>
      <c r="AN3" s="2" t="s">
        <v>218</v>
      </c>
      <c r="AO3" s="2" t="s">
        <v>217</v>
      </c>
      <c r="AP3" s="3" t="s">
        <v>0</v>
      </c>
      <c r="AQ3" s="3" t="s">
        <v>1</v>
      </c>
      <c r="AR3" s="3" t="s">
        <v>2</v>
      </c>
      <c r="AS3" s="3" t="s">
        <v>195</v>
      </c>
      <c r="AT3" s="3" t="s">
        <v>194</v>
      </c>
      <c r="AU3" s="3" t="s">
        <v>216</v>
      </c>
      <c r="AV3" s="3" t="s">
        <v>218</v>
      </c>
      <c r="AW3" s="3" t="s">
        <v>217</v>
      </c>
      <c r="AX3" s="2" t="s">
        <v>0</v>
      </c>
      <c r="AY3" s="2" t="s">
        <v>1</v>
      </c>
      <c r="AZ3" s="2" t="s">
        <v>2</v>
      </c>
      <c r="BA3" s="2" t="s">
        <v>195</v>
      </c>
      <c r="BB3" s="2" t="s">
        <v>194</v>
      </c>
      <c r="BC3" s="2" t="s">
        <v>216</v>
      </c>
      <c r="BD3" s="2" t="s">
        <v>218</v>
      </c>
      <c r="BE3" s="2" t="s">
        <v>217</v>
      </c>
      <c r="BF3" s="3" t="s">
        <v>0</v>
      </c>
      <c r="BG3" s="3" t="s">
        <v>1</v>
      </c>
      <c r="BH3" s="3" t="s">
        <v>2</v>
      </c>
      <c r="BI3" s="3" t="s">
        <v>195</v>
      </c>
      <c r="BJ3" s="3" t="s">
        <v>194</v>
      </c>
      <c r="BK3" s="3" t="s">
        <v>216</v>
      </c>
      <c r="BL3" s="3" t="s">
        <v>218</v>
      </c>
      <c r="BM3" s="3" t="s">
        <v>217</v>
      </c>
      <c r="BN3" s="2" t="s">
        <v>0</v>
      </c>
      <c r="BO3" s="2" t="s">
        <v>1</v>
      </c>
      <c r="BP3" s="2" t="s">
        <v>2</v>
      </c>
      <c r="BQ3" s="2" t="s">
        <v>195</v>
      </c>
      <c r="BR3" s="2" t="s">
        <v>194</v>
      </c>
      <c r="BS3" s="2" t="s">
        <v>216</v>
      </c>
      <c r="BT3" s="2" t="s">
        <v>218</v>
      </c>
      <c r="BU3" s="2" t="s">
        <v>217</v>
      </c>
      <c r="BV3" s="3" t="s">
        <v>0</v>
      </c>
      <c r="BW3" s="3" t="s">
        <v>1</v>
      </c>
      <c r="BX3" s="3" t="s">
        <v>2</v>
      </c>
      <c r="BY3" s="3" t="s">
        <v>195</v>
      </c>
      <c r="BZ3" s="3" t="s">
        <v>194</v>
      </c>
      <c r="CA3" s="3" t="s">
        <v>216</v>
      </c>
      <c r="CB3" s="3" t="s">
        <v>218</v>
      </c>
      <c r="CC3" s="3" t="s">
        <v>217</v>
      </c>
      <c r="CD3" s="2" t="s">
        <v>0</v>
      </c>
      <c r="CE3" s="2" t="s">
        <v>1</v>
      </c>
      <c r="CF3" s="2" t="s">
        <v>2</v>
      </c>
      <c r="CG3" s="2" t="s">
        <v>195</v>
      </c>
      <c r="CH3" s="2" t="s">
        <v>194</v>
      </c>
      <c r="CI3" s="2" t="s">
        <v>216</v>
      </c>
      <c r="CJ3" s="2" t="s">
        <v>218</v>
      </c>
      <c r="CK3" s="2" t="s">
        <v>217</v>
      </c>
      <c r="CL3" s="3" t="s">
        <v>0</v>
      </c>
      <c r="CM3" s="3" t="s">
        <v>1</v>
      </c>
      <c r="CN3" s="3" t="s">
        <v>2</v>
      </c>
      <c r="CO3" s="3" t="s">
        <v>195</v>
      </c>
      <c r="CP3" s="3" t="s">
        <v>194</v>
      </c>
      <c r="CQ3" s="3" t="s">
        <v>216</v>
      </c>
      <c r="CR3" s="3" t="s">
        <v>218</v>
      </c>
      <c r="CS3" s="3" t="s">
        <v>217</v>
      </c>
      <c r="CT3" s="2" t="s">
        <v>0</v>
      </c>
      <c r="CU3" s="2" t="s">
        <v>1</v>
      </c>
      <c r="CV3" s="2" t="s">
        <v>2</v>
      </c>
      <c r="CW3" s="2" t="s">
        <v>195</v>
      </c>
      <c r="CX3" s="2" t="s">
        <v>194</v>
      </c>
      <c r="CY3" s="2" t="s">
        <v>216</v>
      </c>
      <c r="CZ3" s="2" t="s">
        <v>218</v>
      </c>
      <c r="DA3" s="2" t="s">
        <v>217</v>
      </c>
      <c r="DB3" s="3" t="s">
        <v>0</v>
      </c>
      <c r="DC3" s="3" t="s">
        <v>1</v>
      </c>
      <c r="DD3" s="3" t="s">
        <v>2</v>
      </c>
      <c r="DE3" s="3" t="s">
        <v>195</v>
      </c>
      <c r="DF3" s="3" t="s">
        <v>194</v>
      </c>
      <c r="DG3" s="3" t="s">
        <v>216</v>
      </c>
      <c r="DH3" s="3" t="s">
        <v>218</v>
      </c>
      <c r="DI3" s="3" t="s">
        <v>217</v>
      </c>
      <c r="DJ3" s="2" t="s">
        <v>0</v>
      </c>
      <c r="DK3" s="2" t="s">
        <v>1</v>
      </c>
      <c r="DL3" s="2" t="s">
        <v>2</v>
      </c>
      <c r="DM3" s="2" t="s">
        <v>195</v>
      </c>
      <c r="DN3" s="2" t="s">
        <v>194</v>
      </c>
      <c r="DO3" s="2" t="s">
        <v>216</v>
      </c>
      <c r="DP3" s="2" t="s">
        <v>218</v>
      </c>
      <c r="DQ3" s="2" t="s">
        <v>217</v>
      </c>
      <c r="DR3" s="3" t="s">
        <v>0</v>
      </c>
      <c r="DS3" s="3" t="s">
        <v>1</v>
      </c>
      <c r="DT3" s="3" t="s">
        <v>2</v>
      </c>
      <c r="DU3" s="3" t="s">
        <v>195</v>
      </c>
      <c r="DV3" s="3" t="s">
        <v>194</v>
      </c>
      <c r="DW3" s="3" t="s">
        <v>216</v>
      </c>
      <c r="DX3" s="3" t="s">
        <v>218</v>
      </c>
      <c r="DY3" s="3" t="s">
        <v>217</v>
      </c>
      <c r="DZ3" s="2" t="s">
        <v>0</v>
      </c>
      <c r="EA3" s="2" t="s">
        <v>1</v>
      </c>
      <c r="EB3" s="2" t="s">
        <v>2</v>
      </c>
      <c r="EC3" s="2" t="s">
        <v>195</v>
      </c>
      <c r="ED3" s="2" t="s">
        <v>194</v>
      </c>
      <c r="EE3" s="2" t="s">
        <v>216</v>
      </c>
      <c r="EF3" s="2" t="s">
        <v>218</v>
      </c>
      <c r="EG3" s="2" t="s">
        <v>217</v>
      </c>
      <c r="EH3" s="3" t="s">
        <v>0</v>
      </c>
      <c r="EI3" s="3" t="s">
        <v>1</v>
      </c>
      <c r="EJ3" s="3" t="s">
        <v>2</v>
      </c>
      <c r="EK3" s="3" t="s">
        <v>195</v>
      </c>
      <c r="EL3" s="3" t="s">
        <v>194</v>
      </c>
      <c r="EM3" s="3" t="s">
        <v>216</v>
      </c>
      <c r="EN3" s="3" t="s">
        <v>218</v>
      </c>
      <c r="EO3" s="3" t="s">
        <v>217</v>
      </c>
      <c r="EP3" s="2" t="s">
        <v>0</v>
      </c>
      <c r="EQ3" s="2" t="s">
        <v>1</v>
      </c>
      <c r="ER3" s="2" t="s">
        <v>2</v>
      </c>
      <c r="ES3" s="2" t="s">
        <v>195</v>
      </c>
      <c r="ET3" s="2" t="s">
        <v>194</v>
      </c>
      <c r="EU3" s="2" t="s">
        <v>216</v>
      </c>
      <c r="EV3" s="2" t="s">
        <v>218</v>
      </c>
      <c r="EW3" s="2" t="s">
        <v>217</v>
      </c>
      <c r="EX3" s="3" t="s">
        <v>0</v>
      </c>
      <c r="EY3" s="3" t="s">
        <v>1</v>
      </c>
      <c r="EZ3" s="3" t="s">
        <v>2</v>
      </c>
      <c r="FA3" s="3" t="s">
        <v>195</v>
      </c>
      <c r="FB3" s="3" t="s">
        <v>194</v>
      </c>
      <c r="FC3" s="3" t="s">
        <v>216</v>
      </c>
      <c r="FD3" s="3" t="s">
        <v>218</v>
      </c>
      <c r="FE3" s="3" t="s">
        <v>217</v>
      </c>
      <c r="FF3" s="2" t="s">
        <v>0</v>
      </c>
      <c r="FG3" s="2" t="s">
        <v>1</v>
      </c>
      <c r="FH3" s="2" t="s">
        <v>2</v>
      </c>
      <c r="FI3" s="2" t="s">
        <v>195</v>
      </c>
      <c r="FJ3" s="2" t="s">
        <v>194</v>
      </c>
      <c r="FK3" s="2" t="s">
        <v>216</v>
      </c>
      <c r="FL3" s="2" t="s">
        <v>218</v>
      </c>
      <c r="FM3" s="2" t="s">
        <v>217</v>
      </c>
      <c r="FN3" s="3" t="s">
        <v>0</v>
      </c>
      <c r="FO3" s="3" t="s">
        <v>1</v>
      </c>
      <c r="FP3" s="3" t="s">
        <v>2</v>
      </c>
      <c r="FQ3" s="3" t="s">
        <v>195</v>
      </c>
      <c r="FR3" s="3" t="s">
        <v>194</v>
      </c>
      <c r="FS3" s="3" t="s">
        <v>216</v>
      </c>
      <c r="FT3" s="3" t="s">
        <v>218</v>
      </c>
      <c r="FU3" s="3" t="s">
        <v>217</v>
      </c>
      <c r="FV3" s="2" t="s">
        <v>0</v>
      </c>
      <c r="FW3" s="2" t="s">
        <v>1</v>
      </c>
      <c r="FX3" s="2" t="s">
        <v>2</v>
      </c>
      <c r="FY3" s="2" t="s">
        <v>195</v>
      </c>
      <c r="FZ3" s="2" t="s">
        <v>194</v>
      </c>
      <c r="GA3" s="2" t="s">
        <v>216</v>
      </c>
      <c r="GB3" s="2" t="s">
        <v>218</v>
      </c>
      <c r="GC3" s="2" t="s">
        <v>217</v>
      </c>
      <c r="GD3" s="3" t="s">
        <v>0</v>
      </c>
      <c r="GE3" s="3" t="s">
        <v>1</v>
      </c>
      <c r="GF3" s="3" t="s">
        <v>2</v>
      </c>
      <c r="GG3" s="3" t="s">
        <v>195</v>
      </c>
      <c r="GH3" s="3" t="s">
        <v>194</v>
      </c>
      <c r="GI3" s="3" t="s">
        <v>216</v>
      </c>
      <c r="GJ3" s="3" t="s">
        <v>218</v>
      </c>
      <c r="GK3" s="3" t="s">
        <v>217</v>
      </c>
      <c r="GL3" s="2" t="s">
        <v>0</v>
      </c>
      <c r="GM3" s="2" t="s">
        <v>1</v>
      </c>
      <c r="GN3" s="2" t="s">
        <v>2</v>
      </c>
      <c r="GO3" s="2" t="s">
        <v>195</v>
      </c>
      <c r="GP3" s="2" t="s">
        <v>194</v>
      </c>
      <c r="GQ3" s="2" t="s">
        <v>216</v>
      </c>
      <c r="GR3" s="2" t="s">
        <v>218</v>
      </c>
      <c r="GS3" s="2" t="s">
        <v>217</v>
      </c>
      <c r="GT3" s="3" t="s">
        <v>0</v>
      </c>
      <c r="GU3" s="3" t="s">
        <v>1</v>
      </c>
      <c r="GV3" s="3" t="s">
        <v>2</v>
      </c>
      <c r="GW3" s="3" t="s">
        <v>195</v>
      </c>
      <c r="GX3" s="3" t="s">
        <v>194</v>
      </c>
      <c r="GY3" s="3" t="s">
        <v>216</v>
      </c>
      <c r="GZ3" s="3" t="s">
        <v>218</v>
      </c>
      <c r="HA3" s="3" t="s">
        <v>217</v>
      </c>
      <c r="HB3" s="2" t="s">
        <v>0</v>
      </c>
      <c r="HC3" s="2" t="s">
        <v>1</v>
      </c>
      <c r="HD3" s="2" t="s">
        <v>2</v>
      </c>
      <c r="HE3" s="2" t="s">
        <v>195</v>
      </c>
      <c r="HF3" s="2" t="s">
        <v>194</v>
      </c>
      <c r="HG3" s="2" t="s">
        <v>216</v>
      </c>
      <c r="HH3" s="2" t="s">
        <v>218</v>
      </c>
      <c r="HI3" s="2" t="s">
        <v>217</v>
      </c>
      <c r="HJ3" s="3" t="s">
        <v>0</v>
      </c>
      <c r="HK3" s="3" t="s">
        <v>1</v>
      </c>
      <c r="HL3" s="3" t="s">
        <v>2</v>
      </c>
      <c r="HM3" s="3" t="s">
        <v>195</v>
      </c>
      <c r="HN3" s="3" t="s">
        <v>194</v>
      </c>
      <c r="HO3" s="3" t="s">
        <v>216</v>
      </c>
      <c r="HP3" s="3" t="s">
        <v>218</v>
      </c>
      <c r="HQ3" s="3" t="s">
        <v>217</v>
      </c>
      <c r="HR3" s="2" t="s">
        <v>0</v>
      </c>
      <c r="HS3" s="2" t="s">
        <v>1</v>
      </c>
      <c r="HT3" s="2" t="s">
        <v>2</v>
      </c>
      <c r="HU3" s="2" t="s">
        <v>195</v>
      </c>
      <c r="HV3" s="2" t="s">
        <v>194</v>
      </c>
      <c r="HW3" s="2" t="s">
        <v>216</v>
      </c>
      <c r="HX3" s="2" t="s">
        <v>218</v>
      </c>
      <c r="HY3" s="2" t="s">
        <v>217</v>
      </c>
      <c r="HZ3" s="3" t="s">
        <v>0</v>
      </c>
      <c r="IA3" s="3" t="s">
        <v>1</v>
      </c>
      <c r="IB3" s="3" t="s">
        <v>2</v>
      </c>
      <c r="IC3" s="3" t="s">
        <v>195</v>
      </c>
      <c r="ID3" s="3" t="s">
        <v>194</v>
      </c>
      <c r="IE3" s="3" t="s">
        <v>216</v>
      </c>
      <c r="IF3" s="3" t="s">
        <v>218</v>
      </c>
      <c r="IG3" s="3" t="s">
        <v>217</v>
      </c>
      <c r="IH3" s="2" t="s">
        <v>0</v>
      </c>
      <c r="II3" s="2" t="s">
        <v>1</v>
      </c>
      <c r="IJ3" s="2" t="s">
        <v>2</v>
      </c>
      <c r="IK3" s="2" t="s">
        <v>195</v>
      </c>
      <c r="IL3" s="2" t="s">
        <v>194</v>
      </c>
      <c r="IM3" s="2" t="s">
        <v>216</v>
      </c>
      <c r="IN3" s="2" t="s">
        <v>218</v>
      </c>
      <c r="IO3" s="2" t="s">
        <v>217</v>
      </c>
      <c r="IP3" s="3" t="s">
        <v>0</v>
      </c>
      <c r="IQ3" s="3" t="s">
        <v>1</v>
      </c>
      <c r="IR3" s="3" t="s">
        <v>2</v>
      </c>
      <c r="IS3" s="3" t="s">
        <v>195</v>
      </c>
      <c r="IT3" s="3" t="s">
        <v>194</v>
      </c>
      <c r="IU3" s="3" t="s">
        <v>216</v>
      </c>
      <c r="IV3" s="3" t="s">
        <v>218</v>
      </c>
      <c r="IW3" s="3" t="s">
        <v>217</v>
      </c>
      <c r="IX3" s="2" t="s">
        <v>0</v>
      </c>
      <c r="IY3" s="2" t="s">
        <v>1</v>
      </c>
      <c r="IZ3" s="2" t="s">
        <v>2</v>
      </c>
      <c r="JA3" s="2" t="s">
        <v>195</v>
      </c>
      <c r="JB3" s="2" t="s">
        <v>194</v>
      </c>
      <c r="JC3" s="2" t="s">
        <v>216</v>
      </c>
      <c r="JD3" s="2" t="s">
        <v>218</v>
      </c>
      <c r="JE3" s="2" t="s">
        <v>217</v>
      </c>
      <c r="JF3" s="3" t="s">
        <v>0</v>
      </c>
      <c r="JG3" s="3" t="s">
        <v>1</v>
      </c>
      <c r="JH3" s="3" t="s">
        <v>2</v>
      </c>
      <c r="JI3" s="3" t="s">
        <v>195</v>
      </c>
      <c r="JJ3" s="3" t="s">
        <v>194</v>
      </c>
      <c r="JK3" s="3" t="s">
        <v>216</v>
      </c>
      <c r="JL3" s="3" t="s">
        <v>218</v>
      </c>
      <c r="JM3" s="3" t="s">
        <v>217</v>
      </c>
    </row>
    <row r="4" spans="1:291" ht="13.5" x14ac:dyDescent="0.25">
      <c r="B4" s="35" t="s">
        <v>196</v>
      </c>
      <c r="C4" s="36"/>
      <c r="D4" s="36"/>
      <c r="E4" s="36"/>
      <c r="F4" s="36"/>
      <c r="G4" s="36"/>
      <c r="H4" s="36"/>
      <c r="I4" s="36"/>
      <c r="J4" s="36"/>
      <c r="K4" s="36"/>
      <c r="L4" s="36"/>
      <c r="M4" s="36"/>
      <c r="N4" s="36"/>
      <c r="O4" s="36"/>
      <c r="P4" s="36"/>
      <c r="Q4" s="36"/>
      <c r="R4" s="36"/>
      <c r="S4" s="36"/>
      <c r="T4" s="36"/>
      <c r="U4" s="36"/>
      <c r="V4" s="36"/>
      <c r="W4" s="36"/>
      <c r="X4" s="36"/>
      <c r="Y4" s="36"/>
      <c r="Z4" s="36"/>
      <c r="AA4" s="36"/>
      <c r="AB4" s="36"/>
      <c r="AC4" s="36"/>
      <c r="AD4" s="36"/>
      <c r="AE4" s="36"/>
      <c r="AF4" s="36"/>
      <c r="AG4" s="36"/>
      <c r="AH4" s="36"/>
      <c r="AI4" s="36"/>
      <c r="AJ4" s="36"/>
      <c r="AK4" s="36"/>
      <c r="AL4" s="36"/>
      <c r="AM4" s="36"/>
      <c r="AN4" s="36"/>
      <c r="AO4" s="36"/>
      <c r="AP4" s="36"/>
      <c r="AQ4" s="36"/>
      <c r="AR4" s="36"/>
      <c r="AS4" s="36"/>
      <c r="AT4" s="36"/>
      <c r="AU4" s="36"/>
      <c r="AV4" s="36"/>
      <c r="AW4" s="36"/>
      <c r="AX4" s="36"/>
      <c r="AY4" s="36"/>
      <c r="AZ4" s="36"/>
      <c r="BA4" s="36"/>
      <c r="BB4" s="36"/>
      <c r="BC4" s="36"/>
      <c r="BD4" s="36"/>
      <c r="BE4" s="36"/>
      <c r="BF4" s="36"/>
      <c r="BG4" s="36"/>
      <c r="BH4" s="36"/>
      <c r="BI4" s="36"/>
      <c r="BJ4" s="36"/>
      <c r="BK4" s="36"/>
      <c r="BL4" s="36"/>
      <c r="BM4" s="36"/>
      <c r="BN4" s="36"/>
      <c r="BO4" s="36"/>
      <c r="BP4" s="36"/>
      <c r="BQ4" s="36"/>
      <c r="BR4" s="36"/>
      <c r="BS4" s="36"/>
      <c r="BT4" s="36"/>
      <c r="BU4" s="36"/>
      <c r="BV4" s="37" t="s">
        <v>229</v>
      </c>
      <c r="BW4" s="38"/>
      <c r="BX4" s="38"/>
      <c r="BY4" s="38"/>
      <c r="BZ4" s="38"/>
      <c r="CA4" s="38"/>
      <c r="CB4" s="38"/>
      <c r="CC4" s="38"/>
      <c r="CD4" s="38"/>
      <c r="CE4" s="38"/>
      <c r="CF4" s="38"/>
      <c r="CG4" s="38"/>
      <c r="CH4" s="38"/>
      <c r="CI4" s="38"/>
      <c r="CJ4" s="38"/>
      <c r="CK4" s="38"/>
      <c r="CL4" s="38"/>
      <c r="CM4" s="38"/>
      <c r="CN4" s="38"/>
      <c r="CO4" s="38"/>
      <c r="CP4" s="38"/>
      <c r="CQ4" s="38"/>
      <c r="CR4" s="38"/>
      <c r="CS4" s="38"/>
      <c r="CT4" s="38"/>
      <c r="CU4" s="38"/>
      <c r="CV4" s="38"/>
      <c r="CW4" s="38"/>
      <c r="CX4" s="38"/>
      <c r="CY4" s="38"/>
      <c r="CZ4" s="38"/>
      <c r="DA4" s="38"/>
      <c r="DB4" s="38"/>
      <c r="DC4" s="38"/>
      <c r="DD4" s="38"/>
      <c r="DE4" s="38"/>
      <c r="DF4" s="38"/>
      <c r="DG4" s="38"/>
      <c r="DH4" s="38"/>
      <c r="DI4" s="38"/>
      <c r="DJ4" s="57" t="s">
        <v>232</v>
      </c>
      <c r="DK4" s="58"/>
      <c r="DL4" s="58"/>
      <c r="DM4" s="58"/>
      <c r="DN4" s="58"/>
      <c r="DO4" s="58"/>
      <c r="DP4" s="58"/>
      <c r="DQ4" s="58"/>
      <c r="DR4" s="58"/>
      <c r="DS4" s="58"/>
      <c r="DT4" s="58"/>
      <c r="DU4" s="58"/>
      <c r="DV4" s="58"/>
      <c r="DW4" s="58"/>
      <c r="DX4" s="58"/>
      <c r="DY4" s="58"/>
      <c r="DZ4" s="58"/>
      <c r="EA4" s="58"/>
      <c r="EB4" s="58"/>
      <c r="EC4" s="58"/>
      <c r="ED4" s="58"/>
      <c r="EE4" s="58"/>
      <c r="EF4" s="58"/>
      <c r="EG4" s="58"/>
      <c r="EH4" s="58"/>
      <c r="EI4" s="58"/>
      <c r="EJ4" s="58"/>
      <c r="EK4" s="58"/>
      <c r="EL4" s="58"/>
      <c r="EM4" s="58"/>
      <c r="EN4" s="58"/>
      <c r="EO4" s="58"/>
      <c r="EP4" s="58"/>
      <c r="EQ4" s="58"/>
      <c r="ER4" s="58"/>
      <c r="ES4" s="58"/>
      <c r="ET4" s="58"/>
      <c r="EU4" s="58"/>
      <c r="EV4" s="58"/>
      <c r="EW4" s="58"/>
      <c r="EX4" s="59" t="s">
        <v>197</v>
      </c>
      <c r="EY4" s="60"/>
      <c r="EZ4" s="60"/>
      <c r="FA4" s="60"/>
      <c r="FB4" s="60"/>
      <c r="FC4" s="60"/>
      <c r="FD4" s="60"/>
      <c r="FE4" s="60"/>
      <c r="FF4" s="60"/>
      <c r="FG4" s="60"/>
      <c r="FH4" s="60"/>
      <c r="FI4" s="60"/>
      <c r="FJ4" s="60"/>
      <c r="FK4" s="60"/>
      <c r="FL4" s="60"/>
      <c r="FM4" s="60"/>
      <c r="FN4" s="60"/>
      <c r="FO4" s="60"/>
      <c r="FP4" s="60"/>
      <c r="FQ4" s="60"/>
      <c r="FR4" s="60"/>
      <c r="FS4" s="60"/>
      <c r="FT4" s="60"/>
      <c r="FU4" s="60"/>
      <c r="FV4" s="60"/>
      <c r="FW4" s="60"/>
      <c r="FX4" s="60"/>
      <c r="FY4" s="60"/>
      <c r="FZ4" s="60"/>
      <c r="GA4" s="60"/>
      <c r="GB4" s="60"/>
      <c r="GC4" s="60"/>
      <c r="GD4" s="60"/>
      <c r="GE4" s="60"/>
      <c r="GF4" s="60"/>
      <c r="GG4" s="60"/>
      <c r="GH4" s="60"/>
      <c r="GI4" s="60"/>
      <c r="GJ4" s="60"/>
      <c r="GK4" s="60"/>
      <c r="GL4" s="61" t="s">
        <v>198</v>
      </c>
      <c r="GM4" s="62"/>
      <c r="GN4" s="62"/>
      <c r="GO4" s="62"/>
      <c r="GP4" s="62"/>
      <c r="GQ4" s="62"/>
      <c r="GR4" s="62"/>
      <c r="GS4" s="62"/>
      <c r="GT4" s="62"/>
      <c r="GU4" s="62"/>
      <c r="GV4" s="62"/>
      <c r="GW4" s="62"/>
      <c r="GX4" s="62"/>
      <c r="GY4" s="62"/>
      <c r="GZ4" s="62"/>
      <c r="HA4" s="62"/>
      <c r="HB4" s="62"/>
      <c r="HC4" s="62"/>
      <c r="HD4" s="62"/>
      <c r="HE4" s="62"/>
      <c r="HF4" s="62"/>
      <c r="HG4" s="62"/>
      <c r="HH4" s="62"/>
      <c r="HI4" s="62"/>
      <c r="HJ4" s="62"/>
      <c r="HK4" s="62"/>
      <c r="HL4" s="62"/>
      <c r="HM4" s="62"/>
      <c r="HN4" s="62"/>
      <c r="HO4" s="62"/>
      <c r="HP4" s="62"/>
      <c r="HQ4" s="62"/>
      <c r="HR4" s="62"/>
      <c r="HS4" s="62"/>
      <c r="HT4" s="62"/>
      <c r="HU4" s="62"/>
      <c r="HV4" s="62"/>
      <c r="HW4" s="62"/>
      <c r="HX4" s="62"/>
      <c r="HY4" s="62"/>
      <c r="HZ4" s="63" t="s">
        <v>199</v>
      </c>
      <c r="IA4" s="64"/>
      <c r="IB4" s="64"/>
      <c r="IC4" s="64"/>
      <c r="ID4" s="64"/>
      <c r="IE4" s="64"/>
      <c r="IF4" s="64"/>
      <c r="IG4" s="64"/>
      <c r="IH4" s="64"/>
      <c r="II4" s="64"/>
      <c r="IJ4" s="64"/>
      <c r="IK4" s="64"/>
      <c r="IL4" s="64"/>
      <c r="IM4" s="64"/>
      <c r="IN4" s="64"/>
      <c r="IO4" s="64"/>
      <c r="IP4" s="64"/>
      <c r="IQ4" s="64"/>
      <c r="IR4" s="64"/>
      <c r="IS4" s="64"/>
      <c r="IT4" s="64"/>
      <c r="IU4" s="64"/>
      <c r="IV4" s="64"/>
      <c r="IW4" s="64"/>
      <c r="IX4" s="64"/>
      <c r="IY4" s="64"/>
      <c r="IZ4" s="64"/>
      <c r="JA4" s="64"/>
      <c r="JB4" s="64"/>
      <c r="JC4" s="64"/>
      <c r="JD4" s="64"/>
      <c r="JE4" s="64"/>
      <c r="JF4" s="64"/>
      <c r="JG4" s="64"/>
      <c r="JH4" s="64"/>
      <c r="JI4" s="64"/>
      <c r="JJ4" s="64"/>
      <c r="JK4" s="64"/>
      <c r="JL4" s="64"/>
      <c r="JM4" s="64"/>
      <c r="JN4" s="29" t="s">
        <v>214</v>
      </c>
      <c r="JO4" s="52"/>
      <c r="JP4" s="52"/>
      <c r="JQ4" s="52"/>
      <c r="JR4" s="52"/>
      <c r="JS4" s="52"/>
      <c r="JT4" s="52"/>
      <c r="JU4" s="53"/>
      <c r="JV4" s="20" t="s">
        <v>215</v>
      </c>
      <c r="JW4" s="21"/>
      <c r="JX4" s="21"/>
      <c r="JY4" s="21"/>
      <c r="JZ4" s="21"/>
      <c r="KA4" s="21"/>
      <c r="KB4" s="21"/>
      <c r="KC4" s="22"/>
      <c r="KE4" s="11" t="s">
        <v>272</v>
      </c>
    </row>
    <row r="5" spans="1:291" ht="13.5" x14ac:dyDescent="0.25">
      <c r="B5" s="48" t="s">
        <v>200</v>
      </c>
      <c r="C5" s="51"/>
      <c r="D5" s="51"/>
      <c r="E5" s="51"/>
      <c r="F5" s="51"/>
      <c r="G5" s="51"/>
      <c r="H5" s="51"/>
      <c r="I5" s="51"/>
      <c r="J5" s="49" t="s">
        <v>264</v>
      </c>
      <c r="K5" s="49"/>
      <c r="L5" s="49"/>
      <c r="M5" s="49"/>
      <c r="N5" s="49"/>
      <c r="O5" s="49"/>
      <c r="P5" s="49"/>
      <c r="Q5" s="49"/>
      <c r="R5" s="48" t="s">
        <v>201</v>
      </c>
      <c r="S5" s="48"/>
      <c r="T5" s="48"/>
      <c r="U5" s="48"/>
      <c r="V5" s="48"/>
      <c r="W5" s="48"/>
      <c r="X5" s="48"/>
      <c r="Y5" s="48"/>
      <c r="Z5" s="49" t="s">
        <v>266</v>
      </c>
      <c r="AA5" s="49"/>
      <c r="AB5" s="49"/>
      <c r="AC5" s="49"/>
      <c r="AD5" s="49"/>
      <c r="AE5" s="49"/>
      <c r="AF5" s="49"/>
      <c r="AG5" s="49"/>
      <c r="AH5" s="48" t="s">
        <v>202</v>
      </c>
      <c r="AI5" s="48"/>
      <c r="AJ5" s="48"/>
      <c r="AK5" s="48"/>
      <c r="AL5" s="48"/>
      <c r="AM5" s="48"/>
      <c r="AN5" s="48"/>
      <c r="AO5" s="48"/>
      <c r="AP5" s="49" t="s">
        <v>268</v>
      </c>
      <c r="AQ5" s="49"/>
      <c r="AR5" s="49"/>
      <c r="AS5" s="49"/>
      <c r="AT5" s="49"/>
      <c r="AU5" s="49"/>
      <c r="AV5" s="49"/>
      <c r="AW5" s="49"/>
      <c r="AX5" s="48" t="s">
        <v>203</v>
      </c>
      <c r="AY5" s="48"/>
      <c r="AZ5" s="48"/>
      <c r="BA5" s="48"/>
      <c r="BB5" s="48"/>
      <c r="BC5" s="48"/>
      <c r="BD5" s="48"/>
      <c r="BE5" s="48"/>
      <c r="BF5" s="49" t="s">
        <v>270</v>
      </c>
      <c r="BG5" s="49"/>
      <c r="BH5" s="49"/>
      <c r="BI5" s="49"/>
      <c r="BJ5" s="49"/>
      <c r="BK5" s="49"/>
      <c r="BL5" s="49"/>
      <c r="BM5" s="49"/>
      <c r="BN5" s="48" t="s">
        <v>205</v>
      </c>
      <c r="BO5" s="48"/>
      <c r="BP5" s="48"/>
      <c r="BQ5" s="48"/>
      <c r="BR5" s="48"/>
      <c r="BS5" s="48"/>
      <c r="BT5" s="48"/>
      <c r="BU5" s="48"/>
      <c r="BV5" s="49" t="s">
        <v>200</v>
      </c>
      <c r="BW5" s="50"/>
      <c r="BX5" s="50"/>
      <c r="BY5" s="50"/>
      <c r="BZ5" s="50"/>
      <c r="CA5" s="50"/>
      <c r="CB5" s="50"/>
      <c r="CC5" s="50"/>
      <c r="CD5" s="48" t="s">
        <v>201</v>
      </c>
      <c r="CE5" s="48"/>
      <c r="CF5" s="48"/>
      <c r="CG5" s="48"/>
      <c r="CH5" s="48"/>
      <c r="CI5" s="48"/>
      <c r="CJ5" s="48"/>
      <c r="CK5" s="48"/>
      <c r="CL5" s="49" t="s">
        <v>202</v>
      </c>
      <c r="CM5" s="49"/>
      <c r="CN5" s="49"/>
      <c r="CO5" s="49"/>
      <c r="CP5" s="49"/>
      <c r="CQ5" s="49"/>
      <c r="CR5" s="49"/>
      <c r="CS5" s="49"/>
      <c r="CT5" s="48" t="s">
        <v>203</v>
      </c>
      <c r="CU5" s="48"/>
      <c r="CV5" s="48"/>
      <c r="CW5" s="48"/>
      <c r="CX5" s="48"/>
      <c r="CY5" s="48"/>
      <c r="CZ5" s="48"/>
      <c r="DA5" s="48"/>
      <c r="DB5" s="49" t="s">
        <v>205</v>
      </c>
      <c r="DC5" s="49"/>
      <c r="DD5" s="49"/>
      <c r="DE5" s="49"/>
      <c r="DF5" s="49"/>
      <c r="DG5" s="49"/>
      <c r="DH5" s="49"/>
      <c r="DI5" s="49"/>
      <c r="DJ5" s="48" t="s">
        <v>200</v>
      </c>
      <c r="DK5" s="51"/>
      <c r="DL5" s="51"/>
      <c r="DM5" s="51"/>
      <c r="DN5" s="51"/>
      <c r="DO5" s="51"/>
      <c r="DP5" s="51"/>
      <c r="DQ5" s="51"/>
      <c r="DR5" s="49" t="s">
        <v>201</v>
      </c>
      <c r="DS5" s="49"/>
      <c r="DT5" s="49"/>
      <c r="DU5" s="49"/>
      <c r="DV5" s="49"/>
      <c r="DW5" s="49"/>
      <c r="DX5" s="49"/>
      <c r="DY5" s="49"/>
      <c r="DZ5" s="48" t="s">
        <v>202</v>
      </c>
      <c r="EA5" s="48"/>
      <c r="EB5" s="48"/>
      <c r="EC5" s="48"/>
      <c r="ED5" s="48"/>
      <c r="EE5" s="48"/>
      <c r="EF5" s="48"/>
      <c r="EG5" s="48"/>
      <c r="EH5" s="49" t="s">
        <v>203</v>
      </c>
      <c r="EI5" s="49"/>
      <c r="EJ5" s="49"/>
      <c r="EK5" s="49"/>
      <c r="EL5" s="49"/>
      <c r="EM5" s="49"/>
      <c r="EN5" s="49"/>
      <c r="EO5" s="49"/>
      <c r="EP5" s="48" t="s">
        <v>205</v>
      </c>
      <c r="EQ5" s="48"/>
      <c r="ER5" s="48"/>
      <c r="ES5" s="48"/>
      <c r="ET5" s="48"/>
      <c r="EU5" s="48"/>
      <c r="EV5" s="48"/>
      <c r="EW5" s="48"/>
      <c r="EX5" s="49" t="s">
        <v>200</v>
      </c>
      <c r="EY5" s="50"/>
      <c r="EZ5" s="50"/>
      <c r="FA5" s="50"/>
      <c r="FB5" s="50"/>
      <c r="FC5" s="50"/>
      <c r="FD5" s="50"/>
      <c r="FE5" s="50"/>
      <c r="FF5" s="48" t="s">
        <v>201</v>
      </c>
      <c r="FG5" s="48"/>
      <c r="FH5" s="48"/>
      <c r="FI5" s="48"/>
      <c r="FJ5" s="48"/>
      <c r="FK5" s="48"/>
      <c r="FL5" s="48"/>
      <c r="FM5" s="48"/>
      <c r="FN5" s="49" t="s">
        <v>202</v>
      </c>
      <c r="FO5" s="49"/>
      <c r="FP5" s="49"/>
      <c r="FQ5" s="49"/>
      <c r="FR5" s="49"/>
      <c r="FS5" s="49"/>
      <c r="FT5" s="49"/>
      <c r="FU5" s="49"/>
      <c r="FV5" s="48" t="s">
        <v>203</v>
      </c>
      <c r="FW5" s="48"/>
      <c r="FX5" s="48"/>
      <c r="FY5" s="48"/>
      <c r="FZ5" s="48"/>
      <c r="GA5" s="48"/>
      <c r="GB5" s="48"/>
      <c r="GC5" s="48"/>
      <c r="GD5" s="49" t="s">
        <v>3</v>
      </c>
      <c r="GE5" s="49"/>
      <c r="GF5" s="49"/>
      <c r="GG5" s="49"/>
      <c r="GH5" s="49"/>
      <c r="GI5" s="49"/>
      <c r="GJ5" s="49"/>
      <c r="GK5" s="49"/>
      <c r="GL5" s="48" t="s">
        <v>200</v>
      </c>
      <c r="GM5" s="51"/>
      <c r="GN5" s="51"/>
      <c r="GO5" s="51"/>
      <c r="GP5" s="51"/>
      <c r="GQ5" s="51"/>
      <c r="GR5" s="51"/>
      <c r="GS5" s="51"/>
      <c r="GT5" s="49" t="s">
        <v>201</v>
      </c>
      <c r="GU5" s="49"/>
      <c r="GV5" s="49"/>
      <c r="GW5" s="49"/>
      <c r="GX5" s="49"/>
      <c r="GY5" s="49"/>
      <c r="GZ5" s="49"/>
      <c r="HA5" s="49"/>
      <c r="HB5" s="48" t="s">
        <v>202</v>
      </c>
      <c r="HC5" s="48"/>
      <c r="HD5" s="48"/>
      <c r="HE5" s="48"/>
      <c r="HF5" s="48"/>
      <c r="HG5" s="48"/>
      <c r="HH5" s="48"/>
      <c r="HI5" s="48"/>
      <c r="HJ5" s="49" t="s">
        <v>203</v>
      </c>
      <c r="HK5" s="49"/>
      <c r="HL5" s="49"/>
      <c r="HM5" s="49"/>
      <c r="HN5" s="49"/>
      <c r="HO5" s="49"/>
      <c r="HP5" s="49"/>
      <c r="HQ5" s="49"/>
      <c r="HR5" s="48" t="s">
        <v>3</v>
      </c>
      <c r="HS5" s="48"/>
      <c r="HT5" s="48"/>
      <c r="HU5" s="48"/>
      <c r="HV5" s="48"/>
      <c r="HW5" s="48"/>
      <c r="HX5" s="48"/>
      <c r="HY5" s="48"/>
      <c r="HZ5" s="49" t="s">
        <v>200</v>
      </c>
      <c r="IA5" s="50"/>
      <c r="IB5" s="50"/>
      <c r="IC5" s="50"/>
      <c r="ID5" s="50"/>
      <c r="IE5" s="50"/>
      <c r="IF5" s="50"/>
      <c r="IG5" s="50"/>
      <c r="IH5" s="48" t="s">
        <v>201</v>
      </c>
      <c r="II5" s="48"/>
      <c r="IJ5" s="48"/>
      <c r="IK5" s="48"/>
      <c r="IL5" s="48"/>
      <c r="IM5" s="48"/>
      <c r="IN5" s="48"/>
      <c r="IO5" s="48"/>
      <c r="IP5" s="49" t="s">
        <v>202</v>
      </c>
      <c r="IQ5" s="49"/>
      <c r="IR5" s="49"/>
      <c r="IS5" s="49"/>
      <c r="IT5" s="49"/>
      <c r="IU5" s="49"/>
      <c r="IV5" s="49"/>
      <c r="IW5" s="49"/>
      <c r="IX5" s="48" t="s">
        <v>203</v>
      </c>
      <c r="IY5" s="48"/>
      <c r="IZ5" s="48"/>
      <c r="JA5" s="48"/>
      <c r="JB5" s="48"/>
      <c r="JC5" s="48"/>
      <c r="JD5" s="48"/>
      <c r="JE5" s="48"/>
      <c r="JF5" s="49" t="s">
        <v>3</v>
      </c>
      <c r="JG5" s="49"/>
      <c r="JH5" s="49"/>
      <c r="JI5" s="49"/>
      <c r="JJ5" s="49"/>
      <c r="JK5" s="49"/>
      <c r="JL5" s="49"/>
      <c r="JM5" s="49"/>
      <c r="JN5" s="54"/>
      <c r="JO5" s="55"/>
      <c r="JP5" s="55"/>
      <c r="JQ5" s="55"/>
      <c r="JR5" s="55"/>
      <c r="JS5" s="55"/>
      <c r="JT5" s="55"/>
      <c r="JU5" s="56"/>
      <c r="JV5" s="23"/>
      <c r="JW5" s="24"/>
      <c r="JX5" s="24"/>
      <c r="JY5" s="24"/>
      <c r="JZ5" s="24"/>
      <c r="KA5" s="24"/>
      <c r="KB5" s="24"/>
      <c r="KC5" s="25"/>
      <c r="KE5" s="12"/>
    </row>
    <row r="6" spans="1:291" x14ac:dyDescent="0.2">
      <c r="B6" s="2" t="s">
        <v>0</v>
      </c>
      <c r="C6" s="2" t="s">
        <v>1</v>
      </c>
      <c r="D6" s="2" t="s">
        <v>2</v>
      </c>
      <c r="E6" s="2" t="s">
        <v>195</v>
      </c>
      <c r="F6" s="2" t="s">
        <v>194</v>
      </c>
      <c r="G6" s="2" t="s">
        <v>216</v>
      </c>
      <c r="H6" s="2" t="s">
        <v>218</v>
      </c>
      <c r="I6" s="2" t="s">
        <v>217</v>
      </c>
      <c r="J6" s="3" t="s">
        <v>0</v>
      </c>
      <c r="K6" s="3" t="s">
        <v>1</v>
      </c>
      <c r="L6" s="3" t="s">
        <v>2</v>
      </c>
      <c r="M6" s="3" t="s">
        <v>195</v>
      </c>
      <c r="N6" s="3" t="s">
        <v>194</v>
      </c>
      <c r="O6" s="3" t="s">
        <v>216</v>
      </c>
      <c r="P6" s="3" t="s">
        <v>218</v>
      </c>
      <c r="Q6" s="3" t="s">
        <v>217</v>
      </c>
      <c r="R6" s="2" t="s">
        <v>0</v>
      </c>
      <c r="S6" s="2" t="s">
        <v>1</v>
      </c>
      <c r="T6" s="2" t="s">
        <v>2</v>
      </c>
      <c r="U6" s="2" t="s">
        <v>195</v>
      </c>
      <c r="V6" s="2" t="s">
        <v>194</v>
      </c>
      <c r="W6" s="2" t="s">
        <v>216</v>
      </c>
      <c r="X6" s="2" t="s">
        <v>218</v>
      </c>
      <c r="Y6" s="2" t="s">
        <v>217</v>
      </c>
      <c r="Z6" s="3" t="s">
        <v>0</v>
      </c>
      <c r="AA6" s="3" t="s">
        <v>1</v>
      </c>
      <c r="AB6" s="3" t="s">
        <v>2</v>
      </c>
      <c r="AC6" s="3" t="s">
        <v>195</v>
      </c>
      <c r="AD6" s="3" t="s">
        <v>194</v>
      </c>
      <c r="AE6" s="3" t="s">
        <v>216</v>
      </c>
      <c r="AF6" s="3" t="s">
        <v>218</v>
      </c>
      <c r="AG6" s="3" t="s">
        <v>217</v>
      </c>
      <c r="AH6" s="2" t="s">
        <v>0</v>
      </c>
      <c r="AI6" s="2" t="s">
        <v>1</v>
      </c>
      <c r="AJ6" s="2" t="s">
        <v>2</v>
      </c>
      <c r="AK6" s="2" t="s">
        <v>195</v>
      </c>
      <c r="AL6" s="2" t="s">
        <v>194</v>
      </c>
      <c r="AM6" s="2" t="s">
        <v>216</v>
      </c>
      <c r="AN6" s="2" t="s">
        <v>218</v>
      </c>
      <c r="AO6" s="2" t="s">
        <v>217</v>
      </c>
      <c r="AP6" s="3" t="s">
        <v>0</v>
      </c>
      <c r="AQ6" s="3" t="s">
        <v>1</v>
      </c>
      <c r="AR6" s="3" t="s">
        <v>2</v>
      </c>
      <c r="AS6" s="3" t="s">
        <v>195</v>
      </c>
      <c r="AT6" s="3" t="s">
        <v>194</v>
      </c>
      <c r="AU6" s="3" t="s">
        <v>216</v>
      </c>
      <c r="AV6" s="3" t="s">
        <v>218</v>
      </c>
      <c r="AW6" s="3" t="s">
        <v>217</v>
      </c>
      <c r="AX6" s="2" t="s">
        <v>0</v>
      </c>
      <c r="AY6" s="2" t="s">
        <v>1</v>
      </c>
      <c r="AZ6" s="2" t="s">
        <v>2</v>
      </c>
      <c r="BA6" s="2" t="s">
        <v>195</v>
      </c>
      <c r="BB6" s="2" t="s">
        <v>194</v>
      </c>
      <c r="BC6" s="2" t="s">
        <v>216</v>
      </c>
      <c r="BD6" s="2" t="s">
        <v>218</v>
      </c>
      <c r="BE6" s="2" t="s">
        <v>217</v>
      </c>
      <c r="BF6" s="3" t="s">
        <v>0</v>
      </c>
      <c r="BG6" s="3" t="s">
        <v>1</v>
      </c>
      <c r="BH6" s="3" t="s">
        <v>2</v>
      </c>
      <c r="BI6" s="3" t="s">
        <v>195</v>
      </c>
      <c r="BJ6" s="3" t="s">
        <v>194</v>
      </c>
      <c r="BK6" s="3" t="s">
        <v>216</v>
      </c>
      <c r="BL6" s="3" t="s">
        <v>218</v>
      </c>
      <c r="BM6" s="3" t="s">
        <v>217</v>
      </c>
      <c r="BN6" s="2" t="s">
        <v>0</v>
      </c>
      <c r="BO6" s="2" t="s">
        <v>1</v>
      </c>
      <c r="BP6" s="2" t="s">
        <v>2</v>
      </c>
      <c r="BQ6" s="2" t="s">
        <v>195</v>
      </c>
      <c r="BR6" s="2" t="s">
        <v>194</v>
      </c>
      <c r="BS6" s="2" t="s">
        <v>216</v>
      </c>
      <c r="BT6" s="2" t="s">
        <v>218</v>
      </c>
      <c r="BU6" s="2" t="s">
        <v>217</v>
      </c>
      <c r="BV6" s="3" t="s">
        <v>0</v>
      </c>
      <c r="BW6" s="3" t="s">
        <v>1</v>
      </c>
      <c r="BX6" s="3" t="s">
        <v>2</v>
      </c>
      <c r="BY6" s="3" t="s">
        <v>195</v>
      </c>
      <c r="BZ6" s="3" t="s">
        <v>194</v>
      </c>
      <c r="CA6" s="3" t="s">
        <v>216</v>
      </c>
      <c r="CB6" s="3" t="s">
        <v>218</v>
      </c>
      <c r="CC6" s="3" t="s">
        <v>217</v>
      </c>
      <c r="CD6" s="2" t="s">
        <v>0</v>
      </c>
      <c r="CE6" s="2" t="s">
        <v>1</v>
      </c>
      <c r="CF6" s="2" t="s">
        <v>2</v>
      </c>
      <c r="CG6" s="2" t="s">
        <v>195</v>
      </c>
      <c r="CH6" s="2" t="s">
        <v>194</v>
      </c>
      <c r="CI6" s="2" t="s">
        <v>216</v>
      </c>
      <c r="CJ6" s="2" t="s">
        <v>218</v>
      </c>
      <c r="CK6" s="2" t="s">
        <v>217</v>
      </c>
      <c r="CL6" s="3" t="s">
        <v>0</v>
      </c>
      <c r="CM6" s="3" t="s">
        <v>1</v>
      </c>
      <c r="CN6" s="3" t="s">
        <v>2</v>
      </c>
      <c r="CO6" s="3" t="s">
        <v>195</v>
      </c>
      <c r="CP6" s="3" t="s">
        <v>194</v>
      </c>
      <c r="CQ6" s="3" t="s">
        <v>216</v>
      </c>
      <c r="CR6" s="3" t="s">
        <v>218</v>
      </c>
      <c r="CS6" s="3" t="s">
        <v>217</v>
      </c>
      <c r="CT6" s="2" t="s">
        <v>0</v>
      </c>
      <c r="CU6" s="2" t="s">
        <v>1</v>
      </c>
      <c r="CV6" s="2" t="s">
        <v>2</v>
      </c>
      <c r="CW6" s="2" t="s">
        <v>195</v>
      </c>
      <c r="CX6" s="2" t="s">
        <v>194</v>
      </c>
      <c r="CY6" s="2" t="s">
        <v>216</v>
      </c>
      <c r="CZ6" s="2" t="s">
        <v>218</v>
      </c>
      <c r="DA6" s="2" t="s">
        <v>217</v>
      </c>
      <c r="DB6" s="3" t="s">
        <v>0</v>
      </c>
      <c r="DC6" s="3" t="s">
        <v>1</v>
      </c>
      <c r="DD6" s="3" t="s">
        <v>2</v>
      </c>
      <c r="DE6" s="3" t="s">
        <v>195</v>
      </c>
      <c r="DF6" s="3" t="s">
        <v>194</v>
      </c>
      <c r="DG6" s="3" t="s">
        <v>216</v>
      </c>
      <c r="DH6" s="3" t="s">
        <v>218</v>
      </c>
      <c r="DI6" s="3" t="s">
        <v>217</v>
      </c>
      <c r="DJ6" s="2" t="s">
        <v>0</v>
      </c>
      <c r="DK6" s="2" t="s">
        <v>1</v>
      </c>
      <c r="DL6" s="2" t="s">
        <v>2</v>
      </c>
      <c r="DM6" s="2" t="s">
        <v>195</v>
      </c>
      <c r="DN6" s="2" t="s">
        <v>194</v>
      </c>
      <c r="DO6" s="2" t="s">
        <v>216</v>
      </c>
      <c r="DP6" s="2" t="s">
        <v>218</v>
      </c>
      <c r="DQ6" s="2" t="s">
        <v>217</v>
      </c>
      <c r="DR6" s="3" t="s">
        <v>0</v>
      </c>
      <c r="DS6" s="3" t="s">
        <v>1</v>
      </c>
      <c r="DT6" s="3" t="s">
        <v>2</v>
      </c>
      <c r="DU6" s="3" t="s">
        <v>195</v>
      </c>
      <c r="DV6" s="3" t="s">
        <v>194</v>
      </c>
      <c r="DW6" s="3" t="s">
        <v>216</v>
      </c>
      <c r="DX6" s="3" t="s">
        <v>218</v>
      </c>
      <c r="DY6" s="3" t="s">
        <v>217</v>
      </c>
      <c r="DZ6" s="2" t="s">
        <v>0</v>
      </c>
      <c r="EA6" s="2" t="s">
        <v>1</v>
      </c>
      <c r="EB6" s="2" t="s">
        <v>2</v>
      </c>
      <c r="EC6" s="2" t="s">
        <v>195</v>
      </c>
      <c r="ED6" s="2" t="s">
        <v>194</v>
      </c>
      <c r="EE6" s="2" t="s">
        <v>216</v>
      </c>
      <c r="EF6" s="2" t="s">
        <v>218</v>
      </c>
      <c r="EG6" s="2" t="s">
        <v>217</v>
      </c>
      <c r="EH6" s="3" t="s">
        <v>0</v>
      </c>
      <c r="EI6" s="3" t="s">
        <v>1</v>
      </c>
      <c r="EJ6" s="3" t="s">
        <v>2</v>
      </c>
      <c r="EK6" s="3" t="s">
        <v>195</v>
      </c>
      <c r="EL6" s="3" t="s">
        <v>194</v>
      </c>
      <c r="EM6" s="3" t="s">
        <v>216</v>
      </c>
      <c r="EN6" s="3" t="s">
        <v>218</v>
      </c>
      <c r="EO6" s="3" t="s">
        <v>217</v>
      </c>
      <c r="EP6" s="2" t="s">
        <v>0</v>
      </c>
      <c r="EQ6" s="2" t="s">
        <v>1</v>
      </c>
      <c r="ER6" s="2" t="s">
        <v>2</v>
      </c>
      <c r="ES6" s="2" t="s">
        <v>195</v>
      </c>
      <c r="ET6" s="2" t="s">
        <v>194</v>
      </c>
      <c r="EU6" s="2" t="s">
        <v>216</v>
      </c>
      <c r="EV6" s="2" t="s">
        <v>218</v>
      </c>
      <c r="EW6" s="2" t="s">
        <v>217</v>
      </c>
      <c r="EX6" s="3" t="s">
        <v>0</v>
      </c>
      <c r="EY6" s="3" t="s">
        <v>1</v>
      </c>
      <c r="EZ6" s="3" t="s">
        <v>2</v>
      </c>
      <c r="FA6" s="3" t="s">
        <v>195</v>
      </c>
      <c r="FB6" s="3" t="s">
        <v>194</v>
      </c>
      <c r="FC6" s="3" t="s">
        <v>216</v>
      </c>
      <c r="FD6" s="3" t="s">
        <v>218</v>
      </c>
      <c r="FE6" s="3" t="s">
        <v>217</v>
      </c>
      <c r="FF6" s="2" t="s">
        <v>0</v>
      </c>
      <c r="FG6" s="2" t="s">
        <v>1</v>
      </c>
      <c r="FH6" s="2" t="s">
        <v>2</v>
      </c>
      <c r="FI6" s="2" t="s">
        <v>195</v>
      </c>
      <c r="FJ6" s="2" t="s">
        <v>194</v>
      </c>
      <c r="FK6" s="2" t="s">
        <v>216</v>
      </c>
      <c r="FL6" s="2" t="s">
        <v>218</v>
      </c>
      <c r="FM6" s="2" t="s">
        <v>217</v>
      </c>
      <c r="FN6" s="3" t="s">
        <v>0</v>
      </c>
      <c r="FO6" s="3" t="s">
        <v>1</v>
      </c>
      <c r="FP6" s="3" t="s">
        <v>2</v>
      </c>
      <c r="FQ6" s="3" t="s">
        <v>195</v>
      </c>
      <c r="FR6" s="3" t="s">
        <v>194</v>
      </c>
      <c r="FS6" s="3" t="s">
        <v>216</v>
      </c>
      <c r="FT6" s="3" t="s">
        <v>218</v>
      </c>
      <c r="FU6" s="3" t="s">
        <v>217</v>
      </c>
      <c r="FV6" s="2" t="s">
        <v>0</v>
      </c>
      <c r="FW6" s="2" t="s">
        <v>1</v>
      </c>
      <c r="FX6" s="2" t="s">
        <v>2</v>
      </c>
      <c r="FY6" s="2" t="s">
        <v>195</v>
      </c>
      <c r="FZ6" s="2" t="s">
        <v>194</v>
      </c>
      <c r="GA6" s="2" t="s">
        <v>216</v>
      </c>
      <c r="GB6" s="2" t="s">
        <v>218</v>
      </c>
      <c r="GC6" s="2" t="s">
        <v>217</v>
      </c>
      <c r="GD6" s="3" t="s">
        <v>0</v>
      </c>
      <c r="GE6" s="3" t="s">
        <v>1</v>
      </c>
      <c r="GF6" s="3" t="s">
        <v>2</v>
      </c>
      <c r="GG6" s="3" t="s">
        <v>195</v>
      </c>
      <c r="GH6" s="3" t="s">
        <v>194</v>
      </c>
      <c r="GI6" s="3" t="s">
        <v>216</v>
      </c>
      <c r="GJ6" s="3" t="s">
        <v>218</v>
      </c>
      <c r="GK6" s="3" t="s">
        <v>217</v>
      </c>
      <c r="GL6" s="2" t="s">
        <v>0</v>
      </c>
      <c r="GM6" s="2" t="s">
        <v>1</v>
      </c>
      <c r="GN6" s="2" t="s">
        <v>2</v>
      </c>
      <c r="GO6" s="2" t="s">
        <v>195</v>
      </c>
      <c r="GP6" s="2" t="s">
        <v>194</v>
      </c>
      <c r="GQ6" s="2" t="s">
        <v>216</v>
      </c>
      <c r="GR6" s="2" t="s">
        <v>218</v>
      </c>
      <c r="GS6" s="2" t="s">
        <v>217</v>
      </c>
      <c r="GT6" s="3" t="s">
        <v>0</v>
      </c>
      <c r="GU6" s="3" t="s">
        <v>1</v>
      </c>
      <c r="GV6" s="3" t="s">
        <v>2</v>
      </c>
      <c r="GW6" s="3" t="s">
        <v>195</v>
      </c>
      <c r="GX6" s="3" t="s">
        <v>194</v>
      </c>
      <c r="GY6" s="3" t="s">
        <v>216</v>
      </c>
      <c r="GZ6" s="3" t="s">
        <v>218</v>
      </c>
      <c r="HA6" s="3" t="s">
        <v>217</v>
      </c>
      <c r="HB6" s="2" t="s">
        <v>0</v>
      </c>
      <c r="HC6" s="2" t="s">
        <v>1</v>
      </c>
      <c r="HD6" s="2" t="s">
        <v>2</v>
      </c>
      <c r="HE6" s="2" t="s">
        <v>195</v>
      </c>
      <c r="HF6" s="2" t="s">
        <v>194</v>
      </c>
      <c r="HG6" s="2" t="s">
        <v>216</v>
      </c>
      <c r="HH6" s="2" t="s">
        <v>218</v>
      </c>
      <c r="HI6" s="2" t="s">
        <v>217</v>
      </c>
      <c r="HJ6" s="3" t="s">
        <v>0</v>
      </c>
      <c r="HK6" s="3" t="s">
        <v>1</v>
      </c>
      <c r="HL6" s="3" t="s">
        <v>2</v>
      </c>
      <c r="HM6" s="3" t="s">
        <v>195</v>
      </c>
      <c r="HN6" s="3" t="s">
        <v>194</v>
      </c>
      <c r="HO6" s="3" t="s">
        <v>216</v>
      </c>
      <c r="HP6" s="3" t="s">
        <v>218</v>
      </c>
      <c r="HQ6" s="3" t="s">
        <v>217</v>
      </c>
      <c r="HR6" s="2" t="s">
        <v>0</v>
      </c>
      <c r="HS6" s="2" t="s">
        <v>1</v>
      </c>
      <c r="HT6" s="2" t="s">
        <v>2</v>
      </c>
      <c r="HU6" s="2" t="s">
        <v>195</v>
      </c>
      <c r="HV6" s="2" t="s">
        <v>194</v>
      </c>
      <c r="HW6" s="2" t="s">
        <v>216</v>
      </c>
      <c r="HX6" s="2" t="s">
        <v>218</v>
      </c>
      <c r="HY6" s="2" t="s">
        <v>217</v>
      </c>
      <c r="HZ6" s="3" t="s">
        <v>0</v>
      </c>
      <c r="IA6" s="3" t="s">
        <v>1</v>
      </c>
      <c r="IB6" s="3" t="s">
        <v>2</v>
      </c>
      <c r="IC6" s="3" t="s">
        <v>195</v>
      </c>
      <c r="ID6" s="3" t="s">
        <v>194</v>
      </c>
      <c r="IE6" s="3" t="s">
        <v>216</v>
      </c>
      <c r="IF6" s="3" t="s">
        <v>218</v>
      </c>
      <c r="IG6" s="3" t="s">
        <v>217</v>
      </c>
      <c r="IH6" s="2" t="s">
        <v>0</v>
      </c>
      <c r="II6" s="2" t="s">
        <v>1</v>
      </c>
      <c r="IJ6" s="2" t="s">
        <v>2</v>
      </c>
      <c r="IK6" s="2" t="s">
        <v>195</v>
      </c>
      <c r="IL6" s="2" t="s">
        <v>194</v>
      </c>
      <c r="IM6" s="2" t="s">
        <v>216</v>
      </c>
      <c r="IN6" s="2" t="s">
        <v>218</v>
      </c>
      <c r="IO6" s="2" t="s">
        <v>217</v>
      </c>
      <c r="IP6" s="3" t="s">
        <v>0</v>
      </c>
      <c r="IQ6" s="3" t="s">
        <v>1</v>
      </c>
      <c r="IR6" s="3" t="s">
        <v>2</v>
      </c>
      <c r="IS6" s="3" t="s">
        <v>195</v>
      </c>
      <c r="IT6" s="3" t="s">
        <v>194</v>
      </c>
      <c r="IU6" s="3" t="s">
        <v>216</v>
      </c>
      <c r="IV6" s="3" t="s">
        <v>218</v>
      </c>
      <c r="IW6" s="3" t="s">
        <v>217</v>
      </c>
      <c r="IX6" s="2" t="s">
        <v>0</v>
      </c>
      <c r="IY6" s="2" t="s">
        <v>1</v>
      </c>
      <c r="IZ6" s="2" t="s">
        <v>2</v>
      </c>
      <c r="JA6" s="2" t="s">
        <v>195</v>
      </c>
      <c r="JB6" s="2" t="s">
        <v>194</v>
      </c>
      <c r="JC6" s="2" t="s">
        <v>216</v>
      </c>
      <c r="JD6" s="2" t="s">
        <v>218</v>
      </c>
      <c r="JE6" s="2" t="s">
        <v>217</v>
      </c>
      <c r="JF6" s="3" t="s">
        <v>0</v>
      </c>
      <c r="JG6" s="3" t="s">
        <v>1</v>
      </c>
      <c r="JH6" s="3" t="s">
        <v>2</v>
      </c>
      <c r="JI6" s="3" t="s">
        <v>195</v>
      </c>
      <c r="JJ6" s="3" t="s">
        <v>194</v>
      </c>
      <c r="JK6" s="3" t="s">
        <v>216</v>
      </c>
      <c r="JL6" s="3" t="s">
        <v>218</v>
      </c>
      <c r="JM6" s="3" t="s">
        <v>217</v>
      </c>
      <c r="JN6" s="2" t="s">
        <v>0</v>
      </c>
      <c r="JO6" s="2" t="s">
        <v>1</v>
      </c>
      <c r="JP6" s="2" t="s">
        <v>2</v>
      </c>
      <c r="JQ6" s="2" t="s">
        <v>195</v>
      </c>
      <c r="JR6" s="2" t="s">
        <v>194</v>
      </c>
      <c r="JS6" s="2" t="s">
        <v>216</v>
      </c>
      <c r="JT6" s="2" t="s">
        <v>218</v>
      </c>
      <c r="JU6" s="2" t="s">
        <v>217</v>
      </c>
      <c r="JV6" s="3" t="s">
        <v>0</v>
      </c>
      <c r="JW6" s="3" t="s">
        <v>1</v>
      </c>
      <c r="JX6" s="3" t="s">
        <v>2</v>
      </c>
      <c r="JY6" s="3" t="s">
        <v>195</v>
      </c>
      <c r="JZ6" s="3" t="s">
        <v>194</v>
      </c>
      <c r="KA6" s="3" t="s">
        <v>216</v>
      </c>
      <c r="KB6" s="3" t="s">
        <v>218</v>
      </c>
      <c r="KC6" s="3" t="s">
        <v>217</v>
      </c>
      <c r="KE6" s="13"/>
    </row>
    <row r="7" spans="1:291" x14ac:dyDescent="0.2">
      <c r="A7" s="1" t="s">
        <v>4</v>
      </c>
      <c r="B7" s="4">
        <v>0.6149</v>
      </c>
      <c r="C7" s="4">
        <v>0.65590000000000004</v>
      </c>
      <c r="D7" s="4">
        <v>0.3044</v>
      </c>
      <c r="E7" s="4">
        <v>1.6000000000000001E-3</v>
      </c>
      <c r="F7" s="4">
        <v>0.88829999999999998</v>
      </c>
      <c r="G7" s="4"/>
      <c r="H7" s="4">
        <v>1</v>
      </c>
      <c r="I7" s="4">
        <v>14.3485</v>
      </c>
      <c r="J7" s="5">
        <v>0.62139999999999995</v>
      </c>
      <c r="K7" s="5">
        <v>0.67159999999999997</v>
      </c>
      <c r="L7" s="5">
        <v>0.30609999999999998</v>
      </c>
      <c r="M7" s="5">
        <v>3.0999999999999999E-3</v>
      </c>
      <c r="N7" s="5">
        <v>0.88460000000000005</v>
      </c>
      <c r="O7" s="5">
        <v>0.66</v>
      </c>
      <c r="P7" s="5">
        <v>1</v>
      </c>
      <c r="Q7" s="5">
        <v>9.9148999999999994</v>
      </c>
      <c r="R7" s="4">
        <v>0.62760000000000005</v>
      </c>
      <c r="S7" s="4">
        <v>0.68600000000000005</v>
      </c>
      <c r="T7" s="4">
        <v>0.29199999999999998</v>
      </c>
      <c r="U7" s="4">
        <v>4.7999999999999996E-3</v>
      </c>
      <c r="V7" s="4">
        <v>0.87819999999999998</v>
      </c>
      <c r="W7" s="4"/>
      <c r="X7" s="4">
        <v>1</v>
      </c>
      <c r="Y7" s="4">
        <v>10.578200000000001</v>
      </c>
      <c r="Z7" s="5">
        <v>0.63270000000000004</v>
      </c>
      <c r="AA7" s="5">
        <v>0.69399999999999995</v>
      </c>
      <c r="AB7" s="5">
        <v>0.27879999999999999</v>
      </c>
      <c r="AC7" s="5">
        <v>6.7000000000000002E-3</v>
      </c>
      <c r="AD7" s="5">
        <v>0.87480000000000002</v>
      </c>
      <c r="AE7" s="5">
        <v>0.65849999999999997</v>
      </c>
      <c r="AF7" s="5">
        <v>1</v>
      </c>
      <c r="AG7" s="5">
        <v>5.7367999999999997</v>
      </c>
      <c r="AH7" s="4">
        <v>0.63890000000000002</v>
      </c>
      <c r="AI7" s="4">
        <v>0.7077</v>
      </c>
      <c r="AJ7" s="4">
        <v>0.2797</v>
      </c>
      <c r="AK7" s="4">
        <v>8.8999999999999999E-3</v>
      </c>
      <c r="AL7" s="4">
        <v>0.86339999999999995</v>
      </c>
      <c r="AM7" s="4"/>
      <c r="AN7" s="4">
        <v>1</v>
      </c>
      <c r="AO7" s="4">
        <v>8.1563999999999997</v>
      </c>
      <c r="AP7" s="5">
        <v>0.65029999999999999</v>
      </c>
      <c r="AQ7" s="5">
        <v>0.73199999999999998</v>
      </c>
      <c r="AR7" s="5">
        <v>0.25690000000000002</v>
      </c>
      <c r="AS7" s="5">
        <v>1.15E-2</v>
      </c>
      <c r="AT7" s="5">
        <v>0.8508</v>
      </c>
      <c r="AU7" s="5">
        <v>0.65380000000000005</v>
      </c>
      <c r="AV7" s="5">
        <v>1</v>
      </c>
      <c r="AW7" s="5">
        <v>4.2377000000000002</v>
      </c>
      <c r="AX7" s="4">
        <v>0.66339999999999999</v>
      </c>
      <c r="AY7" s="4">
        <v>0.76449999999999996</v>
      </c>
      <c r="AZ7" s="4">
        <v>0.23569999999999999</v>
      </c>
      <c r="BA7" s="4">
        <v>1.4800000000000001E-2</v>
      </c>
      <c r="BB7" s="4">
        <v>0.83320000000000005</v>
      </c>
      <c r="BC7" s="4"/>
      <c r="BD7" s="4">
        <v>1</v>
      </c>
      <c r="BE7" s="4">
        <v>4.9946999999999999</v>
      </c>
      <c r="BF7" s="5">
        <v>0.6885</v>
      </c>
      <c r="BG7" s="5">
        <v>0.82809999999999995</v>
      </c>
      <c r="BH7" s="5">
        <v>0.1973</v>
      </c>
      <c r="BI7" s="5">
        <v>1.9800000000000002E-2</v>
      </c>
      <c r="BJ7" s="5">
        <v>0.79669999999999996</v>
      </c>
      <c r="BK7" s="5">
        <v>0.63749999999999996</v>
      </c>
      <c r="BL7" s="5">
        <v>0.99870000000000003</v>
      </c>
      <c r="BM7" s="5">
        <v>1.8743000000000001</v>
      </c>
      <c r="BN7" s="4">
        <v>0.74770000000000003</v>
      </c>
      <c r="BO7" s="4">
        <v>0.97789999999999999</v>
      </c>
      <c r="BP7" s="4">
        <v>0.14130000000000001</v>
      </c>
      <c r="BQ7" s="4">
        <v>2.87E-2</v>
      </c>
      <c r="BR7" s="4">
        <v>0.70599999999999996</v>
      </c>
      <c r="BS7" s="4"/>
      <c r="BT7" s="4">
        <v>0.9839</v>
      </c>
      <c r="BU7" s="4">
        <v>1.5442</v>
      </c>
      <c r="BV7" s="5">
        <v>0.61809999999999998</v>
      </c>
      <c r="BW7" s="5">
        <v>0.66369999999999996</v>
      </c>
      <c r="BX7" s="5">
        <v>0.3135</v>
      </c>
      <c r="BY7" s="5">
        <v>1.6000000000000001E-3</v>
      </c>
      <c r="BZ7" s="5">
        <v>0.88880000000000003</v>
      </c>
      <c r="CA7" s="5">
        <v>0.66269999999999996</v>
      </c>
      <c r="CB7" s="5">
        <v>1</v>
      </c>
      <c r="CC7" s="5">
        <v>9.5556000000000001</v>
      </c>
      <c r="CD7" s="4">
        <v>0.62749999999999995</v>
      </c>
      <c r="CE7" s="4">
        <v>0.6825</v>
      </c>
      <c r="CF7" s="4">
        <v>0.29699999999999999</v>
      </c>
      <c r="CG7" s="4">
        <v>4.7999999999999996E-3</v>
      </c>
      <c r="CH7" s="4">
        <v>0.87919999999999998</v>
      </c>
      <c r="CI7" s="4">
        <v>0.65969999999999995</v>
      </c>
      <c r="CJ7" s="4">
        <v>1</v>
      </c>
      <c r="CK7" s="4">
        <v>8.2081</v>
      </c>
      <c r="CL7" s="5">
        <v>0.64019999999999999</v>
      </c>
      <c r="CM7" s="5">
        <v>0.71089999999999998</v>
      </c>
      <c r="CN7" s="5">
        <v>0.27800000000000002</v>
      </c>
      <c r="CO7" s="5">
        <v>8.8999999999999999E-3</v>
      </c>
      <c r="CP7" s="5">
        <v>0.86509999999999998</v>
      </c>
      <c r="CQ7" s="5">
        <v>0.65700000000000003</v>
      </c>
      <c r="CR7" s="5">
        <v>1</v>
      </c>
      <c r="CS7" s="5">
        <v>6.8141999999999996</v>
      </c>
      <c r="CT7" s="4">
        <v>0.66320000000000001</v>
      </c>
      <c r="CU7" s="4">
        <v>0.7631</v>
      </c>
      <c r="CV7" s="4">
        <v>0.2361</v>
      </c>
      <c r="CW7" s="4">
        <v>1.49E-2</v>
      </c>
      <c r="CX7" s="4">
        <v>0.83309999999999995</v>
      </c>
      <c r="CY7" s="4">
        <v>0.65100000000000002</v>
      </c>
      <c r="CZ7" s="4">
        <v>1</v>
      </c>
      <c r="DA7" s="4">
        <v>2.9422000000000001</v>
      </c>
      <c r="DB7" s="5"/>
      <c r="DC7" s="5"/>
      <c r="DD7" s="5"/>
      <c r="DE7" s="5"/>
      <c r="DF7" s="5"/>
      <c r="DG7" s="5"/>
      <c r="DH7" s="5"/>
      <c r="DI7" s="5"/>
      <c r="DJ7" s="4"/>
      <c r="DK7" s="4"/>
      <c r="DL7" s="4"/>
      <c r="DM7" s="4"/>
      <c r="DN7" s="4"/>
      <c r="DO7" s="4"/>
      <c r="DP7" s="4"/>
      <c r="DQ7" s="4"/>
      <c r="DR7" s="5"/>
      <c r="DS7" s="5"/>
      <c r="DT7" s="5"/>
      <c r="DU7" s="5"/>
      <c r="DV7" s="5"/>
      <c r="DW7" s="5"/>
      <c r="DX7" s="5"/>
      <c r="DY7" s="5"/>
      <c r="DZ7" s="4">
        <v>0.63990000000000002</v>
      </c>
      <c r="EA7" s="4">
        <v>0.71020000000000005</v>
      </c>
      <c r="EB7" s="4">
        <v>0.28170000000000001</v>
      </c>
      <c r="EC7" s="4">
        <v>8.8999999999999999E-3</v>
      </c>
      <c r="ED7" s="4">
        <v>0.86319999999999997</v>
      </c>
      <c r="EE7" s="4">
        <v>0.65610000000000002</v>
      </c>
      <c r="EF7" s="4">
        <v>1</v>
      </c>
      <c r="EG7" s="4">
        <v>4.3475999999999999</v>
      </c>
      <c r="EH7" s="5">
        <v>0.66339999999999999</v>
      </c>
      <c r="EI7" s="5">
        <v>0.76559999999999995</v>
      </c>
      <c r="EJ7" s="5">
        <v>0.23719999999999999</v>
      </c>
      <c r="EK7" s="5">
        <v>1.4800000000000001E-2</v>
      </c>
      <c r="EL7" s="5">
        <v>0.83250000000000002</v>
      </c>
      <c r="EM7" s="5">
        <v>0.65200000000000002</v>
      </c>
      <c r="EN7" s="5">
        <v>0.99990000000000001</v>
      </c>
      <c r="EO7" s="5">
        <v>2.7894000000000001</v>
      </c>
      <c r="EP7" s="4"/>
      <c r="EQ7" s="4"/>
      <c r="ER7" s="4"/>
      <c r="ES7" s="4"/>
      <c r="ET7" s="4"/>
      <c r="EU7" s="4"/>
      <c r="EV7" s="4"/>
      <c r="EW7" s="4"/>
      <c r="EX7" s="5">
        <v>0.61409999999999998</v>
      </c>
      <c r="EY7" s="5">
        <v>0.6552</v>
      </c>
      <c r="EZ7" s="5">
        <v>0.31440000000000001</v>
      </c>
      <c r="FA7" s="5">
        <v>1.6000000000000001E-3</v>
      </c>
      <c r="FB7" s="5">
        <v>0.8881</v>
      </c>
      <c r="FC7" s="5">
        <v>0.66269999999999996</v>
      </c>
      <c r="FD7" s="5">
        <v>1</v>
      </c>
      <c r="FE7" s="5">
        <v>7.9412000000000003</v>
      </c>
      <c r="FF7" s="4">
        <v>0.62680000000000002</v>
      </c>
      <c r="FG7" s="4">
        <v>0.68269999999999997</v>
      </c>
      <c r="FH7" s="4">
        <v>0.29849999999999999</v>
      </c>
      <c r="FI7" s="4">
        <v>4.7999999999999996E-3</v>
      </c>
      <c r="FJ7" s="4">
        <v>0.87980000000000003</v>
      </c>
      <c r="FK7" s="4">
        <v>0.65820000000000001</v>
      </c>
      <c r="FL7" s="4">
        <v>1</v>
      </c>
      <c r="FM7" s="4">
        <v>8.5273000000000003</v>
      </c>
      <c r="FN7" s="5">
        <v>0.64049999999999996</v>
      </c>
      <c r="FO7" s="5">
        <v>0.71209999999999996</v>
      </c>
      <c r="FP7" s="5">
        <v>0.27700000000000002</v>
      </c>
      <c r="FQ7" s="5">
        <v>8.8999999999999999E-3</v>
      </c>
      <c r="FR7" s="5">
        <v>0.86470000000000002</v>
      </c>
      <c r="FS7" s="5">
        <v>0.65710000000000002</v>
      </c>
      <c r="FT7" s="5">
        <v>1</v>
      </c>
      <c r="FU7" s="5">
        <v>5.3327</v>
      </c>
      <c r="FV7" s="4">
        <v>0.66279999999999994</v>
      </c>
      <c r="FW7" s="4">
        <v>0.76390000000000002</v>
      </c>
      <c r="FX7" s="4">
        <v>0.23769999999999999</v>
      </c>
      <c r="FY7" s="4">
        <v>1.49E-2</v>
      </c>
      <c r="FZ7" s="4">
        <v>0.83209999999999995</v>
      </c>
      <c r="GA7" s="4">
        <v>0.65059999999999996</v>
      </c>
      <c r="GB7" s="4">
        <v>0.99990000000000001</v>
      </c>
      <c r="GC7" s="4">
        <v>3.4087999999999998</v>
      </c>
      <c r="GD7" s="5"/>
      <c r="GE7" s="5"/>
      <c r="GF7" s="5"/>
      <c r="GG7" s="5"/>
      <c r="GH7" s="5"/>
      <c r="GI7" s="5"/>
      <c r="GJ7" s="5"/>
      <c r="GK7" s="5"/>
      <c r="GL7" s="4"/>
      <c r="GM7" s="4"/>
      <c r="GN7" s="4"/>
      <c r="GO7" s="4"/>
      <c r="GP7" s="4"/>
      <c r="GQ7" s="4"/>
      <c r="GR7" s="4"/>
      <c r="GS7" s="4"/>
      <c r="GT7" s="5"/>
      <c r="GU7" s="5"/>
      <c r="GV7" s="5"/>
      <c r="GW7" s="5"/>
      <c r="GX7" s="5"/>
      <c r="GY7" s="5"/>
      <c r="GZ7" s="5"/>
      <c r="HA7" s="5"/>
      <c r="HB7" s="4">
        <v>0.6401</v>
      </c>
      <c r="HC7" s="4">
        <v>0.71109999999999995</v>
      </c>
      <c r="HD7" s="4">
        <v>0.27679999999999999</v>
      </c>
      <c r="HE7" s="4">
        <v>8.8999999999999999E-3</v>
      </c>
      <c r="HF7" s="4">
        <v>0.86370000000000002</v>
      </c>
      <c r="HG7" s="4">
        <v>0.65620000000000001</v>
      </c>
      <c r="HH7" s="4">
        <v>1</v>
      </c>
      <c r="HI7" s="4">
        <v>5.5121000000000002</v>
      </c>
      <c r="HJ7" s="5"/>
      <c r="HK7" s="5"/>
      <c r="HL7" s="5"/>
      <c r="HM7" s="5"/>
      <c r="HN7" s="5"/>
      <c r="HO7" s="5"/>
      <c r="HP7" s="5"/>
      <c r="HQ7" s="5"/>
      <c r="HR7" s="4"/>
      <c r="HS7" s="4"/>
      <c r="HT7" s="4"/>
      <c r="HU7" s="4"/>
      <c r="HV7" s="4"/>
      <c r="HW7" s="4"/>
      <c r="HX7" s="4"/>
      <c r="HY7" s="4"/>
      <c r="HZ7" s="5"/>
      <c r="IA7" s="5"/>
      <c r="IB7" s="5"/>
      <c r="IC7" s="5"/>
      <c r="ID7" s="5"/>
      <c r="IE7" s="5"/>
      <c r="IF7" s="5"/>
      <c r="IG7" s="5"/>
      <c r="IH7" s="4"/>
      <c r="II7" s="4"/>
      <c r="IJ7" s="4"/>
      <c r="IK7" s="4"/>
      <c r="IL7" s="4"/>
      <c r="IM7" s="4"/>
      <c r="IN7" s="4"/>
      <c r="IO7" s="4"/>
      <c r="IP7" s="5"/>
      <c r="IQ7" s="5"/>
      <c r="IR7" s="5"/>
      <c r="IS7" s="5"/>
      <c r="IT7" s="5"/>
      <c r="IU7" s="5"/>
      <c r="IV7" s="5"/>
      <c r="IW7" s="5"/>
      <c r="IX7" s="4"/>
      <c r="IY7" s="4"/>
      <c r="IZ7" s="4"/>
      <c r="JA7" s="4"/>
      <c r="JB7" s="4"/>
      <c r="JC7" s="4"/>
      <c r="JD7" s="4"/>
      <c r="JE7" s="4"/>
      <c r="JF7" s="5"/>
      <c r="JG7" s="5"/>
      <c r="JH7" s="5"/>
      <c r="JI7" s="5"/>
      <c r="JJ7" s="5"/>
      <c r="JK7" s="5"/>
      <c r="JL7" s="5"/>
      <c r="JM7" s="5"/>
      <c r="JN7" s="4">
        <f t="shared" ref="JN7:JN39" si="0">AVERAGEIFS(B7:JM7,metrics.rec,"MAE")</f>
        <v>0.64610000000000001</v>
      </c>
      <c r="JO7" s="4">
        <f t="shared" ref="JO7:JO39" si="1">AVERAGEIFS(B7:JM7,metrics.rec,"MSE")</f>
        <v>0.72693499999999989</v>
      </c>
      <c r="JP7" s="4">
        <f t="shared" ref="JP7:JP39" si="2">AVERAGEIFS(B7:JM7,metrics.rec,"R")</f>
        <v>0.26700499999999999</v>
      </c>
      <c r="JQ7" s="4">
        <f t="shared" ref="JQ7:JQ39" si="3">AVERAGEIFS(B7:JM7,metrics.rec,"Precision")</f>
        <v>9.6449999999999991E-3</v>
      </c>
      <c r="JR7" s="4">
        <f t="shared" ref="JR7:JR39" si="4">AVERAGEIFS(B7:JM7,metrics.rec,"Recall")</f>
        <v>0.85331499999999993</v>
      </c>
      <c r="JS7" s="4">
        <f t="shared" ref="JS7:JS39" si="5">AVERAGEIFS(B7:JM7,metrics.rec,"Coverage")</f>
        <v>0.65554000000000012</v>
      </c>
      <c r="JT7" s="4">
        <f t="shared" ref="JT7:JT39" si="6">AVERAGEIFS(B7:JM7,metrics.rec,"Recatio")</f>
        <v>0.99912000000000012</v>
      </c>
      <c r="JU7" s="4">
        <f t="shared" ref="JU7:JU39" si="7">AVERAGEIFS(B7:JM7,metrics.rec,"Time")</f>
        <v>6.3382449999999997</v>
      </c>
      <c r="JV7" s="1" t="str" cm="1">
        <f t="array" aca="1" ref="JV7" ca="1">CONCATENATE(INDIRECT(ADDRESS(1,MATCH(_xlfn.MINIFS(B7:JM7,metrics.rec,"MAE"),B7:JM7,0)+1)), ", ", INDIRECT(ADDRESS(2,MATCH(_xlfn.MINIFS(B7:JM7,metrics.rec,"MAE"),B7:JM7,0)+1)))</f>
        <v>k=20, r=0.1</v>
      </c>
      <c r="JW7" s="1" t="str" cm="1">
        <f t="array" aca="1" ref="JW7" ca="1">CONCATENATE(INDIRECT(ADDRESS(1,MATCH(_xlfn.MINIFS(B7:JM7,metrics.rec,"MSE"),B7:JM7,0)+1)), ", ", INDIRECT(ADDRESS(2,MATCH(_xlfn.MINIFS(B7:JM7,metrics.rec,"MSE"),B7:JM7,0)+1)))</f>
        <v>k=20, r=0.1</v>
      </c>
      <c r="JX7" s="1" t="str" cm="1">
        <f t="array" aca="1" ref="JX7" ca="1">CONCATENATE(INDIRECT(ADDRESS(1,MATCH(_xlfn.MAXIFS(B7:JM7,metrics.rec,"R"),B7:JM7,0)+1)), ", ", INDIRECT(ADDRESS(2,MATCH(_xlfn.MAXIFS(B7:JM7,metrics.rec,"R"),B7:JM7,0)+1)))</f>
        <v>k=20, r=0.1</v>
      </c>
      <c r="JY7" s="1" t="str" cm="1">
        <f t="array" aca="1" ref="JY7" ca="1">CONCATENATE(INDIRECT(ADDRESS(1,MATCH(_xlfn.MAXIFS(B7:JM7,metrics.rec,"Precision"),B7:JM7,0)+1)), ", ", INDIRECT(ADDRESS(2,MATCH(_xlfn.MAXIFS(B7:JM7,metrics.rec,"Precision"),B7:JM7,0)+1)))</f>
        <v>k=5, r=0.9</v>
      </c>
      <c r="JZ7" s="1" t="str" cm="1">
        <f t="array" aca="1" ref="JZ7" ca="1">CONCATENATE(INDIRECT(ADDRESS(1,MATCH(_xlfn.MAXIFS(B7:JM7,metrics.rec,"Recall"),B7:JM7,0)+1)), ", ", INDIRECT(ADDRESS(2,MATCH(_xlfn.MAXIFS(B7:JM7,metrics.rec,"Recall"),B7:JM7,0)+1)))</f>
        <v>k=10, r=0.1</v>
      </c>
      <c r="KA7" s="1" t="str" cm="1">
        <f t="array" aca="1" ref="KA7" ca="1">CONCATENATE(INDIRECT(ADDRESS(1,MATCH(_xlfn.MAXIFS(B7:JM7,metrics.rec,"Coverage"),B7:JM7,0)+1)), ", ", INDIRECT(ADDRESS(2,MATCH(_xlfn.MAXIFS(B7:JM7,metrics.rec,"Coverage"),B7:JM7,0)+1)))</f>
        <v>k=10, r=0.1</v>
      </c>
      <c r="KB7" s="1" t="str" cm="1">
        <f t="array" aca="1" ref="KB7" ca="1">CONCATENATE(INDIRECT(ADDRESS(1,MATCH(_xlfn.MAXIFS(B7:JM7,metrics.rec,"Recatio"),B7:JM7,0)+1)), ", ", INDIRECT(ADDRESS(2,MATCH(_xlfn.MAXIFS(B7:JM7,metrics.rec,"Recatio"),B7:JM7,0)+1)))</f>
        <v>k=5, r=0.1</v>
      </c>
      <c r="KC7" s="1" t="str" cm="1">
        <f t="array" aca="1" ref="KC7" ca="1">CONCATENATE(INDIRECT(ADDRESS(1,MATCH(_xlfn.MINIFS(B7:JM7,metrics.rec,"Time"),B7:JM7,0)+1)), ", ", INDIRECT(ADDRESS(2,MATCH(_xlfn.MINIFS(B7:JM7,metrics.rec,"Time"),B7:JM7,0)+1)))</f>
        <v>k=5, r=0.9</v>
      </c>
    </row>
    <row r="8" spans="1:291" x14ac:dyDescent="0.2">
      <c r="A8" s="1" t="s">
        <v>5</v>
      </c>
      <c r="B8" s="4">
        <v>0.63859999999999995</v>
      </c>
      <c r="C8" s="4">
        <v>0.70530000000000004</v>
      </c>
      <c r="D8" s="4">
        <v>0.27710000000000001</v>
      </c>
      <c r="E8" s="4">
        <v>1.6000000000000001E-3</v>
      </c>
      <c r="F8" s="4">
        <v>0.88060000000000005</v>
      </c>
      <c r="G8" s="4"/>
      <c r="H8" s="4">
        <v>1</v>
      </c>
      <c r="I8" s="4">
        <v>13.9594</v>
      </c>
      <c r="J8" s="5">
        <v>0.64270000000000005</v>
      </c>
      <c r="K8" s="5">
        <v>0.71499999999999997</v>
      </c>
      <c r="L8" s="5">
        <v>0.2742</v>
      </c>
      <c r="M8" s="5">
        <v>3.0999999999999999E-3</v>
      </c>
      <c r="N8" s="5">
        <v>0.87729999999999997</v>
      </c>
      <c r="O8" s="5">
        <v>0.64700000000000002</v>
      </c>
      <c r="P8" s="5">
        <v>1</v>
      </c>
      <c r="Q8" s="5">
        <v>9.3564000000000007</v>
      </c>
      <c r="R8" s="4">
        <v>0.6472</v>
      </c>
      <c r="S8" s="4">
        <v>0.72619999999999996</v>
      </c>
      <c r="T8" s="4">
        <v>0.26450000000000001</v>
      </c>
      <c r="U8" s="4">
        <v>4.8999999999999998E-3</v>
      </c>
      <c r="V8" s="4">
        <v>0.87160000000000004</v>
      </c>
      <c r="W8" s="4"/>
      <c r="X8" s="4">
        <v>1</v>
      </c>
      <c r="Y8" s="4">
        <v>10.6991</v>
      </c>
      <c r="Z8" s="5">
        <v>0.64929999999999999</v>
      </c>
      <c r="AA8" s="5">
        <v>0.72719999999999996</v>
      </c>
      <c r="AB8" s="5">
        <v>0.2596</v>
      </c>
      <c r="AC8" s="5">
        <v>6.8999999999999999E-3</v>
      </c>
      <c r="AD8" s="5">
        <v>0.86809999999999998</v>
      </c>
      <c r="AE8" s="5">
        <v>0.6361</v>
      </c>
      <c r="AF8" s="5">
        <v>1</v>
      </c>
      <c r="AG8" s="5">
        <v>6.0439999999999996</v>
      </c>
      <c r="AH8" s="4">
        <v>0.65180000000000005</v>
      </c>
      <c r="AI8" s="4">
        <v>0.73340000000000005</v>
      </c>
      <c r="AJ8" s="4">
        <v>0.26069999999999999</v>
      </c>
      <c r="AK8" s="4">
        <v>9.2999999999999992E-3</v>
      </c>
      <c r="AL8" s="4">
        <v>0.85860000000000003</v>
      </c>
      <c r="AM8" s="4"/>
      <c r="AN8" s="4">
        <v>1</v>
      </c>
      <c r="AO8" s="4">
        <v>7.7691999999999997</v>
      </c>
      <c r="AP8" s="5">
        <v>0.65910000000000002</v>
      </c>
      <c r="AQ8" s="5">
        <v>0.74780000000000002</v>
      </c>
      <c r="AR8" s="5">
        <v>0.24410000000000001</v>
      </c>
      <c r="AS8" s="5">
        <v>1.23E-2</v>
      </c>
      <c r="AT8" s="5">
        <v>0.84660000000000002</v>
      </c>
      <c r="AU8" s="5">
        <v>0.60829999999999995</v>
      </c>
      <c r="AV8" s="5">
        <v>0.99970000000000003</v>
      </c>
      <c r="AW8" s="5">
        <v>4.2933000000000003</v>
      </c>
      <c r="AX8" s="4">
        <v>0.66690000000000005</v>
      </c>
      <c r="AY8" s="4">
        <v>0.76890000000000003</v>
      </c>
      <c r="AZ8" s="4">
        <v>0.2356</v>
      </c>
      <c r="BA8" s="4">
        <v>1.6799999999999999E-2</v>
      </c>
      <c r="BB8" s="4">
        <v>0.82769999999999999</v>
      </c>
      <c r="BC8" s="4"/>
      <c r="BD8" s="4">
        <v>1</v>
      </c>
      <c r="BE8" s="4">
        <v>4.9915000000000003</v>
      </c>
      <c r="BF8" s="5">
        <v>0.68510000000000004</v>
      </c>
      <c r="BG8" s="5">
        <v>0.81489999999999996</v>
      </c>
      <c r="BH8" s="5">
        <v>0.20480000000000001</v>
      </c>
      <c r="BI8" s="5">
        <v>2.5499999999999998E-2</v>
      </c>
      <c r="BJ8" s="5">
        <v>0.78280000000000005</v>
      </c>
      <c r="BK8" s="5">
        <v>0.4859</v>
      </c>
      <c r="BL8" s="5">
        <v>0.998</v>
      </c>
      <c r="BM8" s="5">
        <v>1.7796000000000001</v>
      </c>
      <c r="BN8" s="4">
        <v>0.72640000000000005</v>
      </c>
      <c r="BO8" s="4">
        <v>0.91900000000000004</v>
      </c>
      <c r="BP8" s="4">
        <v>0.1605</v>
      </c>
      <c r="BQ8" s="4">
        <v>5.5100000000000003E-2</v>
      </c>
      <c r="BR8" s="4">
        <v>0.60640000000000005</v>
      </c>
      <c r="BS8" s="4"/>
      <c r="BT8" s="4">
        <v>0.97599999999999998</v>
      </c>
      <c r="BU8" s="4">
        <v>1.5188999999999999</v>
      </c>
      <c r="BV8" s="5">
        <v>0.64280000000000004</v>
      </c>
      <c r="BW8" s="5">
        <v>0.71499999999999997</v>
      </c>
      <c r="BX8" s="5">
        <v>0.28349999999999997</v>
      </c>
      <c r="BY8" s="5">
        <v>1.6000000000000001E-3</v>
      </c>
      <c r="BZ8" s="5">
        <v>0.88119999999999998</v>
      </c>
      <c r="CA8" s="5">
        <v>0.65139999999999998</v>
      </c>
      <c r="CB8" s="5">
        <v>1</v>
      </c>
      <c r="CC8" s="5">
        <v>9.5319000000000003</v>
      </c>
      <c r="CD8" s="4"/>
      <c r="CE8" s="4"/>
      <c r="CF8" s="4"/>
      <c r="CG8" s="4"/>
      <c r="CH8" s="4"/>
      <c r="CI8" s="4"/>
      <c r="CJ8" s="4"/>
      <c r="CK8" s="4"/>
      <c r="CL8" s="5">
        <v>0.65280000000000005</v>
      </c>
      <c r="CM8" s="5">
        <v>0.7359</v>
      </c>
      <c r="CN8" s="5">
        <v>0.2606</v>
      </c>
      <c r="CO8" s="5">
        <v>9.1999999999999998E-3</v>
      </c>
      <c r="CP8" s="5">
        <v>0.85899999999999999</v>
      </c>
      <c r="CQ8" s="5">
        <v>0.62749999999999995</v>
      </c>
      <c r="CR8" s="5">
        <v>1</v>
      </c>
      <c r="CS8" s="5">
        <v>6.1920000000000002</v>
      </c>
      <c r="CT8" s="4">
        <v>0.66690000000000005</v>
      </c>
      <c r="CU8" s="4">
        <v>0.76790000000000003</v>
      </c>
      <c r="CV8" s="4">
        <v>0.2334</v>
      </c>
      <c r="CW8" s="4">
        <v>1.6799999999999999E-2</v>
      </c>
      <c r="CX8" s="4">
        <v>0.82809999999999995</v>
      </c>
      <c r="CY8" s="4">
        <v>0.57310000000000005</v>
      </c>
      <c r="CZ8" s="4">
        <v>0.99950000000000006</v>
      </c>
      <c r="DA8" s="4">
        <v>2.8578000000000001</v>
      </c>
      <c r="DB8" s="5"/>
      <c r="DC8" s="5"/>
      <c r="DD8" s="5"/>
      <c r="DE8" s="5"/>
      <c r="DF8" s="5"/>
      <c r="DG8" s="5"/>
      <c r="DH8" s="5"/>
      <c r="DI8" s="5"/>
      <c r="DJ8" s="4"/>
      <c r="DK8" s="4"/>
      <c r="DL8" s="4"/>
      <c r="DM8" s="4"/>
      <c r="DN8" s="4"/>
      <c r="DO8" s="4"/>
      <c r="DP8" s="4"/>
      <c r="DQ8" s="4"/>
      <c r="DR8" s="5"/>
      <c r="DS8" s="5"/>
      <c r="DT8" s="5"/>
      <c r="DU8" s="5"/>
      <c r="DV8" s="5"/>
      <c r="DW8" s="5"/>
      <c r="DX8" s="5"/>
      <c r="DY8" s="5"/>
      <c r="DZ8" s="4">
        <v>0.65280000000000005</v>
      </c>
      <c r="EA8" s="4">
        <v>0.73570000000000002</v>
      </c>
      <c r="EB8" s="4">
        <v>0.26390000000000002</v>
      </c>
      <c r="EC8" s="4">
        <v>9.2999999999999992E-3</v>
      </c>
      <c r="ED8" s="4">
        <v>0.85799999999999998</v>
      </c>
      <c r="EE8" s="4">
        <v>0.62619999999999998</v>
      </c>
      <c r="EF8" s="4">
        <v>1</v>
      </c>
      <c r="EG8" s="4">
        <v>4.6715999999999998</v>
      </c>
      <c r="EH8" s="5">
        <v>0.66720000000000002</v>
      </c>
      <c r="EI8" s="5">
        <v>0.77049999999999996</v>
      </c>
      <c r="EJ8" s="5">
        <v>0.2349</v>
      </c>
      <c r="EK8" s="5">
        <v>1.67E-2</v>
      </c>
      <c r="EL8" s="5">
        <v>0.82709999999999995</v>
      </c>
      <c r="EM8" s="5">
        <v>0.57389999999999997</v>
      </c>
      <c r="EN8" s="5">
        <v>0.99970000000000003</v>
      </c>
      <c r="EO8" s="5">
        <v>2.7787000000000002</v>
      </c>
      <c r="EP8" s="4"/>
      <c r="EQ8" s="4"/>
      <c r="ER8" s="4"/>
      <c r="ES8" s="4"/>
      <c r="ET8" s="4"/>
      <c r="EU8" s="4"/>
      <c r="EV8" s="4"/>
      <c r="EW8" s="4"/>
      <c r="EX8" s="5">
        <v>0.63900000000000001</v>
      </c>
      <c r="EY8" s="5">
        <v>0.70609999999999995</v>
      </c>
      <c r="EZ8" s="5">
        <v>0.28949999999999998</v>
      </c>
      <c r="FA8" s="5">
        <v>1.6000000000000001E-3</v>
      </c>
      <c r="FB8" s="5">
        <v>0.88039999999999996</v>
      </c>
      <c r="FC8" s="5">
        <v>0.65149999999999997</v>
      </c>
      <c r="FD8" s="5">
        <v>1</v>
      </c>
      <c r="FE8" s="5">
        <v>10.983599999999999</v>
      </c>
      <c r="FF8" s="4">
        <v>0.64600000000000002</v>
      </c>
      <c r="FG8" s="4">
        <v>0.72250000000000003</v>
      </c>
      <c r="FH8" s="4">
        <v>0.27539999999999998</v>
      </c>
      <c r="FI8" s="4">
        <v>4.8999999999999998E-3</v>
      </c>
      <c r="FJ8" s="4">
        <v>0.87290000000000001</v>
      </c>
      <c r="FK8" s="4">
        <v>0.64139999999999997</v>
      </c>
      <c r="FL8" s="4">
        <v>1</v>
      </c>
      <c r="FM8" s="4">
        <v>8.2447999999999997</v>
      </c>
      <c r="FN8" s="5">
        <v>0.65339999999999998</v>
      </c>
      <c r="FO8" s="5">
        <v>0.73750000000000004</v>
      </c>
      <c r="FP8" s="5">
        <v>0.26050000000000001</v>
      </c>
      <c r="FQ8" s="5">
        <v>9.1999999999999998E-3</v>
      </c>
      <c r="FR8" s="5">
        <v>0.85940000000000005</v>
      </c>
      <c r="FS8" s="5">
        <v>0.62729999999999997</v>
      </c>
      <c r="FT8" s="5">
        <v>1</v>
      </c>
      <c r="FU8" s="5">
        <v>5.1394000000000002</v>
      </c>
      <c r="FV8" s="4">
        <v>0.66700000000000004</v>
      </c>
      <c r="FW8" s="4">
        <v>0.76970000000000005</v>
      </c>
      <c r="FX8" s="4">
        <v>0.2344</v>
      </c>
      <c r="FY8" s="4">
        <v>1.6799999999999999E-2</v>
      </c>
      <c r="FZ8" s="4">
        <v>0.82669999999999999</v>
      </c>
      <c r="GA8" s="4">
        <v>0.57299999999999995</v>
      </c>
      <c r="GB8" s="4">
        <v>0.99980000000000002</v>
      </c>
      <c r="GC8" s="4">
        <v>3.3205</v>
      </c>
      <c r="GD8" s="5"/>
      <c r="GE8" s="5"/>
      <c r="GF8" s="5"/>
      <c r="GG8" s="5"/>
      <c r="GH8" s="5"/>
      <c r="GI8" s="5"/>
      <c r="GJ8" s="5"/>
      <c r="GK8" s="5"/>
      <c r="GL8" s="4"/>
      <c r="GM8" s="4"/>
      <c r="GN8" s="4"/>
      <c r="GO8" s="4"/>
      <c r="GP8" s="4"/>
      <c r="GQ8" s="4"/>
      <c r="GR8" s="4"/>
      <c r="GS8" s="4"/>
      <c r="GT8" s="5"/>
      <c r="GU8" s="5"/>
      <c r="GV8" s="5"/>
      <c r="GW8" s="5"/>
      <c r="GX8" s="5"/>
      <c r="GY8" s="5"/>
      <c r="GZ8" s="5"/>
      <c r="HA8" s="5"/>
      <c r="HB8" s="4">
        <v>0.65210000000000001</v>
      </c>
      <c r="HC8" s="4">
        <v>0.73550000000000004</v>
      </c>
      <c r="HD8" s="4">
        <v>0.26040000000000002</v>
      </c>
      <c r="HE8" s="4">
        <v>9.1999999999999998E-3</v>
      </c>
      <c r="HF8" s="4">
        <v>0.85840000000000005</v>
      </c>
      <c r="HG8" s="4">
        <v>0.62709999999999999</v>
      </c>
      <c r="HH8" s="4">
        <v>1</v>
      </c>
      <c r="HI8" s="4">
        <v>5.4215</v>
      </c>
      <c r="HJ8" s="5"/>
      <c r="HK8" s="5"/>
      <c r="HL8" s="5"/>
      <c r="HM8" s="5"/>
      <c r="HN8" s="5"/>
      <c r="HO8" s="5"/>
      <c r="HP8" s="5"/>
      <c r="HQ8" s="5"/>
      <c r="HR8" s="4"/>
      <c r="HS8" s="4"/>
      <c r="HT8" s="4"/>
      <c r="HU8" s="4"/>
      <c r="HV8" s="4"/>
      <c r="HW8" s="4"/>
      <c r="HX8" s="4"/>
      <c r="HY8" s="4"/>
      <c r="HZ8" s="5"/>
      <c r="IA8" s="5"/>
      <c r="IB8" s="5"/>
      <c r="IC8" s="5"/>
      <c r="ID8" s="5"/>
      <c r="IE8" s="5"/>
      <c r="IF8" s="5"/>
      <c r="IG8" s="5"/>
      <c r="IH8" s="4"/>
      <c r="II8" s="4"/>
      <c r="IJ8" s="4"/>
      <c r="IK8" s="4"/>
      <c r="IL8" s="4"/>
      <c r="IM8" s="4"/>
      <c r="IN8" s="4"/>
      <c r="IO8" s="4"/>
      <c r="IP8" s="5"/>
      <c r="IQ8" s="5"/>
      <c r="IR8" s="5"/>
      <c r="IS8" s="5"/>
      <c r="IT8" s="5"/>
      <c r="IU8" s="5"/>
      <c r="IV8" s="5"/>
      <c r="IW8" s="5"/>
      <c r="IX8" s="4"/>
      <c r="IY8" s="4"/>
      <c r="IZ8" s="4"/>
      <c r="JA8" s="4"/>
      <c r="JB8" s="4"/>
      <c r="JC8" s="4"/>
      <c r="JD8" s="4"/>
      <c r="JE8" s="4"/>
      <c r="JF8" s="5"/>
      <c r="JG8" s="5"/>
      <c r="JH8" s="5"/>
      <c r="JI8" s="5"/>
      <c r="JJ8" s="5"/>
      <c r="JK8" s="5"/>
      <c r="JL8" s="5"/>
      <c r="JM8" s="5"/>
      <c r="JN8" s="4">
        <f t="shared" si="0"/>
        <v>0.6582684210526315</v>
      </c>
      <c r="JO8" s="4">
        <f t="shared" si="1"/>
        <v>0.75021052631578944</v>
      </c>
      <c r="JP8" s="4">
        <f t="shared" si="2"/>
        <v>0.25145263157894737</v>
      </c>
      <c r="JQ8" s="4">
        <f t="shared" si="3"/>
        <v>1.2147368421052632E-2</v>
      </c>
      <c r="JR8" s="4">
        <f t="shared" si="4"/>
        <v>0.84057368421052636</v>
      </c>
      <c r="JS8" s="4">
        <f t="shared" si="5"/>
        <v>0.61069285714285715</v>
      </c>
      <c r="JT8" s="4">
        <f t="shared" si="6"/>
        <v>0.99856315789473704</v>
      </c>
      <c r="JU8" s="4">
        <f t="shared" si="7"/>
        <v>6.2922736842105254</v>
      </c>
      <c r="JV8" s="1" t="str" cm="1">
        <f t="array" aca="1" ref="JV8" ca="1">CONCATENATE(INDIRECT(ADDRESS(1,MATCH(_xlfn.MINIFS(B8:JM8,metrics.rec,"MAE"),B8:JM8,0)+1)), ", ", INDIRECT(ADDRESS(2,MATCH(_xlfn.MINIFS(B8:JM8,metrics.rec,"MAE"),B8:JM8,0)+1)))</f>
        <v>k=5, r=0.1</v>
      </c>
      <c r="JW8" s="1" t="str" cm="1">
        <f t="array" aca="1" ref="JW8" ca="1">CONCATENATE(INDIRECT(ADDRESS(1,MATCH(_xlfn.MINIFS(B8:JM8,metrics.rec,"MSE"),B8:JM8,0)+1)), ", ", INDIRECT(ADDRESS(2,MATCH(_xlfn.MINIFS(B8:JM8,metrics.rec,"MSE"),B8:JM8,0)+1)))</f>
        <v>k=5, r=0.1</v>
      </c>
      <c r="JX8" s="1" t="str" cm="1">
        <f t="array" aca="1" ref="JX8" ca="1">CONCATENATE(INDIRECT(ADDRESS(1,MATCH(_xlfn.MAXIFS(B8:JM8,metrics.rec,"R"),B8:JM8,0)+1)), ", ", INDIRECT(ADDRESS(2,MATCH(_xlfn.MAXIFS(B8:JM8,metrics.rec,"R"),B8:JM8,0)+1)))</f>
        <v>k=20, r=0.1</v>
      </c>
      <c r="JY8" s="1" t="str" cm="1">
        <f t="array" aca="1" ref="JY8" ca="1">CONCATENATE(INDIRECT(ADDRESS(1,MATCH(_xlfn.MAXIFS(B8:JM8,metrics.rec,"Precision"),B8:JM8,0)+1)), ", ", INDIRECT(ADDRESS(2,MATCH(_xlfn.MAXIFS(B8:JM8,metrics.rec,"Precision"),B8:JM8,0)+1)))</f>
        <v>k=5, r=0.9</v>
      </c>
      <c r="JZ8" s="1" t="str" cm="1">
        <f t="array" aca="1" ref="JZ8" ca="1">CONCATENATE(INDIRECT(ADDRESS(1,MATCH(_xlfn.MAXIFS(B8:JM8,metrics.rec,"Recall"),B8:JM8,0)+1)), ", ", INDIRECT(ADDRESS(2,MATCH(_xlfn.MAXIFS(B8:JM8,metrics.rec,"Recall"),B8:JM8,0)+1)))</f>
        <v>k=10, r=0.1</v>
      </c>
      <c r="KA8" s="1" t="str" cm="1">
        <f t="array" aca="1" ref="KA8" ca="1">CONCATENATE(INDIRECT(ADDRESS(1,MATCH(_xlfn.MAXIFS(B8:JM8,metrics.rec,"Coverage"),B8:JM8,0)+1)), ", ", INDIRECT(ADDRESS(2,MATCH(_xlfn.MAXIFS(B8:JM8,metrics.rec,"Coverage"),B8:JM8,0)+1)))</f>
        <v>k=20, r=0.1</v>
      </c>
      <c r="KB8" s="1" t="str" cm="1">
        <f t="array" aca="1" ref="KB8" ca="1">CONCATENATE(INDIRECT(ADDRESS(1,MATCH(_xlfn.MAXIFS(B8:JM8,metrics.rec,"Recatio"),B8:JM8,0)+1)), ", ", INDIRECT(ADDRESS(2,MATCH(_xlfn.MAXIFS(B8:JM8,metrics.rec,"Recatio"),B8:JM8,0)+1)))</f>
        <v>k=5, r=0.1</v>
      </c>
      <c r="KC8" s="1" t="str" cm="1">
        <f t="array" aca="1" ref="KC8" ca="1">CONCATENATE(INDIRECT(ADDRESS(1,MATCH(_xlfn.MINIFS(B8:JM8,metrics.rec,"Time"),B8:JM8,0)+1)), ", ", INDIRECT(ADDRESS(2,MATCH(_xlfn.MINIFS(B8:JM8,metrics.rec,"Time"),B8:JM8,0)+1)))</f>
        <v>k=5, r=0.9</v>
      </c>
    </row>
    <row r="9" spans="1:291" x14ac:dyDescent="0.2">
      <c r="A9" s="1" t="s">
        <v>6</v>
      </c>
      <c r="B9" s="4">
        <v>0.63859999999999995</v>
      </c>
      <c r="C9" s="4">
        <v>0.7006</v>
      </c>
      <c r="D9" s="4">
        <v>0.28249999999999997</v>
      </c>
      <c r="E9" s="4">
        <v>2.5000000000000001E-3</v>
      </c>
      <c r="F9" s="4">
        <v>0.8639</v>
      </c>
      <c r="G9" s="4"/>
      <c r="H9" s="4">
        <v>1</v>
      </c>
      <c r="I9" s="4">
        <v>14.3248</v>
      </c>
      <c r="J9" s="5">
        <v>0.64580000000000004</v>
      </c>
      <c r="K9" s="5">
        <v>0.71699999999999997</v>
      </c>
      <c r="L9" s="5">
        <v>0.28649999999999998</v>
      </c>
      <c r="M9" s="5">
        <v>4.8999999999999998E-3</v>
      </c>
      <c r="N9" s="5">
        <v>0.85719999999999996</v>
      </c>
      <c r="O9" s="5">
        <v>0.40529999999999999</v>
      </c>
      <c r="P9" s="5">
        <v>1</v>
      </c>
      <c r="Q9" s="5">
        <v>9.8719999999999999</v>
      </c>
      <c r="R9" s="4">
        <v>0.6532</v>
      </c>
      <c r="S9" s="4">
        <v>0.73419999999999996</v>
      </c>
      <c r="T9" s="4">
        <v>0.27129999999999999</v>
      </c>
      <c r="U9" s="4">
        <v>7.6E-3</v>
      </c>
      <c r="V9" s="4">
        <v>0.84840000000000004</v>
      </c>
      <c r="W9" s="4"/>
      <c r="X9" s="4">
        <v>1</v>
      </c>
      <c r="Y9" s="4">
        <v>10.7828</v>
      </c>
      <c r="Z9" s="5">
        <v>0.66090000000000004</v>
      </c>
      <c r="AA9" s="5">
        <v>0.749</v>
      </c>
      <c r="AB9" s="5">
        <v>0.26879999999999998</v>
      </c>
      <c r="AC9" s="5">
        <v>1.0800000000000001E-2</v>
      </c>
      <c r="AD9" s="5">
        <v>0.84179999999999999</v>
      </c>
      <c r="AE9" s="5">
        <v>0.39429999999999998</v>
      </c>
      <c r="AF9" s="5">
        <v>1</v>
      </c>
      <c r="AG9" s="5">
        <v>5.6485000000000003</v>
      </c>
      <c r="AH9" s="4">
        <v>0.67210000000000003</v>
      </c>
      <c r="AI9" s="4">
        <v>0.77239999999999998</v>
      </c>
      <c r="AJ9" s="4">
        <v>0.25290000000000001</v>
      </c>
      <c r="AK9" s="4">
        <v>1.44E-2</v>
      </c>
      <c r="AL9" s="4">
        <v>0.82520000000000004</v>
      </c>
      <c r="AM9" s="4"/>
      <c r="AN9" s="4">
        <v>1</v>
      </c>
      <c r="AO9" s="4">
        <v>8.5385000000000009</v>
      </c>
      <c r="AP9" s="5">
        <v>0.69199999999999995</v>
      </c>
      <c r="AQ9" s="5">
        <v>0.81559999999999999</v>
      </c>
      <c r="AR9" s="5">
        <v>0.23580000000000001</v>
      </c>
      <c r="AS9" s="5">
        <v>1.89E-2</v>
      </c>
      <c r="AT9" s="5">
        <v>0.80830000000000002</v>
      </c>
      <c r="AU9" s="5">
        <v>0.37759999999999999</v>
      </c>
      <c r="AV9" s="5">
        <v>1</v>
      </c>
      <c r="AW9" s="5">
        <v>4.0792999999999999</v>
      </c>
      <c r="AX9" s="4">
        <v>0.71140000000000003</v>
      </c>
      <c r="AY9" s="4">
        <v>0.86309999999999998</v>
      </c>
      <c r="AZ9" s="4">
        <v>0.2114</v>
      </c>
      <c r="BA9" s="4">
        <v>2.5499999999999998E-2</v>
      </c>
      <c r="BB9" s="4">
        <v>0.78190000000000004</v>
      </c>
      <c r="BC9" s="4"/>
      <c r="BD9" s="4">
        <v>1</v>
      </c>
      <c r="BE9" s="4">
        <v>5.0560999999999998</v>
      </c>
      <c r="BF9" s="5">
        <v>0.73519999999999996</v>
      </c>
      <c r="BG9" s="5">
        <v>0.92320000000000002</v>
      </c>
      <c r="BH9" s="5">
        <v>0.1817</v>
      </c>
      <c r="BI9" s="5">
        <v>3.7900000000000003E-2</v>
      </c>
      <c r="BJ9" s="5">
        <v>0.7228</v>
      </c>
      <c r="BK9" s="5">
        <v>0.30149999999999999</v>
      </c>
      <c r="BL9" s="5">
        <v>0.99839999999999995</v>
      </c>
      <c r="BM9" s="5">
        <v>1.7533000000000001</v>
      </c>
      <c r="BN9" s="4">
        <v>0.77690000000000003</v>
      </c>
      <c r="BO9" s="4">
        <v>1.0368999999999999</v>
      </c>
      <c r="BP9" s="4">
        <v>0.1283</v>
      </c>
      <c r="BQ9" s="4">
        <v>7.8899999999999998E-2</v>
      </c>
      <c r="BR9" s="4">
        <v>0.53090000000000004</v>
      </c>
      <c r="BS9" s="4"/>
      <c r="BT9" s="4">
        <v>0.97670000000000001</v>
      </c>
      <c r="BU9" s="4">
        <v>1.5126999999999999</v>
      </c>
      <c r="BV9" s="5">
        <v>0.64129999999999998</v>
      </c>
      <c r="BW9" s="5">
        <v>0.70820000000000005</v>
      </c>
      <c r="BX9" s="5">
        <v>0.3004</v>
      </c>
      <c r="BY9" s="5">
        <v>2.5000000000000001E-3</v>
      </c>
      <c r="BZ9" s="5">
        <v>0.86280000000000001</v>
      </c>
      <c r="CA9" s="5">
        <v>0.40720000000000001</v>
      </c>
      <c r="CB9" s="5">
        <v>1</v>
      </c>
      <c r="CC9" s="5">
        <v>9.4145000000000003</v>
      </c>
      <c r="CD9" s="4"/>
      <c r="CE9" s="4"/>
      <c r="CF9" s="4"/>
      <c r="CG9" s="4"/>
      <c r="CH9" s="4"/>
      <c r="CI9" s="4"/>
      <c r="CJ9" s="4"/>
      <c r="CK9" s="4"/>
      <c r="CL9" s="5">
        <v>0.67379999999999995</v>
      </c>
      <c r="CM9" s="5">
        <v>0.77669999999999995</v>
      </c>
      <c r="CN9" s="5">
        <v>0.2535</v>
      </c>
      <c r="CO9" s="5">
        <v>1.43E-2</v>
      </c>
      <c r="CP9" s="5">
        <v>0.82740000000000002</v>
      </c>
      <c r="CQ9" s="5">
        <v>0.39050000000000001</v>
      </c>
      <c r="CR9" s="5">
        <v>1</v>
      </c>
      <c r="CS9" s="5">
        <v>5.8849</v>
      </c>
      <c r="CT9" s="4">
        <v>0.71040000000000003</v>
      </c>
      <c r="CU9" s="4">
        <v>0.86019999999999996</v>
      </c>
      <c r="CV9" s="4">
        <v>0.21290000000000001</v>
      </c>
      <c r="CW9" s="4">
        <v>2.5499999999999998E-2</v>
      </c>
      <c r="CX9" s="4">
        <v>0.78029999999999999</v>
      </c>
      <c r="CY9" s="4">
        <v>0.3553</v>
      </c>
      <c r="CZ9" s="4">
        <v>0.99980000000000002</v>
      </c>
      <c r="DA9" s="4">
        <v>2.8277000000000001</v>
      </c>
      <c r="DB9" s="5"/>
      <c r="DC9" s="5"/>
      <c r="DD9" s="5"/>
      <c r="DE9" s="5"/>
      <c r="DF9" s="5"/>
      <c r="DG9" s="5"/>
      <c r="DH9" s="5"/>
      <c r="DI9" s="5"/>
      <c r="DJ9" s="4"/>
      <c r="DK9" s="4"/>
      <c r="DL9" s="4"/>
      <c r="DM9" s="4"/>
      <c r="DN9" s="4"/>
      <c r="DO9" s="4"/>
      <c r="DP9" s="4"/>
      <c r="DQ9" s="4"/>
      <c r="DR9" s="5"/>
      <c r="DS9" s="5"/>
      <c r="DT9" s="5"/>
      <c r="DU9" s="5"/>
      <c r="DV9" s="5"/>
      <c r="DW9" s="5"/>
      <c r="DX9" s="5"/>
      <c r="DY9" s="5"/>
      <c r="DZ9" s="4">
        <v>0.67400000000000004</v>
      </c>
      <c r="EA9" s="4">
        <v>0.77669999999999995</v>
      </c>
      <c r="EB9" s="4">
        <v>0.25090000000000001</v>
      </c>
      <c r="EC9" s="4">
        <v>1.43E-2</v>
      </c>
      <c r="ED9" s="4">
        <v>0.82650000000000001</v>
      </c>
      <c r="EE9" s="4">
        <v>0.39079999999999998</v>
      </c>
      <c r="EF9" s="4">
        <v>1</v>
      </c>
      <c r="EG9" s="4">
        <v>4.6730999999999998</v>
      </c>
      <c r="EH9" s="5">
        <v>0.71189999999999998</v>
      </c>
      <c r="EI9" s="5">
        <v>0.86370000000000002</v>
      </c>
      <c r="EJ9" s="5">
        <v>0.21540000000000001</v>
      </c>
      <c r="EK9" s="5">
        <v>2.5399999999999999E-2</v>
      </c>
      <c r="EL9" s="5">
        <v>0.78110000000000002</v>
      </c>
      <c r="EM9" s="5">
        <v>0.35720000000000002</v>
      </c>
      <c r="EN9" s="5">
        <v>0.99990000000000001</v>
      </c>
      <c r="EO9" s="5">
        <v>2.7703000000000002</v>
      </c>
      <c r="EP9" s="4"/>
      <c r="EQ9" s="4"/>
      <c r="ER9" s="4"/>
      <c r="ES9" s="4"/>
      <c r="ET9" s="4"/>
      <c r="EU9" s="4"/>
      <c r="EV9" s="4"/>
      <c r="EW9" s="4"/>
      <c r="EX9" s="5">
        <v>0.63780000000000003</v>
      </c>
      <c r="EY9" s="5">
        <v>0.7</v>
      </c>
      <c r="EZ9" s="5">
        <v>0.29709999999999998</v>
      </c>
      <c r="FA9" s="5">
        <v>2.5000000000000001E-3</v>
      </c>
      <c r="FB9" s="5">
        <v>0.86209999999999998</v>
      </c>
      <c r="FC9" s="5">
        <v>0.40749999999999997</v>
      </c>
      <c r="FD9" s="5">
        <v>1</v>
      </c>
      <c r="FE9" s="5">
        <v>12.508900000000001</v>
      </c>
      <c r="FF9" s="4">
        <v>0.65200000000000002</v>
      </c>
      <c r="FG9" s="4">
        <v>0.73180000000000001</v>
      </c>
      <c r="FH9" s="4">
        <v>0.28139999999999998</v>
      </c>
      <c r="FI9" s="4">
        <v>7.6E-3</v>
      </c>
      <c r="FJ9" s="4">
        <v>0.8498</v>
      </c>
      <c r="FK9" s="4">
        <v>0.4002</v>
      </c>
      <c r="FL9" s="4">
        <v>1</v>
      </c>
      <c r="FM9" s="4">
        <v>7.8098999999999998</v>
      </c>
      <c r="FN9" s="5">
        <v>0.67349999999999999</v>
      </c>
      <c r="FO9" s="5">
        <v>0.7762</v>
      </c>
      <c r="FP9" s="5">
        <v>0.25469999999999998</v>
      </c>
      <c r="FQ9" s="5">
        <v>1.43E-2</v>
      </c>
      <c r="FR9" s="5">
        <v>0.82769999999999999</v>
      </c>
      <c r="FS9" s="5">
        <v>0.3911</v>
      </c>
      <c r="FT9" s="5">
        <v>1</v>
      </c>
      <c r="FU9" s="5">
        <v>4.9028999999999998</v>
      </c>
      <c r="FV9" s="4">
        <v>0.7117</v>
      </c>
      <c r="FW9" s="4">
        <v>0.86339999999999995</v>
      </c>
      <c r="FX9" s="4">
        <v>0.21479999999999999</v>
      </c>
      <c r="FY9" s="4">
        <v>2.5499999999999998E-2</v>
      </c>
      <c r="FZ9" s="4">
        <v>0.77980000000000005</v>
      </c>
      <c r="GA9" s="4">
        <v>0.35570000000000002</v>
      </c>
      <c r="GB9" s="4">
        <v>0.99990000000000001</v>
      </c>
      <c r="GC9" s="4">
        <v>3.2776999999999998</v>
      </c>
      <c r="GD9" s="5"/>
      <c r="GE9" s="5"/>
      <c r="GF9" s="5"/>
      <c r="GG9" s="5"/>
      <c r="GH9" s="5"/>
      <c r="GI9" s="5"/>
      <c r="GJ9" s="5"/>
      <c r="GK9" s="5"/>
      <c r="GL9" s="4"/>
      <c r="GM9" s="4"/>
      <c r="GN9" s="4"/>
      <c r="GO9" s="4"/>
      <c r="GP9" s="4"/>
      <c r="GQ9" s="4"/>
      <c r="GR9" s="4"/>
      <c r="GS9" s="4"/>
      <c r="GT9" s="5"/>
      <c r="GU9" s="5"/>
      <c r="GV9" s="5"/>
      <c r="GW9" s="5"/>
      <c r="GX9" s="5"/>
      <c r="GY9" s="5"/>
      <c r="GZ9" s="5"/>
      <c r="HA9" s="5"/>
      <c r="HB9" s="4">
        <v>0.67279999999999995</v>
      </c>
      <c r="HC9" s="4">
        <v>0.77529999999999999</v>
      </c>
      <c r="HD9" s="4">
        <v>0.25490000000000002</v>
      </c>
      <c r="HE9" s="4">
        <v>1.43E-2</v>
      </c>
      <c r="HF9" s="4">
        <v>0.82589999999999997</v>
      </c>
      <c r="HG9" s="4">
        <v>0.38979999999999998</v>
      </c>
      <c r="HH9" s="4">
        <v>1</v>
      </c>
      <c r="HI9" s="4">
        <v>5.4344999999999999</v>
      </c>
      <c r="HJ9" s="5"/>
      <c r="HK9" s="5"/>
      <c r="HL9" s="5"/>
      <c r="HM9" s="5"/>
      <c r="HN9" s="5"/>
      <c r="HO9" s="5"/>
      <c r="HP9" s="5"/>
      <c r="HQ9" s="5"/>
      <c r="HR9" s="4"/>
      <c r="HS9" s="4"/>
      <c r="HT9" s="4"/>
      <c r="HU9" s="4"/>
      <c r="HV9" s="4"/>
      <c r="HW9" s="4"/>
      <c r="HX9" s="4"/>
      <c r="HY9" s="4"/>
      <c r="HZ9" s="5"/>
      <c r="IA9" s="5"/>
      <c r="IB9" s="5"/>
      <c r="IC9" s="5"/>
      <c r="ID9" s="5"/>
      <c r="IE9" s="5"/>
      <c r="IF9" s="5"/>
      <c r="IG9" s="5"/>
      <c r="IH9" s="4"/>
      <c r="II9" s="4"/>
      <c r="IJ9" s="4"/>
      <c r="IK9" s="4"/>
      <c r="IL9" s="4"/>
      <c r="IM9" s="4"/>
      <c r="IN9" s="4"/>
      <c r="IO9" s="4"/>
      <c r="IP9" s="5"/>
      <c r="IQ9" s="5"/>
      <c r="IR9" s="5"/>
      <c r="IS9" s="5"/>
      <c r="IT9" s="5"/>
      <c r="IU9" s="5"/>
      <c r="IV9" s="5"/>
      <c r="IW9" s="5"/>
      <c r="IX9" s="4"/>
      <c r="IY9" s="4"/>
      <c r="IZ9" s="4"/>
      <c r="JA9" s="4"/>
      <c r="JB9" s="4"/>
      <c r="JC9" s="4"/>
      <c r="JD9" s="4"/>
      <c r="JE9" s="4"/>
      <c r="JF9" s="5"/>
      <c r="JG9" s="5"/>
      <c r="JH9" s="5"/>
      <c r="JI9" s="5"/>
      <c r="JJ9" s="5"/>
      <c r="JK9" s="5"/>
      <c r="JL9" s="5"/>
      <c r="JM9" s="5"/>
      <c r="JN9" s="4">
        <f t="shared" si="0"/>
        <v>0.68133157894736851</v>
      </c>
      <c r="JO9" s="4">
        <f t="shared" si="1"/>
        <v>0.79706315789473681</v>
      </c>
      <c r="JP9" s="4">
        <f t="shared" si="2"/>
        <v>0.24501052631578946</v>
      </c>
      <c r="JQ9" s="4">
        <f t="shared" si="3"/>
        <v>1.8294736842105263E-2</v>
      </c>
      <c r="JR9" s="4">
        <f t="shared" si="4"/>
        <v>0.80546315789473688</v>
      </c>
      <c r="JS9" s="4">
        <f t="shared" si="5"/>
        <v>0.38028571428571428</v>
      </c>
      <c r="JT9" s="4">
        <f t="shared" si="6"/>
        <v>0.99866842105263165</v>
      </c>
      <c r="JU9" s="4">
        <f t="shared" si="7"/>
        <v>6.3722315789473685</v>
      </c>
      <c r="JV9" s="1" t="str" cm="1">
        <f t="array" aca="1" ref="JV9" ca="1">CONCATENATE(INDIRECT(ADDRESS(1,MATCH(_xlfn.MINIFS(B9:JM9,metrics.rec,"MAE"),B9:JM9,0)+1)), ", ", INDIRECT(ADDRESS(2,MATCH(_xlfn.MINIFS(B9:JM9,metrics.rec,"MAE"),B9:JM9,0)+1)))</f>
        <v>k=20, r=0.1</v>
      </c>
      <c r="JW9" s="1" t="str" cm="1">
        <f t="array" aca="1" ref="JW9" ca="1">CONCATENATE(INDIRECT(ADDRESS(1,MATCH(_xlfn.MINIFS(B9:JM9,metrics.rec,"MSE"),B9:JM9,0)+1)), ", ", INDIRECT(ADDRESS(2,MATCH(_xlfn.MINIFS(B9:JM9,metrics.rec,"MSE"),B9:JM9,0)+1)))</f>
        <v>k=20, r=0.1</v>
      </c>
      <c r="JX9" s="1" t="str" cm="1">
        <f t="array" aca="1" ref="JX9" ca="1">CONCATENATE(INDIRECT(ADDRESS(1,MATCH(_xlfn.MAXIFS(B9:JM9,metrics.rec,"R"),B9:JM9,0)+1)), ", ", INDIRECT(ADDRESS(2,MATCH(_xlfn.MAXIFS(B9:JM9,metrics.rec,"R"),B9:JM9,0)+1)))</f>
        <v>k=10, r=0.1</v>
      </c>
      <c r="JY9" s="1" t="str" cm="1">
        <f t="array" aca="1" ref="JY9" ca="1">CONCATENATE(INDIRECT(ADDRESS(1,MATCH(_xlfn.MAXIFS(B9:JM9,metrics.rec,"Precision"),B9:JM9,0)+1)), ", ", INDIRECT(ADDRESS(2,MATCH(_xlfn.MAXIFS(B9:JM9,metrics.rec,"Precision"),B9:JM9,0)+1)))</f>
        <v>k=5, r=0.9</v>
      </c>
      <c r="JZ9" s="1" t="str" cm="1">
        <f t="array" aca="1" ref="JZ9" ca="1">CONCATENATE(INDIRECT(ADDRESS(1,MATCH(_xlfn.MAXIFS(B9:JM9,metrics.rec,"Recall"),B9:JM9,0)+1)), ", ", INDIRECT(ADDRESS(2,MATCH(_xlfn.MAXIFS(B9:JM9,metrics.rec,"Recall"),B9:JM9,0)+1)))</f>
        <v>k=5, r=0.1</v>
      </c>
      <c r="KA9" s="1" t="str" cm="1">
        <f t="array" aca="1" ref="KA9" ca="1">CONCATENATE(INDIRECT(ADDRESS(1,MATCH(_xlfn.MAXIFS(B9:JM9,metrics.rec,"Coverage"),B9:JM9,0)+1)), ", ", INDIRECT(ADDRESS(2,MATCH(_xlfn.MAXIFS(B9:JM9,metrics.rec,"Coverage"),B9:JM9,0)+1)))</f>
        <v>k=20, r=0.1</v>
      </c>
      <c r="KB9" s="1" t="str" cm="1">
        <f t="array" aca="1" ref="KB9" ca="1">CONCATENATE(INDIRECT(ADDRESS(1,MATCH(_xlfn.MAXIFS(B9:JM9,metrics.rec,"Recatio"),B9:JM9,0)+1)), ", ", INDIRECT(ADDRESS(2,MATCH(_xlfn.MAXIFS(B9:JM9,metrics.rec,"Recatio"),B9:JM9,0)+1)))</f>
        <v>k=5, r=0.1</v>
      </c>
      <c r="KC9" s="1" t="str" cm="1">
        <f t="array" aca="1" ref="KC9" ca="1">CONCATENATE(INDIRECT(ADDRESS(1,MATCH(_xlfn.MINIFS(B9:JM9,metrics.rec,"Time"),B9:JM9,0)+1)), ", ", INDIRECT(ADDRESS(2,MATCH(_xlfn.MINIFS(B9:JM9,metrics.rec,"Time"),B9:JM9,0)+1)))</f>
        <v>k=5, r=0.9</v>
      </c>
    </row>
    <row r="10" spans="1:291" x14ac:dyDescent="0.2">
      <c r="A10" s="1" t="s">
        <v>7</v>
      </c>
      <c r="B10" s="4">
        <v>0.63170000000000004</v>
      </c>
      <c r="C10" s="4">
        <v>0.69020000000000004</v>
      </c>
      <c r="D10" s="4">
        <v>0.27900000000000003</v>
      </c>
      <c r="E10" s="4">
        <v>1.6000000000000001E-3</v>
      </c>
      <c r="F10" s="4">
        <v>0.88229999999999997</v>
      </c>
      <c r="G10" s="4"/>
      <c r="H10" s="4">
        <v>1</v>
      </c>
      <c r="I10" s="4">
        <v>14.217700000000001</v>
      </c>
      <c r="J10" s="5">
        <v>0.6361</v>
      </c>
      <c r="K10" s="5">
        <v>0.70009999999999994</v>
      </c>
      <c r="L10" s="5">
        <v>0.27739999999999998</v>
      </c>
      <c r="M10" s="5">
        <v>3.0999999999999999E-3</v>
      </c>
      <c r="N10" s="5">
        <v>0.87939999999999996</v>
      </c>
      <c r="O10" s="5">
        <v>0.64749999999999996</v>
      </c>
      <c r="P10" s="5">
        <v>1</v>
      </c>
      <c r="Q10" s="5">
        <v>9.6524999999999999</v>
      </c>
      <c r="R10" s="4">
        <v>0.64080000000000004</v>
      </c>
      <c r="S10" s="4">
        <v>0.71150000000000002</v>
      </c>
      <c r="T10" s="4">
        <v>0.2651</v>
      </c>
      <c r="U10" s="4">
        <v>4.8999999999999998E-3</v>
      </c>
      <c r="V10" s="4">
        <v>0.873</v>
      </c>
      <c r="W10" s="4"/>
      <c r="X10" s="4">
        <v>1</v>
      </c>
      <c r="Y10" s="4">
        <v>10.909800000000001</v>
      </c>
      <c r="Z10" s="5">
        <v>0.64410000000000001</v>
      </c>
      <c r="AA10" s="5">
        <v>0.71550000000000002</v>
      </c>
      <c r="AB10" s="5">
        <v>0.26300000000000001</v>
      </c>
      <c r="AC10" s="5">
        <v>6.8999999999999999E-3</v>
      </c>
      <c r="AD10" s="5">
        <v>0.86960000000000004</v>
      </c>
      <c r="AE10" s="5">
        <v>0.63649999999999995</v>
      </c>
      <c r="AF10" s="5">
        <v>1</v>
      </c>
      <c r="AG10" s="5">
        <v>5.7843</v>
      </c>
      <c r="AH10" s="4">
        <v>0.64749999999999996</v>
      </c>
      <c r="AI10" s="4">
        <v>0.7238</v>
      </c>
      <c r="AJ10" s="4">
        <v>0.25969999999999999</v>
      </c>
      <c r="AK10" s="4">
        <v>9.2999999999999992E-3</v>
      </c>
      <c r="AL10" s="4">
        <v>0.85899999999999999</v>
      </c>
      <c r="AM10" s="4"/>
      <c r="AN10" s="4">
        <v>1</v>
      </c>
      <c r="AO10" s="4">
        <v>7.5753000000000004</v>
      </c>
      <c r="AP10" s="5">
        <v>0.65620000000000001</v>
      </c>
      <c r="AQ10" s="5">
        <v>0.7419</v>
      </c>
      <c r="AR10" s="5">
        <v>0.24560000000000001</v>
      </c>
      <c r="AS10" s="5">
        <v>1.23E-2</v>
      </c>
      <c r="AT10" s="5">
        <v>0.84699999999999998</v>
      </c>
      <c r="AU10" s="5">
        <v>0.6089</v>
      </c>
      <c r="AV10" s="5">
        <v>1</v>
      </c>
      <c r="AW10" s="5">
        <v>3.9963000000000002</v>
      </c>
      <c r="AX10" s="4">
        <v>0.66520000000000001</v>
      </c>
      <c r="AY10" s="4">
        <v>0.76500000000000001</v>
      </c>
      <c r="AZ10" s="4">
        <v>0.23619999999999999</v>
      </c>
      <c r="BA10" s="4">
        <v>1.6799999999999999E-2</v>
      </c>
      <c r="BB10" s="4">
        <v>0.82820000000000005</v>
      </c>
      <c r="BC10" s="4"/>
      <c r="BD10" s="4">
        <v>1</v>
      </c>
      <c r="BE10" s="4">
        <v>5.0260999999999996</v>
      </c>
      <c r="BF10" s="5">
        <v>0.68400000000000005</v>
      </c>
      <c r="BG10" s="5">
        <v>0.81220000000000003</v>
      </c>
      <c r="BH10" s="5">
        <v>0.20530000000000001</v>
      </c>
      <c r="BI10" s="5">
        <v>2.5499999999999998E-2</v>
      </c>
      <c r="BJ10" s="5">
        <v>0.78320000000000001</v>
      </c>
      <c r="BK10" s="5">
        <v>0.48620000000000002</v>
      </c>
      <c r="BL10" s="5">
        <v>0.99839999999999995</v>
      </c>
      <c r="BM10" s="5">
        <v>1.7759</v>
      </c>
      <c r="BN10" s="4">
        <v>0.72540000000000004</v>
      </c>
      <c r="BO10" s="4">
        <v>0.91639999999999999</v>
      </c>
      <c r="BP10" s="4">
        <v>0.15909999999999999</v>
      </c>
      <c r="BQ10" s="4">
        <v>5.5100000000000003E-2</v>
      </c>
      <c r="BR10" s="4">
        <v>0.60650000000000004</v>
      </c>
      <c r="BS10" s="4"/>
      <c r="BT10" s="4">
        <v>0.97670000000000001</v>
      </c>
      <c r="BU10" s="4">
        <v>1.5165</v>
      </c>
      <c r="BV10" s="5">
        <v>0.63629999999999998</v>
      </c>
      <c r="BW10" s="5">
        <v>0.70040000000000002</v>
      </c>
      <c r="BX10" s="5">
        <v>0.28370000000000001</v>
      </c>
      <c r="BY10" s="5">
        <v>1.6000000000000001E-3</v>
      </c>
      <c r="BZ10" s="5">
        <v>0.88290000000000002</v>
      </c>
      <c r="CA10" s="5">
        <v>0.65200000000000002</v>
      </c>
      <c r="CB10" s="5">
        <v>1</v>
      </c>
      <c r="CC10" s="5">
        <v>9.7689000000000004</v>
      </c>
      <c r="CD10" s="4"/>
      <c r="CE10" s="4"/>
      <c r="CF10" s="4"/>
      <c r="CG10" s="4"/>
      <c r="CH10" s="4"/>
      <c r="CI10" s="4"/>
      <c r="CJ10" s="4"/>
      <c r="CK10" s="4"/>
      <c r="CL10" s="5">
        <v>0.64870000000000005</v>
      </c>
      <c r="CM10" s="5">
        <v>0.72689999999999999</v>
      </c>
      <c r="CN10" s="5">
        <v>0.26069999999999999</v>
      </c>
      <c r="CO10" s="5">
        <v>9.1999999999999998E-3</v>
      </c>
      <c r="CP10" s="5">
        <v>0.86019999999999996</v>
      </c>
      <c r="CQ10" s="5">
        <v>0.628</v>
      </c>
      <c r="CR10" s="5">
        <v>1</v>
      </c>
      <c r="CS10" s="5">
        <v>7.3851000000000004</v>
      </c>
      <c r="CT10" s="4">
        <v>0.66510000000000002</v>
      </c>
      <c r="CU10" s="4">
        <v>0.76400000000000001</v>
      </c>
      <c r="CV10" s="4">
        <v>0.23469999999999999</v>
      </c>
      <c r="CW10" s="4">
        <v>1.6799999999999999E-2</v>
      </c>
      <c r="CX10" s="4">
        <v>0.82840000000000003</v>
      </c>
      <c r="CY10" s="4">
        <v>0.57350000000000001</v>
      </c>
      <c r="CZ10" s="4">
        <v>0.99980000000000002</v>
      </c>
      <c r="DA10" s="4">
        <v>2.855</v>
      </c>
      <c r="DB10" s="5"/>
      <c r="DC10" s="5"/>
      <c r="DD10" s="5"/>
      <c r="DE10" s="5"/>
      <c r="DF10" s="5"/>
      <c r="DG10" s="5"/>
      <c r="DH10" s="5"/>
      <c r="DI10" s="5"/>
      <c r="DJ10" s="4"/>
      <c r="DK10" s="4"/>
      <c r="DL10" s="4"/>
      <c r="DM10" s="4"/>
      <c r="DN10" s="4"/>
      <c r="DO10" s="4"/>
      <c r="DP10" s="4"/>
      <c r="DQ10" s="4"/>
      <c r="DR10" s="5"/>
      <c r="DS10" s="5"/>
      <c r="DT10" s="5"/>
      <c r="DU10" s="5"/>
      <c r="DV10" s="5"/>
      <c r="DW10" s="5"/>
      <c r="DX10" s="5"/>
      <c r="DY10" s="5"/>
      <c r="DZ10" s="4">
        <v>0.64870000000000005</v>
      </c>
      <c r="EA10" s="4">
        <v>0.72629999999999995</v>
      </c>
      <c r="EB10" s="4">
        <v>0.26490000000000002</v>
      </c>
      <c r="EC10" s="4">
        <v>9.2999999999999992E-3</v>
      </c>
      <c r="ED10" s="4">
        <v>0.85870000000000002</v>
      </c>
      <c r="EE10" s="4">
        <v>0.62670000000000003</v>
      </c>
      <c r="EF10" s="4">
        <v>1</v>
      </c>
      <c r="EG10" s="4">
        <v>4.7577999999999996</v>
      </c>
      <c r="EH10" s="5">
        <v>0.66559999999999997</v>
      </c>
      <c r="EI10" s="5">
        <v>0.76670000000000005</v>
      </c>
      <c r="EJ10" s="5">
        <v>0.2359</v>
      </c>
      <c r="EK10" s="5">
        <v>1.67E-2</v>
      </c>
      <c r="EL10" s="5">
        <v>0.82750000000000001</v>
      </c>
      <c r="EM10" s="5">
        <v>0.57440000000000002</v>
      </c>
      <c r="EN10" s="5">
        <v>0.99990000000000001</v>
      </c>
      <c r="EO10" s="5">
        <v>2.7803</v>
      </c>
      <c r="EP10" s="4"/>
      <c r="EQ10" s="4"/>
      <c r="ER10" s="4"/>
      <c r="ES10" s="4"/>
      <c r="ET10" s="4"/>
      <c r="EU10" s="4"/>
      <c r="EV10" s="4"/>
      <c r="EW10" s="4"/>
      <c r="EX10" s="5">
        <v>0.63139999999999996</v>
      </c>
      <c r="EY10" s="5">
        <v>0.68969999999999998</v>
      </c>
      <c r="EZ10" s="5">
        <v>0.29089999999999999</v>
      </c>
      <c r="FA10" s="5">
        <v>1.6000000000000001E-3</v>
      </c>
      <c r="FB10" s="5">
        <v>0.88170000000000004</v>
      </c>
      <c r="FC10" s="5">
        <v>0.65200000000000002</v>
      </c>
      <c r="FD10" s="5">
        <v>1</v>
      </c>
      <c r="FE10" s="5">
        <v>12.106400000000001</v>
      </c>
      <c r="FF10" s="4">
        <v>0.63970000000000005</v>
      </c>
      <c r="FG10" s="4">
        <v>0.70860000000000001</v>
      </c>
      <c r="FH10" s="4">
        <v>0.27579999999999999</v>
      </c>
      <c r="FI10" s="4">
        <v>4.8999999999999998E-3</v>
      </c>
      <c r="FJ10" s="4">
        <v>0.87439999999999996</v>
      </c>
      <c r="FK10" s="4">
        <v>0.64180000000000004</v>
      </c>
      <c r="FL10" s="4">
        <v>1</v>
      </c>
      <c r="FM10" s="4">
        <v>7.9931999999999999</v>
      </c>
      <c r="FN10" s="5">
        <v>0.6492</v>
      </c>
      <c r="FO10" s="5">
        <v>0.72829999999999995</v>
      </c>
      <c r="FP10" s="5">
        <v>0.26240000000000002</v>
      </c>
      <c r="FQ10" s="5">
        <v>9.1999999999999998E-3</v>
      </c>
      <c r="FR10" s="5">
        <v>0.86019999999999996</v>
      </c>
      <c r="FS10" s="5">
        <v>0.62780000000000002</v>
      </c>
      <c r="FT10" s="5">
        <v>1</v>
      </c>
      <c r="FU10" s="5">
        <v>4.7401999999999997</v>
      </c>
      <c r="FV10" s="4">
        <v>0.6653</v>
      </c>
      <c r="FW10" s="4">
        <v>0.76570000000000005</v>
      </c>
      <c r="FX10" s="4">
        <v>0.23519999999999999</v>
      </c>
      <c r="FY10" s="4">
        <v>1.67E-2</v>
      </c>
      <c r="FZ10" s="4">
        <v>0.82709999999999995</v>
      </c>
      <c r="GA10" s="4">
        <v>0.57350000000000001</v>
      </c>
      <c r="GB10" s="4">
        <v>0.99990000000000001</v>
      </c>
      <c r="GC10" s="4">
        <v>3.3193000000000001</v>
      </c>
      <c r="GD10" s="5"/>
      <c r="GE10" s="5"/>
      <c r="GF10" s="5"/>
      <c r="GG10" s="5"/>
      <c r="GH10" s="5"/>
      <c r="GI10" s="5"/>
      <c r="GJ10" s="5"/>
      <c r="GK10" s="5"/>
      <c r="GL10" s="4"/>
      <c r="GM10" s="4"/>
      <c r="GN10" s="4"/>
      <c r="GO10" s="4"/>
      <c r="GP10" s="4"/>
      <c r="GQ10" s="4"/>
      <c r="GR10" s="4"/>
      <c r="GS10" s="4"/>
      <c r="GT10" s="5"/>
      <c r="GU10" s="5"/>
      <c r="GV10" s="5"/>
      <c r="GW10" s="5"/>
      <c r="GX10" s="5"/>
      <c r="GY10" s="5"/>
      <c r="GZ10" s="5"/>
      <c r="HA10" s="5"/>
      <c r="HB10" s="4"/>
      <c r="HC10" s="4"/>
      <c r="HD10" s="4"/>
      <c r="HE10" s="4"/>
      <c r="HF10" s="4"/>
      <c r="HG10" s="4"/>
      <c r="HH10" s="4"/>
      <c r="HI10" s="4"/>
      <c r="HJ10" s="5"/>
      <c r="HK10" s="5"/>
      <c r="HL10" s="5"/>
      <c r="HM10" s="5"/>
      <c r="HN10" s="5"/>
      <c r="HO10" s="5"/>
      <c r="HP10" s="5"/>
      <c r="HQ10" s="5"/>
      <c r="HR10" s="4"/>
      <c r="HS10" s="4"/>
      <c r="HT10" s="4"/>
      <c r="HU10" s="4"/>
      <c r="HV10" s="4"/>
      <c r="HW10" s="4"/>
      <c r="HX10" s="4"/>
      <c r="HY10" s="4"/>
      <c r="HZ10" s="5"/>
      <c r="IA10" s="5"/>
      <c r="IB10" s="5"/>
      <c r="IC10" s="5"/>
      <c r="ID10" s="5"/>
      <c r="IE10" s="5"/>
      <c r="IF10" s="5"/>
      <c r="IG10" s="5"/>
      <c r="IH10" s="4"/>
      <c r="II10" s="4"/>
      <c r="IJ10" s="4"/>
      <c r="IK10" s="4"/>
      <c r="IL10" s="4"/>
      <c r="IM10" s="4"/>
      <c r="IN10" s="4"/>
      <c r="IO10" s="4"/>
      <c r="IP10" s="5"/>
      <c r="IQ10" s="5"/>
      <c r="IR10" s="5"/>
      <c r="IS10" s="5"/>
      <c r="IT10" s="5"/>
      <c r="IU10" s="5"/>
      <c r="IV10" s="5"/>
      <c r="IW10" s="5"/>
      <c r="IX10" s="4"/>
      <c r="IY10" s="4"/>
      <c r="IZ10" s="4"/>
      <c r="JA10" s="4"/>
      <c r="JB10" s="4"/>
      <c r="JC10" s="4"/>
      <c r="JD10" s="4"/>
      <c r="JE10" s="4"/>
      <c r="JF10" s="5"/>
      <c r="JG10" s="5"/>
      <c r="JH10" s="5"/>
      <c r="JI10" s="5"/>
      <c r="JJ10" s="5"/>
      <c r="JK10" s="5"/>
      <c r="JL10" s="5"/>
      <c r="JM10" s="5"/>
      <c r="JN10" s="4">
        <f t="shared" si="0"/>
        <v>0.65450000000000008</v>
      </c>
      <c r="JO10" s="4">
        <f t="shared" si="1"/>
        <v>0.74184444444444464</v>
      </c>
      <c r="JP10" s="4">
        <f t="shared" si="2"/>
        <v>0.25192222222222221</v>
      </c>
      <c r="JQ10" s="4">
        <f t="shared" si="3"/>
        <v>1.2305555555555554E-2</v>
      </c>
      <c r="JR10" s="4">
        <f t="shared" si="4"/>
        <v>0.8405166666666668</v>
      </c>
      <c r="JS10" s="4">
        <f t="shared" si="5"/>
        <v>0.60990769230769226</v>
      </c>
      <c r="JT10" s="4">
        <f t="shared" si="6"/>
        <v>0.99859444444444456</v>
      </c>
      <c r="JU10" s="4">
        <f t="shared" si="7"/>
        <v>6.4533666666666667</v>
      </c>
      <c r="JV10" s="1" t="str" cm="1">
        <f t="array" aca="1" ref="JV10" ca="1">CONCATENATE(INDIRECT(ADDRESS(1,MATCH(_xlfn.MINIFS(B10:JM10,metrics.rec,"MAE"),B10:JM10,0)+1)), ", ", INDIRECT(ADDRESS(2,MATCH(_xlfn.MINIFS(B10:JM10,metrics.rec,"MAE"),B10:JM10,0)+1)))</f>
        <v>k=20, r=0.1</v>
      </c>
      <c r="JW10" s="1" t="str" cm="1">
        <f t="array" aca="1" ref="JW10" ca="1">CONCATENATE(INDIRECT(ADDRESS(1,MATCH(_xlfn.MINIFS(B10:JM10,metrics.rec,"MSE"),B10:JM10,0)+1)), ", ", INDIRECT(ADDRESS(2,MATCH(_xlfn.MINIFS(B10:JM10,metrics.rec,"MSE"),B10:JM10,0)+1)))</f>
        <v>k=20, r=0.1</v>
      </c>
      <c r="JX10" s="1" t="str" cm="1">
        <f t="array" aca="1" ref="JX10" ca="1">CONCATENATE(INDIRECT(ADDRESS(1,MATCH(_xlfn.MAXIFS(B10:JM10,metrics.rec,"R"),B10:JM10,0)+1)), ", ", INDIRECT(ADDRESS(2,MATCH(_xlfn.MAXIFS(B10:JM10,metrics.rec,"R"),B10:JM10,0)+1)))</f>
        <v>k=20, r=0.1</v>
      </c>
      <c r="JY10" s="1" t="str" cm="1">
        <f t="array" aca="1" ref="JY10" ca="1">CONCATENATE(INDIRECT(ADDRESS(1,MATCH(_xlfn.MAXIFS(B10:JM10,metrics.rec,"Precision"),B10:JM10,0)+1)), ", ", INDIRECT(ADDRESS(2,MATCH(_xlfn.MAXIFS(B10:JM10,metrics.rec,"Precision"),B10:JM10,0)+1)))</f>
        <v>k=5, r=0.9</v>
      </c>
      <c r="JZ10" s="1" t="str" cm="1">
        <f t="array" aca="1" ref="JZ10" ca="1">CONCATENATE(INDIRECT(ADDRESS(1,MATCH(_xlfn.MAXIFS(B10:JM10,metrics.rec,"Recall"),B10:JM10,0)+1)), ", ", INDIRECT(ADDRESS(2,MATCH(_xlfn.MAXIFS(B10:JM10,metrics.rec,"Recall"),B10:JM10,0)+1)))</f>
        <v>k=10, r=0.1</v>
      </c>
      <c r="KA10" s="1" t="str" cm="1">
        <f t="array" aca="1" ref="KA10" ca="1">CONCATENATE(INDIRECT(ADDRESS(1,MATCH(_xlfn.MAXIFS(B10:JM10,metrics.rec,"Coverage"),B10:JM10,0)+1)), ", ", INDIRECT(ADDRESS(2,MATCH(_xlfn.MAXIFS(B10:JM10,metrics.rec,"Coverage"),B10:JM10,0)+1)))</f>
        <v>k=10, r=0.1</v>
      </c>
      <c r="KB10" s="1" t="str" cm="1">
        <f t="array" aca="1" ref="KB10" ca="1">CONCATENATE(INDIRECT(ADDRESS(1,MATCH(_xlfn.MAXIFS(B10:JM10,metrics.rec,"Recatio"),B10:JM10,0)+1)), ", ", INDIRECT(ADDRESS(2,MATCH(_xlfn.MAXIFS(B10:JM10,metrics.rec,"Recatio"),B10:JM10,0)+1)))</f>
        <v>k=5, r=0.1</v>
      </c>
      <c r="KC10" s="1" t="str" cm="1">
        <f t="array" aca="1" ref="KC10" ca="1">CONCATENATE(INDIRECT(ADDRESS(1,MATCH(_xlfn.MINIFS(B10:JM10,metrics.rec,"Time"),B10:JM10,0)+1)), ", ", INDIRECT(ADDRESS(2,MATCH(_xlfn.MINIFS(B10:JM10,metrics.rec,"Time"),B10:JM10,0)+1)))</f>
        <v>k=5, r=0.9</v>
      </c>
    </row>
    <row r="11" spans="1:291" x14ac:dyDescent="0.2">
      <c r="A11" s="1" t="s">
        <v>8</v>
      </c>
      <c r="B11" s="4">
        <v>0.61380000000000001</v>
      </c>
      <c r="C11" s="4">
        <v>0.64280000000000004</v>
      </c>
      <c r="D11" s="4">
        <v>0.2281</v>
      </c>
      <c r="E11" s="4">
        <v>7.7000000000000002E-3</v>
      </c>
      <c r="F11" s="4">
        <v>0.72370000000000001</v>
      </c>
      <c r="G11" s="4"/>
      <c r="H11" s="4">
        <v>0.99929999999999997</v>
      </c>
      <c r="I11" s="4">
        <v>13.069100000000001</v>
      </c>
      <c r="J11" s="5">
        <v>0.61229999999999996</v>
      </c>
      <c r="K11" s="5">
        <v>0.64349999999999996</v>
      </c>
      <c r="L11" s="5">
        <v>0.2324</v>
      </c>
      <c r="M11" s="5">
        <v>1.7600000000000001E-2</v>
      </c>
      <c r="N11" s="5">
        <v>0.67490000000000006</v>
      </c>
      <c r="O11" s="5">
        <v>8.7900000000000006E-2</v>
      </c>
      <c r="P11" s="5">
        <v>0.997</v>
      </c>
      <c r="Q11" s="5">
        <v>9.1811000000000007</v>
      </c>
      <c r="R11" s="4">
        <v>0.61370000000000002</v>
      </c>
      <c r="S11" s="4">
        <v>0.64419999999999999</v>
      </c>
      <c r="T11" s="4">
        <v>0.23810000000000001</v>
      </c>
      <c r="U11" s="4">
        <v>3.1600000000000003E-2</v>
      </c>
      <c r="V11" s="4">
        <v>0.61</v>
      </c>
      <c r="W11" s="4"/>
      <c r="X11" s="4">
        <v>0.99509999999999998</v>
      </c>
      <c r="Y11" s="4">
        <v>10.260400000000001</v>
      </c>
      <c r="Z11" s="5">
        <v>0.61709999999999998</v>
      </c>
      <c r="AA11" s="5">
        <v>0.65029999999999999</v>
      </c>
      <c r="AB11" s="5">
        <v>0.23430000000000001</v>
      </c>
      <c r="AC11" s="5">
        <v>5.1200000000000002E-2</v>
      </c>
      <c r="AD11" s="5">
        <v>0.52839999999999998</v>
      </c>
      <c r="AE11" s="5">
        <v>5.16E-2</v>
      </c>
      <c r="AF11" s="5">
        <v>0.99139999999999995</v>
      </c>
      <c r="AG11" s="5">
        <v>5.4657999999999998</v>
      </c>
      <c r="AH11" s="4">
        <v>0.61909999999999998</v>
      </c>
      <c r="AI11" s="4">
        <v>0.65210000000000001</v>
      </c>
      <c r="AJ11" s="4">
        <v>0.2011</v>
      </c>
      <c r="AK11" s="4">
        <v>7.4200000000000002E-2</v>
      </c>
      <c r="AL11" s="4">
        <v>0.41010000000000002</v>
      </c>
      <c r="AM11" s="4"/>
      <c r="AN11" s="4">
        <v>0.98550000000000004</v>
      </c>
      <c r="AO11" s="4">
        <v>7.0133999999999999</v>
      </c>
      <c r="AP11" s="5">
        <v>0.62570000000000003</v>
      </c>
      <c r="AQ11" s="5">
        <v>0.66100000000000003</v>
      </c>
      <c r="AR11" s="5">
        <v>0.1804</v>
      </c>
      <c r="AS11" s="5">
        <v>8.2699999999999996E-2</v>
      </c>
      <c r="AT11" s="5">
        <v>0.25369999999999998</v>
      </c>
      <c r="AU11" s="5">
        <v>2.5999999999999999E-2</v>
      </c>
      <c r="AV11" s="5">
        <v>0.97729999999999995</v>
      </c>
      <c r="AW11" s="5">
        <v>3.9289000000000001</v>
      </c>
      <c r="AX11" s="4">
        <v>0.66679999999999995</v>
      </c>
      <c r="AY11" s="4">
        <v>0.74790000000000001</v>
      </c>
      <c r="AZ11" s="4">
        <v>0.12959999999999999</v>
      </c>
      <c r="BA11" s="4">
        <v>4.6899999999999997E-2</v>
      </c>
      <c r="BB11" s="4">
        <v>8.5900000000000004E-2</v>
      </c>
      <c r="BC11" s="4"/>
      <c r="BD11" s="4">
        <v>0.97270000000000001</v>
      </c>
      <c r="BE11" s="4">
        <v>4.9878</v>
      </c>
      <c r="BF11" s="5">
        <v>0.7964</v>
      </c>
      <c r="BG11" s="5">
        <v>1.0981000000000001</v>
      </c>
      <c r="BH11" s="5">
        <v>7.8299999999999995E-2</v>
      </c>
      <c r="BI11" s="5">
        <v>2.2599999999999999E-2</v>
      </c>
      <c r="BJ11" s="5">
        <v>2.98E-2</v>
      </c>
      <c r="BK11" s="5">
        <v>1.8599999999999998E-2</v>
      </c>
      <c r="BL11" s="5">
        <v>0.97499999999999998</v>
      </c>
      <c r="BM11" s="5">
        <v>1.7433000000000001</v>
      </c>
      <c r="BN11" s="4">
        <v>0.83879999999999999</v>
      </c>
      <c r="BO11" s="4">
        <v>1.2138</v>
      </c>
      <c r="BP11" s="4">
        <v>9.1700000000000004E-2</v>
      </c>
      <c r="BQ11" s="4">
        <v>6.6600000000000006E-2</v>
      </c>
      <c r="BR11" s="4">
        <v>2.5700000000000001E-2</v>
      </c>
      <c r="BS11" s="4"/>
      <c r="BT11" s="4">
        <v>0.95440000000000003</v>
      </c>
      <c r="BU11" s="4">
        <v>1.5141</v>
      </c>
      <c r="BV11" s="5">
        <v>0.61619999999999997</v>
      </c>
      <c r="BW11" s="5">
        <v>0.65300000000000002</v>
      </c>
      <c r="BX11" s="5">
        <v>0.24490000000000001</v>
      </c>
      <c r="BY11" s="5">
        <v>7.7000000000000002E-3</v>
      </c>
      <c r="BZ11" s="5">
        <v>0.72809999999999997</v>
      </c>
      <c r="CA11" s="5">
        <v>0.1106</v>
      </c>
      <c r="CB11" s="5">
        <v>0.99770000000000003</v>
      </c>
      <c r="CC11" s="5">
        <v>8.9263999999999992</v>
      </c>
      <c r="CD11" s="4"/>
      <c r="CE11" s="4"/>
      <c r="CF11" s="4"/>
      <c r="CG11" s="4"/>
      <c r="CH11" s="4"/>
      <c r="CI11" s="4"/>
      <c r="CJ11" s="4"/>
      <c r="CK11" s="4"/>
      <c r="CL11" s="5">
        <v>0.61880000000000002</v>
      </c>
      <c r="CM11" s="5">
        <v>0.65100000000000002</v>
      </c>
      <c r="CN11" s="5">
        <v>0.21360000000000001</v>
      </c>
      <c r="CO11" s="5">
        <v>7.4399999999999994E-2</v>
      </c>
      <c r="CP11" s="5">
        <v>0.41049999999999998</v>
      </c>
      <c r="CQ11" s="5">
        <v>3.6299999999999999E-2</v>
      </c>
      <c r="CR11" s="5">
        <v>0.98209999999999997</v>
      </c>
      <c r="CS11" s="5">
        <v>5.8688000000000002</v>
      </c>
      <c r="CT11" s="4">
        <v>0.66239999999999999</v>
      </c>
      <c r="CU11" s="4">
        <v>0.73819999999999997</v>
      </c>
      <c r="CV11" s="4">
        <v>0.1215</v>
      </c>
      <c r="CW11" s="4">
        <v>4.7199999999999999E-2</v>
      </c>
      <c r="CX11" s="4">
        <v>8.6199999999999999E-2</v>
      </c>
      <c r="CY11" s="4">
        <v>1.9900000000000001E-2</v>
      </c>
      <c r="CZ11" s="4">
        <v>0.97240000000000004</v>
      </c>
      <c r="DA11" s="4">
        <v>2.8325</v>
      </c>
      <c r="DB11" s="5"/>
      <c r="DC11" s="5"/>
      <c r="DD11" s="5"/>
      <c r="DE11" s="5"/>
      <c r="DF11" s="5"/>
      <c r="DG11" s="5"/>
      <c r="DH11" s="5"/>
      <c r="DI11" s="5"/>
      <c r="DJ11" s="4"/>
      <c r="DK11" s="4"/>
      <c r="DL11" s="4"/>
      <c r="DM11" s="4"/>
      <c r="DN11" s="4"/>
      <c r="DO11" s="4"/>
      <c r="DP11" s="4"/>
      <c r="DQ11" s="4"/>
      <c r="DR11" s="5"/>
      <c r="DS11" s="5"/>
      <c r="DT11" s="5"/>
      <c r="DU11" s="5"/>
      <c r="DV11" s="5"/>
      <c r="DW11" s="5"/>
      <c r="DX11" s="5"/>
      <c r="DY11" s="5"/>
      <c r="DZ11" s="4">
        <v>0.62119999999999997</v>
      </c>
      <c r="EA11" s="4">
        <v>0.65710000000000002</v>
      </c>
      <c r="EB11" s="4">
        <v>0.20580000000000001</v>
      </c>
      <c r="EC11" s="4">
        <v>7.46E-2</v>
      </c>
      <c r="ED11" s="4">
        <v>0.40810000000000002</v>
      </c>
      <c r="EE11" s="4">
        <v>3.6200000000000003E-2</v>
      </c>
      <c r="EF11" s="4">
        <v>0.98319999999999996</v>
      </c>
      <c r="EG11" s="4">
        <v>4.6711999999999998</v>
      </c>
      <c r="EH11" s="5">
        <v>0.66469999999999996</v>
      </c>
      <c r="EI11" s="5">
        <v>0.74260000000000004</v>
      </c>
      <c r="EJ11" s="5">
        <v>0.1215</v>
      </c>
      <c r="EK11" s="5">
        <v>4.65E-2</v>
      </c>
      <c r="EL11" s="5">
        <v>8.6999999999999994E-2</v>
      </c>
      <c r="EM11" s="5">
        <v>2.0500000000000001E-2</v>
      </c>
      <c r="EN11" s="5">
        <v>0.97450000000000003</v>
      </c>
      <c r="EO11" s="5">
        <v>2.6410999999999998</v>
      </c>
      <c r="EP11" s="4"/>
      <c r="EQ11" s="4"/>
      <c r="ER11" s="4"/>
      <c r="ES11" s="4"/>
      <c r="ET11" s="4"/>
      <c r="EU11" s="4"/>
      <c r="EV11" s="4"/>
      <c r="EW11" s="4"/>
      <c r="EX11" s="5">
        <v>0.61070000000000002</v>
      </c>
      <c r="EY11" s="5">
        <v>0.64059999999999995</v>
      </c>
      <c r="EZ11" s="5">
        <v>0.24440000000000001</v>
      </c>
      <c r="FA11" s="5">
        <v>7.7000000000000002E-3</v>
      </c>
      <c r="FB11" s="5">
        <v>0.72299999999999998</v>
      </c>
      <c r="FC11" s="5">
        <v>0.1103</v>
      </c>
      <c r="FD11" s="5">
        <v>0.998</v>
      </c>
      <c r="FE11" s="5">
        <v>11.1158</v>
      </c>
      <c r="FF11" s="4">
        <v>0.6139</v>
      </c>
      <c r="FG11" s="4">
        <v>0.64770000000000005</v>
      </c>
      <c r="FH11" s="4">
        <v>0.23949999999999999</v>
      </c>
      <c r="FI11" s="4">
        <v>3.1699999999999999E-2</v>
      </c>
      <c r="FJ11" s="4">
        <v>0.61040000000000005</v>
      </c>
      <c r="FK11" s="4">
        <v>6.8599999999999994E-2</v>
      </c>
      <c r="FL11" s="4">
        <v>0.995</v>
      </c>
      <c r="FM11" s="4">
        <v>7.5641999999999996</v>
      </c>
      <c r="FN11" s="5">
        <v>0.61919999999999997</v>
      </c>
      <c r="FO11" s="5">
        <v>0.65410000000000001</v>
      </c>
      <c r="FP11" s="5">
        <v>0.2031</v>
      </c>
      <c r="FQ11" s="5">
        <v>7.4300000000000005E-2</v>
      </c>
      <c r="FR11" s="5">
        <v>0.41139999999999999</v>
      </c>
      <c r="FS11" s="5">
        <v>3.6400000000000002E-2</v>
      </c>
      <c r="FT11" s="5">
        <v>0.98160000000000003</v>
      </c>
      <c r="FU11" s="5">
        <v>4.2866</v>
      </c>
      <c r="FV11" s="4">
        <v>0.66500000000000004</v>
      </c>
      <c r="FW11" s="4">
        <v>0.74460000000000004</v>
      </c>
      <c r="FX11" s="4">
        <v>0.1191</v>
      </c>
      <c r="FY11" s="4">
        <v>4.6699999999999998E-2</v>
      </c>
      <c r="FZ11" s="4">
        <v>8.72E-2</v>
      </c>
      <c r="GA11" s="4">
        <v>2.0299999999999999E-2</v>
      </c>
      <c r="GB11" s="4">
        <v>0.9718</v>
      </c>
      <c r="GC11" s="4">
        <v>3.1613000000000002</v>
      </c>
      <c r="GD11" s="5"/>
      <c r="GE11" s="5"/>
      <c r="GF11" s="5"/>
      <c r="GG11" s="5"/>
      <c r="GH11" s="5"/>
      <c r="GI11" s="5"/>
      <c r="GJ11" s="5"/>
      <c r="GK11" s="5"/>
      <c r="GL11" s="4"/>
      <c r="GM11" s="4"/>
      <c r="GN11" s="4"/>
      <c r="GO11" s="4"/>
      <c r="GP11" s="4"/>
      <c r="GQ11" s="4"/>
      <c r="GR11" s="4"/>
      <c r="GS11" s="4"/>
      <c r="GT11" s="5"/>
      <c r="GU11" s="5"/>
      <c r="GV11" s="5"/>
      <c r="GW11" s="5"/>
      <c r="GX11" s="5"/>
      <c r="GY11" s="5"/>
      <c r="GZ11" s="5"/>
      <c r="HA11" s="5"/>
      <c r="HB11" s="4"/>
      <c r="HC11" s="4"/>
      <c r="HD11" s="4"/>
      <c r="HE11" s="4"/>
      <c r="HF11" s="4"/>
      <c r="HG11" s="4"/>
      <c r="HH11" s="4"/>
      <c r="HI11" s="4"/>
      <c r="HJ11" s="5"/>
      <c r="HK11" s="5"/>
      <c r="HL11" s="5"/>
      <c r="HM11" s="5"/>
      <c r="HN11" s="5"/>
      <c r="HO11" s="5"/>
      <c r="HP11" s="5"/>
      <c r="HQ11" s="5"/>
      <c r="HR11" s="4"/>
      <c r="HS11" s="4"/>
      <c r="HT11" s="4"/>
      <c r="HU11" s="4"/>
      <c r="HV11" s="4"/>
      <c r="HW11" s="4"/>
      <c r="HX11" s="4"/>
      <c r="HY11" s="4"/>
      <c r="HZ11" s="5"/>
      <c r="IA11" s="5"/>
      <c r="IB11" s="5"/>
      <c r="IC11" s="5"/>
      <c r="ID11" s="5"/>
      <c r="IE11" s="5"/>
      <c r="IF11" s="5"/>
      <c r="IG11" s="5"/>
      <c r="IH11" s="4"/>
      <c r="II11" s="4"/>
      <c r="IJ11" s="4"/>
      <c r="IK11" s="4"/>
      <c r="IL11" s="4"/>
      <c r="IM11" s="4"/>
      <c r="IN11" s="4"/>
      <c r="IO11" s="4"/>
      <c r="IP11" s="5"/>
      <c r="IQ11" s="5"/>
      <c r="IR11" s="5"/>
      <c r="IS11" s="5"/>
      <c r="IT11" s="5"/>
      <c r="IU11" s="5"/>
      <c r="IV11" s="5"/>
      <c r="IW11" s="5"/>
      <c r="IX11" s="4"/>
      <c r="IY11" s="4"/>
      <c r="IZ11" s="4"/>
      <c r="JA11" s="4"/>
      <c r="JB11" s="4"/>
      <c r="JC11" s="4"/>
      <c r="JD11" s="4"/>
      <c r="JE11" s="4"/>
      <c r="JF11" s="5"/>
      <c r="JG11" s="5"/>
      <c r="JH11" s="5"/>
      <c r="JI11" s="5"/>
      <c r="JJ11" s="5"/>
      <c r="JK11" s="5"/>
      <c r="JL11" s="5"/>
      <c r="JM11" s="5"/>
      <c r="JN11" s="4">
        <f t="shared" si="0"/>
        <v>0.6497666666666666</v>
      </c>
      <c r="JO11" s="4">
        <f t="shared" si="1"/>
        <v>0.72681111111111096</v>
      </c>
      <c r="JP11" s="4">
        <f t="shared" si="2"/>
        <v>0.18485555555555558</v>
      </c>
      <c r="JQ11" s="4">
        <f t="shared" si="3"/>
        <v>4.5105555555555552E-2</v>
      </c>
      <c r="JR11" s="4">
        <f t="shared" si="4"/>
        <v>0.38300555555555549</v>
      </c>
      <c r="JS11" s="4">
        <f t="shared" si="5"/>
        <v>4.9476923076923078E-2</v>
      </c>
      <c r="JT11" s="4">
        <f t="shared" si="6"/>
        <v>0.98355555555555563</v>
      </c>
      <c r="JU11" s="4">
        <f t="shared" si="7"/>
        <v>6.0128777777777751</v>
      </c>
      <c r="JV11" s="1" t="str" cm="1">
        <f t="array" aca="1" ref="JV11" ca="1">CONCATENATE(INDIRECT(ADDRESS(1,MATCH(_xlfn.MINIFS(B11:JM11,metrics.rec,"MAE"),B11:JM11,0)+1)), ", ", INDIRECT(ADDRESS(2,MATCH(_xlfn.MINIFS(B11:JM11,metrics.rec,"MAE"),B11:JM11,0)+1)))</f>
        <v>k=20, r=0.1</v>
      </c>
      <c r="JW11" s="1" t="str" cm="1">
        <f t="array" aca="1" ref="JW11" ca="1">CONCATENATE(INDIRECT(ADDRESS(1,MATCH(_xlfn.MINIFS(B11:JM11,metrics.rec,"MSE"),B11:JM11,0)+1)), ", ", INDIRECT(ADDRESS(2,MATCH(_xlfn.MINIFS(B11:JM11,metrics.rec,"MSE"),B11:JM11,0)+1)))</f>
        <v>k=20, r=0.1</v>
      </c>
      <c r="JX11" s="1" t="str" cm="1">
        <f t="array" aca="1" ref="JX11" ca="1">CONCATENATE(INDIRECT(ADDRESS(1,MATCH(_xlfn.MAXIFS(B11:JM11,metrics.rec,"R"),B11:JM11,0)+1)), ", ", INDIRECT(ADDRESS(2,MATCH(_xlfn.MAXIFS(B11:JM11,metrics.rec,"R"),B11:JM11,0)+1)))</f>
        <v>k=10, r=0.1</v>
      </c>
      <c r="JY11" s="1" t="str" cm="1">
        <f t="array" aca="1" ref="JY11" ca="1">CONCATENATE(INDIRECT(ADDRESS(1,MATCH(_xlfn.MAXIFS(B11:JM11,metrics.rec,"Precision"),B11:JM11,0)+1)), ", ", INDIRECT(ADDRESS(2,MATCH(_xlfn.MAXIFS(B11:JM11,metrics.rec,"Precision"),B11:JM11,0)+1)))</f>
        <v>k=5, r=0.6</v>
      </c>
      <c r="JZ11" s="1" t="str" cm="1">
        <f t="array" aca="1" ref="JZ11" ca="1">CONCATENATE(INDIRECT(ADDRESS(1,MATCH(_xlfn.MAXIFS(B11:JM11,metrics.rec,"Recall"),B11:JM11,0)+1)), ", ", INDIRECT(ADDRESS(2,MATCH(_xlfn.MAXIFS(B11:JM11,metrics.rec,"Recall"),B11:JM11,0)+1)))</f>
        <v>k=10, r=0.1</v>
      </c>
      <c r="KA11" s="1" t="str" cm="1">
        <f t="array" aca="1" ref="KA11" ca="1">CONCATENATE(INDIRECT(ADDRESS(1,MATCH(_xlfn.MAXIFS(B11:JM11,metrics.rec,"Coverage"),B11:JM11,0)+1)), ", ", INDIRECT(ADDRESS(2,MATCH(_xlfn.MAXIFS(B11:JM11,metrics.rec,"Coverage"),B11:JM11,0)+1)))</f>
        <v>k=10, r=0.1</v>
      </c>
      <c r="KB11" s="1" t="str" cm="1">
        <f t="array" aca="1" ref="KB11" ca="1">CONCATENATE(INDIRECT(ADDRESS(1,MATCH(_xlfn.MAXIFS(B11:JM11,metrics.rec,"Recatio"),B11:JM11,0)+1)), ", ", INDIRECT(ADDRESS(2,MATCH(_xlfn.MAXIFS(B11:JM11,metrics.rec,"Recatio"),B11:JM11,0)+1)))</f>
        <v>k=5, r=0.1</v>
      </c>
      <c r="KC11" s="1" t="str" cm="1">
        <f t="array" aca="1" ref="KC11" ca="1">CONCATENATE(INDIRECT(ADDRESS(1,MATCH(_xlfn.MINIFS(B11:JM11,metrics.rec,"Time"),B11:JM11,0)+1)), ", ", INDIRECT(ADDRESS(2,MATCH(_xlfn.MINIFS(B11:JM11,metrics.rec,"Time"),B11:JM11,0)+1)))</f>
        <v>k=5, r=0.9</v>
      </c>
    </row>
    <row r="12" spans="1:291" x14ac:dyDescent="0.2">
      <c r="A12" s="1" t="s">
        <v>9</v>
      </c>
      <c r="B12" s="4">
        <v>0.62319999999999998</v>
      </c>
      <c r="C12" s="4">
        <v>0.66969999999999996</v>
      </c>
      <c r="D12" s="4">
        <v>0.29430000000000001</v>
      </c>
      <c r="E12" s="4">
        <v>1.6000000000000001E-3</v>
      </c>
      <c r="F12" s="4">
        <v>0.88449999999999995</v>
      </c>
      <c r="G12" s="4"/>
      <c r="H12" s="4">
        <v>1</v>
      </c>
      <c r="I12" s="4">
        <v>13.661799999999999</v>
      </c>
      <c r="J12" s="5">
        <v>0.627</v>
      </c>
      <c r="K12" s="5">
        <v>0.67869999999999997</v>
      </c>
      <c r="L12" s="5">
        <v>0.30509999999999998</v>
      </c>
      <c r="M12" s="5">
        <v>3.0999999999999999E-3</v>
      </c>
      <c r="N12" s="5">
        <v>0.88190000000000002</v>
      </c>
      <c r="O12" s="5">
        <v>0.64829999999999999</v>
      </c>
      <c r="P12" s="5">
        <v>1</v>
      </c>
      <c r="Q12" s="5">
        <v>9.7184000000000008</v>
      </c>
      <c r="R12" s="4">
        <v>0.63170000000000004</v>
      </c>
      <c r="S12" s="4">
        <v>0.69059999999999999</v>
      </c>
      <c r="T12" s="4">
        <v>0.29630000000000001</v>
      </c>
      <c r="U12" s="4">
        <v>4.8999999999999998E-3</v>
      </c>
      <c r="V12" s="4">
        <v>0.87529999999999997</v>
      </c>
      <c r="W12" s="4"/>
      <c r="X12" s="4">
        <v>1</v>
      </c>
      <c r="Y12" s="4">
        <v>10.9617</v>
      </c>
      <c r="Z12" s="5">
        <v>0.63560000000000005</v>
      </c>
      <c r="AA12" s="5">
        <v>0.69679999999999997</v>
      </c>
      <c r="AB12" s="5">
        <v>0.28789999999999999</v>
      </c>
      <c r="AC12" s="5">
        <v>6.8999999999999999E-3</v>
      </c>
      <c r="AD12" s="5">
        <v>0.87129999999999996</v>
      </c>
      <c r="AE12" s="5">
        <v>0.63790000000000002</v>
      </c>
      <c r="AF12" s="5">
        <v>1</v>
      </c>
      <c r="AG12" s="5">
        <v>5.7011000000000003</v>
      </c>
      <c r="AH12" s="4">
        <v>0.63970000000000005</v>
      </c>
      <c r="AI12" s="4">
        <v>0.70709999999999995</v>
      </c>
      <c r="AJ12" s="4">
        <v>0.28749999999999998</v>
      </c>
      <c r="AK12" s="4">
        <v>9.2999999999999992E-3</v>
      </c>
      <c r="AL12" s="4">
        <v>0.86119999999999997</v>
      </c>
      <c r="AM12" s="4"/>
      <c r="AN12" s="4">
        <v>1</v>
      </c>
      <c r="AO12" s="4">
        <v>7.8097000000000003</v>
      </c>
      <c r="AP12" s="5">
        <v>0.65039999999999998</v>
      </c>
      <c r="AQ12" s="5">
        <v>0.7288</v>
      </c>
      <c r="AR12" s="5">
        <v>0.25950000000000001</v>
      </c>
      <c r="AS12" s="5">
        <v>1.23E-2</v>
      </c>
      <c r="AT12" s="5">
        <v>0.84819999999999995</v>
      </c>
      <c r="AU12" s="5">
        <v>0.60960000000000003</v>
      </c>
      <c r="AV12" s="5">
        <v>1</v>
      </c>
      <c r="AW12" s="5">
        <v>4.1246999999999998</v>
      </c>
      <c r="AX12" s="4">
        <v>0.66120000000000001</v>
      </c>
      <c r="AY12" s="4">
        <v>0.75719999999999998</v>
      </c>
      <c r="AZ12" s="4">
        <v>0.23880000000000001</v>
      </c>
      <c r="BA12" s="4">
        <v>1.6799999999999999E-2</v>
      </c>
      <c r="BB12" s="4">
        <v>0.82789999999999997</v>
      </c>
      <c r="BC12" s="4"/>
      <c r="BD12" s="4">
        <v>1</v>
      </c>
      <c r="BE12" s="4">
        <v>5.1067</v>
      </c>
      <c r="BF12" s="5">
        <v>0.68559999999999999</v>
      </c>
      <c r="BG12" s="5">
        <v>0.81910000000000005</v>
      </c>
      <c r="BH12" s="5">
        <v>0.20369999999999999</v>
      </c>
      <c r="BI12" s="5">
        <v>2.5399999999999999E-2</v>
      </c>
      <c r="BJ12" s="5">
        <v>0.77969999999999995</v>
      </c>
      <c r="BK12" s="5">
        <v>0.48580000000000001</v>
      </c>
      <c r="BL12" s="5">
        <v>0.99839999999999995</v>
      </c>
      <c r="BM12" s="5">
        <v>1.8848</v>
      </c>
      <c r="BN12" s="4">
        <v>0.73319999999999996</v>
      </c>
      <c r="BO12" s="4">
        <v>0.93659999999999999</v>
      </c>
      <c r="BP12" s="4">
        <v>0.15659999999999999</v>
      </c>
      <c r="BQ12" s="4">
        <v>5.4699999999999999E-2</v>
      </c>
      <c r="BR12" s="4">
        <v>0.60019999999999996</v>
      </c>
      <c r="BS12" s="4"/>
      <c r="BT12" s="4">
        <v>0.97599999999999998</v>
      </c>
      <c r="BU12" s="4">
        <v>1.5241</v>
      </c>
      <c r="BV12" s="5">
        <v>0.62549999999999994</v>
      </c>
      <c r="BW12" s="5">
        <v>0.6754</v>
      </c>
      <c r="BX12" s="5">
        <v>0.31850000000000001</v>
      </c>
      <c r="BY12" s="5">
        <v>1.6000000000000001E-3</v>
      </c>
      <c r="BZ12" s="5">
        <v>0.88349999999999995</v>
      </c>
      <c r="CA12" s="5">
        <v>0.65229999999999999</v>
      </c>
      <c r="CB12" s="5">
        <v>1</v>
      </c>
      <c r="CC12" s="5">
        <v>9.2552000000000003</v>
      </c>
      <c r="CD12" s="4"/>
      <c r="CE12" s="4"/>
      <c r="CF12" s="4"/>
      <c r="CG12" s="4"/>
      <c r="CH12" s="4"/>
      <c r="CI12" s="4"/>
      <c r="CJ12" s="4"/>
      <c r="CK12" s="4"/>
      <c r="CL12" s="5">
        <v>0.64090000000000003</v>
      </c>
      <c r="CM12" s="5">
        <v>0.70979999999999999</v>
      </c>
      <c r="CN12" s="5">
        <v>0.28050000000000003</v>
      </c>
      <c r="CO12" s="5">
        <v>9.1999999999999998E-3</v>
      </c>
      <c r="CP12" s="5">
        <v>0.86260000000000003</v>
      </c>
      <c r="CQ12" s="5">
        <v>0.62890000000000001</v>
      </c>
      <c r="CR12" s="5">
        <v>1</v>
      </c>
      <c r="CS12" s="5">
        <v>6.3635999999999999</v>
      </c>
      <c r="CT12" s="4">
        <v>0.66190000000000004</v>
      </c>
      <c r="CU12" s="4">
        <v>0.75829999999999997</v>
      </c>
      <c r="CV12" s="4">
        <v>0.23960000000000001</v>
      </c>
      <c r="CW12" s="4">
        <v>1.6799999999999999E-2</v>
      </c>
      <c r="CX12" s="4">
        <v>0.82769999999999999</v>
      </c>
      <c r="CY12" s="4">
        <v>0.57330000000000003</v>
      </c>
      <c r="CZ12" s="4">
        <v>0.99950000000000006</v>
      </c>
      <c r="DA12" s="4">
        <v>2.9868000000000001</v>
      </c>
      <c r="DB12" s="5"/>
      <c r="DC12" s="5"/>
      <c r="DD12" s="5"/>
      <c r="DE12" s="5"/>
      <c r="DF12" s="5"/>
      <c r="DG12" s="5"/>
      <c r="DH12" s="5"/>
      <c r="DI12" s="5"/>
      <c r="DJ12" s="4"/>
      <c r="DK12" s="4"/>
      <c r="DL12" s="4"/>
      <c r="DM12" s="4"/>
      <c r="DN12" s="4"/>
      <c r="DO12" s="4"/>
      <c r="DP12" s="4"/>
      <c r="DQ12" s="4"/>
      <c r="DR12" s="5"/>
      <c r="DS12" s="5"/>
      <c r="DT12" s="5"/>
      <c r="DU12" s="5"/>
      <c r="DV12" s="5"/>
      <c r="DW12" s="5"/>
      <c r="DX12" s="5"/>
      <c r="DY12" s="5"/>
      <c r="DZ12" s="4">
        <v>0.64070000000000005</v>
      </c>
      <c r="EA12" s="4">
        <v>0.70950000000000002</v>
      </c>
      <c r="EB12" s="4">
        <v>0.28399999999999997</v>
      </c>
      <c r="EC12" s="4">
        <v>9.2999999999999992E-3</v>
      </c>
      <c r="ED12" s="4">
        <v>0.86060000000000003</v>
      </c>
      <c r="EE12" s="4">
        <v>0.62790000000000001</v>
      </c>
      <c r="EF12" s="4">
        <v>1</v>
      </c>
      <c r="EG12" s="4">
        <v>4.8872999999999998</v>
      </c>
      <c r="EH12" s="5">
        <v>0.66210000000000002</v>
      </c>
      <c r="EI12" s="5">
        <v>0.75970000000000004</v>
      </c>
      <c r="EJ12" s="5">
        <v>0.24060000000000001</v>
      </c>
      <c r="EK12" s="5">
        <v>1.67E-2</v>
      </c>
      <c r="EL12" s="5">
        <v>0.82640000000000002</v>
      </c>
      <c r="EM12" s="5">
        <v>0.57440000000000002</v>
      </c>
      <c r="EN12" s="5">
        <v>0.99980000000000002</v>
      </c>
      <c r="EO12" s="5">
        <v>2.7606999999999999</v>
      </c>
      <c r="EP12" s="4"/>
      <c r="EQ12" s="4"/>
      <c r="ER12" s="4"/>
      <c r="ES12" s="4"/>
      <c r="ET12" s="4"/>
      <c r="EU12" s="4"/>
      <c r="EV12" s="4"/>
      <c r="EW12" s="4"/>
      <c r="EX12" s="5">
        <v>0.62080000000000002</v>
      </c>
      <c r="EY12" s="5">
        <v>0.66569999999999996</v>
      </c>
      <c r="EZ12" s="5">
        <v>0.3201</v>
      </c>
      <c r="FA12" s="5">
        <v>1.6000000000000001E-3</v>
      </c>
      <c r="FB12" s="5">
        <v>0.88339999999999996</v>
      </c>
      <c r="FC12" s="5">
        <v>0.65229999999999999</v>
      </c>
      <c r="FD12" s="5">
        <v>1</v>
      </c>
      <c r="FE12" s="5">
        <v>11.8316</v>
      </c>
      <c r="FF12" s="4">
        <v>0.63100000000000001</v>
      </c>
      <c r="FG12" s="4">
        <v>0.68840000000000001</v>
      </c>
      <c r="FH12" s="4">
        <v>0.30309999999999998</v>
      </c>
      <c r="FI12" s="4">
        <v>4.8999999999999998E-3</v>
      </c>
      <c r="FJ12" s="4">
        <v>0.87680000000000002</v>
      </c>
      <c r="FK12" s="4">
        <v>0.64270000000000005</v>
      </c>
      <c r="FL12" s="4">
        <v>1</v>
      </c>
      <c r="FM12" s="4">
        <v>8.1549999999999994</v>
      </c>
      <c r="FN12" s="5">
        <v>0.64139999999999997</v>
      </c>
      <c r="FO12" s="5">
        <v>0.71160000000000001</v>
      </c>
      <c r="FP12" s="5">
        <v>0.28239999999999998</v>
      </c>
      <c r="FQ12" s="5">
        <v>9.1999999999999998E-3</v>
      </c>
      <c r="FR12" s="5">
        <v>0.8619</v>
      </c>
      <c r="FS12" s="5">
        <v>0.62890000000000001</v>
      </c>
      <c r="FT12" s="5">
        <v>1</v>
      </c>
      <c r="FU12" s="5">
        <v>4.5101000000000004</v>
      </c>
      <c r="FV12" s="4">
        <v>0.66239999999999999</v>
      </c>
      <c r="FW12" s="4">
        <v>0.76049999999999995</v>
      </c>
      <c r="FX12" s="4">
        <v>0.23810000000000001</v>
      </c>
      <c r="FY12" s="4">
        <v>1.67E-2</v>
      </c>
      <c r="FZ12" s="4">
        <v>0.82640000000000002</v>
      </c>
      <c r="GA12" s="4">
        <v>0.57330000000000003</v>
      </c>
      <c r="GB12" s="4">
        <v>0.99980000000000002</v>
      </c>
      <c r="GC12" s="4">
        <v>3.1377000000000002</v>
      </c>
      <c r="GD12" s="5"/>
      <c r="GE12" s="5"/>
      <c r="GF12" s="5"/>
      <c r="GG12" s="5"/>
      <c r="GH12" s="5"/>
      <c r="GI12" s="5"/>
      <c r="GJ12" s="5"/>
      <c r="GK12" s="5"/>
      <c r="GL12" s="4"/>
      <c r="GM12" s="4"/>
      <c r="GN12" s="4"/>
      <c r="GO12" s="4"/>
      <c r="GP12" s="4"/>
      <c r="GQ12" s="4"/>
      <c r="GR12" s="4"/>
      <c r="GS12" s="4"/>
      <c r="GT12" s="5"/>
      <c r="GU12" s="5"/>
      <c r="GV12" s="5"/>
      <c r="GW12" s="5"/>
      <c r="GX12" s="5"/>
      <c r="GY12" s="5"/>
      <c r="GZ12" s="5"/>
      <c r="HA12" s="5"/>
      <c r="HB12" s="4"/>
      <c r="HC12" s="4"/>
      <c r="HD12" s="4"/>
      <c r="HE12" s="4"/>
      <c r="HF12" s="4"/>
      <c r="HG12" s="4"/>
      <c r="HH12" s="4"/>
      <c r="HI12" s="4"/>
      <c r="HJ12" s="5"/>
      <c r="HK12" s="5"/>
      <c r="HL12" s="5"/>
      <c r="HM12" s="5"/>
      <c r="HN12" s="5"/>
      <c r="HO12" s="5"/>
      <c r="HP12" s="5"/>
      <c r="HQ12" s="5"/>
      <c r="HR12" s="4"/>
      <c r="HS12" s="4"/>
      <c r="HT12" s="4"/>
      <c r="HU12" s="4"/>
      <c r="HV12" s="4"/>
      <c r="HW12" s="4"/>
      <c r="HX12" s="4"/>
      <c r="HY12" s="4"/>
      <c r="HZ12" s="5"/>
      <c r="IA12" s="5"/>
      <c r="IB12" s="5"/>
      <c r="IC12" s="5"/>
      <c r="ID12" s="5"/>
      <c r="IE12" s="5"/>
      <c r="IF12" s="5"/>
      <c r="IG12" s="5"/>
      <c r="IH12" s="4"/>
      <c r="II12" s="4"/>
      <c r="IJ12" s="4"/>
      <c r="IK12" s="4"/>
      <c r="IL12" s="4"/>
      <c r="IM12" s="4"/>
      <c r="IN12" s="4"/>
      <c r="IO12" s="4"/>
      <c r="IP12" s="5"/>
      <c r="IQ12" s="5"/>
      <c r="IR12" s="5"/>
      <c r="IS12" s="5"/>
      <c r="IT12" s="5"/>
      <c r="IU12" s="5"/>
      <c r="IV12" s="5"/>
      <c r="IW12" s="5"/>
      <c r="IX12" s="4"/>
      <c r="IY12" s="4"/>
      <c r="IZ12" s="4"/>
      <c r="JA12" s="4"/>
      <c r="JB12" s="4"/>
      <c r="JC12" s="4"/>
      <c r="JD12" s="4"/>
      <c r="JE12" s="4"/>
      <c r="JF12" s="5"/>
      <c r="JG12" s="5"/>
      <c r="JH12" s="5"/>
      <c r="JI12" s="5"/>
      <c r="JJ12" s="5"/>
      <c r="JK12" s="5"/>
      <c r="JL12" s="5"/>
      <c r="JM12" s="5"/>
      <c r="JN12" s="4">
        <f t="shared" si="0"/>
        <v>0.64857222222222222</v>
      </c>
      <c r="JO12" s="4">
        <f t="shared" si="1"/>
        <v>0.72908333333333331</v>
      </c>
      <c r="JP12" s="4">
        <f t="shared" si="2"/>
        <v>0.26869999999999999</v>
      </c>
      <c r="JQ12" s="4">
        <f t="shared" si="3"/>
        <v>1.2277777777777776E-2</v>
      </c>
      <c r="JR12" s="4">
        <f t="shared" si="4"/>
        <v>0.84108333333333329</v>
      </c>
      <c r="JS12" s="4">
        <f t="shared" si="5"/>
        <v>0.61043076923076911</v>
      </c>
      <c r="JT12" s="4">
        <f t="shared" si="6"/>
        <v>0.9985277777777779</v>
      </c>
      <c r="JU12" s="4">
        <f t="shared" si="7"/>
        <v>6.3544999999999989</v>
      </c>
      <c r="JV12" s="1" t="str" cm="1">
        <f t="array" aca="1" ref="JV12" ca="1">CONCATENATE(INDIRECT(ADDRESS(1,MATCH(_xlfn.MINIFS(B12:JM12,metrics.rec,"MAE"),B12:JM12,0)+1)), ", ", INDIRECT(ADDRESS(2,MATCH(_xlfn.MINIFS(B12:JM12,metrics.rec,"MAE"),B12:JM12,0)+1)))</f>
        <v>k=20, r=0.1</v>
      </c>
      <c r="JW12" s="1" t="str" cm="1">
        <f t="array" aca="1" ref="JW12" ca="1">CONCATENATE(INDIRECT(ADDRESS(1,MATCH(_xlfn.MINIFS(B12:JM12,metrics.rec,"MSE"),B12:JM12,0)+1)), ", ", INDIRECT(ADDRESS(2,MATCH(_xlfn.MINIFS(B12:JM12,metrics.rec,"MSE"),B12:JM12,0)+1)))</f>
        <v>k=20, r=0.1</v>
      </c>
      <c r="JX12" s="1" t="str" cm="1">
        <f t="array" aca="1" ref="JX12" ca="1">CONCATENATE(INDIRECT(ADDRESS(1,MATCH(_xlfn.MAXIFS(B12:JM12,metrics.rec,"R"),B12:JM12,0)+1)), ", ", INDIRECT(ADDRESS(2,MATCH(_xlfn.MAXIFS(B12:JM12,metrics.rec,"R"),B12:JM12,0)+1)))</f>
        <v>k=20, r=0.1</v>
      </c>
      <c r="JY12" s="1" t="str" cm="1">
        <f t="array" aca="1" ref="JY12" ca="1">CONCATENATE(INDIRECT(ADDRESS(1,MATCH(_xlfn.MAXIFS(B12:JM12,metrics.rec,"Precision"),B12:JM12,0)+1)), ", ", INDIRECT(ADDRESS(2,MATCH(_xlfn.MAXIFS(B12:JM12,metrics.rec,"Precision"),B12:JM12,0)+1)))</f>
        <v>k=5, r=0.9</v>
      </c>
      <c r="JZ12" s="1" t="str" cm="1">
        <f t="array" aca="1" ref="JZ12" ca="1">CONCATENATE(INDIRECT(ADDRESS(1,MATCH(_xlfn.MAXIFS(B12:JM12,metrics.rec,"Recall"),B12:JM12,0)+1)), ", ", INDIRECT(ADDRESS(2,MATCH(_xlfn.MAXIFS(B12:JM12,metrics.rec,"Recall"),B12:JM12,0)+1)))</f>
        <v>k=5, r=0.1</v>
      </c>
      <c r="KA12" s="1" t="str" cm="1">
        <f t="array" aca="1" ref="KA12" ca="1">CONCATENATE(INDIRECT(ADDRESS(1,MATCH(_xlfn.MAXIFS(B12:JM12,metrics.rec,"Coverage"),B12:JM12,0)+1)), ", ", INDIRECT(ADDRESS(2,MATCH(_xlfn.MAXIFS(B12:JM12,metrics.rec,"Coverage"),B12:JM12,0)+1)))</f>
        <v>k=10, r=0.1</v>
      </c>
      <c r="KB12" s="1" t="str" cm="1">
        <f t="array" aca="1" ref="KB12" ca="1">CONCATENATE(INDIRECT(ADDRESS(1,MATCH(_xlfn.MAXIFS(B12:JM12,metrics.rec,"Recatio"),B12:JM12,0)+1)), ", ", INDIRECT(ADDRESS(2,MATCH(_xlfn.MAXIFS(B12:JM12,metrics.rec,"Recatio"),B12:JM12,0)+1)))</f>
        <v>k=5, r=0.1</v>
      </c>
      <c r="KC12" s="1" t="str" cm="1">
        <f t="array" aca="1" ref="KC12" ca="1">CONCATENATE(INDIRECT(ADDRESS(1,MATCH(_xlfn.MINIFS(B12:JM12,metrics.rec,"Time"),B12:JM12,0)+1)), ", ", INDIRECT(ADDRESS(2,MATCH(_xlfn.MINIFS(B12:JM12,metrics.rec,"Time"),B12:JM12,0)+1)))</f>
        <v>k=5, r=0.9</v>
      </c>
    </row>
    <row r="13" spans="1:291" x14ac:dyDescent="0.2">
      <c r="A13" s="1" t="s">
        <v>10</v>
      </c>
      <c r="B13" s="4">
        <v>0.62519999999999998</v>
      </c>
      <c r="C13" s="4">
        <v>0.67390000000000005</v>
      </c>
      <c r="D13" s="4">
        <v>0.29220000000000002</v>
      </c>
      <c r="E13" s="4">
        <v>1.6000000000000001E-3</v>
      </c>
      <c r="F13" s="4">
        <v>0.88009999999999999</v>
      </c>
      <c r="G13" s="4"/>
      <c r="H13" s="4">
        <v>1</v>
      </c>
      <c r="I13" s="4">
        <v>14.163</v>
      </c>
      <c r="J13" s="5">
        <v>0.629</v>
      </c>
      <c r="K13" s="5">
        <v>0.68369999999999997</v>
      </c>
      <c r="L13" s="5">
        <v>0.30640000000000001</v>
      </c>
      <c r="M13" s="5">
        <v>3.0999999999999999E-3</v>
      </c>
      <c r="N13" s="5">
        <v>0.87739999999999996</v>
      </c>
      <c r="O13" s="5">
        <v>0.64439999999999997</v>
      </c>
      <c r="P13" s="5">
        <v>1</v>
      </c>
      <c r="Q13" s="5">
        <v>9.2058999999999997</v>
      </c>
      <c r="R13" s="4">
        <v>0.63370000000000004</v>
      </c>
      <c r="S13" s="4">
        <v>0.69479999999999997</v>
      </c>
      <c r="T13" s="4">
        <v>0.29039999999999999</v>
      </c>
      <c r="U13" s="4">
        <v>4.8999999999999998E-3</v>
      </c>
      <c r="V13" s="4">
        <v>0.872</v>
      </c>
      <c r="W13" s="4"/>
      <c r="X13" s="4">
        <v>1</v>
      </c>
      <c r="Y13" s="4">
        <v>10.5663</v>
      </c>
      <c r="Z13" s="5">
        <v>0.63719999999999999</v>
      </c>
      <c r="AA13" s="5">
        <v>0.70050000000000001</v>
      </c>
      <c r="AB13" s="5">
        <v>0.28310000000000002</v>
      </c>
      <c r="AC13" s="5">
        <v>6.8999999999999999E-3</v>
      </c>
      <c r="AD13" s="5">
        <v>0.8679</v>
      </c>
      <c r="AE13" s="5">
        <v>0.63400000000000001</v>
      </c>
      <c r="AF13" s="5">
        <v>1</v>
      </c>
      <c r="AG13" s="5">
        <v>5.7644000000000002</v>
      </c>
      <c r="AH13" s="4">
        <v>0.64129999999999998</v>
      </c>
      <c r="AI13" s="4">
        <v>0.71030000000000004</v>
      </c>
      <c r="AJ13" s="4">
        <v>0.28010000000000002</v>
      </c>
      <c r="AK13" s="4">
        <v>9.2999999999999992E-3</v>
      </c>
      <c r="AL13" s="4">
        <v>0.85780000000000001</v>
      </c>
      <c r="AM13" s="4"/>
      <c r="AN13" s="4">
        <v>1</v>
      </c>
      <c r="AO13" s="4">
        <v>7.6623000000000001</v>
      </c>
      <c r="AP13" s="5">
        <v>0.6512</v>
      </c>
      <c r="AQ13" s="5">
        <v>0.73080000000000001</v>
      </c>
      <c r="AR13" s="5">
        <v>0.25629999999999997</v>
      </c>
      <c r="AS13" s="5">
        <v>1.23E-2</v>
      </c>
      <c r="AT13" s="5">
        <v>0.8448</v>
      </c>
      <c r="AU13" s="5">
        <v>0.60680000000000001</v>
      </c>
      <c r="AV13" s="5">
        <v>0.99970000000000003</v>
      </c>
      <c r="AW13" s="5">
        <v>4.1033999999999997</v>
      </c>
      <c r="AX13" s="4">
        <v>0.66169999999999995</v>
      </c>
      <c r="AY13" s="4">
        <v>0.75739999999999996</v>
      </c>
      <c r="AZ13" s="4">
        <v>0.2404</v>
      </c>
      <c r="BA13" s="4">
        <v>1.6799999999999999E-2</v>
      </c>
      <c r="BB13" s="4">
        <v>0.82550000000000001</v>
      </c>
      <c r="BC13" s="4"/>
      <c r="BD13" s="4">
        <v>1</v>
      </c>
      <c r="BE13" s="4">
        <v>5.1516999999999999</v>
      </c>
      <c r="BF13" s="5">
        <v>0.68320000000000003</v>
      </c>
      <c r="BG13" s="5">
        <v>0.81220000000000003</v>
      </c>
      <c r="BH13" s="5">
        <v>0.20860000000000001</v>
      </c>
      <c r="BI13" s="5">
        <v>2.5499999999999998E-2</v>
      </c>
      <c r="BJ13" s="5">
        <v>0.78</v>
      </c>
      <c r="BK13" s="5">
        <v>0.48499999999999999</v>
      </c>
      <c r="BL13" s="5">
        <v>0.998</v>
      </c>
      <c r="BM13" s="5">
        <v>1.8854</v>
      </c>
      <c r="BN13" s="4">
        <v>0.7268</v>
      </c>
      <c r="BO13" s="4">
        <v>0.92110000000000003</v>
      </c>
      <c r="BP13" s="4">
        <v>0.15670000000000001</v>
      </c>
      <c r="BQ13" s="4">
        <v>5.4899999999999997E-2</v>
      </c>
      <c r="BR13" s="4">
        <v>0.60319999999999996</v>
      </c>
      <c r="BS13" s="4"/>
      <c r="BT13" s="4">
        <v>0.97599999999999998</v>
      </c>
      <c r="BU13" s="4">
        <v>1.5277000000000001</v>
      </c>
      <c r="BV13" s="5">
        <v>0.62790000000000001</v>
      </c>
      <c r="BW13" s="5">
        <v>0.68</v>
      </c>
      <c r="BX13" s="5">
        <v>0.30690000000000001</v>
      </c>
      <c r="BY13" s="5">
        <v>1.6000000000000001E-3</v>
      </c>
      <c r="BZ13" s="5">
        <v>0.87960000000000005</v>
      </c>
      <c r="CA13" s="5">
        <v>0.64859999999999995</v>
      </c>
      <c r="CB13" s="5">
        <v>1</v>
      </c>
      <c r="CC13" s="5">
        <v>9.0112000000000005</v>
      </c>
      <c r="CD13" s="4"/>
      <c r="CE13" s="4"/>
      <c r="CF13" s="4"/>
      <c r="CG13" s="4"/>
      <c r="CH13" s="4"/>
      <c r="CI13" s="4"/>
      <c r="CJ13" s="4"/>
      <c r="CK13" s="4"/>
      <c r="CL13" s="5">
        <v>0.64219999999999999</v>
      </c>
      <c r="CM13" s="5">
        <v>0.71289999999999998</v>
      </c>
      <c r="CN13" s="5">
        <v>0.27760000000000001</v>
      </c>
      <c r="CO13" s="5">
        <v>9.2999999999999992E-3</v>
      </c>
      <c r="CP13" s="5">
        <v>0.85940000000000005</v>
      </c>
      <c r="CQ13" s="5">
        <v>0.62580000000000002</v>
      </c>
      <c r="CR13" s="5">
        <v>1</v>
      </c>
      <c r="CS13" s="5">
        <v>5.9542000000000002</v>
      </c>
      <c r="CT13" s="4">
        <v>0.66149999999999998</v>
      </c>
      <c r="CU13" s="4">
        <v>0.75649999999999995</v>
      </c>
      <c r="CV13" s="4">
        <v>0.24049999999999999</v>
      </c>
      <c r="CW13" s="4">
        <v>1.6799999999999999E-2</v>
      </c>
      <c r="CX13" s="4">
        <v>0.82589999999999997</v>
      </c>
      <c r="CY13" s="4">
        <v>0.5716</v>
      </c>
      <c r="CZ13" s="4">
        <v>0.99950000000000006</v>
      </c>
      <c r="DA13" s="4">
        <v>2.9845999999999999</v>
      </c>
      <c r="DB13" s="5"/>
      <c r="DC13" s="5"/>
      <c r="DD13" s="5"/>
      <c r="DE13" s="5"/>
      <c r="DF13" s="5"/>
      <c r="DG13" s="5"/>
      <c r="DH13" s="5"/>
      <c r="DI13" s="5"/>
      <c r="DJ13" s="4"/>
      <c r="DK13" s="4"/>
      <c r="DL13" s="4"/>
      <c r="DM13" s="4"/>
      <c r="DN13" s="4"/>
      <c r="DO13" s="4"/>
      <c r="DP13" s="4"/>
      <c r="DQ13" s="4"/>
      <c r="DR13" s="5"/>
      <c r="DS13" s="5"/>
      <c r="DT13" s="5"/>
      <c r="DU13" s="5"/>
      <c r="DV13" s="5"/>
      <c r="DW13" s="5"/>
      <c r="DX13" s="5"/>
      <c r="DY13" s="5"/>
      <c r="DZ13" s="4">
        <v>0.64219999999999999</v>
      </c>
      <c r="EA13" s="4">
        <v>0.71279999999999999</v>
      </c>
      <c r="EB13" s="4">
        <v>0.28129999999999999</v>
      </c>
      <c r="EC13" s="4">
        <v>9.2999999999999992E-3</v>
      </c>
      <c r="ED13" s="4">
        <v>0.85729999999999995</v>
      </c>
      <c r="EE13" s="4">
        <v>0.62439999999999996</v>
      </c>
      <c r="EF13" s="4">
        <v>1</v>
      </c>
      <c r="EG13" s="4">
        <v>4.76</v>
      </c>
      <c r="EH13" s="5"/>
      <c r="EI13" s="5"/>
      <c r="EJ13" s="5"/>
      <c r="EK13" s="5"/>
      <c r="EL13" s="5"/>
      <c r="EM13" s="5"/>
      <c r="EN13" s="5"/>
      <c r="EO13" s="5"/>
      <c r="EP13" s="4"/>
      <c r="EQ13" s="4"/>
      <c r="ER13" s="4"/>
      <c r="ES13" s="4"/>
      <c r="ET13" s="4"/>
      <c r="EU13" s="4"/>
      <c r="EV13" s="4"/>
      <c r="EW13" s="4"/>
      <c r="EX13" s="5">
        <v>0.62319999999999998</v>
      </c>
      <c r="EY13" s="5">
        <v>0.67049999999999998</v>
      </c>
      <c r="EZ13" s="5">
        <v>0.311</v>
      </c>
      <c r="FA13" s="5">
        <v>1.6000000000000001E-3</v>
      </c>
      <c r="FB13" s="5">
        <v>0.87990000000000002</v>
      </c>
      <c r="FC13" s="5">
        <v>0.64849999999999997</v>
      </c>
      <c r="FD13" s="5">
        <v>1</v>
      </c>
      <c r="FE13" s="5">
        <v>10.9011</v>
      </c>
      <c r="FF13" s="4">
        <v>0.63249999999999995</v>
      </c>
      <c r="FG13" s="4">
        <v>0.69189999999999996</v>
      </c>
      <c r="FH13" s="4">
        <v>0.29609999999999997</v>
      </c>
      <c r="FI13" s="4">
        <v>4.8999999999999998E-3</v>
      </c>
      <c r="FJ13" s="4">
        <v>0.87270000000000003</v>
      </c>
      <c r="FK13" s="4">
        <v>0.63919999999999999</v>
      </c>
      <c r="FL13" s="4">
        <v>1</v>
      </c>
      <c r="FM13" s="4">
        <v>7.8634000000000004</v>
      </c>
      <c r="FN13" s="5">
        <v>0.64270000000000005</v>
      </c>
      <c r="FO13" s="5">
        <v>0.71419999999999995</v>
      </c>
      <c r="FP13" s="5">
        <v>0.2787</v>
      </c>
      <c r="FQ13" s="5">
        <v>9.2999999999999992E-3</v>
      </c>
      <c r="FR13" s="5">
        <v>0.85860000000000003</v>
      </c>
      <c r="FS13" s="5">
        <v>0.62560000000000004</v>
      </c>
      <c r="FT13" s="5">
        <v>1</v>
      </c>
      <c r="FU13" s="5">
        <v>4.7728000000000002</v>
      </c>
      <c r="FV13" s="4">
        <v>0.66190000000000004</v>
      </c>
      <c r="FW13" s="4">
        <v>0.75900000000000001</v>
      </c>
      <c r="FX13" s="4">
        <v>0.2399</v>
      </c>
      <c r="FY13" s="4">
        <v>1.6799999999999999E-2</v>
      </c>
      <c r="FZ13" s="4">
        <v>0.82479999999999998</v>
      </c>
      <c r="GA13" s="4">
        <v>0.5716</v>
      </c>
      <c r="GB13" s="4">
        <v>0.99980000000000002</v>
      </c>
      <c r="GC13" s="4">
        <v>3.1251000000000002</v>
      </c>
      <c r="GD13" s="5"/>
      <c r="GE13" s="5"/>
      <c r="GF13" s="5"/>
      <c r="GG13" s="5"/>
      <c r="GH13" s="5"/>
      <c r="GI13" s="5"/>
      <c r="GJ13" s="5"/>
      <c r="GK13" s="5"/>
      <c r="GL13" s="4"/>
      <c r="GM13" s="4"/>
      <c r="GN13" s="4"/>
      <c r="GO13" s="4"/>
      <c r="GP13" s="4"/>
      <c r="GQ13" s="4"/>
      <c r="GR13" s="4"/>
      <c r="GS13" s="4"/>
      <c r="GT13" s="5"/>
      <c r="GU13" s="5"/>
      <c r="GV13" s="5"/>
      <c r="GW13" s="5"/>
      <c r="GX13" s="5"/>
      <c r="GY13" s="5"/>
      <c r="GZ13" s="5"/>
      <c r="HA13" s="5"/>
      <c r="HB13" s="4">
        <v>0.6421</v>
      </c>
      <c r="HC13" s="4">
        <v>0.71309999999999996</v>
      </c>
      <c r="HD13" s="4">
        <v>0.2792</v>
      </c>
      <c r="HE13" s="4">
        <v>9.2999999999999992E-3</v>
      </c>
      <c r="HF13" s="4">
        <v>0.85780000000000001</v>
      </c>
      <c r="HG13" s="4"/>
      <c r="HH13" s="4">
        <v>1</v>
      </c>
      <c r="HI13" s="4">
        <v>4.6813000000000002</v>
      </c>
      <c r="HJ13" s="5"/>
      <c r="HK13" s="5"/>
      <c r="HL13" s="5"/>
      <c r="HM13" s="5"/>
      <c r="HN13" s="5"/>
      <c r="HO13" s="5"/>
      <c r="HP13" s="5"/>
      <c r="HQ13" s="5"/>
      <c r="HR13" s="4"/>
      <c r="HS13" s="4"/>
      <c r="HT13" s="4"/>
      <c r="HU13" s="4"/>
      <c r="HV13" s="4"/>
      <c r="HW13" s="4"/>
      <c r="HX13" s="4"/>
      <c r="HY13" s="4"/>
      <c r="HZ13" s="5"/>
      <c r="IA13" s="5"/>
      <c r="IB13" s="5"/>
      <c r="IC13" s="5"/>
      <c r="ID13" s="5"/>
      <c r="IE13" s="5"/>
      <c r="IF13" s="5"/>
      <c r="IG13" s="5"/>
      <c r="IH13" s="4"/>
      <c r="II13" s="4"/>
      <c r="IJ13" s="4"/>
      <c r="IK13" s="4"/>
      <c r="IL13" s="4"/>
      <c r="IM13" s="4"/>
      <c r="IN13" s="4"/>
      <c r="IO13" s="4"/>
      <c r="IP13" s="5"/>
      <c r="IQ13" s="5"/>
      <c r="IR13" s="5"/>
      <c r="IS13" s="5"/>
      <c r="IT13" s="5"/>
      <c r="IU13" s="5"/>
      <c r="IV13" s="5"/>
      <c r="IW13" s="5"/>
      <c r="IX13" s="4"/>
      <c r="IY13" s="4"/>
      <c r="IZ13" s="4"/>
      <c r="JA13" s="4"/>
      <c r="JB13" s="4"/>
      <c r="JC13" s="4"/>
      <c r="JD13" s="4"/>
      <c r="JE13" s="4"/>
      <c r="JF13" s="5"/>
      <c r="JG13" s="5"/>
      <c r="JH13" s="5"/>
      <c r="JI13" s="5"/>
      <c r="JJ13" s="5"/>
      <c r="JK13" s="5"/>
      <c r="JL13" s="5"/>
      <c r="JM13" s="5"/>
      <c r="JN13" s="4">
        <f t="shared" si="0"/>
        <v>0.64808333333333334</v>
      </c>
      <c r="JO13" s="4">
        <f t="shared" si="1"/>
        <v>0.72753333333333337</v>
      </c>
      <c r="JP13" s="4">
        <f t="shared" si="2"/>
        <v>0.26807777777777775</v>
      </c>
      <c r="JQ13" s="4">
        <f t="shared" si="3"/>
        <v>1.1900000000000001E-2</v>
      </c>
      <c r="JR13" s="4">
        <f t="shared" si="4"/>
        <v>0.84026111111111124</v>
      </c>
      <c r="JS13" s="4">
        <f t="shared" si="5"/>
        <v>0.61045833333333333</v>
      </c>
      <c r="JT13" s="4">
        <f t="shared" si="6"/>
        <v>0.99849999999999994</v>
      </c>
      <c r="JU13" s="4">
        <f t="shared" si="7"/>
        <v>6.3379888888888907</v>
      </c>
      <c r="JV13" s="1" t="str" cm="1">
        <f t="array" aca="1" ref="JV13" ca="1">CONCATENATE(INDIRECT(ADDRESS(1,MATCH(_xlfn.MINIFS(B13:JM13,metrics.rec,"MAE"),B13:JM13,0)+1)), ", ", INDIRECT(ADDRESS(2,MATCH(_xlfn.MINIFS(B13:JM13,metrics.rec,"MAE"),B13:JM13,0)+1)))</f>
        <v>k=20, r=0.1</v>
      </c>
      <c r="JW13" s="1" t="str" cm="1">
        <f t="array" aca="1" ref="JW13" ca="1">CONCATENATE(INDIRECT(ADDRESS(1,MATCH(_xlfn.MINIFS(B13:JM13,metrics.rec,"MSE"),B13:JM13,0)+1)), ", ", INDIRECT(ADDRESS(2,MATCH(_xlfn.MINIFS(B13:JM13,metrics.rec,"MSE"),B13:JM13,0)+1)))</f>
        <v>k=20, r=0.1</v>
      </c>
      <c r="JX13" s="1" t="str" cm="1">
        <f t="array" aca="1" ref="JX13" ca="1">CONCATENATE(INDIRECT(ADDRESS(1,MATCH(_xlfn.MAXIFS(B13:JM13,metrics.rec,"R"),B13:JM13,0)+1)), ", ", INDIRECT(ADDRESS(2,MATCH(_xlfn.MAXIFS(B13:JM13,metrics.rec,"R"),B13:JM13,0)+1)))</f>
        <v>k=20, r=0.1</v>
      </c>
      <c r="JY13" s="1" t="str" cm="1">
        <f t="array" aca="1" ref="JY13" ca="1">CONCATENATE(INDIRECT(ADDRESS(1,MATCH(_xlfn.MAXIFS(B13:JM13,metrics.rec,"Precision"),B13:JM13,0)+1)), ", ", INDIRECT(ADDRESS(2,MATCH(_xlfn.MAXIFS(B13:JM13,metrics.rec,"Precision"),B13:JM13,0)+1)))</f>
        <v>k=5, r=0.9</v>
      </c>
      <c r="JZ13" s="1" t="str" cm="1">
        <f t="array" aca="1" ref="JZ13" ca="1">CONCATENATE(INDIRECT(ADDRESS(1,MATCH(_xlfn.MAXIFS(B13:JM13,metrics.rec,"Recall"),B13:JM13,0)+1)), ", ", INDIRECT(ADDRESS(2,MATCH(_xlfn.MAXIFS(B13:JM13,metrics.rec,"Recall"),B13:JM13,0)+1)))</f>
        <v>k=5, r=0.1</v>
      </c>
      <c r="KA13" s="1" t="str" cm="1">
        <f t="array" aca="1" ref="KA13" ca="1">CONCATENATE(INDIRECT(ADDRESS(1,MATCH(_xlfn.MAXIFS(B13:JM13,metrics.rec,"Coverage"),B13:JM13,0)+1)), ", ", INDIRECT(ADDRESS(2,MATCH(_xlfn.MAXIFS(B13:JM13,metrics.rec,"Coverage"),B13:JM13,0)+1)))</f>
        <v>k=10, r=0.1</v>
      </c>
      <c r="KB13" s="1" t="str" cm="1">
        <f t="array" aca="1" ref="KB13" ca="1">CONCATENATE(INDIRECT(ADDRESS(1,MATCH(_xlfn.MAXIFS(B13:JM13,metrics.rec,"Recatio"),B13:JM13,0)+1)), ", ", INDIRECT(ADDRESS(2,MATCH(_xlfn.MAXIFS(B13:JM13,metrics.rec,"Recatio"),B13:JM13,0)+1)))</f>
        <v>k=5, r=0.1</v>
      </c>
      <c r="KC13" s="1" t="str" cm="1">
        <f t="array" aca="1" ref="KC13" ca="1">CONCATENATE(INDIRECT(ADDRESS(1,MATCH(_xlfn.MINIFS(B13:JM13,metrics.rec,"Time"),B13:JM13,0)+1)), ", ", INDIRECT(ADDRESS(2,MATCH(_xlfn.MINIFS(B13:JM13,metrics.rec,"Time"),B13:JM13,0)+1)))</f>
        <v>k=5, r=0.9</v>
      </c>
    </row>
    <row r="14" spans="1:291" x14ac:dyDescent="0.2">
      <c r="A14" s="1" t="s">
        <v>11</v>
      </c>
      <c r="B14" s="4">
        <v>0.64739999999999998</v>
      </c>
      <c r="C14" s="4">
        <v>0.72</v>
      </c>
      <c r="D14" s="4">
        <v>0.26569999999999999</v>
      </c>
      <c r="E14" s="4">
        <v>1.6999999999999999E-3</v>
      </c>
      <c r="F14" s="4">
        <v>0.85840000000000005</v>
      </c>
      <c r="G14" s="4"/>
      <c r="H14" s="4">
        <v>1</v>
      </c>
      <c r="I14" s="4">
        <v>18.2395</v>
      </c>
      <c r="J14" s="5">
        <v>0.65149999999999997</v>
      </c>
      <c r="K14" s="5">
        <v>0.73160000000000003</v>
      </c>
      <c r="L14" s="5">
        <v>0.26379999999999998</v>
      </c>
      <c r="M14" s="5">
        <v>3.3E-3</v>
      </c>
      <c r="N14" s="5">
        <v>0.85219999999999996</v>
      </c>
      <c r="O14" s="5">
        <v>0.59889999999999999</v>
      </c>
      <c r="P14" s="5">
        <v>1</v>
      </c>
      <c r="Q14" s="5">
        <v>11.4785</v>
      </c>
      <c r="R14" s="4">
        <v>0.65549999999999997</v>
      </c>
      <c r="S14" s="4">
        <v>0.74339999999999995</v>
      </c>
      <c r="T14" s="4">
        <v>0.25669999999999998</v>
      </c>
      <c r="U14" s="4">
        <v>5.1000000000000004E-3</v>
      </c>
      <c r="V14" s="4">
        <v>0.84709999999999996</v>
      </c>
      <c r="W14" s="4"/>
      <c r="X14" s="4">
        <v>1</v>
      </c>
      <c r="Y14" s="4">
        <v>13.0967</v>
      </c>
      <c r="Z14" s="5">
        <v>0.65720000000000001</v>
      </c>
      <c r="AA14" s="5">
        <v>0.74560000000000004</v>
      </c>
      <c r="AB14" s="5">
        <v>0.26279999999999998</v>
      </c>
      <c r="AC14" s="5">
        <v>7.1000000000000004E-3</v>
      </c>
      <c r="AD14" s="5">
        <v>0.84130000000000005</v>
      </c>
      <c r="AE14" s="5">
        <v>0.59809999999999997</v>
      </c>
      <c r="AF14" s="5">
        <v>1</v>
      </c>
      <c r="AG14" s="5">
        <v>6.8304</v>
      </c>
      <c r="AH14" s="4">
        <v>0.66010000000000002</v>
      </c>
      <c r="AI14" s="4">
        <v>0.75349999999999995</v>
      </c>
      <c r="AJ14" s="4">
        <v>0.24779999999999999</v>
      </c>
      <c r="AK14" s="4">
        <v>9.4000000000000004E-3</v>
      </c>
      <c r="AL14" s="4">
        <v>0.83089999999999997</v>
      </c>
      <c r="AM14" s="4"/>
      <c r="AN14" s="4">
        <v>1</v>
      </c>
      <c r="AO14" s="4">
        <v>8.9192</v>
      </c>
      <c r="AP14" s="5">
        <v>0.66849999999999998</v>
      </c>
      <c r="AQ14" s="5">
        <v>0.77210000000000001</v>
      </c>
      <c r="AR14" s="5">
        <v>0.23880000000000001</v>
      </c>
      <c r="AS14" s="5">
        <v>1.21E-2</v>
      </c>
      <c r="AT14" s="5">
        <v>0.81910000000000005</v>
      </c>
      <c r="AU14" s="5">
        <v>0.59670000000000001</v>
      </c>
      <c r="AV14" s="5">
        <v>1</v>
      </c>
      <c r="AW14" s="5">
        <v>4.6345999999999998</v>
      </c>
      <c r="AX14" s="4">
        <v>0.67700000000000005</v>
      </c>
      <c r="AY14" s="4">
        <v>0.79579999999999995</v>
      </c>
      <c r="AZ14" s="4">
        <v>0.2215</v>
      </c>
      <c r="BA14" s="4">
        <v>1.55E-2</v>
      </c>
      <c r="BB14" s="4">
        <v>0.8034</v>
      </c>
      <c r="BC14" s="4"/>
      <c r="BD14" s="4">
        <v>1</v>
      </c>
      <c r="BE14" s="4">
        <v>5.9930000000000003</v>
      </c>
      <c r="BF14" s="5">
        <v>0.69399999999999995</v>
      </c>
      <c r="BG14" s="5">
        <v>0.83979999999999999</v>
      </c>
      <c r="BH14" s="5">
        <v>0.20039999999999999</v>
      </c>
      <c r="BI14" s="5">
        <v>2.0400000000000001E-2</v>
      </c>
      <c r="BJ14" s="5">
        <v>0.7712</v>
      </c>
      <c r="BK14" s="5">
        <v>0.59770000000000001</v>
      </c>
      <c r="BL14" s="5">
        <v>0.99870000000000003</v>
      </c>
      <c r="BM14" s="5">
        <v>2.0663</v>
      </c>
      <c r="BN14" s="4">
        <v>0.7268</v>
      </c>
      <c r="BO14" s="4">
        <v>0.92220000000000002</v>
      </c>
      <c r="BP14" s="4">
        <v>0.15790000000000001</v>
      </c>
      <c r="BQ14" s="4">
        <v>2.9499999999999998E-2</v>
      </c>
      <c r="BR14" s="4">
        <v>0.6986</v>
      </c>
      <c r="BS14" s="4"/>
      <c r="BT14" s="4">
        <v>0.9839</v>
      </c>
      <c r="BU14" s="4">
        <v>1.6639999999999999</v>
      </c>
      <c r="BV14" s="5">
        <v>0.64900000000000002</v>
      </c>
      <c r="BW14" s="5">
        <v>0.72419999999999995</v>
      </c>
      <c r="BX14" s="5">
        <v>0.28189999999999998</v>
      </c>
      <c r="BY14" s="5">
        <v>1.6999999999999999E-3</v>
      </c>
      <c r="BZ14" s="5">
        <v>0.85470000000000002</v>
      </c>
      <c r="CA14" s="5">
        <v>0.59789999999999999</v>
      </c>
      <c r="CB14" s="5">
        <v>1</v>
      </c>
      <c r="CC14" s="5">
        <v>11.3072</v>
      </c>
      <c r="CD14" s="4"/>
      <c r="CE14" s="4"/>
      <c r="CF14" s="4"/>
      <c r="CG14" s="4"/>
      <c r="CH14" s="4"/>
      <c r="CI14" s="4"/>
      <c r="CJ14" s="4"/>
      <c r="CK14" s="4"/>
      <c r="CL14" s="5">
        <v>0.66190000000000004</v>
      </c>
      <c r="CM14" s="5">
        <v>0.7571</v>
      </c>
      <c r="CN14" s="5">
        <v>0.2535</v>
      </c>
      <c r="CO14" s="5">
        <v>9.4000000000000004E-3</v>
      </c>
      <c r="CP14" s="5">
        <v>0.83289999999999997</v>
      </c>
      <c r="CQ14" s="5">
        <v>0.59899999999999998</v>
      </c>
      <c r="CR14" s="5">
        <v>1</v>
      </c>
      <c r="CS14" s="5">
        <v>7.4862000000000002</v>
      </c>
      <c r="CT14" s="4">
        <v>0.67679999999999996</v>
      </c>
      <c r="CU14" s="4">
        <v>0.79500000000000004</v>
      </c>
      <c r="CV14" s="4">
        <v>0.22370000000000001</v>
      </c>
      <c r="CW14" s="4">
        <v>1.5599999999999999E-2</v>
      </c>
      <c r="CX14" s="4">
        <v>0.80259999999999998</v>
      </c>
      <c r="CY14" s="4">
        <v>0.59930000000000005</v>
      </c>
      <c r="CZ14" s="4">
        <v>1</v>
      </c>
      <c r="DA14" s="4">
        <v>3.3479999999999999</v>
      </c>
      <c r="DB14" s="5"/>
      <c r="DC14" s="5"/>
      <c r="DD14" s="5"/>
      <c r="DE14" s="5"/>
      <c r="DF14" s="5"/>
      <c r="DG14" s="5"/>
      <c r="DH14" s="5"/>
      <c r="DI14" s="5"/>
      <c r="DJ14" s="4"/>
      <c r="DK14" s="4"/>
      <c r="DL14" s="4"/>
      <c r="DM14" s="4"/>
      <c r="DN14" s="4"/>
      <c r="DO14" s="4"/>
      <c r="DP14" s="4"/>
      <c r="DQ14" s="4"/>
      <c r="DR14" s="5"/>
      <c r="DS14" s="5"/>
      <c r="DT14" s="5"/>
      <c r="DU14" s="5"/>
      <c r="DV14" s="5"/>
      <c r="DW14" s="5"/>
      <c r="DX14" s="5"/>
      <c r="DY14" s="5"/>
      <c r="DZ14" s="4">
        <v>0.66100000000000003</v>
      </c>
      <c r="EA14" s="4">
        <v>0.75560000000000005</v>
      </c>
      <c r="EB14" s="4">
        <v>0.24890000000000001</v>
      </c>
      <c r="EC14" s="4">
        <v>9.4000000000000004E-3</v>
      </c>
      <c r="ED14" s="4">
        <v>0.83030000000000004</v>
      </c>
      <c r="EE14" s="4">
        <v>0.59740000000000004</v>
      </c>
      <c r="EF14" s="4">
        <v>1</v>
      </c>
      <c r="EG14" s="4">
        <v>5.6992000000000003</v>
      </c>
      <c r="EH14" s="5"/>
      <c r="EI14" s="5"/>
      <c r="EJ14" s="5"/>
      <c r="EK14" s="5"/>
      <c r="EL14" s="5"/>
      <c r="EM14" s="5"/>
      <c r="EN14" s="5"/>
      <c r="EO14" s="5"/>
      <c r="EP14" s="4"/>
      <c r="EQ14" s="4"/>
      <c r="ER14" s="4"/>
      <c r="ES14" s="4"/>
      <c r="ET14" s="4"/>
      <c r="EU14" s="4"/>
      <c r="EV14" s="4"/>
      <c r="EW14" s="4"/>
      <c r="EX14" s="5">
        <v>0.64490000000000003</v>
      </c>
      <c r="EY14" s="5">
        <v>0.7157</v>
      </c>
      <c r="EZ14" s="5">
        <v>0.27989999999999998</v>
      </c>
      <c r="FA14" s="5">
        <v>1.6999999999999999E-3</v>
      </c>
      <c r="FB14" s="5">
        <v>0.85599999999999998</v>
      </c>
      <c r="FC14" s="5">
        <v>0.59750000000000003</v>
      </c>
      <c r="FD14" s="5">
        <v>1</v>
      </c>
      <c r="FE14" s="5">
        <v>12.372999999999999</v>
      </c>
      <c r="FF14" s="4">
        <v>0.65390000000000004</v>
      </c>
      <c r="FG14" s="4">
        <v>0.73819999999999997</v>
      </c>
      <c r="FH14" s="4">
        <v>0.26429999999999998</v>
      </c>
      <c r="FI14" s="4">
        <v>5.1000000000000004E-3</v>
      </c>
      <c r="FJ14" s="4">
        <v>0.84709999999999996</v>
      </c>
      <c r="FK14" s="4">
        <v>0.5978</v>
      </c>
      <c r="FL14" s="4">
        <v>1</v>
      </c>
      <c r="FM14" s="4">
        <v>8.6554000000000002</v>
      </c>
      <c r="FN14" s="5">
        <v>0.6623</v>
      </c>
      <c r="FO14" s="5">
        <v>0.75829999999999997</v>
      </c>
      <c r="FP14" s="5">
        <v>0.25059999999999999</v>
      </c>
      <c r="FQ14" s="5">
        <v>9.4000000000000004E-3</v>
      </c>
      <c r="FR14" s="5">
        <v>0.83230000000000004</v>
      </c>
      <c r="FS14" s="5">
        <v>0.59889999999999999</v>
      </c>
      <c r="FT14" s="5">
        <v>1</v>
      </c>
      <c r="FU14" s="5">
        <v>5.5297000000000001</v>
      </c>
      <c r="FV14" s="4">
        <v>0.67720000000000002</v>
      </c>
      <c r="FW14" s="4">
        <v>0.79659999999999997</v>
      </c>
      <c r="FX14" s="4">
        <v>0.2268</v>
      </c>
      <c r="FY14" s="4">
        <v>1.55E-2</v>
      </c>
      <c r="FZ14" s="4">
        <v>0.80100000000000005</v>
      </c>
      <c r="GA14" s="4">
        <v>0.60070000000000001</v>
      </c>
      <c r="GB14" s="4">
        <v>0.99990000000000001</v>
      </c>
      <c r="GC14" s="4">
        <v>3.3336000000000001</v>
      </c>
      <c r="GD14" s="5"/>
      <c r="GE14" s="5"/>
      <c r="GF14" s="5"/>
      <c r="GG14" s="5"/>
      <c r="GH14" s="5"/>
      <c r="GI14" s="5"/>
      <c r="GJ14" s="5"/>
      <c r="GK14" s="5"/>
      <c r="GL14" s="4"/>
      <c r="GM14" s="4"/>
      <c r="GN14" s="4"/>
      <c r="GO14" s="4"/>
      <c r="GP14" s="4"/>
      <c r="GQ14" s="4"/>
      <c r="GR14" s="4"/>
      <c r="GS14" s="4"/>
      <c r="GT14" s="5"/>
      <c r="GU14" s="5"/>
      <c r="GV14" s="5"/>
      <c r="GW14" s="5"/>
      <c r="GX14" s="5"/>
      <c r="GY14" s="5"/>
      <c r="GZ14" s="5"/>
      <c r="HA14" s="5"/>
      <c r="HB14" s="4"/>
      <c r="HC14" s="4"/>
      <c r="HD14" s="4"/>
      <c r="HE14" s="4"/>
      <c r="HF14" s="4"/>
      <c r="HG14" s="4"/>
      <c r="HH14" s="4"/>
      <c r="HI14" s="4"/>
      <c r="HJ14" s="5"/>
      <c r="HK14" s="5"/>
      <c r="HL14" s="5"/>
      <c r="HM14" s="5"/>
      <c r="HN14" s="5"/>
      <c r="HO14" s="5"/>
      <c r="HP14" s="5"/>
      <c r="HQ14" s="5"/>
      <c r="HR14" s="4"/>
      <c r="HS14" s="4"/>
      <c r="HT14" s="4"/>
      <c r="HU14" s="4"/>
      <c r="HV14" s="4"/>
      <c r="HW14" s="4"/>
      <c r="HX14" s="4"/>
      <c r="HY14" s="4"/>
      <c r="HZ14" s="5"/>
      <c r="IA14" s="5"/>
      <c r="IB14" s="5"/>
      <c r="IC14" s="5"/>
      <c r="ID14" s="5"/>
      <c r="IE14" s="5"/>
      <c r="IF14" s="5"/>
      <c r="IG14" s="5"/>
      <c r="IH14" s="4"/>
      <c r="II14" s="4"/>
      <c r="IJ14" s="4"/>
      <c r="IK14" s="4"/>
      <c r="IL14" s="4"/>
      <c r="IM14" s="4"/>
      <c r="IN14" s="4"/>
      <c r="IO14" s="4"/>
      <c r="IP14" s="5"/>
      <c r="IQ14" s="5"/>
      <c r="IR14" s="5"/>
      <c r="IS14" s="5"/>
      <c r="IT14" s="5"/>
      <c r="IU14" s="5"/>
      <c r="IV14" s="5"/>
      <c r="IW14" s="5"/>
      <c r="IX14" s="4"/>
      <c r="IY14" s="4"/>
      <c r="IZ14" s="4"/>
      <c r="JA14" s="4"/>
      <c r="JB14" s="4"/>
      <c r="JC14" s="4"/>
      <c r="JD14" s="4"/>
      <c r="JE14" s="4"/>
      <c r="JF14" s="5"/>
      <c r="JG14" s="5"/>
      <c r="JH14" s="5"/>
      <c r="JI14" s="5"/>
      <c r="JJ14" s="5"/>
      <c r="JK14" s="5"/>
      <c r="JL14" s="5"/>
      <c r="JM14" s="5"/>
      <c r="JN14" s="4">
        <f t="shared" si="0"/>
        <v>0.66617647058823526</v>
      </c>
      <c r="JO14" s="4">
        <f t="shared" si="1"/>
        <v>0.76851176470588223</v>
      </c>
      <c r="JP14" s="4">
        <f t="shared" si="2"/>
        <v>0.24382352941176469</v>
      </c>
      <c r="JQ14" s="4">
        <f t="shared" si="3"/>
        <v>1.0111764705882353E-2</v>
      </c>
      <c r="JR14" s="4">
        <f t="shared" si="4"/>
        <v>0.82229999999999992</v>
      </c>
      <c r="JS14" s="4">
        <f t="shared" si="5"/>
        <v>0.59832500000000011</v>
      </c>
      <c r="JT14" s="4">
        <f t="shared" si="6"/>
        <v>0.99897058823529405</v>
      </c>
      <c r="JU14" s="4">
        <f t="shared" si="7"/>
        <v>7.6855588235294121</v>
      </c>
      <c r="JV14" s="1" t="str" cm="1">
        <f t="array" aca="1" ref="JV14" ca="1">CONCATENATE(INDIRECT(ADDRESS(1,MATCH(_xlfn.MINIFS(B14:JM14,metrics.rec,"MAE"),B14:JM14,0)+1)), ", ", INDIRECT(ADDRESS(2,MATCH(_xlfn.MINIFS(B14:JM14,metrics.rec,"MAE"),B14:JM14,0)+1)))</f>
        <v>k=20, r=0.1</v>
      </c>
      <c r="JW14" s="1" t="str" cm="1">
        <f t="array" aca="1" ref="JW14" ca="1">CONCATENATE(INDIRECT(ADDRESS(1,MATCH(_xlfn.MINIFS(B14:JM14,metrics.rec,"MSE"),B14:JM14,0)+1)), ", ", INDIRECT(ADDRESS(2,MATCH(_xlfn.MINIFS(B14:JM14,metrics.rec,"MSE"),B14:JM14,0)+1)))</f>
        <v>k=20, r=0.1</v>
      </c>
      <c r="JX14" s="1" t="str" cm="1">
        <f t="array" aca="1" ref="JX14" ca="1">CONCATENATE(INDIRECT(ADDRESS(1,MATCH(_xlfn.MAXIFS(B14:JM14,metrics.rec,"R"),B14:JM14,0)+1)), ", ", INDIRECT(ADDRESS(2,MATCH(_xlfn.MAXIFS(B14:JM14,metrics.rec,"R"),B14:JM14,0)+1)))</f>
        <v>k=10, r=0.1</v>
      </c>
      <c r="JY14" s="1" t="str" cm="1">
        <f t="array" aca="1" ref="JY14" ca="1">CONCATENATE(INDIRECT(ADDRESS(1,MATCH(_xlfn.MAXIFS(B14:JM14,metrics.rec,"Precision"),B14:JM14,0)+1)), ", ", INDIRECT(ADDRESS(2,MATCH(_xlfn.MAXIFS(B14:JM14,metrics.rec,"Precision"),B14:JM14,0)+1)))</f>
        <v>k=5, r=0.9</v>
      </c>
      <c r="JZ14" s="1" t="str" cm="1">
        <f t="array" aca="1" ref="JZ14" ca="1">CONCATENATE(INDIRECT(ADDRESS(1,MATCH(_xlfn.MAXIFS(B14:JM14,metrics.rec,"Recall"),B14:JM14,0)+1)), ", ", INDIRECT(ADDRESS(2,MATCH(_xlfn.MAXIFS(B14:JM14,metrics.rec,"Recall"),B14:JM14,0)+1)))</f>
        <v>k=5, r=0.1</v>
      </c>
      <c r="KA14" s="1" t="str" cm="1">
        <f t="array" aca="1" ref="KA14" ca="1">CONCATENATE(INDIRECT(ADDRESS(1,MATCH(_xlfn.MAXIFS(B14:JM14,metrics.rec,"Coverage"),B14:JM14,0)+1)), ", ", INDIRECT(ADDRESS(2,MATCH(_xlfn.MAXIFS(B14:JM14,metrics.rec,"Coverage"),B14:JM14,0)+1)))</f>
        <v>k=20, r=0.7</v>
      </c>
      <c r="KB14" s="1" t="str" cm="1">
        <f t="array" aca="1" ref="KB14" ca="1">CONCATENATE(INDIRECT(ADDRESS(1,MATCH(_xlfn.MAXIFS(B14:JM14,metrics.rec,"Recatio"),B14:JM14,0)+1)), ", ", INDIRECT(ADDRESS(2,MATCH(_xlfn.MAXIFS(B14:JM14,metrics.rec,"Recatio"),B14:JM14,0)+1)))</f>
        <v>k=5, r=0.1</v>
      </c>
      <c r="KC14" s="1" t="str" cm="1">
        <f t="array" aca="1" ref="KC14" ca="1">CONCATENATE(INDIRECT(ADDRESS(1,MATCH(_xlfn.MINIFS(B14:JM14,metrics.rec,"Time"),B14:JM14,0)+1)), ", ", INDIRECT(ADDRESS(2,MATCH(_xlfn.MINIFS(B14:JM14,metrics.rec,"Time"),B14:JM14,0)+1)))</f>
        <v>k=5, r=0.9</v>
      </c>
    </row>
    <row r="15" spans="1:291" x14ac:dyDescent="0.2">
      <c r="A15" s="1" t="s">
        <v>12</v>
      </c>
      <c r="B15" s="4">
        <v>0.71399999999999997</v>
      </c>
      <c r="C15" s="4">
        <v>0.88109999999999999</v>
      </c>
      <c r="D15" s="4">
        <v>0.19769999999999999</v>
      </c>
      <c r="E15" s="4">
        <v>1.6000000000000001E-3</v>
      </c>
      <c r="F15" s="4">
        <v>0.84460000000000002</v>
      </c>
      <c r="G15" s="4"/>
      <c r="H15" s="4">
        <v>1</v>
      </c>
      <c r="I15" s="4">
        <v>14.517200000000001</v>
      </c>
      <c r="J15" s="5">
        <v>0.72589999999999999</v>
      </c>
      <c r="K15" s="5">
        <v>0.91800000000000004</v>
      </c>
      <c r="L15" s="5">
        <v>0.21029999999999999</v>
      </c>
      <c r="M15" s="5">
        <v>3.0999999999999999E-3</v>
      </c>
      <c r="N15" s="5">
        <v>0.83840000000000003</v>
      </c>
      <c r="O15" s="5">
        <v>0.61729999999999996</v>
      </c>
      <c r="P15" s="5">
        <v>1</v>
      </c>
      <c r="Q15" s="5">
        <v>8.6677999999999997</v>
      </c>
      <c r="R15" s="4">
        <v>0.73970000000000002</v>
      </c>
      <c r="S15" s="4">
        <v>0.95379999999999998</v>
      </c>
      <c r="T15" s="4">
        <v>0.19850000000000001</v>
      </c>
      <c r="U15" s="4">
        <v>4.7999999999999996E-3</v>
      </c>
      <c r="V15" s="4">
        <v>0.8327</v>
      </c>
      <c r="W15" s="4"/>
      <c r="X15" s="4">
        <v>1</v>
      </c>
      <c r="Y15" s="4">
        <v>11.8611</v>
      </c>
      <c r="Z15" s="5">
        <v>0.75280000000000002</v>
      </c>
      <c r="AA15" s="5">
        <v>0.98180000000000001</v>
      </c>
      <c r="AB15" s="5">
        <v>0.20180000000000001</v>
      </c>
      <c r="AC15" s="5">
        <v>6.7000000000000002E-3</v>
      </c>
      <c r="AD15" s="5">
        <v>0.82520000000000004</v>
      </c>
      <c r="AE15" s="5">
        <v>0.62109999999999999</v>
      </c>
      <c r="AF15" s="5">
        <v>1</v>
      </c>
      <c r="AG15" s="5">
        <v>6.4667000000000003</v>
      </c>
      <c r="AH15" s="4">
        <v>0.7732</v>
      </c>
      <c r="AI15" s="4">
        <v>1.0334000000000001</v>
      </c>
      <c r="AJ15" s="4">
        <v>0.18410000000000001</v>
      </c>
      <c r="AK15" s="4">
        <v>8.8999999999999999E-3</v>
      </c>
      <c r="AL15" s="4">
        <v>0.81320000000000003</v>
      </c>
      <c r="AM15" s="4"/>
      <c r="AN15" s="4">
        <v>1</v>
      </c>
      <c r="AO15" s="4">
        <v>8.5632000000000001</v>
      </c>
      <c r="AP15" s="5">
        <v>0.79449999999999998</v>
      </c>
      <c r="AQ15" s="5">
        <v>1.0867</v>
      </c>
      <c r="AR15" s="5">
        <v>0.182</v>
      </c>
      <c r="AS15" s="5">
        <v>1.1299999999999999E-2</v>
      </c>
      <c r="AT15" s="5">
        <v>0.79900000000000004</v>
      </c>
      <c r="AU15" s="5">
        <v>0.62260000000000004</v>
      </c>
      <c r="AV15" s="5">
        <v>1</v>
      </c>
      <c r="AW15" s="5">
        <v>4.2751999999999999</v>
      </c>
      <c r="AX15" s="4">
        <v>0.82120000000000004</v>
      </c>
      <c r="AY15" s="4">
        <v>1.1541999999999999</v>
      </c>
      <c r="AZ15" s="4">
        <v>0.17150000000000001</v>
      </c>
      <c r="BA15" s="4">
        <v>1.4500000000000001E-2</v>
      </c>
      <c r="BB15" s="4">
        <v>0.78369999999999995</v>
      </c>
      <c r="BC15" s="4"/>
      <c r="BD15" s="4">
        <v>1</v>
      </c>
      <c r="BE15" s="4">
        <v>5.5734000000000004</v>
      </c>
      <c r="BF15" s="5">
        <v>0.8478</v>
      </c>
      <c r="BG15" s="5">
        <v>1.2229000000000001</v>
      </c>
      <c r="BH15" s="5">
        <v>0.17649999999999999</v>
      </c>
      <c r="BI15" s="5">
        <v>1.89E-2</v>
      </c>
      <c r="BJ15" s="5">
        <v>0.75429999999999997</v>
      </c>
      <c r="BK15" s="5">
        <v>0.63129999999999997</v>
      </c>
      <c r="BL15" s="5">
        <v>0.99870000000000003</v>
      </c>
      <c r="BM15" s="5">
        <v>1.9836</v>
      </c>
      <c r="BN15" s="4">
        <v>0.86199999999999999</v>
      </c>
      <c r="BO15" s="4">
        <v>1.2563</v>
      </c>
      <c r="BP15" s="4">
        <v>0.1555</v>
      </c>
      <c r="BQ15" s="4">
        <v>2.7699999999999999E-2</v>
      </c>
      <c r="BR15" s="4">
        <v>0.69789999999999996</v>
      </c>
      <c r="BS15" s="4"/>
      <c r="BT15" s="4">
        <v>0.9839</v>
      </c>
      <c r="BU15" s="4">
        <v>1.6606000000000001</v>
      </c>
      <c r="BV15" s="5">
        <v>0.71919999999999995</v>
      </c>
      <c r="BW15" s="5">
        <v>0.89900000000000002</v>
      </c>
      <c r="BX15" s="5">
        <v>0.21240000000000001</v>
      </c>
      <c r="BY15" s="5">
        <v>1.6000000000000001E-3</v>
      </c>
      <c r="BZ15" s="5">
        <v>0.84319999999999995</v>
      </c>
      <c r="CA15" s="5">
        <v>0.61229999999999996</v>
      </c>
      <c r="CB15" s="5">
        <v>1</v>
      </c>
      <c r="CC15" s="5">
        <v>9.6015999999999995</v>
      </c>
      <c r="CD15" s="4"/>
      <c r="CE15" s="4"/>
      <c r="CF15" s="4"/>
      <c r="CG15" s="4"/>
      <c r="CH15" s="4"/>
      <c r="CI15" s="4"/>
      <c r="CJ15" s="4"/>
      <c r="CK15" s="4"/>
      <c r="CL15" s="5">
        <v>0.77180000000000004</v>
      </c>
      <c r="CM15" s="5">
        <v>1.0304</v>
      </c>
      <c r="CN15" s="5">
        <v>0.19650000000000001</v>
      </c>
      <c r="CO15" s="5">
        <v>8.8000000000000005E-3</v>
      </c>
      <c r="CP15" s="5">
        <v>0.81520000000000004</v>
      </c>
      <c r="CQ15" s="5">
        <v>0.62190000000000001</v>
      </c>
      <c r="CR15" s="5">
        <v>1</v>
      </c>
      <c r="CS15" s="5">
        <v>6.7134999999999998</v>
      </c>
      <c r="CT15" s="4"/>
      <c r="CU15" s="4"/>
      <c r="CV15" s="4"/>
      <c r="CW15" s="4"/>
      <c r="CX15" s="4"/>
      <c r="CY15" s="4"/>
      <c r="CZ15" s="4"/>
      <c r="DA15" s="4"/>
      <c r="DB15" s="5"/>
      <c r="DC15" s="5"/>
      <c r="DD15" s="5"/>
      <c r="DE15" s="5"/>
      <c r="DF15" s="5"/>
      <c r="DG15" s="5"/>
      <c r="DH15" s="5"/>
      <c r="DI15" s="5"/>
      <c r="DJ15" s="4"/>
      <c r="DK15" s="4"/>
      <c r="DL15" s="4"/>
      <c r="DM15" s="4"/>
      <c r="DN15" s="4"/>
      <c r="DO15" s="4"/>
      <c r="DP15" s="4"/>
      <c r="DQ15" s="4"/>
      <c r="DR15" s="5"/>
      <c r="DS15" s="5"/>
      <c r="DT15" s="5"/>
      <c r="DU15" s="5"/>
      <c r="DV15" s="5"/>
      <c r="DW15" s="5"/>
      <c r="DX15" s="5"/>
      <c r="DY15" s="5"/>
      <c r="DZ15" s="4">
        <v>0.77380000000000004</v>
      </c>
      <c r="EA15" s="4">
        <v>1.0354000000000001</v>
      </c>
      <c r="EB15" s="4">
        <v>0.18940000000000001</v>
      </c>
      <c r="EC15" s="4">
        <v>8.8999999999999999E-3</v>
      </c>
      <c r="ED15" s="4">
        <v>0.81310000000000004</v>
      </c>
      <c r="EE15" s="4">
        <v>0.62050000000000005</v>
      </c>
      <c r="EF15" s="4">
        <v>1</v>
      </c>
      <c r="EG15" s="4">
        <v>5.141</v>
      </c>
      <c r="EH15" s="5"/>
      <c r="EI15" s="5"/>
      <c r="EJ15" s="5"/>
      <c r="EK15" s="5"/>
      <c r="EL15" s="5"/>
      <c r="EM15" s="5"/>
      <c r="EN15" s="5"/>
      <c r="EO15" s="5"/>
      <c r="EP15" s="4"/>
      <c r="EQ15" s="4"/>
      <c r="ER15" s="4"/>
      <c r="ES15" s="4"/>
      <c r="ET15" s="4"/>
      <c r="EU15" s="4"/>
      <c r="EV15" s="4"/>
      <c r="EW15" s="4"/>
      <c r="EX15" s="5">
        <v>0.71550000000000002</v>
      </c>
      <c r="EY15" s="5">
        <v>0.88919999999999999</v>
      </c>
      <c r="EZ15" s="5">
        <v>0.2084</v>
      </c>
      <c r="FA15" s="5">
        <v>1.6000000000000001E-3</v>
      </c>
      <c r="FB15" s="5">
        <v>0.84489999999999998</v>
      </c>
      <c r="FC15" s="5">
        <v>0.61270000000000002</v>
      </c>
      <c r="FD15" s="5">
        <v>1</v>
      </c>
      <c r="FE15" s="5">
        <v>11.182499999999999</v>
      </c>
      <c r="FF15" s="4">
        <v>0.7379</v>
      </c>
      <c r="FG15" s="4">
        <v>0.94689999999999996</v>
      </c>
      <c r="FH15" s="4">
        <v>0.2054</v>
      </c>
      <c r="FI15" s="4">
        <v>4.7999999999999996E-3</v>
      </c>
      <c r="FJ15" s="4">
        <v>0.83330000000000004</v>
      </c>
      <c r="FK15" s="4">
        <v>0.61760000000000004</v>
      </c>
      <c r="FL15" s="4">
        <v>1</v>
      </c>
      <c r="FM15" s="4">
        <v>8.6209000000000007</v>
      </c>
      <c r="FN15" s="5">
        <v>0.77259999999999995</v>
      </c>
      <c r="FO15" s="5">
        <v>1.0307999999999999</v>
      </c>
      <c r="FP15" s="5">
        <v>0.19189999999999999</v>
      </c>
      <c r="FQ15" s="5">
        <v>8.8000000000000005E-3</v>
      </c>
      <c r="FR15" s="5">
        <v>0.81420000000000003</v>
      </c>
      <c r="FS15" s="5">
        <v>0.62190000000000001</v>
      </c>
      <c r="FT15" s="5">
        <v>1</v>
      </c>
      <c r="FU15" s="5">
        <v>5.1405000000000003</v>
      </c>
      <c r="FV15" s="4">
        <v>0.81989999999999996</v>
      </c>
      <c r="FW15" s="4">
        <v>1.1492</v>
      </c>
      <c r="FX15" s="4">
        <v>0.18240000000000001</v>
      </c>
      <c r="FY15" s="4">
        <v>1.4500000000000001E-2</v>
      </c>
      <c r="FZ15" s="4">
        <v>0.78029999999999999</v>
      </c>
      <c r="GA15" s="4">
        <v>0.62670000000000003</v>
      </c>
      <c r="GB15" s="4">
        <v>0.99990000000000001</v>
      </c>
      <c r="GC15" s="4">
        <v>3.1576</v>
      </c>
      <c r="GD15" s="5"/>
      <c r="GE15" s="5"/>
      <c r="GF15" s="5"/>
      <c r="GG15" s="5"/>
      <c r="GH15" s="5"/>
      <c r="GI15" s="5"/>
      <c r="GJ15" s="5"/>
      <c r="GK15" s="5"/>
      <c r="GL15" s="4"/>
      <c r="GM15" s="4"/>
      <c r="GN15" s="4"/>
      <c r="GO15" s="4"/>
      <c r="GP15" s="4"/>
      <c r="GQ15" s="4"/>
      <c r="GR15" s="4"/>
      <c r="GS15" s="4"/>
      <c r="GT15" s="5"/>
      <c r="GU15" s="5"/>
      <c r="GV15" s="5"/>
      <c r="GW15" s="5"/>
      <c r="GX15" s="5"/>
      <c r="GY15" s="5"/>
      <c r="GZ15" s="5"/>
      <c r="HA15" s="5"/>
      <c r="HB15" s="4"/>
      <c r="HC15" s="4"/>
      <c r="HD15" s="4"/>
      <c r="HE15" s="4"/>
      <c r="HF15" s="4"/>
      <c r="HG15" s="4"/>
      <c r="HH15" s="4"/>
      <c r="HI15" s="4"/>
      <c r="HJ15" s="5"/>
      <c r="HK15" s="5"/>
      <c r="HL15" s="5"/>
      <c r="HM15" s="5"/>
      <c r="HN15" s="5"/>
      <c r="HO15" s="5"/>
      <c r="HP15" s="5"/>
      <c r="HQ15" s="5"/>
      <c r="HR15" s="4"/>
      <c r="HS15" s="4"/>
      <c r="HT15" s="4"/>
      <c r="HU15" s="4"/>
      <c r="HV15" s="4"/>
      <c r="HW15" s="4"/>
      <c r="HX15" s="4"/>
      <c r="HY15" s="4"/>
      <c r="HZ15" s="5"/>
      <c r="IA15" s="5"/>
      <c r="IB15" s="5"/>
      <c r="IC15" s="5"/>
      <c r="ID15" s="5"/>
      <c r="IE15" s="5"/>
      <c r="IF15" s="5"/>
      <c r="IG15" s="5"/>
      <c r="IH15" s="4"/>
      <c r="II15" s="4"/>
      <c r="IJ15" s="4"/>
      <c r="IK15" s="4"/>
      <c r="IL15" s="4"/>
      <c r="IM15" s="4"/>
      <c r="IN15" s="4"/>
      <c r="IO15" s="4"/>
      <c r="IP15" s="5"/>
      <c r="IQ15" s="5"/>
      <c r="IR15" s="5"/>
      <c r="IS15" s="5"/>
      <c r="IT15" s="5"/>
      <c r="IU15" s="5"/>
      <c r="IV15" s="5"/>
      <c r="IW15" s="5"/>
      <c r="IX15" s="4"/>
      <c r="IY15" s="4"/>
      <c r="IZ15" s="4"/>
      <c r="JA15" s="4"/>
      <c r="JB15" s="4"/>
      <c r="JC15" s="4"/>
      <c r="JD15" s="4"/>
      <c r="JE15" s="4"/>
      <c r="JF15" s="5"/>
      <c r="JG15" s="5"/>
      <c r="JH15" s="5"/>
      <c r="JI15" s="5"/>
      <c r="JJ15" s="5"/>
      <c r="JK15" s="5"/>
      <c r="JL15" s="5"/>
      <c r="JM15" s="5"/>
      <c r="JN15" s="4">
        <f t="shared" si="0"/>
        <v>0.77136250000000006</v>
      </c>
      <c r="JO15" s="4">
        <f t="shared" si="1"/>
        <v>1.0293187499999998</v>
      </c>
      <c r="JP15" s="4">
        <f t="shared" si="2"/>
        <v>0.19151875000000002</v>
      </c>
      <c r="JQ15" s="4">
        <f t="shared" si="3"/>
        <v>9.1562500000000012E-3</v>
      </c>
      <c r="JR15" s="4">
        <f t="shared" si="4"/>
        <v>0.80832500000000007</v>
      </c>
      <c r="JS15" s="4">
        <f t="shared" si="5"/>
        <v>0.62053636363636366</v>
      </c>
      <c r="JT15" s="4">
        <f t="shared" si="6"/>
        <v>0.99890625</v>
      </c>
      <c r="JU15" s="4">
        <f t="shared" si="7"/>
        <v>7.070400000000002</v>
      </c>
      <c r="JV15" s="1" t="str" cm="1">
        <f t="array" aca="1" ref="JV15" ca="1">CONCATENATE(INDIRECT(ADDRESS(1,MATCH(_xlfn.MINIFS(B15:JM15,metrics.rec,"MAE"),B15:JM15,0)+1)), ", ", INDIRECT(ADDRESS(2,MATCH(_xlfn.MINIFS(B15:JM15,metrics.rec,"MAE"),B15:JM15,0)+1)))</f>
        <v>k=5, r=0.1</v>
      </c>
      <c r="JW15" s="1" t="str" cm="1">
        <f t="array" aca="1" ref="JW15" ca="1">CONCATENATE(INDIRECT(ADDRESS(1,MATCH(_xlfn.MINIFS(B15:JM15,metrics.rec,"MSE"),B15:JM15,0)+1)), ", ", INDIRECT(ADDRESS(2,MATCH(_xlfn.MINIFS(B15:JM15,metrics.rec,"MSE"),B15:JM15,0)+1)))</f>
        <v>k=5, r=0.1</v>
      </c>
      <c r="JX15" s="1" t="str" cm="1">
        <f t="array" aca="1" ref="JX15" ca="1">CONCATENATE(INDIRECT(ADDRESS(1,MATCH(_xlfn.MAXIFS(B15:JM15,metrics.rec,"R"),B15:JM15,0)+1)), ", ", INDIRECT(ADDRESS(2,MATCH(_xlfn.MAXIFS(B15:JM15,metrics.rec,"R"),B15:JM15,0)+1)))</f>
        <v>k=10, r=0.1</v>
      </c>
      <c r="JY15" s="1" t="str" cm="1">
        <f t="array" aca="1" ref="JY15" ca="1">CONCATENATE(INDIRECT(ADDRESS(1,MATCH(_xlfn.MAXIFS(B15:JM15,metrics.rec,"Precision"),B15:JM15,0)+1)), ", ", INDIRECT(ADDRESS(2,MATCH(_xlfn.MAXIFS(B15:JM15,metrics.rec,"Precision"),B15:JM15,0)+1)))</f>
        <v>k=5, r=0.9</v>
      </c>
      <c r="JZ15" s="1" t="str" cm="1">
        <f t="array" aca="1" ref="JZ15" ca="1">CONCATENATE(INDIRECT(ADDRESS(1,MATCH(_xlfn.MAXIFS(B15:JM15,metrics.rec,"Recall"),B15:JM15,0)+1)), ", ", INDIRECT(ADDRESS(2,MATCH(_xlfn.MAXIFS(B15:JM15,metrics.rec,"Recall"),B15:JM15,0)+1)))</f>
        <v>k=20, r=0.1</v>
      </c>
      <c r="KA15" s="1" t="str" cm="1">
        <f t="array" aca="1" ref="KA15" ca="1">CONCATENATE(INDIRECT(ADDRESS(1,MATCH(_xlfn.MAXIFS(B15:JM15,metrics.rec,"Coverage"),B15:JM15,0)+1)), ", ", INDIRECT(ADDRESS(2,MATCH(_xlfn.MAXIFS(B15:JM15,metrics.rec,"Coverage"),B15:JM15,0)+1)))</f>
        <v>k=5, r=0.8</v>
      </c>
      <c r="KB15" s="1" t="str" cm="1">
        <f t="array" aca="1" ref="KB15" ca="1">CONCATENATE(INDIRECT(ADDRESS(1,MATCH(_xlfn.MAXIFS(B15:JM15,metrics.rec,"Recatio"),B15:JM15,0)+1)), ", ", INDIRECT(ADDRESS(2,MATCH(_xlfn.MAXIFS(B15:JM15,metrics.rec,"Recatio"),B15:JM15,0)+1)))</f>
        <v>k=5, r=0.1</v>
      </c>
      <c r="KC15" s="1" t="str" cm="1">
        <f t="array" aca="1" ref="KC15" ca="1">CONCATENATE(INDIRECT(ADDRESS(1,MATCH(_xlfn.MINIFS(B15:JM15,metrics.rec,"Time"),B15:JM15,0)+1)), ", ", INDIRECT(ADDRESS(2,MATCH(_xlfn.MINIFS(B15:JM15,metrics.rec,"Time"),B15:JM15,0)+1)))</f>
        <v>k=5, r=0.9</v>
      </c>
    </row>
    <row r="16" spans="1:291" x14ac:dyDescent="0.2">
      <c r="A16" s="1" t="s">
        <v>13</v>
      </c>
      <c r="B16" s="4">
        <v>0.6401</v>
      </c>
      <c r="C16" s="4">
        <v>0.70809999999999995</v>
      </c>
      <c r="D16" s="4">
        <v>0.26950000000000002</v>
      </c>
      <c r="E16" s="4">
        <v>1.6000000000000001E-3</v>
      </c>
      <c r="F16" s="4">
        <v>0.87939999999999996</v>
      </c>
      <c r="G16" s="4"/>
      <c r="H16" s="4">
        <v>1</v>
      </c>
      <c r="I16" s="4">
        <v>14.1523</v>
      </c>
      <c r="J16" s="5">
        <v>0.6431</v>
      </c>
      <c r="K16" s="5">
        <v>0.71509999999999996</v>
      </c>
      <c r="L16" s="5">
        <v>0.26989999999999997</v>
      </c>
      <c r="M16" s="5">
        <v>3.0999999999999999E-3</v>
      </c>
      <c r="N16" s="5">
        <v>0.87639999999999996</v>
      </c>
      <c r="O16" s="5">
        <v>0.64670000000000005</v>
      </c>
      <c r="P16" s="5">
        <v>1</v>
      </c>
      <c r="Q16" s="5">
        <v>8.44</v>
      </c>
      <c r="R16" s="4">
        <v>0.64690000000000003</v>
      </c>
      <c r="S16" s="4">
        <v>0.72450000000000003</v>
      </c>
      <c r="T16" s="4">
        <v>0.25979999999999998</v>
      </c>
      <c r="U16" s="4">
        <v>4.8999999999999998E-3</v>
      </c>
      <c r="V16" s="4">
        <v>0.871</v>
      </c>
      <c r="W16" s="4"/>
      <c r="X16" s="4">
        <v>1</v>
      </c>
      <c r="Y16" s="4">
        <v>10.0921</v>
      </c>
      <c r="Z16" s="5">
        <v>0.64859999999999995</v>
      </c>
      <c r="AA16" s="5">
        <v>0.72519999999999996</v>
      </c>
      <c r="AB16" s="5">
        <v>0.25829999999999997</v>
      </c>
      <c r="AC16" s="5">
        <v>6.8999999999999999E-3</v>
      </c>
      <c r="AD16" s="5">
        <v>0.86770000000000003</v>
      </c>
      <c r="AE16" s="5">
        <v>0.63590000000000002</v>
      </c>
      <c r="AF16" s="5">
        <v>1</v>
      </c>
      <c r="AG16" s="5">
        <v>5.8643000000000001</v>
      </c>
      <c r="AH16" s="4">
        <v>0.65080000000000005</v>
      </c>
      <c r="AI16" s="4">
        <v>0.73089999999999999</v>
      </c>
      <c r="AJ16" s="4">
        <v>0.25950000000000001</v>
      </c>
      <c r="AK16" s="4">
        <v>9.2999999999999992E-3</v>
      </c>
      <c r="AL16" s="4">
        <v>0.85829999999999995</v>
      </c>
      <c r="AM16" s="4"/>
      <c r="AN16" s="4">
        <v>1</v>
      </c>
      <c r="AO16" s="4">
        <v>8.0906000000000002</v>
      </c>
      <c r="AP16" s="5">
        <v>0.6583</v>
      </c>
      <c r="AQ16" s="5">
        <v>0.74629999999999996</v>
      </c>
      <c r="AR16" s="5">
        <v>0.24390000000000001</v>
      </c>
      <c r="AS16" s="5">
        <v>1.23E-2</v>
      </c>
      <c r="AT16" s="5">
        <v>0.84650000000000003</v>
      </c>
      <c r="AU16" s="5">
        <v>0.60819999999999996</v>
      </c>
      <c r="AV16" s="5">
        <v>0.99970000000000003</v>
      </c>
      <c r="AW16" s="5">
        <v>4.0597000000000003</v>
      </c>
      <c r="AX16" s="4">
        <v>0.66639999999999999</v>
      </c>
      <c r="AY16" s="4">
        <v>0.76780000000000004</v>
      </c>
      <c r="AZ16" s="4">
        <v>0.23499999999999999</v>
      </c>
      <c r="BA16" s="4">
        <v>1.6799999999999999E-2</v>
      </c>
      <c r="BB16" s="4">
        <v>0.82779999999999998</v>
      </c>
      <c r="BC16" s="4"/>
      <c r="BD16" s="4">
        <v>1</v>
      </c>
      <c r="BE16" s="4">
        <v>5.0259999999999998</v>
      </c>
      <c r="BF16" s="5">
        <v>0.68469999999999998</v>
      </c>
      <c r="BG16" s="5">
        <v>0.81399999999999995</v>
      </c>
      <c r="BH16" s="5">
        <v>0.20469999999999999</v>
      </c>
      <c r="BI16" s="5">
        <v>2.5499999999999998E-2</v>
      </c>
      <c r="BJ16" s="5">
        <v>0.78280000000000005</v>
      </c>
      <c r="BK16" s="5">
        <v>0.4859</v>
      </c>
      <c r="BL16" s="5">
        <v>0.998</v>
      </c>
      <c r="BM16" s="5">
        <v>1.8631</v>
      </c>
      <c r="BN16" s="4">
        <v>0.72609999999999997</v>
      </c>
      <c r="BO16" s="4">
        <v>0.91810000000000003</v>
      </c>
      <c r="BP16" s="4">
        <v>0.16109999999999999</v>
      </c>
      <c r="BQ16" s="4">
        <v>5.5100000000000003E-2</v>
      </c>
      <c r="BR16" s="4">
        <v>0.60660000000000003</v>
      </c>
      <c r="BS16" s="4"/>
      <c r="BT16" s="4">
        <v>0.97599999999999998</v>
      </c>
      <c r="BU16" s="4">
        <v>1.5532999999999999</v>
      </c>
      <c r="BV16" s="5">
        <v>0.64459999999999995</v>
      </c>
      <c r="BW16" s="5">
        <v>0.71799999999999997</v>
      </c>
      <c r="BX16" s="5">
        <v>0.2752</v>
      </c>
      <c r="BY16" s="5">
        <v>1.6000000000000001E-3</v>
      </c>
      <c r="BZ16" s="5">
        <v>0.87970000000000004</v>
      </c>
      <c r="CA16" s="5">
        <v>0.65100000000000002</v>
      </c>
      <c r="CB16" s="5">
        <v>1</v>
      </c>
      <c r="CC16" s="5">
        <v>9.0313999999999997</v>
      </c>
      <c r="CD16" s="4"/>
      <c r="CE16" s="4"/>
      <c r="CF16" s="4"/>
      <c r="CG16" s="4"/>
      <c r="CH16" s="4"/>
      <c r="CI16" s="4"/>
      <c r="CJ16" s="4"/>
      <c r="CK16" s="4"/>
      <c r="CL16" s="5">
        <v>0.65200000000000002</v>
      </c>
      <c r="CM16" s="5">
        <v>0.73370000000000002</v>
      </c>
      <c r="CN16" s="5">
        <v>0.2591</v>
      </c>
      <c r="CO16" s="5">
        <v>9.1999999999999998E-3</v>
      </c>
      <c r="CP16" s="5">
        <v>0.85899999999999999</v>
      </c>
      <c r="CQ16" s="5">
        <v>0.62739999999999996</v>
      </c>
      <c r="CR16" s="5">
        <v>1</v>
      </c>
      <c r="CS16" s="5">
        <v>6.4631999999999996</v>
      </c>
      <c r="CT16" s="4"/>
      <c r="CU16" s="4"/>
      <c r="CV16" s="4"/>
      <c r="CW16" s="4"/>
      <c r="CX16" s="4"/>
      <c r="CY16" s="4"/>
      <c r="CZ16" s="4"/>
      <c r="DA16" s="4"/>
      <c r="DB16" s="5"/>
      <c r="DC16" s="5"/>
      <c r="DD16" s="5"/>
      <c r="DE16" s="5"/>
      <c r="DF16" s="5"/>
      <c r="DG16" s="5"/>
      <c r="DH16" s="5"/>
      <c r="DI16" s="5"/>
      <c r="DJ16" s="4"/>
      <c r="DK16" s="4"/>
      <c r="DL16" s="4"/>
      <c r="DM16" s="4"/>
      <c r="DN16" s="4"/>
      <c r="DO16" s="4"/>
      <c r="DP16" s="4"/>
      <c r="DQ16" s="4"/>
      <c r="DR16" s="5"/>
      <c r="DS16" s="5"/>
      <c r="DT16" s="5"/>
      <c r="DU16" s="5"/>
      <c r="DV16" s="5"/>
      <c r="DW16" s="5"/>
      <c r="DX16" s="5"/>
      <c r="DY16" s="5"/>
      <c r="DZ16" s="4">
        <v>0.65200000000000002</v>
      </c>
      <c r="EA16" s="4">
        <v>0.73329999999999995</v>
      </c>
      <c r="EB16" s="4">
        <v>0.26179999999999998</v>
      </c>
      <c r="EC16" s="4">
        <v>9.2999999999999992E-3</v>
      </c>
      <c r="ED16" s="4">
        <v>0.85770000000000002</v>
      </c>
      <c r="EE16" s="4">
        <v>0.62619999999999998</v>
      </c>
      <c r="EF16" s="4">
        <v>1</v>
      </c>
      <c r="EG16" s="4">
        <v>4.8567</v>
      </c>
      <c r="EH16" s="5"/>
      <c r="EI16" s="5"/>
      <c r="EJ16" s="5"/>
      <c r="EK16" s="5"/>
      <c r="EL16" s="5"/>
      <c r="EM16" s="5"/>
      <c r="EN16" s="5"/>
      <c r="EO16" s="5"/>
      <c r="EP16" s="4"/>
      <c r="EQ16" s="4"/>
      <c r="ER16" s="4"/>
      <c r="ES16" s="4"/>
      <c r="ET16" s="4"/>
      <c r="EU16" s="4"/>
      <c r="EV16" s="4"/>
      <c r="EW16" s="4"/>
      <c r="EX16" s="5">
        <v>0.64019999999999999</v>
      </c>
      <c r="EY16" s="5">
        <v>0.70779999999999998</v>
      </c>
      <c r="EZ16" s="5">
        <v>0.28510000000000002</v>
      </c>
      <c r="FA16" s="5">
        <v>1.6000000000000001E-3</v>
      </c>
      <c r="FB16" s="5">
        <v>0.87839999999999996</v>
      </c>
      <c r="FC16" s="5">
        <v>0.65100000000000002</v>
      </c>
      <c r="FD16" s="5">
        <v>1</v>
      </c>
      <c r="FE16" s="5">
        <v>10.113099999999999</v>
      </c>
      <c r="FF16" s="4">
        <v>0.64580000000000004</v>
      </c>
      <c r="FG16" s="4">
        <v>0.72140000000000004</v>
      </c>
      <c r="FH16" s="4">
        <v>0.2707</v>
      </c>
      <c r="FI16" s="4">
        <v>4.8999999999999998E-3</v>
      </c>
      <c r="FJ16" s="4">
        <v>0.87239999999999995</v>
      </c>
      <c r="FK16" s="4">
        <v>0.6411</v>
      </c>
      <c r="FL16" s="4">
        <v>1</v>
      </c>
      <c r="FM16" s="4">
        <v>8.0296000000000003</v>
      </c>
      <c r="FN16" s="5">
        <v>0.65249999999999997</v>
      </c>
      <c r="FO16" s="5">
        <v>0.73529999999999995</v>
      </c>
      <c r="FP16" s="5">
        <v>0.2591</v>
      </c>
      <c r="FQ16" s="5">
        <v>9.1999999999999998E-3</v>
      </c>
      <c r="FR16" s="5">
        <v>0.85909999999999997</v>
      </c>
      <c r="FS16" s="5">
        <v>0.62729999999999997</v>
      </c>
      <c r="FT16" s="5">
        <v>1</v>
      </c>
      <c r="FU16" s="5">
        <v>5.0378999999999996</v>
      </c>
      <c r="FV16" s="4">
        <v>0.66639999999999999</v>
      </c>
      <c r="FW16" s="4">
        <v>0.76829999999999998</v>
      </c>
      <c r="FX16" s="4">
        <v>0.23419999999999999</v>
      </c>
      <c r="FY16" s="4">
        <v>1.6799999999999999E-2</v>
      </c>
      <c r="FZ16" s="4">
        <v>0.82669999999999999</v>
      </c>
      <c r="GA16" s="4">
        <v>0.57310000000000005</v>
      </c>
      <c r="GB16" s="4">
        <v>0.99980000000000002</v>
      </c>
      <c r="GC16" s="4">
        <v>2.9674</v>
      </c>
      <c r="GD16" s="5"/>
      <c r="GE16" s="5"/>
      <c r="GF16" s="5"/>
      <c r="GG16" s="5"/>
      <c r="GH16" s="5"/>
      <c r="GI16" s="5"/>
      <c r="GJ16" s="5"/>
      <c r="GK16" s="5"/>
      <c r="GL16" s="4"/>
      <c r="GM16" s="4"/>
      <c r="GN16" s="4"/>
      <c r="GO16" s="4"/>
      <c r="GP16" s="4"/>
      <c r="GQ16" s="4"/>
      <c r="GR16" s="4"/>
      <c r="GS16" s="4"/>
      <c r="GT16" s="5"/>
      <c r="GU16" s="5"/>
      <c r="GV16" s="5"/>
      <c r="GW16" s="5"/>
      <c r="GX16" s="5"/>
      <c r="GY16" s="5"/>
      <c r="GZ16" s="5"/>
      <c r="HA16" s="5"/>
      <c r="HB16" s="4"/>
      <c r="HC16" s="4"/>
      <c r="HD16" s="4"/>
      <c r="HE16" s="4"/>
      <c r="HF16" s="4"/>
      <c r="HG16" s="4"/>
      <c r="HH16" s="4"/>
      <c r="HI16" s="4"/>
      <c r="HJ16" s="5"/>
      <c r="HK16" s="5"/>
      <c r="HL16" s="5"/>
      <c r="HM16" s="5"/>
      <c r="HN16" s="5"/>
      <c r="HO16" s="5"/>
      <c r="HP16" s="5"/>
      <c r="HQ16" s="5"/>
      <c r="HR16" s="4"/>
      <c r="HS16" s="4"/>
      <c r="HT16" s="4"/>
      <c r="HU16" s="4"/>
      <c r="HV16" s="4"/>
      <c r="HW16" s="4"/>
      <c r="HX16" s="4"/>
      <c r="HY16" s="4"/>
      <c r="HZ16" s="5"/>
      <c r="IA16" s="5"/>
      <c r="IB16" s="5"/>
      <c r="IC16" s="5"/>
      <c r="ID16" s="5"/>
      <c r="IE16" s="5"/>
      <c r="IF16" s="5"/>
      <c r="IG16" s="5"/>
      <c r="IH16" s="4"/>
      <c r="II16" s="4"/>
      <c r="IJ16" s="4"/>
      <c r="IK16" s="4"/>
      <c r="IL16" s="4"/>
      <c r="IM16" s="4"/>
      <c r="IN16" s="4"/>
      <c r="IO16" s="4"/>
      <c r="IP16" s="5"/>
      <c r="IQ16" s="5"/>
      <c r="IR16" s="5"/>
      <c r="IS16" s="5"/>
      <c r="IT16" s="5"/>
      <c r="IU16" s="5"/>
      <c r="IV16" s="5"/>
      <c r="IW16" s="5"/>
      <c r="IX16" s="4"/>
      <c r="IY16" s="4"/>
      <c r="IZ16" s="4"/>
      <c r="JA16" s="4"/>
      <c r="JB16" s="4"/>
      <c r="JC16" s="4"/>
      <c r="JD16" s="4"/>
      <c r="JE16" s="4"/>
      <c r="JF16" s="5"/>
      <c r="JG16" s="5"/>
      <c r="JH16" s="5"/>
      <c r="JI16" s="5"/>
      <c r="JJ16" s="5"/>
      <c r="JK16" s="5"/>
      <c r="JL16" s="5"/>
      <c r="JM16" s="5"/>
      <c r="JN16" s="4">
        <f t="shared" si="0"/>
        <v>0.65740624999999986</v>
      </c>
      <c r="JO16" s="4">
        <f t="shared" si="1"/>
        <v>0.74798750000000014</v>
      </c>
      <c r="JP16" s="4">
        <f t="shared" si="2"/>
        <v>0.25043124999999999</v>
      </c>
      <c r="JQ16" s="4">
        <f t="shared" si="3"/>
        <v>1.1756249999999998E-2</v>
      </c>
      <c r="JR16" s="4">
        <f t="shared" si="4"/>
        <v>0.84059375000000003</v>
      </c>
      <c r="JS16" s="4">
        <f t="shared" si="5"/>
        <v>0.61580000000000001</v>
      </c>
      <c r="JT16" s="4">
        <f t="shared" si="6"/>
        <v>0.99834375000000009</v>
      </c>
      <c r="JU16" s="4">
        <f t="shared" si="7"/>
        <v>6.6025437500000006</v>
      </c>
      <c r="JV16" s="1" t="str" cm="1">
        <f t="array" aca="1" ref="JV16" ca="1">CONCATENATE(INDIRECT(ADDRESS(1,MATCH(_xlfn.MINIFS(B16:JM16,metrics.rec,"MAE"),B16:JM16,0)+1)), ", ", INDIRECT(ADDRESS(2,MATCH(_xlfn.MINIFS(B16:JM16,metrics.rec,"MAE"),B16:JM16,0)+1)))</f>
        <v>k=5, r=0.1</v>
      </c>
      <c r="JW16" s="1" t="str" cm="1">
        <f t="array" aca="1" ref="JW16" ca="1">CONCATENATE(INDIRECT(ADDRESS(1,MATCH(_xlfn.MINIFS(B16:JM16,metrics.rec,"MSE"),B16:JM16,0)+1)), ", ", INDIRECT(ADDRESS(2,MATCH(_xlfn.MINIFS(B16:JM16,metrics.rec,"MSE"),B16:JM16,0)+1)))</f>
        <v>k=20, r=0.1</v>
      </c>
      <c r="JX16" s="1" t="str" cm="1">
        <f t="array" aca="1" ref="JX16" ca="1">CONCATENATE(INDIRECT(ADDRESS(1,MATCH(_xlfn.MAXIFS(B16:JM16,metrics.rec,"R"),B16:JM16,0)+1)), ", ", INDIRECT(ADDRESS(2,MATCH(_xlfn.MAXIFS(B16:JM16,metrics.rec,"R"),B16:JM16,0)+1)))</f>
        <v>k=20, r=0.1</v>
      </c>
      <c r="JY16" s="1" t="str" cm="1">
        <f t="array" aca="1" ref="JY16" ca="1">CONCATENATE(INDIRECT(ADDRESS(1,MATCH(_xlfn.MAXIFS(B16:JM16,metrics.rec,"Precision"),B16:JM16,0)+1)), ", ", INDIRECT(ADDRESS(2,MATCH(_xlfn.MAXIFS(B16:JM16,metrics.rec,"Precision"),B16:JM16,0)+1)))</f>
        <v>k=5, r=0.9</v>
      </c>
      <c r="JZ16" s="1" t="str" cm="1">
        <f t="array" aca="1" ref="JZ16" ca="1">CONCATENATE(INDIRECT(ADDRESS(1,MATCH(_xlfn.MAXIFS(B16:JM16,metrics.rec,"Recall"),B16:JM16,0)+1)), ", ", INDIRECT(ADDRESS(2,MATCH(_xlfn.MAXIFS(B16:JM16,metrics.rec,"Recall"),B16:JM16,0)+1)))</f>
        <v>k=10, r=0.1</v>
      </c>
      <c r="KA16" s="1" t="str" cm="1">
        <f t="array" aca="1" ref="KA16" ca="1">CONCATENATE(INDIRECT(ADDRESS(1,MATCH(_xlfn.MAXIFS(B16:JM16,metrics.rec,"Coverage"),B16:JM16,0)+1)), ", ", INDIRECT(ADDRESS(2,MATCH(_xlfn.MAXIFS(B16:JM16,metrics.rec,"Coverage"),B16:JM16,0)+1)))</f>
        <v>k=10, r=0.1</v>
      </c>
      <c r="KB16" s="1" t="str" cm="1">
        <f t="array" aca="1" ref="KB16" ca="1">CONCATENATE(INDIRECT(ADDRESS(1,MATCH(_xlfn.MAXIFS(B16:JM16,metrics.rec,"Recatio"),B16:JM16,0)+1)), ", ", INDIRECT(ADDRESS(2,MATCH(_xlfn.MAXIFS(B16:JM16,metrics.rec,"Recatio"),B16:JM16,0)+1)))</f>
        <v>k=5, r=0.1</v>
      </c>
      <c r="KC16" s="1" t="str" cm="1">
        <f t="array" aca="1" ref="KC16" ca="1">CONCATENATE(INDIRECT(ADDRESS(1,MATCH(_xlfn.MINIFS(B16:JM16,metrics.rec,"Time"),B16:JM16,0)+1)), ", ", INDIRECT(ADDRESS(2,MATCH(_xlfn.MINIFS(B16:JM16,metrics.rec,"Time"),B16:JM16,0)+1)))</f>
        <v>k=5, r=0.9</v>
      </c>
    </row>
    <row r="17" spans="1:289" x14ac:dyDescent="0.2">
      <c r="A17" s="1" t="s">
        <v>14</v>
      </c>
      <c r="B17" s="4">
        <v>0.61380000000000001</v>
      </c>
      <c r="C17" s="4">
        <v>0.65329999999999999</v>
      </c>
      <c r="D17" s="4">
        <v>0.2994</v>
      </c>
      <c r="E17" s="4">
        <v>1.6000000000000001E-3</v>
      </c>
      <c r="F17" s="4">
        <v>0.88349999999999995</v>
      </c>
      <c r="G17" s="4"/>
      <c r="H17" s="4">
        <v>1</v>
      </c>
      <c r="I17" s="4">
        <v>15.795500000000001</v>
      </c>
      <c r="J17" s="5">
        <v>0.61860000000000004</v>
      </c>
      <c r="K17" s="5">
        <v>0.66490000000000005</v>
      </c>
      <c r="L17" s="5">
        <v>0.30520000000000003</v>
      </c>
      <c r="M17" s="5">
        <v>3.0999999999999999E-3</v>
      </c>
      <c r="N17" s="5">
        <v>0.88019999999999998</v>
      </c>
      <c r="O17" s="5">
        <v>0.65480000000000005</v>
      </c>
      <c r="P17" s="5">
        <v>1</v>
      </c>
      <c r="Q17" s="5">
        <v>9.4237000000000002</v>
      </c>
      <c r="R17" s="4">
        <v>0.63070000000000004</v>
      </c>
      <c r="S17" s="4">
        <v>0.69189999999999996</v>
      </c>
      <c r="T17" s="4">
        <v>0.28720000000000001</v>
      </c>
      <c r="U17" s="4">
        <v>4.7999999999999996E-3</v>
      </c>
      <c r="V17" s="4">
        <v>0.86719999999999997</v>
      </c>
      <c r="W17" s="4"/>
      <c r="X17" s="4">
        <v>1</v>
      </c>
      <c r="Y17" s="4">
        <v>12.845599999999999</v>
      </c>
      <c r="Z17" s="5">
        <v>0.63170000000000004</v>
      </c>
      <c r="AA17" s="5">
        <v>0.69069999999999998</v>
      </c>
      <c r="AB17" s="5">
        <v>0.2787</v>
      </c>
      <c r="AC17" s="5">
        <v>6.7000000000000002E-3</v>
      </c>
      <c r="AD17" s="5">
        <v>0.87019999999999997</v>
      </c>
      <c r="AE17" s="5">
        <v>0.65410000000000001</v>
      </c>
      <c r="AF17" s="5">
        <v>1</v>
      </c>
      <c r="AG17" s="5">
        <v>6.4714</v>
      </c>
      <c r="AH17" s="4">
        <v>0.63790000000000002</v>
      </c>
      <c r="AI17" s="4">
        <v>0.70450000000000002</v>
      </c>
      <c r="AJ17" s="4">
        <v>0.27760000000000001</v>
      </c>
      <c r="AK17" s="4">
        <v>8.8999999999999999E-3</v>
      </c>
      <c r="AL17" s="4">
        <v>0.85899999999999999</v>
      </c>
      <c r="AM17" s="4"/>
      <c r="AN17" s="4">
        <v>1</v>
      </c>
      <c r="AO17" s="4">
        <v>8.0762999999999998</v>
      </c>
      <c r="AP17" s="5">
        <v>0.6492</v>
      </c>
      <c r="AQ17" s="5">
        <v>0.72809999999999997</v>
      </c>
      <c r="AR17" s="5">
        <v>0.2535</v>
      </c>
      <c r="AS17" s="5">
        <v>1.15E-2</v>
      </c>
      <c r="AT17" s="5">
        <v>0.84699999999999998</v>
      </c>
      <c r="AU17" s="5">
        <v>0.64980000000000004</v>
      </c>
      <c r="AV17" s="5">
        <v>1</v>
      </c>
      <c r="AW17" s="5">
        <v>4.4851999999999999</v>
      </c>
      <c r="AX17" s="4">
        <v>0.66149999999999998</v>
      </c>
      <c r="AY17" s="4">
        <v>0.75860000000000005</v>
      </c>
      <c r="AZ17" s="4">
        <v>0.23519999999999999</v>
      </c>
      <c r="BA17" s="4">
        <v>1.49E-2</v>
      </c>
      <c r="BB17" s="4">
        <v>0.82889999999999997</v>
      </c>
      <c r="BC17" s="4"/>
      <c r="BD17" s="4">
        <v>1</v>
      </c>
      <c r="BE17" s="4">
        <v>5.5378999999999996</v>
      </c>
      <c r="BF17" s="5">
        <v>0.68669999999999998</v>
      </c>
      <c r="BG17" s="5">
        <v>0.82299999999999995</v>
      </c>
      <c r="BH17" s="5">
        <v>0.1973</v>
      </c>
      <c r="BI17" s="5">
        <v>1.9800000000000002E-2</v>
      </c>
      <c r="BJ17" s="5">
        <v>0.79279999999999995</v>
      </c>
      <c r="BK17" s="5">
        <v>0.6351</v>
      </c>
      <c r="BL17" s="5">
        <v>0.99870000000000003</v>
      </c>
      <c r="BM17" s="5">
        <v>2.0823999999999998</v>
      </c>
      <c r="BN17" s="4">
        <v>0.74570000000000003</v>
      </c>
      <c r="BO17" s="4">
        <v>0.97340000000000004</v>
      </c>
      <c r="BP17" s="4">
        <v>0.13850000000000001</v>
      </c>
      <c r="BQ17" s="4">
        <v>2.86E-2</v>
      </c>
      <c r="BR17" s="4">
        <v>0.7026</v>
      </c>
      <c r="BS17" s="4"/>
      <c r="BT17" s="4">
        <v>0.9839</v>
      </c>
      <c r="BU17" s="4">
        <v>1.659</v>
      </c>
      <c r="BV17" s="5">
        <v>0.61699999999999999</v>
      </c>
      <c r="BW17" s="5">
        <v>0.66069999999999995</v>
      </c>
      <c r="BX17" s="5">
        <v>0.30919999999999997</v>
      </c>
      <c r="BY17" s="5">
        <v>1.6000000000000001E-3</v>
      </c>
      <c r="BZ17" s="5">
        <v>0.88439999999999996</v>
      </c>
      <c r="CA17" s="5">
        <v>0.65700000000000003</v>
      </c>
      <c r="CB17" s="5">
        <v>1</v>
      </c>
      <c r="CC17" s="5">
        <v>10.629099999999999</v>
      </c>
      <c r="CD17" s="4"/>
      <c r="CE17" s="4"/>
      <c r="CF17" s="4"/>
      <c r="CG17" s="4"/>
      <c r="CH17" s="4"/>
      <c r="CI17" s="4"/>
      <c r="CJ17" s="4"/>
      <c r="CK17" s="4"/>
      <c r="CL17" s="5">
        <v>0.63859999999999995</v>
      </c>
      <c r="CM17" s="5">
        <v>0.70650000000000002</v>
      </c>
      <c r="CN17" s="5">
        <v>0.27529999999999999</v>
      </c>
      <c r="CO17" s="5">
        <v>8.8999999999999999E-3</v>
      </c>
      <c r="CP17" s="5">
        <v>0.86040000000000005</v>
      </c>
      <c r="CQ17" s="5">
        <v>0.65290000000000004</v>
      </c>
      <c r="CR17" s="5">
        <v>1</v>
      </c>
      <c r="CS17" s="5">
        <v>6.6642999999999999</v>
      </c>
      <c r="CT17" s="4"/>
      <c r="CU17" s="4"/>
      <c r="CV17" s="4"/>
      <c r="CW17" s="4"/>
      <c r="CX17" s="4"/>
      <c r="CY17" s="4"/>
      <c r="CZ17" s="4"/>
      <c r="DA17" s="4"/>
      <c r="DB17" s="5"/>
      <c r="DC17" s="5"/>
      <c r="DD17" s="5"/>
      <c r="DE17" s="5"/>
      <c r="DF17" s="5"/>
      <c r="DG17" s="5"/>
      <c r="DH17" s="5"/>
      <c r="DI17" s="5"/>
      <c r="DJ17" s="4"/>
      <c r="DK17" s="4"/>
      <c r="DL17" s="4"/>
      <c r="DM17" s="4"/>
      <c r="DN17" s="4"/>
      <c r="DO17" s="4"/>
      <c r="DP17" s="4"/>
      <c r="DQ17" s="4"/>
      <c r="DR17" s="5"/>
      <c r="DS17" s="5"/>
      <c r="DT17" s="5"/>
      <c r="DU17" s="5"/>
      <c r="DV17" s="5"/>
      <c r="DW17" s="5"/>
      <c r="DX17" s="5"/>
      <c r="DY17" s="5"/>
      <c r="DZ17" s="4">
        <v>0.63859999999999995</v>
      </c>
      <c r="EA17" s="4">
        <v>0.70660000000000001</v>
      </c>
      <c r="EB17" s="4">
        <v>0.27879999999999999</v>
      </c>
      <c r="EC17" s="4">
        <v>8.8999999999999999E-3</v>
      </c>
      <c r="ED17" s="4">
        <v>0.85870000000000002</v>
      </c>
      <c r="EE17" s="4">
        <v>0.65169999999999995</v>
      </c>
      <c r="EF17" s="4">
        <v>1</v>
      </c>
      <c r="EG17" s="4">
        <v>5.3532000000000002</v>
      </c>
      <c r="EH17" s="5"/>
      <c r="EI17" s="5"/>
      <c r="EJ17" s="5"/>
      <c r="EK17" s="5"/>
      <c r="EL17" s="5"/>
      <c r="EM17" s="5"/>
      <c r="EN17" s="5"/>
      <c r="EO17" s="5"/>
      <c r="EP17" s="4"/>
      <c r="EQ17" s="4"/>
      <c r="ER17" s="4"/>
      <c r="ES17" s="4"/>
      <c r="ET17" s="4"/>
      <c r="EU17" s="4"/>
      <c r="EV17" s="4"/>
      <c r="EW17" s="4"/>
      <c r="EX17" s="5">
        <v>0.61270000000000002</v>
      </c>
      <c r="EY17" s="5">
        <v>0.65180000000000005</v>
      </c>
      <c r="EZ17" s="5">
        <v>0.3115</v>
      </c>
      <c r="FA17" s="5">
        <v>1.6000000000000001E-3</v>
      </c>
      <c r="FB17" s="5">
        <v>0.88400000000000001</v>
      </c>
      <c r="FC17" s="5">
        <v>0.65700000000000003</v>
      </c>
      <c r="FD17" s="5">
        <v>1</v>
      </c>
      <c r="FE17" s="5">
        <v>12.1241</v>
      </c>
      <c r="FF17" s="4">
        <v>0.62519999999999998</v>
      </c>
      <c r="FG17" s="4">
        <v>0.67879999999999996</v>
      </c>
      <c r="FH17" s="4">
        <v>0.29549999999999998</v>
      </c>
      <c r="FI17" s="4">
        <v>4.7999999999999996E-3</v>
      </c>
      <c r="FJ17" s="4">
        <v>0.87529999999999997</v>
      </c>
      <c r="FK17" s="4">
        <v>0.65329999999999999</v>
      </c>
      <c r="FL17" s="4">
        <v>1</v>
      </c>
      <c r="FM17" s="4">
        <v>8.6668000000000003</v>
      </c>
      <c r="FN17" s="5">
        <v>0.63919999999999999</v>
      </c>
      <c r="FO17" s="5">
        <v>0.70820000000000005</v>
      </c>
      <c r="FP17" s="5">
        <v>0.27679999999999999</v>
      </c>
      <c r="FQ17" s="5">
        <v>8.8999999999999999E-3</v>
      </c>
      <c r="FR17" s="5">
        <v>0.86019999999999996</v>
      </c>
      <c r="FS17" s="5">
        <v>0.65310000000000001</v>
      </c>
      <c r="FT17" s="5">
        <v>1</v>
      </c>
      <c r="FU17" s="5">
        <v>5.4191000000000003</v>
      </c>
      <c r="FV17" s="4">
        <v>0.66149999999999998</v>
      </c>
      <c r="FW17" s="4">
        <v>0.75949999999999995</v>
      </c>
      <c r="FX17" s="4">
        <v>0.23730000000000001</v>
      </c>
      <c r="FY17" s="4">
        <v>1.49E-2</v>
      </c>
      <c r="FZ17" s="4">
        <v>0.82809999999999995</v>
      </c>
      <c r="GA17" s="4">
        <v>0.64739999999999998</v>
      </c>
      <c r="GB17" s="4">
        <v>0.99990000000000001</v>
      </c>
      <c r="GC17" s="4">
        <v>3.3315000000000001</v>
      </c>
      <c r="GD17" s="5"/>
      <c r="GE17" s="5"/>
      <c r="GF17" s="5"/>
      <c r="GG17" s="5"/>
      <c r="GH17" s="5"/>
      <c r="GI17" s="5"/>
      <c r="GJ17" s="5"/>
      <c r="GK17" s="5"/>
      <c r="GL17" s="4"/>
      <c r="GM17" s="4"/>
      <c r="GN17" s="4"/>
      <c r="GO17" s="4"/>
      <c r="GP17" s="4"/>
      <c r="GQ17" s="4"/>
      <c r="GR17" s="4"/>
      <c r="GS17" s="4"/>
      <c r="GT17" s="5"/>
      <c r="GU17" s="5"/>
      <c r="GV17" s="5"/>
      <c r="GW17" s="5"/>
      <c r="GX17" s="5"/>
      <c r="GY17" s="5"/>
      <c r="GZ17" s="5"/>
      <c r="HA17" s="5"/>
      <c r="HB17" s="4"/>
      <c r="HC17" s="4"/>
      <c r="HD17" s="4"/>
      <c r="HE17" s="4"/>
      <c r="HF17" s="4"/>
      <c r="HG17" s="4"/>
      <c r="HH17" s="4"/>
      <c r="HI17" s="4"/>
      <c r="HJ17" s="5"/>
      <c r="HK17" s="5"/>
      <c r="HL17" s="5"/>
      <c r="HM17" s="5"/>
      <c r="HN17" s="5"/>
      <c r="HO17" s="5"/>
      <c r="HP17" s="5"/>
      <c r="HQ17" s="5"/>
      <c r="HR17" s="4"/>
      <c r="HS17" s="4"/>
      <c r="HT17" s="4"/>
      <c r="HU17" s="4"/>
      <c r="HV17" s="4"/>
      <c r="HW17" s="4"/>
      <c r="HX17" s="4"/>
      <c r="HY17" s="4"/>
      <c r="HZ17" s="5"/>
      <c r="IA17" s="5"/>
      <c r="IB17" s="5"/>
      <c r="IC17" s="5"/>
      <c r="ID17" s="5"/>
      <c r="IE17" s="5"/>
      <c r="IF17" s="5"/>
      <c r="IG17" s="5"/>
      <c r="IH17" s="4"/>
      <c r="II17" s="4"/>
      <c r="IJ17" s="4"/>
      <c r="IK17" s="4"/>
      <c r="IL17" s="4"/>
      <c r="IM17" s="4"/>
      <c r="IN17" s="4"/>
      <c r="IO17" s="4"/>
      <c r="IP17" s="5"/>
      <c r="IQ17" s="5"/>
      <c r="IR17" s="5"/>
      <c r="IS17" s="5"/>
      <c r="IT17" s="5"/>
      <c r="IU17" s="5"/>
      <c r="IV17" s="5"/>
      <c r="IW17" s="5"/>
      <c r="IX17" s="4"/>
      <c r="IY17" s="4"/>
      <c r="IZ17" s="4"/>
      <c r="JA17" s="4"/>
      <c r="JB17" s="4"/>
      <c r="JC17" s="4"/>
      <c r="JD17" s="4"/>
      <c r="JE17" s="4"/>
      <c r="JF17" s="5"/>
      <c r="JG17" s="5"/>
      <c r="JH17" s="5"/>
      <c r="JI17" s="5"/>
      <c r="JJ17" s="5"/>
      <c r="JK17" s="5"/>
      <c r="JL17" s="5"/>
      <c r="JM17" s="5"/>
      <c r="JN17" s="4">
        <f t="shared" si="0"/>
        <v>0.64428750000000012</v>
      </c>
      <c r="JO17" s="4">
        <f t="shared" si="1"/>
        <v>0.72253124999999996</v>
      </c>
      <c r="JP17" s="4">
        <f t="shared" si="2"/>
        <v>0.26606250000000004</v>
      </c>
      <c r="JQ17" s="4">
        <f t="shared" si="3"/>
        <v>9.3437499999999996E-3</v>
      </c>
      <c r="JR17" s="4">
        <f t="shared" si="4"/>
        <v>0.84890625000000008</v>
      </c>
      <c r="JS17" s="4">
        <f t="shared" si="5"/>
        <v>0.65147272727272731</v>
      </c>
      <c r="JT17" s="4">
        <f t="shared" si="6"/>
        <v>0.99890625</v>
      </c>
      <c r="JU17" s="4">
        <f t="shared" si="7"/>
        <v>7.4103187499999992</v>
      </c>
      <c r="JV17" s="1" t="str" cm="1">
        <f t="array" aca="1" ref="JV17" ca="1">CONCATENATE(INDIRECT(ADDRESS(1,MATCH(_xlfn.MINIFS(B17:JM17,metrics.rec,"MAE"),B17:JM17,0)+1)), ", ", INDIRECT(ADDRESS(2,MATCH(_xlfn.MINIFS(B17:JM17,metrics.rec,"MAE"),B17:JM17,0)+1)))</f>
        <v>k=20, r=0.1</v>
      </c>
      <c r="JW17" s="1" t="str" cm="1">
        <f t="array" aca="1" ref="JW17" ca="1">CONCATENATE(INDIRECT(ADDRESS(1,MATCH(_xlfn.MINIFS(B17:JM17,metrics.rec,"MSE"),B17:JM17,0)+1)), ", ", INDIRECT(ADDRESS(2,MATCH(_xlfn.MINIFS(B17:JM17,metrics.rec,"MSE"),B17:JM17,0)+1)))</f>
        <v>k=20, r=0.1</v>
      </c>
      <c r="JX17" s="1" t="str" cm="1">
        <f t="array" aca="1" ref="JX17" ca="1">CONCATENATE(INDIRECT(ADDRESS(1,MATCH(_xlfn.MAXIFS(B17:JM17,metrics.rec,"R"),B17:JM17,0)+1)), ", ", INDIRECT(ADDRESS(2,MATCH(_xlfn.MAXIFS(B17:JM17,metrics.rec,"R"),B17:JM17,0)+1)))</f>
        <v>k=20, r=0.1</v>
      </c>
      <c r="JY17" s="1" t="str" cm="1">
        <f t="array" aca="1" ref="JY17" ca="1">CONCATENATE(INDIRECT(ADDRESS(1,MATCH(_xlfn.MAXIFS(B17:JM17,metrics.rec,"Precision"),B17:JM17,0)+1)), ", ", INDIRECT(ADDRESS(2,MATCH(_xlfn.MAXIFS(B17:JM17,metrics.rec,"Precision"),B17:JM17,0)+1)))</f>
        <v>k=5, r=0.9</v>
      </c>
      <c r="JZ17" s="1" t="str" cm="1">
        <f t="array" aca="1" ref="JZ17" ca="1">CONCATENATE(INDIRECT(ADDRESS(1,MATCH(_xlfn.MAXIFS(B17:JM17,metrics.rec,"Recall"),B17:JM17,0)+1)), ", ", INDIRECT(ADDRESS(2,MATCH(_xlfn.MAXIFS(B17:JM17,metrics.rec,"Recall"),B17:JM17,0)+1)))</f>
        <v>k=10, r=0.1</v>
      </c>
      <c r="KA17" s="1" t="str" cm="1">
        <f t="array" aca="1" ref="KA17" ca="1">CONCATENATE(INDIRECT(ADDRESS(1,MATCH(_xlfn.MAXIFS(B17:JM17,metrics.rec,"Coverage"),B17:JM17,0)+1)), ", ", INDIRECT(ADDRESS(2,MATCH(_xlfn.MAXIFS(B17:JM17,metrics.rec,"Coverage"),B17:JM17,0)+1)))</f>
        <v>k=10, r=0.1</v>
      </c>
      <c r="KB17" s="1" t="str" cm="1">
        <f t="array" aca="1" ref="KB17" ca="1">CONCATENATE(INDIRECT(ADDRESS(1,MATCH(_xlfn.MAXIFS(B17:JM17,metrics.rec,"Recatio"),B17:JM17,0)+1)), ", ", INDIRECT(ADDRESS(2,MATCH(_xlfn.MAXIFS(B17:JM17,metrics.rec,"Recatio"),B17:JM17,0)+1)))</f>
        <v>k=5, r=0.1</v>
      </c>
      <c r="KC17" s="1" t="str" cm="1">
        <f t="array" aca="1" ref="KC17" ca="1">CONCATENATE(INDIRECT(ADDRESS(1,MATCH(_xlfn.MINIFS(B17:JM17,metrics.rec,"Time"),B17:JM17,0)+1)), ", ", INDIRECT(ADDRESS(2,MATCH(_xlfn.MINIFS(B17:JM17,metrics.rec,"Time"),B17:JM17,0)+1)))</f>
        <v>k=5, r=0.9</v>
      </c>
    </row>
    <row r="18" spans="1:289" x14ac:dyDescent="0.2">
      <c r="A18" s="1" t="s">
        <v>15</v>
      </c>
      <c r="B18" s="4">
        <v>0.63049999999999995</v>
      </c>
      <c r="C18" s="4">
        <v>0.68479999999999996</v>
      </c>
      <c r="D18" s="4">
        <v>0.30030000000000001</v>
      </c>
      <c r="E18" s="4">
        <v>2.5000000000000001E-3</v>
      </c>
      <c r="F18" s="4">
        <v>0.86750000000000005</v>
      </c>
      <c r="G18" s="4"/>
      <c r="H18" s="4">
        <v>1</v>
      </c>
      <c r="I18" s="4">
        <v>16.930199999999999</v>
      </c>
      <c r="J18" s="5">
        <v>0.63519999999999999</v>
      </c>
      <c r="K18" s="5">
        <v>0.69530000000000003</v>
      </c>
      <c r="L18" s="5">
        <v>0.2989</v>
      </c>
      <c r="M18" s="5">
        <v>4.7999999999999996E-3</v>
      </c>
      <c r="N18" s="5">
        <v>0.85950000000000004</v>
      </c>
      <c r="O18" s="5">
        <v>0.40970000000000001</v>
      </c>
      <c r="P18" s="5">
        <v>1</v>
      </c>
      <c r="Q18" s="5">
        <v>10.776199999999999</v>
      </c>
      <c r="R18" s="4">
        <v>0.63959999999999995</v>
      </c>
      <c r="S18" s="4">
        <v>0.70479999999999998</v>
      </c>
      <c r="T18" s="4">
        <v>0.28149999999999997</v>
      </c>
      <c r="U18" s="4">
        <v>7.4999999999999997E-3</v>
      </c>
      <c r="V18" s="4">
        <v>0.85170000000000001</v>
      </c>
      <c r="W18" s="4"/>
      <c r="X18" s="4">
        <v>1</v>
      </c>
      <c r="Y18" s="4">
        <v>12.2203</v>
      </c>
      <c r="Z18" s="5">
        <v>0.64319999999999999</v>
      </c>
      <c r="AA18" s="5">
        <v>0.71060000000000001</v>
      </c>
      <c r="AB18" s="5">
        <v>0.27810000000000001</v>
      </c>
      <c r="AC18" s="5">
        <v>1.0699999999999999E-2</v>
      </c>
      <c r="AD18" s="5">
        <v>0.84419999999999995</v>
      </c>
      <c r="AE18" s="5">
        <v>0.3977</v>
      </c>
      <c r="AF18" s="5">
        <v>1</v>
      </c>
      <c r="AG18" s="5">
        <v>6.5213000000000001</v>
      </c>
      <c r="AH18" s="4">
        <v>0.64759999999999995</v>
      </c>
      <c r="AI18" s="4">
        <v>0.72</v>
      </c>
      <c r="AJ18" s="4">
        <v>0.26550000000000001</v>
      </c>
      <c r="AK18" s="4">
        <v>1.43E-2</v>
      </c>
      <c r="AL18" s="4">
        <v>0.82769999999999999</v>
      </c>
      <c r="AM18" s="4"/>
      <c r="AN18" s="4">
        <v>1</v>
      </c>
      <c r="AO18" s="4">
        <v>8.8734999999999999</v>
      </c>
      <c r="AP18" s="5">
        <v>0.65920000000000001</v>
      </c>
      <c r="AQ18" s="5">
        <v>0.74339999999999995</v>
      </c>
      <c r="AR18" s="5">
        <v>0.2475</v>
      </c>
      <c r="AS18" s="5">
        <v>1.8800000000000001E-2</v>
      </c>
      <c r="AT18" s="5">
        <v>0.8115</v>
      </c>
      <c r="AU18" s="5">
        <v>0.3805</v>
      </c>
      <c r="AV18" s="5">
        <v>1</v>
      </c>
      <c r="AW18" s="5">
        <v>4.7542</v>
      </c>
      <c r="AX18" s="4">
        <v>0.67169999999999996</v>
      </c>
      <c r="AY18" s="4">
        <v>0.77429999999999999</v>
      </c>
      <c r="AZ18" s="4">
        <v>0.22259999999999999</v>
      </c>
      <c r="BA18" s="4">
        <v>2.5399999999999999E-2</v>
      </c>
      <c r="BB18" s="4">
        <v>0.78410000000000002</v>
      </c>
      <c r="BC18" s="4"/>
      <c r="BD18" s="4">
        <v>1</v>
      </c>
      <c r="BE18" s="4">
        <v>5.7361000000000004</v>
      </c>
      <c r="BF18" s="5">
        <v>0.69610000000000005</v>
      </c>
      <c r="BG18" s="5">
        <v>0.83540000000000003</v>
      </c>
      <c r="BH18" s="5">
        <v>0.19239999999999999</v>
      </c>
      <c r="BI18" s="5">
        <v>3.7900000000000003E-2</v>
      </c>
      <c r="BJ18" s="5">
        <v>0.72550000000000003</v>
      </c>
      <c r="BK18" s="5">
        <v>0.30259999999999998</v>
      </c>
      <c r="BL18" s="5">
        <v>0.99839999999999995</v>
      </c>
      <c r="BM18" s="5">
        <v>2.1894</v>
      </c>
      <c r="BN18" s="4">
        <v>0.74950000000000006</v>
      </c>
      <c r="BO18" s="4">
        <v>0.97330000000000005</v>
      </c>
      <c r="BP18" s="4">
        <v>0.12970000000000001</v>
      </c>
      <c r="BQ18" s="4">
        <v>7.9000000000000001E-2</v>
      </c>
      <c r="BR18" s="4">
        <v>0.53210000000000002</v>
      </c>
      <c r="BS18" s="4"/>
      <c r="BT18" s="4">
        <v>0.97670000000000001</v>
      </c>
      <c r="BU18" s="4">
        <v>1.6408</v>
      </c>
      <c r="BV18" s="5">
        <v>0.63339999999999996</v>
      </c>
      <c r="BW18" s="5">
        <v>0.69269999999999998</v>
      </c>
      <c r="BX18" s="5">
        <v>0.30530000000000002</v>
      </c>
      <c r="BY18" s="5">
        <v>2.3999999999999998E-3</v>
      </c>
      <c r="BZ18" s="5">
        <v>0.86670000000000003</v>
      </c>
      <c r="CA18" s="5">
        <v>0.41310000000000002</v>
      </c>
      <c r="CB18" s="5">
        <v>1</v>
      </c>
      <c r="CC18" s="5">
        <v>11.721399999999999</v>
      </c>
      <c r="CD18" s="4"/>
      <c r="CE18" s="4"/>
      <c r="CF18" s="4"/>
      <c r="CG18" s="4"/>
      <c r="CH18" s="4"/>
      <c r="CI18" s="4"/>
      <c r="CJ18" s="4"/>
      <c r="CK18" s="4"/>
      <c r="CL18" s="5">
        <v>0.64910000000000001</v>
      </c>
      <c r="CM18" s="5">
        <v>0.72330000000000005</v>
      </c>
      <c r="CN18" s="5">
        <v>0.26490000000000002</v>
      </c>
      <c r="CO18" s="5">
        <v>1.4200000000000001E-2</v>
      </c>
      <c r="CP18" s="5">
        <v>0.83009999999999995</v>
      </c>
      <c r="CQ18" s="5">
        <v>0.39319999999999999</v>
      </c>
      <c r="CR18" s="5">
        <v>1</v>
      </c>
      <c r="CS18" s="5">
        <v>6.4156000000000004</v>
      </c>
      <c r="CT18" s="4"/>
      <c r="CU18" s="4"/>
      <c r="CV18" s="4"/>
      <c r="CW18" s="4"/>
      <c r="CX18" s="4"/>
      <c r="CY18" s="4"/>
      <c r="CZ18" s="4"/>
      <c r="DA18" s="4"/>
      <c r="DB18" s="5"/>
      <c r="DC18" s="5"/>
      <c r="DD18" s="5"/>
      <c r="DE18" s="5"/>
      <c r="DF18" s="5"/>
      <c r="DG18" s="5"/>
      <c r="DH18" s="5"/>
      <c r="DI18" s="5"/>
      <c r="DJ18" s="4"/>
      <c r="DK18" s="4"/>
      <c r="DL18" s="4"/>
      <c r="DM18" s="4"/>
      <c r="DN18" s="4"/>
      <c r="DO18" s="4"/>
      <c r="DP18" s="4"/>
      <c r="DQ18" s="4"/>
      <c r="DR18" s="5"/>
      <c r="DS18" s="5"/>
      <c r="DT18" s="5"/>
      <c r="DU18" s="5"/>
      <c r="DV18" s="5"/>
      <c r="DW18" s="5"/>
      <c r="DX18" s="5"/>
      <c r="DY18" s="5"/>
      <c r="DZ18" s="4">
        <v>0.64929999999999999</v>
      </c>
      <c r="EA18" s="4">
        <v>0.72370000000000001</v>
      </c>
      <c r="EB18" s="4">
        <v>0.2666</v>
      </c>
      <c r="EC18" s="4">
        <v>1.4200000000000001E-2</v>
      </c>
      <c r="ED18" s="4">
        <v>0.82909999999999995</v>
      </c>
      <c r="EE18" s="4">
        <v>0.39369999999999999</v>
      </c>
      <c r="EF18" s="4">
        <v>1</v>
      </c>
      <c r="EG18" s="4">
        <v>5.3533999999999997</v>
      </c>
      <c r="EH18" s="5"/>
      <c r="EI18" s="5"/>
      <c r="EJ18" s="5"/>
      <c r="EK18" s="5"/>
      <c r="EL18" s="5"/>
      <c r="EM18" s="5"/>
      <c r="EN18" s="5"/>
      <c r="EO18" s="5"/>
      <c r="EP18" s="4"/>
      <c r="EQ18" s="4"/>
      <c r="ER18" s="4"/>
      <c r="ES18" s="4"/>
      <c r="ET18" s="4"/>
      <c r="EU18" s="4"/>
      <c r="EV18" s="4"/>
      <c r="EW18" s="4"/>
      <c r="EX18" s="5">
        <v>0.63009999999999999</v>
      </c>
      <c r="EY18" s="5">
        <v>0.68530000000000002</v>
      </c>
      <c r="EZ18" s="5">
        <v>0.30659999999999998</v>
      </c>
      <c r="FA18" s="5">
        <v>2.3999999999999998E-3</v>
      </c>
      <c r="FB18" s="5">
        <v>0.86539999999999995</v>
      </c>
      <c r="FC18" s="5">
        <v>0.41339999999999999</v>
      </c>
      <c r="FD18" s="5">
        <v>1</v>
      </c>
      <c r="FE18" s="5">
        <v>15.7805</v>
      </c>
      <c r="FF18" s="4">
        <v>0.63890000000000002</v>
      </c>
      <c r="FG18" s="4">
        <v>0.70409999999999995</v>
      </c>
      <c r="FH18" s="4">
        <v>0.29039999999999999</v>
      </c>
      <c r="FI18" s="4">
        <v>7.4999999999999997E-3</v>
      </c>
      <c r="FJ18" s="4">
        <v>0.85199999999999998</v>
      </c>
      <c r="FK18" s="4">
        <v>0.40400000000000003</v>
      </c>
      <c r="FL18" s="4">
        <v>1</v>
      </c>
      <c r="FM18" s="4">
        <v>9.0462000000000007</v>
      </c>
      <c r="FN18" s="5">
        <v>0.64959999999999996</v>
      </c>
      <c r="FO18" s="5">
        <v>0.72489999999999999</v>
      </c>
      <c r="FP18" s="5">
        <v>0.26869999999999999</v>
      </c>
      <c r="FQ18" s="5">
        <v>1.4200000000000001E-2</v>
      </c>
      <c r="FR18" s="5">
        <v>0.83030000000000004</v>
      </c>
      <c r="FS18" s="5">
        <v>0.39410000000000001</v>
      </c>
      <c r="FT18" s="5">
        <v>1</v>
      </c>
      <c r="FU18" s="5">
        <v>5.3662999999999998</v>
      </c>
      <c r="FV18" s="4">
        <v>0.67290000000000005</v>
      </c>
      <c r="FW18" s="4">
        <v>0.77659999999999996</v>
      </c>
      <c r="FX18" s="4">
        <v>0.22559999999999999</v>
      </c>
      <c r="FY18" s="4">
        <v>2.5399999999999999E-2</v>
      </c>
      <c r="FZ18" s="4">
        <v>0.78320000000000001</v>
      </c>
      <c r="GA18" s="4">
        <v>0.35780000000000001</v>
      </c>
      <c r="GB18" s="4">
        <v>0.99990000000000001</v>
      </c>
      <c r="GC18" s="4">
        <v>3.4455</v>
      </c>
      <c r="GD18" s="5"/>
      <c r="GE18" s="5"/>
      <c r="GF18" s="5"/>
      <c r="GG18" s="5"/>
      <c r="GH18" s="5"/>
      <c r="GI18" s="5"/>
      <c r="GJ18" s="5"/>
      <c r="GK18" s="5"/>
      <c r="GL18" s="4"/>
      <c r="GM18" s="4"/>
      <c r="GN18" s="4"/>
      <c r="GO18" s="4"/>
      <c r="GP18" s="4"/>
      <c r="GQ18" s="4"/>
      <c r="GR18" s="4"/>
      <c r="GS18" s="4"/>
      <c r="GT18" s="5"/>
      <c r="GU18" s="5"/>
      <c r="GV18" s="5"/>
      <c r="GW18" s="5"/>
      <c r="GX18" s="5"/>
      <c r="GY18" s="5"/>
      <c r="GZ18" s="5"/>
      <c r="HA18" s="5"/>
      <c r="HB18" s="4"/>
      <c r="HC18" s="4"/>
      <c r="HD18" s="4"/>
      <c r="HE18" s="4"/>
      <c r="HF18" s="4"/>
      <c r="HG18" s="4"/>
      <c r="HH18" s="4"/>
      <c r="HI18" s="4"/>
      <c r="HJ18" s="5"/>
      <c r="HK18" s="5"/>
      <c r="HL18" s="5"/>
      <c r="HM18" s="5"/>
      <c r="HN18" s="5"/>
      <c r="HO18" s="5"/>
      <c r="HP18" s="5"/>
      <c r="HQ18" s="5"/>
      <c r="HR18" s="4"/>
      <c r="HS18" s="4"/>
      <c r="HT18" s="4"/>
      <c r="HU18" s="4"/>
      <c r="HV18" s="4"/>
      <c r="HW18" s="4"/>
      <c r="HX18" s="4"/>
      <c r="HY18" s="4"/>
      <c r="HZ18" s="5"/>
      <c r="IA18" s="5"/>
      <c r="IB18" s="5"/>
      <c r="IC18" s="5"/>
      <c r="ID18" s="5"/>
      <c r="IE18" s="5"/>
      <c r="IF18" s="5"/>
      <c r="IG18" s="5"/>
      <c r="IH18" s="4"/>
      <c r="II18" s="4"/>
      <c r="IJ18" s="4"/>
      <c r="IK18" s="4"/>
      <c r="IL18" s="4"/>
      <c r="IM18" s="4"/>
      <c r="IN18" s="4"/>
      <c r="IO18" s="4"/>
      <c r="IP18" s="5"/>
      <c r="IQ18" s="5"/>
      <c r="IR18" s="5"/>
      <c r="IS18" s="5"/>
      <c r="IT18" s="5"/>
      <c r="IU18" s="5"/>
      <c r="IV18" s="5"/>
      <c r="IW18" s="5"/>
      <c r="IX18" s="4"/>
      <c r="IY18" s="4"/>
      <c r="IZ18" s="4"/>
      <c r="JA18" s="4"/>
      <c r="JB18" s="4"/>
      <c r="JC18" s="4"/>
      <c r="JD18" s="4"/>
      <c r="JE18" s="4"/>
      <c r="JF18" s="5"/>
      <c r="JG18" s="5"/>
      <c r="JH18" s="5"/>
      <c r="JI18" s="5"/>
      <c r="JJ18" s="5"/>
      <c r="JK18" s="5"/>
      <c r="JL18" s="5"/>
      <c r="JM18" s="5"/>
      <c r="JN18" s="4">
        <f t="shared" si="0"/>
        <v>0.65599374999999993</v>
      </c>
      <c r="JO18" s="4">
        <f t="shared" si="1"/>
        <v>0.74203125000000003</v>
      </c>
      <c r="JP18" s="4">
        <f t="shared" si="2"/>
        <v>0.25903749999999998</v>
      </c>
      <c r="JQ18" s="4">
        <f t="shared" si="3"/>
        <v>1.7575E-2</v>
      </c>
      <c r="JR18" s="4">
        <f t="shared" si="4"/>
        <v>0.81003749999999997</v>
      </c>
      <c r="JS18" s="4">
        <f t="shared" si="5"/>
        <v>0.38725454545454546</v>
      </c>
      <c r="JT18" s="4">
        <f t="shared" si="6"/>
        <v>0.99843749999999998</v>
      </c>
      <c r="JU18" s="4">
        <f t="shared" si="7"/>
        <v>7.923181249999999</v>
      </c>
      <c r="JV18" s="1" t="str" cm="1">
        <f t="array" aca="1" ref="JV18" ca="1">CONCATENATE(INDIRECT(ADDRESS(1,MATCH(_xlfn.MINIFS(B18:JM18,metrics.rec,"MAE"),B18:JM18,0)+1)), ", ", INDIRECT(ADDRESS(2,MATCH(_xlfn.MINIFS(B18:JM18,metrics.rec,"MAE"),B18:JM18,0)+1)))</f>
        <v>k=20, r=0.1</v>
      </c>
      <c r="JW18" s="1" t="str" cm="1">
        <f t="array" aca="1" ref="JW18" ca="1">CONCATENATE(INDIRECT(ADDRESS(1,MATCH(_xlfn.MINIFS(B18:JM18,metrics.rec,"MSE"),B18:JM18,0)+1)), ", ", INDIRECT(ADDRESS(2,MATCH(_xlfn.MINIFS(B18:JM18,metrics.rec,"MSE"),B18:JM18,0)+1)))</f>
        <v>k=5, r=0.1</v>
      </c>
      <c r="JX18" s="1" t="str" cm="1">
        <f t="array" aca="1" ref="JX18" ca="1">CONCATENATE(INDIRECT(ADDRESS(1,MATCH(_xlfn.MAXIFS(B18:JM18,metrics.rec,"R"),B18:JM18,0)+1)), ", ", INDIRECT(ADDRESS(2,MATCH(_xlfn.MAXIFS(B18:JM18,metrics.rec,"R"),B18:JM18,0)+1)))</f>
        <v>k=20, r=0.1</v>
      </c>
      <c r="JY18" s="1" t="str" cm="1">
        <f t="array" aca="1" ref="JY18" ca="1">CONCATENATE(INDIRECT(ADDRESS(1,MATCH(_xlfn.MAXIFS(B18:JM18,metrics.rec,"Precision"),B18:JM18,0)+1)), ", ", INDIRECT(ADDRESS(2,MATCH(_xlfn.MAXIFS(B18:JM18,metrics.rec,"Precision"),B18:JM18,0)+1)))</f>
        <v>k=5, r=0.9</v>
      </c>
      <c r="JZ18" s="1" t="str" cm="1">
        <f t="array" aca="1" ref="JZ18" ca="1">CONCATENATE(INDIRECT(ADDRESS(1,MATCH(_xlfn.MAXIFS(B18:JM18,metrics.rec,"Recall"),B18:JM18,0)+1)), ", ", INDIRECT(ADDRESS(2,MATCH(_xlfn.MAXIFS(B18:JM18,metrics.rec,"Recall"),B18:JM18,0)+1)))</f>
        <v>k=5, r=0.1</v>
      </c>
      <c r="KA18" s="1" t="str" cm="1">
        <f t="array" aca="1" ref="KA18" ca="1">CONCATENATE(INDIRECT(ADDRESS(1,MATCH(_xlfn.MAXIFS(B18:JM18,metrics.rec,"Coverage"),B18:JM18,0)+1)), ", ", INDIRECT(ADDRESS(2,MATCH(_xlfn.MAXIFS(B18:JM18,metrics.rec,"Coverage"),B18:JM18,0)+1)))</f>
        <v>k=20, r=0.1</v>
      </c>
      <c r="KB18" s="1" t="str" cm="1">
        <f t="array" aca="1" ref="KB18" ca="1">CONCATENATE(INDIRECT(ADDRESS(1,MATCH(_xlfn.MAXIFS(B18:JM18,metrics.rec,"Recatio"),B18:JM18,0)+1)), ", ", INDIRECT(ADDRESS(2,MATCH(_xlfn.MAXIFS(B18:JM18,metrics.rec,"Recatio"),B18:JM18,0)+1)))</f>
        <v>k=5, r=0.1</v>
      </c>
      <c r="KC18" s="1" t="str" cm="1">
        <f t="array" aca="1" ref="KC18" ca="1">CONCATENATE(INDIRECT(ADDRESS(1,MATCH(_xlfn.MINIFS(B18:JM18,metrics.rec,"Time"),B18:JM18,0)+1)), ", ", INDIRECT(ADDRESS(2,MATCH(_xlfn.MINIFS(B18:JM18,metrics.rec,"Time"),B18:JM18,0)+1)))</f>
        <v>k=5, r=0.9</v>
      </c>
    </row>
    <row r="19" spans="1:289" x14ac:dyDescent="0.2">
      <c r="A19" s="1" t="s">
        <v>16</v>
      </c>
      <c r="B19" s="4">
        <v>0.63939999999999997</v>
      </c>
      <c r="C19" s="4">
        <v>0.70779999999999998</v>
      </c>
      <c r="D19" s="4">
        <v>0.252</v>
      </c>
      <c r="E19" s="4">
        <v>1.6000000000000001E-3</v>
      </c>
      <c r="F19" s="4">
        <v>0.879</v>
      </c>
      <c r="G19" s="4"/>
      <c r="H19" s="4">
        <v>1</v>
      </c>
      <c r="I19" s="4">
        <v>13.0489</v>
      </c>
      <c r="J19" s="5">
        <v>0.64100000000000001</v>
      </c>
      <c r="K19" s="5">
        <v>0.71220000000000006</v>
      </c>
      <c r="L19" s="5">
        <v>0.25900000000000001</v>
      </c>
      <c r="M19" s="5">
        <v>3.2000000000000002E-3</v>
      </c>
      <c r="N19" s="5">
        <v>0.87329999999999997</v>
      </c>
      <c r="O19" s="5">
        <v>0.62150000000000005</v>
      </c>
      <c r="P19" s="5">
        <v>1</v>
      </c>
      <c r="Q19" s="5">
        <v>8.0566999999999993</v>
      </c>
      <c r="R19" s="4">
        <v>0.64610000000000001</v>
      </c>
      <c r="S19" s="4">
        <v>0.72489999999999999</v>
      </c>
      <c r="T19" s="4">
        <v>0.24160000000000001</v>
      </c>
      <c r="U19" s="4">
        <v>5.1000000000000004E-3</v>
      </c>
      <c r="V19" s="4">
        <v>0.86770000000000003</v>
      </c>
      <c r="W19" s="4"/>
      <c r="X19" s="4">
        <v>1</v>
      </c>
      <c r="Y19" s="4">
        <v>9.3440999999999992</v>
      </c>
      <c r="Z19" s="5">
        <v>0.64800000000000002</v>
      </c>
      <c r="AA19" s="5">
        <v>0.72489999999999999</v>
      </c>
      <c r="AB19" s="5">
        <v>0.24010000000000001</v>
      </c>
      <c r="AC19" s="5">
        <v>7.1999999999999998E-3</v>
      </c>
      <c r="AD19" s="5">
        <v>0.8639</v>
      </c>
      <c r="AE19" s="5">
        <v>0.60680000000000001</v>
      </c>
      <c r="AF19" s="5">
        <v>1</v>
      </c>
      <c r="AG19" s="5">
        <v>5.4107000000000003</v>
      </c>
      <c r="AH19" s="4">
        <v>0.65059999999999996</v>
      </c>
      <c r="AI19" s="4">
        <v>0.73099999999999998</v>
      </c>
      <c r="AJ19" s="4">
        <v>0.2445</v>
      </c>
      <c r="AK19" s="4">
        <v>9.7999999999999997E-3</v>
      </c>
      <c r="AL19" s="4">
        <v>0.85150000000000003</v>
      </c>
      <c r="AM19" s="4"/>
      <c r="AN19" s="4">
        <v>1</v>
      </c>
      <c r="AO19" s="4">
        <v>7.1996000000000002</v>
      </c>
      <c r="AP19" s="5">
        <v>0.65880000000000005</v>
      </c>
      <c r="AQ19" s="5">
        <v>0.74760000000000004</v>
      </c>
      <c r="AR19" s="5">
        <v>0.23130000000000001</v>
      </c>
      <c r="AS19" s="5">
        <v>1.3100000000000001E-2</v>
      </c>
      <c r="AT19" s="5">
        <v>0.83809999999999996</v>
      </c>
      <c r="AU19" s="5">
        <v>0.56489999999999996</v>
      </c>
      <c r="AV19" s="5">
        <v>0.99970000000000003</v>
      </c>
      <c r="AW19" s="5">
        <v>4.0776000000000003</v>
      </c>
      <c r="AX19" s="4">
        <v>0.66600000000000004</v>
      </c>
      <c r="AY19" s="4">
        <v>0.76729999999999998</v>
      </c>
      <c r="AZ19" s="4">
        <v>0.22639999999999999</v>
      </c>
      <c r="BA19" s="4">
        <v>1.83E-2</v>
      </c>
      <c r="BB19" s="4">
        <v>0.81420000000000003</v>
      </c>
      <c r="BC19" s="4"/>
      <c r="BD19" s="4">
        <v>0.99970000000000003</v>
      </c>
      <c r="BE19" s="4">
        <v>4.6784999999999997</v>
      </c>
      <c r="BF19" s="5">
        <v>0.68540000000000001</v>
      </c>
      <c r="BG19" s="5">
        <v>0.81740000000000002</v>
      </c>
      <c r="BH19" s="5">
        <v>0.19819999999999999</v>
      </c>
      <c r="BI19" s="5">
        <v>2.9499999999999998E-2</v>
      </c>
      <c r="BJ19" s="5">
        <v>0.74880000000000002</v>
      </c>
      <c r="BK19" s="5">
        <v>0.40200000000000002</v>
      </c>
      <c r="BL19" s="5">
        <v>0.99739999999999995</v>
      </c>
      <c r="BM19" s="5">
        <v>1.8402000000000001</v>
      </c>
      <c r="BN19" s="4">
        <v>0.72989999999999999</v>
      </c>
      <c r="BO19" s="4">
        <v>0.92789999999999995</v>
      </c>
      <c r="BP19" s="4">
        <v>0.15090000000000001</v>
      </c>
      <c r="BQ19" s="4">
        <v>6.6199999999999995E-2</v>
      </c>
      <c r="BR19" s="4">
        <v>0.49880000000000002</v>
      </c>
      <c r="BS19" s="4"/>
      <c r="BT19" s="4">
        <v>0.96950000000000003</v>
      </c>
      <c r="BU19" s="4">
        <v>1.5078</v>
      </c>
      <c r="BV19" s="5">
        <v>0.64439999999999997</v>
      </c>
      <c r="BW19" s="5">
        <v>0.7198</v>
      </c>
      <c r="BX19" s="5">
        <v>0.25209999999999999</v>
      </c>
      <c r="BY19" s="5">
        <v>1.6000000000000001E-3</v>
      </c>
      <c r="BZ19" s="5">
        <v>0.87690000000000001</v>
      </c>
      <c r="CA19" s="5">
        <v>0.62670000000000003</v>
      </c>
      <c r="CB19" s="5">
        <v>1</v>
      </c>
      <c r="CC19" s="5">
        <v>8.5844000000000005</v>
      </c>
      <c r="CD19" s="4"/>
      <c r="CE19" s="4"/>
      <c r="CF19" s="4"/>
      <c r="CG19" s="4"/>
      <c r="CH19" s="4"/>
      <c r="CI19" s="4"/>
      <c r="CJ19" s="4"/>
      <c r="CK19" s="4"/>
      <c r="CL19" s="5">
        <v>0.65200000000000002</v>
      </c>
      <c r="CM19" s="5">
        <v>0.73460000000000003</v>
      </c>
      <c r="CN19" s="5">
        <v>0.24629999999999999</v>
      </c>
      <c r="CO19" s="5">
        <v>9.7000000000000003E-3</v>
      </c>
      <c r="CP19" s="5">
        <v>0.85319999999999996</v>
      </c>
      <c r="CQ19" s="5">
        <v>0.59319999999999995</v>
      </c>
      <c r="CR19" s="5">
        <v>1</v>
      </c>
      <c r="CS19" s="5">
        <v>5.6863999999999999</v>
      </c>
      <c r="CT19" s="4"/>
      <c r="CU19" s="4"/>
      <c r="CV19" s="4"/>
      <c r="CW19" s="4"/>
      <c r="CX19" s="4"/>
      <c r="CY19" s="4"/>
      <c r="CZ19" s="4"/>
      <c r="DA19" s="4"/>
      <c r="DB19" s="5"/>
      <c r="DC19" s="5"/>
      <c r="DD19" s="5"/>
      <c r="DE19" s="5"/>
      <c r="DF19" s="5"/>
      <c r="DG19" s="5"/>
      <c r="DH19" s="5"/>
      <c r="DI19" s="5"/>
      <c r="DJ19" s="4"/>
      <c r="DK19" s="4"/>
      <c r="DL19" s="4"/>
      <c r="DM19" s="4"/>
      <c r="DN19" s="4"/>
      <c r="DO19" s="4"/>
      <c r="DP19" s="4"/>
      <c r="DQ19" s="4"/>
      <c r="DR19" s="5"/>
      <c r="DS19" s="5"/>
      <c r="DT19" s="5"/>
      <c r="DU19" s="5"/>
      <c r="DV19" s="5"/>
      <c r="DW19" s="5"/>
      <c r="DX19" s="5"/>
      <c r="DY19" s="5"/>
      <c r="DZ19" s="4">
        <v>0.65210000000000001</v>
      </c>
      <c r="EA19" s="4">
        <v>0.73450000000000004</v>
      </c>
      <c r="EB19" s="4">
        <v>0.246</v>
      </c>
      <c r="EC19" s="4">
        <v>9.7000000000000003E-3</v>
      </c>
      <c r="ED19" s="4">
        <v>0.85170000000000001</v>
      </c>
      <c r="EE19" s="4">
        <v>0.59140000000000004</v>
      </c>
      <c r="EF19" s="4">
        <v>1</v>
      </c>
      <c r="EG19" s="4">
        <v>4.7933000000000003</v>
      </c>
      <c r="EH19" s="5"/>
      <c r="EI19" s="5"/>
      <c r="EJ19" s="5"/>
      <c r="EK19" s="5"/>
      <c r="EL19" s="5"/>
      <c r="EM19" s="5"/>
      <c r="EN19" s="5"/>
      <c r="EO19" s="5"/>
      <c r="EP19" s="4"/>
      <c r="EQ19" s="4"/>
      <c r="ER19" s="4"/>
      <c r="ES19" s="4"/>
      <c r="ET19" s="4"/>
      <c r="EU19" s="4"/>
      <c r="EV19" s="4"/>
      <c r="EW19" s="4"/>
      <c r="EX19" s="5">
        <v>0.63900000000000001</v>
      </c>
      <c r="EY19" s="5">
        <v>0.70750000000000002</v>
      </c>
      <c r="EZ19" s="5">
        <v>0.25530000000000003</v>
      </c>
      <c r="FA19" s="5">
        <v>1.6000000000000001E-3</v>
      </c>
      <c r="FB19" s="5">
        <v>0.876</v>
      </c>
      <c r="FC19" s="5">
        <v>0.62739999999999996</v>
      </c>
      <c r="FD19" s="5">
        <v>1</v>
      </c>
      <c r="FE19" s="5">
        <v>13.2164</v>
      </c>
      <c r="FF19" s="4">
        <v>0.64539999999999997</v>
      </c>
      <c r="FG19" s="4">
        <v>0.72219999999999995</v>
      </c>
      <c r="FH19" s="4">
        <v>0.25080000000000002</v>
      </c>
      <c r="FI19" s="4">
        <v>5.1000000000000004E-3</v>
      </c>
      <c r="FJ19" s="4">
        <v>0.86899999999999999</v>
      </c>
      <c r="FK19" s="4">
        <v>0.6129</v>
      </c>
      <c r="FL19" s="4">
        <v>1</v>
      </c>
      <c r="FM19" s="4">
        <v>8.8514999999999997</v>
      </c>
      <c r="FN19" s="5">
        <v>0.6522</v>
      </c>
      <c r="FO19" s="5">
        <v>0.73560000000000003</v>
      </c>
      <c r="FP19" s="5">
        <v>0.2447</v>
      </c>
      <c r="FQ19" s="5">
        <v>9.7000000000000003E-3</v>
      </c>
      <c r="FR19" s="5">
        <v>0.85350000000000004</v>
      </c>
      <c r="FS19" s="5">
        <v>0.59230000000000005</v>
      </c>
      <c r="FT19" s="5">
        <v>1</v>
      </c>
      <c r="FU19" s="5">
        <v>4.5609999999999999</v>
      </c>
      <c r="FV19" s="4">
        <v>0.66639999999999999</v>
      </c>
      <c r="FW19" s="4">
        <v>0.76839999999999997</v>
      </c>
      <c r="FX19" s="4">
        <v>0.22389999999999999</v>
      </c>
      <c r="FY19" s="4">
        <v>1.8200000000000001E-2</v>
      </c>
      <c r="FZ19" s="4">
        <v>0.81259999999999999</v>
      </c>
      <c r="GA19" s="4">
        <v>0.51880000000000004</v>
      </c>
      <c r="GB19" s="4">
        <v>0.99980000000000002</v>
      </c>
      <c r="GC19" s="4">
        <v>3.0767000000000002</v>
      </c>
      <c r="GD19" s="5"/>
      <c r="GE19" s="5"/>
      <c r="GF19" s="5"/>
      <c r="GG19" s="5"/>
      <c r="GH19" s="5"/>
      <c r="GI19" s="5"/>
      <c r="GJ19" s="5"/>
      <c r="GK19" s="5"/>
      <c r="GL19" s="4"/>
      <c r="GM19" s="4"/>
      <c r="GN19" s="4"/>
      <c r="GO19" s="4"/>
      <c r="GP19" s="4"/>
      <c r="GQ19" s="4"/>
      <c r="GR19" s="4"/>
      <c r="GS19" s="4"/>
      <c r="GT19" s="5"/>
      <c r="GU19" s="5"/>
      <c r="GV19" s="5"/>
      <c r="GW19" s="5"/>
      <c r="GX19" s="5"/>
      <c r="GY19" s="5"/>
      <c r="GZ19" s="5"/>
      <c r="HA19" s="5"/>
      <c r="HB19" s="4"/>
      <c r="HC19" s="4"/>
      <c r="HD19" s="4"/>
      <c r="HE19" s="4"/>
      <c r="HF19" s="4"/>
      <c r="HG19" s="4"/>
      <c r="HH19" s="4"/>
      <c r="HI19" s="4"/>
      <c r="HJ19" s="5"/>
      <c r="HK19" s="5"/>
      <c r="HL19" s="5"/>
      <c r="HM19" s="5"/>
      <c r="HN19" s="5"/>
      <c r="HO19" s="5"/>
      <c r="HP19" s="5"/>
      <c r="HQ19" s="5"/>
      <c r="HR19" s="4"/>
      <c r="HS19" s="4"/>
      <c r="HT19" s="4"/>
      <c r="HU19" s="4"/>
      <c r="HV19" s="4"/>
      <c r="HW19" s="4"/>
      <c r="HX19" s="4"/>
      <c r="HY19" s="4"/>
      <c r="HZ19" s="5"/>
      <c r="IA19" s="5"/>
      <c r="IB19" s="5"/>
      <c r="IC19" s="5"/>
      <c r="ID19" s="5"/>
      <c r="IE19" s="5"/>
      <c r="IF19" s="5"/>
      <c r="IG19" s="5"/>
      <c r="IH19" s="4"/>
      <c r="II19" s="4"/>
      <c r="IJ19" s="4"/>
      <c r="IK19" s="4"/>
      <c r="IL19" s="4"/>
      <c r="IM19" s="4"/>
      <c r="IN19" s="4"/>
      <c r="IO19" s="4"/>
      <c r="IP19" s="5"/>
      <c r="IQ19" s="5"/>
      <c r="IR19" s="5"/>
      <c r="IS19" s="5"/>
      <c r="IT19" s="5"/>
      <c r="IU19" s="5"/>
      <c r="IV19" s="5"/>
      <c r="IW19" s="5"/>
      <c r="IX19" s="4"/>
      <c r="IY19" s="4"/>
      <c r="IZ19" s="4"/>
      <c r="JA19" s="4"/>
      <c r="JB19" s="4"/>
      <c r="JC19" s="4"/>
      <c r="JD19" s="4"/>
      <c r="JE19" s="4"/>
      <c r="JF19" s="5"/>
      <c r="JG19" s="5"/>
      <c r="JH19" s="5"/>
      <c r="JI19" s="5"/>
      <c r="JJ19" s="5"/>
      <c r="JK19" s="5"/>
      <c r="JL19" s="5"/>
      <c r="JM19" s="5"/>
      <c r="JN19" s="4">
        <f t="shared" si="0"/>
        <v>0.65729375000000001</v>
      </c>
      <c r="JO19" s="4">
        <f t="shared" si="1"/>
        <v>0.74897500000000006</v>
      </c>
      <c r="JP19" s="4">
        <f t="shared" si="2"/>
        <v>0.23519375000000001</v>
      </c>
      <c r="JQ19" s="4">
        <f t="shared" si="3"/>
        <v>1.3099999999999997E-2</v>
      </c>
      <c r="JR19" s="4">
        <f t="shared" si="4"/>
        <v>0.82676249999999996</v>
      </c>
      <c r="JS19" s="4">
        <f t="shared" si="5"/>
        <v>0.577990909090909</v>
      </c>
      <c r="JT19" s="4">
        <f t="shared" si="6"/>
        <v>0.99788125000000005</v>
      </c>
      <c r="JU19" s="4">
        <f t="shared" si="7"/>
        <v>6.4958625000000003</v>
      </c>
      <c r="JV19" s="1" t="str" cm="1">
        <f t="array" aca="1" ref="JV19" ca="1">CONCATENATE(INDIRECT(ADDRESS(1,MATCH(_xlfn.MINIFS(B19:JM19,metrics.rec,"MAE"),B19:JM19,0)+1)), ", ", INDIRECT(ADDRESS(2,MATCH(_xlfn.MINIFS(B19:JM19,metrics.rec,"MAE"),B19:JM19,0)+1)))</f>
        <v>k=20, r=0.1</v>
      </c>
      <c r="JW19" s="1" t="str" cm="1">
        <f t="array" aca="1" ref="JW19" ca="1">CONCATENATE(INDIRECT(ADDRESS(1,MATCH(_xlfn.MINIFS(B19:JM19,metrics.rec,"MSE"),B19:JM19,0)+1)), ", ", INDIRECT(ADDRESS(2,MATCH(_xlfn.MINIFS(B19:JM19,metrics.rec,"MSE"),B19:JM19,0)+1)))</f>
        <v>k=20, r=0.1</v>
      </c>
      <c r="JX19" s="1" t="str" cm="1">
        <f t="array" aca="1" ref="JX19" ca="1">CONCATENATE(INDIRECT(ADDRESS(1,MATCH(_xlfn.MAXIFS(B19:JM19,metrics.rec,"R"),B19:JM19,0)+1)), ", ", INDIRECT(ADDRESS(2,MATCH(_xlfn.MAXIFS(B19:JM19,metrics.rec,"R"),B19:JM19,0)+1)))</f>
        <v>k=5, r=0.2</v>
      </c>
      <c r="JY19" s="1" t="str" cm="1">
        <f t="array" aca="1" ref="JY19" ca="1">CONCATENATE(INDIRECT(ADDRESS(1,MATCH(_xlfn.MAXIFS(B19:JM19,metrics.rec,"Precision"),B19:JM19,0)+1)), ", ", INDIRECT(ADDRESS(2,MATCH(_xlfn.MAXIFS(B19:JM19,metrics.rec,"Precision"),B19:JM19,0)+1)))</f>
        <v>k=5, r=0.9</v>
      </c>
      <c r="JZ19" s="1" t="str" cm="1">
        <f t="array" aca="1" ref="JZ19" ca="1">CONCATENATE(INDIRECT(ADDRESS(1,MATCH(_xlfn.MAXIFS(B19:JM19,metrics.rec,"Recall"),B19:JM19,0)+1)), ", ", INDIRECT(ADDRESS(2,MATCH(_xlfn.MAXIFS(B19:JM19,metrics.rec,"Recall"),B19:JM19,0)+1)))</f>
        <v>k=5, r=0.1</v>
      </c>
      <c r="KA19" s="1" t="str" cm="1">
        <f t="array" aca="1" ref="KA19" ca="1">CONCATENATE(INDIRECT(ADDRESS(1,MATCH(_xlfn.MAXIFS(B19:JM19,metrics.rec,"Coverage"),B19:JM19,0)+1)), ", ", INDIRECT(ADDRESS(2,MATCH(_xlfn.MAXIFS(B19:JM19,metrics.rec,"Coverage"),B19:JM19,0)+1)))</f>
        <v>k=20, r=0.1</v>
      </c>
      <c r="KB19" s="1" t="str" cm="1">
        <f t="array" aca="1" ref="KB19" ca="1">CONCATENATE(INDIRECT(ADDRESS(1,MATCH(_xlfn.MAXIFS(B19:JM19,metrics.rec,"Recatio"),B19:JM19,0)+1)), ", ", INDIRECT(ADDRESS(2,MATCH(_xlfn.MAXIFS(B19:JM19,metrics.rec,"Recatio"),B19:JM19,0)+1)))</f>
        <v>k=5, r=0.1</v>
      </c>
      <c r="KC19" s="1" t="str" cm="1">
        <f t="array" aca="1" ref="KC19" ca="1">CONCATENATE(INDIRECT(ADDRESS(1,MATCH(_xlfn.MINIFS(B19:JM19,metrics.rec,"Time"),B19:JM19,0)+1)), ", ", INDIRECT(ADDRESS(2,MATCH(_xlfn.MINIFS(B19:JM19,metrics.rec,"Time"),B19:JM19,0)+1)))</f>
        <v>k=5, r=0.9</v>
      </c>
    </row>
    <row r="20" spans="1:289" x14ac:dyDescent="0.2">
      <c r="A20" s="1" t="s">
        <v>17</v>
      </c>
      <c r="B20" s="4">
        <v>0.61550000000000005</v>
      </c>
      <c r="C20" s="4">
        <v>0.65700000000000003</v>
      </c>
      <c r="D20" s="4">
        <v>0.30149999999999999</v>
      </c>
      <c r="E20" s="4">
        <v>1.6000000000000001E-3</v>
      </c>
      <c r="F20" s="4">
        <v>0.8881</v>
      </c>
      <c r="G20" s="4"/>
      <c r="H20" s="4">
        <v>1</v>
      </c>
      <c r="I20" s="4">
        <v>15.1631</v>
      </c>
      <c r="J20" s="5">
        <v>0.62190000000000001</v>
      </c>
      <c r="K20" s="5">
        <v>0.6724</v>
      </c>
      <c r="L20" s="5">
        <v>0.3044</v>
      </c>
      <c r="M20" s="5">
        <v>3.0999999999999999E-3</v>
      </c>
      <c r="N20" s="5">
        <v>0.88449999999999995</v>
      </c>
      <c r="O20" s="5">
        <v>0.65990000000000004</v>
      </c>
      <c r="P20" s="5">
        <v>1</v>
      </c>
      <c r="Q20" s="5">
        <v>8.6206999999999994</v>
      </c>
      <c r="R20" s="4">
        <v>0.62790000000000001</v>
      </c>
      <c r="S20" s="4">
        <v>0.68669999999999998</v>
      </c>
      <c r="T20" s="4">
        <v>0.29199999999999998</v>
      </c>
      <c r="U20" s="4">
        <v>4.7999999999999996E-3</v>
      </c>
      <c r="V20" s="4">
        <v>0.87809999999999999</v>
      </c>
      <c r="W20" s="4"/>
      <c r="X20" s="4">
        <v>1</v>
      </c>
      <c r="Y20" s="4">
        <v>12.0122</v>
      </c>
      <c r="Z20" s="5">
        <v>0.6331</v>
      </c>
      <c r="AA20" s="5">
        <v>0.69489999999999996</v>
      </c>
      <c r="AB20" s="5">
        <v>0.27789999999999998</v>
      </c>
      <c r="AC20" s="5">
        <v>6.7000000000000002E-3</v>
      </c>
      <c r="AD20" s="5">
        <v>0.87470000000000003</v>
      </c>
      <c r="AE20" s="5">
        <v>0.65839999999999999</v>
      </c>
      <c r="AF20" s="5">
        <v>1</v>
      </c>
      <c r="AG20" s="5">
        <v>5.5704000000000002</v>
      </c>
      <c r="AH20" s="4">
        <v>0.63929999999999998</v>
      </c>
      <c r="AI20" s="4">
        <v>0.70840000000000003</v>
      </c>
      <c r="AJ20" s="4">
        <v>0.27779999999999999</v>
      </c>
      <c r="AK20" s="4">
        <v>8.8999999999999999E-3</v>
      </c>
      <c r="AL20" s="4">
        <v>0.86329999999999996</v>
      </c>
      <c r="AM20" s="4"/>
      <c r="AN20" s="4">
        <v>1</v>
      </c>
      <c r="AO20" s="4">
        <v>7.5991</v>
      </c>
      <c r="AP20" s="5">
        <v>0.65059999999999996</v>
      </c>
      <c r="AQ20" s="5">
        <v>0.73240000000000005</v>
      </c>
      <c r="AR20" s="5">
        <v>0.25619999999999998</v>
      </c>
      <c r="AS20" s="5">
        <v>1.15E-2</v>
      </c>
      <c r="AT20" s="5">
        <v>0.8508</v>
      </c>
      <c r="AU20" s="5">
        <v>0.65380000000000005</v>
      </c>
      <c r="AV20" s="5">
        <v>1</v>
      </c>
      <c r="AW20" s="5">
        <v>4.2525000000000004</v>
      </c>
      <c r="AX20" s="4">
        <v>0.66339999999999999</v>
      </c>
      <c r="AY20" s="4">
        <v>0.76429999999999998</v>
      </c>
      <c r="AZ20" s="4">
        <v>0.23569999999999999</v>
      </c>
      <c r="BA20" s="4">
        <v>1.4800000000000001E-2</v>
      </c>
      <c r="BB20" s="4">
        <v>0.83320000000000005</v>
      </c>
      <c r="BC20" s="4"/>
      <c r="BD20" s="4">
        <v>1</v>
      </c>
      <c r="BE20" s="4">
        <v>5.7969999999999997</v>
      </c>
      <c r="BF20" s="5">
        <v>0.68840000000000001</v>
      </c>
      <c r="BG20" s="5">
        <v>0.82779999999999998</v>
      </c>
      <c r="BH20" s="5">
        <v>0.19719999999999999</v>
      </c>
      <c r="BI20" s="5">
        <v>1.9800000000000002E-2</v>
      </c>
      <c r="BJ20" s="5">
        <v>0.79669999999999996</v>
      </c>
      <c r="BK20" s="5">
        <v>0.63749999999999996</v>
      </c>
      <c r="BL20" s="5">
        <v>0.99870000000000003</v>
      </c>
      <c r="BM20" s="5">
        <v>1.9691000000000001</v>
      </c>
      <c r="BN20" s="4">
        <v>0.74760000000000004</v>
      </c>
      <c r="BO20" s="4">
        <v>0.97740000000000005</v>
      </c>
      <c r="BP20" s="4">
        <v>0.1414</v>
      </c>
      <c r="BQ20" s="4">
        <v>2.87E-2</v>
      </c>
      <c r="BR20" s="4">
        <v>0.70620000000000005</v>
      </c>
      <c r="BS20" s="4"/>
      <c r="BT20" s="4">
        <v>0.9839</v>
      </c>
      <c r="BU20" s="4">
        <v>1.6171</v>
      </c>
      <c r="BV20" s="5">
        <v>0.61890000000000001</v>
      </c>
      <c r="BW20" s="5">
        <v>0.66539999999999999</v>
      </c>
      <c r="BX20" s="5">
        <v>0.31159999999999999</v>
      </c>
      <c r="BY20" s="5">
        <v>1.6000000000000001E-3</v>
      </c>
      <c r="BZ20" s="5">
        <v>0.88870000000000005</v>
      </c>
      <c r="CA20" s="5">
        <v>0.66249999999999998</v>
      </c>
      <c r="CB20" s="5">
        <v>1</v>
      </c>
      <c r="CC20" s="5">
        <v>8.6489999999999991</v>
      </c>
      <c r="CD20" s="4"/>
      <c r="CE20" s="4"/>
      <c r="CF20" s="4"/>
      <c r="CG20" s="4"/>
      <c r="CH20" s="4"/>
      <c r="CI20" s="4"/>
      <c r="CJ20" s="4"/>
      <c r="CK20" s="4"/>
      <c r="CL20" s="5">
        <v>0.64039999999999997</v>
      </c>
      <c r="CM20" s="5">
        <v>0.71140000000000003</v>
      </c>
      <c r="CN20" s="5">
        <v>0.27739999999999998</v>
      </c>
      <c r="CO20" s="5">
        <v>8.8999999999999999E-3</v>
      </c>
      <c r="CP20" s="5">
        <v>0.8649</v>
      </c>
      <c r="CQ20" s="5">
        <v>0.65690000000000004</v>
      </c>
      <c r="CR20" s="5">
        <v>1</v>
      </c>
      <c r="CS20" s="5">
        <v>6.5637999999999996</v>
      </c>
      <c r="CT20" s="4"/>
      <c r="CU20" s="4"/>
      <c r="CV20" s="4"/>
      <c r="CW20" s="4"/>
      <c r="CX20" s="4"/>
      <c r="CY20" s="4"/>
      <c r="CZ20" s="4"/>
      <c r="DA20" s="4"/>
      <c r="DB20" s="5"/>
      <c r="DC20" s="5"/>
      <c r="DD20" s="5"/>
      <c r="DE20" s="5"/>
      <c r="DF20" s="5"/>
      <c r="DG20" s="5"/>
      <c r="DH20" s="5"/>
      <c r="DI20" s="5"/>
      <c r="DJ20" s="4"/>
      <c r="DK20" s="4"/>
      <c r="DL20" s="4"/>
      <c r="DM20" s="4"/>
      <c r="DN20" s="4"/>
      <c r="DO20" s="4"/>
      <c r="DP20" s="4"/>
      <c r="DQ20" s="4"/>
      <c r="DR20" s="5"/>
      <c r="DS20" s="5"/>
      <c r="DT20" s="5"/>
      <c r="DU20" s="5"/>
      <c r="DV20" s="5"/>
      <c r="DW20" s="5"/>
      <c r="DX20" s="5"/>
      <c r="DY20" s="5"/>
      <c r="DZ20" s="4">
        <v>0.64019999999999999</v>
      </c>
      <c r="EA20" s="4">
        <v>0.71079999999999999</v>
      </c>
      <c r="EB20" s="4">
        <v>0.28100000000000003</v>
      </c>
      <c r="EC20" s="4">
        <v>8.8999999999999999E-3</v>
      </c>
      <c r="ED20" s="4">
        <v>0.86309999999999998</v>
      </c>
      <c r="EE20" s="4">
        <v>0.65600000000000003</v>
      </c>
      <c r="EF20" s="4">
        <v>1</v>
      </c>
      <c r="EG20" s="4">
        <v>4.9785000000000004</v>
      </c>
      <c r="EH20" s="5"/>
      <c r="EI20" s="5"/>
      <c r="EJ20" s="5"/>
      <c r="EK20" s="5"/>
      <c r="EL20" s="5"/>
      <c r="EM20" s="5"/>
      <c r="EN20" s="5"/>
      <c r="EO20" s="5"/>
      <c r="EP20" s="4"/>
      <c r="EQ20" s="4"/>
      <c r="ER20" s="4"/>
      <c r="ES20" s="4"/>
      <c r="ET20" s="4"/>
      <c r="EU20" s="4"/>
      <c r="EV20" s="4"/>
      <c r="EW20" s="4"/>
      <c r="EX20" s="5">
        <v>0.61460000000000004</v>
      </c>
      <c r="EY20" s="5">
        <v>0.65620000000000001</v>
      </c>
      <c r="EZ20" s="5">
        <v>0.31390000000000001</v>
      </c>
      <c r="FA20" s="5">
        <v>1.6000000000000001E-3</v>
      </c>
      <c r="FB20" s="5">
        <v>0.88780000000000003</v>
      </c>
      <c r="FC20" s="5">
        <v>0.66249999999999998</v>
      </c>
      <c r="FD20" s="5">
        <v>1</v>
      </c>
      <c r="FE20" s="5">
        <v>14.176600000000001</v>
      </c>
      <c r="FF20" s="4">
        <v>0.62729999999999997</v>
      </c>
      <c r="FG20" s="4">
        <v>0.68359999999999999</v>
      </c>
      <c r="FH20" s="4">
        <v>0.2969</v>
      </c>
      <c r="FI20" s="4">
        <v>4.7999999999999996E-3</v>
      </c>
      <c r="FJ20" s="4">
        <v>0.87970000000000004</v>
      </c>
      <c r="FK20" s="4">
        <v>0.65810000000000002</v>
      </c>
      <c r="FL20" s="4">
        <v>1</v>
      </c>
      <c r="FM20" s="4">
        <v>9.2852999999999994</v>
      </c>
      <c r="FN20" s="5">
        <v>0.64239999999999997</v>
      </c>
      <c r="FO20" s="5">
        <v>0.71589999999999998</v>
      </c>
      <c r="FP20" s="5">
        <v>0.27779999999999999</v>
      </c>
      <c r="FQ20" s="5">
        <v>8.8000000000000005E-3</v>
      </c>
      <c r="FR20" s="5">
        <v>0.86260000000000003</v>
      </c>
      <c r="FS20" s="5">
        <v>0.65700000000000003</v>
      </c>
      <c r="FT20" s="5">
        <v>1</v>
      </c>
      <c r="FU20" s="5">
        <v>4.6795999999999998</v>
      </c>
      <c r="FV20" s="4">
        <v>0.66290000000000004</v>
      </c>
      <c r="FW20" s="4">
        <v>0.76390000000000002</v>
      </c>
      <c r="FX20" s="4">
        <v>0.23799999999999999</v>
      </c>
      <c r="FY20" s="4">
        <v>1.49E-2</v>
      </c>
      <c r="FZ20" s="4">
        <v>0.83199999999999996</v>
      </c>
      <c r="GA20" s="4">
        <v>0.65059999999999996</v>
      </c>
      <c r="GB20" s="4">
        <v>0.99990000000000001</v>
      </c>
      <c r="GC20" s="4">
        <v>3.2054999999999998</v>
      </c>
      <c r="GD20" s="5"/>
      <c r="GE20" s="5"/>
      <c r="GF20" s="5"/>
      <c r="GG20" s="5"/>
      <c r="GH20" s="5"/>
      <c r="GI20" s="5"/>
      <c r="GJ20" s="5"/>
      <c r="GK20" s="5"/>
      <c r="GL20" s="4"/>
      <c r="GM20" s="4"/>
      <c r="GN20" s="4"/>
      <c r="GO20" s="4"/>
      <c r="GP20" s="4"/>
      <c r="GQ20" s="4"/>
      <c r="GR20" s="4"/>
      <c r="GS20" s="4"/>
      <c r="GT20" s="5"/>
      <c r="GU20" s="5"/>
      <c r="GV20" s="5"/>
      <c r="GW20" s="5"/>
      <c r="GX20" s="5"/>
      <c r="GY20" s="5"/>
      <c r="GZ20" s="5"/>
      <c r="HA20" s="5"/>
      <c r="HB20" s="4"/>
      <c r="HC20" s="4"/>
      <c r="HD20" s="4"/>
      <c r="HE20" s="4"/>
      <c r="HF20" s="4"/>
      <c r="HG20" s="4"/>
      <c r="HH20" s="4"/>
      <c r="HI20" s="4"/>
      <c r="HJ20" s="5"/>
      <c r="HK20" s="5"/>
      <c r="HL20" s="5"/>
      <c r="HM20" s="5"/>
      <c r="HN20" s="5"/>
      <c r="HO20" s="5"/>
      <c r="HP20" s="5"/>
      <c r="HQ20" s="5"/>
      <c r="HR20" s="4"/>
      <c r="HS20" s="4"/>
      <c r="HT20" s="4"/>
      <c r="HU20" s="4"/>
      <c r="HV20" s="4"/>
      <c r="HW20" s="4"/>
      <c r="HX20" s="4"/>
      <c r="HY20" s="4"/>
      <c r="HZ20" s="5"/>
      <c r="IA20" s="5"/>
      <c r="IB20" s="5"/>
      <c r="IC20" s="5"/>
      <c r="ID20" s="5"/>
      <c r="IE20" s="5"/>
      <c r="IF20" s="5"/>
      <c r="IG20" s="5"/>
      <c r="IH20" s="4"/>
      <c r="II20" s="4"/>
      <c r="IJ20" s="4"/>
      <c r="IK20" s="4"/>
      <c r="IL20" s="4"/>
      <c r="IM20" s="4"/>
      <c r="IN20" s="4"/>
      <c r="IO20" s="4"/>
      <c r="IP20" s="5"/>
      <c r="IQ20" s="5"/>
      <c r="IR20" s="5"/>
      <c r="IS20" s="5"/>
      <c r="IT20" s="5"/>
      <c r="IU20" s="5"/>
      <c r="IV20" s="5"/>
      <c r="IW20" s="5"/>
      <c r="IX20" s="4"/>
      <c r="IY20" s="4"/>
      <c r="IZ20" s="4"/>
      <c r="JA20" s="4"/>
      <c r="JB20" s="4"/>
      <c r="JC20" s="4"/>
      <c r="JD20" s="4"/>
      <c r="JE20" s="4"/>
      <c r="JF20" s="5"/>
      <c r="JG20" s="5"/>
      <c r="JH20" s="5"/>
      <c r="JI20" s="5"/>
      <c r="JJ20" s="5"/>
      <c r="JK20" s="5"/>
      <c r="JL20" s="5"/>
      <c r="JM20" s="5"/>
      <c r="JN20" s="4">
        <f t="shared" si="0"/>
        <v>0.64590000000000003</v>
      </c>
      <c r="JO20" s="4">
        <f t="shared" si="1"/>
        <v>0.72678125000000005</v>
      </c>
      <c r="JP20" s="4">
        <f t="shared" si="2"/>
        <v>0.26754374999999997</v>
      </c>
      <c r="JQ20" s="4">
        <f t="shared" si="3"/>
        <v>9.337500000000002E-3</v>
      </c>
      <c r="JR20" s="4">
        <f t="shared" si="4"/>
        <v>0.85339999999999994</v>
      </c>
      <c r="JS20" s="4">
        <f t="shared" si="5"/>
        <v>0.65574545454545452</v>
      </c>
      <c r="JT20" s="4">
        <f t="shared" si="6"/>
        <v>0.99890625</v>
      </c>
      <c r="JU20" s="4">
        <f t="shared" si="7"/>
        <v>7.1337187499999999</v>
      </c>
      <c r="JV20" s="1" t="str" cm="1">
        <f t="array" aca="1" ref="JV20" ca="1">CONCATENATE(INDIRECT(ADDRESS(1,MATCH(_xlfn.MINIFS(B20:JM20,metrics.rec,"MAE"),B20:JM20,0)+1)), ", ", INDIRECT(ADDRESS(2,MATCH(_xlfn.MINIFS(B20:JM20,metrics.rec,"MAE"),B20:JM20,0)+1)))</f>
        <v>k=20, r=0.1</v>
      </c>
      <c r="JW20" s="1" t="str" cm="1">
        <f t="array" aca="1" ref="JW20" ca="1">CONCATENATE(INDIRECT(ADDRESS(1,MATCH(_xlfn.MINIFS(B20:JM20,metrics.rec,"MSE"),B20:JM20,0)+1)), ", ", INDIRECT(ADDRESS(2,MATCH(_xlfn.MINIFS(B20:JM20,metrics.rec,"MSE"),B20:JM20,0)+1)))</f>
        <v>k=20, r=0.1</v>
      </c>
      <c r="JX20" s="1" t="str" cm="1">
        <f t="array" aca="1" ref="JX20" ca="1">CONCATENATE(INDIRECT(ADDRESS(1,MATCH(_xlfn.MAXIFS(B20:JM20,metrics.rec,"R"),B20:JM20,0)+1)), ", ", INDIRECT(ADDRESS(2,MATCH(_xlfn.MAXIFS(B20:JM20,metrics.rec,"R"),B20:JM20,0)+1)))</f>
        <v>k=20, r=0.1</v>
      </c>
      <c r="JY20" s="1" t="str" cm="1">
        <f t="array" aca="1" ref="JY20" ca="1">CONCATENATE(INDIRECT(ADDRESS(1,MATCH(_xlfn.MAXIFS(B20:JM20,metrics.rec,"Precision"),B20:JM20,0)+1)), ", ", INDIRECT(ADDRESS(2,MATCH(_xlfn.MAXIFS(B20:JM20,metrics.rec,"Precision"),B20:JM20,0)+1)))</f>
        <v>k=5, r=0.9</v>
      </c>
      <c r="JZ20" s="1" t="str" cm="1">
        <f t="array" aca="1" ref="JZ20" ca="1">CONCATENATE(INDIRECT(ADDRESS(1,MATCH(_xlfn.MAXIFS(B20:JM20,metrics.rec,"Recall"),B20:JM20,0)+1)), ", ", INDIRECT(ADDRESS(2,MATCH(_xlfn.MAXIFS(B20:JM20,metrics.rec,"Recall"),B20:JM20,0)+1)))</f>
        <v>k=10, r=0.1</v>
      </c>
      <c r="KA20" s="1" t="str" cm="1">
        <f t="array" aca="1" ref="KA20" ca="1">CONCATENATE(INDIRECT(ADDRESS(1,MATCH(_xlfn.MAXIFS(B20:JM20,metrics.rec,"Coverage"),B20:JM20,0)+1)), ", ", INDIRECT(ADDRESS(2,MATCH(_xlfn.MAXIFS(B20:JM20,metrics.rec,"Coverage"),B20:JM20,0)+1)))</f>
        <v>k=10, r=0.1</v>
      </c>
      <c r="KB20" s="1" t="str" cm="1">
        <f t="array" aca="1" ref="KB20" ca="1">CONCATENATE(INDIRECT(ADDRESS(1,MATCH(_xlfn.MAXIFS(B20:JM20,metrics.rec,"Recatio"),B20:JM20,0)+1)), ", ", INDIRECT(ADDRESS(2,MATCH(_xlfn.MAXIFS(B20:JM20,metrics.rec,"Recatio"),B20:JM20,0)+1)))</f>
        <v>k=5, r=0.1</v>
      </c>
      <c r="KC20" s="1" t="str" cm="1">
        <f t="array" aca="1" ref="KC20" ca="1">CONCATENATE(INDIRECT(ADDRESS(1,MATCH(_xlfn.MINIFS(B20:JM20,metrics.rec,"Time"),B20:JM20,0)+1)), ", ", INDIRECT(ADDRESS(2,MATCH(_xlfn.MINIFS(B20:JM20,metrics.rec,"Time"),B20:JM20,0)+1)))</f>
        <v>k=5, r=0.9</v>
      </c>
    </row>
    <row r="21" spans="1:289" x14ac:dyDescent="0.2">
      <c r="A21" s="1" t="s">
        <v>18</v>
      </c>
      <c r="B21" s="4">
        <v>0.60899999999999999</v>
      </c>
      <c r="C21" s="4">
        <v>0.64329999999999998</v>
      </c>
      <c r="D21" s="4">
        <v>0.30620000000000003</v>
      </c>
      <c r="E21" s="4">
        <v>1.6000000000000001E-3</v>
      </c>
      <c r="F21" s="4">
        <v>0.88719999999999999</v>
      </c>
      <c r="G21" s="4"/>
      <c r="H21" s="4">
        <v>1</v>
      </c>
      <c r="I21" s="4">
        <v>13.645200000000001</v>
      </c>
      <c r="J21" s="5">
        <v>0.61519999999999997</v>
      </c>
      <c r="K21" s="5">
        <v>0.65749999999999997</v>
      </c>
      <c r="L21" s="5">
        <v>0.31090000000000001</v>
      </c>
      <c r="M21" s="5">
        <v>3.0999999999999999E-3</v>
      </c>
      <c r="N21" s="5">
        <v>0.88249999999999995</v>
      </c>
      <c r="O21" s="5">
        <v>0.64680000000000004</v>
      </c>
      <c r="P21" s="5">
        <v>1</v>
      </c>
      <c r="Q21" s="5">
        <v>8.8214000000000006</v>
      </c>
      <c r="R21" s="4">
        <v>0.62250000000000005</v>
      </c>
      <c r="S21" s="4">
        <v>0.67420000000000002</v>
      </c>
      <c r="T21" s="4">
        <v>0.29730000000000001</v>
      </c>
      <c r="U21" s="4">
        <v>4.8999999999999998E-3</v>
      </c>
      <c r="V21" s="4">
        <v>0.87609999999999999</v>
      </c>
      <c r="W21" s="4"/>
      <c r="X21" s="4">
        <v>1</v>
      </c>
      <c r="Y21" s="4">
        <v>9.6083999999999996</v>
      </c>
      <c r="Z21" s="5">
        <v>0.62749999999999995</v>
      </c>
      <c r="AA21" s="5">
        <v>0.68279999999999996</v>
      </c>
      <c r="AB21" s="5">
        <v>0.2883</v>
      </c>
      <c r="AC21" s="5">
        <v>6.8999999999999999E-3</v>
      </c>
      <c r="AD21" s="5">
        <v>0.87219999999999998</v>
      </c>
      <c r="AE21" s="5">
        <v>0.63570000000000004</v>
      </c>
      <c r="AF21" s="5">
        <v>1</v>
      </c>
      <c r="AG21" s="5">
        <v>5.5854999999999997</v>
      </c>
      <c r="AH21" s="4">
        <v>0.63380000000000003</v>
      </c>
      <c r="AI21" s="4">
        <v>0.6966</v>
      </c>
      <c r="AJ21" s="4">
        <v>0.28050000000000003</v>
      </c>
      <c r="AK21" s="4">
        <v>9.2999999999999992E-3</v>
      </c>
      <c r="AL21" s="4">
        <v>0.85899999999999999</v>
      </c>
      <c r="AM21" s="4"/>
      <c r="AN21" s="4">
        <v>1</v>
      </c>
      <c r="AO21" s="4">
        <v>7.4809000000000001</v>
      </c>
      <c r="AP21" s="5">
        <v>0.64659999999999995</v>
      </c>
      <c r="AQ21" s="5">
        <v>0.72440000000000004</v>
      </c>
      <c r="AR21" s="5">
        <v>0.25519999999999998</v>
      </c>
      <c r="AS21" s="5">
        <v>1.23E-2</v>
      </c>
      <c r="AT21" s="5">
        <v>0.84489999999999998</v>
      </c>
      <c r="AU21" s="5">
        <v>0.60680000000000001</v>
      </c>
      <c r="AV21" s="5">
        <v>0.99970000000000003</v>
      </c>
      <c r="AW21" s="5">
        <v>4.0553999999999997</v>
      </c>
      <c r="AX21" s="4">
        <v>0.6613</v>
      </c>
      <c r="AY21" s="4">
        <v>0.76060000000000005</v>
      </c>
      <c r="AZ21" s="4">
        <v>0.2291</v>
      </c>
      <c r="BA21" s="4">
        <v>1.6799999999999999E-2</v>
      </c>
      <c r="BB21" s="4">
        <v>0.82340000000000002</v>
      </c>
      <c r="BC21" s="4"/>
      <c r="BD21" s="4">
        <v>1</v>
      </c>
      <c r="BE21" s="4">
        <v>4.7862999999999998</v>
      </c>
      <c r="BF21" s="5">
        <v>0.68689999999999996</v>
      </c>
      <c r="BG21" s="5">
        <v>0.8246</v>
      </c>
      <c r="BH21" s="5">
        <v>0.19889999999999999</v>
      </c>
      <c r="BI21" s="5">
        <v>2.5399999999999999E-2</v>
      </c>
      <c r="BJ21" s="5">
        <v>0.7752</v>
      </c>
      <c r="BK21" s="5">
        <v>0.4834</v>
      </c>
      <c r="BL21" s="5">
        <v>0.998</v>
      </c>
      <c r="BM21" s="5">
        <v>2.0703</v>
      </c>
      <c r="BN21" s="4">
        <v>0.73340000000000005</v>
      </c>
      <c r="BO21" s="4">
        <v>0.93759999999999999</v>
      </c>
      <c r="BP21" s="4">
        <v>0.152</v>
      </c>
      <c r="BQ21" s="4">
        <v>5.4699999999999999E-2</v>
      </c>
      <c r="BR21" s="4">
        <v>0.59909999999999997</v>
      </c>
      <c r="BS21" s="4"/>
      <c r="BT21" s="4">
        <v>0.97599999999999998</v>
      </c>
      <c r="BU21" s="4">
        <v>1.5213000000000001</v>
      </c>
      <c r="BV21" s="5">
        <v>0.61219999999999997</v>
      </c>
      <c r="BW21" s="5">
        <v>0.65059999999999996</v>
      </c>
      <c r="BX21" s="5">
        <v>0.32090000000000002</v>
      </c>
      <c r="BY21" s="5">
        <v>1.6000000000000001E-3</v>
      </c>
      <c r="BZ21" s="5">
        <v>0.88680000000000003</v>
      </c>
      <c r="CA21" s="5">
        <v>0.65259999999999996</v>
      </c>
      <c r="CB21" s="5">
        <v>1</v>
      </c>
      <c r="CC21" s="5">
        <v>8.3874999999999993</v>
      </c>
      <c r="CD21" s="4"/>
      <c r="CE21" s="4"/>
      <c r="CF21" s="4"/>
      <c r="CG21" s="4"/>
      <c r="CH21" s="4"/>
      <c r="CI21" s="4"/>
      <c r="CJ21" s="4"/>
      <c r="CK21" s="4"/>
      <c r="CL21" s="5">
        <v>0.63539999999999996</v>
      </c>
      <c r="CM21" s="5">
        <v>0.70099999999999996</v>
      </c>
      <c r="CN21" s="5">
        <v>0.27950000000000003</v>
      </c>
      <c r="CO21" s="5">
        <v>9.2999999999999992E-3</v>
      </c>
      <c r="CP21" s="5">
        <v>0.86099999999999999</v>
      </c>
      <c r="CQ21" s="5">
        <v>0.626</v>
      </c>
      <c r="CR21" s="5">
        <v>1</v>
      </c>
      <c r="CS21" s="5">
        <v>6.1474000000000002</v>
      </c>
      <c r="CT21" s="4"/>
      <c r="CU21" s="4"/>
      <c r="CV21" s="4"/>
      <c r="CW21" s="4"/>
      <c r="CX21" s="4"/>
      <c r="CY21" s="4"/>
      <c r="CZ21" s="4"/>
      <c r="DA21" s="4"/>
      <c r="DB21" s="5"/>
      <c r="DC21" s="5"/>
      <c r="DD21" s="5"/>
      <c r="DE21" s="5"/>
      <c r="DF21" s="5"/>
      <c r="DG21" s="5"/>
      <c r="DH21" s="5"/>
      <c r="DI21" s="5"/>
      <c r="DJ21" s="4"/>
      <c r="DK21" s="4"/>
      <c r="DL21" s="4"/>
      <c r="DM21" s="4"/>
      <c r="DN21" s="4"/>
      <c r="DO21" s="4"/>
      <c r="DP21" s="4"/>
      <c r="DQ21" s="4"/>
      <c r="DR21" s="5"/>
      <c r="DS21" s="5"/>
      <c r="DT21" s="5"/>
      <c r="DU21" s="5"/>
      <c r="DV21" s="5"/>
      <c r="DW21" s="5"/>
      <c r="DX21" s="5"/>
      <c r="DY21" s="5"/>
      <c r="DZ21" s="4">
        <v>0.63519999999999999</v>
      </c>
      <c r="EA21" s="4">
        <v>0.69979999999999998</v>
      </c>
      <c r="EB21" s="4">
        <v>0.28360000000000002</v>
      </c>
      <c r="EC21" s="4">
        <v>9.2999999999999992E-3</v>
      </c>
      <c r="ED21" s="4">
        <v>0.85919999999999996</v>
      </c>
      <c r="EE21" s="4">
        <v>0.625</v>
      </c>
      <c r="EF21" s="4">
        <v>1</v>
      </c>
      <c r="EG21" s="4">
        <v>6.1289999999999996</v>
      </c>
      <c r="EH21" s="5"/>
      <c r="EI21" s="5"/>
      <c r="EJ21" s="5"/>
      <c r="EK21" s="5"/>
      <c r="EL21" s="5"/>
      <c r="EM21" s="5"/>
      <c r="EN21" s="5"/>
      <c r="EO21" s="5"/>
      <c r="EP21" s="4"/>
      <c r="EQ21" s="4"/>
      <c r="ER21" s="4"/>
      <c r="ES21" s="4"/>
      <c r="ET21" s="4"/>
      <c r="EU21" s="4"/>
      <c r="EV21" s="4"/>
      <c r="EW21" s="4"/>
      <c r="EX21" s="5">
        <v>0.60819999999999996</v>
      </c>
      <c r="EY21" s="5">
        <v>0.64239999999999997</v>
      </c>
      <c r="EZ21" s="5">
        <v>0.3251</v>
      </c>
      <c r="FA21" s="5">
        <v>1.6000000000000001E-3</v>
      </c>
      <c r="FB21" s="5">
        <v>0.8861</v>
      </c>
      <c r="FC21" s="5">
        <v>0.65239999999999998</v>
      </c>
      <c r="FD21" s="5">
        <v>1</v>
      </c>
      <c r="FE21" s="5">
        <v>14.337400000000001</v>
      </c>
      <c r="FF21" s="4">
        <v>0.62139999999999995</v>
      </c>
      <c r="FG21" s="4">
        <v>0.67069999999999996</v>
      </c>
      <c r="FH21" s="4">
        <v>0.30399999999999999</v>
      </c>
      <c r="FI21" s="4">
        <v>4.8999999999999998E-3</v>
      </c>
      <c r="FJ21" s="4">
        <v>0.87739999999999996</v>
      </c>
      <c r="FK21" s="4">
        <v>0.64139999999999997</v>
      </c>
      <c r="FL21" s="4">
        <v>1</v>
      </c>
      <c r="FM21" s="4">
        <v>8.6666000000000007</v>
      </c>
      <c r="FN21" s="5">
        <v>0.63560000000000005</v>
      </c>
      <c r="FO21" s="5">
        <v>0.70169999999999999</v>
      </c>
      <c r="FP21" s="5">
        <v>0.27939999999999998</v>
      </c>
      <c r="FQ21" s="5">
        <v>9.2999999999999992E-3</v>
      </c>
      <c r="FR21" s="5">
        <v>0.86040000000000005</v>
      </c>
      <c r="FS21" s="5">
        <v>0.62580000000000002</v>
      </c>
      <c r="FT21" s="5">
        <v>1</v>
      </c>
      <c r="FU21" s="5">
        <v>4.5399000000000003</v>
      </c>
      <c r="FV21" s="4">
        <v>0.66080000000000005</v>
      </c>
      <c r="FW21" s="4">
        <v>0.76019999999999999</v>
      </c>
      <c r="FX21" s="4">
        <v>0.2331</v>
      </c>
      <c r="FY21" s="4">
        <v>1.67E-2</v>
      </c>
      <c r="FZ21" s="4">
        <v>0.82269999999999999</v>
      </c>
      <c r="GA21" s="4">
        <v>0.57040000000000002</v>
      </c>
      <c r="GB21" s="4">
        <v>0.99980000000000002</v>
      </c>
      <c r="GC21" s="4">
        <v>3.0249000000000001</v>
      </c>
      <c r="GD21" s="5"/>
      <c r="GE21" s="5"/>
      <c r="GF21" s="5"/>
      <c r="GG21" s="5"/>
      <c r="GH21" s="5"/>
      <c r="GI21" s="5"/>
      <c r="GJ21" s="5"/>
      <c r="GK21" s="5"/>
      <c r="GL21" s="4"/>
      <c r="GM21" s="4"/>
      <c r="GN21" s="4"/>
      <c r="GO21" s="4"/>
      <c r="GP21" s="4"/>
      <c r="GQ21" s="4"/>
      <c r="GR21" s="4"/>
      <c r="GS21" s="4"/>
      <c r="GT21" s="5"/>
      <c r="GU21" s="5"/>
      <c r="GV21" s="5"/>
      <c r="GW21" s="5"/>
      <c r="GX21" s="5"/>
      <c r="GY21" s="5"/>
      <c r="GZ21" s="5"/>
      <c r="HA21" s="5"/>
      <c r="HB21" s="4"/>
      <c r="HC21" s="4"/>
      <c r="HD21" s="4"/>
      <c r="HE21" s="4"/>
      <c r="HF21" s="4"/>
      <c r="HG21" s="4"/>
      <c r="HH21" s="4"/>
      <c r="HI21" s="4"/>
      <c r="HJ21" s="5"/>
      <c r="HK21" s="5"/>
      <c r="HL21" s="5"/>
      <c r="HM21" s="5"/>
      <c r="HN21" s="5"/>
      <c r="HO21" s="5"/>
      <c r="HP21" s="5"/>
      <c r="HQ21" s="5"/>
      <c r="HR21" s="4"/>
      <c r="HS21" s="4"/>
      <c r="HT21" s="4"/>
      <c r="HU21" s="4"/>
      <c r="HV21" s="4"/>
      <c r="HW21" s="4"/>
      <c r="HX21" s="4"/>
      <c r="HY21" s="4"/>
      <c r="HZ21" s="5"/>
      <c r="IA21" s="5"/>
      <c r="IB21" s="5"/>
      <c r="IC21" s="5"/>
      <c r="ID21" s="5"/>
      <c r="IE21" s="5"/>
      <c r="IF21" s="5"/>
      <c r="IG21" s="5"/>
      <c r="IH21" s="4"/>
      <c r="II21" s="4"/>
      <c r="IJ21" s="4"/>
      <c r="IK21" s="4"/>
      <c r="IL21" s="4"/>
      <c r="IM21" s="4"/>
      <c r="IN21" s="4"/>
      <c r="IO21" s="4"/>
      <c r="IP21" s="5"/>
      <c r="IQ21" s="5"/>
      <c r="IR21" s="5"/>
      <c r="IS21" s="5"/>
      <c r="IT21" s="5"/>
      <c r="IU21" s="5"/>
      <c r="IV21" s="5"/>
      <c r="IW21" s="5"/>
      <c r="IX21" s="4"/>
      <c r="IY21" s="4"/>
      <c r="IZ21" s="4"/>
      <c r="JA21" s="4"/>
      <c r="JB21" s="4"/>
      <c r="JC21" s="4"/>
      <c r="JD21" s="4"/>
      <c r="JE21" s="4"/>
      <c r="JF21" s="5"/>
      <c r="JG21" s="5"/>
      <c r="JH21" s="5"/>
      <c r="JI21" s="5"/>
      <c r="JJ21" s="5"/>
      <c r="JK21" s="5"/>
      <c r="JL21" s="5"/>
      <c r="JM21" s="5"/>
      <c r="JN21" s="4">
        <f t="shared" si="0"/>
        <v>0.64031249999999995</v>
      </c>
      <c r="JO21" s="4">
        <f t="shared" si="1"/>
        <v>0.71425000000000005</v>
      </c>
      <c r="JP21" s="4">
        <f t="shared" si="2"/>
        <v>0.27150000000000002</v>
      </c>
      <c r="JQ21" s="4">
        <f t="shared" si="3"/>
        <v>1.1731249999999999E-2</v>
      </c>
      <c r="JR21" s="4">
        <f t="shared" si="4"/>
        <v>0.84207500000000002</v>
      </c>
      <c r="JS21" s="4">
        <f t="shared" si="5"/>
        <v>0.61511818181818179</v>
      </c>
      <c r="JT21" s="4">
        <f t="shared" si="6"/>
        <v>0.99834375000000009</v>
      </c>
      <c r="JU21" s="4">
        <f t="shared" si="7"/>
        <v>6.800462500000001</v>
      </c>
      <c r="JV21" s="1" t="str" cm="1">
        <f t="array" aca="1" ref="JV21" ca="1">CONCATENATE(INDIRECT(ADDRESS(1,MATCH(_xlfn.MINIFS(B21:JM21,metrics.rec,"MAE"),B21:JM21,0)+1)), ", ", INDIRECT(ADDRESS(2,MATCH(_xlfn.MINIFS(B21:JM21,metrics.rec,"MAE"),B21:JM21,0)+1)))</f>
        <v>k=20, r=0.1</v>
      </c>
      <c r="JW21" s="1" t="str" cm="1">
        <f t="array" aca="1" ref="JW21" ca="1">CONCATENATE(INDIRECT(ADDRESS(1,MATCH(_xlfn.MINIFS(B21:JM21,metrics.rec,"MSE"),B21:JM21,0)+1)), ", ", INDIRECT(ADDRESS(2,MATCH(_xlfn.MINIFS(B21:JM21,metrics.rec,"MSE"),B21:JM21,0)+1)))</f>
        <v>k=20, r=0.1</v>
      </c>
      <c r="JX21" s="1" t="str" cm="1">
        <f t="array" aca="1" ref="JX21" ca="1">CONCATENATE(INDIRECT(ADDRESS(1,MATCH(_xlfn.MAXIFS(B21:JM21,metrics.rec,"R"),B21:JM21,0)+1)), ", ", INDIRECT(ADDRESS(2,MATCH(_xlfn.MAXIFS(B21:JM21,metrics.rec,"R"),B21:JM21,0)+1)))</f>
        <v>k=20, r=0.1</v>
      </c>
      <c r="JY21" s="1" t="str" cm="1">
        <f t="array" aca="1" ref="JY21" ca="1">CONCATENATE(INDIRECT(ADDRESS(1,MATCH(_xlfn.MAXIFS(B21:JM21,metrics.rec,"Precision"),B21:JM21,0)+1)), ", ", INDIRECT(ADDRESS(2,MATCH(_xlfn.MAXIFS(B21:JM21,metrics.rec,"Precision"),B21:JM21,0)+1)))</f>
        <v>k=5, r=0.9</v>
      </c>
      <c r="JZ21" s="1" t="str" cm="1">
        <f t="array" aca="1" ref="JZ21" ca="1">CONCATENATE(INDIRECT(ADDRESS(1,MATCH(_xlfn.MAXIFS(B21:JM21,metrics.rec,"Recall"),B21:JM21,0)+1)), ", ", INDIRECT(ADDRESS(2,MATCH(_xlfn.MAXIFS(B21:JM21,metrics.rec,"Recall"),B21:JM21,0)+1)))</f>
        <v>k=5, r=0.1</v>
      </c>
      <c r="KA21" s="1" t="str" cm="1">
        <f t="array" aca="1" ref="KA21" ca="1">CONCATENATE(INDIRECT(ADDRESS(1,MATCH(_xlfn.MAXIFS(B21:JM21,metrics.rec,"Coverage"),B21:JM21,0)+1)), ", ", INDIRECT(ADDRESS(2,MATCH(_xlfn.MAXIFS(B21:JM21,metrics.rec,"Coverage"),B21:JM21,0)+1)))</f>
        <v>k=10, r=0.1</v>
      </c>
      <c r="KB21" s="1" t="str" cm="1">
        <f t="array" aca="1" ref="KB21" ca="1">CONCATENATE(INDIRECT(ADDRESS(1,MATCH(_xlfn.MAXIFS(B21:JM21,metrics.rec,"Recatio"),B21:JM21,0)+1)), ", ", INDIRECT(ADDRESS(2,MATCH(_xlfn.MAXIFS(B21:JM21,metrics.rec,"Recatio"),B21:JM21,0)+1)))</f>
        <v>k=5, r=0.1</v>
      </c>
      <c r="KC21" s="1" t="str" cm="1">
        <f t="array" aca="1" ref="KC21" ca="1">CONCATENATE(INDIRECT(ADDRESS(1,MATCH(_xlfn.MINIFS(B21:JM21,metrics.rec,"Time"),B21:JM21,0)+1)), ", ", INDIRECT(ADDRESS(2,MATCH(_xlfn.MINIFS(B21:JM21,metrics.rec,"Time"),B21:JM21,0)+1)))</f>
        <v>k=5, r=0.9</v>
      </c>
    </row>
    <row r="22" spans="1:289" x14ac:dyDescent="0.2">
      <c r="A22" s="1" t="s">
        <v>19</v>
      </c>
      <c r="B22" s="4">
        <v>0.62939999999999996</v>
      </c>
      <c r="C22" s="4">
        <v>0.68469999999999998</v>
      </c>
      <c r="D22" s="4">
        <v>0.27689999999999998</v>
      </c>
      <c r="E22" s="4">
        <v>1.6000000000000001E-3</v>
      </c>
      <c r="F22" s="4">
        <v>0.88249999999999995</v>
      </c>
      <c r="G22" s="4"/>
      <c r="H22" s="4">
        <v>1</v>
      </c>
      <c r="I22" s="4">
        <v>14.310499999999999</v>
      </c>
      <c r="J22" s="5">
        <v>0.63290000000000002</v>
      </c>
      <c r="K22" s="5">
        <v>0.69289999999999996</v>
      </c>
      <c r="L22" s="5">
        <v>0.27679999999999999</v>
      </c>
      <c r="M22" s="5">
        <v>3.0999999999999999E-3</v>
      </c>
      <c r="N22" s="5">
        <v>0.87829999999999997</v>
      </c>
      <c r="O22" s="5">
        <v>0.64690000000000003</v>
      </c>
      <c r="P22" s="5">
        <v>1</v>
      </c>
      <c r="Q22" s="5">
        <v>7.2342000000000004</v>
      </c>
      <c r="R22" s="4">
        <v>0.63819999999999999</v>
      </c>
      <c r="S22" s="4">
        <v>0.70530000000000004</v>
      </c>
      <c r="T22" s="4">
        <v>0.26650000000000001</v>
      </c>
      <c r="U22" s="4">
        <v>4.8999999999999998E-3</v>
      </c>
      <c r="V22" s="4">
        <v>0.87209999999999999</v>
      </c>
      <c r="W22" s="4"/>
      <c r="X22" s="4">
        <v>1</v>
      </c>
      <c r="Y22" s="4">
        <v>10.6311</v>
      </c>
      <c r="Z22" s="5">
        <v>0.64200000000000002</v>
      </c>
      <c r="AA22" s="5">
        <v>0.71040000000000003</v>
      </c>
      <c r="AB22" s="5">
        <v>0.26379999999999998</v>
      </c>
      <c r="AC22" s="5">
        <v>6.8999999999999999E-3</v>
      </c>
      <c r="AD22" s="5">
        <v>0.86899999999999999</v>
      </c>
      <c r="AE22" s="5">
        <v>0.63590000000000002</v>
      </c>
      <c r="AF22" s="5">
        <v>1</v>
      </c>
      <c r="AG22" s="5">
        <v>5.9249000000000001</v>
      </c>
      <c r="AH22" s="4">
        <v>0.64590000000000003</v>
      </c>
      <c r="AI22" s="4">
        <v>0.71989999999999998</v>
      </c>
      <c r="AJ22" s="4">
        <v>0.26029999999999998</v>
      </c>
      <c r="AK22" s="4">
        <v>9.2999999999999992E-3</v>
      </c>
      <c r="AL22" s="4">
        <v>0.85870000000000002</v>
      </c>
      <c r="AM22" s="4"/>
      <c r="AN22" s="4">
        <v>1</v>
      </c>
      <c r="AO22" s="4">
        <v>7.5941000000000001</v>
      </c>
      <c r="AP22" s="5">
        <v>0.6552</v>
      </c>
      <c r="AQ22" s="5">
        <v>0.73929999999999996</v>
      </c>
      <c r="AR22" s="5">
        <v>0.24590000000000001</v>
      </c>
      <c r="AS22" s="5">
        <v>1.23E-2</v>
      </c>
      <c r="AT22" s="5">
        <v>0.84630000000000005</v>
      </c>
      <c r="AU22" s="5">
        <v>0.60840000000000005</v>
      </c>
      <c r="AV22" s="5">
        <v>0.99970000000000003</v>
      </c>
      <c r="AW22" s="5">
        <v>4.9398</v>
      </c>
      <c r="AX22" s="4">
        <v>0.66459999999999997</v>
      </c>
      <c r="AY22" s="4">
        <v>0.76319999999999999</v>
      </c>
      <c r="AZ22" s="4">
        <v>0.2356</v>
      </c>
      <c r="BA22" s="4">
        <v>1.6799999999999999E-2</v>
      </c>
      <c r="BB22" s="4">
        <v>0.82750000000000001</v>
      </c>
      <c r="BC22" s="4"/>
      <c r="BD22" s="4">
        <v>1</v>
      </c>
      <c r="BE22" s="4">
        <v>4.8312999999999997</v>
      </c>
      <c r="BF22" s="5">
        <v>0.6835</v>
      </c>
      <c r="BG22" s="5">
        <v>0.81079999999999997</v>
      </c>
      <c r="BH22" s="5">
        <v>0.2072</v>
      </c>
      <c r="BI22" s="5">
        <v>2.5499999999999998E-2</v>
      </c>
      <c r="BJ22" s="5">
        <v>0.78220000000000001</v>
      </c>
      <c r="BK22" s="5">
        <v>0.48580000000000001</v>
      </c>
      <c r="BL22" s="5">
        <v>0.998</v>
      </c>
      <c r="BM22" s="5">
        <v>1.8343</v>
      </c>
      <c r="BN22" s="4">
        <v>0.72519999999999996</v>
      </c>
      <c r="BO22" s="4">
        <v>0.91590000000000005</v>
      </c>
      <c r="BP22" s="4">
        <v>0.15989999999999999</v>
      </c>
      <c r="BQ22" s="4">
        <v>5.5100000000000003E-2</v>
      </c>
      <c r="BR22" s="4">
        <v>0.60560000000000003</v>
      </c>
      <c r="BS22" s="4"/>
      <c r="BT22" s="4">
        <v>0.97599999999999998</v>
      </c>
      <c r="BU22" s="4">
        <v>1.538</v>
      </c>
      <c r="BV22" s="5">
        <v>0.63280000000000003</v>
      </c>
      <c r="BW22" s="5">
        <v>0.6915</v>
      </c>
      <c r="BX22" s="5">
        <v>0.28510000000000002</v>
      </c>
      <c r="BY22" s="5">
        <v>1.6000000000000001E-3</v>
      </c>
      <c r="BZ22" s="5">
        <v>0.88129999999999997</v>
      </c>
      <c r="CA22" s="5">
        <v>0.65149999999999997</v>
      </c>
      <c r="CB22" s="5">
        <v>1</v>
      </c>
      <c r="CC22" s="5">
        <v>8.5269999999999992</v>
      </c>
      <c r="CD22" s="4"/>
      <c r="CE22" s="4"/>
      <c r="CF22" s="4"/>
      <c r="CG22" s="4"/>
      <c r="CH22" s="4"/>
      <c r="CI22" s="4"/>
      <c r="CJ22" s="4"/>
      <c r="CK22" s="4"/>
      <c r="CL22" s="5">
        <v>0.64670000000000005</v>
      </c>
      <c r="CM22" s="5">
        <v>0.72240000000000004</v>
      </c>
      <c r="CN22" s="5">
        <v>0.26140000000000002</v>
      </c>
      <c r="CO22" s="5">
        <v>9.1999999999999998E-3</v>
      </c>
      <c r="CP22" s="5">
        <v>0.85980000000000001</v>
      </c>
      <c r="CQ22" s="5">
        <v>0.62749999999999995</v>
      </c>
      <c r="CR22" s="5">
        <v>1</v>
      </c>
      <c r="CS22" s="5">
        <v>6.7146999999999997</v>
      </c>
      <c r="CT22" s="4"/>
      <c r="CU22" s="4"/>
      <c r="CV22" s="4"/>
      <c r="CW22" s="4"/>
      <c r="CX22" s="4"/>
      <c r="CY22" s="4"/>
      <c r="CZ22" s="4"/>
      <c r="DA22" s="4"/>
      <c r="DB22" s="5"/>
      <c r="DC22" s="5"/>
      <c r="DD22" s="5"/>
      <c r="DE22" s="5"/>
      <c r="DF22" s="5"/>
      <c r="DG22" s="5"/>
      <c r="DH22" s="5"/>
      <c r="DI22" s="5"/>
      <c r="DJ22" s="4"/>
      <c r="DK22" s="4"/>
      <c r="DL22" s="4"/>
      <c r="DM22" s="4"/>
      <c r="DN22" s="4"/>
      <c r="DO22" s="4"/>
      <c r="DP22" s="4"/>
      <c r="DQ22" s="4"/>
      <c r="DR22" s="5"/>
      <c r="DS22" s="5"/>
      <c r="DT22" s="5"/>
      <c r="DU22" s="5"/>
      <c r="DV22" s="5"/>
      <c r="DW22" s="5"/>
      <c r="DX22" s="5"/>
      <c r="DY22" s="5"/>
      <c r="DZ22" s="4">
        <v>0.64710000000000001</v>
      </c>
      <c r="EA22" s="4">
        <v>0.72260000000000002</v>
      </c>
      <c r="EB22" s="4">
        <v>0.26569999999999999</v>
      </c>
      <c r="EC22" s="4">
        <v>9.2999999999999992E-3</v>
      </c>
      <c r="ED22" s="4">
        <v>0.85840000000000005</v>
      </c>
      <c r="EE22" s="4">
        <v>0.62619999999999998</v>
      </c>
      <c r="EF22" s="4">
        <v>1</v>
      </c>
      <c r="EG22" s="4">
        <v>5.5151000000000003</v>
      </c>
      <c r="EH22" s="5"/>
      <c r="EI22" s="5"/>
      <c r="EJ22" s="5"/>
      <c r="EK22" s="5"/>
      <c r="EL22" s="5"/>
      <c r="EM22" s="5"/>
      <c r="EN22" s="5"/>
      <c r="EO22" s="5"/>
      <c r="EP22" s="4"/>
      <c r="EQ22" s="4"/>
      <c r="ER22" s="4"/>
      <c r="ES22" s="4"/>
      <c r="ET22" s="4"/>
      <c r="EU22" s="4"/>
      <c r="EV22" s="4"/>
      <c r="EW22" s="4"/>
      <c r="EX22" s="5">
        <v>0.62790000000000001</v>
      </c>
      <c r="EY22" s="5">
        <v>0.68200000000000005</v>
      </c>
      <c r="EZ22" s="5">
        <v>0.29239999999999999</v>
      </c>
      <c r="FA22" s="5">
        <v>1.6000000000000001E-3</v>
      </c>
      <c r="FB22" s="5">
        <v>0.88090000000000002</v>
      </c>
      <c r="FC22" s="5">
        <v>0.65149999999999997</v>
      </c>
      <c r="FD22" s="5">
        <v>1</v>
      </c>
      <c r="FE22" s="5">
        <v>12.5481</v>
      </c>
      <c r="FF22" s="4">
        <v>0.63719999999999999</v>
      </c>
      <c r="FG22" s="4">
        <v>0.7026</v>
      </c>
      <c r="FH22" s="4">
        <v>0.27700000000000002</v>
      </c>
      <c r="FI22" s="4">
        <v>4.8999999999999998E-3</v>
      </c>
      <c r="FJ22" s="4">
        <v>0.87370000000000003</v>
      </c>
      <c r="FK22" s="4">
        <v>0.64129999999999998</v>
      </c>
      <c r="FL22" s="4">
        <v>1</v>
      </c>
      <c r="FM22" s="4">
        <v>8.4742999999999995</v>
      </c>
      <c r="FN22" s="5">
        <v>0.64759999999999995</v>
      </c>
      <c r="FO22" s="5">
        <v>0.72440000000000004</v>
      </c>
      <c r="FP22" s="5">
        <v>0.26350000000000001</v>
      </c>
      <c r="FQ22" s="5">
        <v>9.1999999999999998E-3</v>
      </c>
      <c r="FR22" s="5">
        <v>0.85970000000000002</v>
      </c>
      <c r="FS22" s="5">
        <v>0.62739999999999996</v>
      </c>
      <c r="FT22" s="5">
        <v>1</v>
      </c>
      <c r="FU22" s="5">
        <v>4.4896000000000003</v>
      </c>
      <c r="FV22" s="4">
        <v>0.66449999999999998</v>
      </c>
      <c r="FW22" s="4">
        <v>0.76349999999999996</v>
      </c>
      <c r="FX22" s="4">
        <v>0.2351</v>
      </c>
      <c r="FY22" s="4">
        <v>1.67E-2</v>
      </c>
      <c r="FZ22" s="4">
        <v>0.82679999999999998</v>
      </c>
      <c r="GA22" s="4">
        <v>0.57269999999999999</v>
      </c>
      <c r="GB22" s="4">
        <v>0.99990000000000001</v>
      </c>
      <c r="GC22" s="4">
        <v>3.0139999999999998</v>
      </c>
      <c r="GD22" s="5"/>
      <c r="GE22" s="5"/>
      <c r="GF22" s="5"/>
      <c r="GG22" s="5"/>
      <c r="GH22" s="5"/>
      <c r="GI22" s="5"/>
      <c r="GJ22" s="5"/>
      <c r="GK22" s="5"/>
      <c r="GL22" s="4"/>
      <c r="GM22" s="4"/>
      <c r="GN22" s="4"/>
      <c r="GO22" s="4"/>
      <c r="GP22" s="4"/>
      <c r="GQ22" s="4"/>
      <c r="GR22" s="4"/>
      <c r="GS22" s="4"/>
      <c r="GT22" s="5"/>
      <c r="GU22" s="5"/>
      <c r="GV22" s="5"/>
      <c r="GW22" s="5"/>
      <c r="GX22" s="5"/>
      <c r="GY22" s="5"/>
      <c r="GZ22" s="5"/>
      <c r="HA22" s="5"/>
      <c r="HB22" s="4">
        <v>0.64710000000000001</v>
      </c>
      <c r="HC22" s="4">
        <v>0.7238</v>
      </c>
      <c r="HD22" s="4">
        <v>0.26279999999999998</v>
      </c>
      <c r="HE22" s="4">
        <v>9.2999999999999992E-3</v>
      </c>
      <c r="HF22" s="4">
        <v>0.85829999999999995</v>
      </c>
      <c r="HG22" s="4"/>
      <c r="HH22" s="4">
        <v>1</v>
      </c>
      <c r="HI22" s="4">
        <v>4.7000999999999999</v>
      </c>
      <c r="HJ22" s="5"/>
      <c r="HK22" s="5"/>
      <c r="HL22" s="5"/>
      <c r="HM22" s="5"/>
      <c r="HN22" s="5"/>
      <c r="HO22" s="5"/>
      <c r="HP22" s="5"/>
      <c r="HQ22" s="5"/>
      <c r="HR22" s="4"/>
      <c r="HS22" s="4"/>
      <c r="HT22" s="4"/>
      <c r="HU22" s="4"/>
      <c r="HV22" s="4"/>
      <c r="HW22" s="4"/>
      <c r="HX22" s="4"/>
      <c r="HY22" s="4"/>
      <c r="HZ22" s="5"/>
      <c r="IA22" s="5"/>
      <c r="IB22" s="5"/>
      <c r="IC22" s="5"/>
      <c r="ID22" s="5"/>
      <c r="IE22" s="5"/>
      <c r="IF22" s="5"/>
      <c r="IG22" s="5"/>
      <c r="IH22" s="4"/>
      <c r="II22" s="4"/>
      <c r="IJ22" s="4"/>
      <c r="IK22" s="4"/>
      <c r="IL22" s="4"/>
      <c r="IM22" s="4"/>
      <c r="IN22" s="4"/>
      <c r="IO22" s="4"/>
      <c r="IP22" s="5"/>
      <c r="IQ22" s="5"/>
      <c r="IR22" s="5"/>
      <c r="IS22" s="5"/>
      <c r="IT22" s="5"/>
      <c r="IU22" s="5"/>
      <c r="IV22" s="5"/>
      <c r="IW22" s="5"/>
      <c r="IX22" s="4"/>
      <c r="IY22" s="4"/>
      <c r="IZ22" s="4"/>
      <c r="JA22" s="4"/>
      <c r="JB22" s="4"/>
      <c r="JC22" s="4"/>
      <c r="JD22" s="4"/>
      <c r="JE22" s="4"/>
      <c r="JF22" s="5"/>
      <c r="JG22" s="5"/>
      <c r="JH22" s="5"/>
      <c r="JI22" s="5"/>
      <c r="JJ22" s="5"/>
      <c r="JK22" s="5"/>
      <c r="JL22" s="5"/>
      <c r="JM22" s="5"/>
      <c r="JN22" s="4">
        <f t="shared" si="0"/>
        <v>0.65104705882352953</v>
      </c>
      <c r="JO22" s="4">
        <f t="shared" si="1"/>
        <v>0.73383529411764714</v>
      </c>
      <c r="JP22" s="4">
        <f t="shared" si="2"/>
        <v>0.25505294117647059</v>
      </c>
      <c r="JQ22" s="4">
        <f t="shared" si="3"/>
        <v>1.1605882352941174E-2</v>
      </c>
      <c r="JR22" s="4">
        <f t="shared" si="4"/>
        <v>0.84241764705882349</v>
      </c>
      <c r="JS22" s="4">
        <f t="shared" si="5"/>
        <v>0.61591818181818181</v>
      </c>
      <c r="JT22" s="4">
        <f t="shared" si="6"/>
        <v>0.99844705882352947</v>
      </c>
      <c r="JU22" s="4">
        <f t="shared" si="7"/>
        <v>6.6365352941176461</v>
      </c>
      <c r="JV22" s="1" t="str" cm="1">
        <f t="array" aca="1" ref="JV22" ca="1">CONCATENATE(INDIRECT(ADDRESS(1,MATCH(_xlfn.MINIFS(B22:JM22,metrics.rec,"MAE"),B22:JM22,0)+1)), ", ", INDIRECT(ADDRESS(2,MATCH(_xlfn.MINIFS(B22:JM22,metrics.rec,"MAE"),B22:JM22,0)+1)))</f>
        <v>k=20, r=0.1</v>
      </c>
      <c r="JW22" s="1" t="str" cm="1">
        <f t="array" aca="1" ref="JW22" ca="1">CONCATENATE(INDIRECT(ADDRESS(1,MATCH(_xlfn.MINIFS(B22:JM22,metrics.rec,"MSE"),B22:JM22,0)+1)), ", ", INDIRECT(ADDRESS(2,MATCH(_xlfn.MINIFS(B22:JM22,metrics.rec,"MSE"),B22:JM22,0)+1)))</f>
        <v>k=20, r=0.1</v>
      </c>
      <c r="JX22" s="1" t="str" cm="1">
        <f t="array" aca="1" ref="JX22" ca="1">CONCATENATE(INDIRECT(ADDRESS(1,MATCH(_xlfn.MAXIFS(B22:JM22,metrics.rec,"R"),B22:JM22,0)+1)), ", ", INDIRECT(ADDRESS(2,MATCH(_xlfn.MAXIFS(B22:JM22,metrics.rec,"R"),B22:JM22,0)+1)))</f>
        <v>k=20, r=0.1</v>
      </c>
      <c r="JY22" s="1" t="str" cm="1">
        <f t="array" aca="1" ref="JY22" ca="1">CONCATENATE(INDIRECT(ADDRESS(1,MATCH(_xlfn.MAXIFS(B22:JM22,metrics.rec,"Precision"),B22:JM22,0)+1)), ", ", INDIRECT(ADDRESS(2,MATCH(_xlfn.MAXIFS(B22:JM22,metrics.rec,"Precision"),B22:JM22,0)+1)))</f>
        <v>k=5, r=0.9</v>
      </c>
      <c r="JZ22" s="1" t="str" cm="1">
        <f t="array" aca="1" ref="JZ22" ca="1">CONCATENATE(INDIRECT(ADDRESS(1,MATCH(_xlfn.MAXIFS(B22:JM22,metrics.rec,"Recall"),B22:JM22,0)+1)), ", ", INDIRECT(ADDRESS(2,MATCH(_xlfn.MAXIFS(B22:JM22,metrics.rec,"Recall"),B22:JM22,0)+1)))</f>
        <v>k=5, r=0.1</v>
      </c>
      <c r="KA22" s="1" t="str" cm="1">
        <f t="array" aca="1" ref="KA22" ca="1">CONCATENATE(INDIRECT(ADDRESS(1,MATCH(_xlfn.MAXIFS(B22:JM22,metrics.rec,"Coverage"),B22:JM22,0)+1)), ", ", INDIRECT(ADDRESS(2,MATCH(_xlfn.MAXIFS(B22:JM22,metrics.rec,"Coverage"),B22:JM22,0)+1)))</f>
        <v>k=10, r=0.1</v>
      </c>
      <c r="KB22" s="1" t="str" cm="1">
        <f t="array" aca="1" ref="KB22" ca="1">CONCATENATE(INDIRECT(ADDRESS(1,MATCH(_xlfn.MAXIFS(B22:JM22,metrics.rec,"Recatio"),B22:JM22,0)+1)), ", ", INDIRECT(ADDRESS(2,MATCH(_xlfn.MAXIFS(B22:JM22,metrics.rec,"Recatio"),B22:JM22,0)+1)))</f>
        <v>k=5, r=0.1</v>
      </c>
      <c r="KC22" s="1" t="str" cm="1">
        <f t="array" aca="1" ref="KC22" ca="1">CONCATENATE(INDIRECT(ADDRESS(1,MATCH(_xlfn.MINIFS(B22:JM22,metrics.rec,"Time"),B22:JM22,0)+1)), ", ", INDIRECT(ADDRESS(2,MATCH(_xlfn.MINIFS(B22:JM22,metrics.rec,"Time"),B22:JM22,0)+1)))</f>
        <v>k=5, r=0.9</v>
      </c>
    </row>
    <row r="23" spans="1:289" x14ac:dyDescent="0.2">
      <c r="A23" s="1" t="s">
        <v>20</v>
      </c>
      <c r="B23" s="4">
        <v>0.62660000000000005</v>
      </c>
      <c r="C23" s="4">
        <v>0.67869999999999997</v>
      </c>
      <c r="D23" s="4">
        <v>0.28599999999999998</v>
      </c>
      <c r="E23" s="4">
        <v>1.6000000000000001E-3</v>
      </c>
      <c r="F23" s="4">
        <v>0.88019999999999998</v>
      </c>
      <c r="G23" s="4"/>
      <c r="H23" s="4">
        <v>1</v>
      </c>
      <c r="I23" s="4">
        <v>14.1875</v>
      </c>
      <c r="J23" s="5">
        <v>0.63039999999999996</v>
      </c>
      <c r="K23" s="5">
        <v>0.68720000000000003</v>
      </c>
      <c r="L23" s="5">
        <v>0.29360000000000003</v>
      </c>
      <c r="M23" s="5">
        <v>3.0999999999999999E-3</v>
      </c>
      <c r="N23" s="5">
        <v>0.87680000000000002</v>
      </c>
      <c r="O23" s="5">
        <v>0.64449999999999996</v>
      </c>
      <c r="P23" s="5">
        <v>1</v>
      </c>
      <c r="Q23" s="5">
        <v>7.2689000000000004</v>
      </c>
      <c r="R23" s="4">
        <v>0.63690000000000002</v>
      </c>
      <c r="S23" s="4">
        <v>0.70220000000000005</v>
      </c>
      <c r="T23" s="4">
        <v>0.2782</v>
      </c>
      <c r="U23" s="4">
        <v>4.8999999999999998E-3</v>
      </c>
      <c r="V23" s="4">
        <v>0.871</v>
      </c>
      <c r="W23" s="4"/>
      <c r="X23" s="4">
        <v>1</v>
      </c>
      <c r="Y23" s="4">
        <v>9.6256000000000004</v>
      </c>
      <c r="Z23" s="5">
        <v>0.63990000000000002</v>
      </c>
      <c r="AA23" s="5">
        <v>0.70740000000000003</v>
      </c>
      <c r="AB23" s="5">
        <v>0.27200000000000002</v>
      </c>
      <c r="AC23" s="5">
        <v>6.8999999999999999E-3</v>
      </c>
      <c r="AD23" s="5">
        <v>0.86739999999999995</v>
      </c>
      <c r="AE23" s="5">
        <v>0.63370000000000004</v>
      </c>
      <c r="AF23" s="5">
        <v>1</v>
      </c>
      <c r="AG23" s="5">
        <v>5.9146999999999998</v>
      </c>
      <c r="AH23" s="4">
        <v>0.6452</v>
      </c>
      <c r="AI23" s="4">
        <v>0.71919999999999995</v>
      </c>
      <c r="AJ23" s="4">
        <v>0.27050000000000002</v>
      </c>
      <c r="AK23" s="4">
        <v>9.2999999999999992E-3</v>
      </c>
      <c r="AL23" s="4">
        <v>0.85760000000000003</v>
      </c>
      <c r="AM23" s="4"/>
      <c r="AN23" s="4">
        <v>1</v>
      </c>
      <c r="AO23" s="4">
        <v>7.3932000000000002</v>
      </c>
      <c r="AP23" s="5">
        <v>0.65490000000000004</v>
      </c>
      <c r="AQ23" s="5">
        <v>0.74</v>
      </c>
      <c r="AR23" s="5">
        <v>0.25</v>
      </c>
      <c r="AS23" s="5">
        <v>1.23E-2</v>
      </c>
      <c r="AT23" s="5">
        <v>0.8448</v>
      </c>
      <c r="AU23" s="5">
        <v>0.60609999999999997</v>
      </c>
      <c r="AV23" s="5">
        <v>0.99970000000000003</v>
      </c>
      <c r="AW23" s="5">
        <v>4.6364999999999998</v>
      </c>
      <c r="AX23" s="4">
        <v>0.6663</v>
      </c>
      <c r="AY23" s="4">
        <v>0.76929999999999998</v>
      </c>
      <c r="AZ23" s="4">
        <v>0.2276</v>
      </c>
      <c r="BA23" s="4">
        <v>1.6799999999999999E-2</v>
      </c>
      <c r="BB23" s="4">
        <v>0.82530000000000003</v>
      </c>
      <c r="BC23" s="4"/>
      <c r="BD23" s="4">
        <v>1</v>
      </c>
      <c r="BE23" s="4">
        <v>4.5278999999999998</v>
      </c>
      <c r="BF23" s="5">
        <v>0.6875</v>
      </c>
      <c r="BG23" s="5">
        <v>0.82269999999999999</v>
      </c>
      <c r="BH23" s="5">
        <v>0.2021</v>
      </c>
      <c r="BI23" s="5">
        <v>2.5499999999999998E-2</v>
      </c>
      <c r="BJ23" s="5">
        <v>0.77859999999999996</v>
      </c>
      <c r="BK23" s="5">
        <v>0.48409999999999997</v>
      </c>
      <c r="BL23" s="5">
        <v>0.998</v>
      </c>
      <c r="BM23" s="5">
        <v>1.8337000000000001</v>
      </c>
      <c r="BN23" s="4">
        <v>0.73240000000000005</v>
      </c>
      <c r="BO23" s="4">
        <v>0.93559999999999999</v>
      </c>
      <c r="BP23" s="4">
        <v>0.1545</v>
      </c>
      <c r="BQ23" s="4">
        <v>5.4899999999999997E-2</v>
      </c>
      <c r="BR23" s="4">
        <v>0.6028</v>
      </c>
      <c r="BS23" s="4"/>
      <c r="BT23" s="4">
        <v>0.97599999999999998</v>
      </c>
      <c r="BU23" s="4">
        <v>1.5564</v>
      </c>
      <c r="BV23" s="5">
        <v>0.62919999999999998</v>
      </c>
      <c r="BW23" s="5">
        <v>0.68359999999999999</v>
      </c>
      <c r="BX23" s="5">
        <v>0.2974</v>
      </c>
      <c r="BY23" s="5">
        <v>1.6000000000000001E-3</v>
      </c>
      <c r="BZ23" s="5">
        <v>0.87909999999999999</v>
      </c>
      <c r="CA23" s="5">
        <v>0.64859999999999995</v>
      </c>
      <c r="CB23" s="5">
        <v>1</v>
      </c>
      <c r="CC23" s="5">
        <v>8.6196999999999999</v>
      </c>
      <c r="CD23" s="4"/>
      <c r="CE23" s="4"/>
      <c r="CF23" s="4"/>
      <c r="CG23" s="4"/>
      <c r="CH23" s="4"/>
      <c r="CI23" s="4"/>
      <c r="CJ23" s="4"/>
      <c r="CK23" s="4"/>
      <c r="CL23" s="5">
        <v>0.64600000000000002</v>
      </c>
      <c r="CM23" s="5">
        <v>0.72209999999999996</v>
      </c>
      <c r="CN23" s="5">
        <v>0.26750000000000002</v>
      </c>
      <c r="CO23" s="5">
        <v>9.2999999999999992E-3</v>
      </c>
      <c r="CP23" s="5">
        <v>0.85850000000000004</v>
      </c>
      <c r="CQ23" s="5">
        <v>0.62529999999999997</v>
      </c>
      <c r="CR23" s="5">
        <v>1</v>
      </c>
      <c r="CS23" s="5">
        <v>5.3695000000000004</v>
      </c>
      <c r="CT23" s="4"/>
      <c r="CU23" s="4"/>
      <c r="CV23" s="4"/>
      <c r="CW23" s="4"/>
      <c r="CX23" s="4"/>
      <c r="CY23" s="4"/>
      <c r="CZ23" s="4"/>
      <c r="DA23" s="4"/>
      <c r="DB23" s="5"/>
      <c r="DC23" s="5"/>
      <c r="DD23" s="5"/>
      <c r="DE23" s="5"/>
      <c r="DF23" s="5"/>
      <c r="DG23" s="5"/>
      <c r="DH23" s="5"/>
      <c r="DI23" s="5"/>
      <c r="DJ23" s="4"/>
      <c r="DK23" s="4"/>
      <c r="DL23" s="4"/>
      <c r="DM23" s="4"/>
      <c r="DN23" s="4"/>
      <c r="DO23" s="4"/>
      <c r="DP23" s="4"/>
      <c r="DQ23" s="4"/>
      <c r="DR23" s="5"/>
      <c r="DS23" s="5"/>
      <c r="DT23" s="5"/>
      <c r="DU23" s="5"/>
      <c r="DV23" s="5"/>
      <c r="DW23" s="5"/>
      <c r="DX23" s="5"/>
      <c r="DY23" s="5"/>
      <c r="DZ23" s="4">
        <v>0.64600000000000002</v>
      </c>
      <c r="EA23" s="4">
        <v>0.72099999999999997</v>
      </c>
      <c r="EB23" s="4">
        <v>0.26850000000000002</v>
      </c>
      <c r="EC23" s="4">
        <v>9.2999999999999992E-3</v>
      </c>
      <c r="ED23" s="4">
        <v>0.85709999999999997</v>
      </c>
      <c r="EE23" s="4">
        <v>0.62390000000000001</v>
      </c>
      <c r="EF23" s="4">
        <v>1</v>
      </c>
      <c r="EG23" s="4">
        <v>4.8179999999999996</v>
      </c>
      <c r="EH23" s="5"/>
      <c r="EI23" s="5"/>
      <c r="EJ23" s="5"/>
      <c r="EK23" s="5"/>
      <c r="EL23" s="5"/>
      <c r="EM23" s="5"/>
      <c r="EN23" s="5"/>
      <c r="EO23" s="5"/>
      <c r="EP23" s="4"/>
      <c r="EQ23" s="4"/>
      <c r="ER23" s="4"/>
      <c r="ES23" s="4"/>
      <c r="ET23" s="4"/>
      <c r="EU23" s="4"/>
      <c r="EV23" s="4"/>
      <c r="EW23" s="4"/>
      <c r="EX23" s="5">
        <v>0.62570000000000003</v>
      </c>
      <c r="EY23" s="5">
        <v>0.67700000000000005</v>
      </c>
      <c r="EZ23" s="5">
        <v>0.29780000000000001</v>
      </c>
      <c r="FA23" s="5">
        <v>1.6000000000000001E-3</v>
      </c>
      <c r="FB23" s="5">
        <v>0.87870000000000004</v>
      </c>
      <c r="FC23" s="5">
        <v>0.64880000000000004</v>
      </c>
      <c r="FD23" s="5">
        <v>1</v>
      </c>
      <c r="FE23" s="5">
        <v>12.6228</v>
      </c>
      <c r="FF23" s="4">
        <v>0.63500000000000001</v>
      </c>
      <c r="FG23" s="4">
        <v>0.69799999999999995</v>
      </c>
      <c r="FH23" s="4">
        <v>0.28570000000000001</v>
      </c>
      <c r="FI23" s="4">
        <v>4.8999999999999998E-3</v>
      </c>
      <c r="FJ23" s="4">
        <v>0.872</v>
      </c>
      <c r="FK23" s="4">
        <v>0.6391</v>
      </c>
      <c r="FL23" s="4">
        <v>1</v>
      </c>
      <c r="FM23" s="4">
        <v>8.6524000000000001</v>
      </c>
      <c r="FN23" s="5">
        <v>0.64680000000000004</v>
      </c>
      <c r="FO23" s="5">
        <v>0.7238</v>
      </c>
      <c r="FP23" s="5">
        <v>0.2626</v>
      </c>
      <c r="FQ23" s="5">
        <v>9.2999999999999992E-3</v>
      </c>
      <c r="FR23" s="5">
        <v>0.85809999999999997</v>
      </c>
      <c r="FS23" s="5">
        <v>0.62509999999999999</v>
      </c>
      <c r="FT23" s="5">
        <v>1</v>
      </c>
      <c r="FU23" s="5">
        <v>4.5155000000000003</v>
      </c>
      <c r="FV23" s="4">
        <v>0.66600000000000004</v>
      </c>
      <c r="FW23" s="4">
        <v>0.76880000000000004</v>
      </c>
      <c r="FX23" s="4">
        <v>0.23069999999999999</v>
      </c>
      <c r="FY23" s="4">
        <v>1.6799999999999999E-2</v>
      </c>
      <c r="FZ23" s="4">
        <v>0.82389999999999997</v>
      </c>
      <c r="GA23" s="4">
        <v>0.57079999999999997</v>
      </c>
      <c r="GB23" s="4">
        <v>0.99980000000000002</v>
      </c>
      <c r="GC23" s="4">
        <v>3.1217000000000001</v>
      </c>
      <c r="GD23" s="5"/>
      <c r="GE23" s="5"/>
      <c r="GF23" s="5"/>
      <c r="GG23" s="5"/>
      <c r="GH23" s="5"/>
      <c r="GI23" s="5"/>
      <c r="GJ23" s="5"/>
      <c r="GK23" s="5"/>
      <c r="GL23" s="4"/>
      <c r="GM23" s="4"/>
      <c r="GN23" s="4"/>
      <c r="GO23" s="4"/>
      <c r="GP23" s="4"/>
      <c r="GQ23" s="4"/>
      <c r="GR23" s="4"/>
      <c r="GS23" s="4"/>
      <c r="GT23" s="5"/>
      <c r="GU23" s="5"/>
      <c r="GV23" s="5"/>
      <c r="GW23" s="5"/>
      <c r="GX23" s="5"/>
      <c r="GY23" s="5"/>
      <c r="GZ23" s="5"/>
      <c r="HA23" s="5"/>
      <c r="HB23" s="4"/>
      <c r="HC23" s="4"/>
      <c r="HD23" s="4"/>
      <c r="HE23" s="4"/>
      <c r="HF23" s="4"/>
      <c r="HG23" s="4"/>
      <c r="HH23" s="4"/>
      <c r="HI23" s="4"/>
      <c r="HJ23" s="5"/>
      <c r="HK23" s="5"/>
      <c r="HL23" s="5"/>
      <c r="HM23" s="5"/>
      <c r="HN23" s="5"/>
      <c r="HO23" s="5"/>
      <c r="HP23" s="5"/>
      <c r="HQ23" s="5"/>
      <c r="HR23" s="4"/>
      <c r="HS23" s="4"/>
      <c r="HT23" s="4"/>
      <c r="HU23" s="4"/>
      <c r="HV23" s="4"/>
      <c r="HW23" s="4"/>
      <c r="HX23" s="4"/>
      <c r="HY23" s="4"/>
      <c r="HZ23" s="5"/>
      <c r="IA23" s="5"/>
      <c r="IB23" s="5"/>
      <c r="IC23" s="5"/>
      <c r="ID23" s="5"/>
      <c r="IE23" s="5"/>
      <c r="IF23" s="5"/>
      <c r="IG23" s="5"/>
      <c r="IH23" s="4"/>
      <c r="II23" s="4"/>
      <c r="IJ23" s="4"/>
      <c r="IK23" s="4"/>
      <c r="IL23" s="4"/>
      <c r="IM23" s="4"/>
      <c r="IN23" s="4"/>
      <c r="IO23" s="4"/>
      <c r="IP23" s="5"/>
      <c r="IQ23" s="5"/>
      <c r="IR23" s="5"/>
      <c r="IS23" s="5"/>
      <c r="IT23" s="5"/>
      <c r="IU23" s="5"/>
      <c r="IV23" s="5"/>
      <c r="IW23" s="5"/>
      <c r="IX23" s="4"/>
      <c r="IY23" s="4"/>
      <c r="IZ23" s="4"/>
      <c r="JA23" s="4"/>
      <c r="JB23" s="4"/>
      <c r="JC23" s="4"/>
      <c r="JD23" s="4"/>
      <c r="JE23" s="4"/>
      <c r="JF23" s="5"/>
      <c r="JG23" s="5"/>
      <c r="JH23" s="5"/>
      <c r="JI23" s="5"/>
      <c r="JJ23" s="5"/>
      <c r="JK23" s="5"/>
      <c r="JL23" s="5"/>
      <c r="JM23" s="5"/>
      <c r="JN23" s="4">
        <f t="shared" si="0"/>
        <v>0.65092500000000009</v>
      </c>
      <c r="JO23" s="4">
        <f t="shared" si="1"/>
        <v>0.73478750000000015</v>
      </c>
      <c r="JP23" s="4">
        <f t="shared" si="2"/>
        <v>0.25904375000000002</v>
      </c>
      <c r="JQ23" s="4">
        <f t="shared" si="3"/>
        <v>1.1756249999999999E-2</v>
      </c>
      <c r="JR23" s="4">
        <f t="shared" si="4"/>
        <v>0.83949374999999993</v>
      </c>
      <c r="JS23" s="4">
        <f t="shared" si="5"/>
        <v>0.61363636363636376</v>
      </c>
      <c r="JT23" s="4">
        <f t="shared" si="6"/>
        <v>0.99834375000000009</v>
      </c>
      <c r="JU23" s="4">
        <f t="shared" si="7"/>
        <v>6.5415000000000001</v>
      </c>
      <c r="JV23" s="1" t="str" cm="1">
        <f t="array" aca="1" ref="JV23" ca="1">CONCATENATE(INDIRECT(ADDRESS(1,MATCH(_xlfn.MINIFS(B23:JM23,metrics.rec,"MAE"),B23:JM23,0)+1)), ", ", INDIRECT(ADDRESS(2,MATCH(_xlfn.MINIFS(B23:JM23,metrics.rec,"MAE"),B23:JM23,0)+1)))</f>
        <v>k=20, r=0.1</v>
      </c>
      <c r="JW23" s="1" t="str" cm="1">
        <f t="array" aca="1" ref="JW23" ca="1">CONCATENATE(INDIRECT(ADDRESS(1,MATCH(_xlfn.MINIFS(B23:JM23,metrics.rec,"MSE"),B23:JM23,0)+1)), ", ", INDIRECT(ADDRESS(2,MATCH(_xlfn.MINIFS(B23:JM23,metrics.rec,"MSE"),B23:JM23,0)+1)))</f>
        <v>k=20, r=0.1</v>
      </c>
      <c r="JX23" s="1" t="str" cm="1">
        <f t="array" aca="1" ref="JX23" ca="1">CONCATENATE(INDIRECT(ADDRESS(1,MATCH(_xlfn.MAXIFS(B23:JM23,metrics.rec,"R"),B23:JM23,0)+1)), ", ", INDIRECT(ADDRESS(2,MATCH(_xlfn.MAXIFS(B23:JM23,metrics.rec,"R"),B23:JM23,0)+1)))</f>
        <v>k=20, r=0.1</v>
      </c>
      <c r="JY23" s="1" t="str" cm="1">
        <f t="array" aca="1" ref="JY23" ca="1">CONCATENATE(INDIRECT(ADDRESS(1,MATCH(_xlfn.MAXIFS(B23:JM23,metrics.rec,"Precision"),B23:JM23,0)+1)), ", ", INDIRECT(ADDRESS(2,MATCH(_xlfn.MAXIFS(B23:JM23,metrics.rec,"Precision"),B23:JM23,0)+1)))</f>
        <v>k=5, r=0.9</v>
      </c>
      <c r="JZ23" s="1" t="str" cm="1">
        <f t="array" aca="1" ref="JZ23" ca="1">CONCATENATE(INDIRECT(ADDRESS(1,MATCH(_xlfn.MAXIFS(B23:JM23,metrics.rec,"Recall"),B23:JM23,0)+1)), ", ", INDIRECT(ADDRESS(2,MATCH(_xlfn.MAXIFS(B23:JM23,metrics.rec,"Recall"),B23:JM23,0)+1)))</f>
        <v>k=5, r=0.1</v>
      </c>
      <c r="KA23" s="1" t="str" cm="1">
        <f t="array" aca="1" ref="KA23" ca="1">CONCATENATE(INDIRECT(ADDRESS(1,MATCH(_xlfn.MAXIFS(B23:JM23,metrics.rec,"Coverage"),B23:JM23,0)+1)), ", ", INDIRECT(ADDRESS(2,MATCH(_xlfn.MAXIFS(B23:JM23,metrics.rec,"Coverage"),B23:JM23,0)+1)))</f>
        <v>k=20, r=0.1</v>
      </c>
      <c r="KB23" s="1" t="str" cm="1">
        <f t="array" aca="1" ref="KB23" ca="1">CONCATENATE(INDIRECT(ADDRESS(1,MATCH(_xlfn.MAXIFS(B23:JM23,metrics.rec,"Recatio"),B23:JM23,0)+1)), ", ", INDIRECT(ADDRESS(2,MATCH(_xlfn.MAXIFS(B23:JM23,metrics.rec,"Recatio"),B23:JM23,0)+1)))</f>
        <v>k=5, r=0.1</v>
      </c>
      <c r="KC23" s="1" t="str" cm="1">
        <f t="array" aca="1" ref="KC23" ca="1">CONCATENATE(INDIRECT(ADDRESS(1,MATCH(_xlfn.MINIFS(B23:JM23,metrics.rec,"Time"),B23:JM23,0)+1)), ", ", INDIRECT(ADDRESS(2,MATCH(_xlfn.MINIFS(B23:JM23,metrics.rec,"Time"),B23:JM23,0)+1)))</f>
        <v>k=5, r=0.9</v>
      </c>
    </row>
    <row r="24" spans="1:289" x14ac:dyDescent="0.2">
      <c r="A24" s="1" t="s">
        <v>21</v>
      </c>
      <c r="B24" s="4">
        <v>0.6381</v>
      </c>
      <c r="C24" s="4">
        <v>0.70440000000000003</v>
      </c>
      <c r="D24" s="4">
        <v>0.27579999999999999</v>
      </c>
      <c r="E24" s="4">
        <v>1.6000000000000001E-3</v>
      </c>
      <c r="F24" s="4">
        <v>0.88</v>
      </c>
      <c r="G24" s="4"/>
      <c r="H24" s="4">
        <v>1</v>
      </c>
      <c r="I24" s="4">
        <v>13.052300000000001</v>
      </c>
      <c r="J24" s="5">
        <v>0.64149999999999996</v>
      </c>
      <c r="K24" s="5">
        <v>0.7127</v>
      </c>
      <c r="L24" s="5">
        <v>0.27229999999999999</v>
      </c>
      <c r="M24" s="5">
        <v>3.0999999999999999E-3</v>
      </c>
      <c r="N24" s="5">
        <v>0.87719999999999998</v>
      </c>
      <c r="O24" s="5">
        <v>0.64670000000000005</v>
      </c>
      <c r="P24" s="5">
        <v>1</v>
      </c>
      <c r="Q24" s="5">
        <v>7.1078999999999999</v>
      </c>
      <c r="R24" s="4">
        <v>0.64639999999999997</v>
      </c>
      <c r="S24" s="4">
        <v>0.72360000000000002</v>
      </c>
      <c r="T24" s="4">
        <v>0.26519999999999999</v>
      </c>
      <c r="U24" s="4">
        <v>4.8999999999999998E-3</v>
      </c>
      <c r="V24" s="4">
        <v>0.87150000000000005</v>
      </c>
      <c r="W24" s="4"/>
      <c r="X24" s="4">
        <v>1</v>
      </c>
      <c r="Y24" s="4">
        <v>10.0838</v>
      </c>
      <c r="Z24" s="5">
        <v>0.64790000000000003</v>
      </c>
      <c r="AA24" s="5">
        <v>0.72440000000000004</v>
      </c>
      <c r="AB24" s="5">
        <v>0.25850000000000001</v>
      </c>
      <c r="AC24" s="5">
        <v>6.8999999999999999E-3</v>
      </c>
      <c r="AD24" s="5">
        <v>0.86799999999999999</v>
      </c>
      <c r="AE24" s="5">
        <v>0.63580000000000003</v>
      </c>
      <c r="AF24" s="5">
        <v>1</v>
      </c>
      <c r="AG24" s="5">
        <v>5.8742999999999999</v>
      </c>
      <c r="AH24" s="4">
        <v>0.65090000000000003</v>
      </c>
      <c r="AI24" s="4">
        <v>0.73170000000000002</v>
      </c>
      <c r="AJ24" s="4">
        <v>0.25779999999999997</v>
      </c>
      <c r="AK24" s="4">
        <v>9.1999999999999998E-3</v>
      </c>
      <c r="AL24" s="4">
        <v>0.85860000000000003</v>
      </c>
      <c r="AM24" s="4"/>
      <c r="AN24" s="4">
        <v>1</v>
      </c>
      <c r="AO24" s="4">
        <v>6.8826000000000001</v>
      </c>
      <c r="AP24" s="5">
        <v>0.6583</v>
      </c>
      <c r="AQ24" s="5">
        <v>0.74660000000000004</v>
      </c>
      <c r="AR24" s="5">
        <v>0.24199999999999999</v>
      </c>
      <c r="AS24" s="5">
        <v>1.23E-2</v>
      </c>
      <c r="AT24" s="5">
        <v>0.84650000000000003</v>
      </c>
      <c r="AU24" s="5">
        <v>0.60819999999999996</v>
      </c>
      <c r="AV24" s="5">
        <v>0.99970000000000003</v>
      </c>
      <c r="AW24" s="5">
        <v>4.7820999999999998</v>
      </c>
      <c r="AX24" s="4">
        <v>0.66679999999999995</v>
      </c>
      <c r="AY24" s="4">
        <v>0.76870000000000005</v>
      </c>
      <c r="AZ24" s="4">
        <v>0.23419999999999999</v>
      </c>
      <c r="BA24" s="4">
        <v>1.6799999999999999E-2</v>
      </c>
      <c r="BB24" s="4">
        <v>0.82779999999999998</v>
      </c>
      <c r="BC24" s="4"/>
      <c r="BD24" s="4">
        <v>1</v>
      </c>
      <c r="BE24" s="4">
        <v>5.1143999999999998</v>
      </c>
      <c r="BF24" s="5">
        <v>0.68540000000000001</v>
      </c>
      <c r="BG24" s="5">
        <v>0.81569999999999998</v>
      </c>
      <c r="BH24" s="5">
        <v>0.20530000000000001</v>
      </c>
      <c r="BI24" s="5">
        <v>2.5499999999999998E-2</v>
      </c>
      <c r="BJ24" s="5">
        <v>0.78269999999999995</v>
      </c>
      <c r="BK24" s="5">
        <v>0.48580000000000001</v>
      </c>
      <c r="BL24" s="5">
        <v>0.998</v>
      </c>
      <c r="BM24" s="5">
        <v>1.8270999999999999</v>
      </c>
      <c r="BN24" s="4">
        <v>0.72709999999999997</v>
      </c>
      <c r="BO24" s="4">
        <v>0.92079999999999995</v>
      </c>
      <c r="BP24" s="4">
        <v>0.1593</v>
      </c>
      <c r="BQ24" s="4">
        <v>5.5100000000000003E-2</v>
      </c>
      <c r="BR24" s="4">
        <v>0.60609999999999997</v>
      </c>
      <c r="BS24" s="4"/>
      <c r="BT24" s="4">
        <v>0.97640000000000005</v>
      </c>
      <c r="BU24" s="4">
        <v>1.5133000000000001</v>
      </c>
      <c r="BV24" s="5">
        <v>0.64259999999999995</v>
      </c>
      <c r="BW24" s="5">
        <v>0.71389999999999998</v>
      </c>
      <c r="BX24" s="5">
        <v>0.28270000000000001</v>
      </c>
      <c r="BY24" s="5">
        <v>1.6000000000000001E-3</v>
      </c>
      <c r="BZ24" s="5">
        <v>0.88019999999999998</v>
      </c>
      <c r="CA24" s="5">
        <v>0.65090000000000003</v>
      </c>
      <c r="CB24" s="5">
        <v>1</v>
      </c>
      <c r="CC24" s="5">
        <v>8.5762</v>
      </c>
      <c r="CD24" s="4"/>
      <c r="CE24" s="4"/>
      <c r="CF24" s="4"/>
      <c r="CG24" s="4"/>
      <c r="CH24" s="4"/>
      <c r="CI24" s="4"/>
      <c r="CJ24" s="4"/>
      <c r="CK24" s="4"/>
      <c r="CL24" s="5">
        <v>0.65169999999999995</v>
      </c>
      <c r="CM24" s="5">
        <v>0.73370000000000002</v>
      </c>
      <c r="CN24" s="5">
        <v>0.26150000000000001</v>
      </c>
      <c r="CO24" s="5">
        <v>9.1999999999999998E-3</v>
      </c>
      <c r="CP24" s="5">
        <v>0.85909999999999997</v>
      </c>
      <c r="CQ24" s="5">
        <v>0.62729999999999997</v>
      </c>
      <c r="CR24" s="5">
        <v>1</v>
      </c>
      <c r="CS24" s="5">
        <v>5.0734000000000004</v>
      </c>
      <c r="CT24" s="4"/>
      <c r="CU24" s="4"/>
      <c r="CV24" s="4"/>
      <c r="CW24" s="4"/>
      <c r="CX24" s="4"/>
      <c r="CY24" s="4"/>
      <c r="CZ24" s="4"/>
      <c r="DA24" s="4"/>
      <c r="DB24" s="5"/>
      <c r="DC24" s="5"/>
      <c r="DD24" s="5"/>
      <c r="DE24" s="5"/>
      <c r="DF24" s="5"/>
      <c r="DG24" s="5"/>
      <c r="DH24" s="5"/>
      <c r="DI24" s="5"/>
      <c r="DJ24" s="4"/>
      <c r="DK24" s="4"/>
      <c r="DL24" s="4"/>
      <c r="DM24" s="4"/>
      <c r="DN24" s="4"/>
      <c r="DO24" s="4"/>
      <c r="DP24" s="4"/>
      <c r="DQ24" s="4"/>
      <c r="DR24" s="5"/>
      <c r="DS24" s="5"/>
      <c r="DT24" s="5"/>
      <c r="DU24" s="5"/>
      <c r="DV24" s="5"/>
      <c r="DW24" s="5"/>
      <c r="DX24" s="5"/>
      <c r="DY24" s="5"/>
      <c r="DZ24" s="4">
        <v>0.65169999999999995</v>
      </c>
      <c r="EA24" s="4">
        <v>0.73280000000000001</v>
      </c>
      <c r="EB24" s="4">
        <v>0.2641</v>
      </c>
      <c r="EC24" s="4">
        <v>9.2999999999999992E-3</v>
      </c>
      <c r="ED24" s="4">
        <v>0.85770000000000002</v>
      </c>
      <c r="EE24" s="4">
        <v>0.62609999999999999</v>
      </c>
      <c r="EF24" s="4">
        <v>1</v>
      </c>
      <c r="EG24" s="4">
        <v>4.82</v>
      </c>
      <c r="EH24" s="5"/>
      <c r="EI24" s="5"/>
      <c r="EJ24" s="5"/>
      <c r="EK24" s="5"/>
      <c r="EL24" s="5"/>
      <c r="EM24" s="5"/>
      <c r="EN24" s="5"/>
      <c r="EO24" s="5"/>
      <c r="EP24" s="4"/>
      <c r="EQ24" s="4"/>
      <c r="ER24" s="4"/>
      <c r="ES24" s="4"/>
      <c r="ET24" s="4"/>
      <c r="EU24" s="4"/>
      <c r="EV24" s="4"/>
      <c r="EW24" s="4"/>
      <c r="EX24" s="5">
        <v>0.63859999999999995</v>
      </c>
      <c r="EY24" s="5">
        <v>0.70540000000000003</v>
      </c>
      <c r="EZ24" s="5">
        <v>0.28639999999999999</v>
      </c>
      <c r="FA24" s="5">
        <v>1.6000000000000001E-3</v>
      </c>
      <c r="FB24" s="5">
        <v>0.88039999999999996</v>
      </c>
      <c r="FC24" s="5">
        <v>0.65110000000000001</v>
      </c>
      <c r="FD24" s="5">
        <v>1</v>
      </c>
      <c r="FE24" s="5">
        <v>11.9269</v>
      </c>
      <c r="FF24" s="4">
        <v>0.64510000000000001</v>
      </c>
      <c r="FG24" s="4">
        <v>0.72009999999999996</v>
      </c>
      <c r="FH24" s="4">
        <v>0.27429999999999999</v>
      </c>
      <c r="FI24" s="4">
        <v>4.8999999999999998E-3</v>
      </c>
      <c r="FJ24" s="4">
        <v>0.87260000000000004</v>
      </c>
      <c r="FK24" s="4">
        <v>0.6411</v>
      </c>
      <c r="FL24" s="4">
        <v>1</v>
      </c>
      <c r="FM24" s="4">
        <v>8.9403000000000006</v>
      </c>
      <c r="FN24" s="5">
        <v>0.65229999999999999</v>
      </c>
      <c r="FO24" s="5">
        <v>0.73509999999999998</v>
      </c>
      <c r="FP24" s="5">
        <v>0.26029999999999998</v>
      </c>
      <c r="FQ24" s="5">
        <v>9.1999999999999998E-3</v>
      </c>
      <c r="FR24" s="5">
        <v>0.85909999999999997</v>
      </c>
      <c r="FS24" s="5">
        <v>0.62719999999999998</v>
      </c>
      <c r="FT24" s="5">
        <v>1</v>
      </c>
      <c r="FU24" s="5">
        <v>4.6391999999999998</v>
      </c>
      <c r="FV24" s="4">
        <v>0.66669999999999996</v>
      </c>
      <c r="FW24" s="4">
        <v>0.76929999999999998</v>
      </c>
      <c r="FX24" s="4">
        <v>0.2336</v>
      </c>
      <c r="FY24" s="4">
        <v>1.6799999999999999E-2</v>
      </c>
      <c r="FZ24" s="4">
        <v>0.82669999999999999</v>
      </c>
      <c r="GA24" s="4">
        <v>0.57299999999999995</v>
      </c>
      <c r="GB24" s="4">
        <v>0.99980000000000002</v>
      </c>
      <c r="GC24" s="4">
        <v>2.9929999999999999</v>
      </c>
      <c r="GD24" s="5"/>
      <c r="GE24" s="5"/>
      <c r="GF24" s="5"/>
      <c r="GG24" s="5"/>
      <c r="GH24" s="5"/>
      <c r="GI24" s="5"/>
      <c r="GJ24" s="5"/>
      <c r="GK24" s="5"/>
      <c r="GL24" s="4"/>
      <c r="GM24" s="4"/>
      <c r="GN24" s="4"/>
      <c r="GO24" s="4"/>
      <c r="GP24" s="4"/>
      <c r="GQ24" s="4"/>
      <c r="GR24" s="4"/>
      <c r="GS24" s="4"/>
      <c r="GT24" s="5"/>
      <c r="GU24" s="5"/>
      <c r="GV24" s="5"/>
      <c r="GW24" s="5"/>
      <c r="GX24" s="5"/>
      <c r="GY24" s="5"/>
      <c r="GZ24" s="5"/>
      <c r="HA24" s="5"/>
      <c r="HB24" s="4"/>
      <c r="HC24" s="4"/>
      <c r="HD24" s="4"/>
      <c r="HE24" s="4"/>
      <c r="HF24" s="4"/>
      <c r="HG24" s="4"/>
      <c r="HH24" s="4"/>
      <c r="HI24" s="4"/>
      <c r="HJ24" s="5"/>
      <c r="HK24" s="5"/>
      <c r="HL24" s="5"/>
      <c r="HM24" s="5"/>
      <c r="HN24" s="5"/>
      <c r="HO24" s="5"/>
      <c r="HP24" s="5"/>
      <c r="HQ24" s="5"/>
      <c r="HR24" s="4"/>
      <c r="HS24" s="4"/>
      <c r="HT24" s="4"/>
      <c r="HU24" s="4"/>
      <c r="HV24" s="4"/>
      <c r="HW24" s="4"/>
      <c r="HX24" s="4"/>
      <c r="HY24" s="4"/>
      <c r="HZ24" s="5"/>
      <c r="IA24" s="5"/>
      <c r="IB24" s="5"/>
      <c r="IC24" s="5"/>
      <c r="ID24" s="5"/>
      <c r="IE24" s="5"/>
      <c r="IF24" s="5"/>
      <c r="IG24" s="5"/>
      <c r="IH24" s="4"/>
      <c r="II24" s="4"/>
      <c r="IJ24" s="4"/>
      <c r="IK24" s="4"/>
      <c r="IL24" s="4"/>
      <c r="IM24" s="4"/>
      <c r="IN24" s="4"/>
      <c r="IO24" s="4"/>
      <c r="IP24" s="5"/>
      <c r="IQ24" s="5"/>
      <c r="IR24" s="5"/>
      <c r="IS24" s="5"/>
      <c r="IT24" s="5"/>
      <c r="IU24" s="5"/>
      <c r="IV24" s="5"/>
      <c r="IW24" s="5"/>
      <c r="IX24" s="4"/>
      <c r="IY24" s="4"/>
      <c r="IZ24" s="4"/>
      <c r="JA24" s="4"/>
      <c r="JB24" s="4"/>
      <c r="JC24" s="4"/>
      <c r="JD24" s="4"/>
      <c r="JE24" s="4"/>
      <c r="JF24" s="5"/>
      <c r="JG24" s="5"/>
      <c r="JH24" s="5"/>
      <c r="JI24" s="5"/>
      <c r="JJ24" s="5"/>
      <c r="JK24" s="5"/>
      <c r="JL24" s="5"/>
      <c r="JM24" s="5"/>
      <c r="JN24" s="4">
        <f t="shared" si="0"/>
        <v>0.65694375000000005</v>
      </c>
      <c r="JO24" s="4">
        <f t="shared" si="1"/>
        <v>0.74743124999999977</v>
      </c>
      <c r="JP24" s="4">
        <f t="shared" si="2"/>
        <v>0.25208124999999998</v>
      </c>
      <c r="JQ24" s="4">
        <f t="shared" si="3"/>
        <v>1.1749999999999998E-2</v>
      </c>
      <c r="JR24" s="4">
        <f t="shared" si="4"/>
        <v>0.8408874999999999</v>
      </c>
      <c r="JS24" s="4">
        <f t="shared" si="5"/>
        <v>0.6157454545454546</v>
      </c>
      <c r="JT24" s="4">
        <f t="shared" si="6"/>
        <v>0.99836875000000003</v>
      </c>
      <c r="JU24" s="4">
        <f t="shared" si="7"/>
        <v>6.4504250000000001</v>
      </c>
      <c r="JV24" s="1" t="str" cm="1">
        <f t="array" aca="1" ref="JV24" ca="1">CONCATENATE(INDIRECT(ADDRESS(1,MATCH(_xlfn.MINIFS(B24:JM24,metrics.rec,"MAE"),B24:JM24,0)+1)), ", ", INDIRECT(ADDRESS(2,MATCH(_xlfn.MINIFS(B24:JM24,metrics.rec,"MAE"),B24:JM24,0)+1)))</f>
        <v>k=5, r=0.1</v>
      </c>
      <c r="JW24" s="1" t="str" cm="1">
        <f t="array" aca="1" ref="JW24" ca="1">CONCATENATE(INDIRECT(ADDRESS(1,MATCH(_xlfn.MINIFS(B24:JM24,metrics.rec,"MSE"),B24:JM24,0)+1)), ", ", INDIRECT(ADDRESS(2,MATCH(_xlfn.MINIFS(B24:JM24,metrics.rec,"MSE"),B24:JM24,0)+1)))</f>
        <v>k=5, r=0.1</v>
      </c>
      <c r="JX24" s="1" t="str" cm="1">
        <f t="array" aca="1" ref="JX24" ca="1">CONCATENATE(INDIRECT(ADDRESS(1,MATCH(_xlfn.MAXIFS(B24:JM24,metrics.rec,"R"),B24:JM24,0)+1)), ", ", INDIRECT(ADDRESS(2,MATCH(_xlfn.MAXIFS(B24:JM24,metrics.rec,"R"),B24:JM24,0)+1)))</f>
        <v>k=20, r=0.1</v>
      </c>
      <c r="JY24" s="1" t="str" cm="1">
        <f t="array" aca="1" ref="JY24" ca="1">CONCATENATE(INDIRECT(ADDRESS(1,MATCH(_xlfn.MAXIFS(B24:JM24,metrics.rec,"Precision"),B24:JM24,0)+1)), ", ", INDIRECT(ADDRESS(2,MATCH(_xlfn.MAXIFS(B24:JM24,metrics.rec,"Precision"),B24:JM24,0)+1)))</f>
        <v>k=5, r=0.9</v>
      </c>
      <c r="JZ24" s="1" t="str" cm="1">
        <f t="array" aca="1" ref="JZ24" ca="1">CONCATENATE(INDIRECT(ADDRESS(1,MATCH(_xlfn.MAXIFS(B24:JM24,metrics.rec,"Recall"),B24:JM24,0)+1)), ", ", INDIRECT(ADDRESS(2,MATCH(_xlfn.MAXIFS(B24:JM24,metrics.rec,"Recall"),B24:JM24,0)+1)))</f>
        <v>k=20, r=0.1</v>
      </c>
      <c r="KA24" s="1" t="str" cm="1">
        <f t="array" aca="1" ref="KA24" ca="1">CONCATENATE(INDIRECT(ADDRESS(1,MATCH(_xlfn.MAXIFS(B24:JM24,metrics.rec,"Coverage"),B24:JM24,0)+1)), ", ", INDIRECT(ADDRESS(2,MATCH(_xlfn.MAXIFS(B24:JM24,metrics.rec,"Coverage"),B24:JM24,0)+1)))</f>
        <v>k=20, r=0.1</v>
      </c>
      <c r="KB24" s="1" t="str" cm="1">
        <f t="array" aca="1" ref="KB24" ca="1">CONCATENATE(INDIRECT(ADDRESS(1,MATCH(_xlfn.MAXIFS(B24:JM24,metrics.rec,"Recatio"),B24:JM24,0)+1)), ", ", INDIRECT(ADDRESS(2,MATCH(_xlfn.MAXIFS(B24:JM24,metrics.rec,"Recatio"),B24:JM24,0)+1)))</f>
        <v>k=5, r=0.1</v>
      </c>
      <c r="KC24" s="1" t="str" cm="1">
        <f t="array" aca="1" ref="KC24" ca="1">CONCATENATE(INDIRECT(ADDRESS(1,MATCH(_xlfn.MINIFS(B24:JM24,metrics.rec,"Time"),B24:JM24,0)+1)), ", ", INDIRECT(ADDRESS(2,MATCH(_xlfn.MINIFS(B24:JM24,metrics.rec,"Time"),B24:JM24,0)+1)))</f>
        <v>k=5, r=0.9</v>
      </c>
    </row>
    <row r="25" spans="1:289" x14ac:dyDescent="0.2">
      <c r="A25" s="1" t="s">
        <v>22</v>
      </c>
      <c r="B25" s="4">
        <v>0.67979999999999996</v>
      </c>
      <c r="C25" s="4">
        <v>0.79059999999999997</v>
      </c>
      <c r="D25" s="4">
        <v>0.2465</v>
      </c>
      <c r="E25" s="4">
        <v>1.6999999999999999E-3</v>
      </c>
      <c r="F25" s="4">
        <v>0.87170000000000003</v>
      </c>
      <c r="G25" s="4"/>
      <c r="H25" s="4">
        <v>1</v>
      </c>
      <c r="I25" s="4">
        <v>82.200800000000001</v>
      </c>
      <c r="J25" s="5">
        <v>0.68820000000000003</v>
      </c>
      <c r="K25" s="5">
        <v>0.81220000000000003</v>
      </c>
      <c r="L25" s="5">
        <v>0.25409999999999999</v>
      </c>
      <c r="M25" s="5">
        <v>3.3E-3</v>
      </c>
      <c r="N25" s="5">
        <v>0.86619999999999997</v>
      </c>
      <c r="O25" s="5">
        <v>0.60709999999999997</v>
      </c>
      <c r="P25" s="5">
        <v>1</v>
      </c>
      <c r="Q25" s="5">
        <v>65.056799999999996</v>
      </c>
      <c r="R25" s="4">
        <v>0.69820000000000004</v>
      </c>
      <c r="S25" s="4">
        <v>0.83530000000000004</v>
      </c>
      <c r="T25" s="4">
        <v>0.23760000000000001</v>
      </c>
      <c r="U25" s="4">
        <v>5.1000000000000004E-3</v>
      </c>
      <c r="V25" s="4">
        <v>0.86260000000000003</v>
      </c>
      <c r="W25" s="4"/>
      <c r="X25" s="4">
        <v>1</v>
      </c>
      <c r="Y25" s="4">
        <v>68.281599999999997</v>
      </c>
      <c r="Z25" s="5">
        <v>0.70269999999999999</v>
      </c>
      <c r="AA25" s="5">
        <v>0.84350000000000003</v>
      </c>
      <c r="AB25" s="5">
        <v>0.246</v>
      </c>
      <c r="AC25" s="5">
        <v>7.1000000000000004E-3</v>
      </c>
      <c r="AD25" s="5">
        <v>0.85719999999999996</v>
      </c>
      <c r="AE25" s="5">
        <v>0.60680000000000001</v>
      </c>
      <c r="AF25" s="5">
        <v>1</v>
      </c>
      <c r="AG25" s="5">
        <v>43.5944</v>
      </c>
      <c r="AH25" s="4">
        <v>0.70979999999999999</v>
      </c>
      <c r="AI25" s="4">
        <v>0.86119999999999997</v>
      </c>
      <c r="AJ25" s="4">
        <v>0.2329</v>
      </c>
      <c r="AK25" s="4">
        <v>9.4999999999999998E-3</v>
      </c>
      <c r="AL25" s="4">
        <v>0.84419999999999995</v>
      </c>
      <c r="AM25" s="4"/>
      <c r="AN25" s="4">
        <v>1</v>
      </c>
      <c r="AO25" s="4">
        <v>46.247199999999999</v>
      </c>
      <c r="AP25" s="5">
        <v>0.71919999999999995</v>
      </c>
      <c r="AQ25" s="5">
        <v>0.88349999999999995</v>
      </c>
      <c r="AR25" s="5">
        <v>0.22700000000000001</v>
      </c>
      <c r="AS25" s="5">
        <v>1.24E-2</v>
      </c>
      <c r="AT25" s="5">
        <v>0.82899999999999996</v>
      </c>
      <c r="AU25" s="5">
        <v>0.58909999999999996</v>
      </c>
      <c r="AV25" s="5">
        <v>1</v>
      </c>
      <c r="AW25" s="5">
        <v>29.624300000000002</v>
      </c>
      <c r="AX25" s="4">
        <v>0.72960000000000003</v>
      </c>
      <c r="AY25" s="4">
        <v>0.90990000000000004</v>
      </c>
      <c r="AZ25" s="4">
        <v>0.21149999999999999</v>
      </c>
      <c r="BA25" s="4">
        <v>1.6500000000000001E-2</v>
      </c>
      <c r="BB25" s="4">
        <v>0.80610000000000004</v>
      </c>
      <c r="BC25" s="4"/>
      <c r="BD25" s="4">
        <v>1</v>
      </c>
      <c r="BE25" s="4">
        <v>41.502899999999997</v>
      </c>
      <c r="BF25" s="5">
        <v>0.74609999999999999</v>
      </c>
      <c r="BG25" s="5">
        <v>0.95179999999999998</v>
      </c>
      <c r="BH25" s="5">
        <v>0.21060000000000001</v>
      </c>
      <c r="BI25" s="5">
        <v>2.4899999999999999E-2</v>
      </c>
      <c r="BJ25" s="5">
        <v>0.73619999999999997</v>
      </c>
      <c r="BK25" s="5">
        <v>0.46879999999999999</v>
      </c>
      <c r="BL25" s="5">
        <v>0.99870000000000003</v>
      </c>
      <c r="BM25" s="5">
        <v>14.929600000000001</v>
      </c>
      <c r="BN25" s="4">
        <v>0.76590000000000003</v>
      </c>
      <c r="BO25" s="4">
        <v>0.99490000000000001</v>
      </c>
      <c r="BP25" s="4">
        <v>0.19359999999999999</v>
      </c>
      <c r="BQ25" s="4">
        <v>5.7099999999999998E-2</v>
      </c>
      <c r="BR25" s="4">
        <v>0.44929999999999998</v>
      </c>
      <c r="BS25" s="4"/>
      <c r="BT25" s="4">
        <v>0.9839</v>
      </c>
      <c r="BU25" s="4">
        <v>10.033200000000001</v>
      </c>
      <c r="BV25" s="5">
        <v>0.68440000000000001</v>
      </c>
      <c r="BW25" s="5">
        <v>0.80100000000000005</v>
      </c>
      <c r="BX25" s="5">
        <v>0.25979999999999998</v>
      </c>
      <c r="BY25" s="5">
        <v>1.6999999999999999E-3</v>
      </c>
      <c r="BZ25" s="5">
        <v>0.87129999999999996</v>
      </c>
      <c r="CA25" s="5">
        <v>0.60550000000000004</v>
      </c>
      <c r="CB25" s="5">
        <v>1</v>
      </c>
      <c r="CC25" s="5">
        <v>65.632000000000005</v>
      </c>
      <c r="CD25" s="4"/>
      <c r="CE25" s="4"/>
      <c r="CF25" s="4"/>
      <c r="CG25" s="4"/>
      <c r="CH25" s="4"/>
      <c r="CI25" s="4"/>
      <c r="CJ25" s="4"/>
      <c r="CK25" s="4"/>
      <c r="CL25" s="5">
        <v>0.70950000000000002</v>
      </c>
      <c r="CM25" s="5">
        <v>0.86109999999999998</v>
      </c>
      <c r="CN25" s="5">
        <v>0.2379</v>
      </c>
      <c r="CO25" s="5">
        <v>9.4000000000000004E-3</v>
      </c>
      <c r="CP25" s="5">
        <v>0.84760000000000002</v>
      </c>
      <c r="CQ25" s="5">
        <v>0.60440000000000005</v>
      </c>
      <c r="CR25" s="5">
        <v>1</v>
      </c>
      <c r="CS25" s="5">
        <v>34.7898</v>
      </c>
      <c r="CT25" s="4"/>
      <c r="CU25" s="4"/>
      <c r="CV25" s="4"/>
      <c r="CW25" s="4"/>
      <c r="CX25" s="4"/>
      <c r="CY25" s="4"/>
      <c r="CZ25" s="4"/>
      <c r="DA25" s="4"/>
      <c r="DB25" s="5"/>
      <c r="DC25" s="5"/>
      <c r="DD25" s="5"/>
      <c r="DE25" s="5"/>
      <c r="DF25" s="5"/>
      <c r="DG25" s="5"/>
      <c r="DH25" s="5"/>
      <c r="DI25" s="5"/>
      <c r="DJ25" s="4"/>
      <c r="DK25" s="4"/>
      <c r="DL25" s="4"/>
      <c r="DM25" s="4"/>
      <c r="DN25" s="4"/>
      <c r="DO25" s="4"/>
      <c r="DP25" s="4"/>
      <c r="DQ25" s="4"/>
      <c r="DR25" s="5"/>
      <c r="DS25" s="5"/>
      <c r="DT25" s="5"/>
      <c r="DU25" s="5"/>
      <c r="DV25" s="5"/>
      <c r="DW25" s="5"/>
      <c r="DX25" s="5"/>
      <c r="DY25" s="5"/>
      <c r="DZ25" s="4">
        <v>0.71050000000000002</v>
      </c>
      <c r="EA25" s="4">
        <v>0.86299999999999999</v>
      </c>
      <c r="EB25" s="4">
        <v>0.23449999999999999</v>
      </c>
      <c r="EC25" s="4">
        <v>9.4999999999999998E-3</v>
      </c>
      <c r="ED25" s="4">
        <v>0.84450000000000003</v>
      </c>
      <c r="EE25" s="4">
        <v>0.60289999999999999</v>
      </c>
      <c r="EF25" s="4">
        <v>1</v>
      </c>
      <c r="EG25" s="4">
        <v>41.2239</v>
      </c>
      <c r="EH25" s="5"/>
      <c r="EI25" s="5"/>
      <c r="EJ25" s="5"/>
      <c r="EK25" s="5"/>
      <c r="EL25" s="5"/>
      <c r="EM25" s="5"/>
      <c r="EN25" s="5"/>
      <c r="EO25" s="5"/>
      <c r="EP25" s="4"/>
      <c r="EQ25" s="4"/>
      <c r="ER25" s="4"/>
      <c r="ES25" s="4"/>
      <c r="ET25" s="4"/>
      <c r="EU25" s="4"/>
      <c r="EV25" s="4"/>
      <c r="EW25" s="4"/>
      <c r="EX25" s="5">
        <v>0.68230000000000002</v>
      </c>
      <c r="EY25" s="5">
        <v>0.79579999999999995</v>
      </c>
      <c r="EZ25" s="5">
        <v>0.26050000000000001</v>
      </c>
      <c r="FA25" s="5">
        <v>1.6999999999999999E-3</v>
      </c>
      <c r="FB25" s="5">
        <v>0.87109999999999999</v>
      </c>
      <c r="FC25" s="5">
        <v>0.60560000000000003</v>
      </c>
      <c r="FD25" s="5">
        <v>1</v>
      </c>
      <c r="FE25" s="5">
        <v>84.090100000000007</v>
      </c>
      <c r="FF25" s="4">
        <v>0.69530000000000003</v>
      </c>
      <c r="FG25" s="4">
        <v>0.82769999999999999</v>
      </c>
      <c r="FH25" s="4">
        <v>0.24629999999999999</v>
      </c>
      <c r="FI25" s="4">
        <v>5.1000000000000004E-3</v>
      </c>
      <c r="FJ25" s="4">
        <v>0.86209999999999998</v>
      </c>
      <c r="FK25" s="4">
        <v>0.60619999999999996</v>
      </c>
      <c r="FL25" s="4">
        <v>1</v>
      </c>
      <c r="FM25" s="4">
        <v>58.224699999999999</v>
      </c>
      <c r="FN25" s="5">
        <v>0.71009999999999995</v>
      </c>
      <c r="FO25" s="5">
        <v>0.86199999999999999</v>
      </c>
      <c r="FP25" s="5">
        <v>0.23400000000000001</v>
      </c>
      <c r="FQ25" s="5">
        <v>9.4999999999999998E-3</v>
      </c>
      <c r="FR25" s="5">
        <v>0.84650000000000003</v>
      </c>
      <c r="FS25" s="5">
        <v>0.60309999999999997</v>
      </c>
      <c r="FT25" s="5">
        <v>1</v>
      </c>
      <c r="FU25" s="5">
        <v>33.374200000000002</v>
      </c>
      <c r="FV25" s="4">
        <v>0.73</v>
      </c>
      <c r="FW25" s="4">
        <v>0.91059999999999997</v>
      </c>
      <c r="FX25" s="4">
        <v>0.22120000000000001</v>
      </c>
      <c r="FY25" s="4">
        <v>1.6500000000000001E-2</v>
      </c>
      <c r="FZ25" s="4">
        <v>0.80459999999999998</v>
      </c>
      <c r="GA25" s="4">
        <v>0.56569999999999998</v>
      </c>
      <c r="GB25" s="4">
        <v>0.99990000000000001</v>
      </c>
      <c r="GC25" s="4">
        <v>20.853899999999999</v>
      </c>
      <c r="GD25" s="5"/>
      <c r="GE25" s="5"/>
      <c r="GF25" s="5"/>
      <c r="GG25" s="5"/>
      <c r="GH25" s="5"/>
      <c r="GI25" s="5"/>
      <c r="GJ25" s="5"/>
      <c r="GK25" s="5"/>
      <c r="GL25" s="4"/>
      <c r="GM25" s="4"/>
      <c r="GN25" s="4"/>
      <c r="GO25" s="4"/>
      <c r="GP25" s="4"/>
      <c r="GQ25" s="4"/>
      <c r="GR25" s="4"/>
      <c r="GS25" s="4"/>
      <c r="GT25" s="5"/>
      <c r="GU25" s="5"/>
      <c r="GV25" s="5"/>
      <c r="GW25" s="5"/>
      <c r="GX25" s="5"/>
      <c r="GY25" s="5"/>
      <c r="GZ25" s="5"/>
      <c r="HA25" s="5"/>
      <c r="HB25" s="4"/>
      <c r="HC25" s="4"/>
      <c r="HD25" s="4"/>
      <c r="HE25" s="4"/>
      <c r="HF25" s="4"/>
      <c r="HG25" s="4"/>
      <c r="HH25" s="4"/>
      <c r="HI25" s="4"/>
      <c r="HJ25" s="5"/>
      <c r="HK25" s="5"/>
      <c r="HL25" s="5"/>
      <c r="HM25" s="5"/>
      <c r="HN25" s="5"/>
      <c r="HO25" s="5"/>
      <c r="HP25" s="5"/>
      <c r="HQ25" s="5"/>
      <c r="HR25" s="4"/>
      <c r="HS25" s="4"/>
      <c r="HT25" s="4"/>
      <c r="HU25" s="4"/>
      <c r="HV25" s="4"/>
      <c r="HW25" s="4"/>
      <c r="HX25" s="4"/>
      <c r="HY25" s="4"/>
      <c r="HZ25" s="5"/>
      <c r="IA25" s="5"/>
      <c r="IB25" s="5"/>
      <c r="IC25" s="5"/>
      <c r="ID25" s="5"/>
      <c r="IE25" s="5"/>
      <c r="IF25" s="5"/>
      <c r="IG25" s="5"/>
      <c r="IH25" s="4"/>
      <c r="II25" s="4"/>
      <c r="IJ25" s="4"/>
      <c r="IK25" s="4"/>
      <c r="IL25" s="4"/>
      <c r="IM25" s="4"/>
      <c r="IN25" s="4"/>
      <c r="IO25" s="4"/>
      <c r="IP25" s="5"/>
      <c r="IQ25" s="5"/>
      <c r="IR25" s="5"/>
      <c r="IS25" s="5"/>
      <c r="IT25" s="5"/>
      <c r="IU25" s="5"/>
      <c r="IV25" s="5"/>
      <c r="IW25" s="5"/>
      <c r="IX25" s="4"/>
      <c r="IY25" s="4"/>
      <c r="IZ25" s="4"/>
      <c r="JA25" s="4"/>
      <c r="JB25" s="4"/>
      <c r="JC25" s="4"/>
      <c r="JD25" s="4"/>
      <c r="JE25" s="4"/>
      <c r="JF25" s="5"/>
      <c r="JG25" s="5"/>
      <c r="JH25" s="5"/>
      <c r="JI25" s="5"/>
      <c r="JJ25" s="5"/>
      <c r="JK25" s="5"/>
      <c r="JL25" s="5"/>
      <c r="JM25" s="5"/>
      <c r="JN25" s="4">
        <f t="shared" si="0"/>
        <v>0.71010000000000006</v>
      </c>
      <c r="JO25" s="4">
        <f t="shared" si="1"/>
        <v>0.86275625</v>
      </c>
      <c r="JP25" s="4">
        <f t="shared" si="2"/>
        <v>0.23462500000000003</v>
      </c>
      <c r="JQ25" s="4">
        <f t="shared" si="3"/>
        <v>1.19375E-2</v>
      </c>
      <c r="JR25" s="4">
        <f t="shared" si="4"/>
        <v>0.8168875000000001</v>
      </c>
      <c r="JS25" s="4">
        <f t="shared" si="5"/>
        <v>0.58774545454545446</v>
      </c>
      <c r="JT25" s="4">
        <f t="shared" si="6"/>
        <v>0.99890625</v>
      </c>
      <c r="JU25" s="4">
        <f t="shared" si="7"/>
        <v>46.2287125</v>
      </c>
      <c r="JV25" s="1" t="str" cm="1">
        <f t="array" aca="1" ref="JV25" ca="1">CONCATENATE(INDIRECT(ADDRESS(1,MATCH(_xlfn.MINIFS(B25:JM25,metrics.rec,"MAE"),B25:JM25,0)+1)), ", ", INDIRECT(ADDRESS(2,MATCH(_xlfn.MINIFS(B25:JM25,metrics.rec,"MAE"),B25:JM25,0)+1)))</f>
        <v>k=5, r=0.1</v>
      </c>
      <c r="JW25" s="1" t="str" cm="1">
        <f t="array" aca="1" ref="JW25" ca="1">CONCATENATE(INDIRECT(ADDRESS(1,MATCH(_xlfn.MINIFS(B25:JM25,metrics.rec,"MSE"),B25:JM25,0)+1)), ", ", INDIRECT(ADDRESS(2,MATCH(_xlfn.MINIFS(B25:JM25,metrics.rec,"MSE"),B25:JM25,0)+1)))</f>
        <v>k=5, r=0.1</v>
      </c>
      <c r="JX25" s="1" t="str" cm="1">
        <f t="array" aca="1" ref="JX25" ca="1">CONCATENATE(INDIRECT(ADDRESS(1,MATCH(_xlfn.MAXIFS(B25:JM25,metrics.rec,"R"),B25:JM25,0)+1)), ", ", INDIRECT(ADDRESS(2,MATCH(_xlfn.MAXIFS(B25:JM25,metrics.rec,"R"),B25:JM25,0)+1)))</f>
        <v>k=20, r=0.1</v>
      </c>
      <c r="JY25" s="1" t="str" cm="1">
        <f t="array" aca="1" ref="JY25" ca="1">CONCATENATE(INDIRECT(ADDRESS(1,MATCH(_xlfn.MAXIFS(B25:JM25,metrics.rec,"Precision"),B25:JM25,0)+1)), ", ", INDIRECT(ADDRESS(2,MATCH(_xlfn.MAXIFS(B25:JM25,metrics.rec,"Precision"),B25:JM25,0)+1)))</f>
        <v>k=5, r=0.9</v>
      </c>
      <c r="JZ25" s="1" t="str" cm="1">
        <f t="array" aca="1" ref="JZ25" ca="1">CONCATENATE(INDIRECT(ADDRESS(1,MATCH(_xlfn.MAXIFS(B25:JM25,metrics.rec,"Recall"),B25:JM25,0)+1)), ", ", INDIRECT(ADDRESS(2,MATCH(_xlfn.MAXIFS(B25:JM25,metrics.rec,"Recall"),B25:JM25,0)+1)))</f>
        <v>k=5, r=0.1</v>
      </c>
      <c r="KA25" s="1" t="str" cm="1">
        <f t="array" aca="1" ref="KA25" ca="1">CONCATENATE(INDIRECT(ADDRESS(1,MATCH(_xlfn.MAXIFS(B25:JM25,metrics.rec,"Coverage"),B25:JM25,0)+1)), ", ", INDIRECT(ADDRESS(2,MATCH(_xlfn.MAXIFS(B25:JM25,metrics.rec,"Coverage"),B25:JM25,0)+1)))</f>
        <v>k=5, r=0.2</v>
      </c>
      <c r="KB25" s="1" t="str" cm="1">
        <f t="array" aca="1" ref="KB25" ca="1">CONCATENATE(INDIRECT(ADDRESS(1,MATCH(_xlfn.MAXIFS(B25:JM25,metrics.rec,"Recatio"),B25:JM25,0)+1)), ", ", INDIRECT(ADDRESS(2,MATCH(_xlfn.MAXIFS(B25:JM25,metrics.rec,"Recatio"),B25:JM25,0)+1)))</f>
        <v>k=5, r=0.1</v>
      </c>
      <c r="KC25" s="1" t="str" cm="1">
        <f t="array" aca="1" ref="KC25" ca="1">CONCATENATE(INDIRECT(ADDRESS(1,MATCH(_xlfn.MINIFS(B25:JM25,metrics.rec,"Time"),B25:JM25,0)+1)), ", ", INDIRECT(ADDRESS(2,MATCH(_xlfn.MINIFS(B25:JM25,metrics.rec,"Time"),B25:JM25,0)+1)))</f>
        <v>k=5, r=0.9</v>
      </c>
    </row>
    <row r="26" spans="1:289" x14ac:dyDescent="0.2">
      <c r="A26" s="1" t="s">
        <v>23</v>
      </c>
      <c r="B26" s="4">
        <v>0.61829999999999996</v>
      </c>
      <c r="C26" s="4">
        <v>0.66420000000000001</v>
      </c>
      <c r="D26" s="4">
        <v>0.28549999999999998</v>
      </c>
      <c r="E26" s="4">
        <v>1.6000000000000001E-3</v>
      </c>
      <c r="F26" s="4">
        <v>0.88539999999999996</v>
      </c>
      <c r="G26" s="4"/>
      <c r="H26" s="4">
        <v>1</v>
      </c>
      <c r="I26" s="4">
        <v>12.986000000000001</v>
      </c>
      <c r="J26" s="5">
        <v>0.62460000000000004</v>
      </c>
      <c r="K26" s="5">
        <v>0.67849999999999999</v>
      </c>
      <c r="L26" s="5">
        <v>0.28760000000000002</v>
      </c>
      <c r="M26" s="5">
        <v>3.0999999999999999E-3</v>
      </c>
      <c r="N26" s="5">
        <v>0.88190000000000002</v>
      </c>
      <c r="O26" s="5">
        <v>0.64780000000000004</v>
      </c>
      <c r="P26" s="5">
        <v>1</v>
      </c>
      <c r="Q26" s="5">
        <v>9.5040999999999993</v>
      </c>
      <c r="R26" s="4">
        <v>0.63239999999999996</v>
      </c>
      <c r="S26" s="4">
        <v>0.69469999999999998</v>
      </c>
      <c r="T26" s="4">
        <v>0.27429999999999999</v>
      </c>
      <c r="U26" s="4">
        <v>4.7999999999999996E-3</v>
      </c>
      <c r="V26" s="4">
        <v>0.87560000000000004</v>
      </c>
      <c r="W26" s="4"/>
      <c r="X26" s="4">
        <v>1</v>
      </c>
      <c r="Y26" s="4">
        <v>9.4293999999999993</v>
      </c>
      <c r="Z26" s="5">
        <v>0.63839999999999997</v>
      </c>
      <c r="AA26" s="5">
        <v>0.70440000000000003</v>
      </c>
      <c r="AB26" s="5">
        <v>0.26879999999999998</v>
      </c>
      <c r="AC26" s="5">
        <v>6.8999999999999999E-3</v>
      </c>
      <c r="AD26" s="5">
        <v>0.87109999999999999</v>
      </c>
      <c r="AE26" s="5">
        <v>0.63670000000000004</v>
      </c>
      <c r="AF26" s="5">
        <v>1</v>
      </c>
      <c r="AG26" s="5">
        <v>5.5095000000000001</v>
      </c>
      <c r="AH26" s="4">
        <v>0.64370000000000005</v>
      </c>
      <c r="AI26" s="4">
        <v>0.71640000000000004</v>
      </c>
      <c r="AJ26" s="4">
        <v>0.26419999999999999</v>
      </c>
      <c r="AK26" s="4">
        <v>9.2999999999999992E-3</v>
      </c>
      <c r="AL26" s="4">
        <v>0.86050000000000004</v>
      </c>
      <c r="AM26" s="4"/>
      <c r="AN26" s="4">
        <v>1</v>
      </c>
      <c r="AO26" s="4">
        <v>6.4493</v>
      </c>
      <c r="AP26" s="5">
        <v>0.65429999999999999</v>
      </c>
      <c r="AQ26" s="5">
        <v>0.73819999999999997</v>
      </c>
      <c r="AR26" s="5">
        <v>0.24859999999999999</v>
      </c>
      <c r="AS26" s="5">
        <v>1.23E-2</v>
      </c>
      <c r="AT26" s="5">
        <v>0.84750000000000003</v>
      </c>
      <c r="AU26" s="5">
        <v>0.60909999999999997</v>
      </c>
      <c r="AV26" s="5">
        <v>0.99970000000000003</v>
      </c>
      <c r="AW26" s="5">
        <v>3.9727000000000001</v>
      </c>
      <c r="AX26" s="4">
        <v>0.6643</v>
      </c>
      <c r="AY26" s="4">
        <v>0.76319999999999999</v>
      </c>
      <c r="AZ26" s="4">
        <v>0.2379</v>
      </c>
      <c r="BA26" s="4">
        <v>1.6799999999999999E-2</v>
      </c>
      <c r="BB26" s="4">
        <v>0.82840000000000003</v>
      </c>
      <c r="BC26" s="4"/>
      <c r="BD26" s="4">
        <v>1</v>
      </c>
      <c r="BE26" s="4">
        <v>4.6384999999999996</v>
      </c>
      <c r="BF26" s="5">
        <v>0.6835</v>
      </c>
      <c r="BG26" s="5">
        <v>0.81110000000000004</v>
      </c>
      <c r="BH26" s="5">
        <v>0.20619999999999999</v>
      </c>
      <c r="BI26" s="5">
        <v>2.5499999999999998E-2</v>
      </c>
      <c r="BJ26" s="5">
        <v>0.7833</v>
      </c>
      <c r="BK26" s="5">
        <v>0.48649999999999999</v>
      </c>
      <c r="BL26" s="5">
        <v>0.998</v>
      </c>
      <c r="BM26" s="5">
        <v>2.1577999999999999</v>
      </c>
      <c r="BN26" s="4">
        <v>0.72509999999999997</v>
      </c>
      <c r="BO26" s="4">
        <v>0.91569999999999996</v>
      </c>
      <c r="BP26" s="4">
        <v>0.16109999999999999</v>
      </c>
      <c r="BQ26" s="4">
        <v>5.5100000000000003E-2</v>
      </c>
      <c r="BR26" s="4">
        <v>0.60680000000000001</v>
      </c>
      <c r="BS26" s="4"/>
      <c r="BT26" s="4">
        <v>0.97599999999999998</v>
      </c>
      <c r="BU26" s="4">
        <v>1.4103000000000001</v>
      </c>
      <c r="BV26" s="5"/>
      <c r="BW26" s="5"/>
      <c r="BX26" s="5"/>
      <c r="BY26" s="5"/>
      <c r="BZ26" s="5"/>
      <c r="CA26" s="5"/>
      <c r="CB26" s="5"/>
      <c r="CC26" s="5"/>
      <c r="CD26" s="4"/>
      <c r="CE26" s="4"/>
      <c r="CF26" s="4"/>
      <c r="CG26" s="4"/>
      <c r="CH26" s="4"/>
      <c r="CI26" s="4"/>
      <c r="CJ26" s="4"/>
      <c r="CK26" s="4"/>
      <c r="CL26" s="5">
        <v>0.64480000000000004</v>
      </c>
      <c r="CM26" s="5">
        <v>0.71919999999999995</v>
      </c>
      <c r="CN26" s="5">
        <v>0.26529999999999998</v>
      </c>
      <c r="CO26" s="5">
        <v>9.1999999999999998E-3</v>
      </c>
      <c r="CP26" s="5">
        <v>0.86129999999999995</v>
      </c>
      <c r="CQ26" s="5">
        <v>0.62819999999999998</v>
      </c>
      <c r="CR26" s="5">
        <v>1</v>
      </c>
      <c r="CS26" s="5">
        <v>4.7976000000000001</v>
      </c>
      <c r="CT26" s="4"/>
      <c r="CU26" s="4"/>
      <c r="CV26" s="4"/>
      <c r="CW26" s="4"/>
      <c r="CX26" s="4"/>
      <c r="CY26" s="4"/>
      <c r="CZ26" s="4"/>
      <c r="DA26" s="4"/>
      <c r="DB26" s="5"/>
      <c r="DC26" s="5"/>
      <c r="DD26" s="5"/>
      <c r="DE26" s="5"/>
      <c r="DF26" s="5"/>
      <c r="DG26" s="5"/>
      <c r="DH26" s="5"/>
      <c r="DI26" s="5"/>
      <c r="DJ26" s="4"/>
      <c r="DK26" s="4"/>
      <c r="DL26" s="4"/>
      <c r="DM26" s="4"/>
      <c r="DN26" s="4"/>
      <c r="DO26" s="4"/>
      <c r="DP26" s="4"/>
      <c r="DQ26" s="4"/>
      <c r="DR26" s="5"/>
      <c r="DS26" s="5"/>
      <c r="DT26" s="5"/>
      <c r="DU26" s="5"/>
      <c r="DV26" s="5"/>
      <c r="DW26" s="5"/>
      <c r="DX26" s="5"/>
      <c r="DY26" s="5"/>
      <c r="DZ26" s="4">
        <v>0.64500000000000002</v>
      </c>
      <c r="EA26" s="4">
        <v>0.71930000000000005</v>
      </c>
      <c r="EB26" s="4">
        <v>0.26819999999999999</v>
      </c>
      <c r="EC26" s="4">
        <v>9.2999999999999992E-3</v>
      </c>
      <c r="ED26" s="4">
        <v>0.8599</v>
      </c>
      <c r="EE26" s="4">
        <v>0.627</v>
      </c>
      <c r="EF26" s="4">
        <v>1</v>
      </c>
      <c r="EG26" s="4">
        <v>4.9413</v>
      </c>
      <c r="EH26" s="5"/>
      <c r="EI26" s="5"/>
      <c r="EJ26" s="5"/>
      <c r="EK26" s="5"/>
      <c r="EL26" s="5"/>
      <c r="EM26" s="5"/>
      <c r="EN26" s="5"/>
      <c r="EO26" s="5"/>
      <c r="EP26" s="4"/>
      <c r="EQ26" s="4"/>
      <c r="ER26" s="4"/>
      <c r="ES26" s="4"/>
      <c r="ET26" s="4"/>
      <c r="EU26" s="4"/>
      <c r="EV26" s="4"/>
      <c r="EW26" s="4"/>
      <c r="EX26" s="5">
        <v>0.61760000000000004</v>
      </c>
      <c r="EY26" s="5">
        <v>0.66320000000000001</v>
      </c>
      <c r="EZ26" s="5">
        <v>0.3044</v>
      </c>
      <c r="FA26" s="5">
        <v>1.6000000000000001E-3</v>
      </c>
      <c r="FB26" s="5">
        <v>0.88519999999999999</v>
      </c>
      <c r="FC26" s="5">
        <v>0.65249999999999997</v>
      </c>
      <c r="FD26" s="5">
        <v>1</v>
      </c>
      <c r="FE26" s="5">
        <v>10.771699999999999</v>
      </c>
      <c r="FF26" s="4">
        <v>0.63160000000000005</v>
      </c>
      <c r="FG26" s="4">
        <v>0.69259999999999999</v>
      </c>
      <c r="FH26" s="4">
        <v>0.28299999999999997</v>
      </c>
      <c r="FI26" s="4">
        <v>4.8999999999999998E-3</v>
      </c>
      <c r="FJ26" s="4">
        <v>0.87660000000000005</v>
      </c>
      <c r="FK26" s="4">
        <v>0.6421</v>
      </c>
      <c r="FL26" s="4">
        <v>1</v>
      </c>
      <c r="FM26" s="4">
        <v>8.8887999999999998</v>
      </c>
      <c r="FN26" s="5">
        <v>0.64539999999999997</v>
      </c>
      <c r="FO26" s="5">
        <v>0.72099999999999997</v>
      </c>
      <c r="FP26" s="5">
        <v>0.26579999999999998</v>
      </c>
      <c r="FQ26" s="5">
        <v>9.2999999999999992E-3</v>
      </c>
      <c r="FR26" s="5">
        <v>0.86140000000000005</v>
      </c>
      <c r="FS26" s="5">
        <v>0.62809999999999999</v>
      </c>
      <c r="FT26" s="5">
        <v>1</v>
      </c>
      <c r="FU26" s="5">
        <v>4.8346</v>
      </c>
      <c r="FV26" s="4">
        <v>0.6643</v>
      </c>
      <c r="FW26" s="4">
        <v>0.76400000000000001</v>
      </c>
      <c r="FX26" s="4">
        <v>0.23649999999999999</v>
      </c>
      <c r="FY26" s="4">
        <v>1.6799999999999999E-2</v>
      </c>
      <c r="FZ26" s="4">
        <v>0.82769999999999999</v>
      </c>
      <c r="GA26" s="4">
        <v>0.57369999999999999</v>
      </c>
      <c r="GB26" s="4">
        <v>0.99980000000000002</v>
      </c>
      <c r="GC26" s="4">
        <v>3.0293999999999999</v>
      </c>
      <c r="GD26" s="5"/>
      <c r="GE26" s="5"/>
      <c r="GF26" s="5"/>
      <c r="GG26" s="5"/>
      <c r="GH26" s="5"/>
      <c r="GI26" s="5"/>
      <c r="GJ26" s="5"/>
      <c r="GK26" s="5"/>
      <c r="GL26" s="4"/>
      <c r="GM26" s="4"/>
      <c r="GN26" s="4"/>
      <c r="GO26" s="4"/>
      <c r="GP26" s="4"/>
      <c r="GQ26" s="4"/>
      <c r="GR26" s="4"/>
      <c r="GS26" s="4"/>
      <c r="GT26" s="5"/>
      <c r="GU26" s="5"/>
      <c r="GV26" s="5"/>
      <c r="GW26" s="5"/>
      <c r="GX26" s="5"/>
      <c r="GY26" s="5"/>
      <c r="GZ26" s="5"/>
      <c r="HA26" s="5"/>
      <c r="HB26" s="4"/>
      <c r="HC26" s="4"/>
      <c r="HD26" s="4"/>
      <c r="HE26" s="4"/>
      <c r="HF26" s="4"/>
      <c r="HG26" s="4"/>
      <c r="HH26" s="4"/>
      <c r="HI26" s="4"/>
      <c r="HJ26" s="5"/>
      <c r="HK26" s="5"/>
      <c r="HL26" s="5"/>
      <c r="HM26" s="5"/>
      <c r="HN26" s="5"/>
      <c r="HO26" s="5"/>
      <c r="HP26" s="5"/>
      <c r="HQ26" s="5"/>
      <c r="HR26" s="4"/>
      <c r="HS26" s="4"/>
      <c r="HT26" s="4"/>
      <c r="HU26" s="4"/>
      <c r="HV26" s="4"/>
      <c r="HW26" s="4"/>
      <c r="HX26" s="4"/>
      <c r="HY26" s="4"/>
      <c r="HZ26" s="5"/>
      <c r="IA26" s="5"/>
      <c r="IB26" s="5"/>
      <c r="IC26" s="5"/>
      <c r="ID26" s="5"/>
      <c r="IE26" s="5"/>
      <c r="IF26" s="5"/>
      <c r="IG26" s="5"/>
      <c r="IH26" s="4"/>
      <c r="II26" s="4"/>
      <c r="IJ26" s="4"/>
      <c r="IK26" s="4"/>
      <c r="IL26" s="4"/>
      <c r="IM26" s="4"/>
      <c r="IN26" s="4"/>
      <c r="IO26" s="4"/>
      <c r="IP26" s="5"/>
      <c r="IQ26" s="5"/>
      <c r="IR26" s="5"/>
      <c r="IS26" s="5"/>
      <c r="IT26" s="5"/>
      <c r="IU26" s="5"/>
      <c r="IV26" s="5"/>
      <c r="IW26" s="5"/>
      <c r="IX26" s="4"/>
      <c r="IY26" s="4"/>
      <c r="IZ26" s="4"/>
      <c r="JA26" s="4"/>
      <c r="JB26" s="4"/>
      <c r="JC26" s="4"/>
      <c r="JD26" s="4"/>
      <c r="JE26" s="4"/>
      <c r="JF26" s="5"/>
      <c r="JG26" s="5"/>
      <c r="JH26" s="5"/>
      <c r="JI26" s="5"/>
      <c r="JJ26" s="5"/>
      <c r="JK26" s="5"/>
      <c r="JL26" s="5"/>
      <c r="JM26" s="5"/>
      <c r="JN26" s="4">
        <f t="shared" si="0"/>
        <v>0.64888666666666672</v>
      </c>
      <c r="JO26" s="4">
        <f t="shared" si="1"/>
        <v>0.73104666666666662</v>
      </c>
      <c r="JP26" s="4">
        <f t="shared" si="2"/>
        <v>0.25716</v>
      </c>
      <c r="JQ26" s="4">
        <f t="shared" si="3"/>
        <v>1.2433333333333333E-2</v>
      </c>
      <c r="JR26" s="4">
        <f t="shared" si="4"/>
        <v>0.84083999999999992</v>
      </c>
      <c r="JS26" s="4">
        <f t="shared" si="5"/>
        <v>0.61316999999999999</v>
      </c>
      <c r="JT26" s="4">
        <f t="shared" si="6"/>
        <v>0.99823333333333342</v>
      </c>
      <c r="JU26" s="4">
        <f t="shared" si="7"/>
        <v>6.2214</v>
      </c>
      <c r="JV26" s="1" t="str" cm="1">
        <f t="array" aca="1" ref="JV26" ca="1">CONCATENATE(INDIRECT(ADDRESS(1,MATCH(_xlfn.MINIFS(B26:JM26,metrics.rec,"MAE"),B26:JM26,0)+1)), ", ", INDIRECT(ADDRESS(2,MATCH(_xlfn.MINIFS(B26:JM26,metrics.rec,"MAE"),B26:JM26,0)+1)))</f>
        <v>k=20, r=0.1</v>
      </c>
      <c r="JW26" s="1" t="str" cm="1">
        <f t="array" aca="1" ref="JW26" ca="1">CONCATENATE(INDIRECT(ADDRESS(1,MATCH(_xlfn.MINIFS(B26:JM26,metrics.rec,"MSE"),B26:JM26,0)+1)), ", ", INDIRECT(ADDRESS(2,MATCH(_xlfn.MINIFS(B26:JM26,metrics.rec,"MSE"),B26:JM26,0)+1)))</f>
        <v>k=20, r=0.1</v>
      </c>
      <c r="JX26" s="1" t="str" cm="1">
        <f t="array" aca="1" ref="JX26" ca="1">CONCATENATE(INDIRECT(ADDRESS(1,MATCH(_xlfn.MAXIFS(B26:JM26,metrics.rec,"R"),B26:JM26,0)+1)), ", ", INDIRECT(ADDRESS(2,MATCH(_xlfn.MAXIFS(B26:JM26,metrics.rec,"R"),B26:JM26,0)+1)))</f>
        <v>k=20, r=0.1</v>
      </c>
      <c r="JY26" s="1" t="str" cm="1">
        <f t="array" aca="1" ref="JY26" ca="1">CONCATENATE(INDIRECT(ADDRESS(1,MATCH(_xlfn.MAXIFS(B26:JM26,metrics.rec,"Precision"),B26:JM26,0)+1)), ", ", INDIRECT(ADDRESS(2,MATCH(_xlfn.MAXIFS(B26:JM26,metrics.rec,"Precision"),B26:JM26,0)+1)))</f>
        <v>k=5, r=0.9</v>
      </c>
      <c r="JZ26" s="1" t="str" cm="1">
        <f t="array" aca="1" ref="JZ26" ca="1">CONCATENATE(INDIRECT(ADDRESS(1,MATCH(_xlfn.MAXIFS(B26:JM26,metrics.rec,"Recall"),B26:JM26,0)+1)), ", ", INDIRECT(ADDRESS(2,MATCH(_xlfn.MAXIFS(B26:JM26,metrics.rec,"Recall"),B26:JM26,0)+1)))</f>
        <v>k=5, r=0.1</v>
      </c>
      <c r="KA26" s="1" t="str" cm="1">
        <f t="array" aca="1" ref="KA26" ca="1">CONCATENATE(INDIRECT(ADDRESS(1,MATCH(_xlfn.MAXIFS(B26:JM26,metrics.rec,"Coverage"),B26:JM26,0)+1)), ", ", INDIRECT(ADDRESS(2,MATCH(_xlfn.MAXIFS(B26:JM26,metrics.rec,"Coverage"),B26:JM26,0)+1)))</f>
        <v>k=20, r=0.1</v>
      </c>
      <c r="KB26" s="1" t="str" cm="1">
        <f t="array" aca="1" ref="KB26" ca="1">CONCATENATE(INDIRECT(ADDRESS(1,MATCH(_xlfn.MAXIFS(B26:JM26,metrics.rec,"Recatio"),B26:JM26,0)+1)), ", ", INDIRECT(ADDRESS(2,MATCH(_xlfn.MAXIFS(B26:JM26,metrics.rec,"Recatio"),B26:JM26,0)+1)))</f>
        <v>k=5, r=0.1</v>
      </c>
      <c r="KC26" s="1" t="str" cm="1">
        <f t="array" aca="1" ref="KC26" ca="1">CONCATENATE(INDIRECT(ADDRESS(1,MATCH(_xlfn.MINIFS(B26:JM26,metrics.rec,"Time"),B26:JM26,0)+1)), ", ", INDIRECT(ADDRESS(2,MATCH(_xlfn.MINIFS(B26:JM26,metrics.rec,"Time"),B26:JM26,0)+1)))</f>
        <v>k=5, r=0.9</v>
      </c>
    </row>
    <row r="27" spans="1:289" x14ac:dyDescent="0.2">
      <c r="A27" s="1" t="s">
        <v>24</v>
      </c>
      <c r="B27" s="4">
        <v>0.61080000000000001</v>
      </c>
      <c r="C27" s="4">
        <v>0.6482</v>
      </c>
      <c r="D27" s="4">
        <v>0.30599999999999999</v>
      </c>
      <c r="E27" s="4">
        <v>1.6000000000000001E-3</v>
      </c>
      <c r="F27" s="4">
        <v>0.89129999999999998</v>
      </c>
      <c r="G27" s="4"/>
      <c r="H27" s="4">
        <v>1</v>
      </c>
      <c r="I27" s="4">
        <v>13.9999</v>
      </c>
      <c r="J27" s="5">
        <v>0.61570000000000003</v>
      </c>
      <c r="K27" s="5">
        <v>0.65900000000000003</v>
      </c>
      <c r="L27" s="5">
        <v>0.31640000000000001</v>
      </c>
      <c r="M27" s="5">
        <v>3.0999999999999999E-3</v>
      </c>
      <c r="N27" s="5">
        <v>0.88790000000000002</v>
      </c>
      <c r="O27" s="5">
        <v>0.66039999999999999</v>
      </c>
      <c r="P27" s="5">
        <v>1</v>
      </c>
      <c r="Q27" s="5">
        <v>9.5725999999999996</v>
      </c>
      <c r="R27" s="4">
        <v>0.62309999999999999</v>
      </c>
      <c r="S27" s="4">
        <v>0.67500000000000004</v>
      </c>
      <c r="T27" s="4">
        <v>0.30259999999999998</v>
      </c>
      <c r="U27" s="4">
        <v>4.7999999999999996E-3</v>
      </c>
      <c r="V27" s="4">
        <v>0.88219999999999998</v>
      </c>
      <c r="W27" s="4"/>
      <c r="X27" s="4">
        <v>1</v>
      </c>
      <c r="Y27" s="4">
        <v>9.0223999999999993</v>
      </c>
      <c r="Z27" s="5">
        <v>0.62849999999999995</v>
      </c>
      <c r="AA27" s="5">
        <v>0.68459999999999999</v>
      </c>
      <c r="AB27" s="5">
        <v>0.28760000000000002</v>
      </c>
      <c r="AC27" s="5">
        <v>6.7999999999999996E-3</v>
      </c>
      <c r="AD27" s="5">
        <v>0.87770000000000004</v>
      </c>
      <c r="AE27" s="5">
        <v>0.65649999999999997</v>
      </c>
      <c r="AF27" s="5">
        <v>1</v>
      </c>
      <c r="AG27" s="5">
        <v>5.2652999999999999</v>
      </c>
      <c r="AH27" s="4">
        <v>0.63470000000000004</v>
      </c>
      <c r="AI27" s="4">
        <v>0.6986</v>
      </c>
      <c r="AJ27" s="4">
        <v>0.28349999999999997</v>
      </c>
      <c r="AK27" s="4">
        <v>8.9999999999999993E-3</v>
      </c>
      <c r="AL27" s="4">
        <v>0.86639999999999995</v>
      </c>
      <c r="AM27" s="4"/>
      <c r="AN27" s="4">
        <v>1</v>
      </c>
      <c r="AO27" s="4">
        <v>6.2629000000000001</v>
      </c>
      <c r="AP27" s="5">
        <v>0.64680000000000004</v>
      </c>
      <c r="AQ27" s="5">
        <v>0.72440000000000004</v>
      </c>
      <c r="AR27" s="5">
        <v>0.25540000000000002</v>
      </c>
      <c r="AS27" s="5">
        <v>1.17E-2</v>
      </c>
      <c r="AT27" s="5">
        <v>0.85350000000000004</v>
      </c>
      <c r="AU27" s="5">
        <v>0.64510000000000001</v>
      </c>
      <c r="AV27" s="5">
        <v>1</v>
      </c>
      <c r="AW27" s="5">
        <v>4.2316000000000003</v>
      </c>
      <c r="AX27" s="4">
        <v>0.66039999999999999</v>
      </c>
      <c r="AY27" s="4">
        <v>0.75790000000000002</v>
      </c>
      <c r="AZ27" s="4">
        <v>0.2301</v>
      </c>
      <c r="BA27" s="4">
        <v>1.52E-2</v>
      </c>
      <c r="BB27" s="4">
        <v>0.83389999999999997</v>
      </c>
      <c r="BC27" s="4"/>
      <c r="BD27" s="4">
        <v>1</v>
      </c>
      <c r="BE27" s="4">
        <v>4.6340000000000003</v>
      </c>
      <c r="BF27" s="5">
        <v>0.68779999999999997</v>
      </c>
      <c r="BG27" s="5">
        <v>0.82909999999999995</v>
      </c>
      <c r="BH27" s="5">
        <v>0.19209999999999999</v>
      </c>
      <c r="BI27" s="5">
        <v>2.0199999999999999E-2</v>
      </c>
      <c r="BJ27" s="5">
        <v>0.79369999999999996</v>
      </c>
      <c r="BK27" s="5">
        <v>0.62109999999999999</v>
      </c>
      <c r="BL27" s="5">
        <v>0.99870000000000003</v>
      </c>
      <c r="BM27" s="5">
        <v>2.1964999999999999</v>
      </c>
      <c r="BN27" s="4">
        <v>0.75219999999999998</v>
      </c>
      <c r="BO27" s="4">
        <v>0.98729999999999996</v>
      </c>
      <c r="BP27" s="4">
        <v>0.13780000000000001</v>
      </c>
      <c r="BQ27" s="4">
        <v>2.9000000000000001E-2</v>
      </c>
      <c r="BR27" s="4">
        <v>0.69879999999999998</v>
      </c>
      <c r="BS27" s="4"/>
      <c r="BT27" s="4">
        <v>0.9839</v>
      </c>
      <c r="BU27" s="4">
        <v>1.5599000000000001</v>
      </c>
      <c r="BV27" s="5"/>
      <c r="BW27" s="5"/>
      <c r="BX27" s="5"/>
      <c r="BY27" s="5"/>
      <c r="BZ27" s="5"/>
      <c r="CA27" s="5"/>
      <c r="CB27" s="5"/>
      <c r="CC27" s="5"/>
      <c r="CD27" s="4"/>
      <c r="CE27" s="4"/>
      <c r="CF27" s="4"/>
      <c r="CG27" s="4"/>
      <c r="CH27" s="4"/>
      <c r="CI27" s="4"/>
      <c r="CJ27" s="4"/>
      <c r="CK27" s="4"/>
      <c r="CL27" s="5">
        <v>0.63590000000000002</v>
      </c>
      <c r="CM27" s="5">
        <v>0.7016</v>
      </c>
      <c r="CN27" s="5">
        <v>0.28160000000000002</v>
      </c>
      <c r="CO27" s="5">
        <v>8.9999999999999993E-3</v>
      </c>
      <c r="CP27" s="5">
        <v>0.8679</v>
      </c>
      <c r="CQ27" s="5">
        <v>0.65180000000000005</v>
      </c>
      <c r="CR27" s="5">
        <v>1</v>
      </c>
      <c r="CS27" s="5">
        <v>4.8396999999999997</v>
      </c>
      <c r="CT27" s="4"/>
      <c r="CU27" s="4"/>
      <c r="CV27" s="4"/>
      <c r="CW27" s="4"/>
      <c r="CX27" s="4"/>
      <c r="CY27" s="4"/>
      <c r="CZ27" s="4"/>
      <c r="DA27" s="4"/>
      <c r="DB27" s="5"/>
      <c r="DC27" s="5"/>
      <c r="DD27" s="5"/>
      <c r="DE27" s="5"/>
      <c r="DF27" s="5"/>
      <c r="DG27" s="5"/>
      <c r="DH27" s="5"/>
      <c r="DI27" s="5"/>
      <c r="DJ27" s="4"/>
      <c r="DK27" s="4"/>
      <c r="DL27" s="4"/>
      <c r="DM27" s="4"/>
      <c r="DN27" s="4"/>
      <c r="DO27" s="4"/>
      <c r="DP27" s="4"/>
      <c r="DQ27" s="4"/>
      <c r="DR27" s="5"/>
      <c r="DS27" s="5"/>
      <c r="DT27" s="5"/>
      <c r="DU27" s="5"/>
      <c r="DV27" s="5"/>
      <c r="DW27" s="5"/>
      <c r="DX27" s="5"/>
      <c r="DY27" s="5"/>
      <c r="DZ27" s="4">
        <v>0.63560000000000005</v>
      </c>
      <c r="EA27" s="4">
        <v>0.70040000000000002</v>
      </c>
      <c r="EB27" s="4">
        <v>0.2828</v>
      </c>
      <c r="EC27" s="4">
        <v>8.9999999999999993E-3</v>
      </c>
      <c r="ED27" s="4">
        <v>0.86609999999999998</v>
      </c>
      <c r="EE27" s="4">
        <v>0.65100000000000002</v>
      </c>
      <c r="EF27" s="4">
        <v>1</v>
      </c>
      <c r="EG27" s="4">
        <v>4.9546999999999999</v>
      </c>
      <c r="EH27" s="5"/>
      <c r="EI27" s="5"/>
      <c r="EJ27" s="5"/>
      <c r="EK27" s="5"/>
      <c r="EL27" s="5"/>
      <c r="EM27" s="5"/>
      <c r="EN27" s="5"/>
      <c r="EO27" s="5"/>
      <c r="EP27" s="4"/>
      <c r="EQ27" s="4"/>
      <c r="ER27" s="4"/>
      <c r="ES27" s="4"/>
      <c r="ET27" s="4"/>
      <c r="EU27" s="4"/>
      <c r="EV27" s="4"/>
      <c r="EW27" s="4"/>
      <c r="EX27" s="5">
        <v>0.60909999999999997</v>
      </c>
      <c r="EY27" s="5">
        <v>0.64500000000000002</v>
      </c>
      <c r="EZ27" s="5">
        <v>0.32469999999999999</v>
      </c>
      <c r="FA27" s="5">
        <v>1.6000000000000001E-3</v>
      </c>
      <c r="FB27" s="5">
        <v>0.89170000000000005</v>
      </c>
      <c r="FC27" s="5">
        <v>0.66420000000000001</v>
      </c>
      <c r="FD27" s="5">
        <v>1</v>
      </c>
      <c r="FE27" s="5">
        <v>10.4376</v>
      </c>
      <c r="FF27" s="4">
        <v>0.622</v>
      </c>
      <c r="FG27" s="4">
        <v>0.67249999999999999</v>
      </c>
      <c r="FH27" s="4">
        <v>0.30359999999999998</v>
      </c>
      <c r="FI27" s="4">
        <v>4.7999999999999996E-3</v>
      </c>
      <c r="FJ27" s="4">
        <v>0.8831</v>
      </c>
      <c r="FK27" s="4">
        <v>0.65749999999999997</v>
      </c>
      <c r="FL27" s="4">
        <v>1</v>
      </c>
      <c r="FM27" s="4">
        <v>8.5518999999999998</v>
      </c>
      <c r="FN27" s="5">
        <v>0.6361</v>
      </c>
      <c r="FO27" s="5">
        <v>0.70250000000000001</v>
      </c>
      <c r="FP27" s="5">
        <v>0.27929999999999999</v>
      </c>
      <c r="FQ27" s="5">
        <v>8.9999999999999993E-3</v>
      </c>
      <c r="FR27" s="5">
        <v>0.86729999999999996</v>
      </c>
      <c r="FS27" s="5">
        <v>0.65200000000000002</v>
      </c>
      <c r="FT27" s="5">
        <v>1</v>
      </c>
      <c r="FU27" s="5">
        <v>4.8369</v>
      </c>
      <c r="FV27" s="4">
        <v>0.66090000000000004</v>
      </c>
      <c r="FW27" s="4">
        <v>0.76019999999999999</v>
      </c>
      <c r="FX27" s="4">
        <v>0.23269999999999999</v>
      </c>
      <c r="FY27" s="4">
        <v>1.52E-2</v>
      </c>
      <c r="FZ27" s="4">
        <v>0.83260000000000001</v>
      </c>
      <c r="GA27" s="4">
        <v>0.6371</v>
      </c>
      <c r="GB27" s="4">
        <v>0.99990000000000001</v>
      </c>
      <c r="GC27" s="4">
        <v>3.0684</v>
      </c>
      <c r="GD27" s="5"/>
      <c r="GE27" s="5"/>
      <c r="GF27" s="5"/>
      <c r="GG27" s="5"/>
      <c r="GH27" s="5"/>
      <c r="GI27" s="5"/>
      <c r="GJ27" s="5"/>
      <c r="GK27" s="5"/>
      <c r="GL27" s="4"/>
      <c r="GM27" s="4"/>
      <c r="GN27" s="4"/>
      <c r="GO27" s="4"/>
      <c r="GP27" s="4"/>
      <c r="GQ27" s="4"/>
      <c r="GR27" s="4"/>
      <c r="GS27" s="4"/>
      <c r="GT27" s="5"/>
      <c r="GU27" s="5"/>
      <c r="GV27" s="5"/>
      <c r="GW27" s="5"/>
      <c r="GX27" s="5"/>
      <c r="GY27" s="5"/>
      <c r="GZ27" s="5"/>
      <c r="HA27" s="5"/>
      <c r="HB27" s="4"/>
      <c r="HC27" s="4"/>
      <c r="HD27" s="4"/>
      <c r="HE27" s="4"/>
      <c r="HF27" s="4"/>
      <c r="HG27" s="4"/>
      <c r="HH27" s="4"/>
      <c r="HI27" s="4"/>
      <c r="HJ27" s="5"/>
      <c r="HK27" s="5"/>
      <c r="HL27" s="5"/>
      <c r="HM27" s="5"/>
      <c r="HN27" s="5"/>
      <c r="HO27" s="5"/>
      <c r="HP27" s="5"/>
      <c r="HQ27" s="5"/>
      <c r="HR27" s="4"/>
      <c r="HS27" s="4"/>
      <c r="HT27" s="4"/>
      <c r="HU27" s="4"/>
      <c r="HV27" s="4"/>
      <c r="HW27" s="4"/>
      <c r="HX27" s="4"/>
      <c r="HY27" s="4"/>
      <c r="HZ27" s="5"/>
      <c r="IA27" s="5"/>
      <c r="IB27" s="5"/>
      <c r="IC27" s="5"/>
      <c r="ID27" s="5"/>
      <c r="IE27" s="5"/>
      <c r="IF27" s="5"/>
      <c r="IG27" s="5"/>
      <c r="IH27" s="4"/>
      <c r="II27" s="4"/>
      <c r="IJ27" s="4"/>
      <c r="IK27" s="4"/>
      <c r="IL27" s="4"/>
      <c r="IM27" s="4"/>
      <c r="IN27" s="4"/>
      <c r="IO27" s="4"/>
      <c r="IP27" s="5"/>
      <c r="IQ27" s="5"/>
      <c r="IR27" s="5"/>
      <c r="IS27" s="5"/>
      <c r="IT27" s="5"/>
      <c r="IU27" s="5"/>
      <c r="IV27" s="5"/>
      <c r="IW27" s="5"/>
      <c r="IX27" s="4"/>
      <c r="IY27" s="4"/>
      <c r="IZ27" s="4"/>
      <c r="JA27" s="4"/>
      <c r="JB27" s="4"/>
      <c r="JC27" s="4"/>
      <c r="JD27" s="4"/>
      <c r="JE27" s="4"/>
      <c r="JF27" s="5"/>
      <c r="JG27" s="5"/>
      <c r="JH27" s="5"/>
      <c r="JI27" s="5"/>
      <c r="JJ27" s="5"/>
      <c r="JK27" s="5"/>
      <c r="JL27" s="5"/>
      <c r="JM27" s="5"/>
      <c r="JN27" s="4">
        <f t="shared" si="0"/>
        <v>0.6439733333333334</v>
      </c>
      <c r="JO27" s="4">
        <f t="shared" si="1"/>
        <v>0.72308666666666666</v>
      </c>
      <c r="JP27" s="4">
        <f t="shared" si="2"/>
        <v>0.26774666666666669</v>
      </c>
      <c r="JQ27" s="4">
        <f t="shared" si="3"/>
        <v>0.01</v>
      </c>
      <c r="JR27" s="4">
        <f t="shared" si="4"/>
        <v>0.85294000000000003</v>
      </c>
      <c r="JS27" s="4">
        <f t="shared" si="5"/>
        <v>0.64967000000000008</v>
      </c>
      <c r="JT27" s="4">
        <f t="shared" si="6"/>
        <v>0.99883333333333335</v>
      </c>
      <c r="JU27" s="4">
        <f t="shared" si="7"/>
        <v>6.2289533333333331</v>
      </c>
      <c r="JV27" s="1" t="str" cm="1">
        <f t="array" aca="1" ref="JV27" ca="1">CONCATENATE(INDIRECT(ADDRESS(1,MATCH(_xlfn.MINIFS(B27:JM27,metrics.rec,"MAE"),B27:JM27,0)+1)), ", ", INDIRECT(ADDRESS(2,MATCH(_xlfn.MINIFS(B27:JM27,metrics.rec,"MAE"),B27:JM27,0)+1)))</f>
        <v>k=20, r=0.1</v>
      </c>
      <c r="JW27" s="1" t="str" cm="1">
        <f t="array" aca="1" ref="JW27" ca="1">CONCATENATE(INDIRECT(ADDRESS(1,MATCH(_xlfn.MINIFS(B27:JM27,metrics.rec,"MSE"),B27:JM27,0)+1)), ", ", INDIRECT(ADDRESS(2,MATCH(_xlfn.MINIFS(B27:JM27,metrics.rec,"MSE"),B27:JM27,0)+1)))</f>
        <v>k=20, r=0.1</v>
      </c>
      <c r="JX27" s="1" t="str" cm="1">
        <f t="array" aca="1" ref="JX27" ca="1">CONCATENATE(INDIRECT(ADDRESS(1,MATCH(_xlfn.MAXIFS(B27:JM27,metrics.rec,"R"),B27:JM27,0)+1)), ", ", INDIRECT(ADDRESS(2,MATCH(_xlfn.MAXIFS(B27:JM27,metrics.rec,"R"),B27:JM27,0)+1)))</f>
        <v>k=20, r=0.1</v>
      </c>
      <c r="JY27" s="1" t="str" cm="1">
        <f t="array" aca="1" ref="JY27" ca="1">CONCATENATE(INDIRECT(ADDRESS(1,MATCH(_xlfn.MAXIFS(B27:JM27,metrics.rec,"Precision"),B27:JM27,0)+1)), ", ", INDIRECT(ADDRESS(2,MATCH(_xlfn.MAXIFS(B27:JM27,metrics.rec,"Precision"),B27:JM27,0)+1)))</f>
        <v>k=5, r=0.9</v>
      </c>
      <c r="JZ27" s="1" t="str" cm="1">
        <f t="array" aca="1" ref="JZ27" ca="1">CONCATENATE(INDIRECT(ADDRESS(1,MATCH(_xlfn.MAXIFS(B27:JM27,metrics.rec,"Recall"),B27:JM27,0)+1)), ", ", INDIRECT(ADDRESS(2,MATCH(_xlfn.MAXIFS(B27:JM27,metrics.rec,"Recall"),B27:JM27,0)+1)))</f>
        <v>k=20, r=0.1</v>
      </c>
      <c r="KA27" s="1" t="str" cm="1">
        <f t="array" aca="1" ref="KA27" ca="1">CONCATENATE(INDIRECT(ADDRESS(1,MATCH(_xlfn.MAXIFS(B27:JM27,metrics.rec,"Coverage"),B27:JM27,0)+1)), ", ", INDIRECT(ADDRESS(2,MATCH(_xlfn.MAXIFS(B27:JM27,metrics.rec,"Coverage"),B27:JM27,0)+1)))</f>
        <v>k=20, r=0.1</v>
      </c>
      <c r="KB27" s="1" t="str" cm="1">
        <f t="array" aca="1" ref="KB27" ca="1">CONCATENATE(INDIRECT(ADDRESS(1,MATCH(_xlfn.MAXIFS(B27:JM27,metrics.rec,"Recatio"),B27:JM27,0)+1)), ", ", INDIRECT(ADDRESS(2,MATCH(_xlfn.MAXIFS(B27:JM27,metrics.rec,"Recatio"),B27:JM27,0)+1)))</f>
        <v>k=5, r=0.1</v>
      </c>
      <c r="KC27" s="1" t="str" cm="1">
        <f t="array" aca="1" ref="KC27" ca="1">CONCATENATE(INDIRECT(ADDRESS(1,MATCH(_xlfn.MINIFS(B27:JM27,metrics.rec,"Time"),B27:JM27,0)+1)), ", ", INDIRECT(ADDRESS(2,MATCH(_xlfn.MINIFS(B27:JM27,metrics.rec,"Time"),B27:JM27,0)+1)))</f>
        <v>k=5, r=0.9</v>
      </c>
    </row>
    <row r="28" spans="1:289" x14ac:dyDescent="0.2">
      <c r="A28" s="1" t="s">
        <v>25</v>
      </c>
      <c r="B28" s="4">
        <v>0.61029999999999995</v>
      </c>
      <c r="C28" s="4">
        <v>0.64490000000000003</v>
      </c>
      <c r="D28" s="4">
        <v>0.31059999999999999</v>
      </c>
      <c r="E28" s="4">
        <v>1.6000000000000001E-3</v>
      </c>
      <c r="F28" s="4">
        <v>0.8851</v>
      </c>
      <c r="G28" s="4"/>
      <c r="H28" s="4">
        <v>1</v>
      </c>
      <c r="I28" s="4">
        <v>14.1347</v>
      </c>
      <c r="J28" s="5">
        <v>0.61709999999999998</v>
      </c>
      <c r="K28" s="5">
        <v>0.66049999999999998</v>
      </c>
      <c r="L28" s="5">
        <v>0.31430000000000002</v>
      </c>
      <c r="M28" s="5">
        <v>3.0999999999999999E-3</v>
      </c>
      <c r="N28" s="5">
        <v>0.88029999999999997</v>
      </c>
      <c r="O28" s="5">
        <v>0.65480000000000005</v>
      </c>
      <c r="P28" s="5">
        <v>1</v>
      </c>
      <c r="Q28" s="5">
        <v>9.8803999999999998</v>
      </c>
      <c r="R28" s="4">
        <v>0.62419999999999998</v>
      </c>
      <c r="S28" s="4">
        <v>0.67649999999999999</v>
      </c>
      <c r="T28" s="4">
        <v>0.29459999999999997</v>
      </c>
      <c r="U28" s="4">
        <v>4.7999999999999996E-3</v>
      </c>
      <c r="V28" s="4">
        <v>0.87380000000000002</v>
      </c>
      <c r="W28" s="4"/>
      <c r="X28" s="4">
        <v>1</v>
      </c>
      <c r="Y28" s="4">
        <v>9.1331000000000007</v>
      </c>
      <c r="Z28" s="5">
        <v>0.62970000000000004</v>
      </c>
      <c r="AA28" s="5">
        <v>0.68579999999999997</v>
      </c>
      <c r="AB28" s="5">
        <v>0.28510000000000002</v>
      </c>
      <c r="AC28" s="5">
        <v>6.7000000000000002E-3</v>
      </c>
      <c r="AD28" s="5">
        <v>0.87009999999999998</v>
      </c>
      <c r="AE28" s="5">
        <v>0.65349999999999997</v>
      </c>
      <c r="AF28" s="5">
        <v>1</v>
      </c>
      <c r="AG28" s="5">
        <v>5.6165000000000003</v>
      </c>
      <c r="AH28" s="4">
        <v>0.63590000000000002</v>
      </c>
      <c r="AI28" s="4">
        <v>0.6996</v>
      </c>
      <c r="AJ28" s="4">
        <v>0.28239999999999998</v>
      </c>
      <c r="AK28" s="4">
        <v>8.8999999999999999E-3</v>
      </c>
      <c r="AL28" s="4">
        <v>0.85809999999999997</v>
      </c>
      <c r="AM28" s="4"/>
      <c r="AN28" s="4">
        <v>1</v>
      </c>
      <c r="AO28" s="4">
        <v>6.7754000000000003</v>
      </c>
      <c r="AP28" s="5">
        <v>0.64790000000000003</v>
      </c>
      <c r="AQ28" s="5">
        <v>0.72440000000000004</v>
      </c>
      <c r="AR28" s="5">
        <v>0.25459999999999999</v>
      </c>
      <c r="AS28" s="5">
        <v>1.15E-2</v>
      </c>
      <c r="AT28" s="5">
        <v>0.84550000000000003</v>
      </c>
      <c r="AU28" s="5">
        <v>0.64900000000000002</v>
      </c>
      <c r="AV28" s="5">
        <v>1</v>
      </c>
      <c r="AW28" s="5">
        <v>4.4565000000000001</v>
      </c>
      <c r="AX28" s="4">
        <v>0.66139999999999999</v>
      </c>
      <c r="AY28" s="4">
        <v>0.7581</v>
      </c>
      <c r="AZ28" s="4">
        <v>0.2326</v>
      </c>
      <c r="BA28" s="4">
        <v>1.4800000000000001E-2</v>
      </c>
      <c r="BB28" s="4">
        <v>0.82740000000000002</v>
      </c>
      <c r="BC28" s="4"/>
      <c r="BD28" s="4">
        <v>1</v>
      </c>
      <c r="BE28" s="4">
        <v>5.2569999999999997</v>
      </c>
      <c r="BF28" s="5">
        <v>0.68730000000000002</v>
      </c>
      <c r="BG28" s="5">
        <v>0.82369999999999999</v>
      </c>
      <c r="BH28" s="5">
        <v>0.1961</v>
      </c>
      <c r="BI28" s="5">
        <v>1.9699999999999999E-2</v>
      </c>
      <c r="BJ28" s="5">
        <v>0.79039999999999999</v>
      </c>
      <c r="BK28" s="5">
        <v>0.63400000000000001</v>
      </c>
      <c r="BL28" s="5">
        <v>0.99870000000000003</v>
      </c>
      <c r="BM28" s="5">
        <v>2.2254</v>
      </c>
      <c r="BN28" s="4">
        <v>0.74790000000000001</v>
      </c>
      <c r="BO28" s="4">
        <v>0.97760000000000002</v>
      </c>
      <c r="BP28" s="4">
        <v>0.13769999999999999</v>
      </c>
      <c r="BQ28" s="4">
        <v>2.86E-2</v>
      </c>
      <c r="BR28" s="4">
        <v>0.70009999999999994</v>
      </c>
      <c r="BS28" s="4"/>
      <c r="BT28" s="4">
        <v>0.9839</v>
      </c>
      <c r="BU28" s="4">
        <v>1.4978</v>
      </c>
      <c r="BV28" s="5"/>
      <c r="BW28" s="5"/>
      <c r="BX28" s="5"/>
      <c r="BY28" s="5"/>
      <c r="BZ28" s="5"/>
      <c r="CA28" s="5"/>
      <c r="CB28" s="5"/>
      <c r="CC28" s="5"/>
      <c r="CD28" s="4"/>
      <c r="CE28" s="4"/>
      <c r="CF28" s="4"/>
      <c r="CG28" s="4"/>
      <c r="CH28" s="4"/>
      <c r="CI28" s="4"/>
      <c r="CJ28" s="4"/>
      <c r="CK28" s="4"/>
      <c r="CL28" s="5">
        <v>0.63700000000000001</v>
      </c>
      <c r="CM28" s="5">
        <v>0.70230000000000004</v>
      </c>
      <c r="CN28" s="5">
        <v>0.2802</v>
      </c>
      <c r="CO28" s="5">
        <v>8.8999999999999999E-3</v>
      </c>
      <c r="CP28" s="5">
        <v>0.86009999999999998</v>
      </c>
      <c r="CQ28" s="5">
        <v>0.65210000000000001</v>
      </c>
      <c r="CR28" s="5">
        <v>1</v>
      </c>
      <c r="CS28" s="5">
        <v>6.1044</v>
      </c>
      <c r="CT28" s="4"/>
      <c r="CU28" s="4"/>
      <c r="CV28" s="4"/>
      <c r="CW28" s="4"/>
      <c r="CX28" s="4"/>
      <c r="CY28" s="4"/>
      <c r="CZ28" s="4"/>
      <c r="DA28" s="4"/>
      <c r="DB28" s="5"/>
      <c r="DC28" s="5"/>
      <c r="DD28" s="5"/>
      <c r="DE28" s="5"/>
      <c r="DF28" s="5"/>
      <c r="DG28" s="5"/>
      <c r="DH28" s="5"/>
      <c r="DI28" s="5"/>
      <c r="DJ28" s="4"/>
      <c r="DK28" s="4"/>
      <c r="DL28" s="4"/>
      <c r="DM28" s="4"/>
      <c r="DN28" s="4"/>
      <c r="DO28" s="4"/>
      <c r="DP28" s="4"/>
      <c r="DQ28" s="4"/>
      <c r="DR28" s="5"/>
      <c r="DS28" s="5"/>
      <c r="DT28" s="5"/>
      <c r="DU28" s="5"/>
      <c r="DV28" s="5"/>
      <c r="DW28" s="5"/>
      <c r="DX28" s="5"/>
      <c r="DY28" s="5"/>
      <c r="DZ28" s="4">
        <v>0.63700000000000001</v>
      </c>
      <c r="EA28" s="4">
        <v>0.70209999999999995</v>
      </c>
      <c r="EB28" s="4">
        <v>0.28270000000000001</v>
      </c>
      <c r="EC28" s="4">
        <v>8.8999999999999999E-3</v>
      </c>
      <c r="ED28" s="4">
        <v>0.85819999999999996</v>
      </c>
      <c r="EE28" s="4">
        <v>0.65100000000000002</v>
      </c>
      <c r="EF28" s="4">
        <v>1</v>
      </c>
      <c r="EG28" s="4">
        <v>5.0259999999999998</v>
      </c>
      <c r="EH28" s="5"/>
      <c r="EI28" s="5"/>
      <c r="EJ28" s="5"/>
      <c r="EK28" s="5"/>
      <c r="EL28" s="5"/>
      <c r="EM28" s="5"/>
      <c r="EN28" s="5"/>
      <c r="EO28" s="5"/>
      <c r="EP28" s="4"/>
      <c r="EQ28" s="4"/>
      <c r="ER28" s="4"/>
      <c r="ES28" s="4"/>
      <c r="ET28" s="4"/>
      <c r="EU28" s="4"/>
      <c r="EV28" s="4"/>
      <c r="EW28" s="4"/>
      <c r="EX28" s="5">
        <v>0.60980000000000001</v>
      </c>
      <c r="EY28" s="5">
        <v>0.64500000000000002</v>
      </c>
      <c r="EZ28" s="5">
        <v>0.32390000000000002</v>
      </c>
      <c r="FA28" s="5">
        <v>1.6000000000000001E-3</v>
      </c>
      <c r="FB28" s="5">
        <v>0.8841</v>
      </c>
      <c r="FC28" s="5">
        <v>0.65759999999999996</v>
      </c>
      <c r="FD28" s="5">
        <v>1</v>
      </c>
      <c r="FE28" s="5">
        <v>10.659800000000001</v>
      </c>
      <c r="FF28" s="4">
        <v>0.62309999999999999</v>
      </c>
      <c r="FG28" s="4">
        <v>0.67320000000000002</v>
      </c>
      <c r="FH28" s="4">
        <v>0.30270000000000002</v>
      </c>
      <c r="FI28" s="4">
        <v>4.7999999999999996E-3</v>
      </c>
      <c r="FJ28" s="4">
        <v>0.875</v>
      </c>
      <c r="FK28" s="4">
        <v>0.6532</v>
      </c>
      <c r="FL28" s="4">
        <v>1</v>
      </c>
      <c r="FM28" s="4">
        <v>8.7477999999999998</v>
      </c>
      <c r="FN28" s="5">
        <v>0.63749999999999996</v>
      </c>
      <c r="FO28" s="5">
        <v>0.70399999999999996</v>
      </c>
      <c r="FP28" s="5">
        <v>0.28029999999999999</v>
      </c>
      <c r="FQ28" s="5">
        <v>8.8999999999999999E-3</v>
      </c>
      <c r="FR28" s="5">
        <v>0.85970000000000002</v>
      </c>
      <c r="FS28" s="5">
        <v>0.6522</v>
      </c>
      <c r="FT28" s="5">
        <v>1</v>
      </c>
      <c r="FU28" s="5">
        <v>5.1334999999999997</v>
      </c>
      <c r="FV28" s="4">
        <v>0.66090000000000004</v>
      </c>
      <c r="FW28" s="4">
        <v>0.75760000000000005</v>
      </c>
      <c r="FX28" s="4">
        <v>0.2369</v>
      </c>
      <c r="FY28" s="4">
        <v>1.4800000000000001E-2</v>
      </c>
      <c r="FZ28" s="4">
        <v>0.82630000000000003</v>
      </c>
      <c r="GA28" s="4">
        <v>0.64629999999999999</v>
      </c>
      <c r="GB28" s="4">
        <v>0.99990000000000001</v>
      </c>
      <c r="GC28" s="4">
        <v>3.2694000000000001</v>
      </c>
      <c r="GD28" s="5"/>
      <c r="GE28" s="5"/>
      <c r="GF28" s="5"/>
      <c r="GG28" s="5"/>
      <c r="GH28" s="5"/>
      <c r="GI28" s="5"/>
      <c r="GJ28" s="5"/>
      <c r="GK28" s="5"/>
      <c r="GL28" s="4"/>
      <c r="GM28" s="4"/>
      <c r="GN28" s="4"/>
      <c r="GO28" s="4"/>
      <c r="GP28" s="4"/>
      <c r="GQ28" s="4"/>
      <c r="GR28" s="4"/>
      <c r="GS28" s="4"/>
      <c r="GT28" s="5"/>
      <c r="GU28" s="5"/>
      <c r="GV28" s="5"/>
      <c r="GW28" s="5"/>
      <c r="GX28" s="5"/>
      <c r="GY28" s="5"/>
      <c r="GZ28" s="5"/>
      <c r="HA28" s="5"/>
      <c r="HB28" s="4"/>
      <c r="HC28" s="4"/>
      <c r="HD28" s="4"/>
      <c r="HE28" s="4"/>
      <c r="HF28" s="4"/>
      <c r="HG28" s="4"/>
      <c r="HH28" s="4"/>
      <c r="HI28" s="4"/>
      <c r="HJ28" s="5"/>
      <c r="HK28" s="5"/>
      <c r="HL28" s="5"/>
      <c r="HM28" s="5"/>
      <c r="HN28" s="5"/>
      <c r="HO28" s="5"/>
      <c r="HP28" s="5"/>
      <c r="HQ28" s="5"/>
      <c r="HR28" s="4"/>
      <c r="HS28" s="4"/>
      <c r="HT28" s="4"/>
      <c r="HU28" s="4"/>
      <c r="HV28" s="4"/>
      <c r="HW28" s="4"/>
      <c r="HX28" s="4"/>
      <c r="HY28" s="4"/>
      <c r="HZ28" s="5"/>
      <c r="IA28" s="5"/>
      <c r="IB28" s="5"/>
      <c r="IC28" s="5"/>
      <c r="ID28" s="5"/>
      <c r="IE28" s="5"/>
      <c r="IF28" s="5"/>
      <c r="IG28" s="5"/>
      <c r="IH28" s="4"/>
      <c r="II28" s="4"/>
      <c r="IJ28" s="4"/>
      <c r="IK28" s="4"/>
      <c r="IL28" s="4"/>
      <c r="IM28" s="4"/>
      <c r="IN28" s="4"/>
      <c r="IO28" s="4"/>
      <c r="IP28" s="5"/>
      <c r="IQ28" s="5"/>
      <c r="IR28" s="5"/>
      <c r="IS28" s="5"/>
      <c r="IT28" s="5"/>
      <c r="IU28" s="5"/>
      <c r="IV28" s="5"/>
      <c r="IW28" s="5"/>
      <c r="IX28" s="4"/>
      <c r="IY28" s="4"/>
      <c r="IZ28" s="4"/>
      <c r="JA28" s="4"/>
      <c r="JB28" s="4"/>
      <c r="JC28" s="4"/>
      <c r="JD28" s="4"/>
      <c r="JE28" s="4"/>
      <c r="JF28" s="5"/>
      <c r="JG28" s="5"/>
      <c r="JH28" s="5"/>
      <c r="JI28" s="5"/>
      <c r="JJ28" s="5"/>
      <c r="JK28" s="5"/>
      <c r="JL28" s="5"/>
      <c r="JM28" s="5"/>
      <c r="JN28" s="4">
        <f t="shared" si="0"/>
        <v>0.64446666666666663</v>
      </c>
      <c r="JO28" s="4">
        <f t="shared" si="1"/>
        <v>0.72235333333333329</v>
      </c>
      <c r="JP28" s="4">
        <f t="shared" si="2"/>
        <v>0.26764666666666675</v>
      </c>
      <c r="JQ28" s="4">
        <f t="shared" si="3"/>
        <v>9.8399999999999998E-3</v>
      </c>
      <c r="JR28" s="4">
        <f t="shared" si="4"/>
        <v>0.84628000000000003</v>
      </c>
      <c r="JS28" s="4">
        <f t="shared" si="5"/>
        <v>0.65036999999999989</v>
      </c>
      <c r="JT28" s="4">
        <f t="shared" si="6"/>
        <v>0.99883333333333335</v>
      </c>
      <c r="JU28" s="4">
        <f t="shared" si="7"/>
        <v>6.5278466666666661</v>
      </c>
      <c r="JV28" s="1" t="str" cm="1">
        <f t="array" aca="1" ref="JV28" ca="1">CONCATENATE(INDIRECT(ADDRESS(1,MATCH(_xlfn.MINIFS(B28:JM28,metrics.rec,"MAE"),B28:JM28,0)+1)), ", ", INDIRECT(ADDRESS(2,MATCH(_xlfn.MINIFS(B28:JM28,metrics.rec,"MAE"),B28:JM28,0)+1)))</f>
        <v>k=20, r=0.1</v>
      </c>
      <c r="JW28" s="1" t="str" cm="1">
        <f t="array" aca="1" ref="JW28" ca="1">CONCATENATE(INDIRECT(ADDRESS(1,MATCH(_xlfn.MINIFS(B28:JM28,metrics.rec,"MSE"),B28:JM28,0)+1)), ", ", INDIRECT(ADDRESS(2,MATCH(_xlfn.MINIFS(B28:JM28,metrics.rec,"MSE"),B28:JM28,0)+1)))</f>
        <v>k=5, r=0.1</v>
      </c>
      <c r="JX28" s="1" t="str" cm="1">
        <f t="array" aca="1" ref="JX28" ca="1">CONCATENATE(INDIRECT(ADDRESS(1,MATCH(_xlfn.MAXIFS(B28:JM28,metrics.rec,"R"),B28:JM28,0)+1)), ", ", INDIRECT(ADDRESS(2,MATCH(_xlfn.MAXIFS(B28:JM28,metrics.rec,"R"),B28:JM28,0)+1)))</f>
        <v>k=20, r=0.1</v>
      </c>
      <c r="JY28" s="1" t="str" cm="1">
        <f t="array" aca="1" ref="JY28" ca="1">CONCATENATE(INDIRECT(ADDRESS(1,MATCH(_xlfn.MAXIFS(B28:JM28,metrics.rec,"Precision"),B28:JM28,0)+1)), ", ", INDIRECT(ADDRESS(2,MATCH(_xlfn.MAXIFS(B28:JM28,metrics.rec,"Precision"),B28:JM28,0)+1)))</f>
        <v>k=5, r=0.9</v>
      </c>
      <c r="JZ28" s="1" t="str" cm="1">
        <f t="array" aca="1" ref="JZ28" ca="1">CONCATENATE(INDIRECT(ADDRESS(1,MATCH(_xlfn.MAXIFS(B28:JM28,metrics.rec,"Recall"),B28:JM28,0)+1)), ", ", INDIRECT(ADDRESS(2,MATCH(_xlfn.MAXIFS(B28:JM28,metrics.rec,"Recall"),B28:JM28,0)+1)))</f>
        <v>k=5, r=0.1</v>
      </c>
      <c r="KA28" s="1" t="str" cm="1">
        <f t="array" aca="1" ref="KA28" ca="1">CONCATENATE(INDIRECT(ADDRESS(1,MATCH(_xlfn.MAXIFS(B28:JM28,metrics.rec,"Coverage"),B28:JM28,0)+1)), ", ", INDIRECT(ADDRESS(2,MATCH(_xlfn.MAXIFS(B28:JM28,metrics.rec,"Coverage"),B28:JM28,0)+1)))</f>
        <v>k=20, r=0.1</v>
      </c>
      <c r="KB28" s="1" t="str" cm="1">
        <f t="array" aca="1" ref="KB28" ca="1">CONCATENATE(INDIRECT(ADDRESS(1,MATCH(_xlfn.MAXIFS(B28:JM28,metrics.rec,"Recatio"),B28:JM28,0)+1)), ", ", INDIRECT(ADDRESS(2,MATCH(_xlfn.MAXIFS(B28:JM28,metrics.rec,"Recatio"),B28:JM28,0)+1)))</f>
        <v>k=5, r=0.1</v>
      </c>
      <c r="KC28" s="1" t="str" cm="1">
        <f t="array" aca="1" ref="KC28" ca="1">CONCATENATE(INDIRECT(ADDRESS(1,MATCH(_xlfn.MINIFS(B28:JM28,metrics.rec,"Time"),B28:JM28,0)+1)), ", ", INDIRECT(ADDRESS(2,MATCH(_xlfn.MINIFS(B28:JM28,metrics.rec,"Time"),B28:JM28,0)+1)))</f>
        <v>k=5, r=0.9</v>
      </c>
    </row>
    <row r="29" spans="1:289" x14ac:dyDescent="0.2">
      <c r="A29" s="1" t="s">
        <v>26</v>
      </c>
      <c r="B29" s="4">
        <v>0.62539999999999996</v>
      </c>
      <c r="C29" s="4">
        <v>0.67610000000000003</v>
      </c>
      <c r="D29" s="4">
        <v>0.28160000000000002</v>
      </c>
      <c r="E29" s="4">
        <v>1.6000000000000001E-3</v>
      </c>
      <c r="F29" s="4">
        <v>0.88239999999999996</v>
      </c>
      <c r="G29" s="4"/>
      <c r="H29" s="4">
        <v>1</v>
      </c>
      <c r="I29" s="4">
        <v>22.8444</v>
      </c>
      <c r="J29" s="5">
        <v>0.63049999999999995</v>
      </c>
      <c r="K29" s="5">
        <v>0.68720000000000003</v>
      </c>
      <c r="L29" s="5">
        <v>0.28639999999999999</v>
      </c>
      <c r="M29" s="5">
        <v>3.0999999999999999E-3</v>
      </c>
      <c r="N29" s="5">
        <v>0.88170000000000004</v>
      </c>
      <c r="O29" s="5">
        <v>0.64810000000000001</v>
      </c>
      <c r="P29" s="5">
        <v>1</v>
      </c>
      <c r="Q29" s="5">
        <v>15.1663</v>
      </c>
      <c r="R29" s="4">
        <v>0.63519999999999999</v>
      </c>
      <c r="S29" s="4">
        <v>0.69889999999999997</v>
      </c>
      <c r="T29" s="4">
        <v>0.27329999999999999</v>
      </c>
      <c r="U29" s="4">
        <v>4.8999999999999998E-3</v>
      </c>
      <c r="V29" s="4">
        <v>0.87480000000000002</v>
      </c>
      <c r="W29" s="4"/>
      <c r="X29" s="4">
        <v>1</v>
      </c>
      <c r="Y29" s="4">
        <v>14.16</v>
      </c>
      <c r="Z29" s="5">
        <v>0.63929999999999998</v>
      </c>
      <c r="AA29" s="5">
        <v>0.70540000000000003</v>
      </c>
      <c r="AB29" s="5">
        <v>0.26900000000000002</v>
      </c>
      <c r="AC29" s="5">
        <v>6.8999999999999999E-3</v>
      </c>
      <c r="AD29" s="5">
        <v>0.87139999999999995</v>
      </c>
      <c r="AE29" s="5">
        <v>0.63770000000000004</v>
      </c>
      <c r="AF29" s="5">
        <v>1</v>
      </c>
      <c r="AG29" s="5">
        <v>7.3886000000000003</v>
      </c>
      <c r="AH29" s="4">
        <v>0.64370000000000005</v>
      </c>
      <c r="AI29" s="4">
        <v>0.71560000000000001</v>
      </c>
      <c r="AJ29" s="4">
        <v>0.26550000000000001</v>
      </c>
      <c r="AK29" s="4">
        <v>9.2999999999999992E-3</v>
      </c>
      <c r="AL29" s="4">
        <v>0.86140000000000005</v>
      </c>
      <c r="AM29" s="4"/>
      <c r="AN29" s="4">
        <v>1</v>
      </c>
      <c r="AO29" s="4">
        <v>8.8876000000000008</v>
      </c>
      <c r="AP29" s="5">
        <v>0.65300000000000002</v>
      </c>
      <c r="AQ29" s="5">
        <v>0.73529999999999995</v>
      </c>
      <c r="AR29" s="5">
        <v>0.2495</v>
      </c>
      <c r="AS29" s="5">
        <v>1.23E-2</v>
      </c>
      <c r="AT29" s="5">
        <v>0.84819999999999995</v>
      </c>
      <c r="AU29" s="5">
        <v>0.61060000000000003</v>
      </c>
      <c r="AV29" s="5">
        <v>0.99970000000000003</v>
      </c>
      <c r="AW29" s="5">
        <v>4.5591999999999997</v>
      </c>
      <c r="AX29" s="4">
        <v>0.66259999999999997</v>
      </c>
      <c r="AY29" s="4">
        <v>0.75949999999999995</v>
      </c>
      <c r="AZ29" s="4">
        <v>0.23649999999999999</v>
      </c>
      <c r="BA29" s="4">
        <v>1.6799999999999999E-2</v>
      </c>
      <c r="BB29" s="4">
        <v>0.8286</v>
      </c>
      <c r="BC29" s="4"/>
      <c r="BD29" s="4">
        <v>1</v>
      </c>
      <c r="BE29" s="4">
        <v>5.5401999999999996</v>
      </c>
      <c r="BF29" s="5">
        <v>0.68300000000000005</v>
      </c>
      <c r="BG29" s="5">
        <v>0.81140000000000001</v>
      </c>
      <c r="BH29" s="5">
        <v>0.20699999999999999</v>
      </c>
      <c r="BI29" s="5">
        <v>2.5499999999999998E-2</v>
      </c>
      <c r="BJ29" s="5">
        <v>0.78349999999999997</v>
      </c>
      <c r="BK29" s="5">
        <v>0.48709999999999998</v>
      </c>
      <c r="BL29" s="5">
        <v>0.998</v>
      </c>
      <c r="BM29" s="5">
        <v>2.2208999999999999</v>
      </c>
      <c r="BN29" s="4">
        <v>0.72699999999999998</v>
      </c>
      <c r="BO29" s="4">
        <v>0.92190000000000005</v>
      </c>
      <c r="BP29" s="4">
        <v>0.15579999999999999</v>
      </c>
      <c r="BQ29" s="4">
        <v>5.4899999999999997E-2</v>
      </c>
      <c r="BR29" s="4">
        <v>0.60460000000000003</v>
      </c>
      <c r="BS29" s="4"/>
      <c r="BT29" s="4">
        <v>0.97599999999999998</v>
      </c>
      <c r="BU29" s="4">
        <v>1.3674999999999999</v>
      </c>
      <c r="BV29" s="5"/>
      <c r="BW29" s="5"/>
      <c r="BX29" s="5"/>
      <c r="BY29" s="5"/>
      <c r="BZ29" s="5"/>
      <c r="CA29" s="5"/>
      <c r="CB29" s="5"/>
      <c r="CC29" s="5"/>
      <c r="CD29" s="4"/>
      <c r="CE29" s="4"/>
      <c r="CF29" s="4"/>
      <c r="CG29" s="4"/>
      <c r="CH29" s="4"/>
      <c r="CI29" s="4"/>
      <c r="CJ29" s="4"/>
      <c r="CK29" s="4"/>
      <c r="CL29" s="5">
        <v>0.64459999999999995</v>
      </c>
      <c r="CM29" s="5">
        <v>0.71819999999999995</v>
      </c>
      <c r="CN29" s="5">
        <v>0.26590000000000003</v>
      </c>
      <c r="CO29" s="5">
        <v>9.1999999999999998E-3</v>
      </c>
      <c r="CP29" s="5">
        <v>0.86250000000000004</v>
      </c>
      <c r="CQ29" s="5">
        <v>0.62949999999999995</v>
      </c>
      <c r="CR29" s="5">
        <v>1</v>
      </c>
      <c r="CS29" s="5">
        <v>6.1725000000000003</v>
      </c>
      <c r="CT29" s="4"/>
      <c r="CU29" s="4"/>
      <c r="CV29" s="4"/>
      <c r="CW29" s="4"/>
      <c r="CX29" s="4"/>
      <c r="CY29" s="4"/>
      <c r="CZ29" s="4"/>
      <c r="DA29" s="4"/>
      <c r="DB29" s="5"/>
      <c r="DC29" s="5"/>
      <c r="DD29" s="5"/>
      <c r="DE29" s="5"/>
      <c r="DF29" s="5"/>
      <c r="DG29" s="5"/>
      <c r="DH29" s="5"/>
      <c r="DI29" s="5"/>
      <c r="DJ29" s="4"/>
      <c r="DK29" s="4"/>
      <c r="DL29" s="4"/>
      <c r="DM29" s="4"/>
      <c r="DN29" s="4"/>
      <c r="DO29" s="4"/>
      <c r="DP29" s="4"/>
      <c r="DQ29" s="4"/>
      <c r="DR29" s="5"/>
      <c r="DS29" s="5"/>
      <c r="DT29" s="5"/>
      <c r="DU29" s="5"/>
      <c r="DV29" s="5"/>
      <c r="DW29" s="5"/>
      <c r="DX29" s="5"/>
      <c r="DY29" s="5"/>
      <c r="DZ29" s="4">
        <v>0.64439999999999997</v>
      </c>
      <c r="EA29" s="4">
        <v>0.71760000000000002</v>
      </c>
      <c r="EB29" s="4">
        <v>0.26869999999999999</v>
      </c>
      <c r="EC29" s="4">
        <v>9.2999999999999992E-3</v>
      </c>
      <c r="ED29" s="4">
        <v>0.86040000000000005</v>
      </c>
      <c r="EE29" s="4">
        <v>0.62819999999999998</v>
      </c>
      <c r="EF29" s="4">
        <v>1</v>
      </c>
      <c r="EG29" s="4">
        <v>6.1413000000000002</v>
      </c>
      <c r="EH29" s="5"/>
      <c r="EI29" s="5"/>
      <c r="EJ29" s="5"/>
      <c r="EK29" s="5"/>
      <c r="EL29" s="5"/>
      <c r="EM29" s="5"/>
      <c r="EN29" s="5"/>
      <c r="EO29" s="5"/>
      <c r="EP29" s="4"/>
      <c r="EQ29" s="4"/>
      <c r="ER29" s="4"/>
      <c r="ES29" s="4"/>
      <c r="ET29" s="4"/>
      <c r="EU29" s="4"/>
      <c r="EV29" s="4"/>
      <c r="EW29" s="4"/>
      <c r="EX29" s="5">
        <v>0.62360000000000004</v>
      </c>
      <c r="EY29" s="5">
        <v>0.67220000000000002</v>
      </c>
      <c r="EZ29" s="5">
        <v>0.29620000000000002</v>
      </c>
      <c r="FA29" s="5">
        <v>1.6000000000000001E-3</v>
      </c>
      <c r="FB29" s="5">
        <v>0.88360000000000005</v>
      </c>
      <c r="FC29" s="5">
        <v>0.65229999999999999</v>
      </c>
      <c r="FD29" s="5">
        <v>1</v>
      </c>
      <c r="FE29" s="5">
        <v>19.597200000000001</v>
      </c>
      <c r="FF29" s="4">
        <v>0.63439999999999996</v>
      </c>
      <c r="FG29" s="4">
        <v>0.69689999999999996</v>
      </c>
      <c r="FH29" s="4">
        <v>0.28320000000000001</v>
      </c>
      <c r="FI29" s="4">
        <v>4.8999999999999998E-3</v>
      </c>
      <c r="FJ29" s="4">
        <v>0.87590000000000001</v>
      </c>
      <c r="FK29" s="4">
        <v>0.64280000000000004</v>
      </c>
      <c r="FL29" s="4">
        <v>1</v>
      </c>
      <c r="FM29" s="4">
        <v>12.1533</v>
      </c>
      <c r="FN29" s="5">
        <v>0.64500000000000002</v>
      </c>
      <c r="FO29" s="5">
        <v>0.71950000000000003</v>
      </c>
      <c r="FP29" s="5">
        <v>0.26700000000000002</v>
      </c>
      <c r="FQ29" s="5">
        <v>9.1999999999999998E-3</v>
      </c>
      <c r="FR29" s="5">
        <v>0.86180000000000001</v>
      </c>
      <c r="FS29" s="5">
        <v>0.62929999999999997</v>
      </c>
      <c r="FT29" s="5">
        <v>1</v>
      </c>
      <c r="FU29" s="5">
        <v>5.9809000000000001</v>
      </c>
      <c r="FV29" s="4">
        <v>0.66279999999999994</v>
      </c>
      <c r="FW29" s="4">
        <v>0.76100000000000001</v>
      </c>
      <c r="FX29" s="4">
        <v>0.23710000000000001</v>
      </c>
      <c r="FY29" s="4">
        <v>1.67E-2</v>
      </c>
      <c r="FZ29" s="4">
        <v>0.82799999999999996</v>
      </c>
      <c r="GA29" s="4">
        <v>0.57469999999999999</v>
      </c>
      <c r="GB29" s="4">
        <v>0.99980000000000002</v>
      </c>
      <c r="GC29" s="4">
        <v>3.5802999999999998</v>
      </c>
      <c r="GD29" s="5"/>
      <c r="GE29" s="5"/>
      <c r="GF29" s="5"/>
      <c r="GG29" s="5"/>
      <c r="GH29" s="5"/>
      <c r="GI29" s="5"/>
      <c r="GJ29" s="5"/>
      <c r="GK29" s="5"/>
      <c r="GL29" s="4"/>
      <c r="GM29" s="4"/>
      <c r="GN29" s="4"/>
      <c r="GO29" s="4"/>
      <c r="GP29" s="4"/>
      <c r="GQ29" s="4"/>
      <c r="GR29" s="4"/>
      <c r="GS29" s="4"/>
      <c r="GT29" s="5"/>
      <c r="GU29" s="5"/>
      <c r="GV29" s="5"/>
      <c r="GW29" s="5"/>
      <c r="GX29" s="5"/>
      <c r="GY29" s="5"/>
      <c r="GZ29" s="5"/>
      <c r="HA29" s="5"/>
      <c r="HB29" s="4"/>
      <c r="HC29" s="4"/>
      <c r="HD29" s="4"/>
      <c r="HE29" s="4"/>
      <c r="HF29" s="4"/>
      <c r="HG29" s="4"/>
      <c r="HH29" s="4"/>
      <c r="HI29" s="4"/>
      <c r="HJ29" s="5"/>
      <c r="HK29" s="5"/>
      <c r="HL29" s="5"/>
      <c r="HM29" s="5"/>
      <c r="HN29" s="5"/>
      <c r="HO29" s="5"/>
      <c r="HP29" s="5"/>
      <c r="HQ29" s="5"/>
      <c r="HR29" s="4"/>
      <c r="HS29" s="4"/>
      <c r="HT29" s="4"/>
      <c r="HU29" s="4"/>
      <c r="HV29" s="4"/>
      <c r="HW29" s="4"/>
      <c r="HX29" s="4"/>
      <c r="HY29" s="4"/>
      <c r="HZ29" s="5"/>
      <c r="IA29" s="5"/>
      <c r="IB29" s="5"/>
      <c r="IC29" s="5"/>
      <c r="ID29" s="5"/>
      <c r="IE29" s="5"/>
      <c r="IF29" s="5"/>
      <c r="IG29" s="5"/>
      <c r="IH29" s="4"/>
      <c r="II29" s="4"/>
      <c r="IJ29" s="4"/>
      <c r="IK29" s="4"/>
      <c r="IL29" s="4"/>
      <c r="IM29" s="4"/>
      <c r="IN29" s="4"/>
      <c r="IO29" s="4"/>
      <c r="IP29" s="5"/>
      <c r="IQ29" s="5"/>
      <c r="IR29" s="5"/>
      <c r="IS29" s="5"/>
      <c r="IT29" s="5"/>
      <c r="IU29" s="5"/>
      <c r="IV29" s="5"/>
      <c r="IW29" s="5"/>
      <c r="IX29" s="4"/>
      <c r="IY29" s="4"/>
      <c r="IZ29" s="4"/>
      <c r="JA29" s="4"/>
      <c r="JB29" s="4"/>
      <c r="JC29" s="4"/>
      <c r="JD29" s="4"/>
      <c r="JE29" s="4"/>
      <c r="JF29" s="5"/>
      <c r="JG29" s="5"/>
      <c r="JH29" s="5"/>
      <c r="JI29" s="5"/>
      <c r="JJ29" s="5"/>
      <c r="JK29" s="5"/>
      <c r="JL29" s="5"/>
      <c r="JM29" s="5"/>
      <c r="JN29" s="4">
        <f t="shared" si="0"/>
        <v>0.65029999999999999</v>
      </c>
      <c r="JO29" s="4">
        <f t="shared" si="1"/>
        <v>0.73311333333333317</v>
      </c>
      <c r="JP29" s="4">
        <f t="shared" si="2"/>
        <v>0.25617999999999996</v>
      </c>
      <c r="JQ29" s="4">
        <f t="shared" si="3"/>
        <v>1.2413333333333332E-2</v>
      </c>
      <c r="JR29" s="4">
        <f t="shared" si="4"/>
        <v>0.8405866666666667</v>
      </c>
      <c r="JS29" s="4">
        <f t="shared" si="5"/>
        <v>0.61402999999999996</v>
      </c>
      <c r="JT29" s="4">
        <f t="shared" si="6"/>
        <v>0.99823333333333342</v>
      </c>
      <c r="JU29" s="4">
        <f t="shared" si="7"/>
        <v>9.0506799999999998</v>
      </c>
      <c r="JV29" s="1" t="str" cm="1">
        <f t="array" aca="1" ref="JV29" ca="1">CONCATENATE(INDIRECT(ADDRESS(1,MATCH(_xlfn.MINIFS(B29:JM29,metrics.rec,"MAE"),B29:JM29,0)+1)), ", ", INDIRECT(ADDRESS(2,MATCH(_xlfn.MINIFS(B29:JM29,metrics.rec,"MAE"),B29:JM29,0)+1)))</f>
        <v>k=20, r=0.1</v>
      </c>
      <c r="JW29" s="1" t="str" cm="1">
        <f t="array" aca="1" ref="JW29" ca="1">CONCATENATE(INDIRECT(ADDRESS(1,MATCH(_xlfn.MINIFS(B29:JM29,metrics.rec,"MSE"),B29:JM29,0)+1)), ", ", INDIRECT(ADDRESS(2,MATCH(_xlfn.MINIFS(B29:JM29,metrics.rec,"MSE"),B29:JM29,0)+1)))</f>
        <v>k=20, r=0.1</v>
      </c>
      <c r="JX29" s="1" t="str" cm="1">
        <f t="array" aca="1" ref="JX29" ca="1">CONCATENATE(INDIRECT(ADDRESS(1,MATCH(_xlfn.MAXIFS(B29:JM29,metrics.rec,"R"),B29:JM29,0)+1)), ", ", INDIRECT(ADDRESS(2,MATCH(_xlfn.MAXIFS(B29:JM29,metrics.rec,"R"),B29:JM29,0)+1)))</f>
        <v>k=20, r=0.1</v>
      </c>
      <c r="JY29" s="1" t="str" cm="1">
        <f t="array" aca="1" ref="JY29" ca="1">CONCATENATE(INDIRECT(ADDRESS(1,MATCH(_xlfn.MAXIFS(B29:JM29,metrics.rec,"Precision"),B29:JM29,0)+1)), ", ", INDIRECT(ADDRESS(2,MATCH(_xlfn.MAXIFS(B29:JM29,metrics.rec,"Precision"),B29:JM29,0)+1)))</f>
        <v>k=5, r=0.9</v>
      </c>
      <c r="JZ29" s="1" t="str" cm="1">
        <f t="array" aca="1" ref="JZ29" ca="1">CONCATENATE(INDIRECT(ADDRESS(1,MATCH(_xlfn.MAXIFS(B29:JM29,metrics.rec,"Recall"),B29:JM29,0)+1)), ", ", INDIRECT(ADDRESS(2,MATCH(_xlfn.MAXIFS(B29:JM29,metrics.rec,"Recall"),B29:JM29,0)+1)))</f>
        <v>k=20, r=0.1</v>
      </c>
      <c r="KA29" s="1" t="str" cm="1">
        <f t="array" aca="1" ref="KA29" ca="1">CONCATENATE(INDIRECT(ADDRESS(1,MATCH(_xlfn.MAXIFS(B29:JM29,metrics.rec,"Coverage"),B29:JM29,0)+1)), ", ", INDIRECT(ADDRESS(2,MATCH(_xlfn.MAXIFS(B29:JM29,metrics.rec,"Coverage"),B29:JM29,0)+1)))</f>
        <v>k=20, r=0.1</v>
      </c>
      <c r="KB29" s="1" t="str" cm="1">
        <f t="array" aca="1" ref="KB29" ca="1">CONCATENATE(INDIRECT(ADDRESS(1,MATCH(_xlfn.MAXIFS(B29:JM29,metrics.rec,"Recatio"),B29:JM29,0)+1)), ", ", INDIRECT(ADDRESS(2,MATCH(_xlfn.MAXIFS(B29:JM29,metrics.rec,"Recatio"),B29:JM29,0)+1)))</f>
        <v>k=5, r=0.1</v>
      </c>
      <c r="KC29" s="1" t="str" cm="1">
        <f t="array" aca="1" ref="KC29" ca="1">CONCATENATE(INDIRECT(ADDRESS(1,MATCH(_xlfn.MINIFS(B29:JM29,metrics.rec,"Time"),B29:JM29,0)+1)), ", ", INDIRECT(ADDRESS(2,MATCH(_xlfn.MINIFS(B29:JM29,metrics.rec,"Time"),B29:JM29,0)+1)))</f>
        <v>k=5, r=0.9</v>
      </c>
    </row>
    <row r="30" spans="1:289" x14ac:dyDescent="0.2">
      <c r="A30" s="1" t="s">
        <v>27</v>
      </c>
      <c r="B30" s="4">
        <v>0.62880000000000003</v>
      </c>
      <c r="C30" s="4">
        <v>0.68389999999999995</v>
      </c>
      <c r="D30" s="4">
        <v>0.2823</v>
      </c>
      <c r="E30" s="4">
        <v>1.6000000000000001E-3</v>
      </c>
      <c r="F30" s="4">
        <v>0.88070000000000004</v>
      </c>
      <c r="G30" s="4"/>
      <c r="H30" s="4">
        <v>1</v>
      </c>
      <c r="I30" s="4">
        <v>12.1938</v>
      </c>
      <c r="J30" s="5">
        <v>0.63319999999999999</v>
      </c>
      <c r="K30" s="5">
        <v>0.69410000000000005</v>
      </c>
      <c r="L30" s="5">
        <v>0.28339999999999999</v>
      </c>
      <c r="M30" s="5">
        <v>3.0999999999999999E-3</v>
      </c>
      <c r="N30" s="5">
        <v>0.87839999999999996</v>
      </c>
      <c r="O30" s="5">
        <v>0.64559999999999995</v>
      </c>
      <c r="P30" s="5">
        <v>1</v>
      </c>
      <c r="Q30" s="5">
        <v>7.0842000000000001</v>
      </c>
      <c r="R30" s="4">
        <v>0.63819999999999999</v>
      </c>
      <c r="S30" s="4">
        <v>0.70640000000000003</v>
      </c>
      <c r="T30" s="4">
        <v>0.2712</v>
      </c>
      <c r="U30" s="4">
        <v>4.8999999999999998E-3</v>
      </c>
      <c r="V30" s="4">
        <v>0.87270000000000003</v>
      </c>
      <c r="W30" s="4"/>
      <c r="X30" s="4">
        <v>1</v>
      </c>
      <c r="Y30" s="4">
        <v>9.4080999999999992</v>
      </c>
      <c r="Z30" s="5">
        <v>0.64149999999999996</v>
      </c>
      <c r="AA30" s="5">
        <v>0.71060000000000001</v>
      </c>
      <c r="AB30" s="5">
        <v>0.26860000000000001</v>
      </c>
      <c r="AC30" s="5">
        <v>6.8999999999999999E-3</v>
      </c>
      <c r="AD30" s="5">
        <v>0.86880000000000002</v>
      </c>
      <c r="AE30" s="5">
        <v>0.6351</v>
      </c>
      <c r="AF30" s="5">
        <v>1</v>
      </c>
      <c r="AG30" s="5">
        <v>5.9737</v>
      </c>
      <c r="AH30" s="4">
        <v>0.64580000000000004</v>
      </c>
      <c r="AI30" s="4">
        <v>0.72060000000000002</v>
      </c>
      <c r="AJ30" s="4">
        <v>0.26740000000000003</v>
      </c>
      <c r="AK30" s="4">
        <v>9.2999999999999992E-3</v>
      </c>
      <c r="AL30" s="4">
        <v>0.85909999999999997</v>
      </c>
      <c r="AM30" s="4"/>
      <c r="AN30" s="4">
        <v>1</v>
      </c>
      <c r="AO30" s="4">
        <v>6.9093999999999998</v>
      </c>
      <c r="AP30" s="5">
        <v>0.65459999999999996</v>
      </c>
      <c r="AQ30" s="5">
        <v>0.73939999999999995</v>
      </c>
      <c r="AR30" s="5">
        <v>0.2475</v>
      </c>
      <c r="AS30" s="5">
        <v>1.23E-2</v>
      </c>
      <c r="AT30" s="5">
        <v>0.84670000000000001</v>
      </c>
      <c r="AU30" s="5">
        <v>0.6079</v>
      </c>
      <c r="AV30" s="5">
        <v>1</v>
      </c>
      <c r="AW30" s="5">
        <v>4.7812999999999999</v>
      </c>
      <c r="AX30" s="4">
        <v>0.66410000000000002</v>
      </c>
      <c r="AY30" s="4">
        <v>0.76349999999999996</v>
      </c>
      <c r="AZ30" s="4">
        <v>0.23580000000000001</v>
      </c>
      <c r="BA30" s="4">
        <v>1.6799999999999999E-2</v>
      </c>
      <c r="BB30" s="4">
        <v>0.82769999999999999</v>
      </c>
      <c r="BC30" s="4"/>
      <c r="BD30" s="4">
        <v>1</v>
      </c>
      <c r="BE30" s="4">
        <v>4.5124000000000004</v>
      </c>
      <c r="BF30" s="5">
        <v>0.68410000000000004</v>
      </c>
      <c r="BG30" s="5">
        <v>0.81310000000000004</v>
      </c>
      <c r="BH30" s="5">
        <v>0.20519999999999999</v>
      </c>
      <c r="BI30" s="5">
        <v>2.5499999999999998E-2</v>
      </c>
      <c r="BJ30" s="5">
        <v>0.78280000000000005</v>
      </c>
      <c r="BK30" s="5">
        <v>0.48580000000000001</v>
      </c>
      <c r="BL30" s="5">
        <v>0.99839999999999995</v>
      </c>
      <c r="BM30" s="5">
        <v>1.839</v>
      </c>
      <c r="BN30" s="4">
        <v>0.7258</v>
      </c>
      <c r="BO30" s="4">
        <v>0.91779999999999995</v>
      </c>
      <c r="BP30" s="4">
        <v>0.15820000000000001</v>
      </c>
      <c r="BQ30" s="4">
        <v>5.5100000000000003E-2</v>
      </c>
      <c r="BR30" s="4">
        <v>0.60629999999999995</v>
      </c>
      <c r="BS30" s="4"/>
      <c r="BT30" s="4">
        <v>0.97670000000000001</v>
      </c>
      <c r="BU30" s="4">
        <v>1.3549</v>
      </c>
      <c r="BV30" s="5"/>
      <c r="BW30" s="5"/>
      <c r="BX30" s="5"/>
      <c r="BY30" s="5"/>
      <c r="BZ30" s="5"/>
      <c r="CA30" s="5"/>
      <c r="CB30" s="5"/>
      <c r="CC30" s="5"/>
      <c r="CD30" s="4"/>
      <c r="CE30" s="4"/>
      <c r="CF30" s="4"/>
      <c r="CG30" s="4"/>
      <c r="CH30" s="4"/>
      <c r="CI30" s="4"/>
      <c r="CJ30" s="4"/>
      <c r="CK30" s="4"/>
      <c r="CL30" s="5">
        <v>0.64670000000000005</v>
      </c>
      <c r="CM30" s="5">
        <v>0.72299999999999998</v>
      </c>
      <c r="CN30" s="5">
        <v>0.26669999999999999</v>
      </c>
      <c r="CO30" s="5">
        <v>9.1999999999999998E-3</v>
      </c>
      <c r="CP30" s="5">
        <v>0.86029999999999995</v>
      </c>
      <c r="CQ30" s="5">
        <v>0.62690000000000001</v>
      </c>
      <c r="CR30" s="5">
        <v>1</v>
      </c>
      <c r="CS30" s="5">
        <v>5.3322000000000003</v>
      </c>
      <c r="CT30" s="4"/>
      <c r="CU30" s="4"/>
      <c r="CV30" s="4"/>
      <c r="CW30" s="4"/>
      <c r="CX30" s="4"/>
      <c r="CY30" s="4"/>
      <c r="CZ30" s="4"/>
      <c r="DA30" s="4"/>
      <c r="DB30" s="5"/>
      <c r="DC30" s="5"/>
      <c r="DD30" s="5"/>
      <c r="DE30" s="5"/>
      <c r="DF30" s="5"/>
      <c r="DG30" s="5"/>
      <c r="DH30" s="5"/>
      <c r="DI30" s="5"/>
      <c r="DJ30" s="4"/>
      <c r="DK30" s="4"/>
      <c r="DL30" s="4"/>
      <c r="DM30" s="4"/>
      <c r="DN30" s="4"/>
      <c r="DO30" s="4"/>
      <c r="DP30" s="4"/>
      <c r="DQ30" s="4"/>
      <c r="DR30" s="5"/>
      <c r="DS30" s="5"/>
      <c r="DT30" s="5"/>
      <c r="DU30" s="5"/>
      <c r="DV30" s="5"/>
      <c r="DW30" s="5"/>
      <c r="DX30" s="5"/>
      <c r="DY30" s="5"/>
      <c r="DZ30" s="4">
        <v>0.64649999999999996</v>
      </c>
      <c r="EA30" s="4">
        <v>0.72240000000000004</v>
      </c>
      <c r="EB30" s="4">
        <v>0.26829999999999998</v>
      </c>
      <c r="EC30" s="4">
        <v>9.2999999999999992E-3</v>
      </c>
      <c r="ED30" s="4">
        <v>0.85860000000000003</v>
      </c>
      <c r="EE30" s="4">
        <v>0.62560000000000004</v>
      </c>
      <c r="EF30" s="4">
        <v>1</v>
      </c>
      <c r="EG30" s="4">
        <v>4.8731999999999998</v>
      </c>
      <c r="EH30" s="5"/>
      <c r="EI30" s="5"/>
      <c r="EJ30" s="5"/>
      <c r="EK30" s="5"/>
      <c r="EL30" s="5"/>
      <c r="EM30" s="5"/>
      <c r="EN30" s="5"/>
      <c r="EO30" s="5"/>
      <c r="EP30" s="4"/>
      <c r="EQ30" s="4"/>
      <c r="ER30" s="4"/>
      <c r="ES30" s="4"/>
      <c r="ET30" s="4"/>
      <c r="EU30" s="4"/>
      <c r="EV30" s="4"/>
      <c r="EW30" s="4"/>
      <c r="EX30" s="5">
        <v>0.62670000000000003</v>
      </c>
      <c r="EY30" s="5">
        <v>0.67979999999999996</v>
      </c>
      <c r="EZ30" s="5">
        <v>0.29270000000000002</v>
      </c>
      <c r="FA30" s="5">
        <v>1.6000000000000001E-3</v>
      </c>
      <c r="FB30" s="5">
        <v>0.88109999999999999</v>
      </c>
      <c r="FC30" s="5">
        <v>0.65</v>
      </c>
      <c r="FD30" s="5">
        <v>1</v>
      </c>
      <c r="FE30" s="5">
        <v>9.9263999999999992</v>
      </c>
      <c r="FF30" s="4">
        <v>0.63719999999999999</v>
      </c>
      <c r="FG30" s="4">
        <v>0.70320000000000005</v>
      </c>
      <c r="FH30" s="4">
        <v>0.28179999999999999</v>
      </c>
      <c r="FI30" s="4">
        <v>4.8999999999999998E-3</v>
      </c>
      <c r="FJ30" s="4">
        <v>0.87360000000000004</v>
      </c>
      <c r="FK30" s="4">
        <v>0.64019999999999999</v>
      </c>
      <c r="FL30" s="4">
        <v>1</v>
      </c>
      <c r="FM30" s="4">
        <v>7.5457999999999998</v>
      </c>
      <c r="FN30" s="5">
        <v>0.64710000000000001</v>
      </c>
      <c r="FO30" s="5">
        <v>0.72440000000000004</v>
      </c>
      <c r="FP30" s="5">
        <v>0.26500000000000001</v>
      </c>
      <c r="FQ30" s="5">
        <v>9.2999999999999992E-3</v>
      </c>
      <c r="FR30" s="5">
        <v>0.8599</v>
      </c>
      <c r="FS30" s="5">
        <v>0.62670000000000003</v>
      </c>
      <c r="FT30" s="5">
        <v>1</v>
      </c>
      <c r="FU30" s="5">
        <v>4.8064</v>
      </c>
      <c r="FV30" s="4">
        <v>0.66420000000000001</v>
      </c>
      <c r="FW30" s="4">
        <v>0.76429999999999998</v>
      </c>
      <c r="FX30" s="4">
        <v>0.2356</v>
      </c>
      <c r="FY30" s="4">
        <v>1.6799999999999999E-2</v>
      </c>
      <c r="FZ30" s="4">
        <v>0.82679999999999998</v>
      </c>
      <c r="GA30" s="4">
        <v>0.57279999999999998</v>
      </c>
      <c r="GB30" s="4">
        <v>0.99990000000000001</v>
      </c>
      <c r="GC30" s="4">
        <v>3.0998999999999999</v>
      </c>
      <c r="GD30" s="5"/>
      <c r="GE30" s="5"/>
      <c r="GF30" s="5"/>
      <c r="GG30" s="5"/>
      <c r="GH30" s="5"/>
      <c r="GI30" s="5"/>
      <c r="GJ30" s="5"/>
      <c r="GK30" s="5"/>
      <c r="GL30" s="4"/>
      <c r="GM30" s="4"/>
      <c r="GN30" s="4"/>
      <c r="GO30" s="4"/>
      <c r="GP30" s="4"/>
      <c r="GQ30" s="4"/>
      <c r="GR30" s="4"/>
      <c r="GS30" s="4"/>
      <c r="GT30" s="5"/>
      <c r="GU30" s="5"/>
      <c r="GV30" s="5"/>
      <c r="GW30" s="5"/>
      <c r="GX30" s="5"/>
      <c r="GY30" s="5"/>
      <c r="GZ30" s="5"/>
      <c r="HA30" s="5"/>
      <c r="HB30" s="4"/>
      <c r="HC30" s="4"/>
      <c r="HD30" s="4"/>
      <c r="HE30" s="4"/>
      <c r="HF30" s="4"/>
      <c r="HG30" s="4"/>
      <c r="HH30" s="4"/>
      <c r="HI30" s="4"/>
      <c r="HJ30" s="5"/>
      <c r="HK30" s="5"/>
      <c r="HL30" s="5"/>
      <c r="HM30" s="5"/>
      <c r="HN30" s="5"/>
      <c r="HO30" s="5"/>
      <c r="HP30" s="5"/>
      <c r="HQ30" s="5"/>
      <c r="HR30" s="4"/>
      <c r="HS30" s="4"/>
      <c r="HT30" s="4"/>
      <c r="HU30" s="4"/>
      <c r="HV30" s="4"/>
      <c r="HW30" s="4"/>
      <c r="HX30" s="4"/>
      <c r="HY30" s="4"/>
      <c r="HZ30" s="5"/>
      <c r="IA30" s="5"/>
      <c r="IB30" s="5"/>
      <c r="IC30" s="5"/>
      <c r="ID30" s="5"/>
      <c r="IE30" s="5"/>
      <c r="IF30" s="5"/>
      <c r="IG30" s="5"/>
      <c r="IH30" s="4"/>
      <c r="II30" s="4"/>
      <c r="IJ30" s="4"/>
      <c r="IK30" s="4"/>
      <c r="IL30" s="4"/>
      <c r="IM30" s="4"/>
      <c r="IN30" s="4"/>
      <c r="IO30" s="4"/>
      <c r="IP30" s="5"/>
      <c r="IQ30" s="5"/>
      <c r="IR30" s="5"/>
      <c r="IS30" s="5"/>
      <c r="IT30" s="5"/>
      <c r="IU30" s="5"/>
      <c r="IV30" s="5"/>
      <c r="IW30" s="5"/>
      <c r="IX30" s="4"/>
      <c r="IY30" s="4"/>
      <c r="IZ30" s="4"/>
      <c r="JA30" s="4"/>
      <c r="JB30" s="4"/>
      <c r="JC30" s="4"/>
      <c r="JD30" s="4"/>
      <c r="JE30" s="4"/>
      <c r="JF30" s="5"/>
      <c r="JG30" s="5"/>
      <c r="JH30" s="5"/>
      <c r="JI30" s="5"/>
      <c r="JJ30" s="5"/>
      <c r="JK30" s="5"/>
      <c r="JL30" s="5"/>
      <c r="JM30" s="5"/>
      <c r="JN30" s="4">
        <f t="shared" si="0"/>
        <v>0.65229999999999999</v>
      </c>
      <c r="JO30" s="4">
        <f t="shared" si="1"/>
        <v>0.73776666666666668</v>
      </c>
      <c r="JP30" s="4">
        <f t="shared" si="2"/>
        <v>0.25531333333333334</v>
      </c>
      <c r="JQ30" s="4">
        <f t="shared" si="3"/>
        <v>1.244E-2</v>
      </c>
      <c r="JR30" s="4">
        <f t="shared" si="4"/>
        <v>0.83889999999999998</v>
      </c>
      <c r="JS30" s="4">
        <f t="shared" si="5"/>
        <v>0.61165999999999987</v>
      </c>
      <c r="JT30" s="4">
        <f t="shared" si="6"/>
        <v>0.99833333333333329</v>
      </c>
      <c r="JU30" s="4">
        <f t="shared" si="7"/>
        <v>5.9760466666666661</v>
      </c>
      <c r="JV30" s="1" t="str" cm="1">
        <f t="array" aca="1" ref="JV30" ca="1">CONCATENATE(INDIRECT(ADDRESS(1,MATCH(_xlfn.MINIFS(B30:JM30,metrics.rec,"MAE"),B30:JM30,0)+1)), ", ", INDIRECT(ADDRESS(2,MATCH(_xlfn.MINIFS(B30:JM30,metrics.rec,"MAE"),B30:JM30,0)+1)))</f>
        <v>k=20, r=0.1</v>
      </c>
      <c r="JW30" s="1" t="str" cm="1">
        <f t="array" aca="1" ref="JW30" ca="1">CONCATENATE(INDIRECT(ADDRESS(1,MATCH(_xlfn.MINIFS(B30:JM30,metrics.rec,"MSE"),B30:JM30,0)+1)), ", ", INDIRECT(ADDRESS(2,MATCH(_xlfn.MINIFS(B30:JM30,metrics.rec,"MSE"),B30:JM30,0)+1)))</f>
        <v>k=20, r=0.1</v>
      </c>
      <c r="JX30" s="1" t="str" cm="1">
        <f t="array" aca="1" ref="JX30" ca="1">CONCATENATE(INDIRECT(ADDRESS(1,MATCH(_xlfn.MAXIFS(B30:JM30,metrics.rec,"R"),B30:JM30,0)+1)), ", ", INDIRECT(ADDRESS(2,MATCH(_xlfn.MAXIFS(B30:JM30,metrics.rec,"R"),B30:JM30,0)+1)))</f>
        <v>k=20, r=0.1</v>
      </c>
      <c r="JY30" s="1" t="str" cm="1">
        <f t="array" aca="1" ref="JY30" ca="1">CONCATENATE(INDIRECT(ADDRESS(1,MATCH(_xlfn.MAXIFS(B30:JM30,metrics.rec,"Precision"),B30:JM30,0)+1)), ", ", INDIRECT(ADDRESS(2,MATCH(_xlfn.MAXIFS(B30:JM30,metrics.rec,"Precision"),B30:JM30,0)+1)))</f>
        <v>k=5, r=0.9</v>
      </c>
      <c r="JZ30" s="1" t="str" cm="1">
        <f t="array" aca="1" ref="JZ30" ca="1">CONCATENATE(INDIRECT(ADDRESS(1,MATCH(_xlfn.MAXIFS(B30:JM30,metrics.rec,"Recall"),B30:JM30,0)+1)), ", ", INDIRECT(ADDRESS(2,MATCH(_xlfn.MAXIFS(B30:JM30,metrics.rec,"Recall"),B30:JM30,0)+1)))</f>
        <v>k=20, r=0.1</v>
      </c>
      <c r="KA30" s="1" t="str" cm="1">
        <f t="array" aca="1" ref="KA30" ca="1">CONCATENATE(INDIRECT(ADDRESS(1,MATCH(_xlfn.MAXIFS(B30:JM30,metrics.rec,"Coverage"),B30:JM30,0)+1)), ", ", INDIRECT(ADDRESS(2,MATCH(_xlfn.MAXIFS(B30:JM30,metrics.rec,"Coverage"),B30:JM30,0)+1)))</f>
        <v>k=20, r=0.1</v>
      </c>
      <c r="KB30" s="1" t="str" cm="1">
        <f t="array" aca="1" ref="KB30" ca="1">CONCATENATE(INDIRECT(ADDRESS(1,MATCH(_xlfn.MAXIFS(B30:JM30,metrics.rec,"Recatio"),B30:JM30,0)+1)), ", ", INDIRECT(ADDRESS(2,MATCH(_xlfn.MAXIFS(B30:JM30,metrics.rec,"Recatio"),B30:JM30,0)+1)))</f>
        <v>k=5, r=0.1</v>
      </c>
      <c r="KC30" s="1" t="str" cm="1">
        <f t="array" aca="1" ref="KC30" ca="1">CONCATENATE(INDIRECT(ADDRESS(1,MATCH(_xlfn.MINIFS(B30:JM30,metrics.rec,"Time"),B30:JM30,0)+1)), ", ", INDIRECT(ADDRESS(2,MATCH(_xlfn.MINIFS(B30:JM30,metrics.rec,"Time"),B30:JM30,0)+1)))</f>
        <v>k=5, r=0.9</v>
      </c>
    </row>
    <row r="31" spans="1:289" x14ac:dyDescent="0.2">
      <c r="A31" s="1" t="s">
        <v>28</v>
      </c>
      <c r="B31" s="4">
        <v>0.64319999999999999</v>
      </c>
      <c r="C31" s="4">
        <v>0.71009999999999995</v>
      </c>
      <c r="D31" s="4">
        <v>0.27439999999999998</v>
      </c>
      <c r="E31" s="4">
        <v>1.6000000000000001E-3</v>
      </c>
      <c r="F31" s="4">
        <v>0.87339999999999995</v>
      </c>
      <c r="G31" s="4"/>
      <c r="H31" s="4">
        <v>1</v>
      </c>
      <c r="I31" s="4">
        <v>10.6684</v>
      </c>
      <c r="J31" s="5">
        <v>0.6472</v>
      </c>
      <c r="K31" s="5">
        <v>0.71870000000000001</v>
      </c>
      <c r="L31" s="5">
        <v>0.27650000000000002</v>
      </c>
      <c r="M31" s="5">
        <v>3.0999999999999999E-3</v>
      </c>
      <c r="N31" s="5">
        <v>0.87219999999999998</v>
      </c>
      <c r="O31" s="5">
        <v>0.65749999999999997</v>
      </c>
      <c r="P31" s="5">
        <v>0.99970000000000003</v>
      </c>
      <c r="Q31" s="5">
        <v>9.6027000000000005</v>
      </c>
      <c r="R31" s="4">
        <v>0.65010000000000001</v>
      </c>
      <c r="S31" s="4">
        <v>0.72760000000000002</v>
      </c>
      <c r="T31" s="4">
        <v>0.26290000000000002</v>
      </c>
      <c r="U31" s="4">
        <v>4.7000000000000002E-3</v>
      </c>
      <c r="V31" s="4">
        <v>0.86739999999999995</v>
      </c>
      <c r="W31" s="4"/>
      <c r="X31" s="4">
        <v>0.99970000000000003</v>
      </c>
      <c r="Y31" s="4">
        <v>11.242900000000001</v>
      </c>
      <c r="Z31" s="5">
        <v>0.6522</v>
      </c>
      <c r="AA31" s="5">
        <v>0.73040000000000005</v>
      </c>
      <c r="AB31" s="5">
        <v>0.2641</v>
      </c>
      <c r="AC31" s="5">
        <v>6.6E-3</v>
      </c>
      <c r="AD31" s="5">
        <v>0.86419999999999997</v>
      </c>
      <c r="AE31" s="5">
        <v>0.66010000000000002</v>
      </c>
      <c r="AF31" s="5">
        <v>1</v>
      </c>
      <c r="AG31" s="5">
        <v>5.6016000000000004</v>
      </c>
      <c r="AH31" s="4">
        <v>0.65500000000000003</v>
      </c>
      <c r="AI31" s="4">
        <v>0.7379</v>
      </c>
      <c r="AJ31" s="4">
        <v>0.2626</v>
      </c>
      <c r="AK31" s="4">
        <v>8.8000000000000005E-3</v>
      </c>
      <c r="AL31" s="4">
        <v>0.85589999999999999</v>
      </c>
      <c r="AM31" s="4"/>
      <c r="AN31" s="4">
        <v>0.99839999999999995</v>
      </c>
      <c r="AO31" s="4">
        <v>8.3861000000000008</v>
      </c>
      <c r="AP31" s="5">
        <v>0.6623</v>
      </c>
      <c r="AQ31" s="5">
        <v>0.75380000000000003</v>
      </c>
      <c r="AR31" s="5">
        <v>0.247</v>
      </c>
      <c r="AS31" s="5">
        <v>1.1299999999999999E-2</v>
      </c>
      <c r="AT31" s="5">
        <v>0.84409999999999996</v>
      </c>
      <c r="AU31" s="5">
        <v>0.66200000000000003</v>
      </c>
      <c r="AV31" s="5">
        <v>0.999</v>
      </c>
      <c r="AW31" s="5">
        <v>3.9742999999999999</v>
      </c>
      <c r="AX31" s="4">
        <v>0.67010000000000003</v>
      </c>
      <c r="AY31" s="4">
        <v>0.77249999999999996</v>
      </c>
      <c r="AZ31" s="4">
        <v>0.23760000000000001</v>
      </c>
      <c r="BA31" s="4">
        <v>1.44E-2</v>
      </c>
      <c r="BB31" s="4">
        <v>0.83050000000000002</v>
      </c>
      <c r="BC31" s="4"/>
      <c r="BD31" s="4">
        <v>0.99870000000000003</v>
      </c>
      <c r="BE31" s="4">
        <v>5.0206</v>
      </c>
      <c r="BF31" s="5">
        <v>0.68579999999999997</v>
      </c>
      <c r="BG31" s="5">
        <v>0.81310000000000004</v>
      </c>
      <c r="BH31" s="5">
        <v>0.2175</v>
      </c>
      <c r="BI31" s="5">
        <v>1.89E-2</v>
      </c>
      <c r="BJ31" s="5">
        <v>0.80049999999999999</v>
      </c>
      <c r="BK31" s="5">
        <v>0.66890000000000005</v>
      </c>
      <c r="BL31" s="5">
        <v>0.997</v>
      </c>
      <c r="BM31" s="5">
        <v>2.2364000000000002</v>
      </c>
      <c r="BN31" s="4">
        <v>0.71989999999999998</v>
      </c>
      <c r="BO31" s="4">
        <v>0.89480000000000004</v>
      </c>
      <c r="BP31" s="4">
        <v>0.1804</v>
      </c>
      <c r="BQ31" s="4">
        <v>2.7300000000000001E-2</v>
      </c>
      <c r="BR31" s="4">
        <v>0.73140000000000005</v>
      </c>
      <c r="BS31" s="4"/>
      <c r="BT31" s="4">
        <v>0.9819</v>
      </c>
      <c r="BU31" s="4">
        <v>1.6676</v>
      </c>
      <c r="BV31" s="5"/>
      <c r="BW31" s="5"/>
      <c r="BX31" s="5"/>
      <c r="BY31" s="5"/>
      <c r="BZ31" s="5"/>
      <c r="CA31" s="5"/>
      <c r="CB31" s="5"/>
      <c r="CC31" s="5"/>
      <c r="CD31" s="4"/>
      <c r="CE31" s="4"/>
      <c r="CF31" s="4"/>
      <c r="CG31" s="4"/>
      <c r="CH31" s="4"/>
      <c r="CI31" s="4"/>
      <c r="CJ31" s="4"/>
      <c r="CK31" s="4"/>
      <c r="CL31" s="5">
        <v>0.65620000000000001</v>
      </c>
      <c r="CM31" s="5">
        <v>0.7409</v>
      </c>
      <c r="CN31" s="5">
        <v>0.26240000000000002</v>
      </c>
      <c r="CO31" s="5">
        <v>8.6999999999999994E-3</v>
      </c>
      <c r="CP31" s="5">
        <v>0.85619999999999996</v>
      </c>
      <c r="CQ31" s="5">
        <v>0.66110000000000002</v>
      </c>
      <c r="CR31" s="5">
        <v>0.99929999999999997</v>
      </c>
      <c r="CS31" s="5">
        <v>6.3212999999999999</v>
      </c>
      <c r="CT31" s="4"/>
      <c r="CU31" s="4"/>
      <c r="CV31" s="4"/>
      <c r="CW31" s="4"/>
      <c r="CX31" s="4"/>
      <c r="CY31" s="4"/>
      <c r="CZ31" s="4"/>
      <c r="DA31" s="4"/>
      <c r="DB31" s="5"/>
      <c r="DC31" s="5"/>
      <c r="DD31" s="5"/>
      <c r="DE31" s="5"/>
      <c r="DF31" s="5"/>
      <c r="DG31" s="5"/>
      <c r="DH31" s="5"/>
      <c r="DI31" s="5"/>
      <c r="DJ31" s="4"/>
      <c r="DK31" s="4"/>
      <c r="DL31" s="4"/>
      <c r="DM31" s="4"/>
      <c r="DN31" s="4"/>
      <c r="DO31" s="4"/>
      <c r="DP31" s="4"/>
      <c r="DQ31" s="4"/>
      <c r="DR31" s="5"/>
      <c r="DS31" s="5"/>
      <c r="DT31" s="5"/>
      <c r="DU31" s="5"/>
      <c r="DV31" s="5"/>
      <c r="DW31" s="5"/>
      <c r="DX31" s="5"/>
      <c r="DY31" s="5"/>
      <c r="DZ31" s="4">
        <v>0.65620000000000001</v>
      </c>
      <c r="EA31" s="4">
        <v>0.74070000000000003</v>
      </c>
      <c r="EB31" s="4">
        <v>0.26429999999999998</v>
      </c>
      <c r="EC31" s="4">
        <v>8.6999999999999994E-3</v>
      </c>
      <c r="ED31" s="4">
        <v>0.85409999999999997</v>
      </c>
      <c r="EE31" s="4">
        <v>0.65990000000000004</v>
      </c>
      <c r="EF31" s="4">
        <v>0.99890000000000001</v>
      </c>
      <c r="EG31" s="4">
        <v>5.0566000000000004</v>
      </c>
      <c r="EH31" s="5"/>
      <c r="EI31" s="5"/>
      <c r="EJ31" s="5"/>
      <c r="EK31" s="5"/>
      <c r="EL31" s="5"/>
      <c r="EM31" s="5"/>
      <c r="EN31" s="5"/>
      <c r="EO31" s="5"/>
      <c r="EP31" s="4"/>
      <c r="EQ31" s="4"/>
      <c r="ER31" s="4"/>
      <c r="ES31" s="4"/>
      <c r="ET31" s="4"/>
      <c r="EU31" s="4"/>
      <c r="EV31" s="4"/>
      <c r="EW31" s="4"/>
      <c r="EX31" s="5">
        <v>0.64119999999999999</v>
      </c>
      <c r="EY31" s="5">
        <v>0.70540000000000003</v>
      </c>
      <c r="EZ31" s="5">
        <v>0.28549999999999998</v>
      </c>
      <c r="FA31" s="5">
        <v>1.6000000000000001E-3</v>
      </c>
      <c r="FB31" s="5">
        <v>0.873</v>
      </c>
      <c r="FC31" s="5">
        <v>0.65810000000000002</v>
      </c>
      <c r="FD31" s="5">
        <v>0.99990000000000001</v>
      </c>
      <c r="FE31" s="5">
        <v>10.133699999999999</v>
      </c>
      <c r="FF31" s="4">
        <v>0.64929999999999999</v>
      </c>
      <c r="FG31" s="4">
        <v>0.72519999999999996</v>
      </c>
      <c r="FH31" s="4">
        <v>0.27300000000000002</v>
      </c>
      <c r="FI31" s="4">
        <v>4.7000000000000002E-3</v>
      </c>
      <c r="FJ31" s="4">
        <v>0.86799999999999999</v>
      </c>
      <c r="FK31" s="4">
        <v>0.65669999999999995</v>
      </c>
      <c r="FL31" s="4">
        <v>0.99929999999999997</v>
      </c>
      <c r="FM31" s="4">
        <v>8.1525999999999996</v>
      </c>
      <c r="FN31" s="5">
        <v>0.65690000000000004</v>
      </c>
      <c r="FO31" s="5">
        <v>0.74250000000000005</v>
      </c>
      <c r="FP31" s="5">
        <v>0.2596</v>
      </c>
      <c r="FQ31" s="5">
        <v>8.6999999999999994E-3</v>
      </c>
      <c r="FR31" s="5">
        <v>0.85560000000000003</v>
      </c>
      <c r="FS31" s="5">
        <v>0.66149999999999998</v>
      </c>
      <c r="FT31" s="5">
        <v>0.99950000000000006</v>
      </c>
      <c r="FU31" s="5">
        <v>5.0094000000000003</v>
      </c>
      <c r="FV31" s="4">
        <v>0.67</v>
      </c>
      <c r="FW31" s="4">
        <v>0.77429999999999999</v>
      </c>
      <c r="FX31" s="4">
        <v>0.24099999999999999</v>
      </c>
      <c r="FY31" s="4">
        <v>1.44E-2</v>
      </c>
      <c r="FZ31" s="4">
        <v>0.82840000000000003</v>
      </c>
      <c r="GA31" s="4">
        <v>0.6673</v>
      </c>
      <c r="GB31" s="4">
        <v>0.99870000000000003</v>
      </c>
      <c r="GC31" s="4">
        <v>3.1964000000000001</v>
      </c>
      <c r="GD31" s="5"/>
      <c r="GE31" s="5"/>
      <c r="GF31" s="5"/>
      <c r="GG31" s="5"/>
      <c r="GH31" s="5"/>
      <c r="GI31" s="5"/>
      <c r="GJ31" s="5"/>
      <c r="GK31" s="5"/>
      <c r="GL31" s="4"/>
      <c r="GM31" s="4"/>
      <c r="GN31" s="4"/>
      <c r="GO31" s="4"/>
      <c r="GP31" s="4"/>
      <c r="GQ31" s="4"/>
      <c r="GR31" s="4"/>
      <c r="GS31" s="4"/>
      <c r="GT31" s="5"/>
      <c r="GU31" s="5"/>
      <c r="GV31" s="5"/>
      <c r="GW31" s="5"/>
      <c r="GX31" s="5"/>
      <c r="GY31" s="5"/>
      <c r="GZ31" s="5"/>
      <c r="HA31" s="5"/>
      <c r="HB31" s="4"/>
      <c r="HC31" s="4"/>
      <c r="HD31" s="4"/>
      <c r="HE31" s="4"/>
      <c r="HF31" s="4"/>
      <c r="HG31" s="4"/>
      <c r="HH31" s="4"/>
      <c r="HI31" s="4"/>
      <c r="HJ31" s="5"/>
      <c r="HK31" s="5"/>
      <c r="HL31" s="5"/>
      <c r="HM31" s="5"/>
      <c r="HN31" s="5"/>
      <c r="HO31" s="5"/>
      <c r="HP31" s="5"/>
      <c r="HQ31" s="5"/>
      <c r="HR31" s="4"/>
      <c r="HS31" s="4"/>
      <c r="HT31" s="4"/>
      <c r="HU31" s="4"/>
      <c r="HV31" s="4"/>
      <c r="HW31" s="4"/>
      <c r="HX31" s="4"/>
      <c r="HY31" s="4"/>
      <c r="HZ31" s="5"/>
      <c r="IA31" s="5"/>
      <c r="IB31" s="5"/>
      <c r="IC31" s="5"/>
      <c r="ID31" s="5"/>
      <c r="IE31" s="5"/>
      <c r="IF31" s="5"/>
      <c r="IG31" s="5"/>
      <c r="IH31" s="4"/>
      <c r="II31" s="4"/>
      <c r="IJ31" s="4"/>
      <c r="IK31" s="4"/>
      <c r="IL31" s="4"/>
      <c r="IM31" s="4"/>
      <c r="IN31" s="4"/>
      <c r="IO31" s="4"/>
      <c r="IP31" s="5"/>
      <c r="IQ31" s="5"/>
      <c r="IR31" s="5"/>
      <c r="IS31" s="5"/>
      <c r="IT31" s="5"/>
      <c r="IU31" s="5"/>
      <c r="IV31" s="5"/>
      <c r="IW31" s="5"/>
      <c r="IX31" s="4"/>
      <c r="IY31" s="4"/>
      <c r="IZ31" s="4"/>
      <c r="JA31" s="4"/>
      <c r="JB31" s="4"/>
      <c r="JC31" s="4"/>
      <c r="JD31" s="4"/>
      <c r="JE31" s="4"/>
      <c r="JF31" s="5"/>
      <c r="JG31" s="5"/>
      <c r="JH31" s="5"/>
      <c r="JI31" s="5"/>
      <c r="JJ31" s="5"/>
      <c r="JK31" s="5"/>
      <c r="JL31" s="5"/>
      <c r="JM31" s="5"/>
      <c r="JN31" s="4">
        <f t="shared" si="0"/>
        <v>0.66104000000000007</v>
      </c>
      <c r="JO31" s="4">
        <f t="shared" si="1"/>
        <v>0.75252666666666657</v>
      </c>
      <c r="JP31" s="4">
        <f t="shared" si="2"/>
        <v>0.25391999999999998</v>
      </c>
      <c r="JQ31" s="4">
        <f t="shared" si="3"/>
        <v>9.566666666666666E-3</v>
      </c>
      <c r="JR31" s="4">
        <f t="shared" si="4"/>
        <v>0.84499333333333337</v>
      </c>
      <c r="JS31" s="4">
        <f t="shared" si="5"/>
        <v>0.66131000000000006</v>
      </c>
      <c r="JT31" s="4">
        <f t="shared" si="6"/>
        <v>0.99799999999999989</v>
      </c>
      <c r="JU31" s="4">
        <f t="shared" si="7"/>
        <v>6.4180400000000013</v>
      </c>
      <c r="JV31" s="1" t="str" cm="1">
        <f t="array" aca="1" ref="JV31" ca="1">CONCATENATE(INDIRECT(ADDRESS(1,MATCH(_xlfn.MINIFS(B31:JM31,metrics.rec,"MAE"),B31:JM31,0)+1)), ", ", INDIRECT(ADDRESS(2,MATCH(_xlfn.MINIFS(B31:JM31,metrics.rec,"MAE"),B31:JM31,0)+1)))</f>
        <v>k=20, r=0.1</v>
      </c>
      <c r="JW31" s="1" t="str" cm="1">
        <f t="array" aca="1" ref="JW31" ca="1">CONCATENATE(INDIRECT(ADDRESS(1,MATCH(_xlfn.MINIFS(B31:JM31,metrics.rec,"MSE"),B31:JM31,0)+1)), ", ", INDIRECT(ADDRESS(2,MATCH(_xlfn.MINIFS(B31:JM31,metrics.rec,"MSE"),B31:JM31,0)+1)))</f>
        <v>k=20, r=0.1</v>
      </c>
      <c r="JX31" s="1" t="str" cm="1">
        <f t="array" aca="1" ref="JX31" ca="1">CONCATENATE(INDIRECT(ADDRESS(1,MATCH(_xlfn.MAXIFS(B31:JM31,metrics.rec,"R"),B31:JM31,0)+1)), ", ", INDIRECT(ADDRESS(2,MATCH(_xlfn.MAXIFS(B31:JM31,metrics.rec,"R"),B31:JM31,0)+1)))</f>
        <v>k=20, r=0.1</v>
      </c>
      <c r="JY31" s="1" t="str" cm="1">
        <f t="array" aca="1" ref="JY31" ca="1">CONCATENATE(INDIRECT(ADDRESS(1,MATCH(_xlfn.MAXIFS(B31:JM31,metrics.rec,"Precision"),B31:JM31,0)+1)), ", ", INDIRECT(ADDRESS(2,MATCH(_xlfn.MAXIFS(B31:JM31,metrics.rec,"Precision"),B31:JM31,0)+1)))</f>
        <v>k=5, r=0.9</v>
      </c>
      <c r="JZ31" s="1" t="str" cm="1">
        <f t="array" aca="1" ref="JZ31" ca="1">CONCATENATE(INDIRECT(ADDRESS(1,MATCH(_xlfn.MAXIFS(B31:JM31,metrics.rec,"Recall"),B31:JM31,0)+1)), ", ", INDIRECT(ADDRESS(2,MATCH(_xlfn.MAXIFS(B31:JM31,metrics.rec,"Recall"),B31:JM31,0)+1)))</f>
        <v>k=5, r=0.1</v>
      </c>
      <c r="KA31" s="1" t="str" cm="1">
        <f t="array" aca="1" ref="KA31" ca="1">CONCATENATE(INDIRECT(ADDRESS(1,MATCH(_xlfn.MAXIFS(B31:JM31,metrics.rec,"Coverage"),B31:JM31,0)+1)), ", ", INDIRECT(ADDRESS(2,MATCH(_xlfn.MAXIFS(B31:JM31,metrics.rec,"Coverage"),B31:JM31,0)+1)))</f>
        <v>k=5, r=0.8</v>
      </c>
      <c r="KB31" s="1" t="str" cm="1">
        <f t="array" aca="1" ref="KB31" ca="1">CONCATENATE(INDIRECT(ADDRESS(1,MATCH(_xlfn.MAXIFS(B31:JM31,metrics.rec,"Recatio"),B31:JM31,0)+1)), ", ", INDIRECT(ADDRESS(2,MATCH(_xlfn.MAXIFS(B31:JM31,metrics.rec,"Recatio"),B31:JM31,0)+1)))</f>
        <v>k=5, r=0.1</v>
      </c>
      <c r="KC31" s="1" t="str" cm="1">
        <f t="array" aca="1" ref="KC31" ca="1">CONCATENATE(INDIRECT(ADDRESS(1,MATCH(_xlfn.MINIFS(B31:JM31,metrics.rec,"Time"),B31:JM31,0)+1)), ", ", INDIRECT(ADDRESS(2,MATCH(_xlfn.MINIFS(B31:JM31,metrics.rec,"Time"),B31:JM31,0)+1)))</f>
        <v>k=5, r=0.9</v>
      </c>
    </row>
    <row r="32" spans="1:289" x14ac:dyDescent="0.2">
      <c r="A32" s="1" t="s">
        <v>29</v>
      </c>
      <c r="B32" s="4">
        <v>0.63149999999999995</v>
      </c>
      <c r="C32" s="4">
        <v>0.69530000000000003</v>
      </c>
      <c r="D32" s="4">
        <v>0.27629999999999999</v>
      </c>
      <c r="E32" s="4">
        <v>1.5E-3</v>
      </c>
      <c r="F32" s="4">
        <v>0.88190000000000002</v>
      </c>
      <c r="G32" s="4"/>
      <c r="H32" s="4">
        <v>1</v>
      </c>
      <c r="I32" s="4">
        <v>11.564</v>
      </c>
      <c r="J32" s="5">
        <v>0.63529999999999998</v>
      </c>
      <c r="K32" s="5">
        <v>0.70399999999999996</v>
      </c>
      <c r="L32" s="5">
        <v>0.27600000000000002</v>
      </c>
      <c r="M32" s="5">
        <v>3.0000000000000001E-3</v>
      </c>
      <c r="N32" s="5">
        <v>0.88009999999999999</v>
      </c>
      <c r="O32" s="5">
        <v>0.66739999999999999</v>
      </c>
      <c r="P32" s="5">
        <v>1</v>
      </c>
      <c r="Q32" s="5">
        <v>9.8566000000000003</v>
      </c>
      <c r="R32" s="4">
        <v>0.64119999999999999</v>
      </c>
      <c r="S32" s="4">
        <v>0.71709999999999996</v>
      </c>
      <c r="T32" s="4">
        <v>0.26569999999999999</v>
      </c>
      <c r="U32" s="4">
        <v>4.7000000000000002E-3</v>
      </c>
      <c r="V32" s="4">
        <v>0.87439999999999996</v>
      </c>
      <c r="W32" s="4"/>
      <c r="X32" s="4">
        <v>1</v>
      </c>
      <c r="Y32" s="4">
        <v>9.9591999999999992</v>
      </c>
      <c r="Z32" s="5">
        <v>0.64439999999999997</v>
      </c>
      <c r="AA32" s="5">
        <v>0.72199999999999998</v>
      </c>
      <c r="AB32" s="5">
        <v>0.26279999999999998</v>
      </c>
      <c r="AC32" s="5">
        <v>6.6E-3</v>
      </c>
      <c r="AD32" s="5">
        <v>0.87129999999999996</v>
      </c>
      <c r="AE32" s="5">
        <v>0.66790000000000005</v>
      </c>
      <c r="AF32" s="5">
        <v>1</v>
      </c>
      <c r="AG32" s="5">
        <v>5.5929000000000002</v>
      </c>
      <c r="AH32" s="4">
        <v>0.6492</v>
      </c>
      <c r="AI32" s="4">
        <v>0.73350000000000004</v>
      </c>
      <c r="AJ32" s="4">
        <v>0.26090000000000002</v>
      </c>
      <c r="AK32" s="4">
        <v>8.6999999999999994E-3</v>
      </c>
      <c r="AL32" s="4">
        <v>0.86099999999999999</v>
      </c>
      <c r="AM32" s="4"/>
      <c r="AN32" s="4">
        <v>0.99970000000000003</v>
      </c>
      <c r="AO32" s="4">
        <v>7.3917999999999999</v>
      </c>
      <c r="AP32" s="5">
        <v>0.65859999999999996</v>
      </c>
      <c r="AQ32" s="5">
        <v>0.75309999999999999</v>
      </c>
      <c r="AR32" s="5">
        <v>0.24729999999999999</v>
      </c>
      <c r="AS32" s="5">
        <v>1.12E-2</v>
      </c>
      <c r="AT32" s="5">
        <v>0.84960000000000002</v>
      </c>
      <c r="AU32" s="5">
        <v>0.66979999999999995</v>
      </c>
      <c r="AV32" s="5">
        <v>1</v>
      </c>
      <c r="AW32" s="5">
        <v>4.0178000000000003</v>
      </c>
      <c r="AX32" s="4">
        <v>0.66830000000000001</v>
      </c>
      <c r="AY32" s="4">
        <v>0.77510000000000001</v>
      </c>
      <c r="AZ32" s="4">
        <v>0.23849999999999999</v>
      </c>
      <c r="BA32" s="4">
        <v>1.43E-2</v>
      </c>
      <c r="BB32" s="4">
        <v>0.8357</v>
      </c>
      <c r="BC32" s="4"/>
      <c r="BD32" s="4">
        <v>1</v>
      </c>
      <c r="BE32" s="4">
        <v>5.2339000000000002</v>
      </c>
      <c r="BF32" s="5">
        <v>0.68730000000000002</v>
      </c>
      <c r="BG32" s="5">
        <v>0.82140000000000002</v>
      </c>
      <c r="BH32" s="5">
        <v>0.21640000000000001</v>
      </c>
      <c r="BI32" s="5">
        <v>1.89E-2</v>
      </c>
      <c r="BJ32" s="5">
        <v>0.8054</v>
      </c>
      <c r="BK32" s="5">
        <v>0.67449999999999999</v>
      </c>
      <c r="BL32" s="5">
        <v>0.99870000000000003</v>
      </c>
      <c r="BM32" s="5">
        <v>2.2869999999999999</v>
      </c>
      <c r="BN32" s="4">
        <v>0.72309999999999997</v>
      </c>
      <c r="BO32" s="4">
        <v>0.90780000000000005</v>
      </c>
      <c r="BP32" s="4">
        <v>0.17780000000000001</v>
      </c>
      <c r="BQ32" s="4">
        <v>2.7300000000000001E-2</v>
      </c>
      <c r="BR32" s="4">
        <v>0.73540000000000005</v>
      </c>
      <c r="BS32" s="4"/>
      <c r="BT32" s="4">
        <v>0.98229999999999995</v>
      </c>
      <c r="BU32" s="4">
        <v>1.75</v>
      </c>
      <c r="BV32" s="5"/>
      <c r="BW32" s="5"/>
      <c r="BX32" s="5"/>
      <c r="BY32" s="5"/>
      <c r="BZ32" s="5"/>
      <c r="CA32" s="5"/>
      <c r="CB32" s="5"/>
      <c r="CC32" s="5"/>
      <c r="CD32" s="4"/>
      <c r="CE32" s="4"/>
      <c r="CF32" s="4"/>
      <c r="CG32" s="4"/>
      <c r="CH32" s="4"/>
      <c r="CI32" s="4"/>
      <c r="CJ32" s="4"/>
      <c r="CK32" s="4"/>
      <c r="CL32" s="5">
        <v>0.65010000000000001</v>
      </c>
      <c r="CM32" s="5">
        <v>0.73560000000000003</v>
      </c>
      <c r="CN32" s="5">
        <v>0.2596</v>
      </c>
      <c r="CO32" s="5">
        <v>8.6999999999999994E-3</v>
      </c>
      <c r="CP32" s="5">
        <v>0.86250000000000004</v>
      </c>
      <c r="CQ32" s="5">
        <v>0.66869999999999996</v>
      </c>
      <c r="CR32" s="5">
        <v>1</v>
      </c>
      <c r="CS32" s="5">
        <v>5.6374000000000004</v>
      </c>
      <c r="CT32" s="4"/>
      <c r="CU32" s="4"/>
      <c r="CV32" s="4"/>
      <c r="CW32" s="4"/>
      <c r="CX32" s="4"/>
      <c r="CY32" s="4"/>
      <c r="CZ32" s="4"/>
      <c r="DA32" s="4"/>
      <c r="DB32" s="5"/>
      <c r="DC32" s="5"/>
      <c r="DD32" s="5"/>
      <c r="DE32" s="5"/>
      <c r="DF32" s="5"/>
      <c r="DG32" s="5"/>
      <c r="DH32" s="5"/>
      <c r="DI32" s="5"/>
      <c r="DJ32" s="4"/>
      <c r="DK32" s="4"/>
      <c r="DL32" s="4"/>
      <c r="DM32" s="4"/>
      <c r="DN32" s="4"/>
      <c r="DO32" s="4"/>
      <c r="DP32" s="4"/>
      <c r="DQ32" s="4"/>
      <c r="DR32" s="5"/>
      <c r="DS32" s="5"/>
      <c r="DT32" s="5"/>
      <c r="DU32" s="5"/>
      <c r="DV32" s="5"/>
      <c r="DW32" s="5"/>
      <c r="DX32" s="5"/>
      <c r="DY32" s="5"/>
      <c r="DZ32" s="4">
        <v>0.65049999999999997</v>
      </c>
      <c r="EA32" s="4">
        <v>0.7359</v>
      </c>
      <c r="EB32" s="4">
        <v>0.26340000000000002</v>
      </c>
      <c r="EC32" s="4">
        <v>8.6999999999999994E-3</v>
      </c>
      <c r="ED32" s="4">
        <v>0.86129999999999995</v>
      </c>
      <c r="EE32" s="4">
        <v>0.66820000000000002</v>
      </c>
      <c r="EF32" s="4">
        <v>1</v>
      </c>
      <c r="EG32" s="4">
        <v>5.1383000000000001</v>
      </c>
      <c r="EH32" s="5"/>
      <c r="EI32" s="5"/>
      <c r="EJ32" s="5"/>
      <c r="EK32" s="5"/>
      <c r="EL32" s="5"/>
      <c r="EM32" s="5"/>
      <c r="EN32" s="5"/>
      <c r="EO32" s="5"/>
      <c r="EP32" s="4"/>
      <c r="EQ32" s="4"/>
      <c r="ER32" s="4"/>
      <c r="ES32" s="4"/>
      <c r="ET32" s="4"/>
      <c r="EU32" s="4"/>
      <c r="EV32" s="4"/>
      <c r="EW32" s="4"/>
      <c r="EX32" s="5">
        <v>0.63</v>
      </c>
      <c r="EY32" s="5">
        <v>0.69230000000000003</v>
      </c>
      <c r="EZ32" s="5">
        <v>0.28710000000000002</v>
      </c>
      <c r="FA32" s="5">
        <v>1.5E-3</v>
      </c>
      <c r="FB32" s="5">
        <v>0.88270000000000004</v>
      </c>
      <c r="FC32" s="5">
        <v>0.66920000000000002</v>
      </c>
      <c r="FD32" s="5">
        <v>1</v>
      </c>
      <c r="FE32" s="5">
        <v>10.7288</v>
      </c>
      <c r="FF32" s="4">
        <v>0.63949999999999996</v>
      </c>
      <c r="FG32" s="4">
        <v>0.71340000000000003</v>
      </c>
      <c r="FH32" s="4">
        <v>0.2742</v>
      </c>
      <c r="FI32" s="4">
        <v>4.7000000000000002E-3</v>
      </c>
      <c r="FJ32" s="4">
        <v>0.87570000000000003</v>
      </c>
      <c r="FK32" s="4">
        <v>0.66649999999999998</v>
      </c>
      <c r="FL32" s="4">
        <v>1</v>
      </c>
      <c r="FM32" s="4">
        <v>8.4741</v>
      </c>
      <c r="FN32" s="5">
        <v>0.65100000000000002</v>
      </c>
      <c r="FO32" s="5">
        <v>0.73770000000000002</v>
      </c>
      <c r="FP32" s="5">
        <v>0.25969999999999999</v>
      </c>
      <c r="FQ32" s="5">
        <v>8.6999999999999994E-3</v>
      </c>
      <c r="FR32" s="5">
        <v>0.86270000000000002</v>
      </c>
      <c r="FS32" s="5">
        <v>0.66959999999999997</v>
      </c>
      <c r="FT32" s="5">
        <v>0.99990000000000001</v>
      </c>
      <c r="FU32" s="5">
        <v>5.0724</v>
      </c>
      <c r="FV32" s="4">
        <v>0.66869999999999996</v>
      </c>
      <c r="FW32" s="4">
        <v>0.77729999999999999</v>
      </c>
      <c r="FX32" s="4">
        <v>0.2404</v>
      </c>
      <c r="FY32" s="4">
        <v>1.44E-2</v>
      </c>
      <c r="FZ32" s="4">
        <v>0.83409999999999995</v>
      </c>
      <c r="GA32" s="4">
        <v>0.67379999999999995</v>
      </c>
      <c r="GB32" s="4">
        <v>0.99970000000000003</v>
      </c>
      <c r="GC32" s="4">
        <v>3.2235999999999998</v>
      </c>
      <c r="GD32" s="5"/>
      <c r="GE32" s="5"/>
      <c r="GF32" s="5"/>
      <c r="GG32" s="5"/>
      <c r="GH32" s="5"/>
      <c r="GI32" s="5"/>
      <c r="GJ32" s="5"/>
      <c r="GK32" s="5"/>
      <c r="GL32" s="4"/>
      <c r="GM32" s="4"/>
      <c r="GN32" s="4"/>
      <c r="GO32" s="4"/>
      <c r="GP32" s="4"/>
      <c r="GQ32" s="4"/>
      <c r="GR32" s="4"/>
      <c r="GS32" s="4"/>
      <c r="GT32" s="5"/>
      <c r="GU32" s="5"/>
      <c r="GV32" s="5"/>
      <c r="GW32" s="5"/>
      <c r="GX32" s="5"/>
      <c r="GY32" s="5"/>
      <c r="GZ32" s="5"/>
      <c r="HA32" s="5"/>
      <c r="HB32" s="4"/>
      <c r="HC32" s="4"/>
      <c r="HD32" s="4"/>
      <c r="HE32" s="4"/>
      <c r="HF32" s="4"/>
      <c r="HG32" s="4"/>
      <c r="HH32" s="4"/>
      <c r="HI32" s="4"/>
      <c r="HJ32" s="5"/>
      <c r="HK32" s="5"/>
      <c r="HL32" s="5"/>
      <c r="HM32" s="5"/>
      <c r="HN32" s="5"/>
      <c r="HO32" s="5"/>
      <c r="HP32" s="5"/>
      <c r="HQ32" s="5"/>
      <c r="HR32" s="4"/>
      <c r="HS32" s="4"/>
      <c r="HT32" s="4"/>
      <c r="HU32" s="4"/>
      <c r="HV32" s="4"/>
      <c r="HW32" s="4"/>
      <c r="HX32" s="4"/>
      <c r="HY32" s="4"/>
      <c r="HZ32" s="5"/>
      <c r="IA32" s="5"/>
      <c r="IB32" s="5"/>
      <c r="IC32" s="5"/>
      <c r="ID32" s="5"/>
      <c r="IE32" s="5"/>
      <c r="IF32" s="5"/>
      <c r="IG32" s="5"/>
      <c r="IH32" s="4"/>
      <c r="II32" s="4"/>
      <c r="IJ32" s="4"/>
      <c r="IK32" s="4"/>
      <c r="IL32" s="4"/>
      <c r="IM32" s="4"/>
      <c r="IN32" s="4"/>
      <c r="IO32" s="4"/>
      <c r="IP32" s="5"/>
      <c r="IQ32" s="5"/>
      <c r="IR32" s="5"/>
      <c r="IS32" s="5"/>
      <c r="IT32" s="5"/>
      <c r="IU32" s="5"/>
      <c r="IV32" s="5"/>
      <c r="IW32" s="5"/>
      <c r="IX32" s="4"/>
      <c r="IY32" s="4"/>
      <c r="IZ32" s="4"/>
      <c r="JA32" s="4"/>
      <c r="JB32" s="4"/>
      <c r="JC32" s="4"/>
      <c r="JD32" s="4"/>
      <c r="JE32" s="4"/>
      <c r="JF32" s="5"/>
      <c r="JG32" s="5"/>
      <c r="JH32" s="5"/>
      <c r="JI32" s="5"/>
      <c r="JJ32" s="5"/>
      <c r="JK32" s="5"/>
      <c r="JL32" s="5"/>
      <c r="JM32" s="5"/>
      <c r="JN32" s="4">
        <f t="shared" si="0"/>
        <v>0.65524666666666664</v>
      </c>
      <c r="JO32" s="4">
        <f t="shared" si="1"/>
        <v>0.74809999999999988</v>
      </c>
      <c r="JP32" s="4">
        <f t="shared" si="2"/>
        <v>0.25373999999999997</v>
      </c>
      <c r="JQ32" s="4">
        <f t="shared" si="3"/>
        <v>9.5266666666666659E-3</v>
      </c>
      <c r="JR32" s="4">
        <f t="shared" si="4"/>
        <v>0.8515866666666666</v>
      </c>
      <c r="JS32" s="4">
        <f t="shared" si="5"/>
        <v>0.66955999999999993</v>
      </c>
      <c r="JT32" s="4">
        <f t="shared" si="6"/>
        <v>0.99868666666666672</v>
      </c>
      <c r="JU32" s="4">
        <f t="shared" si="7"/>
        <v>6.3951866666666666</v>
      </c>
      <c r="JV32" s="1" t="str" cm="1">
        <f t="array" aca="1" ref="JV32" ca="1">CONCATENATE(INDIRECT(ADDRESS(1,MATCH(_xlfn.MINIFS(B32:JM32,metrics.rec,"MAE"),B32:JM32,0)+1)), ", ", INDIRECT(ADDRESS(2,MATCH(_xlfn.MINIFS(B32:JM32,metrics.rec,"MAE"),B32:JM32,0)+1)))</f>
        <v>k=20, r=0.1</v>
      </c>
      <c r="JW32" s="1" t="str" cm="1">
        <f t="array" aca="1" ref="JW32" ca="1">CONCATENATE(INDIRECT(ADDRESS(1,MATCH(_xlfn.MINIFS(B32:JM32,metrics.rec,"MSE"),B32:JM32,0)+1)), ", ", INDIRECT(ADDRESS(2,MATCH(_xlfn.MINIFS(B32:JM32,metrics.rec,"MSE"),B32:JM32,0)+1)))</f>
        <v>k=20, r=0.1</v>
      </c>
      <c r="JX32" s="1" t="str" cm="1">
        <f t="array" aca="1" ref="JX32" ca="1">CONCATENATE(INDIRECT(ADDRESS(1,MATCH(_xlfn.MAXIFS(B32:JM32,metrics.rec,"R"),B32:JM32,0)+1)), ", ", INDIRECT(ADDRESS(2,MATCH(_xlfn.MAXIFS(B32:JM32,metrics.rec,"R"),B32:JM32,0)+1)))</f>
        <v>k=20, r=0.1</v>
      </c>
      <c r="JY32" s="1" t="str" cm="1">
        <f t="array" aca="1" ref="JY32" ca="1">CONCATENATE(INDIRECT(ADDRESS(1,MATCH(_xlfn.MAXIFS(B32:JM32,metrics.rec,"Precision"),B32:JM32,0)+1)), ", ", INDIRECT(ADDRESS(2,MATCH(_xlfn.MAXIFS(B32:JM32,metrics.rec,"Precision"),B32:JM32,0)+1)))</f>
        <v>k=5, r=0.9</v>
      </c>
      <c r="JZ32" s="1" t="str" cm="1">
        <f t="array" aca="1" ref="JZ32" ca="1">CONCATENATE(INDIRECT(ADDRESS(1,MATCH(_xlfn.MAXIFS(B32:JM32,metrics.rec,"Recall"),B32:JM32,0)+1)), ", ", INDIRECT(ADDRESS(2,MATCH(_xlfn.MAXIFS(B32:JM32,metrics.rec,"Recall"),B32:JM32,0)+1)))</f>
        <v>k=20, r=0.1</v>
      </c>
      <c r="KA32" s="1" t="str" cm="1">
        <f t="array" aca="1" ref="KA32" ca="1">CONCATENATE(INDIRECT(ADDRESS(1,MATCH(_xlfn.MAXIFS(B32:JM32,metrics.rec,"Coverage"),B32:JM32,0)+1)), ", ", INDIRECT(ADDRESS(2,MATCH(_xlfn.MAXIFS(B32:JM32,metrics.rec,"Coverage"),B32:JM32,0)+1)))</f>
        <v>k=5, r=0.8</v>
      </c>
      <c r="KB32" s="1" t="str" cm="1">
        <f t="array" aca="1" ref="KB32" ca="1">CONCATENATE(INDIRECT(ADDRESS(1,MATCH(_xlfn.MAXIFS(B32:JM32,metrics.rec,"Recatio"),B32:JM32,0)+1)), ", ", INDIRECT(ADDRESS(2,MATCH(_xlfn.MAXIFS(B32:JM32,metrics.rec,"Recatio"),B32:JM32,0)+1)))</f>
        <v>k=5, r=0.1</v>
      </c>
      <c r="KC32" s="1" t="str" cm="1">
        <f t="array" aca="1" ref="KC32" ca="1">CONCATENATE(INDIRECT(ADDRESS(1,MATCH(_xlfn.MINIFS(B32:JM32,metrics.rec,"Time"),B32:JM32,0)+1)), ", ", INDIRECT(ADDRESS(2,MATCH(_xlfn.MINIFS(B32:JM32,metrics.rec,"Time"),B32:JM32,0)+1)))</f>
        <v>k=5, r=0.9</v>
      </c>
    </row>
    <row r="33" spans="1:289" x14ac:dyDescent="0.2">
      <c r="A33" s="1" t="s">
        <v>30</v>
      </c>
      <c r="B33" s="4">
        <v>0.63070000000000004</v>
      </c>
      <c r="C33" s="4">
        <v>0.68430000000000002</v>
      </c>
      <c r="D33" s="4">
        <v>0.28820000000000001</v>
      </c>
      <c r="E33" s="4">
        <v>1.6000000000000001E-3</v>
      </c>
      <c r="F33" s="4">
        <v>0.87890000000000001</v>
      </c>
      <c r="G33" s="4"/>
      <c r="H33" s="4">
        <v>1</v>
      </c>
      <c r="I33" s="4">
        <v>10.58</v>
      </c>
      <c r="J33" s="5">
        <v>0.6341</v>
      </c>
      <c r="K33" s="5">
        <v>0.69320000000000004</v>
      </c>
      <c r="L33" s="5">
        <v>0.3019</v>
      </c>
      <c r="M33" s="5">
        <v>3.0999999999999999E-3</v>
      </c>
      <c r="N33" s="5">
        <v>0.87649999999999995</v>
      </c>
      <c r="O33" s="5">
        <v>0.65149999999999997</v>
      </c>
      <c r="P33" s="5">
        <v>1</v>
      </c>
      <c r="Q33" s="5">
        <v>8.5374999999999996</v>
      </c>
      <c r="R33" s="4">
        <v>0.63800000000000001</v>
      </c>
      <c r="S33" s="4">
        <v>0.70369999999999999</v>
      </c>
      <c r="T33" s="4">
        <v>0.28370000000000001</v>
      </c>
      <c r="U33" s="4">
        <v>4.7999999999999996E-3</v>
      </c>
      <c r="V33" s="4">
        <v>0.87</v>
      </c>
      <c r="W33" s="4"/>
      <c r="X33" s="4">
        <v>1</v>
      </c>
      <c r="Y33" s="4">
        <v>9.0520999999999994</v>
      </c>
      <c r="Z33" s="5">
        <v>0.64049999999999996</v>
      </c>
      <c r="AA33" s="5">
        <v>0.70699999999999996</v>
      </c>
      <c r="AB33" s="5">
        <v>0.28050000000000003</v>
      </c>
      <c r="AC33" s="5">
        <v>6.7000000000000002E-3</v>
      </c>
      <c r="AD33" s="5">
        <v>0.86680000000000001</v>
      </c>
      <c r="AE33" s="5">
        <v>0.65100000000000002</v>
      </c>
      <c r="AF33" s="5">
        <v>1</v>
      </c>
      <c r="AG33" s="5">
        <v>5.7282999999999999</v>
      </c>
      <c r="AH33" s="4">
        <v>0.64480000000000004</v>
      </c>
      <c r="AI33" s="4">
        <v>0.71740000000000004</v>
      </c>
      <c r="AJ33" s="4">
        <v>0.27729999999999999</v>
      </c>
      <c r="AK33" s="4">
        <v>8.8999999999999999E-3</v>
      </c>
      <c r="AL33" s="4">
        <v>0.85660000000000003</v>
      </c>
      <c r="AM33" s="4"/>
      <c r="AN33" s="4">
        <v>1</v>
      </c>
      <c r="AO33" s="4">
        <v>6.5951000000000004</v>
      </c>
      <c r="AP33" s="5">
        <v>0.65429999999999999</v>
      </c>
      <c r="AQ33" s="5">
        <v>0.73719999999999997</v>
      </c>
      <c r="AR33" s="5">
        <v>0.25790000000000002</v>
      </c>
      <c r="AS33" s="5">
        <v>1.15E-2</v>
      </c>
      <c r="AT33" s="5">
        <v>0.84419999999999995</v>
      </c>
      <c r="AU33" s="5">
        <v>0.64710000000000001</v>
      </c>
      <c r="AV33" s="5">
        <v>1</v>
      </c>
      <c r="AW33" s="5">
        <v>3.9096000000000002</v>
      </c>
      <c r="AX33" s="4">
        <v>0.66490000000000005</v>
      </c>
      <c r="AY33" s="4">
        <v>0.76480000000000004</v>
      </c>
      <c r="AZ33" s="4">
        <v>0.2404</v>
      </c>
      <c r="BA33" s="4">
        <v>1.49E-2</v>
      </c>
      <c r="BB33" s="4">
        <v>0.82740000000000002</v>
      </c>
      <c r="BC33" s="4"/>
      <c r="BD33" s="4">
        <v>1</v>
      </c>
      <c r="BE33" s="4">
        <v>5.0456000000000003</v>
      </c>
      <c r="BF33" s="5">
        <v>0.6885</v>
      </c>
      <c r="BG33" s="5">
        <v>0.82609999999999995</v>
      </c>
      <c r="BH33" s="5">
        <v>0.20019999999999999</v>
      </c>
      <c r="BI33" s="5">
        <v>1.9800000000000002E-2</v>
      </c>
      <c r="BJ33" s="5">
        <v>0.79179999999999995</v>
      </c>
      <c r="BK33" s="5">
        <v>0.63419999999999999</v>
      </c>
      <c r="BL33" s="5">
        <v>0.99870000000000003</v>
      </c>
      <c r="BM33" s="5">
        <v>2.2111999999999998</v>
      </c>
      <c r="BN33" s="4">
        <v>0.746</v>
      </c>
      <c r="BO33" s="4">
        <v>0.97350000000000003</v>
      </c>
      <c r="BP33" s="4">
        <v>0.14030000000000001</v>
      </c>
      <c r="BQ33" s="4">
        <v>2.87E-2</v>
      </c>
      <c r="BR33" s="4">
        <v>0.70320000000000005</v>
      </c>
      <c r="BS33" s="4"/>
      <c r="BT33" s="4">
        <v>0.9839</v>
      </c>
      <c r="BU33" s="4">
        <v>1.38</v>
      </c>
      <c r="BV33" s="5"/>
      <c r="BW33" s="5"/>
      <c r="BX33" s="5"/>
      <c r="BY33" s="5"/>
      <c r="BZ33" s="5"/>
      <c r="CA33" s="5"/>
      <c r="CB33" s="5"/>
      <c r="CC33" s="5"/>
      <c r="CD33" s="4"/>
      <c r="CE33" s="4"/>
      <c r="CF33" s="4"/>
      <c r="CG33" s="4"/>
      <c r="CH33" s="4"/>
      <c r="CI33" s="4"/>
      <c r="CJ33" s="4"/>
      <c r="CK33" s="4"/>
      <c r="CL33" s="5">
        <v>0.64539999999999997</v>
      </c>
      <c r="CM33" s="5">
        <v>0.71919999999999995</v>
      </c>
      <c r="CN33" s="5">
        <v>0.27429999999999999</v>
      </c>
      <c r="CO33" s="5">
        <v>8.8999999999999999E-3</v>
      </c>
      <c r="CP33" s="5">
        <v>0.85770000000000002</v>
      </c>
      <c r="CQ33" s="5">
        <v>0.65029999999999999</v>
      </c>
      <c r="CR33" s="5">
        <v>1</v>
      </c>
      <c r="CS33" s="5">
        <v>5.4875999999999996</v>
      </c>
      <c r="CT33" s="4"/>
      <c r="CU33" s="4"/>
      <c r="CV33" s="4"/>
      <c r="CW33" s="4"/>
      <c r="CX33" s="4"/>
      <c r="CY33" s="4"/>
      <c r="CZ33" s="4"/>
      <c r="DA33" s="4"/>
      <c r="DB33" s="5"/>
      <c r="DC33" s="5"/>
      <c r="DD33" s="5"/>
      <c r="DE33" s="5"/>
      <c r="DF33" s="5"/>
      <c r="DG33" s="5"/>
      <c r="DH33" s="5"/>
      <c r="DI33" s="5"/>
      <c r="DJ33" s="4"/>
      <c r="DK33" s="4"/>
      <c r="DL33" s="4"/>
      <c r="DM33" s="4"/>
      <c r="DN33" s="4"/>
      <c r="DO33" s="4"/>
      <c r="DP33" s="4"/>
      <c r="DQ33" s="4"/>
      <c r="DR33" s="5"/>
      <c r="DS33" s="5"/>
      <c r="DT33" s="5"/>
      <c r="DU33" s="5"/>
      <c r="DV33" s="5"/>
      <c r="DW33" s="5"/>
      <c r="DX33" s="5"/>
      <c r="DY33" s="5"/>
      <c r="DZ33" s="4">
        <v>0.64539999999999997</v>
      </c>
      <c r="EA33" s="4">
        <v>0.71909999999999996</v>
      </c>
      <c r="EB33" s="4">
        <v>0.2777</v>
      </c>
      <c r="EC33" s="4">
        <v>8.8999999999999999E-3</v>
      </c>
      <c r="ED33" s="4">
        <v>0.85580000000000001</v>
      </c>
      <c r="EE33" s="4">
        <v>0.64900000000000002</v>
      </c>
      <c r="EF33" s="4">
        <v>1</v>
      </c>
      <c r="EG33" s="4">
        <v>5.0331999999999999</v>
      </c>
      <c r="EH33" s="5"/>
      <c r="EI33" s="5"/>
      <c r="EJ33" s="5"/>
      <c r="EK33" s="5"/>
      <c r="EL33" s="5"/>
      <c r="EM33" s="5"/>
      <c r="EN33" s="5"/>
      <c r="EO33" s="5"/>
      <c r="EP33" s="4"/>
      <c r="EQ33" s="4"/>
      <c r="ER33" s="4"/>
      <c r="ES33" s="4"/>
      <c r="ET33" s="4"/>
      <c r="EU33" s="4"/>
      <c r="EV33" s="4"/>
      <c r="EW33" s="4"/>
      <c r="EX33" s="5">
        <v>0.62890000000000001</v>
      </c>
      <c r="EY33" s="5">
        <v>0.68100000000000005</v>
      </c>
      <c r="EZ33" s="5">
        <v>0.30409999999999998</v>
      </c>
      <c r="FA33" s="5">
        <v>1.6000000000000001E-3</v>
      </c>
      <c r="FB33" s="5">
        <v>0.87860000000000005</v>
      </c>
      <c r="FC33" s="5">
        <v>0.65300000000000002</v>
      </c>
      <c r="FD33" s="5">
        <v>1</v>
      </c>
      <c r="FE33" s="5">
        <v>10.0807</v>
      </c>
      <c r="FF33" s="4">
        <v>0.6371</v>
      </c>
      <c r="FG33" s="4">
        <v>0.70050000000000001</v>
      </c>
      <c r="FH33" s="4">
        <v>0.2923</v>
      </c>
      <c r="FI33" s="4">
        <v>4.7999999999999996E-3</v>
      </c>
      <c r="FJ33" s="4">
        <v>0.87150000000000005</v>
      </c>
      <c r="FK33" s="4">
        <v>0.65010000000000001</v>
      </c>
      <c r="FL33" s="4">
        <v>1</v>
      </c>
      <c r="FM33" s="4">
        <v>7.8997000000000002</v>
      </c>
      <c r="FN33" s="5">
        <v>0.6462</v>
      </c>
      <c r="FO33" s="5">
        <v>0.72130000000000005</v>
      </c>
      <c r="FP33" s="5">
        <v>0.27550000000000002</v>
      </c>
      <c r="FQ33" s="5">
        <v>8.8999999999999999E-3</v>
      </c>
      <c r="FR33" s="5">
        <v>0.85740000000000005</v>
      </c>
      <c r="FS33" s="5">
        <v>0.65049999999999997</v>
      </c>
      <c r="FT33" s="5">
        <v>1</v>
      </c>
      <c r="FU33" s="5">
        <v>5.0277000000000003</v>
      </c>
      <c r="FV33" s="4">
        <v>0.66490000000000005</v>
      </c>
      <c r="FW33" s="4">
        <v>0.7661</v>
      </c>
      <c r="FX33" s="4">
        <v>0.23830000000000001</v>
      </c>
      <c r="FY33" s="4">
        <v>1.4800000000000001E-2</v>
      </c>
      <c r="FZ33" s="4">
        <v>0.82579999999999998</v>
      </c>
      <c r="GA33" s="4">
        <v>0.64590000000000003</v>
      </c>
      <c r="GB33" s="4">
        <v>0.99990000000000001</v>
      </c>
      <c r="GC33" s="4">
        <v>3.2111000000000001</v>
      </c>
      <c r="GD33" s="5"/>
      <c r="GE33" s="5"/>
      <c r="GF33" s="5"/>
      <c r="GG33" s="5"/>
      <c r="GH33" s="5"/>
      <c r="GI33" s="5"/>
      <c r="GJ33" s="5"/>
      <c r="GK33" s="5"/>
      <c r="GL33" s="4"/>
      <c r="GM33" s="4"/>
      <c r="GN33" s="4"/>
      <c r="GO33" s="4"/>
      <c r="GP33" s="4"/>
      <c r="GQ33" s="4"/>
      <c r="GR33" s="4"/>
      <c r="GS33" s="4"/>
      <c r="GT33" s="5"/>
      <c r="GU33" s="5"/>
      <c r="GV33" s="5"/>
      <c r="GW33" s="5"/>
      <c r="GX33" s="5"/>
      <c r="GY33" s="5"/>
      <c r="GZ33" s="5"/>
      <c r="HA33" s="5"/>
      <c r="HB33" s="4"/>
      <c r="HC33" s="4"/>
      <c r="HD33" s="4"/>
      <c r="HE33" s="4"/>
      <c r="HF33" s="4"/>
      <c r="HG33" s="4"/>
      <c r="HH33" s="4"/>
      <c r="HI33" s="4"/>
      <c r="HJ33" s="5"/>
      <c r="HK33" s="5"/>
      <c r="HL33" s="5"/>
      <c r="HM33" s="5"/>
      <c r="HN33" s="5"/>
      <c r="HO33" s="5"/>
      <c r="HP33" s="5"/>
      <c r="HQ33" s="5"/>
      <c r="HR33" s="4"/>
      <c r="HS33" s="4"/>
      <c r="HT33" s="4"/>
      <c r="HU33" s="4"/>
      <c r="HV33" s="4"/>
      <c r="HW33" s="4"/>
      <c r="HX33" s="4"/>
      <c r="HY33" s="4"/>
      <c r="HZ33" s="5"/>
      <c r="IA33" s="5"/>
      <c r="IB33" s="5"/>
      <c r="IC33" s="5"/>
      <c r="ID33" s="5"/>
      <c r="IE33" s="5"/>
      <c r="IF33" s="5"/>
      <c r="IG33" s="5"/>
      <c r="IH33" s="4"/>
      <c r="II33" s="4"/>
      <c r="IJ33" s="4"/>
      <c r="IK33" s="4"/>
      <c r="IL33" s="4"/>
      <c r="IM33" s="4"/>
      <c r="IN33" s="4"/>
      <c r="IO33" s="4"/>
      <c r="IP33" s="5"/>
      <c r="IQ33" s="5"/>
      <c r="IR33" s="5"/>
      <c r="IS33" s="5"/>
      <c r="IT33" s="5"/>
      <c r="IU33" s="5"/>
      <c r="IV33" s="5"/>
      <c r="IW33" s="5"/>
      <c r="IX33" s="4"/>
      <c r="IY33" s="4"/>
      <c r="IZ33" s="4"/>
      <c r="JA33" s="4"/>
      <c r="JB33" s="4"/>
      <c r="JC33" s="4"/>
      <c r="JD33" s="4"/>
      <c r="JE33" s="4"/>
      <c r="JF33" s="5"/>
      <c r="JG33" s="5"/>
      <c r="JH33" s="5"/>
      <c r="JI33" s="5"/>
      <c r="JJ33" s="5"/>
      <c r="JK33" s="5"/>
      <c r="JL33" s="5"/>
      <c r="JM33" s="5"/>
      <c r="JN33" s="4">
        <f t="shared" si="0"/>
        <v>0.65398000000000012</v>
      </c>
      <c r="JO33" s="4">
        <f t="shared" si="1"/>
        <v>0.74095999999999995</v>
      </c>
      <c r="JP33" s="4">
        <f t="shared" si="2"/>
        <v>0.26217333333333331</v>
      </c>
      <c r="JQ33" s="4">
        <f t="shared" si="3"/>
        <v>9.8600000000000007E-3</v>
      </c>
      <c r="JR33" s="4">
        <f t="shared" si="4"/>
        <v>0.8441466666666666</v>
      </c>
      <c r="JS33" s="4">
        <f t="shared" si="5"/>
        <v>0.64826000000000006</v>
      </c>
      <c r="JT33" s="4">
        <f t="shared" si="6"/>
        <v>0.99883333333333335</v>
      </c>
      <c r="JU33" s="4">
        <f t="shared" si="7"/>
        <v>5.9852933333333329</v>
      </c>
      <c r="JV33" s="1" t="str" cm="1">
        <f t="array" aca="1" ref="JV33" ca="1">CONCATENATE(INDIRECT(ADDRESS(1,MATCH(_xlfn.MINIFS(B33:JM33,metrics.rec,"MAE"),B33:JM33,0)+1)), ", ", INDIRECT(ADDRESS(2,MATCH(_xlfn.MINIFS(B33:JM33,metrics.rec,"MAE"),B33:JM33,0)+1)))</f>
        <v>k=20, r=0.1</v>
      </c>
      <c r="JW33" s="1" t="str" cm="1">
        <f t="array" aca="1" ref="JW33" ca="1">CONCATENATE(INDIRECT(ADDRESS(1,MATCH(_xlfn.MINIFS(B33:JM33,metrics.rec,"MSE"),B33:JM33,0)+1)), ", ", INDIRECT(ADDRESS(2,MATCH(_xlfn.MINIFS(B33:JM33,metrics.rec,"MSE"),B33:JM33,0)+1)))</f>
        <v>k=20, r=0.1</v>
      </c>
      <c r="JX33" s="1" t="str" cm="1">
        <f t="array" aca="1" ref="JX33" ca="1">CONCATENATE(INDIRECT(ADDRESS(1,MATCH(_xlfn.MAXIFS(B33:JM33,metrics.rec,"R"),B33:JM33,0)+1)), ", ", INDIRECT(ADDRESS(2,MATCH(_xlfn.MAXIFS(B33:JM33,metrics.rec,"R"),B33:JM33,0)+1)))</f>
        <v>k=20, r=0.1</v>
      </c>
      <c r="JY33" s="1" t="str" cm="1">
        <f t="array" aca="1" ref="JY33" ca="1">CONCATENATE(INDIRECT(ADDRESS(1,MATCH(_xlfn.MAXIFS(B33:JM33,metrics.rec,"Precision"),B33:JM33,0)+1)), ", ", INDIRECT(ADDRESS(2,MATCH(_xlfn.MAXIFS(B33:JM33,metrics.rec,"Precision"),B33:JM33,0)+1)))</f>
        <v>k=5, r=0.9</v>
      </c>
      <c r="JZ33" s="1" t="str" cm="1">
        <f t="array" aca="1" ref="JZ33" ca="1">CONCATENATE(INDIRECT(ADDRESS(1,MATCH(_xlfn.MAXIFS(B33:JM33,metrics.rec,"Recall"),B33:JM33,0)+1)), ", ", INDIRECT(ADDRESS(2,MATCH(_xlfn.MAXIFS(B33:JM33,metrics.rec,"Recall"),B33:JM33,0)+1)))</f>
        <v>k=5, r=0.1</v>
      </c>
      <c r="KA33" s="1" t="str" cm="1">
        <f t="array" aca="1" ref="KA33" ca="1">CONCATENATE(INDIRECT(ADDRESS(1,MATCH(_xlfn.MAXIFS(B33:JM33,metrics.rec,"Coverage"),B33:JM33,0)+1)), ", ", INDIRECT(ADDRESS(2,MATCH(_xlfn.MAXIFS(B33:JM33,metrics.rec,"Coverage"),B33:JM33,0)+1)))</f>
        <v>k=20, r=0.1</v>
      </c>
      <c r="KB33" s="1" t="str" cm="1">
        <f t="array" aca="1" ref="KB33" ca="1">CONCATENATE(INDIRECT(ADDRESS(1,MATCH(_xlfn.MAXIFS(B33:JM33,metrics.rec,"Recatio"),B33:JM33,0)+1)), ", ", INDIRECT(ADDRESS(2,MATCH(_xlfn.MAXIFS(B33:JM33,metrics.rec,"Recatio"),B33:JM33,0)+1)))</f>
        <v>k=5, r=0.1</v>
      </c>
      <c r="KC33" s="1" t="str" cm="1">
        <f t="array" aca="1" ref="KC33" ca="1">CONCATENATE(INDIRECT(ADDRESS(1,MATCH(_xlfn.MINIFS(B33:JM33,metrics.rec,"Time"),B33:JM33,0)+1)), ", ", INDIRECT(ADDRESS(2,MATCH(_xlfn.MINIFS(B33:JM33,metrics.rec,"Time"),B33:JM33,0)+1)))</f>
        <v>k=5, r=0.9</v>
      </c>
    </row>
    <row r="34" spans="1:289" x14ac:dyDescent="0.2">
      <c r="A34" s="1" t="s">
        <v>31</v>
      </c>
      <c r="B34" s="4">
        <v>0.62609999999999999</v>
      </c>
      <c r="C34" s="4">
        <v>0.6784</v>
      </c>
      <c r="D34" s="4">
        <v>0.28010000000000002</v>
      </c>
      <c r="E34" s="4">
        <v>2.3E-3</v>
      </c>
      <c r="F34" s="4">
        <v>0.86580000000000001</v>
      </c>
      <c r="G34" s="4"/>
      <c r="H34" s="4">
        <v>1</v>
      </c>
      <c r="I34" s="4">
        <v>12.1043</v>
      </c>
      <c r="J34" s="5">
        <v>0.62860000000000005</v>
      </c>
      <c r="K34" s="5">
        <v>0.68700000000000006</v>
      </c>
      <c r="L34" s="5">
        <v>0.28299999999999997</v>
      </c>
      <c r="M34" s="5">
        <v>4.5999999999999999E-3</v>
      </c>
      <c r="N34" s="5">
        <v>0.86060000000000003</v>
      </c>
      <c r="O34" s="5">
        <v>0.43430000000000002</v>
      </c>
      <c r="P34" s="5">
        <v>1</v>
      </c>
      <c r="Q34" s="5">
        <v>9.0352999999999994</v>
      </c>
      <c r="R34" s="4">
        <v>0.63419999999999999</v>
      </c>
      <c r="S34" s="4">
        <v>0.69830000000000003</v>
      </c>
      <c r="T34" s="4">
        <v>0.27179999999999999</v>
      </c>
      <c r="U34" s="4">
        <v>7.1000000000000004E-3</v>
      </c>
      <c r="V34" s="4">
        <v>0.85399999999999998</v>
      </c>
      <c r="W34" s="4"/>
      <c r="X34" s="4">
        <v>1</v>
      </c>
      <c r="Y34" s="4">
        <v>10.2819</v>
      </c>
      <c r="Z34" s="5">
        <v>0.63690000000000002</v>
      </c>
      <c r="AA34" s="5">
        <v>0.7016</v>
      </c>
      <c r="AB34" s="5">
        <v>0.2697</v>
      </c>
      <c r="AC34" s="5">
        <v>1.01E-2</v>
      </c>
      <c r="AD34" s="5">
        <v>0.8478</v>
      </c>
      <c r="AE34" s="5">
        <v>0.42480000000000001</v>
      </c>
      <c r="AF34" s="5">
        <v>1</v>
      </c>
      <c r="AG34" s="5">
        <v>5.7248999999999999</v>
      </c>
      <c r="AH34" s="4">
        <v>0.64019999999999999</v>
      </c>
      <c r="AI34" s="4">
        <v>0.70860000000000001</v>
      </c>
      <c r="AJ34" s="4">
        <v>0.26719999999999999</v>
      </c>
      <c r="AK34" s="4">
        <v>1.34E-2</v>
      </c>
      <c r="AL34" s="4">
        <v>0.83260000000000001</v>
      </c>
      <c r="AM34" s="4"/>
      <c r="AN34" s="4">
        <v>0.999</v>
      </c>
      <c r="AO34" s="4">
        <v>7.0023</v>
      </c>
      <c r="AP34" s="5">
        <v>0.64880000000000004</v>
      </c>
      <c r="AQ34" s="5">
        <v>0.7258</v>
      </c>
      <c r="AR34" s="5">
        <v>0.25490000000000002</v>
      </c>
      <c r="AS34" s="5">
        <v>1.7399999999999999E-2</v>
      </c>
      <c r="AT34" s="5">
        <v>0.8175</v>
      </c>
      <c r="AU34" s="5">
        <v>0.41499999999999998</v>
      </c>
      <c r="AV34" s="5">
        <v>0.99929999999999997</v>
      </c>
      <c r="AW34" s="5">
        <v>4.0517000000000003</v>
      </c>
      <c r="AX34" s="4">
        <v>0.65659999999999996</v>
      </c>
      <c r="AY34" s="4">
        <v>0.74309999999999998</v>
      </c>
      <c r="AZ34" s="4">
        <v>0.2477</v>
      </c>
      <c r="BA34" s="4">
        <v>2.2599999999999999E-2</v>
      </c>
      <c r="BB34" s="4">
        <v>0.79600000000000004</v>
      </c>
      <c r="BC34" s="4"/>
      <c r="BD34" s="4">
        <v>1</v>
      </c>
      <c r="BE34" s="4">
        <v>5.3327999999999998</v>
      </c>
      <c r="BF34" s="5">
        <v>0.67049999999999998</v>
      </c>
      <c r="BG34" s="5">
        <v>0.77510000000000001</v>
      </c>
      <c r="BH34" s="5">
        <v>0.2336</v>
      </c>
      <c r="BI34" s="5">
        <v>3.0599999999999999E-2</v>
      </c>
      <c r="BJ34" s="5">
        <v>0.75170000000000003</v>
      </c>
      <c r="BK34" s="5">
        <v>0.38879999999999998</v>
      </c>
      <c r="BL34" s="5">
        <v>0.997</v>
      </c>
      <c r="BM34" s="5">
        <v>2.2738</v>
      </c>
      <c r="BN34" s="4">
        <v>0.69810000000000005</v>
      </c>
      <c r="BO34" s="4">
        <v>0.83840000000000003</v>
      </c>
      <c r="BP34" s="4">
        <v>0.19989999999999999</v>
      </c>
      <c r="BQ34" s="4">
        <v>4.6899999999999997E-2</v>
      </c>
      <c r="BR34" s="4">
        <v>0.64980000000000004</v>
      </c>
      <c r="BS34" s="4"/>
      <c r="BT34" s="4">
        <v>0.97599999999999998</v>
      </c>
      <c r="BU34" s="4">
        <v>1.448</v>
      </c>
      <c r="BV34" s="5"/>
      <c r="BW34" s="5"/>
      <c r="BX34" s="5"/>
      <c r="BY34" s="5"/>
      <c r="BZ34" s="5"/>
      <c r="CA34" s="5"/>
      <c r="CB34" s="5"/>
      <c r="CC34" s="5"/>
      <c r="CD34" s="4"/>
      <c r="CE34" s="4"/>
      <c r="CF34" s="4"/>
      <c r="CG34" s="4"/>
      <c r="CH34" s="4"/>
      <c r="CI34" s="4"/>
      <c r="CJ34" s="4"/>
      <c r="CK34" s="4"/>
      <c r="CL34" s="5">
        <v>0.64180000000000004</v>
      </c>
      <c r="CM34" s="5">
        <v>0.71250000000000002</v>
      </c>
      <c r="CN34" s="5">
        <v>0.26919999999999999</v>
      </c>
      <c r="CO34" s="5">
        <v>1.3299999999999999E-2</v>
      </c>
      <c r="CP34" s="5">
        <v>0.83509999999999995</v>
      </c>
      <c r="CQ34" s="5">
        <v>0.4224</v>
      </c>
      <c r="CR34" s="5">
        <v>0.99980000000000002</v>
      </c>
      <c r="CS34" s="5">
        <v>5.4637000000000002</v>
      </c>
      <c r="CT34" s="4"/>
      <c r="CU34" s="4"/>
      <c r="CV34" s="4"/>
      <c r="CW34" s="4"/>
      <c r="CX34" s="4"/>
      <c r="CY34" s="4"/>
      <c r="CZ34" s="4"/>
      <c r="DA34" s="4"/>
      <c r="DB34" s="5"/>
      <c r="DC34" s="5"/>
      <c r="DD34" s="5"/>
      <c r="DE34" s="5"/>
      <c r="DF34" s="5"/>
      <c r="DG34" s="5"/>
      <c r="DH34" s="5"/>
      <c r="DI34" s="5"/>
      <c r="DJ34" s="4"/>
      <c r="DK34" s="4"/>
      <c r="DL34" s="4"/>
      <c r="DM34" s="4"/>
      <c r="DN34" s="4"/>
      <c r="DO34" s="4"/>
      <c r="DP34" s="4"/>
      <c r="DQ34" s="4"/>
      <c r="DR34" s="5"/>
      <c r="DS34" s="5"/>
      <c r="DT34" s="5"/>
      <c r="DU34" s="5"/>
      <c r="DV34" s="5"/>
      <c r="DW34" s="5"/>
      <c r="DX34" s="5"/>
      <c r="DY34" s="5"/>
      <c r="DZ34" s="4">
        <v>0.64149999999999996</v>
      </c>
      <c r="EA34" s="4">
        <v>0.71160000000000001</v>
      </c>
      <c r="EB34" s="4">
        <v>0.27210000000000001</v>
      </c>
      <c r="EC34" s="4">
        <v>1.3299999999999999E-2</v>
      </c>
      <c r="ED34" s="4">
        <v>0.83409999999999995</v>
      </c>
      <c r="EE34" s="4">
        <v>0.4229</v>
      </c>
      <c r="EF34" s="4">
        <v>0.99980000000000002</v>
      </c>
      <c r="EG34" s="4">
        <v>6.9352</v>
      </c>
      <c r="EH34" s="5"/>
      <c r="EI34" s="5"/>
      <c r="EJ34" s="5"/>
      <c r="EK34" s="5"/>
      <c r="EL34" s="5"/>
      <c r="EM34" s="5"/>
      <c r="EN34" s="5"/>
      <c r="EO34" s="5"/>
      <c r="EP34" s="4"/>
      <c r="EQ34" s="4"/>
      <c r="ER34" s="4"/>
      <c r="ES34" s="4"/>
      <c r="ET34" s="4"/>
      <c r="EU34" s="4"/>
      <c r="EV34" s="4"/>
      <c r="EW34" s="4"/>
      <c r="EX34" s="5">
        <v>0.62429999999999997</v>
      </c>
      <c r="EY34" s="5">
        <v>0.67689999999999995</v>
      </c>
      <c r="EZ34" s="5">
        <v>0.29220000000000002</v>
      </c>
      <c r="FA34" s="5">
        <v>2.3E-3</v>
      </c>
      <c r="FB34" s="5">
        <v>0.8659</v>
      </c>
      <c r="FC34" s="5">
        <v>0.4385</v>
      </c>
      <c r="FD34" s="5">
        <v>1</v>
      </c>
      <c r="FE34" s="5">
        <v>10.864599999999999</v>
      </c>
      <c r="FF34" s="4">
        <v>0.63260000000000005</v>
      </c>
      <c r="FG34" s="4">
        <v>0.6946</v>
      </c>
      <c r="FH34" s="4">
        <v>0.28120000000000001</v>
      </c>
      <c r="FI34" s="4">
        <v>7.1000000000000004E-3</v>
      </c>
      <c r="FJ34" s="4">
        <v>0.85460000000000003</v>
      </c>
      <c r="FK34" s="4">
        <v>0.42949999999999999</v>
      </c>
      <c r="FL34" s="4">
        <v>0.99990000000000001</v>
      </c>
      <c r="FM34" s="4">
        <v>8.4515999999999991</v>
      </c>
      <c r="FN34" s="5">
        <v>0.64249999999999996</v>
      </c>
      <c r="FO34" s="5">
        <v>0.71450000000000002</v>
      </c>
      <c r="FP34" s="5">
        <v>0.2681</v>
      </c>
      <c r="FQ34" s="5">
        <v>1.3299999999999999E-2</v>
      </c>
      <c r="FR34" s="5">
        <v>0.83530000000000004</v>
      </c>
      <c r="FS34" s="5">
        <v>0.4234</v>
      </c>
      <c r="FT34" s="5">
        <v>0.99980000000000002</v>
      </c>
      <c r="FU34" s="5">
        <v>4.9958999999999998</v>
      </c>
      <c r="FV34" s="4">
        <v>0.65600000000000003</v>
      </c>
      <c r="FW34" s="4">
        <v>0.74270000000000003</v>
      </c>
      <c r="FX34" s="4">
        <v>0.25059999999999999</v>
      </c>
      <c r="FY34" s="4">
        <v>2.2599999999999999E-2</v>
      </c>
      <c r="FZ34" s="4">
        <v>0.7944</v>
      </c>
      <c r="GA34" s="4">
        <v>0.40739999999999998</v>
      </c>
      <c r="GB34" s="4">
        <v>0.99909999999999999</v>
      </c>
      <c r="GC34" s="4">
        <v>3.2071000000000001</v>
      </c>
      <c r="GD34" s="5"/>
      <c r="GE34" s="5"/>
      <c r="GF34" s="5"/>
      <c r="GG34" s="5"/>
      <c r="GH34" s="5"/>
      <c r="GI34" s="5"/>
      <c r="GJ34" s="5"/>
      <c r="GK34" s="5"/>
      <c r="GL34" s="4"/>
      <c r="GM34" s="4"/>
      <c r="GN34" s="4"/>
      <c r="GO34" s="4"/>
      <c r="GP34" s="4"/>
      <c r="GQ34" s="4"/>
      <c r="GR34" s="4"/>
      <c r="GS34" s="4"/>
      <c r="GT34" s="5"/>
      <c r="GU34" s="5"/>
      <c r="GV34" s="5"/>
      <c r="GW34" s="5"/>
      <c r="GX34" s="5"/>
      <c r="GY34" s="5"/>
      <c r="GZ34" s="5"/>
      <c r="HA34" s="5"/>
      <c r="HB34" s="4"/>
      <c r="HC34" s="4"/>
      <c r="HD34" s="4"/>
      <c r="HE34" s="4"/>
      <c r="HF34" s="4"/>
      <c r="HG34" s="4"/>
      <c r="HH34" s="4"/>
      <c r="HI34" s="4"/>
      <c r="HJ34" s="5"/>
      <c r="HK34" s="5"/>
      <c r="HL34" s="5"/>
      <c r="HM34" s="5"/>
      <c r="HN34" s="5"/>
      <c r="HO34" s="5"/>
      <c r="HP34" s="5"/>
      <c r="HQ34" s="5"/>
      <c r="HR34" s="4"/>
      <c r="HS34" s="4"/>
      <c r="HT34" s="4"/>
      <c r="HU34" s="4"/>
      <c r="HV34" s="4"/>
      <c r="HW34" s="4"/>
      <c r="HX34" s="4"/>
      <c r="HY34" s="4"/>
      <c r="HZ34" s="5"/>
      <c r="IA34" s="5"/>
      <c r="IB34" s="5"/>
      <c r="IC34" s="5"/>
      <c r="ID34" s="5"/>
      <c r="IE34" s="5"/>
      <c r="IF34" s="5"/>
      <c r="IG34" s="5"/>
      <c r="IH34" s="4"/>
      <c r="II34" s="4"/>
      <c r="IJ34" s="4"/>
      <c r="IK34" s="4"/>
      <c r="IL34" s="4"/>
      <c r="IM34" s="4"/>
      <c r="IN34" s="4"/>
      <c r="IO34" s="4"/>
      <c r="IP34" s="5"/>
      <c r="IQ34" s="5"/>
      <c r="IR34" s="5"/>
      <c r="IS34" s="5"/>
      <c r="IT34" s="5"/>
      <c r="IU34" s="5"/>
      <c r="IV34" s="5"/>
      <c r="IW34" s="5"/>
      <c r="IX34" s="4"/>
      <c r="IY34" s="4"/>
      <c r="IZ34" s="4"/>
      <c r="JA34" s="4"/>
      <c r="JB34" s="4"/>
      <c r="JC34" s="4"/>
      <c r="JD34" s="4"/>
      <c r="JE34" s="4"/>
      <c r="JF34" s="5"/>
      <c r="JG34" s="5"/>
      <c r="JH34" s="5"/>
      <c r="JI34" s="5"/>
      <c r="JJ34" s="5"/>
      <c r="JK34" s="5"/>
      <c r="JL34" s="5"/>
      <c r="JM34" s="5"/>
      <c r="JN34" s="4">
        <f t="shared" si="0"/>
        <v>0.64524666666666664</v>
      </c>
      <c r="JO34" s="4">
        <f t="shared" si="1"/>
        <v>0.72060666666666662</v>
      </c>
      <c r="JP34" s="4">
        <f t="shared" si="2"/>
        <v>0.26275333333333334</v>
      </c>
      <c r="JQ34" s="4">
        <f t="shared" si="3"/>
        <v>1.5126666666666668E-2</v>
      </c>
      <c r="JR34" s="4">
        <f t="shared" si="4"/>
        <v>0.81967999999999985</v>
      </c>
      <c r="JS34" s="4">
        <f t="shared" si="5"/>
        <v>0.42069999999999996</v>
      </c>
      <c r="JT34" s="4">
        <f t="shared" si="6"/>
        <v>0.99798000000000009</v>
      </c>
      <c r="JU34" s="4">
        <f t="shared" si="7"/>
        <v>6.4782066666666669</v>
      </c>
      <c r="JV34" s="1" t="str" cm="1">
        <f t="array" aca="1" ref="JV34" ca="1">CONCATENATE(INDIRECT(ADDRESS(1,MATCH(_xlfn.MINIFS(B34:JM34,metrics.rec,"MAE"),B34:JM34,0)+1)), ", ", INDIRECT(ADDRESS(2,MATCH(_xlfn.MINIFS(B34:JM34,metrics.rec,"MAE"),B34:JM34,0)+1)))</f>
        <v>k=20, r=0.1</v>
      </c>
      <c r="JW34" s="1" t="str" cm="1">
        <f t="array" aca="1" ref="JW34" ca="1">CONCATENATE(INDIRECT(ADDRESS(1,MATCH(_xlfn.MINIFS(B34:JM34,metrics.rec,"MSE"),B34:JM34,0)+1)), ", ", INDIRECT(ADDRESS(2,MATCH(_xlfn.MINIFS(B34:JM34,metrics.rec,"MSE"),B34:JM34,0)+1)))</f>
        <v>k=20, r=0.1</v>
      </c>
      <c r="JX34" s="1" t="str" cm="1">
        <f t="array" aca="1" ref="JX34" ca="1">CONCATENATE(INDIRECT(ADDRESS(1,MATCH(_xlfn.MAXIFS(B34:JM34,metrics.rec,"R"),B34:JM34,0)+1)), ", ", INDIRECT(ADDRESS(2,MATCH(_xlfn.MAXIFS(B34:JM34,metrics.rec,"R"),B34:JM34,0)+1)))</f>
        <v>k=20, r=0.1</v>
      </c>
      <c r="JY34" s="1" t="str" cm="1">
        <f t="array" aca="1" ref="JY34" ca="1">CONCATENATE(INDIRECT(ADDRESS(1,MATCH(_xlfn.MAXIFS(B34:JM34,metrics.rec,"Precision"),B34:JM34,0)+1)), ", ", INDIRECT(ADDRESS(2,MATCH(_xlfn.MAXIFS(B34:JM34,metrics.rec,"Precision"),B34:JM34,0)+1)))</f>
        <v>k=5, r=0.9</v>
      </c>
      <c r="JZ34" s="1" t="str" cm="1">
        <f t="array" aca="1" ref="JZ34" ca="1">CONCATENATE(INDIRECT(ADDRESS(1,MATCH(_xlfn.MAXIFS(B34:JM34,metrics.rec,"Recall"),B34:JM34,0)+1)), ", ", INDIRECT(ADDRESS(2,MATCH(_xlfn.MAXIFS(B34:JM34,metrics.rec,"Recall"),B34:JM34,0)+1)))</f>
        <v>k=20, r=0.1</v>
      </c>
      <c r="KA34" s="1" t="str" cm="1">
        <f t="array" aca="1" ref="KA34" ca="1">CONCATENATE(INDIRECT(ADDRESS(1,MATCH(_xlfn.MAXIFS(B34:JM34,metrics.rec,"Coverage"),B34:JM34,0)+1)), ", ", INDIRECT(ADDRESS(2,MATCH(_xlfn.MAXIFS(B34:JM34,metrics.rec,"Coverage"),B34:JM34,0)+1)))</f>
        <v>k=20, r=0.1</v>
      </c>
      <c r="KB34" s="1" t="str" cm="1">
        <f t="array" aca="1" ref="KB34" ca="1">CONCATENATE(INDIRECT(ADDRESS(1,MATCH(_xlfn.MAXIFS(B34:JM34,metrics.rec,"Recatio"),B34:JM34,0)+1)), ", ", INDIRECT(ADDRESS(2,MATCH(_xlfn.MAXIFS(B34:JM34,metrics.rec,"Recatio"),B34:JM34,0)+1)))</f>
        <v>k=5, r=0.1</v>
      </c>
      <c r="KC34" s="1" t="str" cm="1">
        <f t="array" aca="1" ref="KC34" ca="1">CONCATENATE(INDIRECT(ADDRESS(1,MATCH(_xlfn.MINIFS(B34:JM34,metrics.rec,"Time"),B34:JM34,0)+1)), ", ", INDIRECT(ADDRESS(2,MATCH(_xlfn.MINIFS(B34:JM34,metrics.rec,"Time"),B34:JM34,0)+1)))</f>
        <v>k=5, r=0.9</v>
      </c>
    </row>
    <row r="35" spans="1:289" x14ac:dyDescent="0.2">
      <c r="A35" s="1" t="s">
        <v>32</v>
      </c>
      <c r="B35" s="4">
        <v>0.63</v>
      </c>
      <c r="C35" s="4">
        <v>0.68700000000000006</v>
      </c>
      <c r="D35" s="4">
        <v>0.27979999999999999</v>
      </c>
      <c r="E35" s="4">
        <v>1.6000000000000001E-3</v>
      </c>
      <c r="F35" s="4">
        <v>0.88219999999999998</v>
      </c>
      <c r="G35" s="4"/>
      <c r="H35" s="4">
        <v>1</v>
      </c>
      <c r="I35" s="4">
        <v>9.8573000000000004</v>
      </c>
      <c r="J35" s="5">
        <v>0.63370000000000004</v>
      </c>
      <c r="K35" s="5">
        <v>0.69569999999999999</v>
      </c>
      <c r="L35" s="5">
        <v>0.27660000000000001</v>
      </c>
      <c r="M35" s="5">
        <v>3.0999999999999999E-3</v>
      </c>
      <c r="N35" s="5">
        <v>0.87939999999999996</v>
      </c>
      <c r="O35" s="5">
        <v>0.64739999999999998</v>
      </c>
      <c r="P35" s="5">
        <v>1</v>
      </c>
      <c r="Q35" s="5">
        <v>8.2575000000000003</v>
      </c>
      <c r="R35" s="4">
        <v>0.63949999999999996</v>
      </c>
      <c r="S35" s="4">
        <v>0.70879999999999999</v>
      </c>
      <c r="T35" s="4">
        <v>0.2666</v>
      </c>
      <c r="U35" s="4">
        <v>4.8999999999999998E-3</v>
      </c>
      <c r="V35" s="4">
        <v>0.87260000000000004</v>
      </c>
      <c r="W35" s="4"/>
      <c r="X35" s="4">
        <v>1</v>
      </c>
      <c r="Y35" s="4">
        <v>7.9734999999999996</v>
      </c>
      <c r="Z35" s="5">
        <v>0.64300000000000002</v>
      </c>
      <c r="AA35" s="5">
        <v>0.71319999999999995</v>
      </c>
      <c r="AB35" s="5">
        <v>0.26419999999999999</v>
      </c>
      <c r="AC35" s="5">
        <v>6.8999999999999999E-3</v>
      </c>
      <c r="AD35" s="5">
        <v>0.86970000000000003</v>
      </c>
      <c r="AE35" s="5">
        <v>0.63639999999999997</v>
      </c>
      <c r="AF35" s="5">
        <v>1</v>
      </c>
      <c r="AG35" s="5">
        <v>5.4916999999999998</v>
      </c>
      <c r="AH35" s="4">
        <v>0.64559999999999995</v>
      </c>
      <c r="AI35" s="4">
        <v>0.71960000000000002</v>
      </c>
      <c r="AJ35" s="4">
        <v>0.25790000000000002</v>
      </c>
      <c r="AK35" s="4">
        <v>9.1999999999999998E-3</v>
      </c>
      <c r="AL35" s="4">
        <v>0.85970000000000002</v>
      </c>
      <c r="AM35" s="4"/>
      <c r="AN35" s="4">
        <v>1</v>
      </c>
      <c r="AO35" s="4">
        <v>7.1820000000000004</v>
      </c>
      <c r="AP35" s="5">
        <v>0.65569999999999995</v>
      </c>
      <c r="AQ35" s="5">
        <v>0.74099999999999999</v>
      </c>
      <c r="AR35" s="5">
        <v>0.24759999999999999</v>
      </c>
      <c r="AS35" s="5">
        <v>1.23E-2</v>
      </c>
      <c r="AT35" s="5">
        <v>0.84689999999999999</v>
      </c>
      <c r="AU35" s="5">
        <v>0.60880000000000001</v>
      </c>
      <c r="AV35" s="5">
        <v>0.99970000000000003</v>
      </c>
      <c r="AW35" s="5">
        <v>3.9887000000000001</v>
      </c>
      <c r="AX35" s="4">
        <v>0.66500000000000004</v>
      </c>
      <c r="AY35" s="4">
        <v>0.76470000000000005</v>
      </c>
      <c r="AZ35" s="4">
        <v>0.23680000000000001</v>
      </c>
      <c r="BA35" s="4">
        <v>1.6799999999999999E-2</v>
      </c>
      <c r="BB35" s="4">
        <v>0.82820000000000005</v>
      </c>
      <c r="BC35" s="4"/>
      <c r="BD35" s="4">
        <v>1</v>
      </c>
      <c r="BE35" s="4">
        <v>5.0015000000000001</v>
      </c>
      <c r="BF35" s="5">
        <v>0.68379999999999996</v>
      </c>
      <c r="BG35" s="5">
        <v>0.81169999999999998</v>
      </c>
      <c r="BH35" s="5">
        <v>0.20649999999999999</v>
      </c>
      <c r="BI35" s="5">
        <v>2.5499999999999998E-2</v>
      </c>
      <c r="BJ35" s="5">
        <v>0.78300000000000003</v>
      </c>
      <c r="BK35" s="5">
        <v>0.48620000000000002</v>
      </c>
      <c r="BL35" s="5">
        <v>0.998</v>
      </c>
      <c r="BM35" s="5">
        <v>1.8969</v>
      </c>
      <c r="BN35" s="4">
        <v>0.72529999999999994</v>
      </c>
      <c r="BO35" s="4">
        <v>0.91620000000000001</v>
      </c>
      <c r="BP35" s="4">
        <v>0.16089999999999999</v>
      </c>
      <c r="BQ35" s="4">
        <v>5.5100000000000003E-2</v>
      </c>
      <c r="BR35" s="4">
        <v>0.60660000000000003</v>
      </c>
      <c r="BS35" s="4"/>
      <c r="BT35" s="4">
        <v>0.97599999999999998</v>
      </c>
      <c r="BU35" s="4">
        <v>1.4208000000000001</v>
      </c>
      <c r="BV35" s="5"/>
      <c r="BW35" s="5"/>
      <c r="BX35" s="5"/>
      <c r="BY35" s="5"/>
      <c r="BZ35" s="5"/>
      <c r="CA35" s="5"/>
      <c r="CB35" s="5"/>
      <c r="CC35" s="5"/>
      <c r="CD35" s="4"/>
      <c r="CE35" s="4"/>
      <c r="CF35" s="4"/>
      <c r="CG35" s="4"/>
      <c r="CH35" s="4"/>
      <c r="CI35" s="4"/>
      <c r="CJ35" s="4"/>
      <c r="CK35" s="4"/>
      <c r="CL35" s="5">
        <v>0.64759999999999995</v>
      </c>
      <c r="CM35" s="5">
        <v>0.72460000000000002</v>
      </c>
      <c r="CN35" s="5">
        <v>0.26190000000000002</v>
      </c>
      <c r="CO35" s="5">
        <v>9.1999999999999998E-3</v>
      </c>
      <c r="CP35" s="5">
        <v>0.86009999999999998</v>
      </c>
      <c r="CQ35" s="5">
        <v>0.62790000000000001</v>
      </c>
      <c r="CR35" s="5">
        <v>1</v>
      </c>
      <c r="CS35" s="5">
        <v>5.0000999999999998</v>
      </c>
      <c r="CT35" s="4"/>
      <c r="CU35" s="4"/>
      <c r="CV35" s="4"/>
      <c r="CW35" s="4"/>
      <c r="CX35" s="4"/>
      <c r="CY35" s="4"/>
      <c r="CZ35" s="4"/>
      <c r="DA35" s="4"/>
      <c r="DB35" s="5"/>
      <c r="DC35" s="5"/>
      <c r="DD35" s="5"/>
      <c r="DE35" s="5"/>
      <c r="DF35" s="5"/>
      <c r="DG35" s="5"/>
      <c r="DH35" s="5"/>
      <c r="DI35" s="5"/>
      <c r="DJ35" s="4"/>
      <c r="DK35" s="4"/>
      <c r="DL35" s="4"/>
      <c r="DM35" s="4"/>
      <c r="DN35" s="4"/>
      <c r="DO35" s="4"/>
      <c r="DP35" s="4"/>
      <c r="DQ35" s="4"/>
      <c r="DR35" s="5"/>
      <c r="DS35" s="5"/>
      <c r="DT35" s="5"/>
      <c r="DU35" s="5"/>
      <c r="DV35" s="5"/>
      <c r="DW35" s="5"/>
      <c r="DX35" s="5"/>
      <c r="DY35" s="5"/>
      <c r="DZ35" s="4">
        <v>0.64780000000000004</v>
      </c>
      <c r="EA35" s="4">
        <v>0.72460000000000002</v>
      </c>
      <c r="EB35" s="4">
        <v>0.26529999999999998</v>
      </c>
      <c r="EC35" s="4">
        <v>9.2999999999999992E-3</v>
      </c>
      <c r="ED35" s="4">
        <v>0.8589</v>
      </c>
      <c r="EE35" s="4">
        <v>0.62670000000000003</v>
      </c>
      <c r="EF35" s="4">
        <v>1</v>
      </c>
      <c r="EG35" s="4">
        <v>6.1113999999999997</v>
      </c>
      <c r="EH35" s="5"/>
      <c r="EI35" s="5"/>
      <c r="EJ35" s="5"/>
      <c r="EK35" s="5"/>
      <c r="EL35" s="5"/>
      <c r="EM35" s="5"/>
      <c r="EN35" s="5"/>
      <c r="EO35" s="5"/>
      <c r="EP35" s="4"/>
      <c r="EQ35" s="4"/>
      <c r="ER35" s="4"/>
      <c r="ES35" s="4"/>
      <c r="ET35" s="4"/>
      <c r="EU35" s="4"/>
      <c r="EV35" s="4"/>
      <c r="EW35" s="4"/>
      <c r="EX35" s="5">
        <v>0.62919999999999998</v>
      </c>
      <c r="EY35" s="5">
        <v>0.6855</v>
      </c>
      <c r="EZ35" s="5">
        <v>0.29249999999999998</v>
      </c>
      <c r="FA35" s="5">
        <v>1.6000000000000001E-3</v>
      </c>
      <c r="FB35" s="5">
        <v>0.8821</v>
      </c>
      <c r="FC35" s="5">
        <v>0.65190000000000003</v>
      </c>
      <c r="FD35" s="5">
        <v>1</v>
      </c>
      <c r="FE35" s="5">
        <v>10.4603</v>
      </c>
      <c r="FF35" s="4">
        <v>0.63819999999999999</v>
      </c>
      <c r="FG35" s="4">
        <v>0.7056</v>
      </c>
      <c r="FH35" s="4">
        <v>0.27650000000000002</v>
      </c>
      <c r="FI35" s="4">
        <v>4.8999999999999998E-3</v>
      </c>
      <c r="FJ35" s="4">
        <v>0.87439999999999996</v>
      </c>
      <c r="FK35" s="4">
        <v>0.64180000000000004</v>
      </c>
      <c r="FL35" s="4">
        <v>1</v>
      </c>
      <c r="FM35" s="4">
        <v>7.5702999999999996</v>
      </c>
      <c r="FN35" s="5">
        <v>0.6482</v>
      </c>
      <c r="FO35" s="5">
        <v>0.72640000000000005</v>
      </c>
      <c r="FP35" s="5">
        <v>0.26229999999999998</v>
      </c>
      <c r="FQ35" s="5">
        <v>9.1999999999999998E-3</v>
      </c>
      <c r="FR35" s="5">
        <v>0.86019999999999996</v>
      </c>
      <c r="FS35" s="5">
        <v>0.62780000000000002</v>
      </c>
      <c r="FT35" s="5">
        <v>1</v>
      </c>
      <c r="FU35" s="5">
        <v>4.6237000000000004</v>
      </c>
      <c r="FV35" s="4">
        <v>0.66500000000000004</v>
      </c>
      <c r="FW35" s="4">
        <v>0.76519999999999999</v>
      </c>
      <c r="FX35" s="4">
        <v>0.23569999999999999</v>
      </c>
      <c r="FY35" s="4">
        <v>1.6799999999999999E-2</v>
      </c>
      <c r="FZ35" s="4">
        <v>0.82720000000000005</v>
      </c>
      <c r="GA35" s="4">
        <v>0.57340000000000002</v>
      </c>
      <c r="GB35" s="4">
        <v>0.99980000000000002</v>
      </c>
      <c r="GC35" s="4">
        <v>3.0293999999999999</v>
      </c>
      <c r="GD35" s="5"/>
      <c r="GE35" s="5"/>
      <c r="GF35" s="5"/>
      <c r="GG35" s="5"/>
      <c r="GH35" s="5"/>
      <c r="GI35" s="5"/>
      <c r="GJ35" s="5"/>
      <c r="GK35" s="5"/>
      <c r="GL35" s="4"/>
      <c r="GM35" s="4"/>
      <c r="GN35" s="4"/>
      <c r="GO35" s="4"/>
      <c r="GP35" s="4"/>
      <c r="GQ35" s="4"/>
      <c r="GR35" s="4"/>
      <c r="GS35" s="4"/>
      <c r="GT35" s="5"/>
      <c r="GU35" s="5"/>
      <c r="GV35" s="5"/>
      <c r="GW35" s="5"/>
      <c r="GX35" s="5"/>
      <c r="GY35" s="5"/>
      <c r="GZ35" s="5"/>
      <c r="HA35" s="5"/>
      <c r="HB35" s="4"/>
      <c r="HC35" s="4"/>
      <c r="HD35" s="4"/>
      <c r="HE35" s="4"/>
      <c r="HF35" s="4"/>
      <c r="HG35" s="4"/>
      <c r="HH35" s="4"/>
      <c r="HI35" s="4"/>
      <c r="HJ35" s="5"/>
      <c r="HK35" s="5"/>
      <c r="HL35" s="5"/>
      <c r="HM35" s="5"/>
      <c r="HN35" s="5"/>
      <c r="HO35" s="5"/>
      <c r="HP35" s="5"/>
      <c r="HQ35" s="5"/>
      <c r="HR35" s="4"/>
      <c r="HS35" s="4"/>
      <c r="HT35" s="4"/>
      <c r="HU35" s="4"/>
      <c r="HV35" s="4"/>
      <c r="HW35" s="4"/>
      <c r="HX35" s="4"/>
      <c r="HY35" s="4"/>
      <c r="HZ35" s="5"/>
      <c r="IA35" s="5"/>
      <c r="IB35" s="5"/>
      <c r="IC35" s="5"/>
      <c r="ID35" s="5"/>
      <c r="IE35" s="5"/>
      <c r="IF35" s="5"/>
      <c r="IG35" s="5"/>
      <c r="IH35" s="4"/>
      <c r="II35" s="4"/>
      <c r="IJ35" s="4"/>
      <c r="IK35" s="4"/>
      <c r="IL35" s="4"/>
      <c r="IM35" s="4"/>
      <c r="IN35" s="4"/>
      <c r="IO35" s="4"/>
      <c r="IP35" s="5"/>
      <c r="IQ35" s="5"/>
      <c r="IR35" s="5"/>
      <c r="IS35" s="5"/>
      <c r="IT35" s="5"/>
      <c r="IU35" s="5"/>
      <c r="IV35" s="5"/>
      <c r="IW35" s="5"/>
      <c r="IX35" s="4"/>
      <c r="IY35" s="4"/>
      <c r="IZ35" s="4"/>
      <c r="JA35" s="4"/>
      <c r="JB35" s="4"/>
      <c r="JC35" s="4"/>
      <c r="JD35" s="4"/>
      <c r="JE35" s="4"/>
      <c r="JF35" s="5"/>
      <c r="JG35" s="5"/>
      <c r="JH35" s="5"/>
      <c r="JI35" s="5"/>
      <c r="JJ35" s="5"/>
      <c r="JK35" s="5"/>
      <c r="JL35" s="5"/>
      <c r="JM35" s="5"/>
      <c r="JN35" s="4">
        <f t="shared" si="0"/>
        <v>0.65317333333333327</v>
      </c>
      <c r="JO35" s="4">
        <f t="shared" si="1"/>
        <v>0.73931999999999998</v>
      </c>
      <c r="JP35" s="4">
        <f t="shared" si="2"/>
        <v>0.25273999999999996</v>
      </c>
      <c r="JQ35" s="4">
        <f t="shared" si="3"/>
        <v>1.2426666666666666E-2</v>
      </c>
      <c r="JR35" s="4">
        <f t="shared" si="4"/>
        <v>0.83941333333333323</v>
      </c>
      <c r="JS35" s="4">
        <f t="shared" si="5"/>
        <v>0.61282999999999999</v>
      </c>
      <c r="JT35" s="4">
        <f t="shared" si="6"/>
        <v>0.99823333333333342</v>
      </c>
      <c r="JU35" s="4">
        <f t="shared" si="7"/>
        <v>5.8576733333333344</v>
      </c>
      <c r="JV35" s="1" t="str" cm="1">
        <f t="array" aca="1" ref="JV35" ca="1">CONCATENATE(INDIRECT(ADDRESS(1,MATCH(_xlfn.MINIFS(B35:JM35,metrics.rec,"MAE"),B35:JM35,0)+1)), ", ", INDIRECT(ADDRESS(2,MATCH(_xlfn.MINIFS(B35:JM35,metrics.rec,"MAE"),B35:JM35,0)+1)))</f>
        <v>k=20, r=0.1</v>
      </c>
      <c r="JW35" s="1" t="str" cm="1">
        <f t="array" aca="1" ref="JW35" ca="1">CONCATENATE(INDIRECT(ADDRESS(1,MATCH(_xlfn.MINIFS(B35:JM35,metrics.rec,"MSE"),B35:JM35,0)+1)), ", ", INDIRECT(ADDRESS(2,MATCH(_xlfn.MINIFS(B35:JM35,metrics.rec,"MSE"),B35:JM35,0)+1)))</f>
        <v>k=20, r=0.1</v>
      </c>
      <c r="JX35" s="1" t="str" cm="1">
        <f t="array" aca="1" ref="JX35" ca="1">CONCATENATE(INDIRECT(ADDRESS(1,MATCH(_xlfn.MAXIFS(B35:JM35,metrics.rec,"R"),B35:JM35,0)+1)), ", ", INDIRECT(ADDRESS(2,MATCH(_xlfn.MAXIFS(B35:JM35,metrics.rec,"R"),B35:JM35,0)+1)))</f>
        <v>k=20, r=0.1</v>
      </c>
      <c r="JY35" s="1" t="str" cm="1">
        <f t="array" aca="1" ref="JY35" ca="1">CONCATENATE(INDIRECT(ADDRESS(1,MATCH(_xlfn.MAXIFS(B35:JM35,metrics.rec,"Precision"),B35:JM35,0)+1)), ", ", INDIRECT(ADDRESS(2,MATCH(_xlfn.MAXIFS(B35:JM35,metrics.rec,"Precision"),B35:JM35,0)+1)))</f>
        <v>k=5, r=0.9</v>
      </c>
      <c r="JZ35" s="1" t="str" cm="1">
        <f t="array" aca="1" ref="JZ35" ca="1">CONCATENATE(INDIRECT(ADDRESS(1,MATCH(_xlfn.MAXIFS(B35:JM35,metrics.rec,"Recall"),B35:JM35,0)+1)), ", ", INDIRECT(ADDRESS(2,MATCH(_xlfn.MAXIFS(B35:JM35,metrics.rec,"Recall"),B35:JM35,0)+1)))</f>
        <v>k=5, r=0.1</v>
      </c>
      <c r="KA35" s="1" t="str" cm="1">
        <f t="array" aca="1" ref="KA35" ca="1">CONCATENATE(INDIRECT(ADDRESS(1,MATCH(_xlfn.MAXIFS(B35:JM35,metrics.rec,"Coverage"),B35:JM35,0)+1)), ", ", INDIRECT(ADDRESS(2,MATCH(_xlfn.MAXIFS(B35:JM35,metrics.rec,"Coverage"),B35:JM35,0)+1)))</f>
        <v>k=20, r=0.1</v>
      </c>
      <c r="KB35" s="1" t="str" cm="1">
        <f t="array" aca="1" ref="KB35" ca="1">CONCATENATE(INDIRECT(ADDRESS(1,MATCH(_xlfn.MAXIFS(B35:JM35,metrics.rec,"Recatio"),B35:JM35,0)+1)), ", ", INDIRECT(ADDRESS(2,MATCH(_xlfn.MAXIFS(B35:JM35,metrics.rec,"Recatio"),B35:JM35,0)+1)))</f>
        <v>k=5, r=0.1</v>
      </c>
      <c r="KC35" s="1" t="str" cm="1">
        <f t="array" aca="1" ref="KC35" ca="1">CONCATENATE(INDIRECT(ADDRESS(1,MATCH(_xlfn.MINIFS(B35:JM35,metrics.rec,"Time"),B35:JM35,0)+1)), ", ", INDIRECT(ADDRESS(2,MATCH(_xlfn.MINIFS(B35:JM35,metrics.rec,"Time"),B35:JM35,0)+1)))</f>
        <v>k=5, r=0.9</v>
      </c>
    </row>
    <row r="36" spans="1:289" x14ac:dyDescent="0.2">
      <c r="A36" s="1" t="s">
        <v>221</v>
      </c>
      <c r="B36" s="4">
        <v>0.63049999999999995</v>
      </c>
      <c r="C36" s="4">
        <v>0.68759999999999999</v>
      </c>
      <c r="D36" s="4">
        <v>0.27750000000000002</v>
      </c>
      <c r="E36" s="4">
        <v>1.6000000000000001E-3</v>
      </c>
      <c r="F36" s="4">
        <v>0.88</v>
      </c>
      <c r="G36" s="4">
        <v>0.64759999999999995</v>
      </c>
      <c r="H36" s="4">
        <v>1</v>
      </c>
      <c r="I36" s="4">
        <v>12.809799999999999</v>
      </c>
      <c r="J36" s="5">
        <v>0.63460000000000005</v>
      </c>
      <c r="K36" s="5">
        <v>0.69720000000000004</v>
      </c>
      <c r="L36" s="5">
        <v>0.28220000000000001</v>
      </c>
      <c r="M36" s="5">
        <v>3.0999999999999999E-3</v>
      </c>
      <c r="N36" s="5">
        <v>0.87719999999999998</v>
      </c>
      <c r="O36" s="5">
        <v>0.64439999999999997</v>
      </c>
      <c r="P36" s="5">
        <v>1</v>
      </c>
      <c r="Q36" s="5">
        <v>7.3186999999999998</v>
      </c>
      <c r="R36" s="4">
        <v>0.63980000000000004</v>
      </c>
      <c r="S36" s="4">
        <v>0.70940000000000003</v>
      </c>
      <c r="T36" s="4">
        <v>0.27179999999999999</v>
      </c>
      <c r="U36" s="4">
        <v>4.8999999999999998E-3</v>
      </c>
      <c r="V36" s="4">
        <v>0.87170000000000003</v>
      </c>
      <c r="W36" s="4">
        <v>0.63849999999999996</v>
      </c>
      <c r="X36" s="4">
        <v>1</v>
      </c>
      <c r="Y36" s="4">
        <v>7.3728999999999996</v>
      </c>
      <c r="Z36" s="5">
        <v>0.64270000000000005</v>
      </c>
      <c r="AA36" s="5">
        <v>0.71299999999999997</v>
      </c>
      <c r="AB36" s="5">
        <v>0.26740000000000003</v>
      </c>
      <c r="AC36" s="5">
        <v>6.8999999999999999E-3</v>
      </c>
      <c r="AD36" s="5">
        <v>0.86819999999999997</v>
      </c>
      <c r="AE36" s="5">
        <v>0.63400000000000001</v>
      </c>
      <c r="AF36" s="5">
        <v>1</v>
      </c>
      <c r="AG36" s="5">
        <v>5.9466999999999999</v>
      </c>
      <c r="AH36" s="4">
        <v>0.64670000000000005</v>
      </c>
      <c r="AI36" s="4">
        <v>0.72250000000000003</v>
      </c>
      <c r="AJ36" s="4">
        <v>0.26269999999999999</v>
      </c>
      <c r="AK36" s="4">
        <v>9.2999999999999992E-3</v>
      </c>
      <c r="AL36" s="4">
        <v>0.85819999999999996</v>
      </c>
      <c r="AM36" s="4">
        <v>0.62580000000000002</v>
      </c>
      <c r="AN36" s="4">
        <v>1</v>
      </c>
      <c r="AO36" s="4">
        <v>5.5530999999999997</v>
      </c>
      <c r="AP36" s="5">
        <v>0.65569999999999995</v>
      </c>
      <c r="AQ36" s="5">
        <v>0.74180000000000001</v>
      </c>
      <c r="AR36" s="5">
        <v>0.24729999999999999</v>
      </c>
      <c r="AS36" s="5">
        <v>1.23E-2</v>
      </c>
      <c r="AT36" s="5">
        <v>0.84550000000000003</v>
      </c>
      <c r="AU36" s="5">
        <v>0.60640000000000005</v>
      </c>
      <c r="AV36" s="5">
        <v>0.99970000000000003</v>
      </c>
      <c r="AW36" s="5">
        <v>4.8630000000000004</v>
      </c>
      <c r="AX36" s="4">
        <v>0.66539999999999999</v>
      </c>
      <c r="AY36" s="4">
        <v>0.76659999999999995</v>
      </c>
      <c r="AZ36" s="4">
        <v>0.23499999999999999</v>
      </c>
      <c r="BA36" s="4">
        <v>1.6799999999999999E-2</v>
      </c>
      <c r="BB36" s="4">
        <v>0.8266</v>
      </c>
      <c r="BC36" s="4">
        <v>0.5696</v>
      </c>
      <c r="BD36" s="4">
        <v>1</v>
      </c>
      <c r="BE36" s="4">
        <v>3.0623999999999998</v>
      </c>
      <c r="BF36" s="5">
        <v>0.6855</v>
      </c>
      <c r="BG36" s="5">
        <v>0.81679999999999997</v>
      </c>
      <c r="BH36" s="5">
        <v>0.20449999999999999</v>
      </c>
      <c r="BI36" s="5">
        <v>2.5499999999999998E-2</v>
      </c>
      <c r="BJ36" s="5">
        <v>0.78120000000000001</v>
      </c>
      <c r="BK36" s="5">
        <v>0.48470000000000002</v>
      </c>
      <c r="BL36" s="5">
        <v>0.998</v>
      </c>
      <c r="BM36" s="5">
        <v>1.8315999999999999</v>
      </c>
      <c r="BN36" s="4">
        <v>0.72789999999999999</v>
      </c>
      <c r="BO36" s="4">
        <v>0.92349999999999999</v>
      </c>
      <c r="BP36" s="4">
        <v>0.1573</v>
      </c>
      <c r="BQ36" s="4">
        <v>5.5100000000000003E-2</v>
      </c>
      <c r="BR36" s="4">
        <v>0.60489999999999999</v>
      </c>
      <c r="BS36" s="4">
        <v>0.27350000000000002</v>
      </c>
      <c r="BT36" s="4">
        <v>0.97599999999999998</v>
      </c>
      <c r="BU36" s="4">
        <v>0.88980000000000004</v>
      </c>
      <c r="BV36" s="5"/>
      <c r="BW36" s="5"/>
      <c r="BX36" s="5"/>
      <c r="BY36" s="5"/>
      <c r="BZ36" s="5"/>
      <c r="CA36" s="5"/>
      <c r="CB36" s="5"/>
      <c r="CC36" s="5"/>
      <c r="CD36" s="4"/>
      <c r="CE36" s="4"/>
      <c r="CF36" s="4"/>
      <c r="CG36" s="4"/>
      <c r="CH36" s="4"/>
      <c r="CI36" s="4"/>
      <c r="CJ36" s="4"/>
      <c r="CK36" s="4"/>
      <c r="CL36" s="5">
        <v>0.64780000000000004</v>
      </c>
      <c r="CM36" s="5">
        <v>0.72540000000000004</v>
      </c>
      <c r="CN36" s="5">
        <v>0.26500000000000001</v>
      </c>
      <c r="CO36" s="5">
        <v>9.2999999999999992E-3</v>
      </c>
      <c r="CP36" s="5">
        <v>0.85940000000000005</v>
      </c>
      <c r="CQ36" s="5">
        <v>0.62570000000000003</v>
      </c>
      <c r="CR36" s="5">
        <v>1</v>
      </c>
      <c r="CS36" s="5">
        <v>5.0479000000000003</v>
      </c>
      <c r="CT36" s="4"/>
      <c r="CU36" s="4"/>
      <c r="CV36" s="4"/>
      <c r="CW36" s="4"/>
      <c r="CX36" s="4"/>
      <c r="CY36" s="4"/>
      <c r="CZ36" s="4"/>
      <c r="DA36" s="4"/>
      <c r="DB36" s="5"/>
      <c r="DC36" s="5"/>
      <c r="DD36" s="5"/>
      <c r="DE36" s="5"/>
      <c r="DF36" s="5"/>
      <c r="DG36" s="5"/>
      <c r="DH36" s="5"/>
      <c r="DI36" s="5"/>
      <c r="DJ36" s="4"/>
      <c r="DK36" s="4"/>
      <c r="DL36" s="4"/>
      <c r="DM36" s="4"/>
      <c r="DN36" s="4"/>
      <c r="DO36" s="4"/>
      <c r="DP36" s="4"/>
      <c r="DQ36" s="4"/>
      <c r="DR36" s="5"/>
      <c r="DS36" s="5"/>
      <c r="DT36" s="5"/>
      <c r="DU36" s="5"/>
      <c r="DV36" s="5"/>
      <c r="DW36" s="5"/>
      <c r="DX36" s="5"/>
      <c r="DY36" s="5"/>
      <c r="DZ36" s="4">
        <v>0.64759999999999995</v>
      </c>
      <c r="EA36" s="4">
        <v>0.72470000000000001</v>
      </c>
      <c r="EB36" s="4">
        <v>0.2676</v>
      </c>
      <c r="EC36" s="4">
        <v>9.2999999999999992E-3</v>
      </c>
      <c r="ED36" s="4">
        <v>0.85780000000000001</v>
      </c>
      <c r="EE36" s="4">
        <v>0.62439999999999996</v>
      </c>
      <c r="EF36" s="4">
        <v>1</v>
      </c>
      <c r="EG36" s="4">
        <v>5.3357999999999999</v>
      </c>
      <c r="EH36" s="5"/>
      <c r="EI36" s="5"/>
      <c r="EJ36" s="5"/>
      <c r="EK36" s="5"/>
      <c r="EL36" s="5"/>
      <c r="EM36" s="5"/>
      <c r="EN36" s="5"/>
      <c r="EO36" s="5"/>
      <c r="EP36" s="4"/>
      <c r="EQ36" s="4"/>
      <c r="ER36" s="4"/>
      <c r="ES36" s="4"/>
      <c r="ET36" s="4"/>
      <c r="EU36" s="4"/>
      <c r="EV36" s="4"/>
      <c r="EW36" s="4"/>
      <c r="EX36" s="5">
        <v>0.62890000000000001</v>
      </c>
      <c r="EY36" s="5">
        <v>0.68400000000000005</v>
      </c>
      <c r="EZ36" s="5">
        <v>0.2944</v>
      </c>
      <c r="FA36" s="5">
        <v>1.6000000000000001E-3</v>
      </c>
      <c r="FB36" s="5">
        <v>0.87929999999999997</v>
      </c>
      <c r="FC36" s="5">
        <v>0.64859999999999995</v>
      </c>
      <c r="FD36" s="5">
        <v>1</v>
      </c>
      <c r="FE36" s="5">
        <v>8.9536999999999995</v>
      </c>
      <c r="FF36" s="4">
        <v>0.63859999999999995</v>
      </c>
      <c r="FG36" s="4">
        <v>0.70599999999999996</v>
      </c>
      <c r="FH36" s="4">
        <v>0.28189999999999998</v>
      </c>
      <c r="FI36" s="4">
        <v>4.8999999999999998E-3</v>
      </c>
      <c r="FJ36" s="4">
        <v>0.87270000000000003</v>
      </c>
      <c r="FK36" s="4">
        <v>0.63919999999999999</v>
      </c>
      <c r="FL36" s="4">
        <v>1</v>
      </c>
      <c r="FM36" s="4">
        <v>7.7637999999999998</v>
      </c>
      <c r="FN36" s="5">
        <v>0.64810000000000001</v>
      </c>
      <c r="FO36" s="5">
        <v>0.72660000000000002</v>
      </c>
      <c r="FP36" s="5">
        <v>0.26450000000000001</v>
      </c>
      <c r="FQ36" s="5">
        <v>9.2999999999999992E-3</v>
      </c>
      <c r="FR36" s="5">
        <v>0.85919999999999996</v>
      </c>
      <c r="FS36" s="5">
        <v>0.62549999999999994</v>
      </c>
      <c r="FT36" s="5">
        <v>1</v>
      </c>
      <c r="FU36" s="5">
        <v>4.6973000000000003</v>
      </c>
      <c r="FV36" s="4">
        <v>0.6653</v>
      </c>
      <c r="FW36" s="4">
        <v>0.76690000000000003</v>
      </c>
      <c r="FX36" s="4">
        <v>0.23580000000000001</v>
      </c>
      <c r="FY36" s="4">
        <v>1.6799999999999999E-2</v>
      </c>
      <c r="FZ36" s="4">
        <v>0.82589999999999997</v>
      </c>
      <c r="GA36" s="4">
        <v>0.5716</v>
      </c>
      <c r="GB36" s="4">
        <v>0.99980000000000002</v>
      </c>
      <c r="GC36" s="4">
        <v>3.0804999999999998</v>
      </c>
      <c r="GD36" s="5"/>
      <c r="GE36" s="5"/>
      <c r="GF36" s="5"/>
      <c r="GG36" s="5"/>
      <c r="GH36" s="5"/>
      <c r="GI36" s="5"/>
      <c r="GJ36" s="5"/>
      <c r="GK36" s="5"/>
      <c r="GL36" s="4"/>
      <c r="GM36" s="4"/>
      <c r="GN36" s="4"/>
      <c r="GO36" s="4"/>
      <c r="GP36" s="4"/>
      <c r="GQ36" s="4"/>
      <c r="GR36" s="4"/>
      <c r="GS36" s="4"/>
      <c r="GT36" s="5"/>
      <c r="GU36" s="5"/>
      <c r="GV36" s="5"/>
      <c r="GW36" s="5"/>
      <c r="GX36" s="5"/>
      <c r="GY36" s="5"/>
      <c r="GZ36" s="5"/>
      <c r="HA36" s="5"/>
      <c r="HB36" s="4"/>
      <c r="HC36" s="4"/>
      <c r="HD36" s="4"/>
      <c r="HE36" s="4"/>
      <c r="HF36" s="4"/>
      <c r="HG36" s="4"/>
      <c r="HH36" s="4"/>
      <c r="HI36" s="4"/>
      <c r="HJ36" s="5"/>
      <c r="HK36" s="5"/>
      <c r="HL36" s="5"/>
      <c r="HM36" s="5"/>
      <c r="HN36" s="5"/>
      <c r="HO36" s="5"/>
      <c r="HP36" s="5"/>
      <c r="HQ36" s="5"/>
      <c r="HR36" s="4"/>
      <c r="HS36" s="4"/>
      <c r="HT36" s="4"/>
      <c r="HU36" s="4"/>
      <c r="HV36" s="4"/>
      <c r="HW36" s="4"/>
      <c r="HX36" s="4"/>
      <c r="HY36" s="4"/>
      <c r="HZ36" s="5"/>
      <c r="IA36" s="5"/>
      <c r="IB36" s="5"/>
      <c r="IC36" s="5"/>
      <c r="ID36" s="5"/>
      <c r="IE36" s="5"/>
      <c r="IF36" s="5"/>
      <c r="IG36" s="5"/>
      <c r="IH36" s="4"/>
      <c r="II36" s="4"/>
      <c r="IJ36" s="4"/>
      <c r="IK36" s="4"/>
      <c r="IL36" s="4"/>
      <c r="IM36" s="4"/>
      <c r="IN36" s="4"/>
      <c r="IO36" s="4"/>
      <c r="IP36" s="5"/>
      <c r="IQ36" s="5"/>
      <c r="IR36" s="5"/>
      <c r="IS36" s="5"/>
      <c r="IT36" s="5"/>
      <c r="IU36" s="5"/>
      <c r="IV36" s="5"/>
      <c r="IW36" s="5"/>
      <c r="IX36" s="4"/>
      <c r="IY36" s="4"/>
      <c r="IZ36" s="4"/>
      <c r="JA36" s="4"/>
      <c r="JB36" s="4"/>
      <c r="JC36" s="4"/>
      <c r="JD36" s="4"/>
      <c r="JE36" s="4"/>
      <c r="JF36" s="5"/>
      <c r="JG36" s="5"/>
      <c r="JH36" s="5"/>
      <c r="JI36" s="5"/>
      <c r="JJ36" s="5"/>
      <c r="JK36" s="5"/>
      <c r="JL36" s="5"/>
      <c r="JM36" s="5"/>
      <c r="JN36" s="4">
        <f t="shared" si="0"/>
        <v>0.65367333333333333</v>
      </c>
      <c r="JO36" s="4">
        <f t="shared" si="1"/>
        <v>0.7407999999999999</v>
      </c>
      <c r="JP36" s="4">
        <f t="shared" si="2"/>
        <v>0.25432666666666665</v>
      </c>
      <c r="JQ36" s="4">
        <f t="shared" si="3"/>
        <v>1.2446666666666667E-2</v>
      </c>
      <c r="JR36" s="4">
        <f t="shared" si="4"/>
        <v>0.83785333333333334</v>
      </c>
      <c r="JS36" s="4">
        <f t="shared" si="5"/>
        <v>0.59063333333333334</v>
      </c>
      <c r="JT36" s="4">
        <f t="shared" si="6"/>
        <v>0.99823333333333342</v>
      </c>
      <c r="JU36" s="4">
        <f t="shared" si="7"/>
        <v>5.6351333333333331</v>
      </c>
      <c r="JV36" s="1" t="str" cm="1">
        <f t="array" aca="1" ref="JV36" ca="1">CONCATENATE(INDIRECT(ADDRESS(1,MATCH(_xlfn.MINIFS(B36:JM36,metrics.rec,"MAE"),B36:JM36,0)+1)), ", ", INDIRECT(ADDRESS(2,MATCH(_xlfn.MINIFS(B36:JM36,metrics.rec,"MAE"),B36:JM36,0)+1)))</f>
        <v>k=20, r=0.1</v>
      </c>
      <c r="JW36" s="1" t="str" cm="1">
        <f t="array" aca="1" ref="JW36" ca="1">CONCATENATE(INDIRECT(ADDRESS(1,MATCH(_xlfn.MINIFS(B36:JM36,metrics.rec,"MSE"),B36:JM36,0)+1)), ", ", INDIRECT(ADDRESS(2,MATCH(_xlfn.MINIFS(B36:JM36,metrics.rec,"MSE"),B36:JM36,0)+1)))</f>
        <v>k=20, r=0.1</v>
      </c>
      <c r="JX36" s="1" t="str" cm="1">
        <f t="array" aca="1" ref="JX36" ca="1">CONCATENATE(INDIRECT(ADDRESS(1,MATCH(_xlfn.MAXIFS(B36:JM36,metrics.rec,"R"),B36:JM36,0)+1)), ", ", INDIRECT(ADDRESS(2,MATCH(_xlfn.MAXIFS(B36:JM36,metrics.rec,"R"),B36:JM36,0)+1)))</f>
        <v>k=20, r=0.1</v>
      </c>
      <c r="JY36" s="1" t="str" cm="1">
        <f t="array" aca="1" ref="JY36" ca="1">CONCATENATE(INDIRECT(ADDRESS(1,MATCH(_xlfn.MAXIFS(B36:JM36,metrics.rec,"Precision"),B36:JM36,0)+1)), ", ", INDIRECT(ADDRESS(2,MATCH(_xlfn.MAXIFS(B36:JM36,metrics.rec,"Precision"),B36:JM36,0)+1)))</f>
        <v>k=5, r=0.9</v>
      </c>
      <c r="JZ36" s="1" t="str" cm="1">
        <f t="array" aca="1" ref="JZ36" ca="1">CONCATENATE(INDIRECT(ADDRESS(1,MATCH(_xlfn.MAXIFS(B36:JM36,metrics.rec,"Recall"),B36:JM36,0)+1)), ", ", INDIRECT(ADDRESS(2,MATCH(_xlfn.MAXIFS(B36:JM36,metrics.rec,"Recall"),B36:JM36,0)+1)))</f>
        <v>k=5, r=0.1</v>
      </c>
      <c r="KA36" s="1" t="str" cm="1">
        <f t="array" aca="1" ref="KA36" ca="1">CONCATENATE(INDIRECT(ADDRESS(1,MATCH(_xlfn.MAXIFS(B36:JM36,metrics.rec,"Coverage"),B36:JM36,0)+1)), ", ", INDIRECT(ADDRESS(2,MATCH(_xlfn.MAXIFS(B36:JM36,metrics.rec,"Coverage"),B36:JM36,0)+1)))</f>
        <v>k=20, r=0.1</v>
      </c>
      <c r="KB36" s="1" t="str" cm="1">
        <f t="array" aca="1" ref="KB36" ca="1">CONCATENATE(INDIRECT(ADDRESS(1,MATCH(_xlfn.MAXIFS(B36:JM36,metrics.rec,"Recatio"),B36:JM36,0)+1)), ", ", INDIRECT(ADDRESS(2,MATCH(_xlfn.MAXIFS(B36:JM36,metrics.rec,"Recatio"),B36:JM36,0)+1)))</f>
        <v>k=5, r=0.1</v>
      </c>
      <c r="KC36" s="1" t="str" cm="1">
        <f t="array" aca="1" ref="KC36" ca="1">CONCATENATE(INDIRECT(ADDRESS(1,MATCH(_xlfn.MINIFS(B36:JM36,metrics.rec,"Time"),B36:JM36,0)+1)), ", ", INDIRECT(ADDRESS(2,MATCH(_xlfn.MINIFS(B36:JM36,metrics.rec,"Time"),B36:JM36,0)+1)))</f>
        <v>k=5, r=0.9</v>
      </c>
    </row>
    <row r="37" spans="1:289" x14ac:dyDescent="0.2">
      <c r="A37" s="1" t="s">
        <v>33</v>
      </c>
      <c r="B37" s="4">
        <v>0.63919999999999999</v>
      </c>
      <c r="C37" s="4">
        <v>0.70779999999999998</v>
      </c>
      <c r="D37" s="4">
        <v>0.24510000000000001</v>
      </c>
      <c r="E37" s="4">
        <v>4.1000000000000003E-3</v>
      </c>
      <c r="F37" s="4">
        <v>0.85450000000000004</v>
      </c>
      <c r="G37" s="4"/>
      <c r="H37" s="4">
        <v>1</v>
      </c>
      <c r="I37" s="4">
        <v>2.9390999999999998</v>
      </c>
      <c r="J37" s="5">
        <v>0.64510000000000001</v>
      </c>
      <c r="K37" s="5">
        <v>0.7248</v>
      </c>
      <c r="L37" s="5">
        <v>0.23799999999999999</v>
      </c>
      <c r="M37" s="5">
        <v>8.2000000000000007E-3</v>
      </c>
      <c r="N37" s="5">
        <v>0.85070000000000001</v>
      </c>
      <c r="O37" s="5">
        <v>0.23899999999999999</v>
      </c>
      <c r="P37" s="5">
        <v>1</v>
      </c>
      <c r="Q37" s="5">
        <v>2.5952000000000002</v>
      </c>
      <c r="R37" s="4">
        <v>0.6522</v>
      </c>
      <c r="S37" s="4">
        <v>0.74009999999999998</v>
      </c>
      <c r="T37" s="4">
        <v>0.22090000000000001</v>
      </c>
      <c r="U37" s="4">
        <v>1.26E-2</v>
      </c>
      <c r="V37" s="4">
        <v>0.84289999999999998</v>
      </c>
      <c r="W37" s="4"/>
      <c r="X37" s="4">
        <v>1</v>
      </c>
      <c r="Y37" s="4">
        <v>2.7338</v>
      </c>
      <c r="Z37" s="5">
        <v>0.65569999999999995</v>
      </c>
      <c r="AA37" s="5">
        <v>0.74770000000000003</v>
      </c>
      <c r="AB37" s="5">
        <v>0.21390000000000001</v>
      </c>
      <c r="AC37" s="5">
        <v>1.7600000000000001E-2</v>
      </c>
      <c r="AD37" s="5">
        <v>0.83320000000000005</v>
      </c>
      <c r="AE37" s="5">
        <v>0.23910000000000001</v>
      </c>
      <c r="AF37" s="5">
        <v>1</v>
      </c>
      <c r="AG37" s="5">
        <v>2.1741000000000001</v>
      </c>
      <c r="AH37" s="4">
        <v>0.66090000000000004</v>
      </c>
      <c r="AI37" s="4">
        <v>0.75880000000000003</v>
      </c>
      <c r="AJ37" s="4">
        <v>0.20660000000000001</v>
      </c>
      <c r="AK37" s="4">
        <v>2.29E-2</v>
      </c>
      <c r="AL37" s="4">
        <v>0.81710000000000005</v>
      </c>
      <c r="AM37" s="4"/>
      <c r="AN37" s="4">
        <v>1</v>
      </c>
      <c r="AO37" s="4">
        <v>2.7816999999999998</v>
      </c>
      <c r="AP37" s="5">
        <v>0.66930000000000001</v>
      </c>
      <c r="AQ37" s="5">
        <v>0.77729999999999999</v>
      </c>
      <c r="AR37" s="5">
        <v>0.18279999999999999</v>
      </c>
      <c r="AS37" s="5">
        <v>2.86E-2</v>
      </c>
      <c r="AT37" s="5">
        <v>0.79690000000000005</v>
      </c>
      <c r="AU37" s="5">
        <v>0.24629999999999999</v>
      </c>
      <c r="AV37" s="5">
        <v>1</v>
      </c>
      <c r="AW37" s="5">
        <v>1.8722000000000001</v>
      </c>
      <c r="AX37" s="4">
        <v>0.69</v>
      </c>
      <c r="AY37" s="4">
        <v>0.82430000000000003</v>
      </c>
      <c r="AZ37" s="4">
        <v>0.16389999999999999</v>
      </c>
      <c r="BA37" s="4">
        <v>3.39E-2</v>
      </c>
      <c r="BB37" s="4">
        <v>0.7661</v>
      </c>
      <c r="BC37" s="4"/>
      <c r="BD37" s="4">
        <v>1</v>
      </c>
      <c r="BE37" s="4">
        <v>2.3048000000000002</v>
      </c>
      <c r="BF37" s="5">
        <v>0.70520000000000005</v>
      </c>
      <c r="BG37" s="5">
        <v>0.86260000000000003</v>
      </c>
      <c r="BH37" s="5">
        <v>0.14749999999999999</v>
      </c>
      <c r="BI37" s="5">
        <v>3.8600000000000002E-2</v>
      </c>
      <c r="BJ37" s="5">
        <v>0.70030000000000003</v>
      </c>
      <c r="BK37" s="5">
        <v>0.28749999999999998</v>
      </c>
      <c r="BL37" s="5">
        <v>0.99839999999999995</v>
      </c>
      <c r="BM37" s="5">
        <v>1.6836</v>
      </c>
      <c r="BN37" s="4">
        <v>0.745</v>
      </c>
      <c r="BO37" s="4">
        <v>0.96060000000000001</v>
      </c>
      <c r="BP37" s="4">
        <v>0.1042</v>
      </c>
      <c r="BQ37" s="4">
        <v>4.4299999999999999E-2</v>
      </c>
      <c r="BR37" s="4">
        <v>0.56069999999999998</v>
      </c>
      <c r="BS37" s="4"/>
      <c r="BT37" s="4">
        <v>0.98</v>
      </c>
      <c r="BU37" s="4">
        <v>1.2425999999999999</v>
      </c>
      <c r="BV37" s="5">
        <v>0.6431</v>
      </c>
      <c r="BW37" s="5">
        <v>0.72189999999999999</v>
      </c>
      <c r="BX37" s="5">
        <v>0.25929999999999997</v>
      </c>
      <c r="BY37" s="5">
        <v>4.1000000000000003E-3</v>
      </c>
      <c r="BZ37" s="5">
        <v>0.85680000000000001</v>
      </c>
      <c r="CA37" s="5">
        <v>0.24540000000000001</v>
      </c>
      <c r="CB37" s="5">
        <v>1</v>
      </c>
      <c r="CC37" s="5">
        <v>2.9113000000000002</v>
      </c>
      <c r="CD37" s="4">
        <v>0.65090000000000003</v>
      </c>
      <c r="CE37" s="4">
        <v>0.7379</v>
      </c>
      <c r="CF37" s="4">
        <v>0.23019999999999999</v>
      </c>
      <c r="CG37" s="4">
        <v>1.2699999999999999E-2</v>
      </c>
      <c r="CH37" s="4">
        <v>0.84299999999999997</v>
      </c>
      <c r="CI37" s="4">
        <v>0.2384</v>
      </c>
      <c r="CJ37" s="4">
        <v>1</v>
      </c>
      <c r="CK37" s="4">
        <v>2.3988999999999998</v>
      </c>
      <c r="CL37" s="5">
        <v>0.66210000000000002</v>
      </c>
      <c r="CM37" s="5">
        <v>0.76290000000000002</v>
      </c>
      <c r="CN37" s="5">
        <v>0.20430000000000001</v>
      </c>
      <c r="CO37" s="5">
        <v>2.3E-2</v>
      </c>
      <c r="CP37" s="5">
        <v>0.81910000000000005</v>
      </c>
      <c r="CQ37" s="5">
        <v>0.24010000000000001</v>
      </c>
      <c r="CR37" s="5">
        <v>1</v>
      </c>
      <c r="CS37" s="5">
        <v>1.8584000000000001</v>
      </c>
      <c r="CT37" s="4">
        <v>0.68300000000000005</v>
      </c>
      <c r="CU37" s="4">
        <v>0.81010000000000004</v>
      </c>
      <c r="CV37" s="4">
        <v>0.16850000000000001</v>
      </c>
      <c r="CW37" s="4">
        <v>3.4099999999999998E-2</v>
      </c>
      <c r="CX37" s="4">
        <v>0.76339999999999997</v>
      </c>
      <c r="CY37" s="4">
        <v>0.26</v>
      </c>
      <c r="CZ37" s="4">
        <v>1</v>
      </c>
      <c r="DA37" s="4">
        <v>1.6389</v>
      </c>
      <c r="DB37" s="5">
        <v>0.74450000000000005</v>
      </c>
      <c r="DC37" s="5">
        <v>0.95879999999999999</v>
      </c>
      <c r="DD37" s="5">
        <v>0.11169999999999999</v>
      </c>
      <c r="DE37" s="5">
        <v>4.4200000000000003E-2</v>
      </c>
      <c r="DF37" s="5">
        <v>0.55940000000000001</v>
      </c>
      <c r="DG37" s="5">
        <v>0.31490000000000001</v>
      </c>
      <c r="DH37" s="5">
        <v>0.97729999999999995</v>
      </c>
      <c r="DI37" s="5">
        <v>1.0011000000000001</v>
      </c>
      <c r="DJ37" s="4">
        <v>0.64359999999999995</v>
      </c>
      <c r="DK37" s="4">
        <v>0.72360000000000002</v>
      </c>
      <c r="DL37" s="4">
        <v>0.24379999999999999</v>
      </c>
      <c r="DM37" s="4">
        <v>4.1000000000000003E-3</v>
      </c>
      <c r="DN37" s="4">
        <v>0.85529999999999995</v>
      </c>
      <c r="DO37" s="4">
        <v>0.24529999999999999</v>
      </c>
      <c r="DP37" s="4">
        <v>1</v>
      </c>
      <c r="DQ37" s="4">
        <v>3.1347999999999998</v>
      </c>
      <c r="DR37" s="5">
        <v>0.65069999999999995</v>
      </c>
      <c r="DS37" s="5">
        <v>0.73809999999999998</v>
      </c>
      <c r="DT37" s="5">
        <v>0.2268</v>
      </c>
      <c r="DU37" s="5">
        <v>1.2699999999999999E-2</v>
      </c>
      <c r="DV37" s="5">
        <v>0.84350000000000003</v>
      </c>
      <c r="DW37" s="5">
        <v>0.23830000000000001</v>
      </c>
      <c r="DX37" s="5">
        <v>1</v>
      </c>
      <c r="DY37" s="5">
        <v>2.2625000000000002</v>
      </c>
      <c r="DZ37" s="4">
        <v>0.66110000000000002</v>
      </c>
      <c r="EA37" s="4">
        <v>0.76019999999999999</v>
      </c>
      <c r="EB37" s="4">
        <v>0.20569999999999999</v>
      </c>
      <c r="EC37" s="4">
        <v>2.3E-2</v>
      </c>
      <c r="ED37" s="4">
        <v>0.81850000000000001</v>
      </c>
      <c r="EE37" s="4">
        <v>0.2407</v>
      </c>
      <c r="EF37" s="4">
        <v>1</v>
      </c>
      <c r="EG37" s="4">
        <v>2.1791999999999998</v>
      </c>
      <c r="EH37" s="5">
        <v>0.6835</v>
      </c>
      <c r="EI37" s="5">
        <v>0.81189999999999996</v>
      </c>
      <c r="EJ37" s="5">
        <v>0.1701</v>
      </c>
      <c r="EK37" s="5">
        <v>3.4099999999999998E-2</v>
      </c>
      <c r="EL37" s="5">
        <v>0.76370000000000005</v>
      </c>
      <c r="EM37" s="5">
        <v>0.25990000000000002</v>
      </c>
      <c r="EN37" s="5">
        <v>0.99980000000000002</v>
      </c>
      <c r="EO37" s="5">
        <v>1.6163000000000001</v>
      </c>
      <c r="EP37" s="4">
        <v>0.74350000000000005</v>
      </c>
      <c r="EQ37" s="4">
        <v>0.95840000000000003</v>
      </c>
      <c r="ER37" s="4">
        <v>0.1143</v>
      </c>
      <c r="ES37" s="4">
        <v>4.4600000000000001E-2</v>
      </c>
      <c r="ET37" s="4">
        <v>0.55689999999999995</v>
      </c>
      <c r="EU37" s="4">
        <v>0.31069999999999998</v>
      </c>
      <c r="EV37" s="4">
        <v>0.97330000000000005</v>
      </c>
      <c r="EW37" s="4">
        <v>0.73839999999999995</v>
      </c>
      <c r="EX37" s="5">
        <v>0.64080000000000004</v>
      </c>
      <c r="EY37" s="5">
        <v>0.71609999999999996</v>
      </c>
      <c r="EZ37" s="5">
        <v>0.25269999999999998</v>
      </c>
      <c r="FA37" s="5">
        <v>4.1000000000000003E-3</v>
      </c>
      <c r="FB37" s="5">
        <v>0.85709999999999997</v>
      </c>
      <c r="FC37" s="5">
        <v>0.24529999999999999</v>
      </c>
      <c r="FD37" s="5">
        <v>1</v>
      </c>
      <c r="FE37" s="5">
        <v>2.4468999999999999</v>
      </c>
      <c r="FF37" s="4">
        <v>0.65080000000000005</v>
      </c>
      <c r="FG37" s="4">
        <v>0.73819999999999997</v>
      </c>
      <c r="FH37" s="4">
        <v>0.23050000000000001</v>
      </c>
      <c r="FI37" s="4">
        <v>1.2699999999999999E-2</v>
      </c>
      <c r="FJ37" s="4">
        <v>0.84309999999999996</v>
      </c>
      <c r="FK37" s="4">
        <v>0.23860000000000001</v>
      </c>
      <c r="FL37" s="4">
        <v>1</v>
      </c>
      <c r="FM37" s="4">
        <v>2.9565999999999999</v>
      </c>
      <c r="FN37" s="5">
        <v>0.66249999999999998</v>
      </c>
      <c r="FO37" s="5">
        <v>0.76400000000000001</v>
      </c>
      <c r="FP37" s="5">
        <v>0.2024</v>
      </c>
      <c r="FQ37" s="5">
        <v>2.3E-2</v>
      </c>
      <c r="FR37" s="5">
        <v>0.81930000000000003</v>
      </c>
      <c r="FS37" s="5">
        <v>0.24060000000000001</v>
      </c>
      <c r="FT37" s="5">
        <v>1</v>
      </c>
      <c r="FU37" s="5">
        <v>1.8666</v>
      </c>
      <c r="FV37" s="4">
        <v>0.68420000000000003</v>
      </c>
      <c r="FW37" s="4">
        <v>0.81259999999999999</v>
      </c>
      <c r="FX37" s="4">
        <v>0.16470000000000001</v>
      </c>
      <c r="FY37" s="4">
        <v>3.39E-2</v>
      </c>
      <c r="FZ37" s="4">
        <v>0.76339999999999997</v>
      </c>
      <c r="GA37" s="4">
        <v>0.26140000000000002</v>
      </c>
      <c r="GB37" s="4">
        <v>0.99990000000000001</v>
      </c>
      <c r="GC37" s="4">
        <v>1.5215000000000001</v>
      </c>
      <c r="GD37" s="5">
        <v>0.74339999999999995</v>
      </c>
      <c r="GE37" s="5">
        <v>0.95689999999999997</v>
      </c>
      <c r="GF37" s="5">
        <v>0.1129</v>
      </c>
      <c r="GG37" s="5">
        <v>4.4699999999999997E-2</v>
      </c>
      <c r="GH37" s="5">
        <v>0.55810000000000004</v>
      </c>
      <c r="GI37" s="5">
        <v>0.31069999999999998</v>
      </c>
      <c r="GJ37" s="5">
        <v>0.97489999999999999</v>
      </c>
      <c r="GK37" s="5">
        <v>0.82089999999999996</v>
      </c>
      <c r="GL37" s="4"/>
      <c r="GM37" s="4"/>
      <c r="GN37" s="4"/>
      <c r="GO37" s="4"/>
      <c r="GP37" s="4"/>
      <c r="GQ37" s="4"/>
      <c r="GR37" s="4"/>
      <c r="GS37" s="4"/>
      <c r="GT37" s="5"/>
      <c r="GU37" s="5"/>
      <c r="GV37" s="5"/>
      <c r="GW37" s="5"/>
      <c r="GX37" s="5"/>
      <c r="GY37" s="5"/>
      <c r="GZ37" s="5"/>
      <c r="HA37" s="5"/>
      <c r="HB37" s="4">
        <v>0.66149999999999998</v>
      </c>
      <c r="HC37" s="4">
        <v>0.76160000000000005</v>
      </c>
      <c r="HD37" s="4">
        <v>0.20549999999999999</v>
      </c>
      <c r="HE37" s="4">
        <v>2.3E-2</v>
      </c>
      <c r="HF37" s="4">
        <v>0.8175</v>
      </c>
      <c r="HG37" s="4"/>
      <c r="HH37" s="4">
        <v>1</v>
      </c>
      <c r="HI37" s="4">
        <v>1.9645999999999999</v>
      </c>
      <c r="HJ37" s="5"/>
      <c r="HK37" s="5"/>
      <c r="HL37" s="5"/>
      <c r="HM37" s="5"/>
      <c r="HN37" s="5"/>
      <c r="HO37" s="5"/>
      <c r="HP37" s="5"/>
      <c r="HQ37" s="5"/>
      <c r="HR37" s="4"/>
      <c r="HS37" s="4"/>
      <c r="HT37" s="4"/>
      <c r="HU37" s="4"/>
      <c r="HV37" s="4"/>
      <c r="HW37" s="4"/>
      <c r="HX37" s="4"/>
      <c r="HY37" s="4"/>
      <c r="HZ37" s="5"/>
      <c r="IA37" s="5"/>
      <c r="IB37" s="5"/>
      <c r="IC37" s="5"/>
      <c r="ID37" s="5"/>
      <c r="IE37" s="5"/>
      <c r="IF37" s="5"/>
      <c r="IG37" s="5"/>
      <c r="IH37" s="4"/>
      <c r="II37" s="4"/>
      <c r="IJ37" s="4"/>
      <c r="IK37" s="4"/>
      <c r="IL37" s="4"/>
      <c r="IM37" s="4"/>
      <c r="IN37" s="4"/>
      <c r="IO37" s="4"/>
      <c r="IP37" s="5"/>
      <c r="IQ37" s="5"/>
      <c r="IR37" s="5"/>
      <c r="IS37" s="5"/>
      <c r="IT37" s="5"/>
      <c r="IU37" s="5"/>
      <c r="IV37" s="5"/>
      <c r="IW37" s="5"/>
      <c r="IX37" s="4"/>
      <c r="IY37" s="4"/>
      <c r="IZ37" s="4"/>
      <c r="JA37" s="4"/>
      <c r="JB37" s="4"/>
      <c r="JC37" s="4"/>
      <c r="JD37" s="4"/>
      <c r="JE37" s="4"/>
      <c r="JF37" s="5"/>
      <c r="JG37" s="5"/>
      <c r="JH37" s="5"/>
      <c r="JI37" s="5"/>
      <c r="JJ37" s="5"/>
      <c r="JK37" s="5"/>
      <c r="JL37" s="5"/>
      <c r="JM37" s="5"/>
      <c r="JN37" s="4">
        <f t="shared" si="0"/>
        <v>0.67487200000000003</v>
      </c>
      <c r="JO37" s="4">
        <f t="shared" si="1"/>
        <v>0.79348799999999997</v>
      </c>
      <c r="JP37" s="4">
        <f t="shared" si="2"/>
        <v>0.19305199999999992</v>
      </c>
      <c r="JQ37" s="4">
        <f t="shared" si="3"/>
        <v>2.3552E-2</v>
      </c>
      <c r="JR37" s="4">
        <f t="shared" si="4"/>
        <v>0.77442000000000011</v>
      </c>
      <c r="JS37" s="4">
        <f t="shared" si="5"/>
        <v>0.25801052631578947</v>
      </c>
      <c r="JT37" s="4">
        <f t="shared" si="6"/>
        <v>0.99614400000000014</v>
      </c>
      <c r="JU37" s="4">
        <f t="shared" si="7"/>
        <v>2.06576</v>
      </c>
      <c r="JV37" s="1" t="str" cm="1">
        <f t="array" aca="1" ref="JV37" ca="1">CONCATENATE(INDIRECT(ADDRESS(1,MATCH(_xlfn.MINIFS(B37:JM37,metrics.rec,"MAE"),B37:JM37,0)+1)), ", ", INDIRECT(ADDRESS(2,MATCH(_xlfn.MINIFS(B37:JM37,metrics.rec,"MAE"),B37:JM37,0)+1)))</f>
        <v>k=5, r=0.1</v>
      </c>
      <c r="JW37" s="1" t="str" cm="1">
        <f t="array" aca="1" ref="JW37" ca="1">CONCATENATE(INDIRECT(ADDRESS(1,MATCH(_xlfn.MINIFS(B37:JM37,metrics.rec,"MSE"),B37:JM37,0)+1)), ", ", INDIRECT(ADDRESS(2,MATCH(_xlfn.MINIFS(B37:JM37,metrics.rec,"MSE"),B37:JM37,0)+1)))</f>
        <v>k=5, r=0.1</v>
      </c>
      <c r="JX37" s="1" t="str" cm="1">
        <f t="array" aca="1" ref="JX37" ca="1">CONCATENATE(INDIRECT(ADDRESS(1,MATCH(_xlfn.MAXIFS(B37:JM37,metrics.rec,"R"),B37:JM37,0)+1)), ", ", INDIRECT(ADDRESS(2,MATCH(_xlfn.MAXIFS(B37:JM37,metrics.rec,"R"),B37:JM37,0)+1)))</f>
        <v>k=10, r=0.1</v>
      </c>
      <c r="JY37" s="1" t="str" cm="1">
        <f t="array" aca="1" ref="JY37" ca="1">CONCATENATE(INDIRECT(ADDRESS(1,MATCH(_xlfn.MAXIFS(B37:JM37,metrics.rec,"Precision"),B37:JM37,0)+1)), ", ", INDIRECT(ADDRESS(2,MATCH(_xlfn.MAXIFS(B37:JM37,metrics.rec,"Precision"),B37:JM37,0)+1)))</f>
        <v>k=20, r=0.9</v>
      </c>
      <c r="JZ37" s="1" t="str" cm="1">
        <f t="array" aca="1" ref="JZ37" ca="1">CONCATENATE(INDIRECT(ADDRESS(1,MATCH(_xlfn.MAXIFS(B37:JM37,metrics.rec,"Recall"),B37:JM37,0)+1)), ", ", INDIRECT(ADDRESS(2,MATCH(_xlfn.MAXIFS(B37:JM37,metrics.rec,"Recall"),B37:JM37,0)+1)))</f>
        <v>k=20, r=0.1</v>
      </c>
      <c r="KA37" s="1" t="str" cm="1">
        <f t="array" aca="1" ref="KA37" ca="1">CONCATENATE(INDIRECT(ADDRESS(1,MATCH(_xlfn.MAXIFS(B37:JM37,metrics.rec,"Coverage"),B37:JM37,0)+1)), ", ", INDIRECT(ADDRESS(2,MATCH(_xlfn.MAXIFS(B37:JM37,metrics.rec,"Coverage"),B37:JM37,0)+1)))</f>
        <v>k=10, r=0.9</v>
      </c>
      <c r="KB37" s="1" t="str" cm="1">
        <f t="array" aca="1" ref="KB37" ca="1">CONCATENATE(INDIRECT(ADDRESS(1,MATCH(_xlfn.MAXIFS(B37:JM37,metrics.rec,"Recatio"),B37:JM37,0)+1)), ", ", INDIRECT(ADDRESS(2,MATCH(_xlfn.MAXIFS(B37:JM37,metrics.rec,"Recatio"),B37:JM37,0)+1)))</f>
        <v>k=5, r=0.1</v>
      </c>
      <c r="KC37" s="1" t="str" cm="1">
        <f t="array" aca="1" ref="KC37" ca="1">CONCATENATE(INDIRECT(ADDRESS(1,MATCH(_xlfn.MINIFS(B37:JM37,metrics.rec,"Time"),B37:JM37,0)+1)), ", ", INDIRECT(ADDRESS(2,MATCH(_xlfn.MINIFS(B37:JM37,metrics.rec,"Time"),B37:JM37,0)+1)))</f>
        <v>k=15, r=0.9</v>
      </c>
    </row>
    <row r="38" spans="1:289" x14ac:dyDescent="0.2">
      <c r="A38" s="1" t="s">
        <v>34</v>
      </c>
      <c r="B38" s="4">
        <v>0.69230000000000003</v>
      </c>
      <c r="C38" s="4">
        <v>0.81189999999999996</v>
      </c>
      <c r="D38" s="4">
        <v>0.10630000000000001</v>
      </c>
      <c r="E38" s="4">
        <v>4.1000000000000003E-3</v>
      </c>
      <c r="F38" s="4">
        <v>0.57389999999999997</v>
      </c>
      <c r="G38" s="4"/>
      <c r="H38" s="4">
        <v>1</v>
      </c>
      <c r="I38" s="4">
        <v>2.9146000000000001</v>
      </c>
      <c r="J38" s="5">
        <v>0.71499999999999997</v>
      </c>
      <c r="K38" s="5">
        <v>0.86819999999999997</v>
      </c>
      <c r="L38" s="5">
        <v>8.5699999999999998E-2</v>
      </c>
      <c r="M38" s="5">
        <v>7.3000000000000001E-3</v>
      </c>
      <c r="N38" s="5">
        <v>0.54239999999999999</v>
      </c>
      <c r="O38" s="5">
        <v>0.17019999999999999</v>
      </c>
      <c r="P38" s="5">
        <v>1</v>
      </c>
      <c r="Q38" s="5">
        <v>2.4708999999999999</v>
      </c>
      <c r="R38" s="4">
        <v>0.72850000000000004</v>
      </c>
      <c r="S38" s="4">
        <v>0.90210000000000001</v>
      </c>
      <c r="T38" s="4">
        <v>9.6199999999999994E-2</v>
      </c>
      <c r="U38" s="4">
        <v>1.03E-2</v>
      </c>
      <c r="V38" s="4">
        <v>0.50949999999999995</v>
      </c>
      <c r="W38" s="4"/>
      <c r="X38" s="4">
        <v>1</v>
      </c>
      <c r="Y38" s="4">
        <v>2.5518999999999998</v>
      </c>
      <c r="Z38" s="5">
        <v>0.74080000000000001</v>
      </c>
      <c r="AA38" s="5">
        <v>0.92979999999999996</v>
      </c>
      <c r="AB38" s="5">
        <v>8.3699999999999997E-2</v>
      </c>
      <c r="AC38" s="5">
        <v>1.2999999999999999E-2</v>
      </c>
      <c r="AD38" s="5">
        <v>0.4798</v>
      </c>
      <c r="AE38" s="5">
        <v>0.18609999999999999</v>
      </c>
      <c r="AF38" s="5">
        <v>1</v>
      </c>
      <c r="AG38" s="5">
        <v>2.0068999999999999</v>
      </c>
      <c r="AH38" s="4">
        <v>0.74739999999999995</v>
      </c>
      <c r="AI38" s="4">
        <v>0.95009999999999994</v>
      </c>
      <c r="AJ38" s="4">
        <v>0.1031</v>
      </c>
      <c r="AK38" s="4">
        <v>1.49E-2</v>
      </c>
      <c r="AL38" s="4">
        <v>0.45540000000000003</v>
      </c>
      <c r="AM38" s="4"/>
      <c r="AN38" s="4">
        <v>1</v>
      </c>
      <c r="AO38" s="4">
        <v>2.3915000000000002</v>
      </c>
      <c r="AP38" s="5">
        <v>0.75149999999999995</v>
      </c>
      <c r="AQ38" s="5">
        <v>0.96360000000000001</v>
      </c>
      <c r="AR38" s="5">
        <v>0.10489999999999999</v>
      </c>
      <c r="AS38" s="5">
        <v>1.7000000000000001E-2</v>
      </c>
      <c r="AT38" s="5">
        <v>0.44679999999999997</v>
      </c>
      <c r="AU38" s="5">
        <v>0.2319</v>
      </c>
      <c r="AV38" s="5">
        <v>1</v>
      </c>
      <c r="AW38" s="5">
        <v>1.7042999999999999</v>
      </c>
      <c r="AX38" s="4">
        <v>0.75109999999999999</v>
      </c>
      <c r="AY38" s="4">
        <v>0.96499999999999997</v>
      </c>
      <c r="AZ38" s="4">
        <v>0.1255</v>
      </c>
      <c r="BA38" s="4">
        <v>1.9900000000000001E-2</v>
      </c>
      <c r="BB38" s="4">
        <v>0.46300000000000002</v>
      </c>
      <c r="BC38" s="4"/>
      <c r="BD38" s="4">
        <v>1</v>
      </c>
      <c r="BE38" s="4">
        <v>2.0381999999999998</v>
      </c>
      <c r="BF38" s="5">
        <v>0.74519999999999997</v>
      </c>
      <c r="BG38" s="5">
        <v>0.95940000000000003</v>
      </c>
      <c r="BH38" s="5">
        <v>0.13519999999999999</v>
      </c>
      <c r="BI38" s="5">
        <v>2.6200000000000001E-2</v>
      </c>
      <c r="BJ38" s="5">
        <v>0.50119999999999998</v>
      </c>
      <c r="BK38" s="5">
        <v>0.3024</v>
      </c>
      <c r="BL38" s="5">
        <v>0.99839999999999995</v>
      </c>
      <c r="BM38" s="5">
        <v>1.2283999999999999</v>
      </c>
      <c r="BN38" s="4">
        <v>0.755</v>
      </c>
      <c r="BO38" s="4">
        <v>0.98780000000000001</v>
      </c>
      <c r="BP38" s="4">
        <v>0.10929999999999999</v>
      </c>
      <c r="BQ38" s="4">
        <v>4.8399999999999999E-2</v>
      </c>
      <c r="BR38" s="4">
        <v>0.48409999999999997</v>
      </c>
      <c r="BS38" s="4"/>
      <c r="BT38" s="4">
        <v>0.97640000000000005</v>
      </c>
      <c r="BU38" s="4">
        <v>0.8427</v>
      </c>
      <c r="BV38" s="5">
        <v>0.7026</v>
      </c>
      <c r="BW38" s="5">
        <v>0.8417</v>
      </c>
      <c r="BX38" s="5">
        <v>0.11020000000000001</v>
      </c>
      <c r="BY38" s="5">
        <v>4.0000000000000001E-3</v>
      </c>
      <c r="BZ38" s="5">
        <v>0.56879999999999997</v>
      </c>
      <c r="CA38" s="5">
        <v>0.16600000000000001</v>
      </c>
      <c r="CB38" s="5">
        <v>1</v>
      </c>
      <c r="CC38" s="5">
        <v>2.6772999999999998</v>
      </c>
      <c r="CD38" s="4">
        <v>0.72670000000000001</v>
      </c>
      <c r="CE38" s="4">
        <v>0.89510000000000001</v>
      </c>
      <c r="CF38" s="4">
        <v>9.6199999999999994E-2</v>
      </c>
      <c r="CG38" s="4">
        <v>1.04E-2</v>
      </c>
      <c r="CH38" s="4">
        <v>0.51060000000000005</v>
      </c>
      <c r="CI38" s="4">
        <v>0.1769</v>
      </c>
      <c r="CJ38" s="4">
        <v>1</v>
      </c>
      <c r="CK38" s="4">
        <v>2.2475000000000001</v>
      </c>
      <c r="CL38" s="5">
        <v>0.74650000000000005</v>
      </c>
      <c r="CM38" s="5">
        <v>0.94489999999999996</v>
      </c>
      <c r="CN38" s="5">
        <v>9.7299999999999998E-2</v>
      </c>
      <c r="CO38" s="5">
        <v>1.5100000000000001E-2</v>
      </c>
      <c r="CP38" s="5">
        <v>0.45929999999999999</v>
      </c>
      <c r="CQ38" s="5">
        <v>0.2044</v>
      </c>
      <c r="CR38" s="5">
        <v>1</v>
      </c>
      <c r="CS38" s="5">
        <v>1.7358</v>
      </c>
      <c r="CT38" s="4">
        <v>0.74850000000000005</v>
      </c>
      <c r="CU38" s="4">
        <v>0.96130000000000004</v>
      </c>
      <c r="CV38" s="4">
        <v>0.1234</v>
      </c>
      <c r="CW38" s="4">
        <v>2.01E-2</v>
      </c>
      <c r="CX38" s="4">
        <v>0.46439999999999998</v>
      </c>
      <c r="CY38" s="4">
        <v>0.26860000000000001</v>
      </c>
      <c r="CZ38" s="4">
        <v>0.99980000000000002</v>
      </c>
      <c r="DA38" s="4">
        <v>1.3774</v>
      </c>
      <c r="DB38" s="5">
        <v>0.75280000000000002</v>
      </c>
      <c r="DC38" s="5">
        <v>0.98160000000000003</v>
      </c>
      <c r="DD38" s="5">
        <v>0.1208</v>
      </c>
      <c r="DE38" s="5">
        <v>4.8399999999999999E-2</v>
      </c>
      <c r="DF38" s="5">
        <v>0.4869</v>
      </c>
      <c r="DG38" s="5">
        <v>0.25040000000000001</v>
      </c>
      <c r="DH38" s="5">
        <v>0.97209999999999996</v>
      </c>
      <c r="DI38" s="5">
        <v>0.68130000000000002</v>
      </c>
      <c r="DJ38" s="4">
        <v>0.70430000000000004</v>
      </c>
      <c r="DK38" s="4">
        <v>0.84509999999999996</v>
      </c>
      <c r="DL38" s="4">
        <v>9.6600000000000005E-2</v>
      </c>
      <c r="DM38" s="4">
        <v>4.0000000000000001E-3</v>
      </c>
      <c r="DN38" s="4">
        <v>0.5716</v>
      </c>
      <c r="DO38" s="4">
        <v>0.1656</v>
      </c>
      <c r="DP38" s="4">
        <v>1</v>
      </c>
      <c r="DQ38" s="4">
        <v>3.0493999999999999</v>
      </c>
      <c r="DR38" s="5">
        <v>0.72909999999999997</v>
      </c>
      <c r="DS38" s="5">
        <v>0.90290000000000004</v>
      </c>
      <c r="DT38" s="5">
        <v>8.8599999999999998E-2</v>
      </c>
      <c r="DU38" s="5">
        <v>1.03E-2</v>
      </c>
      <c r="DV38" s="5">
        <v>0.50919999999999999</v>
      </c>
      <c r="DW38" s="5">
        <v>0.1764</v>
      </c>
      <c r="DX38" s="5">
        <v>1</v>
      </c>
      <c r="DY38" s="5">
        <v>2.1116000000000001</v>
      </c>
      <c r="DZ38" s="4">
        <v>0.74739999999999995</v>
      </c>
      <c r="EA38" s="4">
        <v>0.95150000000000001</v>
      </c>
      <c r="EB38" s="4">
        <v>0.1022</v>
      </c>
      <c r="EC38" s="4">
        <v>1.4999999999999999E-2</v>
      </c>
      <c r="ED38" s="4">
        <v>0.4572</v>
      </c>
      <c r="EE38" s="4">
        <v>0.2054</v>
      </c>
      <c r="EF38" s="4">
        <v>1</v>
      </c>
      <c r="EG38" s="4">
        <v>1.8561000000000001</v>
      </c>
      <c r="EH38" s="5">
        <v>0.74839999999999995</v>
      </c>
      <c r="EI38" s="5">
        <v>0.96350000000000002</v>
      </c>
      <c r="EJ38" s="5">
        <v>0.12690000000000001</v>
      </c>
      <c r="EK38" s="5">
        <v>2.01E-2</v>
      </c>
      <c r="EL38" s="5">
        <v>0.46410000000000001</v>
      </c>
      <c r="EM38" s="5">
        <v>0.26850000000000002</v>
      </c>
      <c r="EN38" s="5">
        <v>0.99980000000000002</v>
      </c>
      <c r="EO38" s="5">
        <v>1.349</v>
      </c>
      <c r="EP38" s="4">
        <v>0.752</v>
      </c>
      <c r="EQ38" s="4">
        <v>0.98129999999999995</v>
      </c>
      <c r="ER38" s="4">
        <v>0.1231</v>
      </c>
      <c r="ES38" s="4">
        <v>4.87E-2</v>
      </c>
      <c r="ET38" s="4">
        <v>0.48470000000000002</v>
      </c>
      <c r="EU38" s="4">
        <v>0.24740000000000001</v>
      </c>
      <c r="EV38" s="4">
        <v>0.96799999999999997</v>
      </c>
      <c r="EW38" s="4">
        <v>0.52449999999999997</v>
      </c>
      <c r="EX38" s="5">
        <v>0.6996</v>
      </c>
      <c r="EY38" s="5">
        <v>0.83050000000000002</v>
      </c>
      <c r="EZ38" s="5">
        <v>0.10390000000000001</v>
      </c>
      <c r="FA38" s="5">
        <v>4.0000000000000001E-3</v>
      </c>
      <c r="FB38" s="5">
        <v>0.56899999999999995</v>
      </c>
      <c r="FC38" s="5">
        <v>0.16550000000000001</v>
      </c>
      <c r="FD38" s="5">
        <v>1</v>
      </c>
      <c r="FE38" s="5">
        <v>2.3502999999999998</v>
      </c>
      <c r="FF38" s="4">
        <v>0.72789999999999999</v>
      </c>
      <c r="FG38" s="4">
        <v>0.90169999999999995</v>
      </c>
      <c r="FH38" s="4">
        <v>9.1399999999999995E-2</v>
      </c>
      <c r="FI38" s="4">
        <v>1.03E-2</v>
      </c>
      <c r="FJ38" s="4">
        <v>0.50990000000000002</v>
      </c>
      <c r="FK38" s="4">
        <v>0.17660000000000001</v>
      </c>
      <c r="FL38" s="4">
        <v>1</v>
      </c>
      <c r="FM38" s="4">
        <v>2.7206000000000001</v>
      </c>
      <c r="FN38" s="5">
        <v>0.749</v>
      </c>
      <c r="FO38" s="5">
        <v>0.95420000000000005</v>
      </c>
      <c r="FP38" s="5">
        <v>0.1</v>
      </c>
      <c r="FQ38" s="5">
        <v>1.4999999999999999E-2</v>
      </c>
      <c r="FR38" s="5">
        <v>0.45760000000000001</v>
      </c>
      <c r="FS38" s="5">
        <v>0.20599999999999999</v>
      </c>
      <c r="FT38" s="5">
        <v>1</v>
      </c>
      <c r="FU38" s="5">
        <v>1.7196</v>
      </c>
      <c r="FV38" s="4">
        <v>0.74870000000000003</v>
      </c>
      <c r="FW38" s="4">
        <v>0.9617</v>
      </c>
      <c r="FX38" s="4">
        <v>0.12479999999999999</v>
      </c>
      <c r="FY38" s="4">
        <v>0.02</v>
      </c>
      <c r="FZ38" s="4">
        <v>0.46479999999999999</v>
      </c>
      <c r="GA38" s="4">
        <v>0.2697</v>
      </c>
      <c r="GB38" s="4">
        <v>0.99990000000000001</v>
      </c>
      <c r="GC38" s="4">
        <v>1.2896000000000001</v>
      </c>
      <c r="GD38" s="5">
        <v>0.75139999999999996</v>
      </c>
      <c r="GE38" s="5">
        <v>0.97950000000000004</v>
      </c>
      <c r="GF38" s="5">
        <v>0.1191</v>
      </c>
      <c r="GG38" s="5">
        <v>4.9000000000000002E-2</v>
      </c>
      <c r="GH38" s="5">
        <v>0.48570000000000002</v>
      </c>
      <c r="GI38" s="5">
        <v>0.2462</v>
      </c>
      <c r="GJ38" s="5">
        <v>0.97030000000000005</v>
      </c>
      <c r="GK38" s="5">
        <v>0.56069999999999998</v>
      </c>
      <c r="GL38" s="4"/>
      <c r="GM38" s="4"/>
      <c r="GN38" s="4"/>
      <c r="GO38" s="4"/>
      <c r="GP38" s="4"/>
      <c r="GQ38" s="4"/>
      <c r="GR38" s="4"/>
      <c r="GS38" s="4"/>
      <c r="GT38" s="5"/>
      <c r="GU38" s="5"/>
      <c r="GV38" s="5"/>
      <c r="GW38" s="5"/>
      <c r="GX38" s="5"/>
      <c r="GY38" s="5"/>
      <c r="GZ38" s="5"/>
      <c r="HA38" s="5"/>
      <c r="HB38" s="4">
        <v>0.74870000000000003</v>
      </c>
      <c r="HC38" s="4">
        <v>0.95420000000000005</v>
      </c>
      <c r="HD38" s="4">
        <v>0.1021</v>
      </c>
      <c r="HE38" s="4">
        <v>1.4999999999999999E-2</v>
      </c>
      <c r="HF38" s="4">
        <v>0.45689999999999997</v>
      </c>
      <c r="HG38" s="4"/>
      <c r="HH38" s="4">
        <v>1</v>
      </c>
      <c r="HI38" s="4">
        <v>1.7809999999999999</v>
      </c>
      <c r="HJ38" s="5"/>
      <c r="HK38" s="5"/>
      <c r="HL38" s="5"/>
      <c r="HM38" s="5"/>
      <c r="HN38" s="5"/>
      <c r="HO38" s="5"/>
      <c r="HP38" s="5"/>
      <c r="HQ38" s="5"/>
      <c r="HR38" s="4"/>
      <c r="HS38" s="4"/>
      <c r="HT38" s="4"/>
      <c r="HU38" s="4"/>
      <c r="HV38" s="4"/>
      <c r="HW38" s="4"/>
      <c r="HX38" s="4"/>
      <c r="HY38" s="4"/>
      <c r="HZ38" s="5"/>
      <c r="IA38" s="5"/>
      <c r="IB38" s="5"/>
      <c r="IC38" s="5"/>
      <c r="ID38" s="5"/>
      <c r="IE38" s="5"/>
      <c r="IF38" s="5"/>
      <c r="IG38" s="5"/>
      <c r="IH38" s="4"/>
      <c r="II38" s="4"/>
      <c r="IJ38" s="4"/>
      <c r="IK38" s="4"/>
      <c r="IL38" s="4"/>
      <c r="IM38" s="4"/>
      <c r="IN38" s="4"/>
      <c r="IO38" s="4"/>
      <c r="IP38" s="5"/>
      <c r="IQ38" s="5"/>
      <c r="IR38" s="5"/>
      <c r="IS38" s="5"/>
      <c r="IT38" s="5"/>
      <c r="IU38" s="5"/>
      <c r="IV38" s="5"/>
      <c r="IW38" s="5"/>
      <c r="IX38" s="4"/>
      <c r="IY38" s="4"/>
      <c r="IZ38" s="4"/>
      <c r="JA38" s="4"/>
      <c r="JB38" s="4"/>
      <c r="JC38" s="4"/>
      <c r="JD38" s="4"/>
      <c r="JE38" s="4"/>
      <c r="JF38" s="5"/>
      <c r="JG38" s="5"/>
      <c r="JH38" s="5"/>
      <c r="JI38" s="5"/>
      <c r="JJ38" s="5"/>
      <c r="JK38" s="5"/>
      <c r="JL38" s="5"/>
      <c r="JM38" s="5"/>
      <c r="JN38" s="4">
        <f t="shared" si="0"/>
        <v>0.73641599999999996</v>
      </c>
      <c r="JO38" s="4">
        <f t="shared" si="1"/>
        <v>0.92754400000000004</v>
      </c>
      <c r="JP38" s="4">
        <f t="shared" si="2"/>
        <v>0.10706000000000002</v>
      </c>
      <c r="JQ38" s="4">
        <f t="shared" si="3"/>
        <v>1.882E-2</v>
      </c>
      <c r="JR38" s="4">
        <f t="shared" si="4"/>
        <v>0.49507200000000007</v>
      </c>
      <c r="JS38" s="4">
        <f t="shared" si="5"/>
        <v>0.2149578947368421</v>
      </c>
      <c r="JT38" s="4">
        <f t="shared" si="6"/>
        <v>0.99538800000000005</v>
      </c>
      <c r="JU38" s="4">
        <f t="shared" si="7"/>
        <v>1.8472439999999994</v>
      </c>
      <c r="JV38" s="1" t="str" cm="1">
        <f t="array" aca="1" ref="JV38" ca="1">CONCATENATE(INDIRECT(ADDRESS(1,MATCH(_xlfn.MINIFS(B38:JM38,metrics.rec,"MAE"),B38:JM38,0)+1)), ", ", INDIRECT(ADDRESS(2,MATCH(_xlfn.MINIFS(B38:JM38,metrics.rec,"MAE"),B38:JM38,0)+1)))</f>
        <v>k=5, r=0.1</v>
      </c>
      <c r="JW38" s="1" t="str" cm="1">
        <f t="array" aca="1" ref="JW38" ca="1">CONCATENATE(INDIRECT(ADDRESS(1,MATCH(_xlfn.MINIFS(B38:JM38,metrics.rec,"MSE"),B38:JM38,0)+1)), ", ", INDIRECT(ADDRESS(2,MATCH(_xlfn.MINIFS(B38:JM38,metrics.rec,"MSE"),B38:JM38,0)+1)))</f>
        <v>k=5, r=0.1</v>
      </c>
      <c r="JX38" s="1" t="str" cm="1">
        <f t="array" aca="1" ref="JX38" ca="1">CONCATENATE(INDIRECT(ADDRESS(1,MATCH(_xlfn.MAXIFS(B38:JM38,metrics.rec,"R"),B38:JM38,0)+1)), ", ", INDIRECT(ADDRESS(2,MATCH(_xlfn.MAXIFS(B38:JM38,metrics.rec,"R"),B38:JM38,0)+1)))</f>
        <v>k=5, r=0.8</v>
      </c>
      <c r="JY38" s="1" t="str" cm="1">
        <f t="array" aca="1" ref="JY38" ca="1">CONCATENATE(INDIRECT(ADDRESS(1,MATCH(_xlfn.MAXIFS(B38:JM38,metrics.rec,"Precision"),B38:JM38,0)+1)), ", ", INDIRECT(ADDRESS(2,MATCH(_xlfn.MAXIFS(B38:JM38,metrics.rec,"Precision"),B38:JM38,0)+1)))</f>
        <v>k=20, r=0.9</v>
      </c>
      <c r="JZ38" s="1" t="str" cm="1">
        <f t="array" aca="1" ref="JZ38" ca="1">CONCATENATE(INDIRECT(ADDRESS(1,MATCH(_xlfn.MAXIFS(B38:JM38,metrics.rec,"Recall"),B38:JM38,0)+1)), ", ", INDIRECT(ADDRESS(2,MATCH(_xlfn.MAXIFS(B38:JM38,metrics.rec,"Recall"),B38:JM38,0)+1)))</f>
        <v>k=5, r=0.1</v>
      </c>
      <c r="KA38" s="1" t="str" cm="1">
        <f t="array" aca="1" ref="KA38" ca="1">CONCATENATE(INDIRECT(ADDRESS(1,MATCH(_xlfn.MAXIFS(B38:JM38,metrics.rec,"Coverage"),B38:JM38,0)+1)), ", ", INDIRECT(ADDRESS(2,MATCH(_xlfn.MAXIFS(B38:JM38,metrics.rec,"Coverage"),B38:JM38,0)+1)))</f>
        <v>k=5, r=0.8</v>
      </c>
      <c r="KB38" s="1" t="str" cm="1">
        <f t="array" aca="1" ref="KB38" ca="1">CONCATENATE(INDIRECT(ADDRESS(1,MATCH(_xlfn.MAXIFS(B38:JM38,metrics.rec,"Recatio"),B38:JM38,0)+1)), ", ", INDIRECT(ADDRESS(2,MATCH(_xlfn.MAXIFS(B38:JM38,metrics.rec,"Recatio"),B38:JM38,0)+1)))</f>
        <v>k=5, r=0.1</v>
      </c>
      <c r="KC38" s="1" t="str" cm="1">
        <f t="array" aca="1" ref="KC38" ca="1">CONCATENATE(INDIRECT(ADDRESS(1,MATCH(_xlfn.MINIFS(B38:JM38,metrics.rec,"Time"),B38:JM38,0)+1)), ", ", INDIRECT(ADDRESS(2,MATCH(_xlfn.MINIFS(B38:JM38,metrics.rec,"Time"),B38:JM38,0)+1)))</f>
        <v>k=15, r=0.9</v>
      </c>
    </row>
    <row r="39" spans="1:289" x14ac:dyDescent="0.2">
      <c r="A39" s="1" t="s">
        <v>35</v>
      </c>
      <c r="B39" s="4">
        <v>0.66569999999999996</v>
      </c>
      <c r="C39" s="4">
        <v>0.76780000000000004</v>
      </c>
      <c r="D39" s="4">
        <v>0.1668</v>
      </c>
      <c r="E39" s="4">
        <v>3.8999999999999998E-3</v>
      </c>
      <c r="F39" s="4">
        <v>0.6593</v>
      </c>
      <c r="G39" s="4"/>
      <c r="H39" s="4">
        <v>0.99790000000000001</v>
      </c>
      <c r="I39" s="4">
        <v>2.9546999999999999</v>
      </c>
      <c r="J39" s="5">
        <v>0.68559999999999999</v>
      </c>
      <c r="K39" s="5">
        <v>0.81279999999999997</v>
      </c>
      <c r="L39" s="5">
        <v>0.15570000000000001</v>
      </c>
      <c r="M39" s="5">
        <v>7.1000000000000004E-3</v>
      </c>
      <c r="N39" s="5">
        <v>0.62880000000000003</v>
      </c>
      <c r="O39" s="5">
        <v>0.20330000000000001</v>
      </c>
      <c r="P39" s="5">
        <v>0.99829999999999997</v>
      </c>
      <c r="Q39" s="5">
        <v>2.4912000000000001</v>
      </c>
      <c r="R39" s="4">
        <v>0.70050000000000001</v>
      </c>
      <c r="S39" s="4">
        <v>0.84589999999999999</v>
      </c>
      <c r="T39" s="4">
        <v>0.14990000000000001</v>
      </c>
      <c r="U39" s="4">
        <v>1.0200000000000001E-2</v>
      </c>
      <c r="V39" s="4">
        <v>0.59730000000000005</v>
      </c>
      <c r="W39" s="4"/>
      <c r="X39" s="4">
        <v>0.99839999999999995</v>
      </c>
      <c r="Y39" s="4">
        <v>2.5447000000000002</v>
      </c>
      <c r="Z39" s="5">
        <v>0.71350000000000002</v>
      </c>
      <c r="AA39" s="5">
        <v>0.87619999999999998</v>
      </c>
      <c r="AB39" s="5">
        <v>0.1366</v>
      </c>
      <c r="AC39" s="5">
        <v>1.2800000000000001E-2</v>
      </c>
      <c r="AD39" s="5">
        <v>0.5615</v>
      </c>
      <c r="AE39" s="5">
        <v>0.22090000000000001</v>
      </c>
      <c r="AF39" s="5">
        <v>0.997</v>
      </c>
      <c r="AG39" s="5">
        <v>2.0105</v>
      </c>
      <c r="AH39" s="4">
        <v>0.72419999999999995</v>
      </c>
      <c r="AI39" s="4">
        <v>0.90269999999999995</v>
      </c>
      <c r="AJ39" s="4">
        <v>0.14280000000000001</v>
      </c>
      <c r="AK39" s="4">
        <v>1.4999999999999999E-2</v>
      </c>
      <c r="AL39" s="4">
        <v>0.53210000000000002</v>
      </c>
      <c r="AM39" s="4"/>
      <c r="AN39" s="4">
        <v>0.998</v>
      </c>
      <c r="AO39" s="4">
        <v>2.3509000000000002</v>
      </c>
      <c r="AP39" s="5">
        <v>0.73399999999999999</v>
      </c>
      <c r="AQ39" s="5">
        <v>0.92359999999999998</v>
      </c>
      <c r="AR39" s="5">
        <v>0.1328</v>
      </c>
      <c r="AS39" s="5">
        <v>1.67E-2</v>
      </c>
      <c r="AT39" s="5">
        <v>0.50880000000000003</v>
      </c>
      <c r="AU39" s="5">
        <v>0.26929999999999998</v>
      </c>
      <c r="AV39" s="5">
        <v>0.99570000000000003</v>
      </c>
      <c r="AW39" s="5">
        <v>1.6963999999999999</v>
      </c>
      <c r="AX39" s="4">
        <v>0.74029999999999996</v>
      </c>
      <c r="AY39" s="4">
        <v>0.94479999999999997</v>
      </c>
      <c r="AZ39" s="4">
        <v>0.12720000000000001</v>
      </c>
      <c r="BA39" s="4">
        <v>1.9E-2</v>
      </c>
      <c r="BB39" s="4">
        <v>0.5071</v>
      </c>
      <c r="BC39" s="4"/>
      <c r="BD39" s="4">
        <v>0.99150000000000005</v>
      </c>
      <c r="BE39" s="4">
        <v>1.8621000000000001</v>
      </c>
      <c r="BF39" s="5">
        <v>0.74360000000000004</v>
      </c>
      <c r="BG39" s="5">
        <v>0.95750000000000002</v>
      </c>
      <c r="BH39" s="5">
        <v>0.10290000000000001</v>
      </c>
      <c r="BI39" s="5">
        <v>2.46E-2</v>
      </c>
      <c r="BJ39" s="5">
        <v>0.53269999999999995</v>
      </c>
      <c r="BK39" s="5">
        <v>0.3412</v>
      </c>
      <c r="BL39" s="5">
        <v>0.97670000000000001</v>
      </c>
      <c r="BM39" s="5">
        <v>1.2143999999999999</v>
      </c>
      <c r="BN39" s="4">
        <v>0.76580000000000004</v>
      </c>
      <c r="BO39" s="4">
        <v>1.0065999999999999</v>
      </c>
      <c r="BP39" s="4">
        <v>3.1899999999999998E-2</v>
      </c>
      <c r="BQ39" s="4">
        <v>4.8899999999999999E-2</v>
      </c>
      <c r="BR39" s="4">
        <v>0.52080000000000004</v>
      </c>
      <c r="BS39" s="4"/>
      <c r="BT39" s="4">
        <v>0.88080000000000003</v>
      </c>
      <c r="BU39" s="4">
        <v>0.87129999999999996</v>
      </c>
      <c r="BV39" s="5">
        <v>0.67490000000000006</v>
      </c>
      <c r="BW39" s="5">
        <v>0.79420000000000002</v>
      </c>
      <c r="BX39" s="5">
        <v>0.1754</v>
      </c>
      <c r="BY39" s="5">
        <v>3.8E-3</v>
      </c>
      <c r="BZ39" s="5">
        <v>0.6552</v>
      </c>
      <c r="CA39" s="5">
        <v>0.1993</v>
      </c>
      <c r="CB39" s="5">
        <v>0.99860000000000004</v>
      </c>
      <c r="CC39" s="5">
        <v>2.4790000000000001</v>
      </c>
      <c r="CD39" s="4">
        <v>0.69750000000000001</v>
      </c>
      <c r="CE39" s="4">
        <v>0.83720000000000006</v>
      </c>
      <c r="CF39" s="4">
        <v>0.158</v>
      </c>
      <c r="CG39" s="4">
        <v>1.0200000000000001E-2</v>
      </c>
      <c r="CH39" s="4">
        <v>0.59709999999999996</v>
      </c>
      <c r="CI39" s="4">
        <v>0.20949999999999999</v>
      </c>
      <c r="CJ39" s="4">
        <v>0.998</v>
      </c>
      <c r="CK39" s="4">
        <v>2.2749999999999999</v>
      </c>
      <c r="CL39" s="5">
        <v>0.72250000000000003</v>
      </c>
      <c r="CM39" s="5">
        <v>0.89590000000000003</v>
      </c>
      <c r="CN39" s="5">
        <v>0.14610000000000001</v>
      </c>
      <c r="CO39" s="5">
        <v>1.5100000000000001E-2</v>
      </c>
      <c r="CP39" s="5">
        <v>0.53359999999999996</v>
      </c>
      <c r="CQ39" s="5">
        <v>0.2384</v>
      </c>
      <c r="CR39" s="5">
        <v>0.99770000000000003</v>
      </c>
      <c r="CS39" s="5">
        <v>1.9193</v>
      </c>
      <c r="CT39" s="4">
        <v>0.74</v>
      </c>
      <c r="CU39" s="4">
        <v>0.94340000000000002</v>
      </c>
      <c r="CV39" s="4">
        <v>0.1246</v>
      </c>
      <c r="CW39" s="4">
        <v>1.9099999999999999E-2</v>
      </c>
      <c r="CX39" s="4">
        <v>0.50880000000000003</v>
      </c>
      <c r="CY39" s="4">
        <v>0.30990000000000001</v>
      </c>
      <c r="CZ39" s="4">
        <v>0.99309999999999998</v>
      </c>
      <c r="DA39" s="4">
        <v>1.3824000000000001</v>
      </c>
      <c r="DB39" s="5">
        <v>0.76680000000000004</v>
      </c>
      <c r="DC39" s="5">
        <v>1.0073000000000001</v>
      </c>
      <c r="DD39" s="5">
        <v>3.6299999999999999E-2</v>
      </c>
      <c r="DE39" s="5">
        <v>4.8899999999999999E-2</v>
      </c>
      <c r="DF39" s="5">
        <v>0.52070000000000005</v>
      </c>
      <c r="DG39" s="5">
        <v>0.26</v>
      </c>
      <c r="DH39" s="5">
        <v>0.88429999999999997</v>
      </c>
      <c r="DI39" s="5">
        <v>0.69910000000000005</v>
      </c>
      <c r="DJ39" s="4">
        <v>0.67530000000000001</v>
      </c>
      <c r="DK39" s="4">
        <v>0.78979999999999995</v>
      </c>
      <c r="DL39" s="4">
        <v>0.17799999999999999</v>
      </c>
      <c r="DM39" s="4">
        <v>3.8999999999999998E-3</v>
      </c>
      <c r="DN39" s="4">
        <v>0.65769999999999995</v>
      </c>
      <c r="DO39" s="4">
        <v>0.19819999999999999</v>
      </c>
      <c r="DP39" s="4">
        <v>0.99819999999999998</v>
      </c>
      <c r="DQ39" s="4">
        <v>3.0861999999999998</v>
      </c>
      <c r="DR39" s="5">
        <v>0.69940000000000002</v>
      </c>
      <c r="DS39" s="5">
        <v>0.84409999999999996</v>
      </c>
      <c r="DT39" s="5">
        <v>0.1603</v>
      </c>
      <c r="DU39" s="5">
        <v>1.0200000000000001E-2</v>
      </c>
      <c r="DV39" s="5">
        <v>0.59870000000000001</v>
      </c>
      <c r="DW39" s="5">
        <v>0.20930000000000001</v>
      </c>
      <c r="DX39" s="5">
        <v>0.998</v>
      </c>
      <c r="DY39" s="5">
        <v>2.1446999999999998</v>
      </c>
      <c r="DZ39" s="4">
        <v>0.72529999999999994</v>
      </c>
      <c r="EA39" s="4">
        <v>0.90180000000000005</v>
      </c>
      <c r="EB39" s="4">
        <v>0.1381</v>
      </c>
      <c r="EC39" s="4">
        <v>1.5100000000000001E-2</v>
      </c>
      <c r="ED39" s="4">
        <v>0.53080000000000005</v>
      </c>
      <c r="EE39" s="4">
        <v>0.23799999999999999</v>
      </c>
      <c r="EF39" s="4">
        <v>0.99770000000000003</v>
      </c>
      <c r="EG39" s="4">
        <v>1.6613</v>
      </c>
      <c r="EH39" s="5">
        <v>0.73929999999999996</v>
      </c>
      <c r="EI39" s="5">
        <v>0.94320000000000004</v>
      </c>
      <c r="EJ39" s="5">
        <v>0.1275</v>
      </c>
      <c r="EK39" s="5">
        <v>1.9E-2</v>
      </c>
      <c r="EL39" s="5">
        <v>0.50800000000000001</v>
      </c>
      <c r="EM39" s="5">
        <v>0.30980000000000002</v>
      </c>
      <c r="EN39" s="5">
        <v>0.99329999999999996</v>
      </c>
      <c r="EO39" s="5">
        <v>1.3580000000000001</v>
      </c>
      <c r="EP39" s="4">
        <v>0.76659999999999995</v>
      </c>
      <c r="EQ39" s="4">
        <v>1.0081</v>
      </c>
      <c r="ER39" s="4">
        <v>4.0300000000000002E-2</v>
      </c>
      <c r="ES39" s="4">
        <v>4.9099999999999998E-2</v>
      </c>
      <c r="ET39" s="4">
        <v>0.52010000000000001</v>
      </c>
      <c r="EU39" s="4">
        <v>0.2586</v>
      </c>
      <c r="EV39" s="4">
        <v>0.88239999999999996</v>
      </c>
      <c r="EW39" s="4">
        <v>0.5786</v>
      </c>
      <c r="EX39" s="5">
        <v>0.6734</v>
      </c>
      <c r="EY39" s="5">
        <v>0.78380000000000005</v>
      </c>
      <c r="EZ39" s="5">
        <v>0.17280000000000001</v>
      </c>
      <c r="FA39" s="5">
        <v>3.8999999999999998E-3</v>
      </c>
      <c r="FB39" s="5">
        <v>0.65600000000000003</v>
      </c>
      <c r="FC39" s="5">
        <v>0.1983</v>
      </c>
      <c r="FD39" s="5">
        <v>0.99829999999999997</v>
      </c>
      <c r="FE39" s="5">
        <v>2.3656000000000001</v>
      </c>
      <c r="FF39" s="4">
        <v>0.69869999999999999</v>
      </c>
      <c r="FG39" s="4">
        <v>0.84219999999999995</v>
      </c>
      <c r="FH39" s="4">
        <v>0.1527</v>
      </c>
      <c r="FI39" s="4">
        <v>1.03E-2</v>
      </c>
      <c r="FJ39" s="4">
        <v>0.59899999999999998</v>
      </c>
      <c r="FK39" s="4">
        <v>0.2087</v>
      </c>
      <c r="FL39" s="4">
        <v>0.99829999999999997</v>
      </c>
      <c r="FM39" s="4">
        <v>2.7692999999999999</v>
      </c>
      <c r="FN39" s="5">
        <v>0.72609999999999997</v>
      </c>
      <c r="FO39" s="5">
        <v>0.90700000000000003</v>
      </c>
      <c r="FP39" s="5">
        <v>0.14199999999999999</v>
      </c>
      <c r="FQ39" s="5">
        <v>1.4999999999999999E-2</v>
      </c>
      <c r="FR39" s="5">
        <v>0.53259999999999996</v>
      </c>
      <c r="FS39" s="5">
        <v>0.2397</v>
      </c>
      <c r="FT39" s="5">
        <v>0.99760000000000004</v>
      </c>
      <c r="FU39" s="5">
        <v>1.7948999999999999</v>
      </c>
      <c r="FV39" s="4">
        <v>0.73899999999999999</v>
      </c>
      <c r="FW39" s="4">
        <v>0.94059999999999999</v>
      </c>
      <c r="FX39" s="4">
        <v>0.12970000000000001</v>
      </c>
      <c r="FY39" s="4">
        <v>1.9E-2</v>
      </c>
      <c r="FZ39" s="4">
        <v>0.50680000000000003</v>
      </c>
      <c r="GA39" s="4">
        <v>0.31</v>
      </c>
      <c r="GB39" s="4">
        <v>0.99309999999999998</v>
      </c>
      <c r="GC39" s="4">
        <v>1.3012999999999999</v>
      </c>
      <c r="GD39" s="5">
        <v>0.76459999999999995</v>
      </c>
      <c r="GE39" s="5">
        <v>1.0009999999999999</v>
      </c>
      <c r="GF39" s="5">
        <v>3.8300000000000001E-2</v>
      </c>
      <c r="GG39" s="5">
        <v>4.9299999999999997E-2</v>
      </c>
      <c r="GH39" s="5">
        <v>0.52059999999999995</v>
      </c>
      <c r="GI39" s="5">
        <v>0.25740000000000002</v>
      </c>
      <c r="GJ39" s="5">
        <v>0.8851</v>
      </c>
      <c r="GK39" s="5">
        <v>0.56089999999999995</v>
      </c>
      <c r="GL39" s="4"/>
      <c r="GM39" s="4"/>
      <c r="GN39" s="4"/>
      <c r="GO39" s="4"/>
      <c r="GP39" s="4"/>
      <c r="GQ39" s="4"/>
      <c r="GR39" s="4"/>
      <c r="GS39" s="4"/>
      <c r="GT39" s="5"/>
      <c r="GU39" s="5"/>
      <c r="GV39" s="5"/>
      <c r="GW39" s="5"/>
      <c r="GX39" s="5"/>
      <c r="GY39" s="5"/>
      <c r="GZ39" s="5"/>
      <c r="HA39" s="5"/>
      <c r="HB39" s="4">
        <v>0.72460000000000002</v>
      </c>
      <c r="HC39" s="4">
        <v>0.90239999999999998</v>
      </c>
      <c r="HD39" s="4">
        <v>0.1396</v>
      </c>
      <c r="HE39" s="4">
        <v>1.4999999999999999E-2</v>
      </c>
      <c r="HF39" s="4">
        <v>0.53110000000000002</v>
      </c>
      <c r="HG39" s="4"/>
      <c r="HH39" s="4">
        <v>0.99790000000000001</v>
      </c>
      <c r="HI39" s="4">
        <v>1.8110999999999999</v>
      </c>
      <c r="HJ39" s="5"/>
      <c r="HK39" s="5"/>
      <c r="HL39" s="5"/>
      <c r="HM39" s="5"/>
      <c r="HN39" s="5"/>
      <c r="HO39" s="5"/>
      <c r="HP39" s="5"/>
      <c r="HQ39" s="5"/>
      <c r="HR39" s="4"/>
      <c r="HS39" s="4"/>
      <c r="HT39" s="4"/>
      <c r="HU39" s="4"/>
      <c r="HV39" s="4"/>
      <c r="HW39" s="4"/>
      <c r="HX39" s="4"/>
      <c r="HY39" s="4"/>
      <c r="HZ39" s="5"/>
      <c r="IA39" s="5"/>
      <c r="IB39" s="5"/>
      <c r="IC39" s="5"/>
      <c r="ID39" s="5"/>
      <c r="IE39" s="5"/>
      <c r="IF39" s="5"/>
      <c r="IG39" s="5"/>
      <c r="IH39" s="4"/>
      <c r="II39" s="4"/>
      <c r="IJ39" s="4"/>
      <c r="IK39" s="4"/>
      <c r="IL39" s="4"/>
      <c r="IM39" s="4"/>
      <c r="IN39" s="4"/>
      <c r="IO39" s="4"/>
      <c r="IP39" s="5"/>
      <c r="IQ39" s="5"/>
      <c r="IR39" s="5"/>
      <c r="IS39" s="5"/>
      <c r="IT39" s="5"/>
      <c r="IU39" s="5"/>
      <c r="IV39" s="5"/>
      <c r="IW39" s="5"/>
      <c r="IX39" s="4"/>
      <c r="IY39" s="4"/>
      <c r="IZ39" s="4"/>
      <c r="JA39" s="4"/>
      <c r="JB39" s="4"/>
      <c r="JC39" s="4"/>
      <c r="JD39" s="4"/>
      <c r="JE39" s="4"/>
      <c r="JF39" s="5"/>
      <c r="JG39" s="5"/>
      <c r="JH39" s="5"/>
      <c r="JI39" s="5"/>
      <c r="JJ39" s="5"/>
      <c r="JK39" s="5"/>
      <c r="JL39" s="5"/>
      <c r="JM39" s="5"/>
      <c r="JN39" s="4">
        <f t="shared" si="0"/>
        <v>0.72028800000000004</v>
      </c>
      <c r="JO39" s="4">
        <f t="shared" si="1"/>
        <v>0.89519599999999988</v>
      </c>
      <c r="JP39" s="4">
        <f t="shared" si="2"/>
        <v>0.12825200000000003</v>
      </c>
      <c r="JQ39" s="4">
        <f t="shared" si="3"/>
        <v>1.8604000000000002E-2</v>
      </c>
      <c r="JR39" s="4">
        <f t="shared" si="4"/>
        <v>0.56100799999999995</v>
      </c>
      <c r="JS39" s="4">
        <f t="shared" si="5"/>
        <v>0.24630526315789469</v>
      </c>
      <c r="JT39" s="4">
        <f t="shared" si="6"/>
        <v>0.97783600000000004</v>
      </c>
      <c r="JU39" s="4">
        <f t="shared" si="7"/>
        <v>1.847316</v>
      </c>
      <c r="JV39" s="1" t="str" cm="1">
        <f t="array" aca="1" ref="JV39" ca="1">CONCATENATE(INDIRECT(ADDRESS(1,MATCH(_xlfn.MINIFS(B39:JM39,metrics.rec,"MAE"),B39:JM39,0)+1)), ", ", INDIRECT(ADDRESS(2,MATCH(_xlfn.MINIFS(B39:JM39,metrics.rec,"MAE"),B39:JM39,0)+1)))</f>
        <v>k=5, r=0.1</v>
      </c>
      <c r="JW39" s="1" t="str" cm="1">
        <f t="array" aca="1" ref="JW39" ca="1">CONCATENATE(INDIRECT(ADDRESS(1,MATCH(_xlfn.MINIFS(B39:JM39,metrics.rec,"MSE"),B39:JM39,0)+1)), ", ", INDIRECT(ADDRESS(2,MATCH(_xlfn.MINIFS(B39:JM39,metrics.rec,"MSE"),B39:JM39,0)+1)))</f>
        <v>k=5, r=0.1</v>
      </c>
      <c r="JX39" s="1" t="str" cm="1">
        <f t="array" aca="1" ref="JX39" ca="1">CONCATENATE(INDIRECT(ADDRESS(1,MATCH(_xlfn.MAXIFS(B39:JM39,metrics.rec,"R"),B39:JM39,0)+1)), ", ", INDIRECT(ADDRESS(2,MATCH(_xlfn.MAXIFS(B39:JM39,metrics.rec,"R"),B39:JM39,0)+1)))</f>
        <v>k=10, r=0.1</v>
      </c>
      <c r="JY39" s="1" t="str" cm="1">
        <f t="array" aca="1" ref="JY39" ca="1">CONCATENATE(INDIRECT(ADDRESS(1,MATCH(_xlfn.MAXIFS(B39:JM39,metrics.rec,"Precision"),B39:JM39,0)+1)), ", ", INDIRECT(ADDRESS(2,MATCH(_xlfn.MAXIFS(B39:JM39,metrics.rec,"Precision"),B39:JM39,0)+1)))</f>
        <v>k=20, r=0.9</v>
      </c>
      <c r="JZ39" s="1" t="str" cm="1">
        <f t="array" aca="1" ref="JZ39" ca="1">CONCATENATE(INDIRECT(ADDRESS(1,MATCH(_xlfn.MAXIFS(B39:JM39,metrics.rec,"Recall"),B39:JM39,0)+1)), ", ", INDIRECT(ADDRESS(2,MATCH(_xlfn.MAXIFS(B39:JM39,metrics.rec,"Recall"),B39:JM39,0)+1)))</f>
        <v>k=5, r=0.1</v>
      </c>
      <c r="KA39" s="1" t="str" cm="1">
        <f t="array" aca="1" ref="KA39" ca="1">CONCATENATE(INDIRECT(ADDRESS(1,MATCH(_xlfn.MAXIFS(B39:JM39,metrics.rec,"Coverage"),B39:JM39,0)+1)), ", ", INDIRECT(ADDRESS(2,MATCH(_xlfn.MAXIFS(B39:JM39,metrics.rec,"Coverage"),B39:JM39,0)+1)))</f>
        <v>k=5, r=0.8</v>
      </c>
      <c r="KB39" s="1" t="str" cm="1">
        <f t="array" aca="1" ref="KB39" ca="1">CONCATENATE(INDIRECT(ADDRESS(1,MATCH(_xlfn.MAXIFS(B39:JM39,metrics.rec,"Recatio"),B39:JM39,0)+1)), ", ", INDIRECT(ADDRESS(2,MATCH(_xlfn.MAXIFS(B39:JM39,metrics.rec,"Recatio"),B39:JM39,0)+1)))</f>
        <v>k=10, r=0.1</v>
      </c>
      <c r="KC39" s="1" t="str" cm="1">
        <f t="array" aca="1" ref="KC39" ca="1">CONCATENATE(INDIRECT(ADDRESS(1,MATCH(_xlfn.MINIFS(B39:JM39,metrics.rec,"Time"),B39:JM39,0)+1)), ", ", INDIRECT(ADDRESS(2,MATCH(_xlfn.MINIFS(B39:JM39,metrics.rec,"Time"),B39:JM39,0)+1)))</f>
        <v>k=20, r=0.9</v>
      </c>
    </row>
    <row r="40" spans="1:289" x14ac:dyDescent="0.2">
      <c r="A40" s="1" t="s">
        <v>36</v>
      </c>
      <c r="B40" s="4">
        <v>0.66149999999999998</v>
      </c>
      <c r="C40" s="4">
        <v>0.74670000000000003</v>
      </c>
      <c r="D40" s="4">
        <v>0.18079999999999999</v>
      </c>
      <c r="E40" s="4">
        <v>3.5999999999999999E-3</v>
      </c>
      <c r="F40" s="4">
        <v>0.6996</v>
      </c>
      <c r="G40" s="4"/>
      <c r="H40" s="4">
        <v>1</v>
      </c>
      <c r="I40" s="4">
        <v>3.0385</v>
      </c>
      <c r="J40" s="5">
        <v>0.67679999999999996</v>
      </c>
      <c r="K40" s="5">
        <v>0.78410000000000002</v>
      </c>
      <c r="L40" s="5">
        <v>0.1726</v>
      </c>
      <c r="M40" s="5">
        <v>6.7000000000000002E-3</v>
      </c>
      <c r="N40" s="5">
        <v>0.67449999999999999</v>
      </c>
      <c r="O40" s="5">
        <v>0.23219999999999999</v>
      </c>
      <c r="P40" s="5">
        <v>1</v>
      </c>
      <c r="Q40" s="5">
        <v>2.4121999999999999</v>
      </c>
      <c r="R40" s="4">
        <v>0.68340000000000001</v>
      </c>
      <c r="S40" s="4">
        <v>0.80130000000000001</v>
      </c>
      <c r="T40" s="4">
        <v>0.1734</v>
      </c>
      <c r="U40" s="4">
        <v>9.5999999999999992E-3</v>
      </c>
      <c r="V40" s="4">
        <v>0.64680000000000004</v>
      </c>
      <c r="W40" s="4"/>
      <c r="X40" s="4">
        <v>1</v>
      </c>
      <c r="Y40" s="4">
        <v>2.7338</v>
      </c>
      <c r="Z40" s="5">
        <v>0.69620000000000004</v>
      </c>
      <c r="AA40" s="5">
        <v>0.82969999999999999</v>
      </c>
      <c r="AB40" s="5">
        <v>0.161</v>
      </c>
      <c r="AC40" s="5">
        <v>1.2500000000000001E-2</v>
      </c>
      <c r="AD40" s="5">
        <v>0.61919999999999997</v>
      </c>
      <c r="AE40" s="5">
        <v>0.25</v>
      </c>
      <c r="AF40" s="5">
        <v>1</v>
      </c>
      <c r="AG40" s="5">
        <v>2.0156000000000001</v>
      </c>
      <c r="AH40" s="4">
        <v>0.70499999999999996</v>
      </c>
      <c r="AI40" s="4">
        <v>0.8518</v>
      </c>
      <c r="AJ40" s="4">
        <v>0.16619999999999999</v>
      </c>
      <c r="AK40" s="4">
        <v>1.4800000000000001E-2</v>
      </c>
      <c r="AL40" s="4">
        <v>0.59089999999999998</v>
      </c>
      <c r="AM40" s="4"/>
      <c r="AN40" s="4">
        <v>1</v>
      </c>
      <c r="AO40" s="4">
        <v>2.3178999999999998</v>
      </c>
      <c r="AP40" s="5">
        <v>0.71779999999999999</v>
      </c>
      <c r="AQ40" s="5">
        <v>0.88139999999999996</v>
      </c>
      <c r="AR40" s="5">
        <v>0.15679999999999999</v>
      </c>
      <c r="AS40" s="5">
        <v>1.6899999999999998E-2</v>
      </c>
      <c r="AT40" s="5">
        <v>0.56679999999999997</v>
      </c>
      <c r="AU40" s="5">
        <v>0.29559999999999997</v>
      </c>
      <c r="AV40" s="5">
        <v>1</v>
      </c>
      <c r="AW40" s="5">
        <v>1.6836</v>
      </c>
      <c r="AX40" s="4">
        <v>0.72319999999999995</v>
      </c>
      <c r="AY40" s="4">
        <v>0.90059999999999996</v>
      </c>
      <c r="AZ40" s="4">
        <v>0.15659999999999999</v>
      </c>
      <c r="BA40" s="4">
        <v>1.9699999999999999E-2</v>
      </c>
      <c r="BB40" s="4">
        <v>0.56359999999999999</v>
      </c>
      <c r="BC40" s="4"/>
      <c r="BD40" s="4">
        <v>1</v>
      </c>
      <c r="BE40" s="4">
        <v>1.8315999999999999</v>
      </c>
      <c r="BF40" s="5">
        <v>0.72519999999999996</v>
      </c>
      <c r="BG40" s="5">
        <v>0.91559999999999997</v>
      </c>
      <c r="BH40" s="5">
        <v>0.15679999999999999</v>
      </c>
      <c r="BI40" s="5">
        <v>2.5899999999999999E-2</v>
      </c>
      <c r="BJ40" s="5">
        <v>0.58030000000000004</v>
      </c>
      <c r="BK40" s="5">
        <v>0.3543</v>
      </c>
      <c r="BL40" s="5">
        <v>0.99839999999999995</v>
      </c>
      <c r="BM40" s="5">
        <v>1.238</v>
      </c>
      <c r="BN40" s="4">
        <v>0.74160000000000004</v>
      </c>
      <c r="BO40" s="4">
        <v>0.95499999999999996</v>
      </c>
      <c r="BP40" s="4">
        <v>0.11459999999999999</v>
      </c>
      <c r="BQ40" s="4">
        <v>4.9700000000000001E-2</v>
      </c>
      <c r="BR40" s="4">
        <v>0.53620000000000001</v>
      </c>
      <c r="BS40" s="4"/>
      <c r="BT40" s="4">
        <v>0.97640000000000005</v>
      </c>
      <c r="BU40" s="4">
        <v>0.98650000000000004</v>
      </c>
      <c r="BV40" s="5">
        <v>0.6663</v>
      </c>
      <c r="BW40" s="5">
        <v>0.76329999999999998</v>
      </c>
      <c r="BX40" s="5">
        <v>0.1908</v>
      </c>
      <c r="BY40" s="5">
        <v>3.5999999999999999E-3</v>
      </c>
      <c r="BZ40" s="5">
        <v>0.69930000000000003</v>
      </c>
      <c r="CA40" s="5">
        <v>0.22700000000000001</v>
      </c>
      <c r="CB40" s="5">
        <v>1</v>
      </c>
      <c r="CC40" s="5">
        <v>2.4317000000000002</v>
      </c>
      <c r="CD40" s="4">
        <v>0.68440000000000001</v>
      </c>
      <c r="CE40" s="4">
        <v>0.80249999999999999</v>
      </c>
      <c r="CF40" s="4">
        <v>0.17349999999999999</v>
      </c>
      <c r="CG40" s="4">
        <v>9.7000000000000003E-3</v>
      </c>
      <c r="CH40" s="4">
        <v>0.65080000000000005</v>
      </c>
      <c r="CI40" s="4">
        <v>0.24010000000000001</v>
      </c>
      <c r="CJ40" s="4">
        <v>1</v>
      </c>
      <c r="CK40" s="4">
        <v>2.3552</v>
      </c>
      <c r="CL40" s="5">
        <v>0.70409999999999995</v>
      </c>
      <c r="CM40" s="5">
        <v>0.85070000000000001</v>
      </c>
      <c r="CN40" s="5">
        <v>0.1565</v>
      </c>
      <c r="CO40" s="5">
        <v>1.49E-2</v>
      </c>
      <c r="CP40" s="5">
        <v>0.59350000000000003</v>
      </c>
      <c r="CQ40" s="5">
        <v>0.26850000000000002</v>
      </c>
      <c r="CR40" s="5">
        <v>1</v>
      </c>
      <c r="CS40" s="5">
        <v>1.7174</v>
      </c>
      <c r="CT40" s="4">
        <v>0.72140000000000004</v>
      </c>
      <c r="CU40" s="4">
        <v>0.8972</v>
      </c>
      <c r="CV40" s="4">
        <v>0.15890000000000001</v>
      </c>
      <c r="CW40" s="4">
        <v>1.9900000000000001E-2</v>
      </c>
      <c r="CX40" s="4">
        <v>0.56489999999999996</v>
      </c>
      <c r="CY40" s="4">
        <v>0.33019999999999999</v>
      </c>
      <c r="CZ40" s="4">
        <v>0.99980000000000002</v>
      </c>
      <c r="DA40" s="4">
        <v>1.3783000000000001</v>
      </c>
      <c r="DB40" s="5">
        <v>0.74080000000000001</v>
      </c>
      <c r="DC40" s="5">
        <v>0.95379999999999998</v>
      </c>
      <c r="DD40" s="5">
        <v>0.12690000000000001</v>
      </c>
      <c r="DE40" s="5">
        <v>4.9500000000000002E-2</v>
      </c>
      <c r="DF40" s="5">
        <v>0.53539999999999999</v>
      </c>
      <c r="DG40" s="5">
        <v>0.26889999999999997</v>
      </c>
      <c r="DH40" s="5">
        <v>0.97240000000000004</v>
      </c>
      <c r="DI40" s="5">
        <v>0.69199999999999995</v>
      </c>
      <c r="DJ40" s="4">
        <v>0.66810000000000003</v>
      </c>
      <c r="DK40" s="4">
        <v>0.7671</v>
      </c>
      <c r="DL40" s="4">
        <v>0.185</v>
      </c>
      <c r="DM40" s="4">
        <v>3.5999999999999999E-3</v>
      </c>
      <c r="DN40" s="4">
        <v>0.69840000000000002</v>
      </c>
      <c r="DO40" s="4">
        <v>0.2271</v>
      </c>
      <c r="DP40" s="4">
        <v>1</v>
      </c>
      <c r="DQ40" s="4">
        <v>3.0901000000000001</v>
      </c>
      <c r="DR40" s="5">
        <v>0.68859999999999999</v>
      </c>
      <c r="DS40" s="5">
        <v>0.8115</v>
      </c>
      <c r="DT40" s="5">
        <v>0.16750000000000001</v>
      </c>
      <c r="DU40" s="5">
        <v>9.7000000000000003E-3</v>
      </c>
      <c r="DV40" s="5">
        <v>0.64780000000000004</v>
      </c>
      <c r="DW40" s="5">
        <v>0.2392</v>
      </c>
      <c r="DX40" s="5">
        <v>1</v>
      </c>
      <c r="DY40" s="5">
        <v>2.1846999999999999</v>
      </c>
      <c r="DZ40" s="4">
        <v>0.70469999999999999</v>
      </c>
      <c r="EA40" s="4">
        <v>0.85170000000000001</v>
      </c>
      <c r="EB40" s="4">
        <v>0.159</v>
      </c>
      <c r="EC40" s="4">
        <v>1.49E-2</v>
      </c>
      <c r="ED40" s="4">
        <v>0.59360000000000002</v>
      </c>
      <c r="EE40" s="4">
        <v>0.26939999999999997</v>
      </c>
      <c r="EF40" s="4">
        <v>1</v>
      </c>
      <c r="EG40" s="4">
        <v>1.6705000000000001</v>
      </c>
      <c r="EH40" s="5">
        <v>0.72189999999999999</v>
      </c>
      <c r="EI40" s="5">
        <v>0.89929999999999999</v>
      </c>
      <c r="EJ40" s="5">
        <v>0.1628</v>
      </c>
      <c r="EK40" s="5">
        <v>1.9900000000000001E-2</v>
      </c>
      <c r="EL40" s="5">
        <v>0.56599999999999995</v>
      </c>
      <c r="EM40" s="5">
        <v>0.33029999999999998</v>
      </c>
      <c r="EN40" s="5">
        <v>0.99980000000000002</v>
      </c>
      <c r="EO40" s="5">
        <v>1.3154999999999999</v>
      </c>
      <c r="EP40" s="4">
        <v>0.74</v>
      </c>
      <c r="EQ40" s="4">
        <v>0.95209999999999995</v>
      </c>
      <c r="ER40" s="4">
        <v>0.1293</v>
      </c>
      <c r="ES40" s="4">
        <v>4.99E-2</v>
      </c>
      <c r="ET40" s="4">
        <v>0.53539999999999999</v>
      </c>
      <c r="EU40" s="4">
        <v>0.2666</v>
      </c>
      <c r="EV40" s="4">
        <v>0.96809999999999996</v>
      </c>
      <c r="EW40" s="4">
        <v>0.57379999999999998</v>
      </c>
      <c r="EX40" s="5">
        <v>0.66790000000000005</v>
      </c>
      <c r="EY40" s="5">
        <v>0.76300000000000001</v>
      </c>
      <c r="EZ40" s="5">
        <v>0.16919999999999999</v>
      </c>
      <c r="FA40" s="5">
        <v>3.5999999999999999E-3</v>
      </c>
      <c r="FB40" s="5">
        <v>0.6976</v>
      </c>
      <c r="FC40" s="5">
        <v>0.22620000000000001</v>
      </c>
      <c r="FD40" s="5">
        <v>1</v>
      </c>
      <c r="FE40" s="5">
        <v>2.3586999999999998</v>
      </c>
      <c r="FF40" s="4">
        <v>0.68600000000000005</v>
      </c>
      <c r="FG40" s="4">
        <v>0.80579999999999996</v>
      </c>
      <c r="FH40" s="4">
        <v>0.1694</v>
      </c>
      <c r="FI40" s="4">
        <v>9.7000000000000003E-3</v>
      </c>
      <c r="FJ40" s="4">
        <v>0.6492</v>
      </c>
      <c r="FK40" s="4">
        <v>0.23899999999999999</v>
      </c>
      <c r="FL40" s="4">
        <v>1</v>
      </c>
      <c r="FM40" s="4">
        <v>2.7797000000000001</v>
      </c>
      <c r="FN40" s="5">
        <v>0.70620000000000005</v>
      </c>
      <c r="FO40" s="5">
        <v>0.85650000000000004</v>
      </c>
      <c r="FP40" s="5">
        <v>0.15759999999999999</v>
      </c>
      <c r="FQ40" s="5">
        <v>1.4800000000000001E-2</v>
      </c>
      <c r="FR40" s="5">
        <v>0.59330000000000005</v>
      </c>
      <c r="FS40" s="5">
        <v>0.27060000000000001</v>
      </c>
      <c r="FT40" s="5">
        <v>1</v>
      </c>
      <c r="FU40" s="5">
        <v>1.7878000000000001</v>
      </c>
      <c r="FV40" s="4">
        <v>0.72260000000000002</v>
      </c>
      <c r="FW40" s="4">
        <v>0.9002</v>
      </c>
      <c r="FX40" s="4">
        <v>0.16039999999999999</v>
      </c>
      <c r="FY40" s="4">
        <v>1.9699999999999999E-2</v>
      </c>
      <c r="FZ40" s="4">
        <v>0.56379999999999997</v>
      </c>
      <c r="GA40" s="4">
        <v>0.33229999999999998</v>
      </c>
      <c r="GB40" s="4">
        <v>0.99990000000000001</v>
      </c>
      <c r="GC40" s="4">
        <v>1.3065</v>
      </c>
      <c r="GD40" s="5">
        <v>0.73919999999999997</v>
      </c>
      <c r="GE40" s="5">
        <v>0.94889999999999997</v>
      </c>
      <c r="GF40" s="5">
        <v>0.12640000000000001</v>
      </c>
      <c r="GG40" s="5">
        <v>5.0200000000000002E-2</v>
      </c>
      <c r="GH40" s="5">
        <v>0.53690000000000004</v>
      </c>
      <c r="GI40" s="5">
        <v>0.26550000000000001</v>
      </c>
      <c r="GJ40" s="5">
        <v>0.97089999999999999</v>
      </c>
      <c r="GK40" s="5">
        <v>0.56530000000000002</v>
      </c>
      <c r="GL40" s="4"/>
      <c r="GM40" s="4"/>
      <c r="GN40" s="4"/>
      <c r="GO40" s="4"/>
      <c r="GP40" s="4"/>
      <c r="GQ40" s="4"/>
      <c r="GR40" s="4"/>
      <c r="GS40" s="4"/>
      <c r="GT40" s="5"/>
      <c r="GU40" s="5"/>
      <c r="GV40" s="5"/>
      <c r="GW40" s="5"/>
      <c r="GX40" s="5"/>
      <c r="GY40" s="5"/>
      <c r="GZ40" s="5"/>
      <c r="HA40" s="5"/>
      <c r="HB40" s="4"/>
      <c r="HC40" s="4"/>
      <c r="HD40" s="4"/>
      <c r="HE40" s="4"/>
      <c r="HF40" s="4"/>
      <c r="HG40" s="4"/>
      <c r="HH40" s="4"/>
      <c r="HI40" s="4"/>
      <c r="HJ40" s="5"/>
      <c r="HK40" s="5"/>
      <c r="HL40" s="5"/>
      <c r="HM40" s="5"/>
      <c r="HN40" s="5"/>
      <c r="HO40" s="5"/>
      <c r="HP40" s="5"/>
      <c r="HQ40" s="5"/>
      <c r="HR40" s="4"/>
      <c r="HS40" s="4"/>
      <c r="HT40" s="4"/>
      <c r="HU40" s="4"/>
      <c r="HV40" s="4"/>
      <c r="HW40" s="4"/>
      <c r="HX40" s="4"/>
      <c r="HY40" s="4"/>
      <c r="HZ40" s="5"/>
      <c r="IA40" s="5"/>
      <c r="IB40" s="5"/>
      <c r="IC40" s="5"/>
      <c r="ID40" s="5"/>
      <c r="IE40" s="5"/>
      <c r="IF40" s="5"/>
      <c r="IG40" s="5"/>
      <c r="IH40" s="4"/>
      <c r="II40" s="4"/>
      <c r="IJ40" s="4"/>
      <c r="IK40" s="4"/>
      <c r="IL40" s="4"/>
      <c r="IM40" s="4"/>
      <c r="IN40" s="4"/>
      <c r="IO40" s="4"/>
      <c r="IP40" s="5"/>
      <c r="IQ40" s="5"/>
      <c r="IR40" s="5"/>
      <c r="IS40" s="5"/>
      <c r="IT40" s="5"/>
      <c r="IU40" s="5"/>
      <c r="IV40" s="5"/>
      <c r="IW40" s="5"/>
      <c r="IX40" s="4"/>
      <c r="IY40" s="4"/>
      <c r="IZ40" s="4"/>
      <c r="JA40" s="4"/>
      <c r="JB40" s="4"/>
      <c r="JC40" s="4"/>
      <c r="JD40" s="4"/>
      <c r="JE40" s="4"/>
      <c r="JF40" s="5"/>
      <c r="JG40" s="5"/>
      <c r="JH40" s="5"/>
      <c r="JI40" s="5"/>
      <c r="JJ40" s="5"/>
      <c r="JK40" s="5"/>
      <c r="JL40" s="5"/>
      <c r="JM40" s="5"/>
      <c r="JN40" s="4">
        <f t="shared" ref="JN40:JN74" si="8">AVERAGEIFS(B40:JM40,metrics.rec,"MAE")</f>
        <v>0.70387083333333333</v>
      </c>
      <c r="JO40" s="4">
        <f t="shared" ref="JO40:JO74" si="9">AVERAGEIFS(B40:JM40,metrics.rec,"MSE")</f>
        <v>0.85374166666666673</v>
      </c>
      <c r="JP40" s="4">
        <f t="shared" ref="JP40:JP74" si="10">AVERAGEIFS(B40:JM40,metrics.rec,"R")</f>
        <v>0.15966666666666665</v>
      </c>
      <c r="JQ40" s="4">
        <f t="shared" ref="JQ40:JQ74" si="11">AVERAGEIFS(B40:JM40,metrics.rec,"Precision")</f>
        <v>1.8874999999999996E-2</v>
      </c>
      <c r="JR40" s="4">
        <f t="shared" ref="JR40:JR74" si="12">AVERAGEIFS(B40:JM40,metrics.rec,"Recall")</f>
        <v>0.60849166666666665</v>
      </c>
      <c r="JS40" s="4">
        <f t="shared" ref="JS40:JS74" si="13">AVERAGEIFS(B40:JM40,metrics.rec,"Coverage")</f>
        <v>0.2701578947368421</v>
      </c>
      <c r="JT40" s="4">
        <f t="shared" ref="JT40:JT74" si="14">AVERAGEIFS(B40:JM40,metrics.rec,"Recatio")</f>
        <v>0.99523750000000011</v>
      </c>
      <c r="JU40" s="4">
        <f t="shared" ref="JU40:JU74" si="15">AVERAGEIFS(B40:JM40,metrics.rec,"Time")</f>
        <v>1.8527041666666664</v>
      </c>
      <c r="JV40" s="1" t="str" cm="1">
        <f t="array" aca="1" ref="JV40" ca="1">CONCATENATE(INDIRECT(ADDRESS(1,MATCH(_xlfn.MINIFS(B40:JM40,metrics.rec,"MAE"),B40:JM40,0)+1)), ", ", INDIRECT(ADDRESS(2,MATCH(_xlfn.MINIFS(B40:JM40,metrics.rec,"MAE"),B40:JM40,0)+1)))</f>
        <v>k=5, r=0.1</v>
      </c>
      <c r="JW40" s="1" t="str" cm="1">
        <f t="array" aca="1" ref="JW40" ca="1">CONCATENATE(INDIRECT(ADDRESS(1,MATCH(_xlfn.MINIFS(B40:JM40,metrics.rec,"MSE"),B40:JM40,0)+1)), ", ", INDIRECT(ADDRESS(2,MATCH(_xlfn.MINIFS(B40:JM40,metrics.rec,"MSE"),B40:JM40,0)+1)))</f>
        <v>k=5, r=0.1</v>
      </c>
      <c r="JX40" s="1" t="str" cm="1">
        <f t="array" aca="1" ref="JX40" ca="1">CONCATENATE(INDIRECT(ADDRESS(1,MATCH(_xlfn.MAXIFS(B40:JM40,metrics.rec,"R"),B40:JM40,0)+1)), ", ", INDIRECT(ADDRESS(2,MATCH(_xlfn.MAXIFS(B40:JM40,metrics.rec,"R"),B40:JM40,0)+1)))</f>
        <v>k=10, r=0.1</v>
      </c>
      <c r="JY40" s="1" t="str" cm="1">
        <f t="array" aca="1" ref="JY40" ca="1">CONCATENATE(INDIRECT(ADDRESS(1,MATCH(_xlfn.MAXIFS(B40:JM40,metrics.rec,"Precision"),B40:JM40,0)+1)), ", ", INDIRECT(ADDRESS(2,MATCH(_xlfn.MAXIFS(B40:JM40,metrics.rec,"Precision"),B40:JM40,0)+1)))</f>
        <v>k=20, r=0.9</v>
      </c>
      <c r="JZ40" s="1" t="str" cm="1">
        <f t="array" aca="1" ref="JZ40" ca="1">CONCATENATE(INDIRECT(ADDRESS(1,MATCH(_xlfn.MAXIFS(B40:JM40,metrics.rec,"Recall"),B40:JM40,0)+1)), ", ", INDIRECT(ADDRESS(2,MATCH(_xlfn.MAXIFS(B40:JM40,metrics.rec,"Recall"),B40:JM40,0)+1)))</f>
        <v>k=5, r=0.1</v>
      </c>
      <c r="KA40" s="1" t="str" cm="1">
        <f t="array" aca="1" ref="KA40" ca="1">CONCATENATE(INDIRECT(ADDRESS(1,MATCH(_xlfn.MAXIFS(B40:JM40,metrics.rec,"Coverage"),B40:JM40,0)+1)), ", ", INDIRECT(ADDRESS(2,MATCH(_xlfn.MAXIFS(B40:JM40,metrics.rec,"Coverage"),B40:JM40,0)+1)))</f>
        <v>k=5, r=0.8</v>
      </c>
      <c r="KB40" s="1" t="str" cm="1">
        <f t="array" aca="1" ref="KB40" ca="1">CONCATENATE(INDIRECT(ADDRESS(1,MATCH(_xlfn.MAXIFS(B40:JM40,metrics.rec,"Recatio"),B40:JM40,0)+1)), ", ", INDIRECT(ADDRESS(2,MATCH(_xlfn.MAXIFS(B40:JM40,metrics.rec,"Recatio"),B40:JM40,0)+1)))</f>
        <v>k=5, r=0.1</v>
      </c>
      <c r="KC40" s="1" t="str" cm="1">
        <f t="array" aca="1" ref="KC40" ca="1">CONCATENATE(INDIRECT(ADDRESS(1,MATCH(_xlfn.MINIFS(B40:JM40,metrics.rec,"Time"),B40:JM40,0)+1)), ", ", INDIRECT(ADDRESS(2,MATCH(_xlfn.MINIFS(B40:JM40,metrics.rec,"Time"),B40:JM40,0)+1)))</f>
        <v>k=20, r=0.9</v>
      </c>
    </row>
    <row r="41" spans="1:289" x14ac:dyDescent="0.2">
      <c r="A41" s="1" t="s">
        <v>37</v>
      </c>
      <c r="B41" s="4">
        <v>0.64390000000000003</v>
      </c>
      <c r="C41" s="4">
        <v>0.72770000000000001</v>
      </c>
      <c r="D41" s="4">
        <v>0.26929999999999998</v>
      </c>
      <c r="E41" s="4">
        <v>1.6999999999999999E-3</v>
      </c>
      <c r="F41" s="4">
        <v>0.87260000000000004</v>
      </c>
      <c r="G41" s="4"/>
      <c r="H41" s="4">
        <v>1</v>
      </c>
      <c r="I41" s="4">
        <v>3.2222</v>
      </c>
      <c r="J41" s="5">
        <v>0.64739999999999998</v>
      </c>
      <c r="K41" s="5">
        <v>0.74</v>
      </c>
      <c r="L41" s="5">
        <v>0.27439999999999998</v>
      </c>
      <c r="M41" s="5">
        <v>3.3999999999999998E-3</v>
      </c>
      <c r="N41" s="5">
        <v>0.86839999999999995</v>
      </c>
      <c r="O41" s="5">
        <v>0.59209999999999996</v>
      </c>
      <c r="P41" s="5">
        <v>1</v>
      </c>
      <c r="Q41" s="5">
        <v>2.5741000000000001</v>
      </c>
      <c r="R41" s="4">
        <v>0.65310000000000001</v>
      </c>
      <c r="S41" s="4">
        <v>0.75149999999999995</v>
      </c>
      <c r="T41" s="4">
        <v>0.27379999999999999</v>
      </c>
      <c r="U41" s="4">
        <v>5.3E-3</v>
      </c>
      <c r="V41" s="4">
        <v>0.86150000000000004</v>
      </c>
      <c r="W41" s="4"/>
      <c r="X41" s="4">
        <v>1</v>
      </c>
      <c r="Y41" s="4">
        <v>3.6612</v>
      </c>
      <c r="Z41" s="5">
        <v>0.65510000000000002</v>
      </c>
      <c r="AA41" s="5">
        <v>0.75419999999999998</v>
      </c>
      <c r="AB41" s="5">
        <v>0.25280000000000002</v>
      </c>
      <c r="AC41" s="5">
        <v>7.4999999999999997E-3</v>
      </c>
      <c r="AD41" s="5">
        <v>0.85270000000000001</v>
      </c>
      <c r="AE41" s="5">
        <v>0.5726</v>
      </c>
      <c r="AF41" s="5">
        <v>1</v>
      </c>
      <c r="AG41" s="5">
        <v>2.0947</v>
      </c>
      <c r="AH41" s="4">
        <v>0.66059999999999997</v>
      </c>
      <c r="AI41" s="4">
        <v>0.76619999999999999</v>
      </c>
      <c r="AJ41" s="4">
        <v>0.22900000000000001</v>
      </c>
      <c r="AK41" s="4">
        <v>1.0200000000000001E-2</v>
      </c>
      <c r="AL41" s="4">
        <v>0.83550000000000002</v>
      </c>
      <c r="AM41" s="4"/>
      <c r="AN41" s="4">
        <v>1</v>
      </c>
      <c r="AO41" s="4">
        <v>2.3062</v>
      </c>
      <c r="AP41" s="5">
        <v>0.66879999999999995</v>
      </c>
      <c r="AQ41" s="5">
        <v>0.78480000000000005</v>
      </c>
      <c r="AR41" s="5">
        <v>0.19309999999999999</v>
      </c>
      <c r="AS41" s="5">
        <v>1.37E-2</v>
      </c>
      <c r="AT41" s="5">
        <v>0.80600000000000005</v>
      </c>
      <c r="AU41" s="5">
        <v>0.51939999999999997</v>
      </c>
      <c r="AV41" s="5">
        <v>0.99929999999999997</v>
      </c>
      <c r="AW41" s="5">
        <v>1.7136</v>
      </c>
      <c r="AX41" s="4">
        <v>0.68359999999999999</v>
      </c>
      <c r="AY41" s="4">
        <v>0.81499999999999995</v>
      </c>
      <c r="AZ41" s="4">
        <v>0.1173</v>
      </c>
      <c r="BA41" s="4">
        <v>1.9300000000000001E-2</v>
      </c>
      <c r="BB41" s="4">
        <v>0.74519999999999997</v>
      </c>
      <c r="BC41" s="4"/>
      <c r="BD41" s="4">
        <v>0.99339999999999995</v>
      </c>
      <c r="BE41" s="4">
        <v>2.2877999999999998</v>
      </c>
      <c r="BF41" s="5">
        <v>0.71040000000000003</v>
      </c>
      <c r="BG41" s="5">
        <v>0.87680000000000002</v>
      </c>
      <c r="BH41" s="5">
        <v>3.3300000000000003E-2</v>
      </c>
      <c r="BI41" s="5">
        <v>3.09E-2</v>
      </c>
      <c r="BJ41" s="5">
        <v>0.59309999999999996</v>
      </c>
      <c r="BK41" s="5">
        <v>0.30120000000000002</v>
      </c>
      <c r="BL41" s="5">
        <v>0.96089999999999998</v>
      </c>
      <c r="BM41" s="5">
        <v>1.1416999999999999</v>
      </c>
      <c r="BN41" s="4">
        <v>0.81230000000000002</v>
      </c>
      <c r="BO41" s="4">
        <v>1.1303000000000001</v>
      </c>
      <c r="BP41" s="4">
        <v>-3.7699999999999997E-2</v>
      </c>
      <c r="BQ41" s="4">
        <v>5.8700000000000002E-2</v>
      </c>
      <c r="BR41" s="4">
        <v>0.2306</v>
      </c>
      <c r="BS41" s="4"/>
      <c r="BT41" s="4">
        <v>0.74119999999999997</v>
      </c>
      <c r="BU41" s="4">
        <v>0.88219999999999998</v>
      </c>
      <c r="BV41" s="5">
        <v>0.64770000000000005</v>
      </c>
      <c r="BW41" s="5">
        <v>0.74150000000000005</v>
      </c>
      <c r="BX41" s="5">
        <v>0.28260000000000002</v>
      </c>
      <c r="BY41" s="5">
        <v>1.6999999999999999E-3</v>
      </c>
      <c r="BZ41" s="5">
        <v>0.87339999999999995</v>
      </c>
      <c r="CA41" s="5">
        <v>0.6018</v>
      </c>
      <c r="CB41" s="5">
        <v>1</v>
      </c>
      <c r="CC41" s="5">
        <v>2.6013000000000002</v>
      </c>
      <c r="CD41" s="4">
        <v>0.65300000000000002</v>
      </c>
      <c r="CE41" s="4">
        <v>0.74990000000000001</v>
      </c>
      <c r="CF41" s="4">
        <v>0.27410000000000001</v>
      </c>
      <c r="CG41" s="4">
        <v>5.3E-3</v>
      </c>
      <c r="CH41" s="4">
        <v>0.86109999999999998</v>
      </c>
      <c r="CI41" s="4">
        <v>0.58309999999999995</v>
      </c>
      <c r="CJ41" s="4">
        <v>1</v>
      </c>
      <c r="CK41" s="4">
        <v>2.4472999999999998</v>
      </c>
      <c r="CL41" s="5">
        <v>0.66180000000000005</v>
      </c>
      <c r="CM41" s="5">
        <v>0.77039999999999997</v>
      </c>
      <c r="CN41" s="5">
        <v>0.23569999999999999</v>
      </c>
      <c r="CO41" s="5">
        <v>1.0200000000000001E-2</v>
      </c>
      <c r="CP41" s="5">
        <v>0.83699999999999997</v>
      </c>
      <c r="CQ41" s="5">
        <v>0.55510000000000004</v>
      </c>
      <c r="CR41" s="5">
        <v>1</v>
      </c>
      <c r="CS41" s="5">
        <v>1.9887999999999999</v>
      </c>
      <c r="CT41" s="4">
        <v>0.68400000000000005</v>
      </c>
      <c r="CU41" s="4">
        <v>0.81820000000000004</v>
      </c>
      <c r="CV41" s="4">
        <v>0.1237</v>
      </c>
      <c r="CW41" s="4">
        <v>1.9300000000000001E-2</v>
      </c>
      <c r="CX41" s="4">
        <v>0.74639999999999995</v>
      </c>
      <c r="CY41" s="4">
        <v>0.44900000000000001</v>
      </c>
      <c r="CZ41" s="4">
        <v>0.99560000000000004</v>
      </c>
      <c r="DA41" s="4">
        <v>1.3623000000000001</v>
      </c>
      <c r="DB41" s="5">
        <v>0.80879999999999996</v>
      </c>
      <c r="DC41" s="5">
        <v>1.1167</v>
      </c>
      <c r="DD41" s="5">
        <v>-1.83E-2</v>
      </c>
      <c r="DE41" s="5">
        <v>5.8599999999999999E-2</v>
      </c>
      <c r="DF41" s="5">
        <v>0.22409999999999999</v>
      </c>
      <c r="DG41" s="5">
        <v>0.09</v>
      </c>
      <c r="DH41" s="5">
        <v>0.75060000000000004</v>
      </c>
      <c r="DI41" s="5">
        <v>0.64290000000000003</v>
      </c>
      <c r="DJ41" s="4">
        <v>0.64680000000000004</v>
      </c>
      <c r="DK41" s="4">
        <v>0.73699999999999999</v>
      </c>
      <c r="DL41" s="4">
        <v>0.28960000000000002</v>
      </c>
      <c r="DM41" s="4">
        <v>1.6999999999999999E-3</v>
      </c>
      <c r="DN41" s="4">
        <v>0.87209999999999999</v>
      </c>
      <c r="DO41" s="4">
        <v>0.60209999999999997</v>
      </c>
      <c r="DP41" s="4">
        <v>1</v>
      </c>
      <c r="DQ41" s="4">
        <v>3.8877999999999999</v>
      </c>
      <c r="DR41" s="5">
        <v>0.65290000000000004</v>
      </c>
      <c r="DS41" s="5">
        <v>0.752</v>
      </c>
      <c r="DT41" s="5">
        <v>0.26529999999999998</v>
      </c>
      <c r="DU41" s="5">
        <v>5.3E-3</v>
      </c>
      <c r="DV41" s="5">
        <v>0.86160000000000003</v>
      </c>
      <c r="DW41" s="5">
        <v>0.5837</v>
      </c>
      <c r="DX41" s="5">
        <v>1</v>
      </c>
      <c r="DY41" s="5">
        <v>2.3144</v>
      </c>
      <c r="DZ41" s="4">
        <v>0.6613</v>
      </c>
      <c r="EA41" s="4">
        <v>0.76939999999999997</v>
      </c>
      <c r="EB41" s="4">
        <v>0.2339</v>
      </c>
      <c r="EC41" s="4">
        <v>1.0200000000000001E-2</v>
      </c>
      <c r="ED41" s="4">
        <v>0.83630000000000004</v>
      </c>
      <c r="EE41" s="4">
        <v>0.55200000000000005</v>
      </c>
      <c r="EF41" s="4">
        <v>1</v>
      </c>
      <c r="EG41" s="4">
        <v>1.9517</v>
      </c>
      <c r="EH41" s="5">
        <v>0.68500000000000005</v>
      </c>
      <c r="EI41" s="5">
        <v>0.82110000000000005</v>
      </c>
      <c r="EJ41" s="5">
        <v>0.1128</v>
      </c>
      <c r="EK41" s="5">
        <v>1.9300000000000001E-2</v>
      </c>
      <c r="EL41" s="5">
        <v>0.74439999999999995</v>
      </c>
      <c r="EM41" s="5">
        <v>0.44790000000000002</v>
      </c>
      <c r="EN41" s="5">
        <v>0.99509999999999998</v>
      </c>
      <c r="EO41" s="5">
        <v>1.3188</v>
      </c>
      <c r="EP41" s="4">
        <v>0.8125</v>
      </c>
      <c r="EQ41" s="4">
        <v>1.1288</v>
      </c>
      <c r="ER41" s="4">
        <v>-2.6800000000000001E-2</v>
      </c>
      <c r="ES41" s="4">
        <v>5.9200000000000003E-2</v>
      </c>
      <c r="ET41" s="4">
        <v>0.22559999999999999</v>
      </c>
      <c r="EU41" s="4">
        <v>8.9599999999999999E-2</v>
      </c>
      <c r="EV41" s="4">
        <v>0.749</v>
      </c>
      <c r="EW41" s="4">
        <v>0.54520000000000002</v>
      </c>
      <c r="EX41" s="5">
        <v>0.64359999999999995</v>
      </c>
      <c r="EY41" s="5">
        <v>0.73119999999999996</v>
      </c>
      <c r="EZ41" s="5">
        <v>0.28939999999999999</v>
      </c>
      <c r="FA41" s="5">
        <v>1.6999999999999999E-3</v>
      </c>
      <c r="FB41" s="5">
        <v>0.873</v>
      </c>
      <c r="FC41" s="5">
        <v>0.60219999999999996</v>
      </c>
      <c r="FD41" s="5">
        <v>1</v>
      </c>
      <c r="FE41" s="5">
        <v>2.5853999999999999</v>
      </c>
      <c r="FF41" s="4">
        <v>0.65280000000000005</v>
      </c>
      <c r="FG41" s="4">
        <v>0.751</v>
      </c>
      <c r="FH41" s="4">
        <v>0.26879999999999998</v>
      </c>
      <c r="FI41" s="4">
        <v>5.3E-3</v>
      </c>
      <c r="FJ41" s="4">
        <v>0.86150000000000004</v>
      </c>
      <c r="FK41" s="4">
        <v>0.58240000000000003</v>
      </c>
      <c r="FL41" s="4">
        <v>1</v>
      </c>
      <c r="FM41" s="4">
        <v>3.0131000000000001</v>
      </c>
      <c r="FN41" s="5">
        <v>0.66210000000000002</v>
      </c>
      <c r="FO41" s="5">
        <v>0.77170000000000005</v>
      </c>
      <c r="FP41" s="5">
        <v>0.23319999999999999</v>
      </c>
      <c r="FQ41" s="5">
        <v>1.0200000000000001E-2</v>
      </c>
      <c r="FR41" s="5">
        <v>0.83750000000000002</v>
      </c>
      <c r="FS41" s="5">
        <v>0.55420000000000003</v>
      </c>
      <c r="FT41" s="5">
        <v>0.99990000000000001</v>
      </c>
      <c r="FU41" s="5">
        <v>1.8842000000000001</v>
      </c>
      <c r="FV41" s="4">
        <v>0.68530000000000002</v>
      </c>
      <c r="FW41" s="4">
        <v>0.82130000000000003</v>
      </c>
      <c r="FX41" s="4">
        <v>0.1139</v>
      </c>
      <c r="FY41" s="4">
        <v>1.9199999999999998E-2</v>
      </c>
      <c r="FZ41" s="4">
        <v>0.74509999999999998</v>
      </c>
      <c r="GA41" s="4">
        <v>0.44940000000000002</v>
      </c>
      <c r="GB41" s="4">
        <v>0.99560000000000004</v>
      </c>
      <c r="GC41" s="4">
        <v>1.3118000000000001</v>
      </c>
      <c r="GD41" s="5">
        <v>0.80969999999999998</v>
      </c>
      <c r="GE41" s="5">
        <v>1.1214999999999999</v>
      </c>
      <c r="GF41" s="5">
        <v>-2.5899999999999999E-2</v>
      </c>
      <c r="GG41" s="5">
        <v>5.9400000000000001E-2</v>
      </c>
      <c r="GH41" s="5">
        <v>0.2266</v>
      </c>
      <c r="GI41" s="5">
        <v>8.9499999999999996E-2</v>
      </c>
      <c r="GJ41" s="5">
        <v>0.74650000000000005</v>
      </c>
      <c r="GK41" s="5">
        <v>0.55279999999999996</v>
      </c>
      <c r="GL41" s="4"/>
      <c r="GM41" s="4"/>
      <c r="GN41" s="4"/>
      <c r="GO41" s="4"/>
      <c r="GP41" s="4"/>
      <c r="GQ41" s="4"/>
      <c r="GR41" s="4"/>
      <c r="GS41" s="4"/>
      <c r="GT41" s="5"/>
      <c r="GU41" s="5"/>
      <c r="GV41" s="5"/>
      <c r="GW41" s="5"/>
      <c r="GX41" s="5"/>
      <c r="GY41" s="5"/>
      <c r="GZ41" s="5"/>
      <c r="HA41" s="5"/>
      <c r="HB41" s="4"/>
      <c r="HC41" s="4"/>
      <c r="HD41" s="4"/>
      <c r="HE41" s="4"/>
      <c r="HF41" s="4"/>
      <c r="HG41" s="4"/>
      <c r="HH41" s="4"/>
      <c r="HI41" s="4"/>
      <c r="HJ41" s="5"/>
      <c r="HK41" s="5"/>
      <c r="HL41" s="5"/>
      <c r="HM41" s="5"/>
      <c r="HN41" s="5"/>
      <c r="HO41" s="5"/>
      <c r="HP41" s="5"/>
      <c r="HQ41" s="5"/>
      <c r="HR41" s="4"/>
      <c r="HS41" s="4"/>
      <c r="HT41" s="4"/>
      <c r="HU41" s="4"/>
      <c r="HV41" s="4"/>
      <c r="HW41" s="4"/>
      <c r="HX41" s="4"/>
      <c r="HY41" s="4"/>
      <c r="HZ41" s="5"/>
      <c r="IA41" s="5"/>
      <c r="IB41" s="5"/>
      <c r="IC41" s="5"/>
      <c r="ID41" s="5"/>
      <c r="IE41" s="5"/>
      <c r="IF41" s="5"/>
      <c r="IG41" s="5"/>
      <c r="IH41" s="4"/>
      <c r="II41" s="4"/>
      <c r="IJ41" s="4"/>
      <c r="IK41" s="4"/>
      <c r="IL41" s="4"/>
      <c r="IM41" s="4"/>
      <c r="IN41" s="4"/>
      <c r="IO41" s="4"/>
      <c r="IP41" s="5"/>
      <c r="IQ41" s="5"/>
      <c r="IR41" s="5"/>
      <c r="IS41" s="5"/>
      <c r="IT41" s="5"/>
      <c r="IU41" s="5"/>
      <c r="IV41" s="5"/>
      <c r="IW41" s="5"/>
      <c r="IX41" s="4"/>
      <c r="IY41" s="4"/>
      <c r="IZ41" s="4"/>
      <c r="JA41" s="4"/>
      <c r="JB41" s="4"/>
      <c r="JC41" s="4"/>
      <c r="JD41" s="4"/>
      <c r="JE41" s="4"/>
      <c r="JF41" s="5"/>
      <c r="JG41" s="5"/>
      <c r="JH41" s="5"/>
      <c r="JI41" s="5"/>
      <c r="JJ41" s="5"/>
      <c r="JK41" s="5"/>
      <c r="JL41" s="5"/>
      <c r="JM41" s="5"/>
      <c r="JN41" s="4">
        <f t="shared" si="8"/>
        <v>0.68760416666666668</v>
      </c>
      <c r="JO41" s="4">
        <f t="shared" si="9"/>
        <v>0.83117500000000011</v>
      </c>
      <c r="JP41" s="4">
        <f t="shared" si="10"/>
        <v>0.1773875</v>
      </c>
      <c r="JQ41" s="4">
        <f t="shared" si="11"/>
        <v>1.8220833333333335E-2</v>
      </c>
      <c r="JR41" s="4">
        <f t="shared" si="12"/>
        <v>0.72047083333333328</v>
      </c>
      <c r="JS41" s="4">
        <f t="shared" si="13"/>
        <v>0.46406842105263157</v>
      </c>
      <c r="JT41" s="4">
        <f t="shared" si="14"/>
        <v>0.95529583333333334</v>
      </c>
      <c r="JU41" s="4">
        <f t="shared" si="15"/>
        <v>2.0121458333333337</v>
      </c>
      <c r="JV41" s="1" t="str" cm="1">
        <f t="array" aca="1" ref="JV41" ca="1">CONCATENATE(INDIRECT(ADDRESS(1,MATCH(_xlfn.MINIFS(B41:JM41,metrics.rec,"MAE"),B41:JM41,0)+1)), ", ", INDIRECT(ADDRESS(2,MATCH(_xlfn.MINIFS(B41:JM41,metrics.rec,"MAE"),B41:JM41,0)+1)))</f>
        <v>k=20, r=0.1</v>
      </c>
      <c r="JW41" s="1" t="str" cm="1">
        <f t="array" aca="1" ref="JW41" ca="1">CONCATENATE(INDIRECT(ADDRESS(1,MATCH(_xlfn.MINIFS(B41:JM41,metrics.rec,"MSE"),B41:JM41,0)+1)), ", ", INDIRECT(ADDRESS(2,MATCH(_xlfn.MINIFS(B41:JM41,metrics.rec,"MSE"),B41:JM41,0)+1)))</f>
        <v>k=5, r=0.1</v>
      </c>
      <c r="JX41" s="1" t="str" cm="1">
        <f t="array" aca="1" ref="JX41" ca="1">CONCATENATE(INDIRECT(ADDRESS(1,MATCH(_xlfn.MAXIFS(B41:JM41,metrics.rec,"R"),B41:JM41,0)+1)), ", ", INDIRECT(ADDRESS(2,MATCH(_xlfn.MAXIFS(B41:JM41,metrics.rec,"R"),B41:JM41,0)+1)))</f>
        <v>k=10, r=0.1</v>
      </c>
      <c r="JY41" s="1" t="str" cm="1">
        <f t="array" aca="1" ref="JY41" ca="1">CONCATENATE(INDIRECT(ADDRESS(1,MATCH(_xlfn.MAXIFS(B41:JM41,metrics.rec,"Precision"),B41:JM41,0)+1)), ", ", INDIRECT(ADDRESS(2,MATCH(_xlfn.MAXIFS(B41:JM41,metrics.rec,"Precision"),B41:JM41,0)+1)))</f>
        <v>k=20, r=0.9</v>
      </c>
      <c r="JZ41" s="1" t="str" cm="1">
        <f t="array" aca="1" ref="JZ41" ca="1">CONCATENATE(INDIRECT(ADDRESS(1,MATCH(_xlfn.MAXIFS(B41:JM41,metrics.rec,"Recall"),B41:JM41,0)+1)), ", ", INDIRECT(ADDRESS(2,MATCH(_xlfn.MAXIFS(B41:JM41,metrics.rec,"Recall"),B41:JM41,0)+1)))</f>
        <v>k=10, r=0.1</v>
      </c>
      <c r="KA41" s="1" t="str" cm="1">
        <f t="array" aca="1" ref="KA41" ca="1">CONCATENATE(INDIRECT(ADDRESS(1,MATCH(_xlfn.MAXIFS(B41:JM41,metrics.rec,"Coverage"),B41:JM41,0)+1)), ", ", INDIRECT(ADDRESS(2,MATCH(_xlfn.MAXIFS(B41:JM41,metrics.rec,"Coverage"),B41:JM41,0)+1)))</f>
        <v>k=20, r=0.1</v>
      </c>
      <c r="KB41" s="1" t="str" cm="1">
        <f t="array" aca="1" ref="KB41" ca="1">CONCATENATE(INDIRECT(ADDRESS(1,MATCH(_xlfn.MAXIFS(B41:JM41,metrics.rec,"Recatio"),B41:JM41,0)+1)), ", ", INDIRECT(ADDRESS(2,MATCH(_xlfn.MAXIFS(B41:JM41,metrics.rec,"Recatio"),B41:JM41,0)+1)))</f>
        <v>k=5, r=0.1</v>
      </c>
      <c r="KC41" s="1" t="str" cm="1">
        <f t="array" aca="1" ref="KC41" ca="1">CONCATENATE(INDIRECT(ADDRESS(1,MATCH(_xlfn.MINIFS(B41:JM41,metrics.rec,"Time"),B41:JM41,0)+1)), ", ", INDIRECT(ADDRESS(2,MATCH(_xlfn.MINIFS(B41:JM41,metrics.rec,"Time"),B41:JM41,0)+1)))</f>
        <v>k=15, r=0.9</v>
      </c>
    </row>
    <row r="42" spans="1:289" x14ac:dyDescent="0.2">
      <c r="A42" s="1" t="s">
        <v>38</v>
      </c>
      <c r="B42" s="4">
        <v>0.64300000000000002</v>
      </c>
      <c r="C42" s="4">
        <v>0.73019999999999996</v>
      </c>
      <c r="D42" s="4">
        <v>0.27939999999999998</v>
      </c>
      <c r="E42" s="4">
        <v>1.6999999999999999E-3</v>
      </c>
      <c r="F42" s="4">
        <v>0.87680000000000002</v>
      </c>
      <c r="G42" s="4"/>
      <c r="H42" s="4">
        <v>1</v>
      </c>
      <c r="I42" s="4">
        <v>3.262</v>
      </c>
      <c r="J42" s="5">
        <v>0.64670000000000005</v>
      </c>
      <c r="K42" s="5">
        <v>0.74199999999999999</v>
      </c>
      <c r="L42" s="5">
        <v>0.2893</v>
      </c>
      <c r="M42" s="5">
        <v>3.3999999999999998E-3</v>
      </c>
      <c r="N42" s="5">
        <v>0.87409999999999999</v>
      </c>
      <c r="O42" s="5">
        <v>0.58350000000000002</v>
      </c>
      <c r="P42" s="5">
        <v>1</v>
      </c>
      <c r="Q42" s="5">
        <v>2.6</v>
      </c>
      <c r="R42" s="4">
        <v>0.65339999999999998</v>
      </c>
      <c r="S42" s="4">
        <v>0.75590000000000002</v>
      </c>
      <c r="T42" s="4">
        <v>0.28129999999999999</v>
      </c>
      <c r="U42" s="4">
        <v>5.4000000000000003E-3</v>
      </c>
      <c r="V42" s="4">
        <v>0.86799999999999999</v>
      </c>
      <c r="W42" s="4"/>
      <c r="X42" s="4">
        <v>1</v>
      </c>
      <c r="Y42" s="4">
        <v>2.9712999999999998</v>
      </c>
      <c r="Z42" s="5">
        <v>0.65620000000000001</v>
      </c>
      <c r="AA42" s="5">
        <v>0.76070000000000004</v>
      </c>
      <c r="AB42" s="5">
        <v>0.27260000000000001</v>
      </c>
      <c r="AC42" s="5">
        <v>7.7000000000000002E-3</v>
      </c>
      <c r="AD42" s="5">
        <v>0.86129999999999995</v>
      </c>
      <c r="AE42" s="5">
        <v>0.56669999999999998</v>
      </c>
      <c r="AF42" s="5">
        <v>1</v>
      </c>
      <c r="AG42" s="5">
        <v>2.1621999999999999</v>
      </c>
      <c r="AH42" s="4">
        <v>0.66180000000000005</v>
      </c>
      <c r="AI42" s="4">
        <v>0.77380000000000004</v>
      </c>
      <c r="AJ42" s="4">
        <v>0.26079999999999998</v>
      </c>
      <c r="AK42" s="4">
        <v>1.04E-2</v>
      </c>
      <c r="AL42" s="4">
        <v>0.84830000000000005</v>
      </c>
      <c r="AM42" s="4"/>
      <c r="AN42" s="4">
        <v>1</v>
      </c>
      <c r="AO42" s="4">
        <v>2.3578000000000001</v>
      </c>
      <c r="AP42" s="5">
        <v>0.67049999999999998</v>
      </c>
      <c r="AQ42" s="5">
        <v>0.79320000000000002</v>
      </c>
      <c r="AR42" s="5">
        <v>0.23619999999999999</v>
      </c>
      <c r="AS42" s="5">
        <v>1.38E-2</v>
      </c>
      <c r="AT42" s="5">
        <v>0.83109999999999995</v>
      </c>
      <c r="AU42" s="5">
        <v>0.53180000000000005</v>
      </c>
      <c r="AV42" s="5">
        <v>1</v>
      </c>
      <c r="AW42" s="5">
        <v>1.7839</v>
      </c>
      <c r="AX42" s="4">
        <v>0.6835</v>
      </c>
      <c r="AY42" s="4">
        <v>0.8216</v>
      </c>
      <c r="AZ42" s="4">
        <v>0.20810000000000001</v>
      </c>
      <c r="BA42" s="4">
        <v>1.8700000000000001E-2</v>
      </c>
      <c r="BB42" s="4">
        <v>0.80520000000000003</v>
      </c>
      <c r="BC42" s="4"/>
      <c r="BD42" s="4">
        <v>1</v>
      </c>
      <c r="BE42" s="4">
        <v>1.8460000000000001</v>
      </c>
      <c r="BF42" s="5">
        <v>0.70479999999999998</v>
      </c>
      <c r="BG42" s="5">
        <v>0.87370000000000003</v>
      </c>
      <c r="BH42" s="5">
        <v>0.17929999999999999</v>
      </c>
      <c r="BI42" s="5">
        <v>2.6800000000000001E-2</v>
      </c>
      <c r="BJ42" s="5">
        <v>0.74590000000000001</v>
      </c>
      <c r="BK42" s="5">
        <v>0.44090000000000001</v>
      </c>
      <c r="BL42" s="5">
        <v>0.99839999999999995</v>
      </c>
      <c r="BM42" s="5">
        <v>1.2526999999999999</v>
      </c>
      <c r="BN42" s="4">
        <v>0.74760000000000004</v>
      </c>
      <c r="BO42" s="4">
        <v>0.96950000000000003</v>
      </c>
      <c r="BP42" s="4">
        <v>0.1132</v>
      </c>
      <c r="BQ42" s="4">
        <v>5.0200000000000002E-2</v>
      </c>
      <c r="BR42" s="4">
        <v>0.57089999999999996</v>
      </c>
      <c r="BS42" s="4"/>
      <c r="BT42" s="4">
        <v>0.9778</v>
      </c>
      <c r="BU42" s="4">
        <v>0.877</v>
      </c>
      <c r="BV42" s="5">
        <v>0.64629999999999999</v>
      </c>
      <c r="BW42" s="5">
        <v>0.7429</v>
      </c>
      <c r="BX42" s="5">
        <v>0.29770000000000002</v>
      </c>
      <c r="BY42" s="5">
        <v>1.6999999999999999E-3</v>
      </c>
      <c r="BZ42" s="5">
        <v>0.87760000000000005</v>
      </c>
      <c r="CA42" s="5">
        <v>0.59309999999999996</v>
      </c>
      <c r="CB42" s="5">
        <v>1</v>
      </c>
      <c r="CC42" s="5">
        <v>2.9609000000000001</v>
      </c>
      <c r="CD42" s="4">
        <v>0.65269999999999995</v>
      </c>
      <c r="CE42" s="4">
        <v>0.75260000000000005</v>
      </c>
      <c r="CF42" s="4">
        <v>0.28560000000000002</v>
      </c>
      <c r="CG42" s="4">
        <v>5.4000000000000003E-3</v>
      </c>
      <c r="CH42" s="4">
        <v>0.86729999999999996</v>
      </c>
      <c r="CI42" s="4">
        <v>0.57640000000000002</v>
      </c>
      <c r="CJ42" s="4">
        <v>1</v>
      </c>
      <c r="CK42" s="4">
        <v>2.3978999999999999</v>
      </c>
      <c r="CL42" s="5">
        <v>0.66279999999999994</v>
      </c>
      <c r="CM42" s="5">
        <v>0.77690000000000003</v>
      </c>
      <c r="CN42" s="5">
        <v>0.25419999999999998</v>
      </c>
      <c r="CO42" s="5">
        <v>1.04E-2</v>
      </c>
      <c r="CP42" s="5">
        <v>0.84899999999999998</v>
      </c>
      <c r="CQ42" s="5">
        <v>0.5524</v>
      </c>
      <c r="CR42" s="5">
        <v>1</v>
      </c>
      <c r="CS42" s="5">
        <v>2.0484</v>
      </c>
      <c r="CT42" s="4">
        <v>0.68300000000000005</v>
      </c>
      <c r="CU42" s="4">
        <v>0.82189999999999996</v>
      </c>
      <c r="CV42" s="4">
        <v>0.21299999999999999</v>
      </c>
      <c r="CW42" s="4">
        <v>1.8599999999999998E-2</v>
      </c>
      <c r="CX42" s="4">
        <v>0.80469999999999997</v>
      </c>
      <c r="CY42" s="4">
        <v>0.50170000000000003</v>
      </c>
      <c r="CZ42" s="4">
        <v>0.99980000000000002</v>
      </c>
      <c r="DA42" s="4">
        <v>1.4305000000000001</v>
      </c>
      <c r="DB42" s="5">
        <v>0.74109999999999998</v>
      </c>
      <c r="DC42" s="5">
        <v>0.95579999999999998</v>
      </c>
      <c r="DD42" s="5">
        <v>0.1263</v>
      </c>
      <c r="DE42" s="5">
        <v>5.0700000000000002E-2</v>
      </c>
      <c r="DF42" s="5">
        <v>0.56930000000000003</v>
      </c>
      <c r="DG42" s="5">
        <v>0.27910000000000001</v>
      </c>
      <c r="DH42" s="5">
        <v>0.97219999999999995</v>
      </c>
      <c r="DI42" s="5">
        <v>0.68220000000000003</v>
      </c>
      <c r="DJ42" s="4">
        <v>0.64490000000000003</v>
      </c>
      <c r="DK42" s="4">
        <v>0.7369</v>
      </c>
      <c r="DL42" s="4">
        <v>0.29680000000000001</v>
      </c>
      <c r="DM42" s="4">
        <v>1.6999999999999999E-3</v>
      </c>
      <c r="DN42" s="4">
        <v>0.87639999999999996</v>
      </c>
      <c r="DO42" s="4">
        <v>0.59299999999999997</v>
      </c>
      <c r="DP42" s="4">
        <v>1</v>
      </c>
      <c r="DQ42" s="4">
        <v>4.1180000000000003</v>
      </c>
      <c r="DR42" s="5">
        <v>0.65259999999999996</v>
      </c>
      <c r="DS42" s="5">
        <v>0.75470000000000004</v>
      </c>
      <c r="DT42" s="5">
        <v>0.27779999999999999</v>
      </c>
      <c r="DU42" s="5">
        <v>5.4000000000000003E-3</v>
      </c>
      <c r="DV42" s="5">
        <v>0.86829999999999996</v>
      </c>
      <c r="DW42" s="5">
        <v>0.57620000000000005</v>
      </c>
      <c r="DX42" s="5">
        <v>1</v>
      </c>
      <c r="DY42" s="5">
        <v>2.4089</v>
      </c>
      <c r="DZ42" s="4">
        <v>0.66239999999999999</v>
      </c>
      <c r="EA42" s="4">
        <v>0.77559999999999996</v>
      </c>
      <c r="EB42" s="4">
        <v>0.25890000000000002</v>
      </c>
      <c r="EC42" s="4">
        <v>1.04E-2</v>
      </c>
      <c r="ED42" s="4">
        <v>0.84889999999999999</v>
      </c>
      <c r="EE42" s="4">
        <v>0.55059999999999998</v>
      </c>
      <c r="EF42" s="4">
        <v>1</v>
      </c>
      <c r="EG42" s="4">
        <v>1.9890000000000001</v>
      </c>
      <c r="EH42" s="5">
        <v>0.68340000000000001</v>
      </c>
      <c r="EI42" s="5">
        <v>0.82350000000000001</v>
      </c>
      <c r="EJ42" s="5">
        <v>0.21390000000000001</v>
      </c>
      <c r="EK42" s="5">
        <v>1.8700000000000001E-2</v>
      </c>
      <c r="EL42" s="5">
        <v>0.80469999999999997</v>
      </c>
      <c r="EM42" s="5">
        <v>0.50139999999999996</v>
      </c>
      <c r="EN42" s="5">
        <v>0.99980000000000002</v>
      </c>
      <c r="EO42" s="5">
        <v>1.369</v>
      </c>
      <c r="EP42" s="4">
        <v>0.74150000000000005</v>
      </c>
      <c r="EQ42" s="4">
        <v>0.95789999999999997</v>
      </c>
      <c r="ER42" s="4">
        <v>0.1275</v>
      </c>
      <c r="ES42" s="4">
        <v>5.11E-2</v>
      </c>
      <c r="ET42" s="4">
        <v>0.56799999999999995</v>
      </c>
      <c r="EU42" s="4">
        <v>0.27629999999999999</v>
      </c>
      <c r="EV42" s="4">
        <v>0.96789999999999998</v>
      </c>
      <c r="EW42" s="4">
        <v>0.57289999999999996</v>
      </c>
      <c r="EX42" s="5">
        <v>0.64180000000000004</v>
      </c>
      <c r="EY42" s="5">
        <v>0.73099999999999998</v>
      </c>
      <c r="EZ42" s="5">
        <v>0.29709999999999998</v>
      </c>
      <c r="FA42" s="5">
        <v>1.6999999999999999E-3</v>
      </c>
      <c r="FB42" s="5">
        <v>0.87780000000000002</v>
      </c>
      <c r="FC42" s="5">
        <v>0.59289999999999998</v>
      </c>
      <c r="FD42" s="5">
        <v>1</v>
      </c>
      <c r="FE42" s="5">
        <v>2.5931000000000002</v>
      </c>
      <c r="FF42" s="4">
        <v>0.65249999999999997</v>
      </c>
      <c r="FG42" s="4">
        <v>0.75429999999999997</v>
      </c>
      <c r="FH42" s="4">
        <v>0.28349999999999997</v>
      </c>
      <c r="FI42" s="4">
        <v>5.4000000000000003E-3</v>
      </c>
      <c r="FJ42" s="4">
        <v>0.8679</v>
      </c>
      <c r="FK42" s="4">
        <v>0.57569999999999999</v>
      </c>
      <c r="FL42" s="4">
        <v>1</v>
      </c>
      <c r="FM42" s="4">
        <v>3.0445000000000002</v>
      </c>
      <c r="FN42" s="5">
        <v>0.66300000000000003</v>
      </c>
      <c r="FO42" s="5">
        <v>0.77810000000000001</v>
      </c>
      <c r="FP42" s="5">
        <v>0.26</v>
      </c>
      <c r="FQ42" s="5">
        <v>1.04E-2</v>
      </c>
      <c r="FR42" s="5">
        <v>0.84989999999999999</v>
      </c>
      <c r="FS42" s="5">
        <v>0.5514</v>
      </c>
      <c r="FT42" s="5">
        <v>1</v>
      </c>
      <c r="FU42" s="5">
        <v>2.0423</v>
      </c>
      <c r="FV42" s="4">
        <v>0.68440000000000001</v>
      </c>
      <c r="FW42" s="4">
        <v>0.82540000000000002</v>
      </c>
      <c r="FX42" s="4">
        <v>0.2109</v>
      </c>
      <c r="FY42" s="4">
        <v>1.8599999999999998E-2</v>
      </c>
      <c r="FZ42" s="4">
        <v>0.8044</v>
      </c>
      <c r="GA42" s="4">
        <v>0.50329999999999997</v>
      </c>
      <c r="GB42" s="4">
        <v>0.99990000000000001</v>
      </c>
      <c r="GC42" s="4">
        <v>1.3824000000000001</v>
      </c>
      <c r="GD42" s="5">
        <v>0.74070000000000003</v>
      </c>
      <c r="GE42" s="5">
        <v>0.95479999999999998</v>
      </c>
      <c r="GF42" s="5">
        <v>0.12590000000000001</v>
      </c>
      <c r="GG42" s="5">
        <v>5.1400000000000001E-2</v>
      </c>
      <c r="GH42" s="5">
        <v>0.56869999999999998</v>
      </c>
      <c r="GI42" s="5">
        <v>0.27479999999999999</v>
      </c>
      <c r="GJ42" s="5">
        <v>0.97030000000000005</v>
      </c>
      <c r="GK42" s="5">
        <v>0.56679999999999997</v>
      </c>
      <c r="GL42" s="4"/>
      <c r="GM42" s="4"/>
      <c r="GN42" s="4"/>
      <c r="GO42" s="4"/>
      <c r="GP42" s="4"/>
      <c r="GQ42" s="4"/>
      <c r="GR42" s="4"/>
      <c r="GS42" s="4"/>
      <c r="GT42" s="5"/>
      <c r="GU42" s="5"/>
      <c r="GV42" s="5"/>
      <c r="GW42" s="5"/>
      <c r="GX42" s="5"/>
      <c r="GY42" s="5"/>
      <c r="GZ42" s="5"/>
      <c r="HA42" s="5"/>
      <c r="HB42" s="4"/>
      <c r="HC42" s="4"/>
      <c r="HD42" s="4"/>
      <c r="HE42" s="4"/>
      <c r="HF42" s="4"/>
      <c r="HG42" s="4"/>
      <c r="HH42" s="4"/>
      <c r="HI42" s="4"/>
      <c r="HJ42" s="5"/>
      <c r="HK42" s="5"/>
      <c r="HL42" s="5"/>
      <c r="HM42" s="5"/>
      <c r="HN42" s="5"/>
      <c r="HO42" s="5"/>
      <c r="HP42" s="5"/>
      <c r="HQ42" s="5"/>
      <c r="HR42" s="4"/>
      <c r="HS42" s="4"/>
      <c r="HT42" s="4"/>
      <c r="HU42" s="4"/>
      <c r="HV42" s="4"/>
      <c r="HW42" s="4"/>
      <c r="HX42" s="4"/>
      <c r="HY42" s="4"/>
      <c r="HZ42" s="5"/>
      <c r="IA42" s="5"/>
      <c r="IB42" s="5"/>
      <c r="IC42" s="5"/>
      <c r="ID42" s="5"/>
      <c r="IE42" s="5"/>
      <c r="IF42" s="5"/>
      <c r="IG42" s="5"/>
      <c r="IH42" s="4"/>
      <c r="II42" s="4"/>
      <c r="IJ42" s="4"/>
      <c r="IK42" s="4"/>
      <c r="IL42" s="4"/>
      <c r="IM42" s="4"/>
      <c r="IN42" s="4"/>
      <c r="IO42" s="4"/>
      <c r="IP42" s="5"/>
      <c r="IQ42" s="5"/>
      <c r="IR42" s="5"/>
      <c r="IS42" s="5"/>
      <c r="IT42" s="5"/>
      <c r="IU42" s="5"/>
      <c r="IV42" s="5"/>
      <c r="IW42" s="5"/>
      <c r="IX42" s="4"/>
      <c r="IY42" s="4"/>
      <c r="IZ42" s="4"/>
      <c r="JA42" s="4"/>
      <c r="JB42" s="4"/>
      <c r="JC42" s="4"/>
      <c r="JD42" s="4"/>
      <c r="JE42" s="4"/>
      <c r="JF42" s="5"/>
      <c r="JG42" s="5"/>
      <c r="JH42" s="5"/>
      <c r="JI42" s="5"/>
      <c r="JJ42" s="5"/>
      <c r="JK42" s="5"/>
      <c r="JL42" s="5"/>
      <c r="JM42" s="5"/>
      <c r="JN42" s="4">
        <f t="shared" si="8"/>
        <v>0.67585833333333334</v>
      </c>
      <c r="JO42" s="4">
        <f t="shared" si="9"/>
        <v>0.80678749999999988</v>
      </c>
      <c r="JP42" s="4">
        <f t="shared" si="10"/>
        <v>0.23538749999999997</v>
      </c>
      <c r="JQ42" s="4">
        <f t="shared" si="11"/>
        <v>1.6654166666666668E-2</v>
      </c>
      <c r="JR42" s="4">
        <f t="shared" si="12"/>
        <v>0.79935416666666681</v>
      </c>
      <c r="JS42" s="4">
        <f t="shared" si="13"/>
        <v>0.50637894736842104</v>
      </c>
      <c r="JT42" s="4">
        <f t="shared" si="14"/>
        <v>0.99525416666666677</v>
      </c>
      <c r="JU42" s="4">
        <f t="shared" si="15"/>
        <v>2.0299874999999994</v>
      </c>
      <c r="JV42" s="1" t="str" cm="1">
        <f t="array" aca="1" ref="JV42" ca="1">CONCATENATE(INDIRECT(ADDRESS(1,MATCH(_xlfn.MINIFS(B42:JM42,metrics.rec,"MAE"),B42:JM42,0)+1)), ", ", INDIRECT(ADDRESS(2,MATCH(_xlfn.MINIFS(B42:JM42,metrics.rec,"MAE"),B42:JM42,0)+1)))</f>
        <v>k=20, r=0.1</v>
      </c>
      <c r="JW42" s="1" t="str" cm="1">
        <f t="array" aca="1" ref="JW42" ca="1">CONCATENATE(INDIRECT(ADDRESS(1,MATCH(_xlfn.MINIFS(B42:JM42,metrics.rec,"MSE"),B42:JM42,0)+1)), ", ", INDIRECT(ADDRESS(2,MATCH(_xlfn.MINIFS(B42:JM42,metrics.rec,"MSE"),B42:JM42,0)+1)))</f>
        <v>k=5, r=0.1</v>
      </c>
      <c r="JX42" s="1" t="str" cm="1">
        <f t="array" aca="1" ref="JX42" ca="1">CONCATENATE(INDIRECT(ADDRESS(1,MATCH(_xlfn.MAXIFS(B42:JM42,metrics.rec,"R"),B42:JM42,0)+1)), ", ", INDIRECT(ADDRESS(2,MATCH(_xlfn.MAXIFS(B42:JM42,metrics.rec,"R"),B42:JM42,0)+1)))</f>
        <v>k=10, r=0.1</v>
      </c>
      <c r="JY42" s="1" t="str" cm="1">
        <f t="array" aca="1" ref="JY42" ca="1">CONCATENATE(INDIRECT(ADDRESS(1,MATCH(_xlfn.MAXIFS(B42:JM42,metrics.rec,"Precision"),B42:JM42,0)+1)), ", ", INDIRECT(ADDRESS(2,MATCH(_xlfn.MAXIFS(B42:JM42,metrics.rec,"Precision"),B42:JM42,0)+1)))</f>
        <v>k=20, r=0.9</v>
      </c>
      <c r="JZ42" s="1" t="str" cm="1">
        <f t="array" aca="1" ref="JZ42" ca="1">CONCATENATE(INDIRECT(ADDRESS(1,MATCH(_xlfn.MAXIFS(B42:JM42,metrics.rec,"Recall"),B42:JM42,0)+1)), ", ", INDIRECT(ADDRESS(2,MATCH(_xlfn.MAXIFS(B42:JM42,metrics.rec,"Recall"),B42:JM42,0)+1)))</f>
        <v>k=20, r=0.1</v>
      </c>
      <c r="KA42" s="1" t="str" cm="1">
        <f t="array" aca="1" ref="KA42" ca="1">CONCATENATE(INDIRECT(ADDRESS(1,MATCH(_xlfn.MAXIFS(B42:JM42,metrics.rec,"Coverage"),B42:JM42,0)+1)), ", ", INDIRECT(ADDRESS(2,MATCH(_xlfn.MAXIFS(B42:JM42,metrics.rec,"Coverage"),B42:JM42,0)+1)))</f>
        <v>k=10, r=0.1</v>
      </c>
      <c r="KB42" s="1" t="str" cm="1">
        <f t="array" aca="1" ref="KB42" ca="1">CONCATENATE(INDIRECT(ADDRESS(1,MATCH(_xlfn.MAXIFS(B42:JM42,metrics.rec,"Recatio"),B42:JM42,0)+1)), ", ", INDIRECT(ADDRESS(2,MATCH(_xlfn.MAXIFS(B42:JM42,metrics.rec,"Recatio"),B42:JM42,0)+1)))</f>
        <v>k=5, r=0.1</v>
      </c>
      <c r="KC42" s="1" t="str" cm="1">
        <f t="array" aca="1" ref="KC42" ca="1">CONCATENATE(INDIRECT(ADDRESS(1,MATCH(_xlfn.MINIFS(B42:JM42,metrics.rec,"Time"),B42:JM42,0)+1)), ", ", INDIRECT(ADDRESS(2,MATCH(_xlfn.MINIFS(B42:JM42,metrics.rec,"Time"),B42:JM42,0)+1)))</f>
        <v>k=20, r=0.9</v>
      </c>
    </row>
    <row r="43" spans="1:289" x14ac:dyDescent="0.2">
      <c r="A43" s="1" t="s">
        <v>39</v>
      </c>
      <c r="B43" s="4">
        <v>0.64380000000000004</v>
      </c>
      <c r="C43" s="4">
        <v>0.73099999999999998</v>
      </c>
      <c r="D43" s="4">
        <v>0.27460000000000001</v>
      </c>
      <c r="E43" s="4">
        <v>1.6999999999999999E-3</v>
      </c>
      <c r="F43" s="4">
        <v>0.87639999999999996</v>
      </c>
      <c r="G43" s="4"/>
      <c r="H43" s="4">
        <v>1</v>
      </c>
      <c r="I43" s="4">
        <v>3.1436000000000002</v>
      </c>
      <c r="J43" s="5">
        <v>0.64739999999999998</v>
      </c>
      <c r="K43" s="5">
        <v>0.74399999999999999</v>
      </c>
      <c r="L43" s="5">
        <v>0.28749999999999998</v>
      </c>
      <c r="M43" s="5">
        <v>3.3E-3</v>
      </c>
      <c r="N43" s="5">
        <v>0.87339999999999995</v>
      </c>
      <c r="O43" s="5">
        <v>0.60699999999999998</v>
      </c>
      <c r="P43" s="5">
        <v>1</v>
      </c>
      <c r="Q43" s="5">
        <v>2.6074000000000002</v>
      </c>
      <c r="R43" s="4">
        <v>0.65429999999999999</v>
      </c>
      <c r="S43" s="4">
        <v>0.75819999999999999</v>
      </c>
      <c r="T43" s="4">
        <v>0.27860000000000001</v>
      </c>
      <c r="U43" s="4">
        <v>5.1999999999999998E-3</v>
      </c>
      <c r="V43" s="4">
        <v>0.86890000000000001</v>
      </c>
      <c r="W43" s="4"/>
      <c r="X43" s="4">
        <v>1</v>
      </c>
      <c r="Y43" s="4">
        <v>2.7473999999999998</v>
      </c>
      <c r="Z43" s="5">
        <v>0.65680000000000005</v>
      </c>
      <c r="AA43" s="5">
        <v>0.76160000000000005</v>
      </c>
      <c r="AB43" s="5">
        <v>0.26879999999999998</v>
      </c>
      <c r="AC43" s="5">
        <v>7.3000000000000001E-3</v>
      </c>
      <c r="AD43" s="5">
        <v>0.86229999999999996</v>
      </c>
      <c r="AE43" s="5">
        <v>0.59279999999999999</v>
      </c>
      <c r="AF43" s="5">
        <v>1</v>
      </c>
      <c r="AG43" s="5">
        <v>2.2705000000000002</v>
      </c>
      <c r="AH43" s="4">
        <v>0.66110000000000002</v>
      </c>
      <c r="AI43" s="4">
        <v>0.77159999999999995</v>
      </c>
      <c r="AJ43" s="4">
        <v>0.26440000000000002</v>
      </c>
      <c r="AK43" s="4">
        <v>9.9000000000000008E-3</v>
      </c>
      <c r="AL43" s="4">
        <v>0.85009999999999997</v>
      </c>
      <c r="AM43" s="4"/>
      <c r="AN43" s="4">
        <v>1</v>
      </c>
      <c r="AO43" s="4">
        <v>2.702</v>
      </c>
      <c r="AP43" s="5">
        <v>0.66859999999999997</v>
      </c>
      <c r="AQ43" s="5">
        <v>0.78839999999999999</v>
      </c>
      <c r="AR43" s="5">
        <v>0.24340000000000001</v>
      </c>
      <c r="AS43" s="5">
        <v>1.32E-2</v>
      </c>
      <c r="AT43" s="5">
        <v>0.83440000000000003</v>
      </c>
      <c r="AU43" s="5">
        <v>0.55769999999999997</v>
      </c>
      <c r="AV43" s="5">
        <v>1</v>
      </c>
      <c r="AW43" s="5">
        <v>1.788</v>
      </c>
      <c r="AX43" s="4">
        <v>0.67979999999999996</v>
      </c>
      <c r="AY43" s="4">
        <v>0.81259999999999999</v>
      </c>
      <c r="AZ43" s="4">
        <v>0.218</v>
      </c>
      <c r="BA43" s="4">
        <v>1.7999999999999999E-2</v>
      </c>
      <c r="BB43" s="4">
        <v>0.81079999999999997</v>
      </c>
      <c r="BC43" s="4"/>
      <c r="BD43" s="4">
        <v>1</v>
      </c>
      <c r="BE43" s="4">
        <v>2.3658000000000001</v>
      </c>
      <c r="BF43" s="5">
        <v>0.7</v>
      </c>
      <c r="BG43" s="5">
        <v>0.86180000000000001</v>
      </c>
      <c r="BH43" s="5">
        <v>0.18679999999999999</v>
      </c>
      <c r="BI43" s="5">
        <v>2.6200000000000001E-2</v>
      </c>
      <c r="BJ43" s="5">
        <v>0.75580000000000003</v>
      </c>
      <c r="BK43" s="5">
        <v>0.45700000000000002</v>
      </c>
      <c r="BL43" s="5">
        <v>0.99839999999999995</v>
      </c>
      <c r="BM43" s="5">
        <v>1.2585999999999999</v>
      </c>
      <c r="BN43" s="4">
        <v>0.73770000000000002</v>
      </c>
      <c r="BO43" s="4">
        <v>0.94750000000000001</v>
      </c>
      <c r="BP43" s="4">
        <v>0.11840000000000001</v>
      </c>
      <c r="BQ43" s="4">
        <v>5.0999999999999997E-2</v>
      </c>
      <c r="BR43" s="4">
        <v>0.5786</v>
      </c>
      <c r="BS43" s="4"/>
      <c r="BT43" s="4">
        <v>0.97640000000000005</v>
      </c>
      <c r="BU43" s="4">
        <v>1.0267999999999999</v>
      </c>
      <c r="BV43" s="5">
        <v>0.64659999999999995</v>
      </c>
      <c r="BW43" s="5">
        <v>0.74390000000000001</v>
      </c>
      <c r="BX43" s="5">
        <v>0.29099999999999998</v>
      </c>
      <c r="BY43" s="5">
        <v>1.6999999999999999E-3</v>
      </c>
      <c r="BZ43" s="5">
        <v>0.87729999999999997</v>
      </c>
      <c r="CA43" s="5">
        <v>0.61460000000000004</v>
      </c>
      <c r="CB43" s="5">
        <v>1</v>
      </c>
      <c r="CC43" s="5">
        <v>2.6545000000000001</v>
      </c>
      <c r="CD43" s="4">
        <v>0.65369999999999995</v>
      </c>
      <c r="CE43" s="4">
        <v>0.75460000000000005</v>
      </c>
      <c r="CF43" s="4">
        <v>0.28149999999999997</v>
      </c>
      <c r="CG43" s="4">
        <v>5.1999999999999998E-3</v>
      </c>
      <c r="CH43" s="4">
        <v>0.8679</v>
      </c>
      <c r="CI43" s="4">
        <v>0.60060000000000002</v>
      </c>
      <c r="CJ43" s="4">
        <v>1</v>
      </c>
      <c r="CK43" s="4">
        <v>2.4626999999999999</v>
      </c>
      <c r="CL43" s="5">
        <v>0.66220000000000001</v>
      </c>
      <c r="CM43" s="5">
        <v>0.77569999999999995</v>
      </c>
      <c r="CN43" s="5">
        <v>0.26100000000000001</v>
      </c>
      <c r="CO43" s="5">
        <v>9.9000000000000008E-3</v>
      </c>
      <c r="CP43" s="5">
        <v>0.85089999999999999</v>
      </c>
      <c r="CQ43" s="5">
        <v>0.57930000000000004</v>
      </c>
      <c r="CR43" s="5">
        <v>1</v>
      </c>
      <c r="CS43" s="5">
        <v>2.6456</v>
      </c>
      <c r="CT43" s="4">
        <v>0.68069999999999997</v>
      </c>
      <c r="CU43" s="4">
        <v>0.81640000000000001</v>
      </c>
      <c r="CV43" s="4">
        <v>0.22159999999999999</v>
      </c>
      <c r="CW43" s="4">
        <v>1.7999999999999999E-2</v>
      </c>
      <c r="CX43" s="4">
        <v>0.81079999999999997</v>
      </c>
      <c r="CY43" s="4">
        <v>0.52459999999999996</v>
      </c>
      <c r="CZ43" s="4">
        <v>0.99980000000000002</v>
      </c>
      <c r="DA43" s="4">
        <v>1.4437</v>
      </c>
      <c r="DB43" s="5">
        <v>0.73670000000000002</v>
      </c>
      <c r="DC43" s="5">
        <v>0.94469999999999998</v>
      </c>
      <c r="DD43" s="5">
        <v>0.1303</v>
      </c>
      <c r="DE43" s="5">
        <v>5.0900000000000001E-2</v>
      </c>
      <c r="DF43" s="5">
        <v>0.57820000000000005</v>
      </c>
      <c r="DG43" s="5">
        <v>0.28270000000000001</v>
      </c>
      <c r="DH43" s="5">
        <v>0.97209999999999996</v>
      </c>
      <c r="DI43" s="5">
        <v>0.67610000000000003</v>
      </c>
      <c r="DJ43" s="4">
        <v>0.64649999999999996</v>
      </c>
      <c r="DK43" s="4">
        <v>0.74019999999999997</v>
      </c>
      <c r="DL43" s="4">
        <v>0.2923</v>
      </c>
      <c r="DM43" s="4">
        <v>1.6999999999999999E-3</v>
      </c>
      <c r="DN43" s="4">
        <v>0.87680000000000002</v>
      </c>
      <c r="DO43" s="4">
        <v>0.61439999999999995</v>
      </c>
      <c r="DP43" s="4">
        <v>1</v>
      </c>
      <c r="DQ43" s="4">
        <v>4.0819000000000001</v>
      </c>
      <c r="DR43" s="5">
        <v>0.6532</v>
      </c>
      <c r="DS43" s="5">
        <v>0.75609999999999999</v>
      </c>
      <c r="DT43" s="5">
        <v>0.27500000000000002</v>
      </c>
      <c r="DU43" s="5">
        <v>5.1999999999999998E-3</v>
      </c>
      <c r="DV43" s="5">
        <v>0.86839999999999995</v>
      </c>
      <c r="DW43" s="5">
        <v>0.60050000000000003</v>
      </c>
      <c r="DX43" s="5">
        <v>1</v>
      </c>
      <c r="DY43" s="5">
        <v>2.5646</v>
      </c>
      <c r="DZ43" s="4">
        <v>0.66220000000000001</v>
      </c>
      <c r="EA43" s="4">
        <v>0.77470000000000006</v>
      </c>
      <c r="EB43" s="4">
        <v>0.26179999999999998</v>
      </c>
      <c r="EC43" s="4">
        <v>0.01</v>
      </c>
      <c r="ED43" s="4">
        <v>0.85089999999999999</v>
      </c>
      <c r="EE43" s="4">
        <v>0.57740000000000002</v>
      </c>
      <c r="EF43" s="4">
        <v>1</v>
      </c>
      <c r="EG43" s="4">
        <v>1.8263</v>
      </c>
      <c r="EH43" s="5">
        <v>0.68100000000000005</v>
      </c>
      <c r="EI43" s="5">
        <v>0.8175</v>
      </c>
      <c r="EJ43" s="5">
        <v>0.22059999999999999</v>
      </c>
      <c r="EK43" s="5">
        <v>1.7899999999999999E-2</v>
      </c>
      <c r="EL43" s="5">
        <v>0.80989999999999995</v>
      </c>
      <c r="EM43" s="5">
        <v>0.52439999999999998</v>
      </c>
      <c r="EN43" s="5">
        <v>0.99980000000000002</v>
      </c>
      <c r="EO43" s="5">
        <v>1.3832</v>
      </c>
      <c r="EP43" s="4">
        <v>0.73629999999999995</v>
      </c>
      <c r="EQ43" s="4">
        <v>0.94479999999999997</v>
      </c>
      <c r="ER43" s="4">
        <v>0.13320000000000001</v>
      </c>
      <c r="ES43" s="4">
        <v>5.1299999999999998E-2</v>
      </c>
      <c r="ET43" s="4">
        <v>0.57750000000000001</v>
      </c>
      <c r="EU43" s="4">
        <v>0.2802</v>
      </c>
      <c r="EV43" s="4">
        <v>0.96799999999999997</v>
      </c>
      <c r="EW43" s="4">
        <v>0.57050000000000001</v>
      </c>
      <c r="EX43" s="5">
        <v>0.64319999999999999</v>
      </c>
      <c r="EY43" s="5">
        <v>0.73350000000000004</v>
      </c>
      <c r="EZ43" s="5">
        <v>0.29380000000000001</v>
      </c>
      <c r="FA43" s="5">
        <v>1.6999999999999999E-3</v>
      </c>
      <c r="FB43" s="5">
        <v>0.87739999999999996</v>
      </c>
      <c r="FC43" s="5">
        <v>0.61450000000000005</v>
      </c>
      <c r="FD43" s="5">
        <v>1</v>
      </c>
      <c r="FE43" s="5">
        <v>2.5949</v>
      </c>
      <c r="FF43" s="4">
        <v>0.65339999999999998</v>
      </c>
      <c r="FG43" s="4">
        <v>0.75539999999999996</v>
      </c>
      <c r="FH43" s="4">
        <v>0.28129999999999999</v>
      </c>
      <c r="FI43" s="4">
        <v>5.1999999999999998E-3</v>
      </c>
      <c r="FJ43" s="4">
        <v>0.86839999999999995</v>
      </c>
      <c r="FK43" s="4">
        <v>0.59960000000000002</v>
      </c>
      <c r="FL43" s="4">
        <v>1</v>
      </c>
      <c r="FM43" s="4">
        <v>3.0678999999999998</v>
      </c>
      <c r="FN43" s="5">
        <v>0.66269999999999996</v>
      </c>
      <c r="FO43" s="5">
        <v>0.77700000000000002</v>
      </c>
      <c r="FP43" s="5">
        <v>0.26169999999999999</v>
      </c>
      <c r="FQ43" s="5">
        <v>9.9000000000000008E-3</v>
      </c>
      <c r="FR43" s="5">
        <v>0.8518</v>
      </c>
      <c r="FS43" s="5">
        <v>0.57889999999999997</v>
      </c>
      <c r="FT43" s="5">
        <v>1</v>
      </c>
      <c r="FU43" s="5">
        <v>2.3647</v>
      </c>
      <c r="FV43" s="4">
        <v>0.68200000000000005</v>
      </c>
      <c r="FW43" s="4">
        <v>0.81930000000000003</v>
      </c>
      <c r="FX43" s="4">
        <v>0.21870000000000001</v>
      </c>
      <c r="FY43" s="4">
        <v>1.7899999999999999E-2</v>
      </c>
      <c r="FZ43" s="4">
        <v>0.81020000000000003</v>
      </c>
      <c r="GA43" s="4">
        <v>0.52629999999999999</v>
      </c>
      <c r="GB43" s="4">
        <v>0.99990000000000001</v>
      </c>
      <c r="GC43" s="4">
        <v>1.4021999999999999</v>
      </c>
      <c r="GD43" s="5">
        <v>0.73670000000000002</v>
      </c>
      <c r="GE43" s="5">
        <v>0.94389999999999996</v>
      </c>
      <c r="GF43" s="5">
        <v>0.128</v>
      </c>
      <c r="GG43" s="5">
        <v>5.1499999999999997E-2</v>
      </c>
      <c r="GH43" s="5">
        <v>0.57809999999999995</v>
      </c>
      <c r="GI43" s="5">
        <v>0.2787</v>
      </c>
      <c r="GJ43" s="5">
        <v>0.97030000000000005</v>
      </c>
      <c r="GK43" s="5">
        <v>0.56920000000000004</v>
      </c>
      <c r="GL43" s="4"/>
      <c r="GM43" s="4"/>
      <c r="GN43" s="4"/>
      <c r="GO43" s="4"/>
      <c r="GP43" s="4"/>
      <c r="GQ43" s="4"/>
      <c r="GR43" s="4"/>
      <c r="GS43" s="4"/>
      <c r="GT43" s="5"/>
      <c r="GU43" s="5"/>
      <c r="GV43" s="5"/>
      <c r="GW43" s="5"/>
      <c r="GX43" s="5"/>
      <c r="GY43" s="5"/>
      <c r="GZ43" s="5"/>
      <c r="HA43" s="5"/>
      <c r="HB43" s="4">
        <v>0.66200000000000003</v>
      </c>
      <c r="HC43" s="4">
        <v>0.77549999999999997</v>
      </c>
      <c r="HD43" s="4">
        <v>0.2621</v>
      </c>
      <c r="HE43" s="4">
        <v>9.9000000000000008E-3</v>
      </c>
      <c r="HF43" s="4">
        <v>0.85040000000000004</v>
      </c>
      <c r="HG43" s="4"/>
      <c r="HH43" s="4">
        <v>1</v>
      </c>
      <c r="HI43" s="4">
        <v>1.9583999999999999</v>
      </c>
      <c r="HJ43" s="5"/>
      <c r="HK43" s="5"/>
      <c r="HL43" s="5"/>
      <c r="HM43" s="5"/>
      <c r="HN43" s="5"/>
      <c r="HO43" s="5"/>
      <c r="HP43" s="5"/>
      <c r="HQ43" s="5"/>
      <c r="HR43" s="4"/>
      <c r="HS43" s="4"/>
      <c r="HT43" s="4"/>
      <c r="HU43" s="4"/>
      <c r="HV43" s="4"/>
      <c r="HW43" s="4"/>
      <c r="HX43" s="4"/>
      <c r="HY43" s="4"/>
      <c r="HZ43" s="5"/>
      <c r="IA43" s="5"/>
      <c r="IB43" s="5"/>
      <c r="IC43" s="5"/>
      <c r="ID43" s="5"/>
      <c r="IE43" s="5"/>
      <c r="IF43" s="5"/>
      <c r="IG43" s="5"/>
      <c r="IH43" s="4"/>
      <c r="II43" s="4"/>
      <c r="IJ43" s="4"/>
      <c r="IK43" s="4"/>
      <c r="IL43" s="4"/>
      <c r="IM43" s="4"/>
      <c r="IN43" s="4"/>
      <c r="IO43" s="4"/>
      <c r="IP43" s="5"/>
      <c r="IQ43" s="5"/>
      <c r="IR43" s="5"/>
      <c r="IS43" s="5"/>
      <c r="IT43" s="5"/>
      <c r="IU43" s="5"/>
      <c r="IV43" s="5"/>
      <c r="IW43" s="5"/>
      <c r="IX43" s="4"/>
      <c r="IY43" s="4"/>
      <c r="IZ43" s="4"/>
      <c r="JA43" s="4"/>
      <c r="JB43" s="4"/>
      <c r="JC43" s="4"/>
      <c r="JD43" s="4"/>
      <c r="JE43" s="4"/>
      <c r="JF43" s="5"/>
      <c r="JG43" s="5"/>
      <c r="JH43" s="5"/>
      <c r="JI43" s="5"/>
      <c r="JJ43" s="5"/>
      <c r="JK43" s="5"/>
      <c r="JL43" s="5"/>
      <c r="JM43" s="5"/>
      <c r="JN43" s="4">
        <f t="shared" si="8"/>
        <v>0.6739440000000001</v>
      </c>
      <c r="JO43" s="4">
        <f t="shared" si="9"/>
        <v>0.80199600000000004</v>
      </c>
      <c r="JP43" s="4">
        <f t="shared" si="10"/>
        <v>0.23817600000000003</v>
      </c>
      <c r="JQ43" s="4">
        <f t="shared" si="11"/>
        <v>1.6148000000000003E-2</v>
      </c>
      <c r="JR43" s="4">
        <f t="shared" si="12"/>
        <v>0.80462400000000001</v>
      </c>
      <c r="JS43" s="4">
        <f t="shared" si="13"/>
        <v>0.52690526315789465</v>
      </c>
      <c r="JT43" s="4">
        <f t="shared" si="14"/>
        <v>0.99538800000000005</v>
      </c>
      <c r="JU43" s="4">
        <f t="shared" si="15"/>
        <v>2.0870600000000006</v>
      </c>
      <c r="JV43" s="1" t="str" cm="1">
        <f t="array" aca="1" ref="JV43" ca="1">CONCATENATE(INDIRECT(ADDRESS(1,MATCH(_xlfn.MINIFS(B43:JM43,metrics.rec,"MAE"),B43:JM43,0)+1)), ", ", INDIRECT(ADDRESS(2,MATCH(_xlfn.MINIFS(B43:JM43,metrics.rec,"MAE"),B43:JM43,0)+1)))</f>
        <v>k=20, r=0.1</v>
      </c>
      <c r="JW43" s="1" t="str" cm="1">
        <f t="array" aca="1" ref="JW43" ca="1">CONCATENATE(INDIRECT(ADDRESS(1,MATCH(_xlfn.MINIFS(B43:JM43,metrics.rec,"MSE"),B43:JM43,0)+1)), ", ", INDIRECT(ADDRESS(2,MATCH(_xlfn.MINIFS(B43:JM43,metrics.rec,"MSE"),B43:JM43,0)+1)))</f>
        <v>k=5, r=0.1</v>
      </c>
      <c r="JX43" s="1" t="str" cm="1">
        <f t="array" aca="1" ref="JX43" ca="1">CONCATENATE(INDIRECT(ADDRESS(1,MATCH(_xlfn.MAXIFS(B43:JM43,metrics.rec,"R"),B43:JM43,0)+1)), ", ", INDIRECT(ADDRESS(2,MATCH(_xlfn.MAXIFS(B43:JM43,metrics.rec,"R"),B43:JM43,0)+1)))</f>
        <v>k=20, r=0.1</v>
      </c>
      <c r="JY43" s="1" t="str" cm="1">
        <f t="array" aca="1" ref="JY43" ca="1">CONCATENATE(INDIRECT(ADDRESS(1,MATCH(_xlfn.MAXIFS(B43:JM43,metrics.rec,"Precision"),B43:JM43,0)+1)), ", ", INDIRECT(ADDRESS(2,MATCH(_xlfn.MAXIFS(B43:JM43,metrics.rec,"Precision"),B43:JM43,0)+1)))</f>
        <v>k=20, r=0.9</v>
      </c>
      <c r="JZ43" s="1" t="str" cm="1">
        <f t="array" aca="1" ref="JZ43" ca="1">CONCATENATE(INDIRECT(ADDRESS(1,MATCH(_xlfn.MAXIFS(B43:JM43,metrics.rec,"Recall"),B43:JM43,0)+1)), ", ", INDIRECT(ADDRESS(2,MATCH(_xlfn.MAXIFS(B43:JM43,metrics.rec,"Recall"),B43:JM43,0)+1)))</f>
        <v>k=20, r=0.1</v>
      </c>
      <c r="KA43" s="1" t="str" cm="1">
        <f t="array" aca="1" ref="KA43" ca="1">CONCATENATE(INDIRECT(ADDRESS(1,MATCH(_xlfn.MAXIFS(B43:JM43,metrics.rec,"Coverage"),B43:JM43,0)+1)), ", ", INDIRECT(ADDRESS(2,MATCH(_xlfn.MAXIFS(B43:JM43,metrics.rec,"Coverage"),B43:JM43,0)+1)))</f>
        <v>k=10, r=0.1</v>
      </c>
      <c r="KB43" s="1" t="str" cm="1">
        <f t="array" aca="1" ref="KB43" ca="1">CONCATENATE(INDIRECT(ADDRESS(1,MATCH(_xlfn.MAXIFS(B43:JM43,metrics.rec,"Recatio"),B43:JM43,0)+1)), ", ", INDIRECT(ADDRESS(2,MATCH(_xlfn.MAXIFS(B43:JM43,metrics.rec,"Recatio"),B43:JM43,0)+1)))</f>
        <v>k=5, r=0.1</v>
      </c>
      <c r="KC43" s="1" t="str" cm="1">
        <f t="array" aca="1" ref="KC43" ca="1">CONCATENATE(INDIRECT(ADDRESS(1,MATCH(_xlfn.MINIFS(B43:JM43,metrics.rec,"Time"),B43:JM43,0)+1)), ", ", INDIRECT(ADDRESS(2,MATCH(_xlfn.MINIFS(B43:JM43,metrics.rec,"Time"),B43:JM43,0)+1)))</f>
        <v>k=20, r=0.9</v>
      </c>
    </row>
    <row r="44" spans="1:289" x14ac:dyDescent="0.2">
      <c r="A44" s="1" t="s">
        <v>40</v>
      </c>
      <c r="B44" s="4">
        <v>0.66900000000000004</v>
      </c>
      <c r="C44" s="4">
        <v>0.78310000000000002</v>
      </c>
      <c r="D44" s="4">
        <v>0.22140000000000001</v>
      </c>
      <c r="E44" s="4">
        <v>1.6000000000000001E-3</v>
      </c>
      <c r="F44" s="4">
        <v>0.86719999999999997</v>
      </c>
      <c r="G44" s="4"/>
      <c r="H44" s="4">
        <v>1</v>
      </c>
      <c r="I44" s="4">
        <v>7.8444000000000003</v>
      </c>
      <c r="J44" s="5">
        <v>0.6714</v>
      </c>
      <c r="K44" s="5">
        <v>0.79520000000000002</v>
      </c>
      <c r="L44" s="5">
        <v>0.23780000000000001</v>
      </c>
      <c r="M44" s="5">
        <v>3.2000000000000002E-3</v>
      </c>
      <c r="N44" s="5">
        <v>0.86150000000000004</v>
      </c>
      <c r="O44" s="5">
        <v>0.62460000000000004</v>
      </c>
      <c r="P44" s="5">
        <v>1</v>
      </c>
      <c r="Q44" s="5">
        <v>6.5490000000000004</v>
      </c>
      <c r="R44" s="4">
        <v>0.68169999999999997</v>
      </c>
      <c r="S44" s="4">
        <v>0.81679999999999997</v>
      </c>
      <c r="T44" s="4">
        <v>0.22889999999999999</v>
      </c>
      <c r="U44" s="4">
        <v>4.8999999999999998E-3</v>
      </c>
      <c r="V44" s="4">
        <v>0.85570000000000002</v>
      </c>
      <c r="W44" s="4"/>
      <c r="X44" s="4">
        <v>1</v>
      </c>
      <c r="Y44" s="4">
        <v>7.5807000000000002</v>
      </c>
      <c r="Z44" s="5">
        <v>0.67969999999999997</v>
      </c>
      <c r="AA44" s="5">
        <v>0.81200000000000006</v>
      </c>
      <c r="AB44" s="5">
        <v>0.22720000000000001</v>
      </c>
      <c r="AC44" s="5">
        <v>6.8999999999999999E-3</v>
      </c>
      <c r="AD44" s="5">
        <v>0.84950000000000003</v>
      </c>
      <c r="AE44" s="5">
        <v>0.62039999999999995</v>
      </c>
      <c r="AF44" s="5">
        <v>1</v>
      </c>
      <c r="AG44" s="5">
        <v>4.4850000000000003</v>
      </c>
      <c r="AH44" s="4">
        <v>0.68379999999999996</v>
      </c>
      <c r="AI44" s="4">
        <v>0.82050000000000001</v>
      </c>
      <c r="AJ44" s="4">
        <v>0.21809999999999999</v>
      </c>
      <c r="AK44" s="4">
        <v>9.1999999999999998E-3</v>
      </c>
      <c r="AL44" s="4">
        <v>0.83889999999999998</v>
      </c>
      <c r="AM44" s="4"/>
      <c r="AN44" s="4">
        <v>1</v>
      </c>
      <c r="AO44" s="4">
        <v>5.1825999999999999</v>
      </c>
      <c r="AP44" s="5">
        <v>0.6905</v>
      </c>
      <c r="AQ44" s="5">
        <v>0.83889999999999998</v>
      </c>
      <c r="AR44" s="5">
        <v>0.2087</v>
      </c>
      <c r="AS44" s="5">
        <v>1.1900000000000001E-2</v>
      </c>
      <c r="AT44" s="5">
        <v>0.81979999999999997</v>
      </c>
      <c r="AU44" s="5">
        <v>0.6089</v>
      </c>
      <c r="AV44" s="5">
        <v>0.99929999999999997</v>
      </c>
      <c r="AW44" s="5">
        <v>3.2075</v>
      </c>
      <c r="AX44" s="4">
        <v>0.69910000000000005</v>
      </c>
      <c r="AY44" s="4">
        <v>0.85809999999999997</v>
      </c>
      <c r="AZ44" s="4">
        <v>0.20419999999999999</v>
      </c>
      <c r="BA44" s="4">
        <v>1.5299999999999999E-2</v>
      </c>
      <c r="BB44" s="4">
        <v>0.80100000000000005</v>
      </c>
      <c r="BC44" s="4"/>
      <c r="BD44" s="4">
        <v>0.99839999999999995</v>
      </c>
      <c r="BE44" s="4">
        <v>3.8481999999999998</v>
      </c>
      <c r="BF44" s="5">
        <v>0.71399999999999997</v>
      </c>
      <c r="BG44" s="5">
        <v>0.89739999999999998</v>
      </c>
      <c r="BH44" s="5">
        <v>0.17960000000000001</v>
      </c>
      <c r="BI44" s="5">
        <v>2.0400000000000001E-2</v>
      </c>
      <c r="BJ44" s="5">
        <v>0.75770000000000004</v>
      </c>
      <c r="BK44" s="5">
        <v>0.58879999999999999</v>
      </c>
      <c r="BL44" s="5">
        <v>0.99380000000000002</v>
      </c>
      <c r="BM44" s="5">
        <v>2.0255999999999998</v>
      </c>
      <c r="BN44" s="4">
        <v>0.74329999999999996</v>
      </c>
      <c r="BO44" s="4">
        <v>0.96630000000000005</v>
      </c>
      <c r="BP44" s="4">
        <v>0.14299999999999999</v>
      </c>
      <c r="BQ44" s="4">
        <v>3.0300000000000001E-2</v>
      </c>
      <c r="BR44" s="4">
        <v>0.66220000000000001</v>
      </c>
      <c r="BS44" s="4"/>
      <c r="BT44" s="4">
        <v>0.95989999999999998</v>
      </c>
      <c r="BU44" s="4">
        <v>1.7644</v>
      </c>
      <c r="BV44" s="5">
        <v>0.67190000000000005</v>
      </c>
      <c r="BW44" s="5">
        <v>0.79669999999999996</v>
      </c>
      <c r="BX44" s="5">
        <v>0.2495</v>
      </c>
      <c r="BY44" s="5">
        <v>1.6000000000000001E-3</v>
      </c>
      <c r="BZ44" s="5">
        <v>0.86650000000000005</v>
      </c>
      <c r="CA44" s="5">
        <v>0.62749999999999995</v>
      </c>
      <c r="CB44" s="5">
        <v>1</v>
      </c>
      <c r="CC44" s="5">
        <v>7.4595000000000002</v>
      </c>
      <c r="CD44" s="4">
        <v>0.67649999999999999</v>
      </c>
      <c r="CE44" s="4">
        <v>0.80510000000000004</v>
      </c>
      <c r="CF44" s="4">
        <v>0.23880000000000001</v>
      </c>
      <c r="CG44" s="4">
        <v>4.8999999999999998E-3</v>
      </c>
      <c r="CH44" s="4">
        <v>0.85560000000000003</v>
      </c>
      <c r="CI44" s="4">
        <v>0.62129999999999996</v>
      </c>
      <c r="CJ44" s="4">
        <v>1</v>
      </c>
      <c r="CK44" s="4">
        <v>5.4653</v>
      </c>
      <c r="CL44" s="5">
        <v>0.68489999999999995</v>
      </c>
      <c r="CM44" s="5">
        <v>0.8256</v>
      </c>
      <c r="CN44" s="5">
        <v>0.22059999999999999</v>
      </c>
      <c r="CO44" s="5">
        <v>9.1999999999999998E-3</v>
      </c>
      <c r="CP44" s="5">
        <v>0.83699999999999997</v>
      </c>
      <c r="CQ44" s="5">
        <v>0.6129</v>
      </c>
      <c r="CR44" s="5">
        <v>1</v>
      </c>
      <c r="CS44" s="5">
        <v>3.8229000000000002</v>
      </c>
      <c r="CT44" s="4">
        <v>0.69979999999999998</v>
      </c>
      <c r="CU44" s="4">
        <v>0.86019999999999996</v>
      </c>
      <c r="CV44" s="4">
        <v>0.20399999999999999</v>
      </c>
      <c r="CW44" s="4">
        <v>1.5299999999999999E-2</v>
      </c>
      <c r="CX44" s="4">
        <v>0.79969999999999997</v>
      </c>
      <c r="CY44" s="4">
        <v>0.60560000000000003</v>
      </c>
      <c r="CZ44" s="4">
        <v>0.998</v>
      </c>
      <c r="DA44" s="4">
        <v>2.3824000000000001</v>
      </c>
      <c r="DB44" s="5">
        <v>0.73929999999999996</v>
      </c>
      <c r="DC44" s="5">
        <v>0.9577</v>
      </c>
      <c r="DD44" s="5">
        <v>0.1497</v>
      </c>
      <c r="DE44" s="5">
        <v>3.0200000000000001E-2</v>
      </c>
      <c r="DF44" s="5">
        <v>0.66</v>
      </c>
      <c r="DG44" s="5">
        <v>0.54369999999999996</v>
      </c>
      <c r="DH44" s="5">
        <v>0.96009999999999995</v>
      </c>
      <c r="DI44" s="5">
        <v>1.1601999999999999</v>
      </c>
      <c r="DJ44" s="4">
        <v>0.66979999999999995</v>
      </c>
      <c r="DK44" s="4">
        <v>0.79039999999999999</v>
      </c>
      <c r="DL44" s="4">
        <v>0.2404</v>
      </c>
      <c r="DM44" s="4">
        <v>1.6000000000000001E-3</v>
      </c>
      <c r="DN44" s="4">
        <v>0.8649</v>
      </c>
      <c r="DO44" s="4">
        <v>0.62780000000000002</v>
      </c>
      <c r="DP44" s="4">
        <v>1</v>
      </c>
      <c r="DQ44" s="4">
        <v>10.729900000000001</v>
      </c>
      <c r="DR44" s="5">
        <v>0.67710000000000004</v>
      </c>
      <c r="DS44" s="5">
        <v>0.80759999999999998</v>
      </c>
      <c r="DT44" s="5">
        <v>0.2344</v>
      </c>
      <c r="DU44" s="5">
        <v>4.8999999999999998E-3</v>
      </c>
      <c r="DV44" s="5">
        <v>0.85699999999999998</v>
      </c>
      <c r="DW44" s="5">
        <v>0.62050000000000005</v>
      </c>
      <c r="DX44" s="5">
        <v>1</v>
      </c>
      <c r="DY44" s="5">
        <v>5.8090000000000002</v>
      </c>
      <c r="DZ44" s="4">
        <v>0.68610000000000004</v>
      </c>
      <c r="EA44" s="4">
        <v>0.82809999999999995</v>
      </c>
      <c r="EB44" s="4">
        <v>0.21990000000000001</v>
      </c>
      <c r="EC44" s="4">
        <v>9.1999999999999998E-3</v>
      </c>
      <c r="ED44" s="4">
        <v>0.83679999999999999</v>
      </c>
      <c r="EE44" s="4">
        <v>0.61319999999999997</v>
      </c>
      <c r="EF44" s="4">
        <v>0.99990000000000001</v>
      </c>
      <c r="EG44" s="4">
        <v>3.9403000000000001</v>
      </c>
      <c r="EH44" s="5">
        <v>0.70179999999999998</v>
      </c>
      <c r="EI44" s="5">
        <v>0.86580000000000001</v>
      </c>
      <c r="EJ44" s="5">
        <v>0.19470000000000001</v>
      </c>
      <c r="EK44" s="5">
        <v>1.5299999999999999E-2</v>
      </c>
      <c r="EL44" s="5">
        <v>0.79949999999999999</v>
      </c>
      <c r="EM44" s="5">
        <v>0.60589999999999999</v>
      </c>
      <c r="EN44" s="5">
        <v>0.99809999999999999</v>
      </c>
      <c r="EO44" s="5">
        <v>2.4020999999999999</v>
      </c>
      <c r="EP44" s="4">
        <v>0.7399</v>
      </c>
      <c r="EQ44" s="4">
        <v>0.95850000000000002</v>
      </c>
      <c r="ER44" s="4">
        <v>0.1447</v>
      </c>
      <c r="ES44" s="4">
        <v>3.0300000000000001E-2</v>
      </c>
      <c r="ET44" s="4">
        <v>0.65990000000000004</v>
      </c>
      <c r="EU44" s="4">
        <v>0.53979999999999995</v>
      </c>
      <c r="EV44" s="4">
        <v>0.9556</v>
      </c>
      <c r="EW44" s="4">
        <v>1.0419</v>
      </c>
      <c r="EX44" s="5">
        <v>0.66739999999999999</v>
      </c>
      <c r="EY44" s="5">
        <v>0.78369999999999995</v>
      </c>
      <c r="EZ44" s="5">
        <v>0.2427</v>
      </c>
      <c r="FA44" s="5">
        <v>1.6000000000000001E-3</v>
      </c>
      <c r="FB44" s="5">
        <v>0.8659</v>
      </c>
      <c r="FC44" s="5">
        <v>0.62660000000000005</v>
      </c>
      <c r="FD44" s="5">
        <v>1</v>
      </c>
      <c r="FE44" s="5">
        <v>7.3822000000000001</v>
      </c>
      <c r="FF44" s="4">
        <v>0.67810000000000004</v>
      </c>
      <c r="FG44" s="4">
        <v>0.80900000000000005</v>
      </c>
      <c r="FH44" s="4">
        <v>0.23250000000000001</v>
      </c>
      <c r="FI44" s="4">
        <v>4.8999999999999998E-3</v>
      </c>
      <c r="FJ44" s="4">
        <v>0.85629999999999995</v>
      </c>
      <c r="FK44" s="4">
        <v>0.62039999999999995</v>
      </c>
      <c r="FL44" s="4">
        <v>1</v>
      </c>
      <c r="FM44" s="4">
        <v>6.2526000000000002</v>
      </c>
      <c r="FN44" s="5">
        <v>0.68579999999999997</v>
      </c>
      <c r="FO44" s="5">
        <v>0.82850000000000001</v>
      </c>
      <c r="FP44" s="5">
        <v>0.2225</v>
      </c>
      <c r="FQ44" s="5">
        <v>9.1999999999999998E-3</v>
      </c>
      <c r="FR44" s="5">
        <v>0.83819999999999995</v>
      </c>
      <c r="FS44" s="5">
        <v>0.61609999999999998</v>
      </c>
      <c r="FT44" s="5">
        <v>0.99980000000000002</v>
      </c>
      <c r="FU44" s="5">
        <v>4.3636999999999997</v>
      </c>
      <c r="FV44" s="4">
        <v>0.7</v>
      </c>
      <c r="FW44" s="4">
        <v>0.86129999999999995</v>
      </c>
      <c r="FX44" s="4">
        <v>0.2009</v>
      </c>
      <c r="FY44" s="4">
        <v>1.5299999999999999E-2</v>
      </c>
      <c r="FZ44" s="4">
        <v>0.79879999999999995</v>
      </c>
      <c r="GA44" s="4">
        <v>0.60599999999999998</v>
      </c>
      <c r="GB44" s="4">
        <v>0.99839999999999995</v>
      </c>
      <c r="GC44" s="4">
        <v>2.4032</v>
      </c>
      <c r="GD44" s="5">
        <v>0.73980000000000001</v>
      </c>
      <c r="GE44" s="5">
        <v>0.95989999999999998</v>
      </c>
      <c r="GF44" s="5">
        <v>0.15409999999999999</v>
      </c>
      <c r="GG44" s="5">
        <v>3.0499999999999999E-2</v>
      </c>
      <c r="GH44" s="5">
        <v>0.66239999999999999</v>
      </c>
      <c r="GI44" s="5">
        <v>0.53779999999999994</v>
      </c>
      <c r="GJ44" s="5">
        <v>0.95599999999999996</v>
      </c>
      <c r="GK44" s="5">
        <v>0.97230000000000005</v>
      </c>
      <c r="GL44" s="4"/>
      <c r="GM44" s="4"/>
      <c r="GN44" s="4"/>
      <c r="GO44" s="4"/>
      <c r="GP44" s="4"/>
      <c r="GQ44" s="4"/>
      <c r="GR44" s="4"/>
      <c r="GS44" s="4"/>
      <c r="GT44" s="5"/>
      <c r="GU44" s="5"/>
      <c r="GV44" s="5"/>
      <c r="GW44" s="5"/>
      <c r="GX44" s="5"/>
      <c r="GY44" s="5"/>
      <c r="GZ44" s="5"/>
      <c r="HA44" s="5"/>
      <c r="HB44" s="4"/>
      <c r="HC44" s="4"/>
      <c r="HD44" s="4"/>
      <c r="HE44" s="4"/>
      <c r="HF44" s="4"/>
      <c r="HG44" s="4"/>
      <c r="HH44" s="4"/>
      <c r="HI44" s="4"/>
      <c r="HJ44" s="5"/>
      <c r="HK44" s="5"/>
      <c r="HL44" s="5"/>
      <c r="HM44" s="5"/>
      <c r="HN44" s="5"/>
      <c r="HO44" s="5"/>
      <c r="HP44" s="5"/>
      <c r="HQ44" s="5"/>
      <c r="HR44" s="4"/>
      <c r="HS44" s="4"/>
      <c r="HT44" s="4"/>
      <c r="HU44" s="4"/>
      <c r="HV44" s="4"/>
      <c r="HW44" s="4"/>
      <c r="HX44" s="4"/>
      <c r="HY44" s="4"/>
      <c r="HZ44" s="5"/>
      <c r="IA44" s="5"/>
      <c r="IB44" s="5"/>
      <c r="IC44" s="5"/>
      <c r="ID44" s="5"/>
      <c r="IE44" s="5"/>
      <c r="IF44" s="5"/>
      <c r="IG44" s="5"/>
      <c r="IH44" s="4"/>
      <c r="II44" s="4"/>
      <c r="IJ44" s="4"/>
      <c r="IK44" s="4"/>
      <c r="IL44" s="4"/>
      <c r="IM44" s="4"/>
      <c r="IN44" s="4"/>
      <c r="IO44" s="4"/>
      <c r="IP44" s="5"/>
      <c r="IQ44" s="5"/>
      <c r="IR44" s="5"/>
      <c r="IS44" s="5"/>
      <c r="IT44" s="5"/>
      <c r="IU44" s="5"/>
      <c r="IV44" s="5"/>
      <c r="IW44" s="5"/>
      <c r="IX44" s="4"/>
      <c r="IY44" s="4"/>
      <c r="IZ44" s="4"/>
      <c r="JA44" s="4"/>
      <c r="JB44" s="4"/>
      <c r="JC44" s="4"/>
      <c r="JD44" s="4"/>
      <c r="JE44" s="4"/>
      <c r="JF44" s="5"/>
      <c r="JG44" s="5"/>
      <c r="JH44" s="5"/>
      <c r="JI44" s="5"/>
      <c r="JJ44" s="5"/>
      <c r="JK44" s="5"/>
      <c r="JL44" s="5"/>
      <c r="JM44" s="5"/>
      <c r="JN44" s="4">
        <f t="shared" si="8"/>
        <v>0.69377916666666672</v>
      </c>
      <c r="JO44" s="4">
        <f t="shared" si="9"/>
        <v>0.84693333333333343</v>
      </c>
      <c r="JP44" s="4">
        <f t="shared" si="10"/>
        <v>0.20909583333333334</v>
      </c>
      <c r="JQ44" s="4">
        <f t="shared" si="11"/>
        <v>1.1987499999999998E-2</v>
      </c>
      <c r="JR44" s="4">
        <f t="shared" si="12"/>
        <v>0.80716666666666681</v>
      </c>
      <c r="JS44" s="4">
        <f t="shared" si="13"/>
        <v>0.60356842105263164</v>
      </c>
      <c r="JT44" s="4">
        <f t="shared" si="14"/>
        <v>0.99238749999999998</v>
      </c>
      <c r="JU44" s="4">
        <f t="shared" si="15"/>
        <v>4.503120833333333</v>
      </c>
      <c r="JV44" s="1" t="str" cm="1">
        <f t="array" aca="1" ref="JV44" ca="1">CONCATENATE(INDIRECT(ADDRESS(1,MATCH(_xlfn.MINIFS(B44:JM44,metrics.rec,"MAE"),B44:JM44,0)+1)), ", ", INDIRECT(ADDRESS(2,MATCH(_xlfn.MINIFS(B44:JM44,metrics.rec,"MAE"),B44:JM44,0)+1)))</f>
        <v>k=20, r=0.1</v>
      </c>
      <c r="JW44" s="1" t="str" cm="1">
        <f t="array" aca="1" ref="JW44" ca="1">CONCATENATE(INDIRECT(ADDRESS(1,MATCH(_xlfn.MINIFS(B44:JM44,metrics.rec,"MSE"),B44:JM44,0)+1)), ", ", INDIRECT(ADDRESS(2,MATCH(_xlfn.MINIFS(B44:JM44,metrics.rec,"MSE"),B44:JM44,0)+1)))</f>
        <v>k=5, r=0.1</v>
      </c>
      <c r="JX44" s="1" t="str" cm="1">
        <f t="array" aca="1" ref="JX44" ca="1">CONCATENATE(INDIRECT(ADDRESS(1,MATCH(_xlfn.MAXIFS(B44:JM44,metrics.rec,"R"),B44:JM44,0)+1)), ", ", INDIRECT(ADDRESS(2,MATCH(_xlfn.MAXIFS(B44:JM44,metrics.rec,"R"),B44:JM44,0)+1)))</f>
        <v>k=10, r=0.1</v>
      </c>
      <c r="JY44" s="1" t="str" cm="1">
        <f t="array" aca="1" ref="JY44" ca="1">CONCATENATE(INDIRECT(ADDRESS(1,MATCH(_xlfn.MAXIFS(B44:JM44,metrics.rec,"Precision"),B44:JM44,0)+1)), ", ", INDIRECT(ADDRESS(2,MATCH(_xlfn.MAXIFS(B44:JM44,metrics.rec,"Precision"),B44:JM44,0)+1)))</f>
        <v>k=20, r=0.9</v>
      </c>
      <c r="JZ44" s="1" t="str" cm="1">
        <f t="array" aca="1" ref="JZ44" ca="1">CONCATENATE(INDIRECT(ADDRESS(1,MATCH(_xlfn.MAXIFS(B44:JM44,metrics.rec,"Recall"),B44:JM44,0)+1)), ", ", INDIRECT(ADDRESS(2,MATCH(_xlfn.MAXIFS(B44:JM44,metrics.rec,"Recall"),B44:JM44,0)+1)))</f>
        <v>k=5, r=0.1</v>
      </c>
      <c r="KA44" s="1" t="str" cm="1">
        <f t="array" aca="1" ref="KA44" ca="1">CONCATENATE(INDIRECT(ADDRESS(1,MATCH(_xlfn.MAXIFS(B44:JM44,metrics.rec,"Coverage"),B44:JM44,0)+1)), ", ", INDIRECT(ADDRESS(2,MATCH(_xlfn.MAXIFS(B44:JM44,metrics.rec,"Coverage"),B44:JM44,0)+1)))</f>
        <v>k=10, r=0.1</v>
      </c>
      <c r="KB44" s="1" t="str" cm="1">
        <f t="array" aca="1" ref="KB44" ca="1">CONCATENATE(INDIRECT(ADDRESS(1,MATCH(_xlfn.MAXIFS(B44:JM44,metrics.rec,"Recatio"),B44:JM44,0)+1)), ", ", INDIRECT(ADDRESS(2,MATCH(_xlfn.MAXIFS(B44:JM44,metrics.rec,"Recatio"),B44:JM44,0)+1)))</f>
        <v>k=5, r=0.1</v>
      </c>
      <c r="KC44" s="1" t="str" cm="1">
        <f t="array" aca="1" ref="KC44" ca="1">CONCATENATE(INDIRECT(ADDRESS(1,MATCH(_xlfn.MINIFS(B44:JM44,metrics.rec,"Time"),B44:JM44,0)+1)), ", ", INDIRECT(ADDRESS(2,MATCH(_xlfn.MINIFS(B44:JM44,metrics.rec,"Time"),B44:JM44,0)+1)))</f>
        <v>k=20, r=0.9</v>
      </c>
    </row>
    <row r="45" spans="1:289" x14ac:dyDescent="0.2">
      <c r="A45" s="1" t="s">
        <v>41</v>
      </c>
      <c r="B45" s="4">
        <v>0.71860000000000002</v>
      </c>
      <c r="C45" s="4">
        <v>0.86429999999999996</v>
      </c>
      <c r="D45" s="4">
        <v>9.98E-2</v>
      </c>
      <c r="E45" s="4">
        <v>3.3999999999999998E-3</v>
      </c>
      <c r="F45" s="4">
        <v>0.64890000000000003</v>
      </c>
      <c r="G45" s="4"/>
      <c r="H45" s="4">
        <v>1</v>
      </c>
      <c r="I45" s="4">
        <v>2.7833999999999999</v>
      </c>
      <c r="J45" s="5">
        <v>0.72050000000000003</v>
      </c>
      <c r="K45" s="5">
        <v>0.87319999999999998</v>
      </c>
      <c r="L45" s="5">
        <v>0.1134</v>
      </c>
      <c r="M45" s="5">
        <v>6.3E-3</v>
      </c>
      <c r="N45" s="5">
        <v>0.63539999999999996</v>
      </c>
      <c r="O45" s="5">
        <v>0.2331</v>
      </c>
      <c r="P45" s="5">
        <v>1</v>
      </c>
      <c r="Q45" s="5">
        <v>2.5508999999999999</v>
      </c>
      <c r="R45" s="4">
        <v>0.72709999999999997</v>
      </c>
      <c r="S45" s="4">
        <v>0.8881</v>
      </c>
      <c r="T45" s="4">
        <v>0.10730000000000001</v>
      </c>
      <c r="U45" s="4">
        <v>9.1999999999999998E-3</v>
      </c>
      <c r="V45" s="4">
        <v>0.62429999999999997</v>
      </c>
      <c r="W45" s="4"/>
      <c r="X45" s="4">
        <v>1</v>
      </c>
      <c r="Y45" s="4">
        <v>2.9165000000000001</v>
      </c>
      <c r="Z45" s="5">
        <v>0.72689999999999999</v>
      </c>
      <c r="AA45" s="5">
        <v>0.89380000000000004</v>
      </c>
      <c r="AB45" s="5">
        <v>9.35E-2</v>
      </c>
      <c r="AC45" s="5">
        <v>1.2500000000000001E-2</v>
      </c>
      <c r="AD45" s="5">
        <v>0.626</v>
      </c>
      <c r="AE45" s="5">
        <v>0.25319999999999998</v>
      </c>
      <c r="AF45" s="5">
        <v>1</v>
      </c>
      <c r="AG45" s="5">
        <v>2.1766000000000001</v>
      </c>
      <c r="AH45" s="4">
        <v>0.73319999999999996</v>
      </c>
      <c r="AI45" s="4">
        <v>0.90939999999999999</v>
      </c>
      <c r="AJ45" s="4">
        <v>8.3799999999999999E-2</v>
      </c>
      <c r="AK45" s="4">
        <v>1.6299999999999999E-2</v>
      </c>
      <c r="AL45" s="4">
        <v>0.60060000000000002</v>
      </c>
      <c r="AM45" s="4"/>
      <c r="AN45" s="4">
        <v>1</v>
      </c>
      <c r="AO45" s="4">
        <v>2.4784999999999999</v>
      </c>
      <c r="AP45" s="5">
        <v>0.73729999999999996</v>
      </c>
      <c r="AQ45" s="5">
        <v>0.9194</v>
      </c>
      <c r="AR45" s="5">
        <v>6.4199999999999993E-2</v>
      </c>
      <c r="AS45" s="5">
        <v>2.1100000000000001E-2</v>
      </c>
      <c r="AT45" s="5">
        <v>0.58379999999999999</v>
      </c>
      <c r="AU45" s="5">
        <v>0.24429999999999999</v>
      </c>
      <c r="AV45" s="5">
        <v>1</v>
      </c>
      <c r="AW45" s="5">
        <v>2.0179999999999998</v>
      </c>
      <c r="AX45" s="4">
        <v>0.74950000000000006</v>
      </c>
      <c r="AY45" s="4">
        <v>0.95440000000000003</v>
      </c>
      <c r="AZ45" s="4">
        <v>3.5200000000000002E-2</v>
      </c>
      <c r="BA45" s="4">
        <v>2.6599999999999999E-2</v>
      </c>
      <c r="BB45" s="4">
        <v>0.55600000000000005</v>
      </c>
      <c r="BC45" s="4"/>
      <c r="BD45" s="4">
        <v>1</v>
      </c>
      <c r="BE45" s="4">
        <v>2.5811999999999999</v>
      </c>
      <c r="BF45" s="5">
        <v>0.76749999999999996</v>
      </c>
      <c r="BG45" s="5">
        <v>0.99980000000000002</v>
      </c>
      <c r="BH45" s="5">
        <v>2.63E-2</v>
      </c>
      <c r="BI45" s="5">
        <v>3.6299999999999999E-2</v>
      </c>
      <c r="BJ45" s="5">
        <v>0.51300000000000001</v>
      </c>
      <c r="BK45" s="5">
        <v>0.22420000000000001</v>
      </c>
      <c r="BL45" s="5">
        <v>0.99870000000000003</v>
      </c>
      <c r="BM45" s="5">
        <v>1.5386</v>
      </c>
      <c r="BN45" s="4">
        <v>0.79139999999999999</v>
      </c>
      <c r="BO45" s="4">
        <v>1.0663</v>
      </c>
      <c r="BP45" s="4">
        <v>1.4E-3</v>
      </c>
      <c r="BQ45" s="4">
        <v>5.1999999999999998E-2</v>
      </c>
      <c r="BR45" s="4">
        <v>0.37980000000000003</v>
      </c>
      <c r="BS45" s="4"/>
      <c r="BT45" s="4">
        <v>0.9839</v>
      </c>
      <c r="BU45" s="4">
        <v>1.7413000000000001</v>
      </c>
      <c r="BV45" s="5">
        <v>0.71840000000000004</v>
      </c>
      <c r="BW45" s="5">
        <v>0.86739999999999995</v>
      </c>
      <c r="BX45" s="5">
        <v>0.1154</v>
      </c>
      <c r="BY45" s="5">
        <v>3.3999999999999998E-3</v>
      </c>
      <c r="BZ45" s="5">
        <v>0.64700000000000002</v>
      </c>
      <c r="CA45" s="5">
        <v>0.223</v>
      </c>
      <c r="CB45" s="5">
        <v>1</v>
      </c>
      <c r="CC45" s="5">
        <v>2.6132</v>
      </c>
      <c r="CD45" s="4">
        <v>0.72460000000000002</v>
      </c>
      <c r="CE45" s="4">
        <v>0.88570000000000004</v>
      </c>
      <c r="CF45" s="4">
        <v>0.1043</v>
      </c>
      <c r="CG45" s="4">
        <v>9.2999999999999992E-3</v>
      </c>
      <c r="CH45" s="4">
        <v>0.62539999999999996</v>
      </c>
      <c r="CI45" s="4">
        <v>0.2417</v>
      </c>
      <c r="CJ45" s="4">
        <v>1</v>
      </c>
      <c r="CK45" s="4">
        <v>2.4352999999999998</v>
      </c>
      <c r="CL45" s="5">
        <v>0.73309999999999997</v>
      </c>
      <c r="CM45" s="5">
        <v>0.90959999999999996</v>
      </c>
      <c r="CN45" s="5">
        <v>7.6399999999999996E-2</v>
      </c>
      <c r="CO45" s="5">
        <v>1.6199999999999999E-2</v>
      </c>
      <c r="CP45" s="5">
        <v>0.60809999999999997</v>
      </c>
      <c r="CQ45" s="5">
        <v>0.25259999999999999</v>
      </c>
      <c r="CR45" s="5">
        <v>1</v>
      </c>
      <c r="CS45" s="5">
        <v>2.0941000000000001</v>
      </c>
      <c r="CT45" s="4">
        <v>0.74980000000000002</v>
      </c>
      <c r="CU45" s="4">
        <v>0.95350000000000001</v>
      </c>
      <c r="CV45" s="4">
        <v>3.78E-2</v>
      </c>
      <c r="CW45" s="4">
        <v>2.7E-2</v>
      </c>
      <c r="CX45" s="4">
        <v>0.56710000000000005</v>
      </c>
      <c r="CY45" s="4">
        <v>0.2445</v>
      </c>
      <c r="CZ45" s="4">
        <v>1</v>
      </c>
      <c r="DA45" s="4">
        <v>1.6713</v>
      </c>
      <c r="DB45" s="5">
        <v>0.79600000000000004</v>
      </c>
      <c r="DC45" s="5">
        <v>1.0730999999999999</v>
      </c>
      <c r="DD45" s="5">
        <v>-6.7000000000000002E-3</v>
      </c>
      <c r="DE45" s="5">
        <v>5.28E-2</v>
      </c>
      <c r="DF45" s="5">
        <v>0.3725</v>
      </c>
      <c r="DG45" s="5">
        <v>0.17580000000000001</v>
      </c>
      <c r="DH45" s="5">
        <v>0.98109999999999997</v>
      </c>
      <c r="DI45" s="5">
        <v>0.99609999999999999</v>
      </c>
      <c r="DJ45" s="4">
        <v>0.71960000000000002</v>
      </c>
      <c r="DK45" s="4">
        <v>0.87</v>
      </c>
      <c r="DL45" s="4">
        <v>9.6600000000000005E-2</v>
      </c>
      <c r="DM45" s="4">
        <v>3.3999999999999998E-3</v>
      </c>
      <c r="DN45" s="4">
        <v>0.64510000000000001</v>
      </c>
      <c r="DO45" s="4">
        <v>0.2238</v>
      </c>
      <c r="DP45" s="4">
        <v>1</v>
      </c>
      <c r="DQ45" s="4">
        <v>3.5065</v>
      </c>
      <c r="DR45" s="5">
        <v>0.72360000000000002</v>
      </c>
      <c r="DS45" s="5">
        <v>0.88329999999999997</v>
      </c>
      <c r="DT45" s="5">
        <v>9.6799999999999997E-2</v>
      </c>
      <c r="DU45" s="5">
        <v>9.2999999999999992E-3</v>
      </c>
      <c r="DV45" s="5">
        <v>0.62770000000000004</v>
      </c>
      <c r="DW45" s="5">
        <v>0.24249999999999999</v>
      </c>
      <c r="DX45" s="5">
        <v>1</v>
      </c>
      <c r="DY45" s="5">
        <v>2.3483000000000001</v>
      </c>
      <c r="DZ45" s="4">
        <v>0.73340000000000005</v>
      </c>
      <c r="EA45" s="4">
        <v>0.91010000000000002</v>
      </c>
      <c r="EB45" s="4">
        <v>7.3899999999999993E-2</v>
      </c>
      <c r="EC45" s="4">
        <v>1.6400000000000001E-2</v>
      </c>
      <c r="ED45" s="4">
        <v>0.6028</v>
      </c>
      <c r="EE45" s="4">
        <v>0.24890000000000001</v>
      </c>
      <c r="EF45" s="4">
        <v>1</v>
      </c>
      <c r="EG45" s="4">
        <v>2.0491000000000001</v>
      </c>
      <c r="EH45" s="5">
        <v>0.74839999999999995</v>
      </c>
      <c r="EI45" s="5">
        <v>0.94869999999999999</v>
      </c>
      <c r="EJ45" s="5">
        <v>4.02E-2</v>
      </c>
      <c r="EK45" s="5">
        <v>2.75E-2</v>
      </c>
      <c r="EL45" s="5">
        <v>0.56410000000000005</v>
      </c>
      <c r="EM45" s="5">
        <v>0.2389</v>
      </c>
      <c r="EN45" s="5">
        <v>0.99990000000000001</v>
      </c>
      <c r="EO45" s="5">
        <v>1.5789</v>
      </c>
      <c r="EP45" s="4">
        <v>0.79710000000000003</v>
      </c>
      <c r="EQ45" s="4">
        <v>1.0791999999999999</v>
      </c>
      <c r="ER45" s="4">
        <v>-1.7399999999999999E-2</v>
      </c>
      <c r="ES45" s="4">
        <v>5.28E-2</v>
      </c>
      <c r="ET45" s="4">
        <v>0.37430000000000002</v>
      </c>
      <c r="EU45" s="4">
        <v>0.17680000000000001</v>
      </c>
      <c r="EV45" s="4">
        <v>0.97919999999999996</v>
      </c>
      <c r="EW45" s="4">
        <v>0.87649999999999995</v>
      </c>
      <c r="EX45" s="5">
        <v>0.71499999999999997</v>
      </c>
      <c r="EY45" s="5">
        <v>0.85740000000000005</v>
      </c>
      <c r="EZ45" s="5">
        <v>0.11169999999999999</v>
      </c>
      <c r="FA45" s="5">
        <v>3.3999999999999998E-3</v>
      </c>
      <c r="FB45" s="5">
        <v>0.64339999999999997</v>
      </c>
      <c r="FC45" s="5">
        <v>0.2238</v>
      </c>
      <c r="FD45" s="5">
        <v>1</v>
      </c>
      <c r="FE45" s="5">
        <v>2.6393</v>
      </c>
      <c r="FF45" s="4">
        <v>0.7248</v>
      </c>
      <c r="FG45" s="4">
        <v>0.88660000000000005</v>
      </c>
      <c r="FH45" s="4">
        <v>0.1004</v>
      </c>
      <c r="FI45" s="4">
        <v>9.2999999999999992E-3</v>
      </c>
      <c r="FJ45" s="4">
        <v>0.62439999999999996</v>
      </c>
      <c r="FK45" s="4">
        <v>0.2404</v>
      </c>
      <c r="FL45" s="4">
        <v>1</v>
      </c>
      <c r="FM45" s="4">
        <v>2.9775</v>
      </c>
      <c r="FN45" s="5">
        <v>0.73129999999999995</v>
      </c>
      <c r="FO45" s="5">
        <v>0.90380000000000005</v>
      </c>
      <c r="FP45" s="5">
        <v>8.1699999999999995E-2</v>
      </c>
      <c r="FQ45" s="5">
        <v>1.6199999999999999E-2</v>
      </c>
      <c r="FR45" s="5">
        <v>0.60509999999999997</v>
      </c>
      <c r="FS45" s="5">
        <v>0.25219999999999998</v>
      </c>
      <c r="FT45" s="5">
        <v>1</v>
      </c>
      <c r="FU45" s="5">
        <v>2.7357</v>
      </c>
      <c r="FV45" s="4">
        <v>0.75049999999999994</v>
      </c>
      <c r="FW45" s="4">
        <v>0.95489999999999997</v>
      </c>
      <c r="FX45" s="4">
        <v>3.7400000000000003E-2</v>
      </c>
      <c r="FY45" s="4">
        <v>2.7400000000000001E-2</v>
      </c>
      <c r="FZ45" s="4">
        <v>0.56659999999999999</v>
      </c>
      <c r="GA45" s="4">
        <v>0.24010000000000001</v>
      </c>
      <c r="GB45" s="4">
        <v>0.99990000000000001</v>
      </c>
      <c r="GC45" s="4">
        <v>1.5255000000000001</v>
      </c>
      <c r="GD45" s="5">
        <v>0.79559999999999997</v>
      </c>
      <c r="GE45" s="5">
        <v>1.0755999999999999</v>
      </c>
      <c r="GF45" s="5">
        <v>-1.18E-2</v>
      </c>
      <c r="GG45" s="5">
        <v>5.3800000000000001E-2</v>
      </c>
      <c r="GH45" s="5">
        <v>0.37280000000000002</v>
      </c>
      <c r="GI45" s="5">
        <v>0.1726</v>
      </c>
      <c r="GJ45" s="5">
        <v>0.98009999999999997</v>
      </c>
      <c r="GK45" s="5">
        <v>0.8327</v>
      </c>
      <c r="GL45" s="4"/>
      <c r="GM45" s="4"/>
      <c r="GN45" s="4"/>
      <c r="GO45" s="4"/>
      <c r="GP45" s="4"/>
      <c r="GQ45" s="4"/>
      <c r="GR45" s="4"/>
      <c r="GS45" s="4"/>
      <c r="GT45" s="5"/>
      <c r="GU45" s="5"/>
      <c r="GV45" s="5"/>
      <c r="GW45" s="5"/>
      <c r="GX45" s="5"/>
      <c r="GY45" s="5"/>
      <c r="GZ45" s="5"/>
      <c r="HA45" s="5"/>
      <c r="HB45" s="4"/>
      <c r="HC45" s="4"/>
      <c r="HD45" s="4"/>
      <c r="HE45" s="4"/>
      <c r="HF45" s="4"/>
      <c r="HG45" s="4"/>
      <c r="HH45" s="4"/>
      <c r="HI45" s="4"/>
      <c r="HJ45" s="5"/>
      <c r="HK45" s="5"/>
      <c r="HL45" s="5"/>
      <c r="HM45" s="5"/>
      <c r="HN45" s="5"/>
      <c r="HO45" s="5"/>
      <c r="HP45" s="5"/>
      <c r="HQ45" s="5"/>
      <c r="HR45" s="4"/>
      <c r="HS45" s="4"/>
      <c r="HT45" s="4"/>
      <c r="HU45" s="4"/>
      <c r="HV45" s="4"/>
      <c r="HW45" s="4"/>
      <c r="HX45" s="4"/>
      <c r="HY45" s="4"/>
      <c r="HZ45" s="5"/>
      <c r="IA45" s="5"/>
      <c r="IB45" s="5"/>
      <c r="IC45" s="5"/>
      <c r="ID45" s="5"/>
      <c r="IE45" s="5"/>
      <c r="IF45" s="5"/>
      <c r="IG45" s="5"/>
      <c r="IH45" s="4"/>
      <c r="II45" s="4"/>
      <c r="IJ45" s="4"/>
      <c r="IK45" s="4"/>
      <c r="IL45" s="4"/>
      <c r="IM45" s="4"/>
      <c r="IN45" s="4"/>
      <c r="IO45" s="4"/>
      <c r="IP45" s="5"/>
      <c r="IQ45" s="5"/>
      <c r="IR45" s="5"/>
      <c r="IS45" s="5"/>
      <c r="IT45" s="5"/>
      <c r="IU45" s="5"/>
      <c r="IV45" s="5"/>
      <c r="IW45" s="5"/>
      <c r="IX45" s="4"/>
      <c r="IY45" s="4"/>
      <c r="IZ45" s="4"/>
      <c r="JA45" s="4"/>
      <c r="JB45" s="4"/>
      <c r="JC45" s="4"/>
      <c r="JD45" s="4"/>
      <c r="JE45" s="4"/>
      <c r="JF45" s="5"/>
      <c r="JG45" s="5"/>
      <c r="JH45" s="5"/>
      <c r="JI45" s="5"/>
      <c r="JJ45" s="5"/>
      <c r="JK45" s="5"/>
      <c r="JL45" s="5"/>
      <c r="JM45" s="5"/>
      <c r="JN45" s="4">
        <f t="shared" si="8"/>
        <v>0.74304999999999988</v>
      </c>
      <c r="JO45" s="4">
        <f t="shared" si="9"/>
        <v>0.93448333333333322</v>
      </c>
      <c r="JP45" s="4">
        <f t="shared" si="10"/>
        <v>6.5066666666666675E-2</v>
      </c>
      <c r="JQ45" s="4">
        <f t="shared" si="11"/>
        <v>2.1329166666666663E-2</v>
      </c>
      <c r="JR45" s="4">
        <f t="shared" si="12"/>
        <v>0.56725833333333331</v>
      </c>
      <c r="JS45" s="4">
        <f t="shared" si="13"/>
        <v>0.22907368421052637</v>
      </c>
      <c r="JT45" s="4">
        <f t="shared" si="14"/>
        <v>0.99678333333333324</v>
      </c>
      <c r="JU45" s="4">
        <f t="shared" si="15"/>
        <v>2.1527083333333334</v>
      </c>
      <c r="JV45" s="1" t="str" cm="1">
        <f t="array" aca="1" ref="JV45" ca="1">CONCATENATE(INDIRECT(ADDRESS(1,MATCH(_xlfn.MINIFS(B45:JM45,metrics.rec,"MAE"),B45:JM45,0)+1)), ", ", INDIRECT(ADDRESS(2,MATCH(_xlfn.MINIFS(B45:JM45,metrics.rec,"MAE"),B45:JM45,0)+1)))</f>
        <v>k=20, r=0.1</v>
      </c>
      <c r="JW45" s="1" t="str" cm="1">
        <f t="array" aca="1" ref="JW45" ca="1">CONCATENATE(INDIRECT(ADDRESS(1,MATCH(_xlfn.MINIFS(B45:JM45,metrics.rec,"MSE"),B45:JM45,0)+1)), ", ", INDIRECT(ADDRESS(2,MATCH(_xlfn.MINIFS(B45:JM45,metrics.rec,"MSE"),B45:JM45,0)+1)))</f>
        <v>k=20, r=0.1</v>
      </c>
      <c r="JX45" s="1" t="str" cm="1">
        <f t="array" aca="1" ref="JX45" ca="1">CONCATENATE(INDIRECT(ADDRESS(1,MATCH(_xlfn.MAXIFS(B45:JM45,metrics.rec,"R"),B45:JM45,0)+1)), ", ", INDIRECT(ADDRESS(2,MATCH(_xlfn.MAXIFS(B45:JM45,metrics.rec,"R"),B45:JM45,0)+1)))</f>
        <v>k=10, r=0.1</v>
      </c>
      <c r="JY45" s="1" t="str" cm="1">
        <f t="array" aca="1" ref="JY45" ca="1">CONCATENATE(INDIRECT(ADDRESS(1,MATCH(_xlfn.MAXIFS(B45:JM45,metrics.rec,"Precision"),B45:JM45,0)+1)), ", ", INDIRECT(ADDRESS(2,MATCH(_xlfn.MAXIFS(B45:JM45,metrics.rec,"Precision"),B45:JM45,0)+1)))</f>
        <v>k=20, r=0.9</v>
      </c>
      <c r="JZ45" s="1" t="str" cm="1">
        <f t="array" aca="1" ref="JZ45" ca="1">CONCATENATE(INDIRECT(ADDRESS(1,MATCH(_xlfn.MAXIFS(B45:JM45,metrics.rec,"Recall"),B45:JM45,0)+1)), ", ", INDIRECT(ADDRESS(2,MATCH(_xlfn.MAXIFS(B45:JM45,metrics.rec,"Recall"),B45:JM45,0)+1)))</f>
        <v>k=5, r=0.1</v>
      </c>
      <c r="KA45" s="1" t="str" cm="1">
        <f t="array" aca="1" ref="KA45" ca="1">CONCATENATE(INDIRECT(ADDRESS(1,MATCH(_xlfn.MAXIFS(B45:JM45,metrics.rec,"Coverage"),B45:JM45,0)+1)), ", ", INDIRECT(ADDRESS(2,MATCH(_xlfn.MAXIFS(B45:JM45,metrics.rec,"Coverage"),B45:JM45,0)+1)))</f>
        <v>k=5, r=0.4</v>
      </c>
      <c r="KB45" s="1" t="str" cm="1">
        <f t="array" aca="1" ref="KB45" ca="1">CONCATENATE(INDIRECT(ADDRESS(1,MATCH(_xlfn.MAXIFS(B45:JM45,metrics.rec,"Recatio"),B45:JM45,0)+1)), ", ", INDIRECT(ADDRESS(2,MATCH(_xlfn.MAXIFS(B45:JM45,metrics.rec,"Recatio"),B45:JM45,0)+1)))</f>
        <v>k=5, r=0.1</v>
      </c>
      <c r="KC45" s="1" t="str" cm="1">
        <f t="array" aca="1" ref="KC45" ca="1">CONCATENATE(INDIRECT(ADDRESS(1,MATCH(_xlfn.MINIFS(B45:JM45,metrics.rec,"Time"),B45:JM45,0)+1)), ", ", INDIRECT(ADDRESS(2,MATCH(_xlfn.MINIFS(B45:JM45,metrics.rec,"Time"),B45:JM45,0)+1)))</f>
        <v>k=20, r=0.9</v>
      </c>
    </row>
    <row r="46" spans="1:289" x14ac:dyDescent="0.2">
      <c r="A46" s="1" t="s">
        <v>42</v>
      </c>
      <c r="B46" s="4">
        <v>0.71850000000000003</v>
      </c>
      <c r="C46" s="4">
        <v>0.87839999999999996</v>
      </c>
      <c r="D46" s="4">
        <v>0.11609999999999999</v>
      </c>
      <c r="E46" s="4">
        <v>2.5999999999999999E-3</v>
      </c>
      <c r="F46" s="4">
        <v>0.50570000000000004</v>
      </c>
      <c r="G46" s="4"/>
      <c r="H46" s="4">
        <v>1</v>
      </c>
      <c r="I46" s="4">
        <v>2.7381000000000002</v>
      </c>
      <c r="J46" s="5">
        <v>0.73309999999999997</v>
      </c>
      <c r="K46" s="5">
        <v>0.91590000000000005</v>
      </c>
      <c r="L46" s="5">
        <v>0.13</v>
      </c>
      <c r="M46" s="5">
        <v>4.7000000000000002E-3</v>
      </c>
      <c r="N46" s="5">
        <v>0.49609999999999999</v>
      </c>
      <c r="O46" s="5">
        <v>0.2455</v>
      </c>
      <c r="P46" s="5">
        <v>1</v>
      </c>
      <c r="Q46" s="5">
        <v>2.4922</v>
      </c>
      <c r="R46" s="4">
        <v>0.73150000000000004</v>
      </c>
      <c r="S46" s="4">
        <v>0.91410000000000002</v>
      </c>
      <c r="T46" s="4">
        <v>0.1353</v>
      </c>
      <c r="U46" s="4">
        <v>6.7999999999999996E-3</v>
      </c>
      <c r="V46" s="4">
        <v>0.49809999999999999</v>
      </c>
      <c r="W46" s="4"/>
      <c r="X46" s="4">
        <v>1</v>
      </c>
      <c r="Y46" s="4">
        <v>2.6741999999999999</v>
      </c>
      <c r="Z46" s="5">
        <v>0.73409999999999997</v>
      </c>
      <c r="AA46" s="5">
        <v>0.92249999999999999</v>
      </c>
      <c r="AB46" s="5">
        <v>0.13</v>
      </c>
      <c r="AC46" s="5">
        <v>8.8999999999999999E-3</v>
      </c>
      <c r="AD46" s="5">
        <v>0.49580000000000002</v>
      </c>
      <c r="AE46" s="5">
        <v>0.2823</v>
      </c>
      <c r="AF46" s="5">
        <v>1</v>
      </c>
      <c r="AG46" s="5">
        <v>2.0001000000000002</v>
      </c>
      <c r="AH46" s="4">
        <v>0.73360000000000003</v>
      </c>
      <c r="AI46" s="4">
        <v>0.92269999999999996</v>
      </c>
      <c r="AJ46" s="4">
        <v>0.14369999999999999</v>
      </c>
      <c r="AK46" s="4">
        <v>1.0800000000000001E-2</v>
      </c>
      <c r="AL46" s="4">
        <v>0.49790000000000001</v>
      </c>
      <c r="AM46" s="4"/>
      <c r="AN46" s="4">
        <v>1</v>
      </c>
      <c r="AO46" s="4">
        <v>2.3706999999999998</v>
      </c>
      <c r="AP46" s="5">
        <v>0.73319999999999996</v>
      </c>
      <c r="AQ46" s="5">
        <v>0.92320000000000002</v>
      </c>
      <c r="AR46" s="5">
        <v>0.1467</v>
      </c>
      <c r="AS46" s="5">
        <v>1.2999999999999999E-2</v>
      </c>
      <c r="AT46" s="5">
        <v>0.51149999999999995</v>
      </c>
      <c r="AU46" s="5">
        <v>0.3468</v>
      </c>
      <c r="AV46" s="5">
        <v>1</v>
      </c>
      <c r="AW46" s="5">
        <v>1.7924</v>
      </c>
      <c r="AX46" s="4">
        <v>0.73080000000000001</v>
      </c>
      <c r="AY46" s="4">
        <v>0.92169999999999996</v>
      </c>
      <c r="AZ46" s="4">
        <v>0.1585</v>
      </c>
      <c r="BA46" s="4">
        <v>1.6199999999999999E-2</v>
      </c>
      <c r="BB46" s="4">
        <v>0.54149999999999998</v>
      </c>
      <c r="BC46" s="4"/>
      <c r="BD46" s="4">
        <v>1</v>
      </c>
      <c r="BE46" s="4">
        <v>2.3668</v>
      </c>
      <c r="BF46" s="5">
        <v>0.73</v>
      </c>
      <c r="BG46" s="5">
        <v>0.92759999999999998</v>
      </c>
      <c r="BH46" s="5">
        <v>0.1628</v>
      </c>
      <c r="BI46" s="5">
        <v>2.3E-2</v>
      </c>
      <c r="BJ46" s="5">
        <v>0.57299999999999995</v>
      </c>
      <c r="BK46" s="5">
        <v>0.39389999999999997</v>
      </c>
      <c r="BL46" s="5">
        <v>0.99839999999999995</v>
      </c>
      <c r="BM46" s="5">
        <v>1.1819</v>
      </c>
      <c r="BN46" s="4">
        <v>0.74219999999999997</v>
      </c>
      <c r="BO46" s="4">
        <v>0.95709999999999995</v>
      </c>
      <c r="BP46" s="4">
        <v>0.11600000000000001</v>
      </c>
      <c r="BQ46" s="4">
        <v>4.8800000000000003E-2</v>
      </c>
      <c r="BR46" s="4">
        <v>0.53979999999999995</v>
      </c>
      <c r="BS46" s="4"/>
      <c r="BT46" s="4">
        <v>0.97640000000000005</v>
      </c>
      <c r="BU46" s="4">
        <v>0.91300000000000003</v>
      </c>
      <c r="BV46" s="5">
        <v>0.72929999999999995</v>
      </c>
      <c r="BW46" s="5">
        <v>0.91149999999999998</v>
      </c>
      <c r="BX46" s="5">
        <v>0.1265</v>
      </c>
      <c r="BY46" s="5">
        <v>2.5999999999999999E-3</v>
      </c>
      <c r="BZ46" s="5">
        <v>0.50429999999999997</v>
      </c>
      <c r="CA46" s="5">
        <v>0.22989999999999999</v>
      </c>
      <c r="CB46" s="5">
        <v>1</v>
      </c>
      <c r="CC46" s="5">
        <v>2.6181000000000001</v>
      </c>
      <c r="CD46" s="4">
        <v>0.73209999999999997</v>
      </c>
      <c r="CE46" s="4">
        <v>0.91200000000000003</v>
      </c>
      <c r="CF46" s="4">
        <v>0.13780000000000001</v>
      </c>
      <c r="CG46" s="4">
        <v>6.7999999999999996E-3</v>
      </c>
      <c r="CH46" s="4">
        <v>0.49659999999999999</v>
      </c>
      <c r="CI46" s="4">
        <v>0.26240000000000002</v>
      </c>
      <c r="CJ46" s="4">
        <v>1</v>
      </c>
      <c r="CK46" s="4">
        <v>2.2597</v>
      </c>
      <c r="CL46" s="5">
        <v>0.73099999999999998</v>
      </c>
      <c r="CM46" s="5">
        <v>0.91779999999999995</v>
      </c>
      <c r="CN46" s="5">
        <v>0.14269999999999999</v>
      </c>
      <c r="CO46" s="5">
        <v>1.09E-2</v>
      </c>
      <c r="CP46" s="5">
        <v>0.50080000000000002</v>
      </c>
      <c r="CQ46" s="5">
        <v>0.31080000000000002</v>
      </c>
      <c r="CR46" s="5">
        <v>1</v>
      </c>
      <c r="CS46" s="5">
        <v>1.8944000000000001</v>
      </c>
      <c r="CT46" s="4">
        <v>0.73050000000000004</v>
      </c>
      <c r="CU46" s="4">
        <v>0.92249999999999999</v>
      </c>
      <c r="CV46" s="4">
        <v>0.15559999999999999</v>
      </c>
      <c r="CW46" s="4">
        <v>1.6299999999999999E-2</v>
      </c>
      <c r="CX46" s="4">
        <v>0.53779999999999994</v>
      </c>
      <c r="CY46" s="4">
        <v>0.3836</v>
      </c>
      <c r="CZ46" s="4">
        <v>0.99980000000000002</v>
      </c>
      <c r="DA46" s="4">
        <v>1.4204000000000001</v>
      </c>
      <c r="DB46" s="5">
        <v>0.74160000000000004</v>
      </c>
      <c r="DC46" s="5">
        <v>0.95620000000000005</v>
      </c>
      <c r="DD46" s="5">
        <v>0.1283</v>
      </c>
      <c r="DE46" s="5">
        <v>4.8599999999999997E-2</v>
      </c>
      <c r="DF46" s="5">
        <v>0.53849999999999998</v>
      </c>
      <c r="DG46" s="5">
        <v>0.27560000000000001</v>
      </c>
      <c r="DH46" s="5">
        <v>0.97209999999999996</v>
      </c>
      <c r="DI46" s="5">
        <v>0.68610000000000004</v>
      </c>
      <c r="DJ46" s="4">
        <v>0.72919999999999996</v>
      </c>
      <c r="DK46" s="4">
        <v>0.90959999999999996</v>
      </c>
      <c r="DL46" s="4">
        <v>0.12720000000000001</v>
      </c>
      <c r="DM46" s="4">
        <v>2.5999999999999999E-3</v>
      </c>
      <c r="DN46" s="4">
        <v>0.50370000000000004</v>
      </c>
      <c r="DO46" s="4">
        <v>0.22950000000000001</v>
      </c>
      <c r="DP46" s="4">
        <v>1</v>
      </c>
      <c r="DQ46" s="4">
        <v>3.3944999999999999</v>
      </c>
      <c r="DR46" s="5">
        <v>0.73470000000000002</v>
      </c>
      <c r="DS46" s="5">
        <v>0.92220000000000002</v>
      </c>
      <c r="DT46" s="5">
        <v>0.13589999999999999</v>
      </c>
      <c r="DU46" s="5">
        <v>6.7999999999999996E-3</v>
      </c>
      <c r="DV46" s="5">
        <v>0.49569999999999997</v>
      </c>
      <c r="DW46" s="5">
        <v>0.2621</v>
      </c>
      <c r="DX46" s="5">
        <v>1</v>
      </c>
      <c r="DY46" s="5">
        <v>2.2119</v>
      </c>
      <c r="DZ46" s="4">
        <v>0.73299999999999998</v>
      </c>
      <c r="EA46" s="4">
        <v>0.92100000000000004</v>
      </c>
      <c r="EB46" s="4">
        <v>0.14249999999999999</v>
      </c>
      <c r="EC46" s="4">
        <v>1.09E-2</v>
      </c>
      <c r="ED46" s="4">
        <v>0.5</v>
      </c>
      <c r="EE46" s="4">
        <v>0.31109999999999999</v>
      </c>
      <c r="EF46" s="4">
        <v>1</v>
      </c>
      <c r="EG46" s="4">
        <v>1.9401999999999999</v>
      </c>
      <c r="EH46" s="5">
        <v>0.73129999999999995</v>
      </c>
      <c r="EI46" s="5">
        <v>0.92469999999999997</v>
      </c>
      <c r="EJ46" s="5">
        <v>0.15890000000000001</v>
      </c>
      <c r="EK46" s="5">
        <v>1.6299999999999999E-2</v>
      </c>
      <c r="EL46" s="5">
        <v>0.5373</v>
      </c>
      <c r="EM46" s="5">
        <v>0.38390000000000002</v>
      </c>
      <c r="EN46" s="5">
        <v>0.99980000000000002</v>
      </c>
      <c r="EO46" s="5">
        <v>1.3157000000000001</v>
      </c>
      <c r="EP46" s="4">
        <v>0.74019999999999997</v>
      </c>
      <c r="EQ46" s="4">
        <v>0.95340000000000003</v>
      </c>
      <c r="ER46" s="4">
        <v>0.1298</v>
      </c>
      <c r="ES46" s="4">
        <v>4.9000000000000002E-2</v>
      </c>
      <c r="ET46" s="4">
        <v>0.53910000000000002</v>
      </c>
      <c r="EU46" s="4">
        <v>0.27339999999999998</v>
      </c>
      <c r="EV46" s="4">
        <v>0.96799999999999997</v>
      </c>
      <c r="EW46" s="4">
        <v>0.56259999999999999</v>
      </c>
      <c r="EX46" s="5">
        <v>0.7288</v>
      </c>
      <c r="EY46" s="5">
        <v>0.90500000000000003</v>
      </c>
      <c r="EZ46" s="5">
        <v>0.1118</v>
      </c>
      <c r="FA46" s="5">
        <v>2.5999999999999999E-3</v>
      </c>
      <c r="FB46" s="5">
        <v>0.50039999999999996</v>
      </c>
      <c r="FC46" s="5">
        <v>0.22869999999999999</v>
      </c>
      <c r="FD46" s="5">
        <v>1</v>
      </c>
      <c r="FE46" s="5">
        <v>2.5918000000000001</v>
      </c>
      <c r="FF46" s="4">
        <v>0.73319999999999996</v>
      </c>
      <c r="FG46" s="4">
        <v>0.91969999999999996</v>
      </c>
      <c r="FH46" s="4">
        <v>0.1313</v>
      </c>
      <c r="FI46" s="4">
        <v>6.7999999999999996E-3</v>
      </c>
      <c r="FJ46" s="4">
        <v>0.49640000000000001</v>
      </c>
      <c r="FK46" s="4">
        <v>0.26200000000000001</v>
      </c>
      <c r="FL46" s="4">
        <v>1</v>
      </c>
      <c r="FM46" s="4">
        <v>2.8144999999999998</v>
      </c>
      <c r="FN46" s="5">
        <v>0.73470000000000002</v>
      </c>
      <c r="FO46" s="5">
        <v>0.92530000000000001</v>
      </c>
      <c r="FP46" s="5">
        <v>0.13869999999999999</v>
      </c>
      <c r="FQ46" s="5">
        <v>1.0800000000000001E-2</v>
      </c>
      <c r="FR46" s="5">
        <v>0.50080000000000002</v>
      </c>
      <c r="FS46" s="5">
        <v>0.31359999999999999</v>
      </c>
      <c r="FT46" s="5">
        <v>1</v>
      </c>
      <c r="FU46" s="5">
        <v>2.5</v>
      </c>
      <c r="FV46" s="4">
        <v>0.73140000000000005</v>
      </c>
      <c r="FW46" s="4">
        <v>0.92259999999999998</v>
      </c>
      <c r="FX46" s="4">
        <v>0.15859999999999999</v>
      </c>
      <c r="FY46" s="4">
        <v>1.6199999999999999E-2</v>
      </c>
      <c r="FZ46" s="4">
        <v>0.53720000000000001</v>
      </c>
      <c r="GA46" s="4">
        <v>0.38500000000000001</v>
      </c>
      <c r="GB46" s="4">
        <v>0.99990000000000001</v>
      </c>
      <c r="GC46" s="4">
        <v>1.3312999999999999</v>
      </c>
      <c r="GD46" s="5">
        <v>0.73970000000000002</v>
      </c>
      <c r="GE46" s="5">
        <v>0.95130000000000003</v>
      </c>
      <c r="GF46" s="5">
        <v>0.12709999999999999</v>
      </c>
      <c r="GG46" s="5">
        <v>4.9299999999999997E-2</v>
      </c>
      <c r="GH46" s="5">
        <v>0.5403</v>
      </c>
      <c r="GI46" s="5">
        <v>0.27210000000000001</v>
      </c>
      <c r="GJ46" s="5">
        <v>0.97030000000000005</v>
      </c>
      <c r="GK46" s="5">
        <v>0.5675</v>
      </c>
      <c r="GL46" s="4"/>
      <c r="GM46" s="4"/>
      <c r="GN46" s="4"/>
      <c r="GO46" s="4"/>
      <c r="GP46" s="4"/>
      <c r="GQ46" s="4"/>
      <c r="GR46" s="4"/>
      <c r="GS46" s="4"/>
      <c r="GT46" s="5"/>
      <c r="GU46" s="5"/>
      <c r="GV46" s="5"/>
      <c r="GW46" s="5"/>
      <c r="GX46" s="5"/>
      <c r="GY46" s="5"/>
      <c r="GZ46" s="5"/>
      <c r="HA46" s="5"/>
      <c r="HB46" s="4"/>
      <c r="HC46" s="4"/>
      <c r="HD46" s="4"/>
      <c r="HE46" s="4"/>
      <c r="HF46" s="4"/>
      <c r="HG46" s="4"/>
      <c r="HH46" s="4"/>
      <c r="HI46" s="4"/>
      <c r="HJ46" s="5"/>
      <c r="HK46" s="5"/>
      <c r="HL46" s="5"/>
      <c r="HM46" s="5"/>
      <c r="HN46" s="5"/>
      <c r="HO46" s="5"/>
      <c r="HP46" s="5"/>
      <c r="HQ46" s="5"/>
      <c r="HR46" s="4"/>
      <c r="HS46" s="4"/>
      <c r="HT46" s="4"/>
      <c r="HU46" s="4"/>
      <c r="HV46" s="4"/>
      <c r="HW46" s="4"/>
      <c r="HX46" s="4"/>
      <c r="HY46" s="4"/>
      <c r="HZ46" s="5"/>
      <c r="IA46" s="5"/>
      <c r="IB46" s="5"/>
      <c r="IC46" s="5"/>
      <c r="ID46" s="5"/>
      <c r="IE46" s="5"/>
      <c r="IF46" s="5"/>
      <c r="IG46" s="5"/>
      <c r="IH46" s="4"/>
      <c r="II46" s="4"/>
      <c r="IJ46" s="4"/>
      <c r="IK46" s="4"/>
      <c r="IL46" s="4"/>
      <c r="IM46" s="4"/>
      <c r="IN46" s="4"/>
      <c r="IO46" s="4"/>
      <c r="IP46" s="5"/>
      <c r="IQ46" s="5"/>
      <c r="IR46" s="5"/>
      <c r="IS46" s="5"/>
      <c r="IT46" s="5"/>
      <c r="IU46" s="5"/>
      <c r="IV46" s="5"/>
      <c r="IW46" s="5"/>
      <c r="IX46" s="4"/>
      <c r="IY46" s="4"/>
      <c r="IZ46" s="4"/>
      <c r="JA46" s="4"/>
      <c r="JB46" s="4"/>
      <c r="JC46" s="4"/>
      <c r="JD46" s="4"/>
      <c r="JE46" s="4"/>
      <c r="JF46" s="5"/>
      <c r="JG46" s="5"/>
      <c r="JH46" s="5"/>
      <c r="JI46" s="5"/>
      <c r="JJ46" s="5"/>
      <c r="JK46" s="5"/>
      <c r="JL46" s="5"/>
      <c r="JM46" s="5"/>
      <c r="JN46" s="4">
        <f t="shared" si="8"/>
        <v>0.73282083333333325</v>
      </c>
      <c r="JO46" s="4">
        <f t="shared" si="9"/>
        <v>0.9232499999999999</v>
      </c>
      <c r="JP46" s="4">
        <f t="shared" si="10"/>
        <v>0.13715833333333335</v>
      </c>
      <c r="JQ46" s="4">
        <f t="shared" si="11"/>
        <v>1.6304166666666665E-2</v>
      </c>
      <c r="JR46" s="4">
        <f t="shared" si="12"/>
        <v>0.51617916666666652</v>
      </c>
      <c r="JS46" s="4">
        <f t="shared" si="13"/>
        <v>0.2974842105263158</v>
      </c>
      <c r="JT46" s="4">
        <f t="shared" si="14"/>
        <v>0.99519583333333339</v>
      </c>
      <c r="JU46" s="4">
        <f t="shared" si="15"/>
        <v>1.9432541666666667</v>
      </c>
      <c r="JV46" s="1" t="str" cm="1">
        <f t="array" aca="1" ref="JV46" ca="1">CONCATENATE(INDIRECT(ADDRESS(1,MATCH(_xlfn.MINIFS(B46:JM46,metrics.rec,"MAE"),B46:JM46,0)+1)), ", ", INDIRECT(ADDRESS(2,MATCH(_xlfn.MINIFS(B46:JM46,metrics.rec,"MAE"),B46:JM46,0)+1)))</f>
        <v>k=5, r=0.1</v>
      </c>
      <c r="JW46" s="1" t="str" cm="1">
        <f t="array" aca="1" ref="JW46" ca="1">CONCATENATE(INDIRECT(ADDRESS(1,MATCH(_xlfn.MINIFS(B46:JM46,metrics.rec,"MSE"),B46:JM46,0)+1)), ", ", INDIRECT(ADDRESS(2,MATCH(_xlfn.MINIFS(B46:JM46,metrics.rec,"MSE"),B46:JM46,0)+1)))</f>
        <v>k=5, r=0.1</v>
      </c>
      <c r="JX46" s="1" t="str" cm="1">
        <f t="array" aca="1" ref="JX46" ca="1">CONCATENATE(INDIRECT(ADDRESS(1,MATCH(_xlfn.MAXIFS(B46:JM46,metrics.rec,"R"),B46:JM46,0)+1)), ", ", INDIRECT(ADDRESS(2,MATCH(_xlfn.MAXIFS(B46:JM46,metrics.rec,"R"),B46:JM46,0)+1)))</f>
        <v>k=5, r=0.8</v>
      </c>
      <c r="JY46" s="1" t="str" cm="1">
        <f t="array" aca="1" ref="JY46" ca="1">CONCATENATE(INDIRECT(ADDRESS(1,MATCH(_xlfn.MAXIFS(B46:JM46,metrics.rec,"Precision"),B46:JM46,0)+1)), ", ", INDIRECT(ADDRESS(2,MATCH(_xlfn.MAXIFS(B46:JM46,metrics.rec,"Precision"),B46:JM46,0)+1)))</f>
        <v>k=20, r=0.9</v>
      </c>
      <c r="JZ46" s="1" t="str" cm="1">
        <f t="array" aca="1" ref="JZ46" ca="1">CONCATENATE(INDIRECT(ADDRESS(1,MATCH(_xlfn.MAXIFS(B46:JM46,metrics.rec,"Recall"),B46:JM46,0)+1)), ", ", INDIRECT(ADDRESS(2,MATCH(_xlfn.MAXIFS(B46:JM46,metrics.rec,"Recall"),B46:JM46,0)+1)))</f>
        <v>k=5, r=0.8</v>
      </c>
      <c r="KA46" s="1" t="str" cm="1">
        <f t="array" aca="1" ref="KA46" ca="1">CONCATENATE(INDIRECT(ADDRESS(1,MATCH(_xlfn.MAXIFS(B46:JM46,metrics.rec,"Coverage"),B46:JM46,0)+1)), ", ", INDIRECT(ADDRESS(2,MATCH(_xlfn.MAXIFS(B46:JM46,metrics.rec,"Coverage"),B46:JM46,0)+1)))</f>
        <v>k=5, r=0.8</v>
      </c>
      <c r="KB46" s="1" t="str" cm="1">
        <f t="array" aca="1" ref="KB46" ca="1">CONCATENATE(INDIRECT(ADDRESS(1,MATCH(_xlfn.MAXIFS(B46:JM46,metrics.rec,"Recatio"),B46:JM46,0)+1)), ", ", INDIRECT(ADDRESS(2,MATCH(_xlfn.MAXIFS(B46:JM46,metrics.rec,"Recatio"),B46:JM46,0)+1)))</f>
        <v>k=5, r=0.1</v>
      </c>
      <c r="KC46" s="1" t="str" cm="1">
        <f t="array" aca="1" ref="KC46" ca="1">CONCATENATE(INDIRECT(ADDRESS(1,MATCH(_xlfn.MINIFS(B46:JM46,metrics.rec,"Time"),B46:JM46,0)+1)), ", ", INDIRECT(ADDRESS(2,MATCH(_xlfn.MINIFS(B46:JM46,metrics.rec,"Time"),B46:JM46,0)+1)))</f>
        <v>k=15, r=0.9</v>
      </c>
    </row>
    <row r="47" spans="1:289" x14ac:dyDescent="0.2">
      <c r="A47" s="1" t="s">
        <v>43</v>
      </c>
      <c r="B47" s="4">
        <v>0.63700000000000001</v>
      </c>
      <c r="C47" s="4">
        <v>0.71120000000000005</v>
      </c>
      <c r="D47" s="4">
        <v>0.26279999999999998</v>
      </c>
      <c r="E47" s="4">
        <v>2.8E-3</v>
      </c>
      <c r="F47" s="4">
        <v>0.87009999999999998</v>
      </c>
      <c r="G47" s="4"/>
      <c r="H47" s="4">
        <v>1</v>
      </c>
      <c r="I47" s="4">
        <v>2.8887999999999998</v>
      </c>
      <c r="J47" s="5">
        <v>0.64159999999999995</v>
      </c>
      <c r="K47" s="5">
        <v>0.72409999999999997</v>
      </c>
      <c r="L47" s="5">
        <v>0.27410000000000001</v>
      </c>
      <c r="M47" s="5">
        <v>5.5999999999999999E-3</v>
      </c>
      <c r="N47" s="5">
        <v>0.86550000000000005</v>
      </c>
      <c r="O47" s="5">
        <v>0.35489999999999999</v>
      </c>
      <c r="P47" s="5">
        <v>1</v>
      </c>
      <c r="Q47" s="5">
        <v>2.7275999999999998</v>
      </c>
      <c r="R47" s="4">
        <v>0.64829999999999999</v>
      </c>
      <c r="S47" s="4">
        <v>0.73960000000000004</v>
      </c>
      <c r="T47" s="4">
        <v>0.26250000000000001</v>
      </c>
      <c r="U47" s="4">
        <v>8.8000000000000005E-3</v>
      </c>
      <c r="V47" s="4">
        <v>0.85860000000000003</v>
      </c>
      <c r="W47" s="4"/>
      <c r="X47" s="4">
        <v>1</v>
      </c>
      <c r="Y47" s="4">
        <v>2.8485</v>
      </c>
      <c r="Z47" s="5">
        <v>0.65190000000000003</v>
      </c>
      <c r="AA47" s="5">
        <v>0.74490000000000001</v>
      </c>
      <c r="AB47" s="5">
        <v>0.252</v>
      </c>
      <c r="AC47" s="5">
        <v>1.24E-2</v>
      </c>
      <c r="AD47" s="5">
        <v>0.84989999999999999</v>
      </c>
      <c r="AE47" s="5">
        <v>0.34499999999999997</v>
      </c>
      <c r="AF47" s="5">
        <v>1</v>
      </c>
      <c r="AG47" s="5">
        <v>2.1755</v>
      </c>
      <c r="AH47" s="4">
        <v>0.65820000000000001</v>
      </c>
      <c r="AI47" s="4">
        <v>0.75890000000000002</v>
      </c>
      <c r="AJ47" s="4">
        <v>0.23630000000000001</v>
      </c>
      <c r="AK47" s="4">
        <v>1.66E-2</v>
      </c>
      <c r="AL47" s="4">
        <v>0.83450000000000002</v>
      </c>
      <c r="AM47" s="4"/>
      <c r="AN47" s="4">
        <v>1</v>
      </c>
      <c r="AO47" s="4">
        <v>3.0091000000000001</v>
      </c>
      <c r="AP47" s="5">
        <v>0.66710000000000003</v>
      </c>
      <c r="AQ47" s="5">
        <v>0.77939999999999998</v>
      </c>
      <c r="AR47" s="5">
        <v>0.21360000000000001</v>
      </c>
      <c r="AS47" s="5">
        <v>2.1600000000000001E-2</v>
      </c>
      <c r="AT47" s="5">
        <v>0.81289999999999996</v>
      </c>
      <c r="AU47" s="5">
        <v>0.33260000000000001</v>
      </c>
      <c r="AV47" s="5">
        <v>1</v>
      </c>
      <c r="AW47" s="5">
        <v>1.944</v>
      </c>
      <c r="AX47" s="4">
        <v>0.68210000000000004</v>
      </c>
      <c r="AY47" s="4">
        <v>0.8105</v>
      </c>
      <c r="AZ47" s="4">
        <v>0.1847</v>
      </c>
      <c r="BA47" s="4">
        <v>2.75E-2</v>
      </c>
      <c r="BB47" s="4">
        <v>0.77580000000000005</v>
      </c>
      <c r="BC47" s="4"/>
      <c r="BD47" s="4">
        <v>1</v>
      </c>
      <c r="BE47" s="4">
        <v>2.5217999999999998</v>
      </c>
      <c r="BF47" s="5">
        <v>0.70689999999999997</v>
      </c>
      <c r="BG47" s="5">
        <v>0.87170000000000003</v>
      </c>
      <c r="BH47" s="5">
        <v>0.1593</v>
      </c>
      <c r="BI47" s="5">
        <v>3.3700000000000001E-2</v>
      </c>
      <c r="BJ47" s="5">
        <v>0.69969999999999999</v>
      </c>
      <c r="BK47" s="5">
        <v>0.32840000000000003</v>
      </c>
      <c r="BL47" s="5">
        <v>0.99839999999999995</v>
      </c>
      <c r="BM47" s="5">
        <v>1.3229</v>
      </c>
      <c r="BN47" s="4">
        <v>0.74609999999999999</v>
      </c>
      <c r="BO47" s="4">
        <v>0.96540000000000004</v>
      </c>
      <c r="BP47" s="4">
        <v>0.1094</v>
      </c>
      <c r="BQ47" s="4">
        <v>4.2700000000000002E-2</v>
      </c>
      <c r="BR47" s="4">
        <v>0.55459999999999998</v>
      </c>
      <c r="BS47" s="4"/>
      <c r="BT47" s="4">
        <v>0.98</v>
      </c>
      <c r="BU47" s="4">
        <v>1.2113</v>
      </c>
      <c r="BV47" s="5">
        <v>0.64090000000000003</v>
      </c>
      <c r="BW47" s="5">
        <v>0.72550000000000003</v>
      </c>
      <c r="BX47" s="5">
        <v>0.29670000000000002</v>
      </c>
      <c r="BY47" s="5">
        <v>2.8E-3</v>
      </c>
      <c r="BZ47" s="5">
        <v>0.87080000000000002</v>
      </c>
      <c r="CA47" s="5">
        <v>0.36470000000000002</v>
      </c>
      <c r="CB47" s="5">
        <v>1</v>
      </c>
      <c r="CC47" s="5">
        <v>2.8988</v>
      </c>
      <c r="CD47" s="4">
        <v>0.64700000000000002</v>
      </c>
      <c r="CE47" s="4">
        <v>0.73560000000000003</v>
      </c>
      <c r="CF47" s="4">
        <v>0.27329999999999999</v>
      </c>
      <c r="CG47" s="4">
        <v>8.8000000000000005E-3</v>
      </c>
      <c r="CH47" s="4">
        <v>0.85829999999999995</v>
      </c>
      <c r="CI47" s="4">
        <v>0.34960000000000002</v>
      </c>
      <c r="CJ47" s="4">
        <v>1</v>
      </c>
      <c r="CK47" s="4">
        <v>2.4895</v>
      </c>
      <c r="CL47" s="5">
        <v>0.65849999999999997</v>
      </c>
      <c r="CM47" s="5">
        <v>0.76060000000000005</v>
      </c>
      <c r="CN47" s="5">
        <v>0.2364</v>
      </c>
      <c r="CO47" s="5">
        <v>1.67E-2</v>
      </c>
      <c r="CP47" s="5">
        <v>0.83530000000000004</v>
      </c>
      <c r="CQ47" s="5">
        <v>0.3367</v>
      </c>
      <c r="CR47" s="5">
        <v>1</v>
      </c>
      <c r="CS47" s="5">
        <v>2.1137000000000001</v>
      </c>
      <c r="CT47" s="4">
        <v>0.68149999999999999</v>
      </c>
      <c r="CU47" s="4">
        <v>0.8125</v>
      </c>
      <c r="CV47" s="4">
        <v>0.19040000000000001</v>
      </c>
      <c r="CW47" s="4">
        <v>2.76E-2</v>
      </c>
      <c r="CX47" s="4">
        <v>0.77539999999999998</v>
      </c>
      <c r="CY47" s="4">
        <v>0.32700000000000001</v>
      </c>
      <c r="CZ47" s="4">
        <v>1</v>
      </c>
      <c r="DA47" s="4">
        <v>1.754</v>
      </c>
      <c r="DB47" s="5">
        <v>0.74509999999999998</v>
      </c>
      <c r="DC47" s="5">
        <v>0.96350000000000002</v>
      </c>
      <c r="DD47" s="5">
        <v>0.1174</v>
      </c>
      <c r="DE47" s="5">
        <v>4.2500000000000003E-2</v>
      </c>
      <c r="DF47" s="5">
        <v>0.55120000000000002</v>
      </c>
      <c r="DG47" s="5">
        <v>0.32279999999999998</v>
      </c>
      <c r="DH47" s="5">
        <v>0.97729999999999995</v>
      </c>
      <c r="DI47" s="5">
        <v>1.0109999999999999</v>
      </c>
      <c r="DJ47" s="4">
        <v>0.63959999999999995</v>
      </c>
      <c r="DK47" s="4">
        <v>0.72240000000000004</v>
      </c>
      <c r="DL47" s="4">
        <v>0.27989999999999998</v>
      </c>
      <c r="DM47" s="4">
        <v>2.8E-3</v>
      </c>
      <c r="DN47" s="4">
        <v>0.86880000000000002</v>
      </c>
      <c r="DO47" s="4">
        <v>0.3649</v>
      </c>
      <c r="DP47" s="4">
        <v>1</v>
      </c>
      <c r="DQ47" s="4">
        <v>3.6595</v>
      </c>
      <c r="DR47" s="5">
        <v>0.64729999999999999</v>
      </c>
      <c r="DS47" s="5">
        <v>0.7369</v>
      </c>
      <c r="DT47" s="5">
        <v>0.2616</v>
      </c>
      <c r="DU47" s="5">
        <v>8.8000000000000005E-3</v>
      </c>
      <c r="DV47" s="5">
        <v>0.85899999999999999</v>
      </c>
      <c r="DW47" s="5">
        <v>0.35020000000000001</v>
      </c>
      <c r="DX47" s="5">
        <v>1</v>
      </c>
      <c r="DY47" s="5">
        <v>2.4369000000000001</v>
      </c>
      <c r="DZ47" s="4">
        <v>0.65780000000000005</v>
      </c>
      <c r="EA47" s="4">
        <v>0.75960000000000005</v>
      </c>
      <c r="EB47" s="4">
        <v>0.23860000000000001</v>
      </c>
      <c r="EC47" s="4">
        <v>1.67E-2</v>
      </c>
      <c r="ED47" s="4">
        <v>0.83450000000000002</v>
      </c>
      <c r="EE47" s="4">
        <v>0.3372</v>
      </c>
      <c r="EF47" s="4">
        <v>1</v>
      </c>
      <c r="EG47" s="4">
        <v>2.1360999999999999</v>
      </c>
      <c r="EH47" s="5">
        <v>0.68210000000000004</v>
      </c>
      <c r="EI47" s="5">
        <v>0.81340000000000001</v>
      </c>
      <c r="EJ47" s="5">
        <v>0.19719999999999999</v>
      </c>
      <c r="EK47" s="5">
        <v>2.76E-2</v>
      </c>
      <c r="EL47" s="5">
        <v>0.7752</v>
      </c>
      <c r="EM47" s="5">
        <v>0.32619999999999999</v>
      </c>
      <c r="EN47" s="5">
        <v>0.99980000000000002</v>
      </c>
      <c r="EO47" s="5">
        <v>1.5903</v>
      </c>
      <c r="EP47" s="4">
        <v>0.74480000000000002</v>
      </c>
      <c r="EQ47" s="4">
        <v>0.96419999999999995</v>
      </c>
      <c r="ER47" s="4">
        <v>0.11799999999999999</v>
      </c>
      <c r="ES47" s="4">
        <v>4.2900000000000001E-2</v>
      </c>
      <c r="ET47" s="4">
        <v>0.54779999999999995</v>
      </c>
      <c r="EU47" s="4">
        <v>0.31819999999999998</v>
      </c>
      <c r="EV47" s="4">
        <v>0.97319999999999995</v>
      </c>
      <c r="EW47" s="4">
        <v>0.85499999999999998</v>
      </c>
      <c r="EX47" s="5">
        <v>0.63729999999999998</v>
      </c>
      <c r="EY47" s="5">
        <v>0.71619999999999995</v>
      </c>
      <c r="EZ47" s="5">
        <v>0.28420000000000001</v>
      </c>
      <c r="FA47" s="5">
        <v>2.8E-3</v>
      </c>
      <c r="FB47" s="5">
        <v>0.87029999999999996</v>
      </c>
      <c r="FC47" s="5">
        <v>0.36459999999999998</v>
      </c>
      <c r="FD47" s="5">
        <v>1</v>
      </c>
      <c r="FE47" s="5">
        <v>2.9007999999999998</v>
      </c>
      <c r="FF47" s="4">
        <v>0.64759999999999995</v>
      </c>
      <c r="FG47" s="4">
        <v>0.73770000000000002</v>
      </c>
      <c r="FH47" s="4">
        <v>0.26700000000000002</v>
      </c>
      <c r="FI47" s="4">
        <v>8.8000000000000005E-3</v>
      </c>
      <c r="FJ47" s="4">
        <v>0.85840000000000005</v>
      </c>
      <c r="FK47" s="4">
        <v>0.35020000000000001</v>
      </c>
      <c r="FL47" s="4">
        <v>1</v>
      </c>
      <c r="FM47" s="4">
        <v>3.0531000000000001</v>
      </c>
      <c r="FN47" s="5">
        <v>0.65890000000000004</v>
      </c>
      <c r="FO47" s="5">
        <v>0.7621</v>
      </c>
      <c r="FP47" s="5">
        <v>0.23730000000000001</v>
      </c>
      <c r="FQ47" s="5">
        <v>1.67E-2</v>
      </c>
      <c r="FR47" s="5">
        <v>0.8357</v>
      </c>
      <c r="FS47" s="5">
        <v>0.33689999999999998</v>
      </c>
      <c r="FT47" s="5">
        <v>1</v>
      </c>
      <c r="FU47" s="5">
        <v>2.7618</v>
      </c>
      <c r="FV47" s="4">
        <v>0.68279999999999996</v>
      </c>
      <c r="FW47" s="4">
        <v>0.81489999999999996</v>
      </c>
      <c r="FX47" s="4">
        <v>0.19</v>
      </c>
      <c r="FY47" s="4">
        <v>2.7400000000000001E-2</v>
      </c>
      <c r="FZ47" s="4">
        <v>0.77539999999999998</v>
      </c>
      <c r="GA47" s="4">
        <v>0.32900000000000001</v>
      </c>
      <c r="GB47" s="4">
        <v>0.99990000000000001</v>
      </c>
      <c r="GC47" s="4">
        <v>1.5699000000000001</v>
      </c>
      <c r="GD47" s="5">
        <v>0.74419999999999997</v>
      </c>
      <c r="GE47" s="5">
        <v>0.96189999999999998</v>
      </c>
      <c r="GF47" s="5">
        <v>0.1167</v>
      </c>
      <c r="GG47" s="5">
        <v>4.2900000000000001E-2</v>
      </c>
      <c r="GH47" s="5">
        <v>0.54979999999999996</v>
      </c>
      <c r="GI47" s="5">
        <v>0.31850000000000001</v>
      </c>
      <c r="GJ47" s="5">
        <v>0.97489999999999999</v>
      </c>
      <c r="GK47" s="5">
        <v>0.82899999999999996</v>
      </c>
      <c r="GL47" s="4"/>
      <c r="GM47" s="4"/>
      <c r="GN47" s="4"/>
      <c r="GO47" s="4"/>
      <c r="GP47" s="4"/>
      <c r="GQ47" s="4"/>
      <c r="GR47" s="4"/>
      <c r="GS47" s="4"/>
      <c r="GT47" s="5"/>
      <c r="GU47" s="5"/>
      <c r="GV47" s="5"/>
      <c r="GW47" s="5"/>
      <c r="GX47" s="5"/>
      <c r="GY47" s="5"/>
      <c r="GZ47" s="5"/>
      <c r="HA47" s="5"/>
      <c r="HB47" s="4"/>
      <c r="HC47" s="4"/>
      <c r="HD47" s="4"/>
      <c r="HE47" s="4"/>
      <c r="HF47" s="4"/>
      <c r="HG47" s="4"/>
      <c r="HH47" s="4"/>
      <c r="HI47" s="4"/>
      <c r="HJ47" s="5"/>
      <c r="HK47" s="5"/>
      <c r="HL47" s="5"/>
      <c r="HM47" s="5"/>
      <c r="HN47" s="5"/>
      <c r="HO47" s="5"/>
      <c r="HP47" s="5"/>
      <c r="HQ47" s="5"/>
      <c r="HR47" s="4"/>
      <c r="HS47" s="4"/>
      <c r="HT47" s="4"/>
      <c r="HU47" s="4"/>
      <c r="HV47" s="4"/>
      <c r="HW47" s="4"/>
      <c r="HX47" s="4"/>
      <c r="HY47" s="4"/>
      <c r="HZ47" s="5"/>
      <c r="IA47" s="5"/>
      <c r="IB47" s="5"/>
      <c r="IC47" s="5"/>
      <c r="ID47" s="5"/>
      <c r="IE47" s="5"/>
      <c r="IF47" s="5"/>
      <c r="IG47" s="5"/>
      <c r="IH47" s="4"/>
      <c r="II47" s="4"/>
      <c r="IJ47" s="4"/>
      <c r="IK47" s="4"/>
      <c r="IL47" s="4"/>
      <c r="IM47" s="4"/>
      <c r="IN47" s="4"/>
      <c r="IO47" s="4"/>
      <c r="IP47" s="5"/>
      <c r="IQ47" s="5"/>
      <c r="IR47" s="5"/>
      <c r="IS47" s="5"/>
      <c r="IT47" s="5"/>
      <c r="IU47" s="5"/>
      <c r="IV47" s="5"/>
      <c r="IW47" s="5"/>
      <c r="IX47" s="4"/>
      <c r="IY47" s="4"/>
      <c r="IZ47" s="4"/>
      <c r="JA47" s="4"/>
      <c r="JB47" s="4"/>
      <c r="JC47" s="4"/>
      <c r="JD47" s="4"/>
      <c r="JE47" s="4"/>
      <c r="JF47" s="5"/>
      <c r="JG47" s="5"/>
      <c r="JH47" s="5"/>
      <c r="JI47" s="5"/>
      <c r="JJ47" s="5"/>
      <c r="JK47" s="5"/>
      <c r="JL47" s="5"/>
      <c r="JM47" s="5"/>
      <c r="JN47" s="4">
        <f t="shared" si="8"/>
        <v>0.67310833333333342</v>
      </c>
      <c r="JO47" s="4">
        <f t="shared" si="9"/>
        <v>0.79552916666666684</v>
      </c>
      <c r="JP47" s="4">
        <f t="shared" si="10"/>
        <v>0.21914166666666671</v>
      </c>
      <c r="JQ47" s="4">
        <f t="shared" si="11"/>
        <v>1.9479166666666665E-2</v>
      </c>
      <c r="JR47" s="4">
        <f t="shared" si="12"/>
        <v>0.78281250000000002</v>
      </c>
      <c r="JS47" s="4">
        <f t="shared" si="13"/>
        <v>0.33987368421052633</v>
      </c>
      <c r="JT47" s="4">
        <f t="shared" si="14"/>
        <v>0.99597916666666675</v>
      </c>
      <c r="JU47" s="4">
        <f t="shared" si="15"/>
        <v>2.1962041666666665</v>
      </c>
      <c r="JV47" s="1" t="str" cm="1">
        <f t="array" aca="1" ref="JV47" ca="1">CONCATENATE(INDIRECT(ADDRESS(1,MATCH(_xlfn.MINIFS(B47:JM47,metrics.rec,"MAE"),B47:JM47,0)+1)), ", ", INDIRECT(ADDRESS(2,MATCH(_xlfn.MINIFS(B47:JM47,metrics.rec,"MAE"),B47:JM47,0)+1)))</f>
        <v>k=5, r=0.1</v>
      </c>
      <c r="JW47" s="1" t="str" cm="1">
        <f t="array" aca="1" ref="JW47" ca="1">CONCATENATE(INDIRECT(ADDRESS(1,MATCH(_xlfn.MINIFS(B47:JM47,metrics.rec,"MSE"),B47:JM47,0)+1)), ", ", INDIRECT(ADDRESS(2,MATCH(_xlfn.MINIFS(B47:JM47,metrics.rec,"MSE"),B47:JM47,0)+1)))</f>
        <v>k=5, r=0.1</v>
      </c>
      <c r="JX47" s="1" t="str" cm="1">
        <f t="array" aca="1" ref="JX47" ca="1">CONCATENATE(INDIRECT(ADDRESS(1,MATCH(_xlfn.MAXIFS(B47:JM47,metrics.rec,"R"),B47:JM47,0)+1)), ", ", INDIRECT(ADDRESS(2,MATCH(_xlfn.MAXIFS(B47:JM47,metrics.rec,"R"),B47:JM47,0)+1)))</f>
        <v>k=10, r=0.1</v>
      </c>
      <c r="JY47" s="1" t="str" cm="1">
        <f t="array" aca="1" ref="JY47" ca="1">CONCATENATE(INDIRECT(ADDRESS(1,MATCH(_xlfn.MAXIFS(B47:JM47,metrics.rec,"Precision"),B47:JM47,0)+1)), ", ", INDIRECT(ADDRESS(2,MATCH(_xlfn.MAXIFS(B47:JM47,metrics.rec,"Precision"),B47:JM47,0)+1)))</f>
        <v>k=15, r=0.9</v>
      </c>
      <c r="JZ47" s="1" t="str" cm="1">
        <f t="array" aca="1" ref="JZ47" ca="1">CONCATENATE(INDIRECT(ADDRESS(1,MATCH(_xlfn.MAXIFS(B47:JM47,metrics.rec,"Recall"),B47:JM47,0)+1)), ", ", INDIRECT(ADDRESS(2,MATCH(_xlfn.MAXIFS(B47:JM47,metrics.rec,"Recall"),B47:JM47,0)+1)))</f>
        <v>k=10, r=0.1</v>
      </c>
      <c r="KA47" s="1" t="str" cm="1">
        <f t="array" aca="1" ref="KA47" ca="1">CONCATENATE(INDIRECT(ADDRESS(1,MATCH(_xlfn.MAXIFS(B47:JM47,metrics.rec,"Coverage"),B47:JM47,0)+1)), ", ", INDIRECT(ADDRESS(2,MATCH(_xlfn.MAXIFS(B47:JM47,metrics.rec,"Coverage"),B47:JM47,0)+1)))</f>
        <v>k=10, r=0.1</v>
      </c>
      <c r="KB47" s="1" t="str" cm="1">
        <f t="array" aca="1" ref="KB47" ca="1">CONCATENATE(INDIRECT(ADDRESS(1,MATCH(_xlfn.MAXIFS(B47:JM47,metrics.rec,"Recatio"),B47:JM47,0)+1)), ", ", INDIRECT(ADDRESS(2,MATCH(_xlfn.MAXIFS(B47:JM47,metrics.rec,"Recatio"),B47:JM47,0)+1)))</f>
        <v>k=5, r=0.1</v>
      </c>
      <c r="KC47" s="1" t="str" cm="1">
        <f t="array" aca="1" ref="KC47" ca="1">CONCATENATE(INDIRECT(ADDRESS(1,MATCH(_xlfn.MINIFS(B47:JM47,metrics.rec,"Time"),B47:JM47,0)+1)), ", ", INDIRECT(ADDRESS(2,MATCH(_xlfn.MINIFS(B47:JM47,metrics.rec,"Time"),B47:JM47,0)+1)))</f>
        <v>k=20, r=0.9</v>
      </c>
    </row>
    <row r="48" spans="1:289" x14ac:dyDescent="0.2">
      <c r="A48" s="1" t="s">
        <v>44</v>
      </c>
      <c r="B48" s="4">
        <v>0.65129999999999999</v>
      </c>
      <c r="C48" s="4">
        <v>0.73829999999999996</v>
      </c>
      <c r="D48" s="4">
        <v>0.1978</v>
      </c>
      <c r="E48" s="4">
        <v>3.7000000000000002E-3</v>
      </c>
      <c r="F48" s="4">
        <v>0.75139999999999996</v>
      </c>
      <c r="G48" s="4"/>
      <c r="H48" s="4">
        <v>0.99790000000000001</v>
      </c>
      <c r="I48" s="4">
        <v>2.7690000000000001</v>
      </c>
      <c r="J48" s="5">
        <v>0.66490000000000005</v>
      </c>
      <c r="K48" s="5">
        <v>0.76870000000000005</v>
      </c>
      <c r="L48" s="5">
        <v>0.1832</v>
      </c>
      <c r="M48" s="5">
        <v>7.0000000000000001E-3</v>
      </c>
      <c r="N48" s="5">
        <v>0.72389999999999999</v>
      </c>
      <c r="O48" s="5">
        <v>0.2394</v>
      </c>
      <c r="P48" s="5">
        <v>0.99829999999999997</v>
      </c>
      <c r="Q48" s="5">
        <v>2.5076999999999998</v>
      </c>
      <c r="R48" s="4">
        <v>0.67869999999999997</v>
      </c>
      <c r="S48" s="4">
        <v>0.79749999999999999</v>
      </c>
      <c r="T48" s="4">
        <v>0.1555</v>
      </c>
      <c r="U48" s="4">
        <v>1.01E-2</v>
      </c>
      <c r="V48" s="4">
        <v>0.68810000000000004</v>
      </c>
      <c r="W48" s="4"/>
      <c r="X48" s="4">
        <v>0.99839999999999995</v>
      </c>
      <c r="Y48" s="4">
        <v>2.7574999999999998</v>
      </c>
      <c r="Z48" s="5">
        <v>0.69240000000000002</v>
      </c>
      <c r="AA48" s="5">
        <v>0.82720000000000005</v>
      </c>
      <c r="AB48" s="5">
        <v>0.14860000000000001</v>
      </c>
      <c r="AC48" s="5">
        <v>1.29E-2</v>
      </c>
      <c r="AD48" s="5">
        <v>0.64410000000000001</v>
      </c>
      <c r="AE48" s="5">
        <v>0.25140000000000001</v>
      </c>
      <c r="AF48" s="5">
        <v>0.997</v>
      </c>
      <c r="AG48" s="5">
        <v>2.0381999999999998</v>
      </c>
      <c r="AH48" s="4">
        <v>0.70750000000000002</v>
      </c>
      <c r="AI48" s="4">
        <v>0.86250000000000004</v>
      </c>
      <c r="AJ48" s="4">
        <v>0.15490000000000001</v>
      </c>
      <c r="AK48" s="4">
        <v>1.4999999999999999E-2</v>
      </c>
      <c r="AL48" s="4">
        <v>0.59250000000000003</v>
      </c>
      <c r="AM48" s="4"/>
      <c r="AN48" s="4">
        <v>0.998</v>
      </c>
      <c r="AO48" s="4">
        <v>2.8475000000000001</v>
      </c>
      <c r="AP48" s="5">
        <v>0.72130000000000005</v>
      </c>
      <c r="AQ48" s="5">
        <v>0.8931</v>
      </c>
      <c r="AR48" s="5">
        <v>0.14849999999999999</v>
      </c>
      <c r="AS48" s="5">
        <v>1.66E-2</v>
      </c>
      <c r="AT48" s="5">
        <v>0.55530000000000002</v>
      </c>
      <c r="AU48" s="5">
        <v>0.2954</v>
      </c>
      <c r="AV48" s="5">
        <v>0.99570000000000003</v>
      </c>
      <c r="AW48" s="5">
        <v>1.6680999999999999</v>
      </c>
      <c r="AX48" s="4">
        <v>0.73109999999999997</v>
      </c>
      <c r="AY48" s="4">
        <v>0.91900000000000004</v>
      </c>
      <c r="AZ48" s="4">
        <v>0.14360000000000001</v>
      </c>
      <c r="BA48" s="4">
        <v>1.9E-2</v>
      </c>
      <c r="BB48" s="4">
        <v>0.54179999999999995</v>
      </c>
      <c r="BC48" s="4"/>
      <c r="BD48" s="4">
        <v>0.99150000000000005</v>
      </c>
      <c r="BE48" s="4">
        <v>2.3340999999999998</v>
      </c>
      <c r="BF48" s="5">
        <v>0.73360000000000003</v>
      </c>
      <c r="BG48" s="5">
        <v>0.93469999999999998</v>
      </c>
      <c r="BH48" s="5">
        <v>0.12620000000000001</v>
      </c>
      <c r="BI48" s="5">
        <v>2.5100000000000001E-2</v>
      </c>
      <c r="BJ48" s="5">
        <v>0.56140000000000001</v>
      </c>
      <c r="BK48" s="5">
        <v>0.35260000000000002</v>
      </c>
      <c r="BL48" s="5">
        <v>0.97670000000000001</v>
      </c>
      <c r="BM48" s="5">
        <v>1.0840000000000001</v>
      </c>
      <c r="BN48" s="4">
        <v>0.75680000000000003</v>
      </c>
      <c r="BO48" s="4">
        <v>0.98909999999999998</v>
      </c>
      <c r="BP48" s="4">
        <v>5.7299999999999997E-2</v>
      </c>
      <c r="BQ48" s="4">
        <v>4.9700000000000001E-2</v>
      </c>
      <c r="BR48" s="4">
        <v>0.5272</v>
      </c>
      <c r="BS48" s="4"/>
      <c r="BT48" s="4">
        <v>0.88109999999999999</v>
      </c>
      <c r="BU48" s="4">
        <v>0.96560000000000001</v>
      </c>
      <c r="BV48" s="5">
        <v>0.65610000000000002</v>
      </c>
      <c r="BW48" s="5">
        <v>0.752</v>
      </c>
      <c r="BX48" s="5">
        <v>0.1943</v>
      </c>
      <c r="BY48" s="5">
        <v>3.7000000000000002E-3</v>
      </c>
      <c r="BZ48" s="5">
        <v>0.75370000000000004</v>
      </c>
      <c r="CA48" s="5">
        <v>0.24030000000000001</v>
      </c>
      <c r="CB48" s="5">
        <v>0.99860000000000004</v>
      </c>
      <c r="CC48" s="5">
        <v>2.7176999999999998</v>
      </c>
      <c r="CD48" s="4">
        <v>0.6774</v>
      </c>
      <c r="CE48" s="4">
        <v>0.79449999999999998</v>
      </c>
      <c r="CF48" s="4">
        <v>0.1774</v>
      </c>
      <c r="CG48" s="4">
        <v>1.0200000000000001E-2</v>
      </c>
      <c r="CH48" s="4">
        <v>0.6895</v>
      </c>
      <c r="CI48" s="4">
        <v>0.24340000000000001</v>
      </c>
      <c r="CJ48" s="4">
        <v>0.998</v>
      </c>
      <c r="CK48" s="4">
        <v>2.3652000000000002</v>
      </c>
      <c r="CL48" s="5">
        <v>0.70569999999999999</v>
      </c>
      <c r="CM48" s="5">
        <v>0.85760000000000003</v>
      </c>
      <c r="CN48" s="5">
        <v>0.1555</v>
      </c>
      <c r="CO48" s="5">
        <v>1.5100000000000001E-2</v>
      </c>
      <c r="CP48" s="5">
        <v>0.5988</v>
      </c>
      <c r="CQ48" s="5">
        <v>0.26779999999999998</v>
      </c>
      <c r="CR48" s="5">
        <v>0.99770000000000003</v>
      </c>
      <c r="CS48" s="5">
        <v>1.9134</v>
      </c>
      <c r="CT48" s="4">
        <v>0.73109999999999997</v>
      </c>
      <c r="CU48" s="4">
        <v>0.92269999999999996</v>
      </c>
      <c r="CV48" s="4">
        <v>0.13950000000000001</v>
      </c>
      <c r="CW48" s="4">
        <v>1.9E-2</v>
      </c>
      <c r="CX48" s="4">
        <v>0.54100000000000004</v>
      </c>
      <c r="CY48" s="4">
        <v>0.33100000000000002</v>
      </c>
      <c r="CZ48" s="4">
        <v>0.99309999999999998</v>
      </c>
      <c r="DA48" s="4">
        <v>1.6277999999999999</v>
      </c>
      <c r="DB48" s="5">
        <v>0.75790000000000002</v>
      </c>
      <c r="DC48" s="5">
        <v>0.99039999999999995</v>
      </c>
      <c r="DD48" s="5">
        <v>6.4699999999999994E-2</v>
      </c>
      <c r="DE48" s="5">
        <v>4.9599999999999998E-2</v>
      </c>
      <c r="DF48" s="5">
        <v>0.52669999999999995</v>
      </c>
      <c r="DG48" s="5">
        <v>0.25950000000000001</v>
      </c>
      <c r="DH48" s="5">
        <v>0.88429999999999997</v>
      </c>
      <c r="DI48" s="5">
        <v>0.69979999999999998</v>
      </c>
      <c r="DJ48" s="4">
        <v>0.65510000000000002</v>
      </c>
      <c r="DK48" s="4">
        <v>0.75009999999999999</v>
      </c>
      <c r="DL48" s="4">
        <v>0.19239999999999999</v>
      </c>
      <c r="DM48" s="4">
        <v>3.7000000000000002E-3</v>
      </c>
      <c r="DN48" s="4">
        <v>0.75270000000000004</v>
      </c>
      <c r="DO48" s="4">
        <v>0.23949999999999999</v>
      </c>
      <c r="DP48" s="4">
        <v>0.99819999999999998</v>
      </c>
      <c r="DQ48" s="4">
        <v>3.4878</v>
      </c>
      <c r="DR48" s="5">
        <v>0.67820000000000003</v>
      </c>
      <c r="DS48" s="5">
        <v>0.79979999999999996</v>
      </c>
      <c r="DT48" s="5">
        <v>0.17460000000000001</v>
      </c>
      <c r="DU48" s="5">
        <v>1.0200000000000001E-2</v>
      </c>
      <c r="DV48" s="5">
        <v>0.68920000000000003</v>
      </c>
      <c r="DW48" s="5">
        <v>0.24260000000000001</v>
      </c>
      <c r="DX48" s="5">
        <v>0.998</v>
      </c>
      <c r="DY48" s="5">
        <v>2.2907000000000002</v>
      </c>
      <c r="DZ48" s="4">
        <v>0.70820000000000005</v>
      </c>
      <c r="EA48" s="4">
        <v>0.8629</v>
      </c>
      <c r="EB48" s="4">
        <v>0.14940000000000001</v>
      </c>
      <c r="EC48" s="4">
        <v>1.5100000000000001E-2</v>
      </c>
      <c r="ED48" s="4">
        <v>0.59540000000000004</v>
      </c>
      <c r="EE48" s="4">
        <v>0.26700000000000002</v>
      </c>
      <c r="EF48" s="4">
        <v>0.99760000000000004</v>
      </c>
      <c r="EG48" s="4">
        <v>1.9016999999999999</v>
      </c>
      <c r="EH48" s="5">
        <v>0.73029999999999995</v>
      </c>
      <c r="EI48" s="5">
        <v>0.9204</v>
      </c>
      <c r="EJ48" s="5">
        <v>0.1444</v>
      </c>
      <c r="EK48" s="5">
        <v>1.9E-2</v>
      </c>
      <c r="EL48" s="5">
        <v>0.54300000000000004</v>
      </c>
      <c r="EM48" s="5">
        <v>0.33129999999999998</v>
      </c>
      <c r="EN48" s="5">
        <v>0.99329999999999996</v>
      </c>
      <c r="EO48" s="5">
        <v>1.4105000000000001</v>
      </c>
      <c r="EP48" s="4">
        <v>0.75770000000000004</v>
      </c>
      <c r="EQ48" s="4">
        <v>0.9909</v>
      </c>
      <c r="ER48" s="4">
        <v>6.7699999999999996E-2</v>
      </c>
      <c r="ES48" s="4">
        <v>4.9700000000000001E-2</v>
      </c>
      <c r="ET48" s="4">
        <v>0.52559999999999996</v>
      </c>
      <c r="EU48" s="4">
        <v>0.25819999999999999</v>
      </c>
      <c r="EV48" s="4">
        <v>0.88229999999999997</v>
      </c>
      <c r="EW48" s="4">
        <v>0.58279999999999998</v>
      </c>
      <c r="EX48" s="5">
        <v>0.65510000000000002</v>
      </c>
      <c r="EY48" s="5">
        <v>0.74560000000000004</v>
      </c>
      <c r="EZ48" s="5">
        <v>0.1946</v>
      </c>
      <c r="FA48" s="5">
        <v>3.7000000000000002E-3</v>
      </c>
      <c r="FB48" s="5">
        <v>0.75</v>
      </c>
      <c r="FC48" s="5">
        <v>0.23980000000000001</v>
      </c>
      <c r="FD48" s="5">
        <v>0.99819999999999998</v>
      </c>
      <c r="FE48" s="5">
        <v>2.6375999999999999</v>
      </c>
      <c r="FF48" s="4">
        <v>0.67720000000000002</v>
      </c>
      <c r="FG48" s="4">
        <v>0.7954</v>
      </c>
      <c r="FH48" s="4">
        <v>0.17130000000000001</v>
      </c>
      <c r="FI48" s="4">
        <v>1.0200000000000001E-2</v>
      </c>
      <c r="FJ48" s="4">
        <v>0.68869999999999998</v>
      </c>
      <c r="FK48" s="4">
        <v>0.2422</v>
      </c>
      <c r="FL48" s="4">
        <v>0.99829999999999997</v>
      </c>
      <c r="FM48" s="4">
        <v>2.8134999999999999</v>
      </c>
      <c r="FN48" s="5">
        <v>0.70799999999999996</v>
      </c>
      <c r="FO48" s="5">
        <v>0.86399999999999999</v>
      </c>
      <c r="FP48" s="5">
        <v>0.15140000000000001</v>
      </c>
      <c r="FQ48" s="5">
        <v>1.49E-2</v>
      </c>
      <c r="FR48" s="5">
        <v>0.5958</v>
      </c>
      <c r="FS48" s="5">
        <v>0.26879999999999998</v>
      </c>
      <c r="FT48" s="5">
        <v>0.99770000000000003</v>
      </c>
      <c r="FU48" s="5">
        <v>2.448</v>
      </c>
      <c r="FV48" s="4">
        <v>0.7298</v>
      </c>
      <c r="FW48" s="4">
        <v>0.91869999999999996</v>
      </c>
      <c r="FX48" s="4">
        <v>0.1421</v>
      </c>
      <c r="FY48" s="4">
        <v>1.89E-2</v>
      </c>
      <c r="FZ48" s="4">
        <v>0.54249999999999998</v>
      </c>
      <c r="GA48" s="4">
        <v>0.33260000000000001</v>
      </c>
      <c r="GB48" s="4">
        <v>0.99309999999999998</v>
      </c>
      <c r="GC48" s="4">
        <v>1.3443000000000001</v>
      </c>
      <c r="GD48" s="5">
        <v>0.75590000000000002</v>
      </c>
      <c r="GE48" s="5">
        <v>0.98509999999999998</v>
      </c>
      <c r="GF48" s="5">
        <v>6.5699999999999995E-2</v>
      </c>
      <c r="GG48" s="5">
        <v>0.05</v>
      </c>
      <c r="GH48" s="5">
        <v>0.52680000000000005</v>
      </c>
      <c r="GI48" s="5">
        <v>0.25679999999999997</v>
      </c>
      <c r="GJ48" s="5">
        <v>0.8851</v>
      </c>
      <c r="GK48" s="5">
        <v>0.57589999999999997</v>
      </c>
      <c r="GL48" s="4"/>
      <c r="GM48" s="4"/>
      <c r="GN48" s="4"/>
      <c r="GO48" s="4"/>
      <c r="GP48" s="4"/>
      <c r="GQ48" s="4"/>
      <c r="GR48" s="4"/>
      <c r="GS48" s="4"/>
      <c r="GT48" s="5"/>
      <c r="GU48" s="5"/>
      <c r="GV48" s="5"/>
      <c r="GW48" s="5"/>
      <c r="GX48" s="5"/>
      <c r="GY48" s="5"/>
      <c r="GZ48" s="5"/>
      <c r="HA48" s="5"/>
      <c r="HB48" s="4"/>
      <c r="HC48" s="4"/>
      <c r="HD48" s="4"/>
      <c r="HE48" s="4"/>
      <c r="HF48" s="4"/>
      <c r="HG48" s="4"/>
      <c r="HH48" s="4"/>
      <c r="HI48" s="4"/>
      <c r="HJ48" s="5"/>
      <c r="HK48" s="5"/>
      <c r="HL48" s="5"/>
      <c r="HM48" s="5"/>
      <c r="HN48" s="5"/>
      <c r="HO48" s="5"/>
      <c r="HP48" s="5"/>
      <c r="HQ48" s="5"/>
      <c r="HR48" s="4"/>
      <c r="HS48" s="4"/>
      <c r="HT48" s="4"/>
      <c r="HU48" s="4"/>
      <c r="HV48" s="4"/>
      <c r="HW48" s="4"/>
      <c r="HX48" s="4"/>
      <c r="HY48" s="4"/>
      <c r="HZ48" s="5"/>
      <c r="IA48" s="5"/>
      <c r="IB48" s="5"/>
      <c r="IC48" s="5"/>
      <c r="ID48" s="5"/>
      <c r="IE48" s="5"/>
      <c r="IF48" s="5"/>
      <c r="IG48" s="5"/>
      <c r="IH48" s="4"/>
      <c r="II48" s="4"/>
      <c r="IJ48" s="4"/>
      <c r="IK48" s="4"/>
      <c r="IL48" s="4"/>
      <c r="IM48" s="4"/>
      <c r="IN48" s="4"/>
      <c r="IO48" s="4"/>
      <c r="IP48" s="5"/>
      <c r="IQ48" s="5"/>
      <c r="IR48" s="5"/>
      <c r="IS48" s="5"/>
      <c r="IT48" s="5"/>
      <c r="IU48" s="5"/>
      <c r="IV48" s="5"/>
      <c r="IW48" s="5"/>
      <c r="IX48" s="4"/>
      <c r="IY48" s="4"/>
      <c r="IZ48" s="4"/>
      <c r="JA48" s="4"/>
      <c r="JB48" s="4"/>
      <c r="JC48" s="4"/>
      <c r="JD48" s="4"/>
      <c r="JE48" s="4"/>
      <c r="JF48" s="5"/>
      <c r="JG48" s="5"/>
      <c r="JH48" s="5"/>
      <c r="JI48" s="5"/>
      <c r="JJ48" s="5"/>
      <c r="JK48" s="5"/>
      <c r="JL48" s="5"/>
      <c r="JM48" s="5"/>
      <c r="JN48" s="4">
        <f t="shared" si="8"/>
        <v>0.70505416666666665</v>
      </c>
      <c r="JO48" s="4">
        <f t="shared" si="9"/>
        <v>0.86167500000000008</v>
      </c>
      <c r="JP48" s="4">
        <f t="shared" si="10"/>
        <v>0.14585833333333334</v>
      </c>
      <c r="JQ48" s="4">
        <f t="shared" si="11"/>
        <v>1.88375E-2</v>
      </c>
      <c r="JR48" s="4">
        <f t="shared" si="12"/>
        <v>0.62104583333333341</v>
      </c>
      <c r="JS48" s="4">
        <f t="shared" si="13"/>
        <v>0.27155789473684216</v>
      </c>
      <c r="JT48" s="4">
        <f t="shared" si="14"/>
        <v>0.97700416666666678</v>
      </c>
      <c r="JU48" s="4">
        <f t="shared" si="15"/>
        <v>1.9911833333333329</v>
      </c>
      <c r="JV48" s="1" t="str" cm="1">
        <f t="array" aca="1" ref="JV48" ca="1">CONCATENATE(INDIRECT(ADDRESS(1,MATCH(_xlfn.MINIFS(B48:JM48,metrics.rec,"MAE"),B48:JM48,0)+1)), ", ", INDIRECT(ADDRESS(2,MATCH(_xlfn.MINIFS(B48:JM48,metrics.rec,"MAE"),B48:JM48,0)+1)))</f>
        <v>k=5, r=0.1</v>
      </c>
      <c r="JW48" s="1" t="str" cm="1">
        <f t="array" aca="1" ref="JW48" ca="1">CONCATENATE(INDIRECT(ADDRESS(1,MATCH(_xlfn.MINIFS(B48:JM48,metrics.rec,"MSE"),B48:JM48,0)+1)), ", ", INDIRECT(ADDRESS(2,MATCH(_xlfn.MINIFS(B48:JM48,metrics.rec,"MSE"),B48:JM48,0)+1)))</f>
        <v>k=5, r=0.1</v>
      </c>
      <c r="JX48" s="1" t="str" cm="1">
        <f t="array" aca="1" ref="JX48" ca="1">CONCATENATE(INDIRECT(ADDRESS(1,MATCH(_xlfn.MAXIFS(B48:JM48,metrics.rec,"R"),B48:JM48,0)+1)), ", ", INDIRECT(ADDRESS(2,MATCH(_xlfn.MAXIFS(B48:JM48,metrics.rec,"R"),B48:JM48,0)+1)))</f>
        <v>k=5, r=0.1</v>
      </c>
      <c r="JY48" s="1" t="str" cm="1">
        <f t="array" aca="1" ref="JY48" ca="1">CONCATENATE(INDIRECT(ADDRESS(1,MATCH(_xlfn.MAXIFS(B48:JM48,metrics.rec,"Precision"),B48:JM48,0)+1)), ", ", INDIRECT(ADDRESS(2,MATCH(_xlfn.MAXIFS(B48:JM48,metrics.rec,"Precision"),B48:JM48,0)+1)))</f>
        <v>k=20, r=0.9</v>
      </c>
      <c r="JZ48" s="1" t="str" cm="1">
        <f t="array" aca="1" ref="JZ48" ca="1">CONCATENATE(INDIRECT(ADDRESS(1,MATCH(_xlfn.MAXIFS(B48:JM48,metrics.rec,"Recall"),B48:JM48,0)+1)), ", ", INDIRECT(ADDRESS(2,MATCH(_xlfn.MAXIFS(B48:JM48,metrics.rec,"Recall"),B48:JM48,0)+1)))</f>
        <v>k=10, r=0.1</v>
      </c>
      <c r="KA48" s="1" t="str" cm="1">
        <f t="array" aca="1" ref="KA48" ca="1">CONCATENATE(INDIRECT(ADDRESS(1,MATCH(_xlfn.MAXIFS(B48:JM48,metrics.rec,"Coverage"),B48:JM48,0)+1)), ", ", INDIRECT(ADDRESS(2,MATCH(_xlfn.MAXIFS(B48:JM48,metrics.rec,"Coverage"),B48:JM48,0)+1)))</f>
        <v>k=5, r=0.8</v>
      </c>
      <c r="KB48" s="1" t="str" cm="1">
        <f t="array" aca="1" ref="KB48" ca="1">CONCATENATE(INDIRECT(ADDRESS(1,MATCH(_xlfn.MAXIFS(B48:JM48,metrics.rec,"Recatio"),B48:JM48,0)+1)), ", ", INDIRECT(ADDRESS(2,MATCH(_xlfn.MAXIFS(B48:JM48,metrics.rec,"Recatio"),B48:JM48,0)+1)))</f>
        <v>k=10, r=0.1</v>
      </c>
      <c r="KC48" s="1" t="str" cm="1">
        <f t="array" aca="1" ref="KC48" ca="1">CONCATENATE(INDIRECT(ADDRESS(1,MATCH(_xlfn.MINIFS(B48:JM48,metrics.rec,"Time"),B48:JM48,0)+1)), ", ", INDIRECT(ADDRESS(2,MATCH(_xlfn.MINIFS(B48:JM48,metrics.rec,"Time"),B48:JM48,0)+1)))</f>
        <v>k=20, r=0.9</v>
      </c>
    </row>
    <row r="49" spans="1:289" x14ac:dyDescent="0.2">
      <c r="A49" s="1" t="s">
        <v>45</v>
      </c>
      <c r="B49" s="4">
        <v>0.66849999999999998</v>
      </c>
      <c r="C49" s="4">
        <v>0.76270000000000004</v>
      </c>
      <c r="D49" s="4">
        <v>0.18010000000000001</v>
      </c>
      <c r="E49" s="4">
        <v>3.3E-3</v>
      </c>
      <c r="F49" s="4">
        <v>0.70540000000000003</v>
      </c>
      <c r="G49" s="4"/>
      <c r="H49" s="4">
        <v>1</v>
      </c>
      <c r="I49" s="4">
        <v>2.7077</v>
      </c>
      <c r="J49" s="5">
        <v>0.67869999999999997</v>
      </c>
      <c r="K49" s="5">
        <v>0.79410000000000003</v>
      </c>
      <c r="L49" s="5">
        <v>0.192</v>
      </c>
      <c r="M49" s="5">
        <v>6.1999999999999998E-3</v>
      </c>
      <c r="N49" s="5">
        <v>0.68489999999999995</v>
      </c>
      <c r="O49" s="5">
        <v>0.255</v>
      </c>
      <c r="P49" s="5">
        <v>1</v>
      </c>
      <c r="Q49" s="5">
        <v>2.4209000000000001</v>
      </c>
      <c r="R49" s="4">
        <v>0.68740000000000001</v>
      </c>
      <c r="S49" s="4">
        <v>0.8125</v>
      </c>
      <c r="T49" s="4">
        <v>0.18479999999999999</v>
      </c>
      <c r="U49" s="4">
        <v>8.9999999999999993E-3</v>
      </c>
      <c r="V49" s="4">
        <v>0.66339999999999999</v>
      </c>
      <c r="W49" s="4"/>
      <c r="X49" s="4">
        <v>1</v>
      </c>
      <c r="Y49" s="4">
        <v>2.5988000000000002</v>
      </c>
      <c r="Z49" s="5">
        <v>0.69410000000000005</v>
      </c>
      <c r="AA49" s="5">
        <v>0.82899999999999996</v>
      </c>
      <c r="AB49" s="5">
        <v>0.17749999999999999</v>
      </c>
      <c r="AC49" s="5">
        <v>1.18E-2</v>
      </c>
      <c r="AD49" s="5">
        <v>0.63780000000000003</v>
      </c>
      <c r="AE49" s="5">
        <v>0.27189999999999998</v>
      </c>
      <c r="AF49" s="5">
        <v>1</v>
      </c>
      <c r="AG49" s="5">
        <v>1.9626999999999999</v>
      </c>
      <c r="AH49" s="4">
        <v>0.70409999999999995</v>
      </c>
      <c r="AI49" s="4">
        <v>0.85309999999999997</v>
      </c>
      <c r="AJ49" s="4">
        <v>0.17100000000000001</v>
      </c>
      <c r="AK49" s="4">
        <v>1.44E-2</v>
      </c>
      <c r="AL49" s="4">
        <v>0.61719999999999997</v>
      </c>
      <c r="AM49" s="4"/>
      <c r="AN49" s="4">
        <v>1</v>
      </c>
      <c r="AO49" s="4">
        <v>2.2624</v>
      </c>
      <c r="AP49" s="5">
        <v>0.71360000000000001</v>
      </c>
      <c r="AQ49" s="5">
        <v>0.87590000000000001</v>
      </c>
      <c r="AR49" s="5">
        <v>0.1676</v>
      </c>
      <c r="AS49" s="5">
        <v>1.66E-2</v>
      </c>
      <c r="AT49" s="5">
        <v>0.59409999999999996</v>
      </c>
      <c r="AU49" s="5">
        <v>0.3165</v>
      </c>
      <c r="AV49" s="5">
        <v>1</v>
      </c>
      <c r="AW49" s="5">
        <v>1.6183000000000001</v>
      </c>
      <c r="AX49" s="4">
        <v>0.71879999999999999</v>
      </c>
      <c r="AY49" s="4">
        <v>0.89300000000000002</v>
      </c>
      <c r="AZ49" s="4">
        <v>0.1694</v>
      </c>
      <c r="BA49" s="4">
        <v>1.9599999999999999E-2</v>
      </c>
      <c r="BB49" s="4">
        <v>0.59309999999999996</v>
      </c>
      <c r="BC49" s="4"/>
      <c r="BD49" s="4">
        <v>1</v>
      </c>
      <c r="BE49" s="4">
        <v>1.8539000000000001</v>
      </c>
      <c r="BF49" s="5">
        <v>0.72350000000000003</v>
      </c>
      <c r="BG49" s="5">
        <v>0.91249999999999998</v>
      </c>
      <c r="BH49" s="5">
        <v>0.16220000000000001</v>
      </c>
      <c r="BI49" s="5">
        <v>2.58E-2</v>
      </c>
      <c r="BJ49" s="5">
        <v>0.60099999999999998</v>
      </c>
      <c r="BK49" s="5">
        <v>0.36909999999999998</v>
      </c>
      <c r="BL49" s="5">
        <v>0.99839999999999995</v>
      </c>
      <c r="BM49" s="5">
        <v>1.0629</v>
      </c>
      <c r="BN49" s="4">
        <v>0.74270000000000003</v>
      </c>
      <c r="BO49" s="4">
        <v>0.95740000000000003</v>
      </c>
      <c r="BP49" s="4">
        <v>0.11509999999999999</v>
      </c>
      <c r="BQ49" s="4">
        <v>4.9700000000000001E-2</v>
      </c>
      <c r="BR49" s="4">
        <v>0.53979999999999995</v>
      </c>
      <c r="BS49" s="4"/>
      <c r="BT49" s="4">
        <v>0.97499999999999998</v>
      </c>
      <c r="BU49" s="4">
        <v>1.0293000000000001</v>
      </c>
      <c r="BV49" s="5">
        <v>0.67100000000000004</v>
      </c>
      <c r="BW49" s="5">
        <v>0.78049999999999997</v>
      </c>
      <c r="BX49" s="5">
        <v>0.20960000000000001</v>
      </c>
      <c r="BY49" s="5">
        <v>3.3E-3</v>
      </c>
      <c r="BZ49" s="5">
        <v>0.70579999999999998</v>
      </c>
      <c r="CA49" s="5">
        <v>0.25019999999999998</v>
      </c>
      <c r="CB49" s="5">
        <v>1</v>
      </c>
      <c r="CC49" s="5">
        <v>2.6204000000000001</v>
      </c>
      <c r="CD49" s="4">
        <v>0.68579999999999997</v>
      </c>
      <c r="CE49" s="4">
        <v>0.80979999999999996</v>
      </c>
      <c r="CF49" s="4">
        <v>0.1895</v>
      </c>
      <c r="CG49" s="4">
        <v>9.1000000000000004E-3</v>
      </c>
      <c r="CH49" s="4">
        <v>0.66290000000000004</v>
      </c>
      <c r="CI49" s="4">
        <v>0.26319999999999999</v>
      </c>
      <c r="CJ49" s="4">
        <v>1</v>
      </c>
      <c r="CK49" s="4">
        <v>2.2805</v>
      </c>
      <c r="CL49" s="5">
        <v>0.70309999999999995</v>
      </c>
      <c r="CM49" s="5">
        <v>0.85270000000000001</v>
      </c>
      <c r="CN49" s="5">
        <v>0.1699</v>
      </c>
      <c r="CO49" s="5">
        <v>1.43E-2</v>
      </c>
      <c r="CP49" s="5">
        <v>0.61460000000000004</v>
      </c>
      <c r="CQ49" s="5">
        <v>0.28960000000000002</v>
      </c>
      <c r="CR49" s="5">
        <v>1</v>
      </c>
      <c r="CS49" s="5">
        <v>1.8873</v>
      </c>
      <c r="CT49" s="4">
        <v>0.71740000000000004</v>
      </c>
      <c r="CU49" s="4">
        <v>0.89070000000000005</v>
      </c>
      <c r="CV49" s="4">
        <v>0.1673</v>
      </c>
      <c r="CW49" s="4">
        <v>1.9699999999999999E-2</v>
      </c>
      <c r="CX49" s="4">
        <v>0.59179999999999999</v>
      </c>
      <c r="CY49" s="4">
        <v>0.3498</v>
      </c>
      <c r="CZ49" s="4">
        <v>0.99980000000000002</v>
      </c>
      <c r="DA49" s="4">
        <v>1.6059000000000001</v>
      </c>
      <c r="DB49" s="5">
        <v>0.74129999999999996</v>
      </c>
      <c r="DC49" s="5">
        <v>0.95579999999999998</v>
      </c>
      <c r="DD49" s="5">
        <v>0.1273</v>
      </c>
      <c r="DE49" s="5">
        <v>4.9599999999999998E-2</v>
      </c>
      <c r="DF49" s="5">
        <v>0.53990000000000005</v>
      </c>
      <c r="DG49" s="5">
        <v>0.27079999999999999</v>
      </c>
      <c r="DH49" s="5">
        <v>0.9708</v>
      </c>
      <c r="DI49" s="5">
        <v>0.67469999999999997</v>
      </c>
      <c r="DJ49" s="4">
        <v>0.6724</v>
      </c>
      <c r="DK49" s="4">
        <v>0.78</v>
      </c>
      <c r="DL49" s="4">
        <v>0.2014</v>
      </c>
      <c r="DM49" s="4">
        <v>3.3E-3</v>
      </c>
      <c r="DN49" s="4">
        <v>0.70509999999999995</v>
      </c>
      <c r="DO49" s="4">
        <v>0.25</v>
      </c>
      <c r="DP49" s="4">
        <v>1</v>
      </c>
      <c r="DQ49" s="4">
        <v>2.9331</v>
      </c>
      <c r="DR49" s="5">
        <v>0.68820000000000003</v>
      </c>
      <c r="DS49" s="5">
        <v>0.81679999999999997</v>
      </c>
      <c r="DT49" s="5">
        <v>0.1842</v>
      </c>
      <c r="DU49" s="5">
        <v>8.9999999999999993E-3</v>
      </c>
      <c r="DV49" s="5">
        <v>0.66269999999999996</v>
      </c>
      <c r="DW49" s="5">
        <v>0.26240000000000002</v>
      </c>
      <c r="DX49" s="5">
        <v>1</v>
      </c>
      <c r="DY49" s="5">
        <v>2.2090999999999998</v>
      </c>
      <c r="DZ49" s="4">
        <v>0.70369999999999999</v>
      </c>
      <c r="EA49" s="4">
        <v>0.85229999999999995</v>
      </c>
      <c r="EB49" s="4">
        <v>0.1686</v>
      </c>
      <c r="EC49" s="4">
        <v>1.44E-2</v>
      </c>
      <c r="ED49" s="4">
        <v>0.61729999999999996</v>
      </c>
      <c r="EE49" s="4">
        <v>0.29049999999999998</v>
      </c>
      <c r="EF49" s="4">
        <v>1</v>
      </c>
      <c r="EG49" s="4">
        <v>1.8708</v>
      </c>
      <c r="EH49" s="5">
        <v>0.71840000000000004</v>
      </c>
      <c r="EI49" s="5">
        <v>0.89510000000000001</v>
      </c>
      <c r="EJ49" s="5">
        <v>0.1719</v>
      </c>
      <c r="EK49" s="5">
        <v>1.9699999999999999E-2</v>
      </c>
      <c r="EL49" s="5">
        <v>0.5927</v>
      </c>
      <c r="EM49" s="5">
        <v>0.35020000000000001</v>
      </c>
      <c r="EN49" s="5">
        <v>0.99980000000000002</v>
      </c>
      <c r="EO49" s="5">
        <v>1.3656999999999999</v>
      </c>
      <c r="EP49" s="4">
        <v>0.74039999999999995</v>
      </c>
      <c r="EQ49" s="4">
        <v>0.95350000000000001</v>
      </c>
      <c r="ER49" s="4">
        <v>0.12939999999999999</v>
      </c>
      <c r="ES49" s="4">
        <v>0.05</v>
      </c>
      <c r="ET49" s="4">
        <v>0.53869999999999996</v>
      </c>
      <c r="EU49" s="4">
        <v>0.26800000000000002</v>
      </c>
      <c r="EV49" s="4">
        <v>0.96540000000000004</v>
      </c>
      <c r="EW49" s="4">
        <v>0.56020000000000003</v>
      </c>
      <c r="EX49" s="5">
        <v>0.67159999999999997</v>
      </c>
      <c r="EY49" s="5">
        <v>0.77929999999999999</v>
      </c>
      <c r="EZ49" s="5">
        <v>0.1938</v>
      </c>
      <c r="FA49" s="5">
        <v>3.3E-3</v>
      </c>
      <c r="FB49" s="5">
        <v>0.70309999999999995</v>
      </c>
      <c r="FC49" s="5">
        <v>0.249</v>
      </c>
      <c r="FD49" s="5">
        <v>1</v>
      </c>
      <c r="FE49" s="5">
        <v>2.5501999999999998</v>
      </c>
      <c r="FF49" s="4">
        <v>0.6875</v>
      </c>
      <c r="FG49" s="4">
        <v>0.8135</v>
      </c>
      <c r="FH49" s="4">
        <v>0.18240000000000001</v>
      </c>
      <c r="FI49" s="4">
        <v>9.1000000000000004E-3</v>
      </c>
      <c r="FJ49" s="4">
        <v>0.66369999999999996</v>
      </c>
      <c r="FK49" s="4">
        <v>0.26219999999999999</v>
      </c>
      <c r="FL49" s="4">
        <v>1</v>
      </c>
      <c r="FM49" s="4">
        <v>2.7227999999999999</v>
      </c>
      <c r="FN49" s="5">
        <v>0.70440000000000003</v>
      </c>
      <c r="FO49" s="5">
        <v>0.85550000000000004</v>
      </c>
      <c r="FP49" s="5">
        <v>0.1731</v>
      </c>
      <c r="FQ49" s="5">
        <v>1.4200000000000001E-2</v>
      </c>
      <c r="FR49" s="5">
        <v>0.61619999999999997</v>
      </c>
      <c r="FS49" s="5">
        <v>0.2918</v>
      </c>
      <c r="FT49" s="5">
        <v>1</v>
      </c>
      <c r="FU49" s="5">
        <v>2.3915999999999999</v>
      </c>
      <c r="FV49" s="4">
        <v>0.71930000000000005</v>
      </c>
      <c r="FW49" s="4">
        <v>0.89500000000000002</v>
      </c>
      <c r="FX49" s="4">
        <v>0.16700000000000001</v>
      </c>
      <c r="FY49" s="4">
        <v>1.95E-2</v>
      </c>
      <c r="FZ49" s="4">
        <v>0.59199999999999997</v>
      </c>
      <c r="GA49" s="4">
        <v>0.35220000000000001</v>
      </c>
      <c r="GB49" s="4">
        <v>0.99990000000000001</v>
      </c>
      <c r="GC49" s="4">
        <v>1.3102</v>
      </c>
      <c r="GD49" s="5">
        <v>0.74039999999999995</v>
      </c>
      <c r="GE49" s="5">
        <v>0.95189999999999997</v>
      </c>
      <c r="GF49" s="5">
        <v>0.1263</v>
      </c>
      <c r="GG49" s="5">
        <v>5.0200000000000002E-2</v>
      </c>
      <c r="GH49" s="5">
        <v>0.54010000000000002</v>
      </c>
      <c r="GI49" s="5">
        <v>0.26690000000000003</v>
      </c>
      <c r="GJ49" s="5">
        <v>0.96860000000000002</v>
      </c>
      <c r="GK49" s="5">
        <v>0.5655</v>
      </c>
      <c r="GL49" s="4"/>
      <c r="GM49" s="4"/>
      <c r="GN49" s="4"/>
      <c r="GO49" s="4"/>
      <c r="GP49" s="4"/>
      <c r="GQ49" s="4"/>
      <c r="GR49" s="4"/>
      <c r="GS49" s="4"/>
      <c r="GT49" s="5"/>
      <c r="GU49" s="5"/>
      <c r="GV49" s="5"/>
      <c r="GW49" s="5"/>
      <c r="GX49" s="5"/>
      <c r="GY49" s="5"/>
      <c r="GZ49" s="5"/>
      <c r="HA49" s="5"/>
      <c r="HB49" s="4"/>
      <c r="HC49" s="4"/>
      <c r="HD49" s="4"/>
      <c r="HE49" s="4"/>
      <c r="HF49" s="4"/>
      <c r="HG49" s="4"/>
      <c r="HH49" s="4"/>
      <c r="HI49" s="4"/>
      <c r="HJ49" s="5"/>
      <c r="HK49" s="5"/>
      <c r="HL49" s="5"/>
      <c r="HM49" s="5"/>
      <c r="HN49" s="5"/>
      <c r="HO49" s="5"/>
      <c r="HP49" s="5"/>
      <c r="HQ49" s="5"/>
      <c r="HR49" s="4"/>
      <c r="HS49" s="4"/>
      <c r="HT49" s="4"/>
      <c r="HU49" s="4"/>
      <c r="HV49" s="4"/>
      <c r="HW49" s="4"/>
      <c r="HX49" s="4"/>
      <c r="HY49" s="4"/>
      <c r="HZ49" s="5"/>
      <c r="IA49" s="5"/>
      <c r="IB49" s="5"/>
      <c r="IC49" s="5"/>
      <c r="ID49" s="5"/>
      <c r="IE49" s="5"/>
      <c r="IF49" s="5"/>
      <c r="IG49" s="5"/>
      <c r="IH49" s="4"/>
      <c r="II49" s="4"/>
      <c r="IJ49" s="4"/>
      <c r="IK49" s="4"/>
      <c r="IL49" s="4"/>
      <c r="IM49" s="4"/>
      <c r="IN49" s="4"/>
      <c r="IO49" s="4"/>
      <c r="IP49" s="5"/>
      <c r="IQ49" s="5"/>
      <c r="IR49" s="5"/>
      <c r="IS49" s="5"/>
      <c r="IT49" s="5"/>
      <c r="IU49" s="5"/>
      <c r="IV49" s="5"/>
      <c r="IW49" s="5"/>
      <c r="IX49" s="4"/>
      <c r="IY49" s="4"/>
      <c r="IZ49" s="4"/>
      <c r="JA49" s="4"/>
      <c r="JB49" s="4"/>
      <c r="JC49" s="4"/>
      <c r="JD49" s="4"/>
      <c r="JE49" s="4"/>
      <c r="JF49" s="5"/>
      <c r="JG49" s="5"/>
      <c r="JH49" s="5"/>
      <c r="JI49" s="5"/>
      <c r="JJ49" s="5"/>
      <c r="JK49" s="5"/>
      <c r="JL49" s="5"/>
      <c r="JM49" s="5"/>
      <c r="JN49" s="4">
        <f t="shared" si="8"/>
        <v>0.70401250000000004</v>
      </c>
      <c r="JO49" s="4">
        <f t="shared" si="9"/>
        <v>0.85719166666666646</v>
      </c>
      <c r="JP49" s="4">
        <f t="shared" si="10"/>
        <v>0.17005833333333331</v>
      </c>
      <c r="JQ49" s="4">
        <f t="shared" si="11"/>
        <v>1.8545833333333338E-2</v>
      </c>
      <c r="JR49" s="4">
        <f t="shared" si="12"/>
        <v>0.62430416666666666</v>
      </c>
      <c r="JS49" s="4">
        <f t="shared" si="13"/>
        <v>0.28838421052631574</v>
      </c>
      <c r="JT49" s="4">
        <f t="shared" si="14"/>
        <v>0.9949041666666667</v>
      </c>
      <c r="JU49" s="4">
        <f t="shared" si="15"/>
        <v>1.8777041666666665</v>
      </c>
      <c r="JV49" s="1" t="str" cm="1">
        <f t="array" aca="1" ref="JV49" ca="1">CONCATENATE(INDIRECT(ADDRESS(1,MATCH(_xlfn.MINIFS(B49:JM49,metrics.rec,"MAE"),B49:JM49,0)+1)), ", ", INDIRECT(ADDRESS(2,MATCH(_xlfn.MINIFS(B49:JM49,metrics.rec,"MAE"),B49:JM49,0)+1)))</f>
        <v>k=5, r=0.1</v>
      </c>
      <c r="JW49" s="1" t="str" cm="1">
        <f t="array" aca="1" ref="JW49" ca="1">CONCATENATE(INDIRECT(ADDRESS(1,MATCH(_xlfn.MINIFS(B49:JM49,metrics.rec,"MSE"),B49:JM49,0)+1)), ", ", INDIRECT(ADDRESS(2,MATCH(_xlfn.MINIFS(B49:JM49,metrics.rec,"MSE"),B49:JM49,0)+1)))</f>
        <v>k=5, r=0.1</v>
      </c>
      <c r="JX49" s="1" t="str" cm="1">
        <f t="array" aca="1" ref="JX49" ca="1">CONCATENATE(INDIRECT(ADDRESS(1,MATCH(_xlfn.MAXIFS(B49:JM49,metrics.rec,"R"),B49:JM49,0)+1)), ", ", INDIRECT(ADDRESS(2,MATCH(_xlfn.MAXIFS(B49:JM49,metrics.rec,"R"),B49:JM49,0)+1)))</f>
        <v>k=10, r=0.1</v>
      </c>
      <c r="JY49" s="1" t="str" cm="1">
        <f t="array" aca="1" ref="JY49" ca="1">CONCATENATE(INDIRECT(ADDRESS(1,MATCH(_xlfn.MAXIFS(B49:JM49,metrics.rec,"Precision"),B49:JM49,0)+1)), ", ", INDIRECT(ADDRESS(2,MATCH(_xlfn.MAXIFS(B49:JM49,metrics.rec,"Precision"),B49:JM49,0)+1)))</f>
        <v>k=20, r=0.9</v>
      </c>
      <c r="JZ49" s="1" t="str" cm="1">
        <f t="array" aca="1" ref="JZ49" ca="1">CONCATENATE(INDIRECT(ADDRESS(1,MATCH(_xlfn.MAXIFS(B49:JM49,metrics.rec,"Recall"),B49:JM49,0)+1)), ", ", INDIRECT(ADDRESS(2,MATCH(_xlfn.MAXIFS(B49:JM49,metrics.rec,"Recall"),B49:JM49,0)+1)))</f>
        <v>k=10, r=0.1</v>
      </c>
      <c r="KA49" s="1" t="str" cm="1">
        <f t="array" aca="1" ref="KA49" ca="1">CONCATENATE(INDIRECT(ADDRESS(1,MATCH(_xlfn.MAXIFS(B49:JM49,metrics.rec,"Coverage"),B49:JM49,0)+1)), ", ", INDIRECT(ADDRESS(2,MATCH(_xlfn.MAXIFS(B49:JM49,metrics.rec,"Coverage"),B49:JM49,0)+1)))</f>
        <v>k=5, r=0.8</v>
      </c>
      <c r="KB49" s="1" t="str" cm="1">
        <f t="array" aca="1" ref="KB49" ca="1">CONCATENATE(INDIRECT(ADDRESS(1,MATCH(_xlfn.MAXIFS(B49:JM49,metrics.rec,"Recatio"),B49:JM49,0)+1)), ", ", INDIRECT(ADDRESS(2,MATCH(_xlfn.MAXIFS(B49:JM49,metrics.rec,"Recatio"),B49:JM49,0)+1)))</f>
        <v>k=5, r=0.1</v>
      </c>
      <c r="KC49" s="1" t="str" cm="1">
        <f t="array" aca="1" ref="KC49" ca="1">CONCATENATE(INDIRECT(ADDRESS(1,MATCH(_xlfn.MINIFS(B49:JM49,metrics.rec,"Time"),B49:JM49,0)+1)), ", ", INDIRECT(ADDRESS(2,MATCH(_xlfn.MINIFS(B49:JM49,metrics.rec,"Time"),B49:JM49,0)+1)))</f>
        <v>k=15, r=0.9</v>
      </c>
    </row>
    <row r="50" spans="1:289" x14ac:dyDescent="0.2">
      <c r="A50" s="1" t="s">
        <v>46</v>
      </c>
      <c r="B50" s="4">
        <v>0.63919999999999999</v>
      </c>
      <c r="C50" s="4">
        <v>0.70760000000000001</v>
      </c>
      <c r="D50" s="4">
        <v>0.24610000000000001</v>
      </c>
      <c r="E50" s="4">
        <v>4.1000000000000003E-3</v>
      </c>
      <c r="F50" s="4">
        <v>0.85450000000000004</v>
      </c>
      <c r="G50" s="4"/>
      <c r="H50" s="4">
        <v>1</v>
      </c>
      <c r="I50" s="4">
        <v>2.7827000000000002</v>
      </c>
      <c r="J50" s="5">
        <v>0.64510000000000001</v>
      </c>
      <c r="K50" s="5">
        <v>0.72489999999999999</v>
      </c>
      <c r="L50" s="5">
        <v>0.23860000000000001</v>
      </c>
      <c r="M50" s="5">
        <v>8.2000000000000007E-3</v>
      </c>
      <c r="N50" s="5">
        <v>0.85050000000000003</v>
      </c>
      <c r="O50" s="5">
        <v>0.23910000000000001</v>
      </c>
      <c r="P50" s="5">
        <v>1</v>
      </c>
      <c r="Q50" s="5">
        <v>2.5289999999999999</v>
      </c>
      <c r="R50" s="4">
        <v>0.6522</v>
      </c>
      <c r="S50" s="4">
        <v>0.74019999999999997</v>
      </c>
      <c r="T50" s="4">
        <v>0.22170000000000001</v>
      </c>
      <c r="U50" s="4">
        <v>1.26E-2</v>
      </c>
      <c r="V50" s="4">
        <v>0.84279999999999999</v>
      </c>
      <c r="W50" s="4"/>
      <c r="X50" s="4">
        <v>1</v>
      </c>
      <c r="Y50" s="4">
        <v>2.7393999999999998</v>
      </c>
      <c r="Z50" s="5">
        <v>0.65559999999999996</v>
      </c>
      <c r="AA50" s="5">
        <v>0.74760000000000004</v>
      </c>
      <c r="AB50" s="5">
        <v>0.21440000000000001</v>
      </c>
      <c r="AC50" s="5">
        <v>1.7600000000000001E-2</v>
      </c>
      <c r="AD50" s="5">
        <v>0.83299999999999996</v>
      </c>
      <c r="AE50" s="5">
        <v>0.23910000000000001</v>
      </c>
      <c r="AF50" s="5">
        <v>1</v>
      </c>
      <c r="AG50" s="5">
        <v>2.1076999999999999</v>
      </c>
      <c r="AH50" s="4">
        <v>0.66090000000000004</v>
      </c>
      <c r="AI50" s="4">
        <v>0.75870000000000004</v>
      </c>
      <c r="AJ50" s="4">
        <v>0.2072</v>
      </c>
      <c r="AK50" s="4">
        <v>2.29E-2</v>
      </c>
      <c r="AL50" s="4">
        <v>0.81699999999999995</v>
      </c>
      <c r="AM50" s="4"/>
      <c r="AN50" s="4">
        <v>1</v>
      </c>
      <c r="AO50" s="4">
        <v>2.4121000000000001</v>
      </c>
      <c r="AP50" s="5">
        <v>0.66930000000000001</v>
      </c>
      <c r="AQ50" s="5">
        <v>0.7772</v>
      </c>
      <c r="AR50" s="5">
        <v>0.18329999999999999</v>
      </c>
      <c r="AS50" s="5">
        <v>2.86E-2</v>
      </c>
      <c r="AT50" s="5">
        <v>0.79690000000000005</v>
      </c>
      <c r="AU50" s="5">
        <v>0.24629999999999999</v>
      </c>
      <c r="AV50" s="5">
        <v>1</v>
      </c>
      <c r="AW50" s="5">
        <v>1.8210999999999999</v>
      </c>
      <c r="AX50" s="4">
        <v>0.68410000000000004</v>
      </c>
      <c r="AY50" s="4">
        <v>0.80969999999999998</v>
      </c>
      <c r="AZ50" s="4">
        <v>0.1588</v>
      </c>
      <c r="BA50" s="4">
        <v>3.4000000000000002E-2</v>
      </c>
      <c r="BB50" s="4">
        <v>0.7651</v>
      </c>
      <c r="BC50" s="4"/>
      <c r="BD50" s="4">
        <v>1</v>
      </c>
      <c r="BE50" s="4">
        <v>2.5659000000000001</v>
      </c>
      <c r="BF50" s="5">
        <v>0.70520000000000005</v>
      </c>
      <c r="BG50" s="5">
        <v>0.86240000000000006</v>
      </c>
      <c r="BH50" s="5">
        <v>0.14799999999999999</v>
      </c>
      <c r="BI50" s="5">
        <v>3.8600000000000002E-2</v>
      </c>
      <c r="BJ50" s="5">
        <v>0.70040000000000002</v>
      </c>
      <c r="BK50" s="5">
        <v>0.28749999999999998</v>
      </c>
      <c r="BL50" s="5">
        <v>0.99839999999999995</v>
      </c>
      <c r="BM50" s="5">
        <v>1.3053999999999999</v>
      </c>
      <c r="BN50" s="4">
        <v>0.74490000000000001</v>
      </c>
      <c r="BO50" s="4">
        <v>0.96040000000000003</v>
      </c>
      <c r="BP50" s="4">
        <v>0.1042</v>
      </c>
      <c r="BQ50" s="4">
        <v>4.4299999999999999E-2</v>
      </c>
      <c r="BR50" s="4">
        <v>0.56079999999999997</v>
      </c>
      <c r="BS50" s="4"/>
      <c r="BT50" s="4">
        <v>0.98</v>
      </c>
      <c r="BU50" s="4">
        <v>1.4704999999999999</v>
      </c>
      <c r="BV50" s="5">
        <v>0.64329999999999998</v>
      </c>
      <c r="BW50" s="5">
        <v>0.72250000000000003</v>
      </c>
      <c r="BX50" s="5">
        <v>0.25929999999999997</v>
      </c>
      <c r="BY50" s="5">
        <v>4.1000000000000003E-3</v>
      </c>
      <c r="BZ50" s="5">
        <v>0.85660000000000003</v>
      </c>
      <c r="CA50" s="5">
        <v>0.2455</v>
      </c>
      <c r="CB50" s="5">
        <v>1</v>
      </c>
      <c r="CC50" s="5">
        <v>2.8089</v>
      </c>
      <c r="CD50" s="4">
        <v>0.65090000000000003</v>
      </c>
      <c r="CE50" s="4">
        <v>0.73799999999999999</v>
      </c>
      <c r="CF50" s="4">
        <v>0.23050000000000001</v>
      </c>
      <c r="CG50" s="4">
        <v>1.2699999999999999E-2</v>
      </c>
      <c r="CH50" s="4">
        <v>0.84299999999999997</v>
      </c>
      <c r="CI50" s="4">
        <v>0.2384</v>
      </c>
      <c r="CJ50" s="4">
        <v>1</v>
      </c>
      <c r="CK50" s="4">
        <v>2.4409999999999998</v>
      </c>
      <c r="CL50" s="5">
        <v>0.66210000000000002</v>
      </c>
      <c r="CM50" s="5">
        <v>0.76290000000000002</v>
      </c>
      <c r="CN50" s="5">
        <v>0.20469999999999999</v>
      </c>
      <c r="CO50" s="5">
        <v>2.3E-2</v>
      </c>
      <c r="CP50" s="5">
        <v>0.81910000000000005</v>
      </c>
      <c r="CQ50" s="5">
        <v>0.24010000000000001</v>
      </c>
      <c r="CR50" s="5">
        <v>1</v>
      </c>
      <c r="CS50" s="5">
        <v>2.1916000000000002</v>
      </c>
      <c r="CT50" s="4">
        <v>0.68300000000000005</v>
      </c>
      <c r="CU50" s="4">
        <v>0.81</v>
      </c>
      <c r="CV50" s="4">
        <v>0.16889999999999999</v>
      </c>
      <c r="CW50" s="4">
        <v>3.4099999999999998E-2</v>
      </c>
      <c r="CX50" s="4">
        <v>0.76349999999999996</v>
      </c>
      <c r="CY50" s="4">
        <v>0.26</v>
      </c>
      <c r="CZ50" s="4">
        <v>1</v>
      </c>
      <c r="DA50" s="4">
        <v>1.867</v>
      </c>
      <c r="DB50" s="5">
        <v>0.74439999999999995</v>
      </c>
      <c r="DC50" s="5">
        <v>0.95860000000000001</v>
      </c>
      <c r="DD50" s="5">
        <v>0.112</v>
      </c>
      <c r="DE50" s="5">
        <v>4.4299999999999999E-2</v>
      </c>
      <c r="DF50" s="5">
        <v>0.5595</v>
      </c>
      <c r="DG50" s="5">
        <v>0.31490000000000001</v>
      </c>
      <c r="DH50" s="5">
        <v>0.97729999999999995</v>
      </c>
      <c r="DI50" s="5">
        <v>0.98980000000000001</v>
      </c>
      <c r="DJ50" s="4">
        <v>0.64370000000000005</v>
      </c>
      <c r="DK50" s="4">
        <v>0.7238</v>
      </c>
      <c r="DL50" s="4">
        <v>0.24429999999999999</v>
      </c>
      <c r="DM50" s="4">
        <v>4.1000000000000003E-3</v>
      </c>
      <c r="DN50" s="4">
        <v>0.85519999999999996</v>
      </c>
      <c r="DO50" s="4">
        <v>0.24529999999999999</v>
      </c>
      <c r="DP50" s="4">
        <v>1</v>
      </c>
      <c r="DQ50" s="4">
        <v>2.8283999999999998</v>
      </c>
      <c r="DR50" s="5">
        <v>0.65069999999999995</v>
      </c>
      <c r="DS50" s="5">
        <v>0.73809999999999998</v>
      </c>
      <c r="DT50" s="5">
        <v>0.22700000000000001</v>
      </c>
      <c r="DU50" s="5">
        <v>1.2699999999999999E-2</v>
      </c>
      <c r="DV50" s="5">
        <v>0.84340000000000004</v>
      </c>
      <c r="DW50" s="5">
        <v>0.23830000000000001</v>
      </c>
      <c r="DX50" s="5">
        <v>1</v>
      </c>
      <c r="DY50" s="5">
        <v>2.2881999999999998</v>
      </c>
      <c r="DZ50" s="4">
        <v>0.66110000000000002</v>
      </c>
      <c r="EA50" s="4">
        <v>0.7601</v>
      </c>
      <c r="EB50" s="4">
        <v>0.20599999999999999</v>
      </c>
      <c r="EC50" s="4">
        <v>2.3E-2</v>
      </c>
      <c r="ED50" s="4">
        <v>0.81859999999999999</v>
      </c>
      <c r="EE50" s="4">
        <v>0.2407</v>
      </c>
      <c r="EF50" s="4">
        <v>1</v>
      </c>
      <c r="EG50" s="4">
        <v>1.8822000000000001</v>
      </c>
      <c r="EH50" s="5">
        <v>0.6835</v>
      </c>
      <c r="EI50" s="5">
        <v>0.81189999999999996</v>
      </c>
      <c r="EJ50" s="5">
        <v>0.17019999999999999</v>
      </c>
      <c r="EK50" s="5">
        <v>3.4099999999999998E-2</v>
      </c>
      <c r="EL50" s="5">
        <v>0.76380000000000003</v>
      </c>
      <c r="EM50" s="5">
        <v>0.26</v>
      </c>
      <c r="EN50" s="5">
        <v>0.99980000000000002</v>
      </c>
      <c r="EO50" s="5">
        <v>1.6175999999999999</v>
      </c>
      <c r="EP50" s="4">
        <v>0.74339999999999995</v>
      </c>
      <c r="EQ50" s="4">
        <v>0.95820000000000005</v>
      </c>
      <c r="ER50" s="4">
        <v>0.1144</v>
      </c>
      <c r="ES50" s="4">
        <v>4.4600000000000001E-2</v>
      </c>
      <c r="ET50" s="4">
        <v>0.55700000000000005</v>
      </c>
      <c r="EU50" s="4">
        <v>0.31069999999999998</v>
      </c>
      <c r="EV50" s="4">
        <v>0.97330000000000005</v>
      </c>
      <c r="EW50" s="4">
        <v>0.84519999999999995</v>
      </c>
      <c r="EX50" s="5">
        <v>0.6411</v>
      </c>
      <c r="EY50" s="5">
        <v>0.71660000000000001</v>
      </c>
      <c r="EZ50" s="5">
        <v>0.2525</v>
      </c>
      <c r="FA50" s="5">
        <v>4.1000000000000003E-3</v>
      </c>
      <c r="FB50" s="5">
        <v>0.85699999999999998</v>
      </c>
      <c r="FC50" s="5">
        <v>0.24529999999999999</v>
      </c>
      <c r="FD50" s="5">
        <v>1</v>
      </c>
      <c r="FE50" s="5">
        <v>2.6305000000000001</v>
      </c>
      <c r="FF50" s="4">
        <v>0.65080000000000005</v>
      </c>
      <c r="FG50" s="4">
        <v>0.73819999999999997</v>
      </c>
      <c r="FH50" s="4">
        <v>0.22989999999999999</v>
      </c>
      <c r="FI50" s="4">
        <v>1.26E-2</v>
      </c>
      <c r="FJ50" s="4">
        <v>0.84299999999999997</v>
      </c>
      <c r="FK50" s="4">
        <v>0.23860000000000001</v>
      </c>
      <c r="FL50" s="4">
        <v>1</v>
      </c>
      <c r="FM50" s="4">
        <v>3.0171999999999999</v>
      </c>
      <c r="FN50" s="5">
        <v>0.66249999999999998</v>
      </c>
      <c r="FO50" s="5">
        <v>0.76400000000000001</v>
      </c>
      <c r="FP50" s="5">
        <v>0.20250000000000001</v>
      </c>
      <c r="FQ50" s="5">
        <v>2.3E-2</v>
      </c>
      <c r="FR50" s="5">
        <v>0.81930000000000003</v>
      </c>
      <c r="FS50" s="5">
        <v>0.24060000000000001</v>
      </c>
      <c r="FT50" s="5">
        <v>1</v>
      </c>
      <c r="FU50" s="5">
        <v>2.6219000000000001</v>
      </c>
      <c r="FV50" s="4">
        <v>0.68410000000000004</v>
      </c>
      <c r="FW50" s="4">
        <v>0.8125</v>
      </c>
      <c r="FX50" s="4">
        <v>0.16489999999999999</v>
      </c>
      <c r="FY50" s="4">
        <v>3.39E-2</v>
      </c>
      <c r="FZ50" s="4">
        <v>0.76339999999999997</v>
      </c>
      <c r="GA50" s="4">
        <v>0.26140000000000002</v>
      </c>
      <c r="GB50" s="4">
        <v>0.99990000000000001</v>
      </c>
      <c r="GC50" s="4">
        <v>1.5146999999999999</v>
      </c>
      <c r="GD50" s="5">
        <v>0.74329999999999996</v>
      </c>
      <c r="GE50" s="5">
        <v>0.95669999999999999</v>
      </c>
      <c r="GF50" s="5">
        <v>0.1132</v>
      </c>
      <c r="GG50" s="5">
        <v>4.4699999999999997E-2</v>
      </c>
      <c r="GH50" s="5">
        <v>0.55810000000000004</v>
      </c>
      <c r="GI50" s="5">
        <v>0.31069999999999998</v>
      </c>
      <c r="GJ50" s="5">
        <v>0.97489999999999999</v>
      </c>
      <c r="GK50" s="5">
        <v>0.82299999999999995</v>
      </c>
      <c r="GL50" s="4"/>
      <c r="GM50" s="4"/>
      <c r="GN50" s="4"/>
      <c r="GO50" s="4"/>
      <c r="GP50" s="4"/>
      <c r="GQ50" s="4"/>
      <c r="GR50" s="4"/>
      <c r="GS50" s="4"/>
      <c r="GT50" s="5"/>
      <c r="GU50" s="5"/>
      <c r="GV50" s="5"/>
      <c r="GW50" s="5"/>
      <c r="GX50" s="5"/>
      <c r="GY50" s="5"/>
      <c r="GZ50" s="5"/>
      <c r="HA50" s="5"/>
      <c r="HB50" s="4"/>
      <c r="HC50" s="4"/>
      <c r="HD50" s="4"/>
      <c r="HE50" s="4"/>
      <c r="HF50" s="4"/>
      <c r="HG50" s="4"/>
      <c r="HH50" s="4"/>
      <c r="HI50" s="4"/>
      <c r="HJ50" s="5"/>
      <c r="HK50" s="5"/>
      <c r="HL50" s="5"/>
      <c r="HM50" s="5"/>
      <c r="HN50" s="5"/>
      <c r="HO50" s="5"/>
      <c r="HP50" s="5"/>
      <c r="HQ50" s="5"/>
      <c r="HR50" s="4"/>
      <c r="HS50" s="4"/>
      <c r="HT50" s="4"/>
      <c r="HU50" s="4"/>
      <c r="HV50" s="4"/>
      <c r="HW50" s="4"/>
      <c r="HX50" s="4"/>
      <c r="HY50" s="4"/>
      <c r="HZ50" s="5"/>
      <c r="IA50" s="5"/>
      <c r="IB50" s="5"/>
      <c r="IC50" s="5"/>
      <c r="ID50" s="5"/>
      <c r="IE50" s="5"/>
      <c r="IF50" s="5"/>
      <c r="IG50" s="5"/>
      <c r="IH50" s="4"/>
      <c r="II50" s="4"/>
      <c r="IJ50" s="4"/>
      <c r="IK50" s="4"/>
      <c r="IL50" s="4"/>
      <c r="IM50" s="4"/>
      <c r="IN50" s="4"/>
      <c r="IO50" s="4"/>
      <c r="IP50" s="5"/>
      <c r="IQ50" s="5"/>
      <c r="IR50" s="5"/>
      <c r="IS50" s="5"/>
      <c r="IT50" s="5"/>
      <c r="IU50" s="5"/>
      <c r="IV50" s="5"/>
      <c r="IW50" s="5"/>
      <c r="IX50" s="4"/>
      <c r="IY50" s="4"/>
      <c r="IZ50" s="4"/>
      <c r="JA50" s="4"/>
      <c r="JB50" s="4"/>
      <c r="JC50" s="4"/>
      <c r="JD50" s="4"/>
      <c r="JE50" s="4"/>
      <c r="JF50" s="5"/>
      <c r="JG50" s="5"/>
      <c r="JH50" s="5"/>
      <c r="JI50" s="5"/>
      <c r="JJ50" s="5"/>
      <c r="JK50" s="5"/>
      <c r="JL50" s="5"/>
      <c r="JM50" s="5"/>
      <c r="JN50" s="4">
        <f t="shared" si="8"/>
        <v>0.67518333333333347</v>
      </c>
      <c r="JO50" s="4">
        <f t="shared" si="9"/>
        <v>0.79420000000000002</v>
      </c>
      <c r="JP50" s="4">
        <f t="shared" si="10"/>
        <v>0.1926083333333333</v>
      </c>
      <c r="JQ50" s="4">
        <f t="shared" si="11"/>
        <v>2.3579166666666665E-2</v>
      </c>
      <c r="JR50" s="4">
        <f t="shared" si="12"/>
        <v>0.77256249999999993</v>
      </c>
      <c r="JS50" s="4">
        <f t="shared" si="13"/>
        <v>0.25802631578947366</v>
      </c>
      <c r="JT50" s="4">
        <f t="shared" si="14"/>
        <v>0.99598333333333355</v>
      </c>
      <c r="JU50" s="4">
        <f t="shared" si="15"/>
        <v>2.0875416666666666</v>
      </c>
      <c r="JV50" s="1" t="str" cm="1">
        <f t="array" aca="1" ref="JV50" ca="1">CONCATENATE(INDIRECT(ADDRESS(1,MATCH(_xlfn.MINIFS(B50:JM50,metrics.rec,"MAE"),B50:JM50,0)+1)), ", ", INDIRECT(ADDRESS(2,MATCH(_xlfn.MINIFS(B50:JM50,metrics.rec,"MAE"),B50:JM50,0)+1)))</f>
        <v>k=5, r=0.1</v>
      </c>
      <c r="JW50" s="1" t="str" cm="1">
        <f t="array" aca="1" ref="JW50" ca="1">CONCATENATE(INDIRECT(ADDRESS(1,MATCH(_xlfn.MINIFS(B50:JM50,metrics.rec,"MSE"),B50:JM50,0)+1)), ", ", INDIRECT(ADDRESS(2,MATCH(_xlfn.MINIFS(B50:JM50,metrics.rec,"MSE"),B50:JM50,0)+1)))</f>
        <v>k=5, r=0.1</v>
      </c>
      <c r="JX50" s="1" t="str" cm="1">
        <f t="array" aca="1" ref="JX50" ca="1">CONCATENATE(INDIRECT(ADDRESS(1,MATCH(_xlfn.MAXIFS(B50:JM50,metrics.rec,"R"),B50:JM50,0)+1)), ", ", INDIRECT(ADDRESS(2,MATCH(_xlfn.MAXIFS(B50:JM50,metrics.rec,"R"),B50:JM50,0)+1)))</f>
        <v>k=10, r=0.1</v>
      </c>
      <c r="JY50" s="1" t="str" cm="1">
        <f t="array" aca="1" ref="JY50" ca="1">CONCATENATE(INDIRECT(ADDRESS(1,MATCH(_xlfn.MAXIFS(B50:JM50,metrics.rec,"Precision"),B50:JM50,0)+1)), ", ", INDIRECT(ADDRESS(2,MATCH(_xlfn.MAXIFS(B50:JM50,metrics.rec,"Precision"),B50:JM50,0)+1)))</f>
        <v>k=20, r=0.9</v>
      </c>
      <c r="JZ50" s="1" t="str" cm="1">
        <f t="array" aca="1" ref="JZ50" ca="1">CONCATENATE(INDIRECT(ADDRESS(1,MATCH(_xlfn.MAXIFS(B50:JM50,metrics.rec,"Recall"),B50:JM50,0)+1)), ", ", INDIRECT(ADDRESS(2,MATCH(_xlfn.MAXIFS(B50:JM50,metrics.rec,"Recall"),B50:JM50,0)+1)))</f>
        <v>k=20, r=0.1</v>
      </c>
      <c r="KA50" s="1" t="str" cm="1">
        <f t="array" aca="1" ref="KA50" ca="1">CONCATENATE(INDIRECT(ADDRESS(1,MATCH(_xlfn.MAXIFS(B50:JM50,metrics.rec,"Coverage"),B50:JM50,0)+1)), ", ", INDIRECT(ADDRESS(2,MATCH(_xlfn.MAXIFS(B50:JM50,metrics.rec,"Coverage"),B50:JM50,0)+1)))</f>
        <v>k=10, r=0.9</v>
      </c>
      <c r="KB50" s="1" t="str" cm="1">
        <f t="array" aca="1" ref="KB50" ca="1">CONCATENATE(INDIRECT(ADDRESS(1,MATCH(_xlfn.MAXIFS(B50:JM50,metrics.rec,"Recatio"),B50:JM50,0)+1)), ", ", INDIRECT(ADDRESS(2,MATCH(_xlfn.MAXIFS(B50:JM50,metrics.rec,"Recatio"),B50:JM50,0)+1)))</f>
        <v>k=5, r=0.1</v>
      </c>
      <c r="KC50" s="1" t="str" cm="1">
        <f t="array" aca="1" ref="KC50" ca="1">CONCATENATE(INDIRECT(ADDRESS(1,MATCH(_xlfn.MINIFS(B50:JM50,metrics.rec,"Time"),B50:JM50,0)+1)), ", ", INDIRECT(ADDRESS(2,MATCH(_xlfn.MINIFS(B50:JM50,metrics.rec,"Time"),B50:JM50,0)+1)))</f>
        <v>k=20, r=0.9</v>
      </c>
    </row>
    <row r="51" spans="1:289" x14ac:dyDescent="0.2">
      <c r="A51" s="1" t="s">
        <v>47</v>
      </c>
      <c r="B51" s="4">
        <v>0.63929999999999998</v>
      </c>
      <c r="C51" s="4">
        <v>0.70940000000000003</v>
      </c>
      <c r="D51" s="4">
        <v>0.2399</v>
      </c>
      <c r="E51" s="4">
        <v>4.4000000000000003E-3</v>
      </c>
      <c r="F51" s="4">
        <v>0.85209999999999997</v>
      </c>
      <c r="G51" s="4"/>
      <c r="H51" s="4">
        <v>1</v>
      </c>
      <c r="I51" s="4">
        <v>2.6671</v>
      </c>
      <c r="J51" s="5">
        <v>0.64490000000000003</v>
      </c>
      <c r="K51" s="5">
        <v>0.7248</v>
      </c>
      <c r="L51" s="5">
        <v>0.22220000000000001</v>
      </c>
      <c r="M51" s="5">
        <v>8.6999999999999994E-3</v>
      </c>
      <c r="N51" s="5">
        <v>0.84640000000000004</v>
      </c>
      <c r="O51" s="5">
        <v>0.22270000000000001</v>
      </c>
      <c r="P51" s="5">
        <v>1</v>
      </c>
      <c r="Q51" s="5">
        <v>2.4354</v>
      </c>
      <c r="R51" s="4">
        <v>0.65239999999999998</v>
      </c>
      <c r="S51" s="4">
        <v>0.7399</v>
      </c>
      <c r="T51" s="4">
        <v>0.21529999999999999</v>
      </c>
      <c r="U51" s="4">
        <v>1.35E-2</v>
      </c>
      <c r="V51" s="4">
        <v>0.83779999999999999</v>
      </c>
      <c r="W51" s="4"/>
      <c r="X51" s="4">
        <v>1</v>
      </c>
      <c r="Y51" s="4">
        <v>2.6675</v>
      </c>
      <c r="Z51" s="5">
        <v>0.65610000000000002</v>
      </c>
      <c r="AA51" s="5">
        <v>0.74860000000000004</v>
      </c>
      <c r="AB51" s="5">
        <v>0.2041</v>
      </c>
      <c r="AC51" s="5">
        <v>1.8599999999999998E-2</v>
      </c>
      <c r="AD51" s="5">
        <v>0.8276</v>
      </c>
      <c r="AE51" s="5">
        <v>0.22450000000000001</v>
      </c>
      <c r="AF51" s="5">
        <v>1</v>
      </c>
      <c r="AG51" s="5">
        <v>1.9277</v>
      </c>
      <c r="AH51" s="4">
        <v>0.66320000000000001</v>
      </c>
      <c r="AI51" s="4">
        <v>0.7631</v>
      </c>
      <c r="AJ51" s="4">
        <v>0.1981</v>
      </c>
      <c r="AK51" s="4">
        <v>2.41E-2</v>
      </c>
      <c r="AL51" s="4">
        <v>0.81230000000000002</v>
      </c>
      <c r="AM51" s="4"/>
      <c r="AN51" s="4">
        <v>1</v>
      </c>
      <c r="AO51" s="4">
        <v>2.2328999999999999</v>
      </c>
      <c r="AP51" s="5">
        <v>0.67069999999999996</v>
      </c>
      <c r="AQ51" s="5">
        <v>0.78029999999999999</v>
      </c>
      <c r="AR51" s="5">
        <v>0.17630000000000001</v>
      </c>
      <c r="AS51" s="5">
        <v>2.9700000000000001E-2</v>
      </c>
      <c r="AT51" s="5">
        <v>0.79069999999999996</v>
      </c>
      <c r="AU51" s="5">
        <v>0.23519999999999999</v>
      </c>
      <c r="AV51" s="5">
        <v>1</v>
      </c>
      <c r="AW51" s="5">
        <v>1.6059000000000001</v>
      </c>
      <c r="AX51" s="4">
        <v>0.6865</v>
      </c>
      <c r="AY51" s="4">
        <v>0.81530000000000002</v>
      </c>
      <c r="AZ51" s="4">
        <v>0.15049999999999999</v>
      </c>
      <c r="BA51" s="4">
        <v>3.5000000000000003E-2</v>
      </c>
      <c r="BB51" s="4">
        <v>0.7591</v>
      </c>
      <c r="BC51" s="4"/>
      <c r="BD51" s="4">
        <v>1</v>
      </c>
      <c r="BE51" s="4">
        <v>2.2065999999999999</v>
      </c>
      <c r="BF51" s="5">
        <v>0.7077</v>
      </c>
      <c r="BG51" s="5">
        <v>0.86760000000000004</v>
      </c>
      <c r="BH51" s="5">
        <v>0.1356</v>
      </c>
      <c r="BI51" s="5">
        <v>4.0399999999999998E-2</v>
      </c>
      <c r="BJ51" s="5">
        <v>0.69520000000000004</v>
      </c>
      <c r="BK51" s="5">
        <v>0.2722</v>
      </c>
      <c r="BL51" s="5">
        <v>0.99839999999999995</v>
      </c>
      <c r="BM51" s="5">
        <v>0.95140000000000002</v>
      </c>
      <c r="BN51" s="4">
        <v>0.74680000000000002</v>
      </c>
      <c r="BO51" s="4">
        <v>0.96250000000000002</v>
      </c>
      <c r="BP51" s="4">
        <v>0.1008</v>
      </c>
      <c r="BQ51" s="4">
        <v>5.4100000000000002E-2</v>
      </c>
      <c r="BR51" s="4">
        <v>0.53869999999999996</v>
      </c>
      <c r="BS51" s="4"/>
      <c r="BT51" s="4">
        <v>0.97640000000000005</v>
      </c>
      <c r="BU51" s="4">
        <v>1.0678000000000001</v>
      </c>
      <c r="BV51" s="5">
        <v>0.64339999999999997</v>
      </c>
      <c r="BW51" s="5">
        <v>0.72319999999999995</v>
      </c>
      <c r="BX51" s="5">
        <v>0.25409999999999999</v>
      </c>
      <c r="BY51" s="5">
        <v>4.3E-3</v>
      </c>
      <c r="BZ51" s="5">
        <v>0.85270000000000001</v>
      </c>
      <c r="CA51" s="5">
        <v>0.2286</v>
      </c>
      <c r="CB51" s="5">
        <v>1</v>
      </c>
      <c r="CC51" s="5">
        <v>2.6274999999999999</v>
      </c>
      <c r="CD51" s="4">
        <v>0.6512</v>
      </c>
      <c r="CE51" s="4">
        <v>0.73860000000000003</v>
      </c>
      <c r="CF51" s="4">
        <v>0.22509999999999999</v>
      </c>
      <c r="CG51" s="4">
        <v>1.35E-2</v>
      </c>
      <c r="CH51" s="4">
        <v>0.83779999999999999</v>
      </c>
      <c r="CI51" s="4">
        <v>0.223</v>
      </c>
      <c r="CJ51" s="4">
        <v>1</v>
      </c>
      <c r="CK51" s="4">
        <v>2.3668</v>
      </c>
      <c r="CL51" s="5">
        <v>0.66279999999999994</v>
      </c>
      <c r="CM51" s="5">
        <v>0.76390000000000002</v>
      </c>
      <c r="CN51" s="5">
        <v>0.19589999999999999</v>
      </c>
      <c r="CO51" s="5">
        <v>2.41E-2</v>
      </c>
      <c r="CP51" s="5">
        <v>0.81389999999999996</v>
      </c>
      <c r="CQ51" s="5">
        <v>0.22720000000000001</v>
      </c>
      <c r="CR51" s="5">
        <v>1</v>
      </c>
      <c r="CS51" s="5">
        <v>2.4405999999999999</v>
      </c>
      <c r="CT51" s="4">
        <v>0.68520000000000003</v>
      </c>
      <c r="CU51" s="4">
        <v>0.81479999999999997</v>
      </c>
      <c r="CV51" s="4">
        <v>0.15629999999999999</v>
      </c>
      <c r="CW51" s="4">
        <v>3.5200000000000002E-2</v>
      </c>
      <c r="CX51" s="4">
        <v>0.75780000000000003</v>
      </c>
      <c r="CY51" s="4">
        <v>0.25030000000000002</v>
      </c>
      <c r="CZ51" s="4">
        <v>0.99980000000000002</v>
      </c>
      <c r="DA51" s="4">
        <v>1.5659000000000001</v>
      </c>
      <c r="DB51" s="5">
        <v>0.74570000000000003</v>
      </c>
      <c r="DC51" s="5">
        <v>0.9597</v>
      </c>
      <c r="DD51" s="5">
        <v>0.1096</v>
      </c>
      <c r="DE51" s="5">
        <v>5.3999999999999999E-2</v>
      </c>
      <c r="DF51" s="5">
        <v>0.53759999999999997</v>
      </c>
      <c r="DG51" s="5">
        <v>0.2475</v>
      </c>
      <c r="DH51" s="5">
        <v>0.97219999999999995</v>
      </c>
      <c r="DI51" s="5">
        <v>0.65549999999999997</v>
      </c>
      <c r="DJ51" s="4">
        <v>0.64329999999999998</v>
      </c>
      <c r="DK51" s="4">
        <v>0.72389999999999999</v>
      </c>
      <c r="DL51" s="4">
        <v>0.23630000000000001</v>
      </c>
      <c r="DM51" s="4">
        <v>4.4000000000000003E-3</v>
      </c>
      <c r="DN51" s="4">
        <v>0.85119999999999996</v>
      </c>
      <c r="DO51" s="4">
        <v>0.22839999999999999</v>
      </c>
      <c r="DP51" s="4">
        <v>1</v>
      </c>
      <c r="DQ51" s="4">
        <v>2.7191000000000001</v>
      </c>
      <c r="DR51" s="5">
        <v>0.6512</v>
      </c>
      <c r="DS51" s="5">
        <v>0.73970000000000002</v>
      </c>
      <c r="DT51" s="5">
        <v>0.2167</v>
      </c>
      <c r="DU51" s="5">
        <v>1.35E-2</v>
      </c>
      <c r="DV51" s="5">
        <v>0.83899999999999997</v>
      </c>
      <c r="DW51" s="5">
        <v>0.2228</v>
      </c>
      <c r="DX51" s="5">
        <v>1</v>
      </c>
      <c r="DY51" s="5">
        <v>2.1852</v>
      </c>
      <c r="DZ51" s="4">
        <v>0.6623</v>
      </c>
      <c r="EA51" s="4">
        <v>0.76259999999999994</v>
      </c>
      <c r="EB51" s="4">
        <v>0.19650000000000001</v>
      </c>
      <c r="EC51" s="4">
        <v>2.41E-2</v>
      </c>
      <c r="ED51" s="4">
        <v>0.81289999999999996</v>
      </c>
      <c r="EE51" s="4">
        <v>0.22770000000000001</v>
      </c>
      <c r="EF51" s="4">
        <v>1</v>
      </c>
      <c r="EG51" s="4">
        <v>1.7358</v>
      </c>
      <c r="EH51" s="5">
        <v>0.68569999999999998</v>
      </c>
      <c r="EI51" s="5">
        <v>0.81669999999999998</v>
      </c>
      <c r="EJ51" s="5">
        <v>0.1615</v>
      </c>
      <c r="EK51" s="5">
        <v>3.5200000000000002E-2</v>
      </c>
      <c r="EL51" s="5">
        <v>0.75790000000000002</v>
      </c>
      <c r="EM51" s="5">
        <v>0.25040000000000001</v>
      </c>
      <c r="EN51" s="5">
        <v>0.99980000000000002</v>
      </c>
      <c r="EO51" s="5">
        <v>1.355</v>
      </c>
      <c r="EP51" s="4">
        <v>0.74509999999999998</v>
      </c>
      <c r="EQ51" s="4">
        <v>0.95979999999999999</v>
      </c>
      <c r="ER51" s="4">
        <v>0.1137</v>
      </c>
      <c r="ES51" s="4">
        <v>5.4600000000000003E-2</v>
      </c>
      <c r="ET51" s="4">
        <v>0.53610000000000002</v>
      </c>
      <c r="EU51" s="4">
        <v>0.2442</v>
      </c>
      <c r="EV51" s="4">
        <v>0.96809999999999996</v>
      </c>
      <c r="EW51" s="4">
        <v>0.55759999999999998</v>
      </c>
      <c r="EX51" s="5">
        <v>0.64070000000000005</v>
      </c>
      <c r="EY51" s="5">
        <v>0.71550000000000002</v>
      </c>
      <c r="EZ51" s="5">
        <v>0.2457</v>
      </c>
      <c r="FA51" s="5">
        <v>4.4000000000000003E-3</v>
      </c>
      <c r="FB51" s="5">
        <v>0.85289999999999999</v>
      </c>
      <c r="FC51" s="5">
        <v>0.22839999999999999</v>
      </c>
      <c r="FD51" s="5">
        <v>1</v>
      </c>
      <c r="FE51" s="5">
        <v>2.6065999999999998</v>
      </c>
      <c r="FF51" s="4">
        <v>0.65180000000000005</v>
      </c>
      <c r="FG51" s="4">
        <v>0.74060000000000004</v>
      </c>
      <c r="FH51" s="4">
        <v>0.2205</v>
      </c>
      <c r="FI51" s="4">
        <v>1.35E-2</v>
      </c>
      <c r="FJ51" s="4">
        <v>0.8387</v>
      </c>
      <c r="FK51" s="4">
        <v>0.2228</v>
      </c>
      <c r="FL51" s="4">
        <v>1</v>
      </c>
      <c r="FM51" s="4">
        <v>2.8542000000000001</v>
      </c>
      <c r="FN51" s="5">
        <v>0.6633</v>
      </c>
      <c r="FO51" s="5">
        <v>0.76580000000000004</v>
      </c>
      <c r="FP51" s="5">
        <v>0.19539999999999999</v>
      </c>
      <c r="FQ51" s="5">
        <v>2.41E-2</v>
      </c>
      <c r="FR51" s="5">
        <v>0.81369999999999998</v>
      </c>
      <c r="FS51" s="5">
        <v>0.2278</v>
      </c>
      <c r="FT51" s="5">
        <v>1</v>
      </c>
      <c r="FU51" s="5">
        <v>2.3361999999999998</v>
      </c>
      <c r="FV51" s="4">
        <v>0.68659999999999999</v>
      </c>
      <c r="FW51" s="4">
        <v>0.81810000000000005</v>
      </c>
      <c r="FX51" s="4">
        <v>0.15529999999999999</v>
      </c>
      <c r="FY51" s="4">
        <v>3.49E-2</v>
      </c>
      <c r="FZ51" s="4">
        <v>0.75770000000000004</v>
      </c>
      <c r="GA51" s="4">
        <v>0.25180000000000002</v>
      </c>
      <c r="GB51" s="4">
        <v>0.99990000000000001</v>
      </c>
      <c r="GC51" s="4">
        <v>1.284</v>
      </c>
      <c r="GD51" s="5">
        <v>0.74490000000000001</v>
      </c>
      <c r="GE51" s="5">
        <v>0.95809999999999995</v>
      </c>
      <c r="GF51" s="5">
        <v>0.11020000000000001</v>
      </c>
      <c r="GG51" s="5">
        <v>5.4899999999999997E-2</v>
      </c>
      <c r="GH51" s="5">
        <v>0.53600000000000003</v>
      </c>
      <c r="GI51" s="5">
        <v>0.24279999999999999</v>
      </c>
      <c r="GJ51" s="5">
        <v>0.97030000000000005</v>
      </c>
      <c r="GK51" s="5">
        <v>0.56430000000000002</v>
      </c>
      <c r="GL51" s="4"/>
      <c r="GM51" s="4"/>
      <c r="GN51" s="4"/>
      <c r="GO51" s="4"/>
      <c r="GP51" s="4"/>
      <c r="GQ51" s="4"/>
      <c r="GR51" s="4"/>
      <c r="GS51" s="4"/>
      <c r="GT51" s="5"/>
      <c r="GU51" s="5"/>
      <c r="GV51" s="5"/>
      <c r="GW51" s="5"/>
      <c r="GX51" s="5"/>
      <c r="GY51" s="5"/>
      <c r="GZ51" s="5"/>
      <c r="HA51" s="5"/>
      <c r="HB51" s="4"/>
      <c r="HC51" s="4"/>
      <c r="HD51" s="4"/>
      <c r="HE51" s="4"/>
      <c r="HF51" s="4"/>
      <c r="HG51" s="4"/>
      <c r="HH51" s="4"/>
      <c r="HI51" s="4"/>
      <c r="HJ51" s="5"/>
      <c r="HK51" s="5"/>
      <c r="HL51" s="5"/>
      <c r="HM51" s="5"/>
      <c r="HN51" s="5"/>
      <c r="HO51" s="5"/>
      <c r="HP51" s="5"/>
      <c r="HQ51" s="5"/>
      <c r="HR51" s="4"/>
      <c r="HS51" s="4"/>
      <c r="HT51" s="4"/>
      <c r="HU51" s="4"/>
      <c r="HV51" s="4"/>
      <c r="HW51" s="4"/>
      <c r="HX51" s="4"/>
      <c r="HY51" s="4"/>
      <c r="HZ51" s="5"/>
      <c r="IA51" s="5"/>
      <c r="IB51" s="5"/>
      <c r="IC51" s="5"/>
      <c r="ID51" s="5"/>
      <c r="IE51" s="5"/>
      <c r="IF51" s="5"/>
      <c r="IG51" s="5"/>
      <c r="IH51" s="4"/>
      <c r="II51" s="4"/>
      <c r="IJ51" s="4"/>
      <c r="IK51" s="4"/>
      <c r="IL51" s="4"/>
      <c r="IM51" s="4"/>
      <c r="IN51" s="4"/>
      <c r="IO51" s="4"/>
      <c r="IP51" s="5"/>
      <c r="IQ51" s="5"/>
      <c r="IR51" s="5"/>
      <c r="IS51" s="5"/>
      <c r="IT51" s="5"/>
      <c r="IU51" s="5"/>
      <c r="IV51" s="5"/>
      <c r="IW51" s="5"/>
      <c r="IX51" s="4"/>
      <c r="IY51" s="4"/>
      <c r="IZ51" s="4"/>
      <c r="JA51" s="4"/>
      <c r="JB51" s="4"/>
      <c r="JC51" s="4"/>
      <c r="JD51" s="4"/>
      <c r="JE51" s="4"/>
      <c r="JF51" s="5"/>
      <c r="JG51" s="5"/>
      <c r="JH51" s="5"/>
      <c r="JI51" s="5"/>
      <c r="JJ51" s="5"/>
      <c r="JK51" s="5"/>
      <c r="JL51" s="5"/>
      <c r="JM51" s="5"/>
      <c r="JN51" s="4">
        <f t="shared" si="8"/>
        <v>0.67628333333333346</v>
      </c>
      <c r="JO51" s="4">
        <f t="shared" si="9"/>
        <v>0.79635416666666681</v>
      </c>
      <c r="JP51" s="4">
        <f t="shared" si="10"/>
        <v>0.18481666666666666</v>
      </c>
      <c r="JQ51" s="4">
        <f t="shared" si="11"/>
        <v>2.5966666666666669E-2</v>
      </c>
      <c r="JR51" s="4">
        <f t="shared" si="12"/>
        <v>0.76482499999999998</v>
      </c>
      <c r="JS51" s="4">
        <f t="shared" si="13"/>
        <v>0.23570000000000005</v>
      </c>
      <c r="JT51" s="4">
        <f t="shared" si="14"/>
        <v>0.99520416666666678</v>
      </c>
      <c r="JU51" s="4">
        <f t="shared" si="15"/>
        <v>1.9006916666666662</v>
      </c>
      <c r="JV51" s="1" t="str" cm="1">
        <f t="array" aca="1" ref="JV51" ca="1">CONCATENATE(INDIRECT(ADDRESS(1,MATCH(_xlfn.MINIFS(B51:JM51,metrics.rec,"MAE"),B51:JM51,0)+1)), ", ", INDIRECT(ADDRESS(2,MATCH(_xlfn.MINIFS(B51:JM51,metrics.rec,"MAE"),B51:JM51,0)+1)))</f>
        <v>k=5, r=0.1</v>
      </c>
      <c r="JW51" s="1" t="str" cm="1">
        <f t="array" aca="1" ref="JW51" ca="1">CONCATENATE(INDIRECT(ADDRESS(1,MATCH(_xlfn.MINIFS(B51:JM51,metrics.rec,"MSE"),B51:JM51,0)+1)), ", ", INDIRECT(ADDRESS(2,MATCH(_xlfn.MINIFS(B51:JM51,metrics.rec,"MSE"),B51:JM51,0)+1)))</f>
        <v>k=5, r=0.1</v>
      </c>
      <c r="JX51" s="1" t="str" cm="1">
        <f t="array" aca="1" ref="JX51" ca="1">CONCATENATE(INDIRECT(ADDRESS(1,MATCH(_xlfn.MAXIFS(B51:JM51,metrics.rec,"R"),B51:JM51,0)+1)), ", ", INDIRECT(ADDRESS(2,MATCH(_xlfn.MAXIFS(B51:JM51,metrics.rec,"R"),B51:JM51,0)+1)))</f>
        <v>k=10, r=0.1</v>
      </c>
      <c r="JY51" s="1" t="str" cm="1">
        <f t="array" aca="1" ref="JY51" ca="1">CONCATENATE(INDIRECT(ADDRESS(1,MATCH(_xlfn.MAXIFS(B51:JM51,metrics.rec,"Precision"),B51:JM51,0)+1)), ", ", INDIRECT(ADDRESS(2,MATCH(_xlfn.MAXIFS(B51:JM51,metrics.rec,"Precision"),B51:JM51,0)+1)))</f>
        <v>k=20, r=0.9</v>
      </c>
      <c r="JZ51" s="1" t="str" cm="1">
        <f t="array" aca="1" ref="JZ51" ca="1">CONCATENATE(INDIRECT(ADDRESS(1,MATCH(_xlfn.MAXIFS(B51:JM51,metrics.rec,"Recall"),B51:JM51,0)+1)), ", ", INDIRECT(ADDRESS(2,MATCH(_xlfn.MAXIFS(B51:JM51,metrics.rec,"Recall"),B51:JM51,0)+1)))</f>
        <v>k=20, r=0.1</v>
      </c>
      <c r="KA51" s="1" t="str" cm="1">
        <f t="array" aca="1" ref="KA51" ca="1">CONCATENATE(INDIRECT(ADDRESS(1,MATCH(_xlfn.MAXIFS(B51:JM51,metrics.rec,"Coverage"),B51:JM51,0)+1)), ", ", INDIRECT(ADDRESS(2,MATCH(_xlfn.MAXIFS(B51:JM51,metrics.rec,"Coverage"),B51:JM51,0)+1)))</f>
        <v>k=5, r=0.8</v>
      </c>
      <c r="KB51" s="1" t="str" cm="1">
        <f t="array" aca="1" ref="KB51" ca="1">CONCATENATE(INDIRECT(ADDRESS(1,MATCH(_xlfn.MAXIFS(B51:JM51,metrics.rec,"Recatio"),B51:JM51,0)+1)), ", ", INDIRECT(ADDRESS(2,MATCH(_xlfn.MAXIFS(B51:JM51,metrics.rec,"Recatio"),B51:JM51,0)+1)))</f>
        <v>k=5, r=0.1</v>
      </c>
      <c r="KC51" s="1" t="str" cm="1">
        <f t="array" aca="1" ref="KC51" ca="1">CONCATENATE(INDIRECT(ADDRESS(1,MATCH(_xlfn.MINIFS(B51:JM51,metrics.rec,"Time"),B51:JM51,0)+1)), ", ", INDIRECT(ADDRESS(2,MATCH(_xlfn.MINIFS(B51:JM51,metrics.rec,"Time"),B51:JM51,0)+1)))</f>
        <v>k=15, r=0.9</v>
      </c>
    </row>
    <row r="52" spans="1:289" x14ac:dyDescent="0.2">
      <c r="A52" s="1" t="s">
        <v>48</v>
      </c>
      <c r="B52" s="4">
        <v>0.66049999999999998</v>
      </c>
      <c r="C52" s="4">
        <v>0.74960000000000004</v>
      </c>
      <c r="D52" s="4">
        <v>0.22</v>
      </c>
      <c r="E52" s="4">
        <v>2.8999999999999998E-3</v>
      </c>
      <c r="F52" s="4">
        <v>0.77569999999999995</v>
      </c>
      <c r="G52" s="4"/>
      <c r="H52" s="4">
        <v>1</v>
      </c>
      <c r="I52" s="4">
        <v>2.7964000000000002</v>
      </c>
      <c r="J52" s="5">
        <v>0.67090000000000005</v>
      </c>
      <c r="K52" s="5">
        <v>0.7752</v>
      </c>
      <c r="L52" s="5">
        <v>0.21629999999999999</v>
      </c>
      <c r="M52" s="5">
        <v>5.4999999999999997E-3</v>
      </c>
      <c r="N52" s="5">
        <v>0.7601</v>
      </c>
      <c r="O52" s="5">
        <v>0.31979999999999997</v>
      </c>
      <c r="P52" s="5">
        <v>1</v>
      </c>
      <c r="Q52" s="5">
        <v>2.4756999999999998</v>
      </c>
      <c r="R52" s="4">
        <v>0.6764</v>
      </c>
      <c r="S52" s="4">
        <v>0.79090000000000005</v>
      </c>
      <c r="T52" s="4">
        <v>0.20219999999999999</v>
      </c>
      <c r="U52" s="4">
        <v>8.2000000000000007E-3</v>
      </c>
      <c r="V52" s="4">
        <v>0.74709999999999999</v>
      </c>
      <c r="W52" s="4"/>
      <c r="X52" s="4">
        <v>1</v>
      </c>
      <c r="Y52" s="4">
        <v>2.7141000000000002</v>
      </c>
      <c r="Z52" s="5">
        <v>0.67969999999999997</v>
      </c>
      <c r="AA52" s="5">
        <v>0.79479999999999995</v>
      </c>
      <c r="AB52" s="5">
        <v>0.1973</v>
      </c>
      <c r="AC52" s="5">
        <v>1.12E-2</v>
      </c>
      <c r="AD52" s="5">
        <v>0.73219999999999996</v>
      </c>
      <c r="AE52" s="5">
        <v>0.3306</v>
      </c>
      <c r="AF52" s="5">
        <v>1</v>
      </c>
      <c r="AG52" s="5">
        <v>1.9793000000000001</v>
      </c>
      <c r="AH52" s="4">
        <v>0.68730000000000002</v>
      </c>
      <c r="AI52" s="4">
        <v>0.81330000000000002</v>
      </c>
      <c r="AJ52" s="4">
        <v>0.20080000000000001</v>
      </c>
      <c r="AK52" s="4">
        <v>1.4E-2</v>
      </c>
      <c r="AL52" s="4">
        <v>0.71240000000000003</v>
      </c>
      <c r="AM52" s="4"/>
      <c r="AN52" s="4">
        <v>1</v>
      </c>
      <c r="AO52" s="4">
        <v>2.2957000000000001</v>
      </c>
      <c r="AP52" s="5">
        <v>0.6956</v>
      </c>
      <c r="AQ52" s="5">
        <v>0.83420000000000005</v>
      </c>
      <c r="AR52" s="5">
        <v>0.184</v>
      </c>
      <c r="AS52" s="5">
        <v>1.7100000000000001E-2</v>
      </c>
      <c r="AT52" s="5">
        <v>0.69320000000000004</v>
      </c>
      <c r="AU52" s="5">
        <v>0.35880000000000001</v>
      </c>
      <c r="AV52" s="5">
        <v>1</v>
      </c>
      <c r="AW52" s="5">
        <v>1.6552</v>
      </c>
      <c r="AX52" s="4">
        <v>0.70369999999999999</v>
      </c>
      <c r="AY52" s="4">
        <v>0.85560000000000003</v>
      </c>
      <c r="AZ52" s="4">
        <v>0.17649999999999999</v>
      </c>
      <c r="BA52" s="4">
        <v>2.06E-2</v>
      </c>
      <c r="BB52" s="4">
        <v>0.67400000000000004</v>
      </c>
      <c r="BC52" s="4"/>
      <c r="BD52" s="4">
        <v>1</v>
      </c>
      <c r="BE52" s="4">
        <v>2.258</v>
      </c>
      <c r="BF52" s="5">
        <v>0.71430000000000005</v>
      </c>
      <c r="BG52" s="5">
        <v>0.88870000000000005</v>
      </c>
      <c r="BH52" s="5">
        <v>0.16500000000000001</v>
      </c>
      <c r="BI52" s="5">
        <v>2.7099999999999999E-2</v>
      </c>
      <c r="BJ52" s="5">
        <v>0.65210000000000001</v>
      </c>
      <c r="BK52" s="5">
        <v>0.38069999999999998</v>
      </c>
      <c r="BL52" s="5">
        <v>0.99839999999999995</v>
      </c>
      <c r="BM52" s="5">
        <v>0.97519999999999996</v>
      </c>
      <c r="BN52" s="4">
        <v>0.73860000000000003</v>
      </c>
      <c r="BO52" s="4">
        <v>0.94779999999999998</v>
      </c>
      <c r="BP52" s="4">
        <v>0.1152</v>
      </c>
      <c r="BQ52" s="4">
        <v>5.0099999999999999E-2</v>
      </c>
      <c r="BR52" s="4">
        <v>0.54749999999999999</v>
      </c>
      <c r="BS52" s="4"/>
      <c r="BT52" s="4">
        <v>0.97640000000000005</v>
      </c>
      <c r="BU52" s="4">
        <v>1.1494</v>
      </c>
      <c r="BV52" s="5">
        <v>0.66459999999999997</v>
      </c>
      <c r="BW52" s="5">
        <v>0.76280000000000003</v>
      </c>
      <c r="BX52" s="5">
        <v>0.22489999999999999</v>
      </c>
      <c r="BY52" s="5">
        <v>2.8999999999999998E-3</v>
      </c>
      <c r="BZ52" s="5">
        <v>0.7762</v>
      </c>
      <c r="CA52" s="5">
        <v>0.31659999999999999</v>
      </c>
      <c r="CB52" s="5">
        <v>1</v>
      </c>
      <c r="CC52" s="5">
        <v>2.5108999999999999</v>
      </c>
      <c r="CD52" s="4">
        <v>0.67490000000000006</v>
      </c>
      <c r="CE52" s="4">
        <v>0.78459999999999996</v>
      </c>
      <c r="CF52" s="4">
        <v>0.2102</v>
      </c>
      <c r="CG52" s="4">
        <v>8.3000000000000001E-3</v>
      </c>
      <c r="CH52" s="4">
        <v>0.74760000000000004</v>
      </c>
      <c r="CI52" s="4">
        <v>0.32479999999999998</v>
      </c>
      <c r="CJ52" s="4">
        <v>1</v>
      </c>
      <c r="CK52" s="4">
        <v>2.4171999999999998</v>
      </c>
      <c r="CL52" s="5">
        <v>0.68840000000000001</v>
      </c>
      <c r="CM52" s="5">
        <v>0.81830000000000003</v>
      </c>
      <c r="CN52" s="5">
        <v>0.1933</v>
      </c>
      <c r="CO52" s="5">
        <v>1.4E-2</v>
      </c>
      <c r="CP52" s="5">
        <v>0.71089999999999998</v>
      </c>
      <c r="CQ52" s="5">
        <v>0.34210000000000002</v>
      </c>
      <c r="CR52" s="5">
        <v>1</v>
      </c>
      <c r="CS52" s="5">
        <v>1.7902</v>
      </c>
      <c r="CT52" s="4">
        <v>0.70209999999999995</v>
      </c>
      <c r="CU52" s="4">
        <v>0.85460000000000003</v>
      </c>
      <c r="CV52" s="4">
        <v>0.1779</v>
      </c>
      <c r="CW52" s="4">
        <v>2.07E-2</v>
      </c>
      <c r="CX52" s="4">
        <v>0.67520000000000002</v>
      </c>
      <c r="CY52" s="4">
        <v>0.37919999999999998</v>
      </c>
      <c r="CZ52" s="4">
        <v>0.99980000000000002</v>
      </c>
      <c r="DA52" s="4">
        <v>1.4832000000000001</v>
      </c>
      <c r="DB52" s="5">
        <v>0.73819999999999997</v>
      </c>
      <c r="DC52" s="5">
        <v>0.94769999999999999</v>
      </c>
      <c r="DD52" s="5">
        <v>0.128</v>
      </c>
      <c r="DE52" s="5">
        <v>0.05</v>
      </c>
      <c r="DF52" s="5">
        <v>0.54679999999999995</v>
      </c>
      <c r="DG52" s="5">
        <v>0.27210000000000001</v>
      </c>
      <c r="DH52" s="5">
        <v>0.97209999999999996</v>
      </c>
      <c r="DI52" s="5">
        <v>0.65680000000000005</v>
      </c>
      <c r="DJ52" s="4">
        <v>0.66579999999999995</v>
      </c>
      <c r="DK52" s="4">
        <v>0.76719999999999999</v>
      </c>
      <c r="DL52" s="4">
        <v>0.21659999999999999</v>
      </c>
      <c r="DM52" s="4">
        <v>2.8999999999999998E-3</v>
      </c>
      <c r="DN52" s="4">
        <v>0.77490000000000003</v>
      </c>
      <c r="DO52" s="4">
        <v>0.31690000000000002</v>
      </c>
      <c r="DP52" s="4">
        <v>1</v>
      </c>
      <c r="DQ52" s="4">
        <v>2.7505000000000002</v>
      </c>
      <c r="DR52" s="5">
        <v>0.6764</v>
      </c>
      <c r="DS52" s="5">
        <v>0.78920000000000001</v>
      </c>
      <c r="DT52" s="5">
        <v>0.20580000000000001</v>
      </c>
      <c r="DU52" s="5">
        <v>8.3000000000000001E-3</v>
      </c>
      <c r="DV52" s="5">
        <v>0.74739999999999995</v>
      </c>
      <c r="DW52" s="5">
        <v>0.32369999999999999</v>
      </c>
      <c r="DX52" s="5">
        <v>1</v>
      </c>
      <c r="DY52" s="5">
        <v>2.2421000000000002</v>
      </c>
      <c r="DZ52" s="4">
        <v>0.68730000000000002</v>
      </c>
      <c r="EA52" s="4">
        <v>0.81520000000000004</v>
      </c>
      <c r="EB52" s="4">
        <v>0.19289999999999999</v>
      </c>
      <c r="EC52" s="4">
        <v>1.4E-2</v>
      </c>
      <c r="ED52" s="4">
        <v>0.7117</v>
      </c>
      <c r="EE52" s="4">
        <v>0.34289999999999998</v>
      </c>
      <c r="EF52" s="4">
        <v>1</v>
      </c>
      <c r="EG52" s="4">
        <v>1.9419</v>
      </c>
      <c r="EH52" s="5">
        <v>0.7036</v>
      </c>
      <c r="EI52" s="5">
        <v>0.85899999999999999</v>
      </c>
      <c r="EJ52" s="5">
        <v>0.1804</v>
      </c>
      <c r="EK52" s="5">
        <v>2.06E-2</v>
      </c>
      <c r="EL52" s="5">
        <v>0.67310000000000003</v>
      </c>
      <c r="EM52" s="5">
        <v>0.3795</v>
      </c>
      <c r="EN52" s="5">
        <v>0.99980000000000002</v>
      </c>
      <c r="EO52" s="5">
        <v>1.17</v>
      </c>
      <c r="EP52" s="4">
        <v>0.73850000000000005</v>
      </c>
      <c r="EQ52" s="4">
        <v>0.94810000000000005</v>
      </c>
      <c r="ER52" s="4">
        <v>0.13100000000000001</v>
      </c>
      <c r="ES52" s="4">
        <v>5.04E-2</v>
      </c>
      <c r="ET52" s="4">
        <v>0.54610000000000003</v>
      </c>
      <c r="EU52" s="4">
        <v>0.26960000000000001</v>
      </c>
      <c r="EV52" s="4">
        <v>0.96799999999999997</v>
      </c>
      <c r="EW52" s="4">
        <v>0.55549999999999999</v>
      </c>
      <c r="EX52" s="5">
        <v>0.66369999999999996</v>
      </c>
      <c r="EY52" s="5">
        <v>0.75849999999999995</v>
      </c>
      <c r="EZ52" s="5">
        <v>0.22309999999999999</v>
      </c>
      <c r="FA52" s="5">
        <v>2.8999999999999998E-3</v>
      </c>
      <c r="FB52" s="5">
        <v>0.77390000000000003</v>
      </c>
      <c r="FC52" s="5">
        <v>0.31619999999999998</v>
      </c>
      <c r="FD52" s="5">
        <v>1</v>
      </c>
      <c r="FE52" s="5">
        <v>2.6103000000000001</v>
      </c>
      <c r="FF52" s="4">
        <v>0.67630000000000001</v>
      </c>
      <c r="FG52" s="4">
        <v>0.78769999999999996</v>
      </c>
      <c r="FH52" s="4">
        <v>0.2064</v>
      </c>
      <c r="FI52" s="4">
        <v>8.3000000000000001E-3</v>
      </c>
      <c r="FJ52" s="4">
        <v>0.747</v>
      </c>
      <c r="FK52" s="4">
        <v>0.32379999999999998</v>
      </c>
      <c r="FL52" s="4">
        <v>1</v>
      </c>
      <c r="FM52" s="4">
        <v>2.968</v>
      </c>
      <c r="FN52" s="5">
        <v>0.68830000000000002</v>
      </c>
      <c r="FO52" s="5">
        <v>0.81830000000000003</v>
      </c>
      <c r="FP52" s="5">
        <v>0.19450000000000001</v>
      </c>
      <c r="FQ52" s="5">
        <v>1.4E-2</v>
      </c>
      <c r="FR52" s="5">
        <v>0.71189999999999998</v>
      </c>
      <c r="FS52" s="5">
        <v>0.34410000000000002</v>
      </c>
      <c r="FT52" s="5">
        <v>1</v>
      </c>
      <c r="FU52" s="5">
        <v>2.4161999999999999</v>
      </c>
      <c r="FV52" s="4">
        <v>0.70469999999999999</v>
      </c>
      <c r="FW52" s="4">
        <v>0.8599</v>
      </c>
      <c r="FX52" s="4">
        <v>0.17879999999999999</v>
      </c>
      <c r="FY52" s="4">
        <v>2.0500000000000001E-2</v>
      </c>
      <c r="FZ52" s="4">
        <v>0.67290000000000005</v>
      </c>
      <c r="GA52" s="4">
        <v>0.38119999999999998</v>
      </c>
      <c r="GB52" s="4">
        <v>0.99990000000000001</v>
      </c>
      <c r="GC52" s="4">
        <v>1.3308</v>
      </c>
      <c r="GD52" s="5">
        <v>0.73760000000000003</v>
      </c>
      <c r="GE52" s="5">
        <v>0.94430000000000003</v>
      </c>
      <c r="GF52" s="5">
        <v>0.1265</v>
      </c>
      <c r="GG52" s="5">
        <v>5.0700000000000002E-2</v>
      </c>
      <c r="GH52" s="5">
        <v>0.54790000000000005</v>
      </c>
      <c r="GI52" s="5">
        <v>0.26860000000000001</v>
      </c>
      <c r="GJ52" s="5">
        <v>0.97030000000000005</v>
      </c>
      <c r="GK52" s="5">
        <v>0.57250000000000001</v>
      </c>
      <c r="GL52" s="4"/>
      <c r="GM52" s="4"/>
      <c r="GN52" s="4"/>
      <c r="GO52" s="4"/>
      <c r="GP52" s="4"/>
      <c r="GQ52" s="4"/>
      <c r="GR52" s="4"/>
      <c r="GS52" s="4"/>
      <c r="GT52" s="5"/>
      <c r="GU52" s="5"/>
      <c r="GV52" s="5"/>
      <c r="GW52" s="5"/>
      <c r="GX52" s="5"/>
      <c r="GY52" s="5"/>
      <c r="GZ52" s="5"/>
      <c r="HA52" s="5"/>
      <c r="HB52" s="4">
        <v>0.68740000000000001</v>
      </c>
      <c r="HC52" s="4">
        <v>0.81589999999999996</v>
      </c>
      <c r="HD52" s="4">
        <v>0.19489999999999999</v>
      </c>
      <c r="HE52" s="4">
        <v>1.4E-2</v>
      </c>
      <c r="HF52" s="4">
        <v>0.71079999999999999</v>
      </c>
      <c r="HG52" s="4"/>
      <c r="HH52" s="4">
        <v>1</v>
      </c>
      <c r="HI52" s="4">
        <v>1.8633999999999999</v>
      </c>
      <c r="HJ52" s="5"/>
      <c r="HK52" s="5"/>
      <c r="HL52" s="5"/>
      <c r="HM52" s="5"/>
      <c r="HN52" s="5"/>
      <c r="HO52" s="5"/>
      <c r="HP52" s="5"/>
      <c r="HQ52" s="5"/>
      <c r="HR52" s="4"/>
      <c r="HS52" s="4"/>
      <c r="HT52" s="4"/>
      <c r="HU52" s="4"/>
      <c r="HV52" s="4"/>
      <c r="HW52" s="4"/>
      <c r="HX52" s="4"/>
      <c r="HY52" s="4"/>
      <c r="HZ52" s="5"/>
      <c r="IA52" s="5"/>
      <c r="IB52" s="5"/>
      <c r="IC52" s="5"/>
      <c r="ID52" s="5"/>
      <c r="IE52" s="5"/>
      <c r="IF52" s="5"/>
      <c r="IG52" s="5"/>
      <c r="IH52" s="4"/>
      <c r="II52" s="4"/>
      <c r="IJ52" s="4"/>
      <c r="IK52" s="4"/>
      <c r="IL52" s="4"/>
      <c r="IM52" s="4"/>
      <c r="IN52" s="4"/>
      <c r="IO52" s="4"/>
      <c r="IP52" s="5"/>
      <c r="IQ52" s="5"/>
      <c r="IR52" s="5"/>
      <c r="IS52" s="5"/>
      <c r="IT52" s="5"/>
      <c r="IU52" s="5"/>
      <c r="IV52" s="5"/>
      <c r="IW52" s="5"/>
      <c r="IX52" s="4"/>
      <c r="IY52" s="4"/>
      <c r="IZ52" s="4"/>
      <c r="JA52" s="4"/>
      <c r="JB52" s="4"/>
      <c r="JC52" s="4"/>
      <c r="JD52" s="4"/>
      <c r="JE52" s="4"/>
      <c r="JF52" s="5"/>
      <c r="JG52" s="5"/>
      <c r="JH52" s="5"/>
      <c r="JI52" s="5"/>
      <c r="JJ52" s="5"/>
      <c r="JK52" s="5"/>
      <c r="JL52" s="5"/>
      <c r="JM52" s="5"/>
      <c r="JN52" s="4">
        <f t="shared" si="8"/>
        <v>0.69299199999999994</v>
      </c>
      <c r="JO52" s="4">
        <f t="shared" si="9"/>
        <v>0.83125599999999988</v>
      </c>
      <c r="JP52" s="4">
        <f t="shared" si="10"/>
        <v>0.1865</v>
      </c>
      <c r="JQ52" s="4">
        <f t="shared" si="11"/>
        <v>1.8368000000000002E-2</v>
      </c>
      <c r="JR52" s="4">
        <f t="shared" si="12"/>
        <v>0.69474400000000003</v>
      </c>
      <c r="JS52" s="4">
        <f t="shared" si="13"/>
        <v>0.3311157894736842</v>
      </c>
      <c r="JT52" s="4">
        <f t="shared" si="14"/>
        <v>0.99538800000000005</v>
      </c>
      <c r="JU52" s="4">
        <f t="shared" si="15"/>
        <v>1.9031399999999998</v>
      </c>
      <c r="JV52" s="1" t="str" cm="1">
        <f t="array" aca="1" ref="JV52" ca="1">CONCATENATE(INDIRECT(ADDRESS(1,MATCH(_xlfn.MINIFS(B52:JM52,metrics.rec,"MAE"),B52:JM52,0)+1)), ", ", INDIRECT(ADDRESS(2,MATCH(_xlfn.MINIFS(B52:JM52,metrics.rec,"MAE"),B52:JM52,0)+1)))</f>
        <v>k=5, r=0.1</v>
      </c>
      <c r="JW52" s="1" t="str" cm="1">
        <f t="array" aca="1" ref="JW52" ca="1">CONCATENATE(INDIRECT(ADDRESS(1,MATCH(_xlfn.MINIFS(B52:JM52,metrics.rec,"MSE"),B52:JM52,0)+1)), ", ", INDIRECT(ADDRESS(2,MATCH(_xlfn.MINIFS(B52:JM52,metrics.rec,"MSE"),B52:JM52,0)+1)))</f>
        <v>k=5, r=0.1</v>
      </c>
      <c r="JX52" s="1" t="str" cm="1">
        <f t="array" aca="1" ref="JX52" ca="1">CONCATENATE(INDIRECT(ADDRESS(1,MATCH(_xlfn.MAXIFS(B52:JM52,metrics.rec,"R"),B52:JM52,0)+1)), ", ", INDIRECT(ADDRESS(2,MATCH(_xlfn.MAXIFS(B52:JM52,metrics.rec,"R"),B52:JM52,0)+1)))</f>
        <v>k=10, r=0.1</v>
      </c>
      <c r="JY52" s="1" t="str" cm="1">
        <f t="array" aca="1" ref="JY52" ca="1">CONCATENATE(INDIRECT(ADDRESS(1,MATCH(_xlfn.MAXIFS(B52:JM52,metrics.rec,"Precision"),B52:JM52,0)+1)), ", ", INDIRECT(ADDRESS(2,MATCH(_xlfn.MAXIFS(B52:JM52,metrics.rec,"Precision"),B52:JM52,0)+1)))</f>
        <v>k=20, r=0.9</v>
      </c>
      <c r="JZ52" s="1" t="str" cm="1">
        <f t="array" aca="1" ref="JZ52" ca="1">CONCATENATE(INDIRECT(ADDRESS(1,MATCH(_xlfn.MAXIFS(B52:JM52,metrics.rec,"Recall"),B52:JM52,0)+1)), ", ", INDIRECT(ADDRESS(2,MATCH(_xlfn.MAXIFS(B52:JM52,metrics.rec,"Recall"),B52:JM52,0)+1)))</f>
        <v>k=10, r=0.1</v>
      </c>
      <c r="KA52" s="1" t="str" cm="1">
        <f t="array" aca="1" ref="KA52" ca="1">CONCATENATE(INDIRECT(ADDRESS(1,MATCH(_xlfn.MAXIFS(B52:JM52,metrics.rec,"Coverage"),B52:JM52,0)+1)), ", ", INDIRECT(ADDRESS(2,MATCH(_xlfn.MAXIFS(B52:JM52,metrics.rec,"Coverage"),B52:JM52,0)+1)))</f>
        <v>k=20, r=0.7</v>
      </c>
      <c r="KB52" s="1" t="str" cm="1">
        <f t="array" aca="1" ref="KB52" ca="1">CONCATENATE(INDIRECT(ADDRESS(1,MATCH(_xlfn.MAXIFS(B52:JM52,metrics.rec,"Recatio"),B52:JM52,0)+1)), ", ", INDIRECT(ADDRESS(2,MATCH(_xlfn.MAXIFS(B52:JM52,metrics.rec,"Recatio"),B52:JM52,0)+1)))</f>
        <v>k=5, r=0.1</v>
      </c>
      <c r="KC52" s="1" t="str" cm="1">
        <f t="array" aca="1" ref="KC52" ca="1">CONCATENATE(INDIRECT(ADDRESS(1,MATCH(_xlfn.MINIFS(B52:JM52,metrics.rec,"Time"),B52:JM52,0)+1)), ", ", INDIRECT(ADDRESS(2,MATCH(_xlfn.MINIFS(B52:JM52,metrics.rec,"Time"),B52:JM52,0)+1)))</f>
        <v>k=15, r=0.9</v>
      </c>
    </row>
    <row r="53" spans="1:289" x14ac:dyDescent="0.2">
      <c r="A53" s="1" t="s">
        <v>49</v>
      </c>
      <c r="B53" s="4">
        <v>0.65</v>
      </c>
      <c r="C53" s="4">
        <v>0.74280000000000002</v>
      </c>
      <c r="D53" s="4">
        <v>0.25209999999999999</v>
      </c>
      <c r="E53" s="4">
        <v>1.9E-3</v>
      </c>
      <c r="F53" s="4">
        <v>0.88280000000000003</v>
      </c>
      <c r="G53" s="4"/>
      <c r="H53" s="4">
        <v>1</v>
      </c>
      <c r="I53" s="4">
        <v>2.9923000000000002</v>
      </c>
      <c r="J53" s="5">
        <v>0.65580000000000005</v>
      </c>
      <c r="K53" s="5">
        <v>0.75970000000000004</v>
      </c>
      <c r="L53" s="5">
        <v>0.26860000000000001</v>
      </c>
      <c r="M53" s="5">
        <v>3.7000000000000002E-3</v>
      </c>
      <c r="N53" s="5">
        <v>0.87709999999999999</v>
      </c>
      <c r="O53" s="5">
        <v>0.54169999999999996</v>
      </c>
      <c r="P53" s="5">
        <v>1</v>
      </c>
      <c r="Q53" s="5">
        <v>2.5821000000000001</v>
      </c>
      <c r="R53" s="4">
        <v>0.66339999999999999</v>
      </c>
      <c r="S53" s="4">
        <v>0.77690000000000003</v>
      </c>
      <c r="T53" s="4">
        <v>0.25419999999999998</v>
      </c>
      <c r="U53" s="4">
        <v>5.7999999999999996E-3</v>
      </c>
      <c r="V53" s="4">
        <v>0.87060000000000004</v>
      </c>
      <c r="W53" s="4"/>
      <c r="X53" s="4">
        <v>1</v>
      </c>
      <c r="Y53" s="4">
        <v>2.8073999999999999</v>
      </c>
      <c r="Z53" s="5">
        <v>0.66659999999999997</v>
      </c>
      <c r="AA53" s="5">
        <v>0.78239999999999998</v>
      </c>
      <c r="AB53" s="5">
        <v>0.24590000000000001</v>
      </c>
      <c r="AC53" s="5">
        <v>8.3000000000000001E-3</v>
      </c>
      <c r="AD53" s="5">
        <v>0.86119999999999997</v>
      </c>
      <c r="AE53" s="5">
        <v>0.52529999999999999</v>
      </c>
      <c r="AF53" s="5">
        <v>1</v>
      </c>
      <c r="AG53" s="5">
        <v>2.0186999999999999</v>
      </c>
      <c r="AH53" s="4">
        <v>0.6744</v>
      </c>
      <c r="AI53" s="4">
        <v>0.79920000000000002</v>
      </c>
      <c r="AJ53" s="4">
        <v>0.24</v>
      </c>
      <c r="AK53" s="4">
        <v>1.0999999999999999E-2</v>
      </c>
      <c r="AL53" s="4">
        <v>0.84379999999999999</v>
      </c>
      <c r="AM53" s="4"/>
      <c r="AN53" s="4">
        <v>1</v>
      </c>
      <c r="AO53" s="4">
        <v>2.2685</v>
      </c>
      <c r="AP53" s="5">
        <v>0.6845</v>
      </c>
      <c r="AQ53" s="5">
        <v>0.8226</v>
      </c>
      <c r="AR53" s="5">
        <v>0.21829999999999999</v>
      </c>
      <c r="AS53" s="5">
        <v>1.43E-2</v>
      </c>
      <c r="AT53" s="5">
        <v>0.8236</v>
      </c>
      <c r="AU53" s="5">
        <v>0.50929999999999997</v>
      </c>
      <c r="AV53" s="5">
        <v>1</v>
      </c>
      <c r="AW53" s="5">
        <v>1.6656</v>
      </c>
      <c r="AX53" s="4">
        <v>0.69779999999999998</v>
      </c>
      <c r="AY53" s="4">
        <v>0.85329999999999995</v>
      </c>
      <c r="AZ53" s="4">
        <v>0.19980000000000001</v>
      </c>
      <c r="BA53" s="4">
        <v>1.8700000000000001E-2</v>
      </c>
      <c r="BB53" s="4">
        <v>0.79459999999999997</v>
      </c>
      <c r="BC53" s="4"/>
      <c r="BD53" s="4">
        <v>1</v>
      </c>
      <c r="BE53" s="4">
        <v>2.2890000000000001</v>
      </c>
      <c r="BF53" s="5">
        <v>0.71719999999999995</v>
      </c>
      <c r="BG53" s="5">
        <v>0.90069999999999995</v>
      </c>
      <c r="BH53" s="5">
        <v>0.1704</v>
      </c>
      <c r="BI53" s="5">
        <v>2.6100000000000002E-2</v>
      </c>
      <c r="BJ53" s="5">
        <v>0.73309999999999997</v>
      </c>
      <c r="BK53" s="5">
        <v>0.4451</v>
      </c>
      <c r="BL53" s="5">
        <v>0.99839999999999995</v>
      </c>
      <c r="BM53" s="5">
        <v>0.97230000000000005</v>
      </c>
      <c r="BN53" s="4">
        <v>0.74450000000000005</v>
      </c>
      <c r="BO53" s="4">
        <v>0.96499999999999997</v>
      </c>
      <c r="BP53" s="4">
        <v>0.1196</v>
      </c>
      <c r="BQ53" s="4">
        <v>5.0599999999999999E-2</v>
      </c>
      <c r="BR53" s="4">
        <v>0.57499999999999996</v>
      </c>
      <c r="BS53" s="4"/>
      <c r="BT53" s="4">
        <v>0.97640000000000005</v>
      </c>
      <c r="BU53" s="4">
        <v>0.89139999999999997</v>
      </c>
      <c r="BV53" s="5">
        <v>0.65210000000000001</v>
      </c>
      <c r="BW53" s="5">
        <v>0.75360000000000005</v>
      </c>
      <c r="BX53" s="5">
        <v>0.28599999999999998</v>
      </c>
      <c r="BY53" s="5">
        <v>1.9E-3</v>
      </c>
      <c r="BZ53" s="5">
        <v>0.88329999999999997</v>
      </c>
      <c r="CA53" s="5">
        <v>0.55310000000000004</v>
      </c>
      <c r="CB53" s="5">
        <v>1</v>
      </c>
      <c r="CC53" s="5">
        <v>2.6263000000000001</v>
      </c>
      <c r="CD53" s="4">
        <v>0.66149999999999998</v>
      </c>
      <c r="CE53" s="4">
        <v>0.77010000000000001</v>
      </c>
      <c r="CF53" s="4">
        <v>0.26769999999999999</v>
      </c>
      <c r="CG53" s="4">
        <v>5.7999999999999996E-3</v>
      </c>
      <c r="CH53" s="4">
        <v>0.86939999999999995</v>
      </c>
      <c r="CI53" s="4">
        <v>0.53520000000000001</v>
      </c>
      <c r="CJ53" s="4">
        <v>1</v>
      </c>
      <c r="CK53" s="4">
        <v>2.5257000000000001</v>
      </c>
      <c r="CL53" s="5">
        <v>0.67549999999999999</v>
      </c>
      <c r="CM53" s="5">
        <v>0.80349999999999999</v>
      </c>
      <c r="CN53" s="5">
        <v>0.2369</v>
      </c>
      <c r="CO53" s="5">
        <v>1.0999999999999999E-2</v>
      </c>
      <c r="CP53" s="5">
        <v>0.84599999999999997</v>
      </c>
      <c r="CQ53" s="5">
        <v>0.51880000000000004</v>
      </c>
      <c r="CR53" s="5">
        <v>1</v>
      </c>
      <c r="CS53" s="5">
        <v>2.0108000000000001</v>
      </c>
      <c r="CT53" s="4">
        <v>0.69740000000000002</v>
      </c>
      <c r="CU53" s="4">
        <v>0.85160000000000002</v>
      </c>
      <c r="CV53" s="4">
        <v>0.20050000000000001</v>
      </c>
      <c r="CW53" s="4">
        <v>1.8599999999999998E-2</v>
      </c>
      <c r="CX53" s="4">
        <v>0.79279999999999995</v>
      </c>
      <c r="CY53" s="4">
        <v>0.49430000000000002</v>
      </c>
      <c r="CZ53" s="4">
        <v>0.99980000000000002</v>
      </c>
      <c r="DA53" s="4">
        <v>1.4871000000000001</v>
      </c>
      <c r="DB53" s="5">
        <v>0.74429999999999996</v>
      </c>
      <c r="DC53" s="5">
        <v>0.96430000000000005</v>
      </c>
      <c r="DD53" s="5">
        <v>0.12839999999999999</v>
      </c>
      <c r="DE53" s="5">
        <v>5.0299999999999997E-2</v>
      </c>
      <c r="DF53" s="5">
        <v>0.57530000000000003</v>
      </c>
      <c r="DG53" s="5">
        <v>0.28470000000000001</v>
      </c>
      <c r="DH53" s="5">
        <v>0.97209999999999996</v>
      </c>
      <c r="DI53" s="5">
        <v>0.6411</v>
      </c>
      <c r="DJ53" s="4">
        <v>0.65149999999999997</v>
      </c>
      <c r="DK53" s="4">
        <v>0.75070000000000003</v>
      </c>
      <c r="DL53" s="4">
        <v>0.27579999999999999</v>
      </c>
      <c r="DM53" s="4">
        <v>1.9E-3</v>
      </c>
      <c r="DN53" s="4">
        <v>0.88239999999999996</v>
      </c>
      <c r="DO53" s="4">
        <v>0.55189999999999995</v>
      </c>
      <c r="DP53" s="4">
        <v>1</v>
      </c>
      <c r="DQ53" s="4">
        <v>2.8536000000000001</v>
      </c>
      <c r="DR53" s="5">
        <v>0.66169999999999995</v>
      </c>
      <c r="DS53" s="5">
        <v>0.7732</v>
      </c>
      <c r="DT53" s="5">
        <v>0.26</v>
      </c>
      <c r="DU53" s="5">
        <v>5.7999999999999996E-3</v>
      </c>
      <c r="DV53" s="5">
        <v>0.87009999999999998</v>
      </c>
      <c r="DW53" s="5">
        <v>0.53510000000000002</v>
      </c>
      <c r="DX53" s="5">
        <v>1</v>
      </c>
      <c r="DY53" s="5">
        <v>2.3721000000000001</v>
      </c>
      <c r="DZ53" s="4">
        <v>0.67589999999999995</v>
      </c>
      <c r="EA53" s="4">
        <v>0.80379999999999996</v>
      </c>
      <c r="EB53" s="4">
        <v>0.23569999999999999</v>
      </c>
      <c r="EC53" s="4">
        <v>1.0999999999999999E-2</v>
      </c>
      <c r="ED53" s="4">
        <v>0.84530000000000005</v>
      </c>
      <c r="EE53" s="4">
        <v>0.51939999999999997</v>
      </c>
      <c r="EF53" s="4">
        <v>1</v>
      </c>
      <c r="EG53" s="4">
        <v>1.7578</v>
      </c>
      <c r="EH53" s="5">
        <v>0.69950000000000001</v>
      </c>
      <c r="EI53" s="5">
        <v>0.85840000000000005</v>
      </c>
      <c r="EJ53" s="5">
        <v>0.20219999999999999</v>
      </c>
      <c r="EK53" s="5">
        <v>1.8700000000000001E-2</v>
      </c>
      <c r="EL53" s="5">
        <v>0.79269999999999996</v>
      </c>
      <c r="EM53" s="5">
        <v>0.4924</v>
      </c>
      <c r="EN53" s="5">
        <v>0.99980000000000002</v>
      </c>
      <c r="EO53" s="5">
        <v>1.3481000000000001</v>
      </c>
      <c r="EP53" s="4">
        <v>0.74370000000000003</v>
      </c>
      <c r="EQ53" s="4">
        <v>0.96360000000000001</v>
      </c>
      <c r="ER53" s="4">
        <v>0.13150000000000001</v>
      </c>
      <c r="ES53" s="4">
        <v>5.0799999999999998E-2</v>
      </c>
      <c r="ET53" s="4">
        <v>0.5756</v>
      </c>
      <c r="EU53" s="4">
        <v>0.28199999999999997</v>
      </c>
      <c r="EV53" s="4">
        <v>0.96799999999999997</v>
      </c>
      <c r="EW53" s="4">
        <v>0.55640000000000001</v>
      </c>
      <c r="EX53" s="5">
        <v>0.6492</v>
      </c>
      <c r="EY53" s="5">
        <v>0.74550000000000005</v>
      </c>
      <c r="EZ53" s="5">
        <v>0.27879999999999999</v>
      </c>
      <c r="FA53" s="5">
        <v>1.9E-3</v>
      </c>
      <c r="FB53" s="5">
        <v>0.88219999999999998</v>
      </c>
      <c r="FC53" s="5">
        <v>0.55179999999999996</v>
      </c>
      <c r="FD53" s="5">
        <v>1</v>
      </c>
      <c r="FE53" s="5">
        <v>3.1057000000000001</v>
      </c>
      <c r="FF53" s="4">
        <v>0.67259999999999998</v>
      </c>
      <c r="FG53" s="4">
        <v>0.79620000000000002</v>
      </c>
      <c r="FH53" s="4">
        <v>0.26129999999999998</v>
      </c>
      <c r="FI53" s="4">
        <v>5.7000000000000002E-3</v>
      </c>
      <c r="FJ53" s="4">
        <v>0.85350000000000004</v>
      </c>
      <c r="FK53" s="4">
        <v>0.53539999999999999</v>
      </c>
      <c r="FL53" s="4">
        <v>1</v>
      </c>
      <c r="FM53" s="4">
        <v>3.0960999999999999</v>
      </c>
      <c r="FN53" s="5">
        <v>0.67589999999999995</v>
      </c>
      <c r="FO53" s="5">
        <v>0.80420000000000003</v>
      </c>
      <c r="FP53" s="5">
        <v>0.23849999999999999</v>
      </c>
      <c r="FQ53" s="5">
        <v>1.09E-2</v>
      </c>
      <c r="FR53" s="5">
        <v>0.84619999999999995</v>
      </c>
      <c r="FS53" s="5">
        <v>0.52239999999999998</v>
      </c>
      <c r="FT53" s="5">
        <v>1</v>
      </c>
      <c r="FU53" s="5">
        <v>2.5991</v>
      </c>
      <c r="FV53" s="4">
        <v>0.69840000000000002</v>
      </c>
      <c r="FW53" s="4">
        <v>0.85609999999999997</v>
      </c>
      <c r="FX53" s="4">
        <v>0.2021</v>
      </c>
      <c r="FY53" s="4">
        <v>1.8599999999999998E-2</v>
      </c>
      <c r="FZ53" s="4">
        <v>0.79169999999999996</v>
      </c>
      <c r="GA53" s="4">
        <v>0.49320000000000003</v>
      </c>
      <c r="GB53" s="4">
        <v>0.99990000000000001</v>
      </c>
      <c r="GC53" s="4">
        <v>1.3567</v>
      </c>
      <c r="GD53" s="5">
        <v>0.74309999999999998</v>
      </c>
      <c r="GE53" s="5">
        <v>0.96160000000000001</v>
      </c>
      <c r="GF53" s="5">
        <v>0.13159999999999999</v>
      </c>
      <c r="GG53" s="5">
        <v>5.0999999999999997E-2</v>
      </c>
      <c r="GH53" s="5">
        <v>0.57640000000000002</v>
      </c>
      <c r="GI53" s="5">
        <v>0.28060000000000002</v>
      </c>
      <c r="GJ53" s="5">
        <v>0.97030000000000005</v>
      </c>
      <c r="GK53" s="5">
        <v>0.56810000000000005</v>
      </c>
      <c r="GL53" s="4"/>
      <c r="GM53" s="4"/>
      <c r="GN53" s="4"/>
      <c r="GO53" s="4"/>
      <c r="GP53" s="4"/>
      <c r="GQ53" s="4"/>
      <c r="GR53" s="4"/>
      <c r="GS53" s="4"/>
      <c r="GT53" s="5"/>
      <c r="GU53" s="5"/>
      <c r="GV53" s="5"/>
      <c r="GW53" s="5"/>
      <c r="GX53" s="5"/>
      <c r="GY53" s="5"/>
      <c r="GZ53" s="5"/>
      <c r="HA53" s="5"/>
      <c r="HB53" s="4"/>
      <c r="HC53" s="4"/>
      <c r="HD53" s="4"/>
      <c r="HE53" s="4"/>
      <c r="HF53" s="4"/>
      <c r="HG53" s="4"/>
      <c r="HH53" s="4"/>
      <c r="HI53" s="4"/>
      <c r="HJ53" s="5"/>
      <c r="HK53" s="5"/>
      <c r="HL53" s="5"/>
      <c r="HM53" s="5"/>
      <c r="HN53" s="5"/>
      <c r="HO53" s="5"/>
      <c r="HP53" s="5"/>
      <c r="HQ53" s="5"/>
      <c r="HR53" s="4"/>
      <c r="HS53" s="4"/>
      <c r="HT53" s="4"/>
      <c r="HU53" s="4"/>
      <c r="HV53" s="4"/>
      <c r="HW53" s="4"/>
      <c r="HX53" s="4"/>
      <c r="HY53" s="4"/>
      <c r="HZ53" s="5"/>
      <c r="IA53" s="5"/>
      <c r="IB53" s="5"/>
      <c r="IC53" s="5"/>
      <c r="ID53" s="5"/>
      <c r="IE53" s="5"/>
      <c r="IF53" s="5"/>
      <c r="IG53" s="5"/>
      <c r="IH53" s="4"/>
      <c r="II53" s="4"/>
      <c r="IJ53" s="4"/>
      <c r="IK53" s="4"/>
      <c r="IL53" s="4"/>
      <c r="IM53" s="4"/>
      <c r="IN53" s="4"/>
      <c r="IO53" s="4"/>
      <c r="IP53" s="5"/>
      <c r="IQ53" s="5"/>
      <c r="IR53" s="5"/>
      <c r="IS53" s="5"/>
      <c r="IT53" s="5"/>
      <c r="IU53" s="5"/>
      <c r="IV53" s="5"/>
      <c r="IW53" s="5"/>
      <c r="IX53" s="4"/>
      <c r="IY53" s="4"/>
      <c r="IZ53" s="4"/>
      <c r="JA53" s="4"/>
      <c r="JB53" s="4"/>
      <c r="JC53" s="4"/>
      <c r="JD53" s="4"/>
      <c r="JE53" s="4"/>
      <c r="JF53" s="5"/>
      <c r="JG53" s="5"/>
      <c r="JH53" s="5"/>
      <c r="JI53" s="5"/>
      <c r="JJ53" s="5"/>
      <c r="JK53" s="5"/>
      <c r="JL53" s="5"/>
      <c r="JM53" s="5"/>
      <c r="JN53" s="4">
        <f t="shared" si="8"/>
        <v>0.68568750000000012</v>
      </c>
      <c r="JO53" s="4">
        <f t="shared" si="9"/>
        <v>0.82745833333333341</v>
      </c>
      <c r="JP53" s="4">
        <f t="shared" si="10"/>
        <v>0.22107916666666663</v>
      </c>
      <c r="JQ53" s="4">
        <f t="shared" si="11"/>
        <v>1.6845833333333338E-2</v>
      </c>
      <c r="JR53" s="4">
        <f t="shared" si="12"/>
        <v>0.79769583333333338</v>
      </c>
      <c r="JS53" s="4">
        <f t="shared" si="13"/>
        <v>0.48272105263157894</v>
      </c>
      <c r="JT53" s="4">
        <f t="shared" si="14"/>
        <v>0.99519583333333339</v>
      </c>
      <c r="JU53" s="4">
        <f t="shared" si="15"/>
        <v>1.974666666666667</v>
      </c>
      <c r="JV53" s="1" t="str" cm="1">
        <f t="array" aca="1" ref="JV53" ca="1">CONCATENATE(INDIRECT(ADDRESS(1,MATCH(_xlfn.MINIFS(B53:JM53,metrics.rec,"MAE"),B53:JM53,0)+1)), ", ", INDIRECT(ADDRESS(2,MATCH(_xlfn.MINIFS(B53:JM53,metrics.rec,"MAE"),B53:JM53,0)+1)))</f>
        <v>k=20, r=0.1</v>
      </c>
      <c r="JW53" s="1" t="str" cm="1">
        <f t="array" aca="1" ref="JW53" ca="1">CONCATENATE(INDIRECT(ADDRESS(1,MATCH(_xlfn.MINIFS(B53:JM53,metrics.rec,"MSE"),B53:JM53,0)+1)), ", ", INDIRECT(ADDRESS(2,MATCH(_xlfn.MINIFS(B53:JM53,metrics.rec,"MSE"),B53:JM53,0)+1)))</f>
        <v>k=5, r=0.1</v>
      </c>
      <c r="JX53" s="1" t="str" cm="1">
        <f t="array" aca="1" ref="JX53" ca="1">CONCATENATE(INDIRECT(ADDRESS(1,MATCH(_xlfn.MAXIFS(B53:JM53,metrics.rec,"R"),B53:JM53,0)+1)), ", ", INDIRECT(ADDRESS(2,MATCH(_xlfn.MAXIFS(B53:JM53,metrics.rec,"R"),B53:JM53,0)+1)))</f>
        <v>k=10, r=0.1</v>
      </c>
      <c r="JY53" s="1" t="str" cm="1">
        <f t="array" aca="1" ref="JY53" ca="1">CONCATENATE(INDIRECT(ADDRESS(1,MATCH(_xlfn.MAXIFS(B53:JM53,metrics.rec,"Precision"),B53:JM53,0)+1)), ", ", INDIRECT(ADDRESS(2,MATCH(_xlfn.MAXIFS(B53:JM53,metrics.rec,"Precision"),B53:JM53,0)+1)))</f>
        <v>k=20, r=0.9</v>
      </c>
      <c r="JZ53" s="1" t="str" cm="1">
        <f t="array" aca="1" ref="JZ53" ca="1">CONCATENATE(INDIRECT(ADDRESS(1,MATCH(_xlfn.MAXIFS(B53:JM53,metrics.rec,"Recall"),B53:JM53,0)+1)), ", ", INDIRECT(ADDRESS(2,MATCH(_xlfn.MAXIFS(B53:JM53,metrics.rec,"Recall"),B53:JM53,0)+1)))</f>
        <v>k=10, r=0.1</v>
      </c>
      <c r="KA53" s="1" t="str" cm="1">
        <f t="array" aca="1" ref="KA53" ca="1">CONCATENATE(INDIRECT(ADDRESS(1,MATCH(_xlfn.MAXIFS(B53:JM53,metrics.rec,"Coverage"),B53:JM53,0)+1)), ", ", INDIRECT(ADDRESS(2,MATCH(_xlfn.MAXIFS(B53:JM53,metrics.rec,"Coverage"),B53:JM53,0)+1)))</f>
        <v>k=10, r=0.1</v>
      </c>
      <c r="KB53" s="1" t="str" cm="1">
        <f t="array" aca="1" ref="KB53" ca="1">CONCATENATE(INDIRECT(ADDRESS(1,MATCH(_xlfn.MAXIFS(B53:JM53,metrics.rec,"Recatio"),B53:JM53,0)+1)), ", ", INDIRECT(ADDRESS(2,MATCH(_xlfn.MAXIFS(B53:JM53,metrics.rec,"Recatio"),B53:JM53,0)+1)))</f>
        <v>k=5, r=0.1</v>
      </c>
      <c r="KC53" s="1" t="str" cm="1">
        <f t="array" aca="1" ref="KC53" ca="1">CONCATENATE(INDIRECT(ADDRESS(1,MATCH(_xlfn.MINIFS(B53:JM53,metrics.rec,"Time"),B53:JM53,0)+1)), ", ", INDIRECT(ADDRESS(2,MATCH(_xlfn.MINIFS(B53:JM53,metrics.rec,"Time"),B53:JM53,0)+1)))</f>
        <v>k=15, r=0.9</v>
      </c>
    </row>
    <row r="54" spans="1:289" x14ac:dyDescent="0.2">
      <c r="A54" s="1" t="s">
        <v>50</v>
      </c>
      <c r="B54" s="4">
        <v>0.73299999999999998</v>
      </c>
      <c r="C54" s="4">
        <v>0.92179999999999995</v>
      </c>
      <c r="D54" s="4">
        <v>0.15890000000000001</v>
      </c>
      <c r="E54" s="4">
        <v>2.5999999999999999E-3</v>
      </c>
      <c r="F54" s="4">
        <v>0.41249999999999998</v>
      </c>
      <c r="G54" s="4"/>
      <c r="H54" s="4">
        <v>1</v>
      </c>
      <c r="I54" s="4">
        <v>2.7751999999999999</v>
      </c>
      <c r="J54" s="5">
        <v>0.74280000000000002</v>
      </c>
      <c r="K54" s="5">
        <v>0.95150000000000001</v>
      </c>
      <c r="L54" s="5">
        <v>0.1709</v>
      </c>
      <c r="M54" s="5">
        <v>4.8999999999999998E-3</v>
      </c>
      <c r="N54" s="5">
        <v>0.41520000000000001</v>
      </c>
      <c r="O54" s="5">
        <v>0.19589999999999999</v>
      </c>
      <c r="P54" s="5">
        <v>1</v>
      </c>
      <c r="Q54" s="5">
        <v>2.4114</v>
      </c>
      <c r="R54" s="4">
        <v>0.74670000000000003</v>
      </c>
      <c r="S54" s="4">
        <v>0.95830000000000004</v>
      </c>
      <c r="T54" s="4">
        <v>0.16320000000000001</v>
      </c>
      <c r="U54" s="4">
        <v>7.1999999999999998E-3</v>
      </c>
      <c r="V54" s="4">
        <v>0.42420000000000002</v>
      </c>
      <c r="W54" s="4"/>
      <c r="X54" s="4">
        <v>1</v>
      </c>
      <c r="Y54" s="4">
        <v>2.7543000000000002</v>
      </c>
      <c r="Z54" s="5">
        <v>0.74809999999999999</v>
      </c>
      <c r="AA54" s="5">
        <v>0.96160000000000001</v>
      </c>
      <c r="AB54" s="5">
        <v>0.1573</v>
      </c>
      <c r="AC54" s="5">
        <v>9.7000000000000003E-3</v>
      </c>
      <c r="AD54" s="5">
        <v>0.42780000000000001</v>
      </c>
      <c r="AE54" s="5">
        <v>0.22370000000000001</v>
      </c>
      <c r="AF54" s="5">
        <v>1</v>
      </c>
      <c r="AG54" s="5">
        <v>1.9229000000000001</v>
      </c>
      <c r="AH54" s="4">
        <v>0.74650000000000005</v>
      </c>
      <c r="AI54" s="4">
        <v>0.95979999999999999</v>
      </c>
      <c r="AJ54" s="4">
        <v>0.16270000000000001</v>
      </c>
      <c r="AK54" s="4">
        <v>1.1900000000000001E-2</v>
      </c>
      <c r="AL54" s="4">
        <v>0.43519999999999998</v>
      </c>
      <c r="AM54" s="4"/>
      <c r="AN54" s="4">
        <v>1</v>
      </c>
      <c r="AO54" s="4">
        <v>2.1315</v>
      </c>
      <c r="AP54" s="5">
        <v>0.74209999999999998</v>
      </c>
      <c r="AQ54" s="5">
        <v>0.94940000000000002</v>
      </c>
      <c r="AR54" s="5">
        <v>0.16289999999999999</v>
      </c>
      <c r="AS54" s="5">
        <v>1.47E-2</v>
      </c>
      <c r="AT54" s="5">
        <v>0.46250000000000002</v>
      </c>
      <c r="AU54" s="5">
        <v>0.2782</v>
      </c>
      <c r="AV54" s="5">
        <v>1</v>
      </c>
      <c r="AW54" s="5">
        <v>1.5720000000000001</v>
      </c>
      <c r="AX54" s="4">
        <v>0.74470000000000003</v>
      </c>
      <c r="AY54" s="4">
        <v>0.95889999999999997</v>
      </c>
      <c r="AZ54" s="4">
        <v>0.1515</v>
      </c>
      <c r="BA54" s="4">
        <v>1.7999999999999999E-2</v>
      </c>
      <c r="BB54" s="4">
        <v>0.4919</v>
      </c>
      <c r="BC54" s="4"/>
      <c r="BD54" s="4">
        <v>1</v>
      </c>
      <c r="BE54" s="4">
        <v>2.2991000000000001</v>
      </c>
      <c r="BF54" s="5">
        <v>0.74160000000000004</v>
      </c>
      <c r="BG54" s="5">
        <v>0.95740000000000003</v>
      </c>
      <c r="BH54" s="5">
        <v>0.155</v>
      </c>
      <c r="BI54" s="5">
        <v>2.4899999999999999E-2</v>
      </c>
      <c r="BJ54" s="5">
        <v>0.52680000000000005</v>
      </c>
      <c r="BK54" s="5">
        <v>0.33450000000000002</v>
      </c>
      <c r="BL54" s="5">
        <v>0.99839999999999995</v>
      </c>
      <c r="BM54" s="5">
        <v>0.9526</v>
      </c>
      <c r="BN54" s="4">
        <v>0.75360000000000005</v>
      </c>
      <c r="BO54" s="4">
        <v>0.98660000000000003</v>
      </c>
      <c r="BP54" s="4">
        <v>0.11119999999999999</v>
      </c>
      <c r="BQ54" s="4">
        <v>4.8300000000000003E-2</v>
      </c>
      <c r="BR54" s="4">
        <v>0.50460000000000005</v>
      </c>
      <c r="BS54" s="4"/>
      <c r="BT54" s="4">
        <v>0.97599999999999998</v>
      </c>
      <c r="BU54" s="4">
        <v>0.89</v>
      </c>
      <c r="BV54" s="5">
        <v>0.74209999999999998</v>
      </c>
      <c r="BW54" s="5">
        <v>0.95150000000000001</v>
      </c>
      <c r="BX54" s="5">
        <v>0.18679999999999999</v>
      </c>
      <c r="BY54" s="5">
        <v>2.5999999999999999E-3</v>
      </c>
      <c r="BZ54" s="5">
        <v>0.41170000000000001</v>
      </c>
      <c r="CA54" s="5">
        <v>0.18379999999999999</v>
      </c>
      <c r="CB54" s="5">
        <v>1</v>
      </c>
      <c r="CC54" s="5">
        <v>2.4260999999999999</v>
      </c>
      <c r="CD54" s="4">
        <v>0.74399999999999999</v>
      </c>
      <c r="CE54" s="4">
        <v>0.94789999999999996</v>
      </c>
      <c r="CF54" s="4">
        <v>0.16930000000000001</v>
      </c>
      <c r="CG54" s="4">
        <v>7.1999999999999998E-3</v>
      </c>
      <c r="CH54" s="4">
        <v>0.42070000000000002</v>
      </c>
      <c r="CI54" s="4">
        <v>0.2089</v>
      </c>
      <c r="CJ54" s="4">
        <v>1</v>
      </c>
      <c r="CK54" s="4">
        <v>2.3946000000000001</v>
      </c>
      <c r="CL54" s="5">
        <v>0.74719999999999998</v>
      </c>
      <c r="CM54" s="5">
        <v>0.96140000000000003</v>
      </c>
      <c r="CN54" s="5">
        <v>0.15870000000000001</v>
      </c>
      <c r="CO54" s="5">
        <v>1.2E-2</v>
      </c>
      <c r="CP54" s="5">
        <v>0.43909999999999999</v>
      </c>
      <c r="CQ54" s="5">
        <v>0.24629999999999999</v>
      </c>
      <c r="CR54" s="5">
        <v>1</v>
      </c>
      <c r="CS54" s="5">
        <v>1.8781000000000001</v>
      </c>
      <c r="CT54" s="4">
        <v>0.74419999999999997</v>
      </c>
      <c r="CU54" s="4">
        <v>0.95789999999999997</v>
      </c>
      <c r="CV54" s="4">
        <v>0.15229999999999999</v>
      </c>
      <c r="CW54" s="4">
        <v>1.8100000000000002E-2</v>
      </c>
      <c r="CX54" s="4">
        <v>0.48720000000000002</v>
      </c>
      <c r="CY54" s="4">
        <v>0.31290000000000001</v>
      </c>
      <c r="CZ54" s="4">
        <v>0.99980000000000002</v>
      </c>
      <c r="DA54" s="4">
        <v>1.5101</v>
      </c>
      <c r="DB54" s="5">
        <v>0.75129999999999997</v>
      </c>
      <c r="DC54" s="5">
        <v>0.98</v>
      </c>
      <c r="DD54" s="5">
        <v>0.12479999999999999</v>
      </c>
      <c r="DE54" s="5">
        <v>4.82E-2</v>
      </c>
      <c r="DF54" s="5">
        <v>0.50570000000000004</v>
      </c>
      <c r="DG54" s="5">
        <v>0.26119999999999999</v>
      </c>
      <c r="DH54" s="5">
        <v>0.97189999999999999</v>
      </c>
      <c r="DI54" s="5">
        <v>0.6411</v>
      </c>
      <c r="DJ54" s="4">
        <v>0.73950000000000005</v>
      </c>
      <c r="DK54" s="4">
        <v>0.94020000000000004</v>
      </c>
      <c r="DL54" s="4">
        <v>0.17460000000000001</v>
      </c>
      <c r="DM54" s="4">
        <v>2.5999999999999999E-3</v>
      </c>
      <c r="DN54" s="4">
        <v>0.4138</v>
      </c>
      <c r="DO54" s="4">
        <v>0.18340000000000001</v>
      </c>
      <c r="DP54" s="4">
        <v>1</v>
      </c>
      <c r="DQ54" s="4">
        <v>2.6372</v>
      </c>
      <c r="DR54" s="5">
        <v>0.74650000000000005</v>
      </c>
      <c r="DS54" s="5">
        <v>0.95609999999999995</v>
      </c>
      <c r="DT54" s="5">
        <v>0.1673</v>
      </c>
      <c r="DU54" s="5">
        <v>7.1999999999999998E-3</v>
      </c>
      <c r="DV54" s="5">
        <v>0.41959999999999997</v>
      </c>
      <c r="DW54" s="5">
        <v>0.2084</v>
      </c>
      <c r="DX54" s="5">
        <v>1</v>
      </c>
      <c r="DY54" s="5">
        <v>2.2242999999999999</v>
      </c>
      <c r="DZ54" s="4">
        <v>0.74590000000000001</v>
      </c>
      <c r="EA54" s="4">
        <v>0.95930000000000004</v>
      </c>
      <c r="EB54" s="4">
        <v>0.15820000000000001</v>
      </c>
      <c r="EC54" s="4">
        <v>1.2E-2</v>
      </c>
      <c r="ED54" s="4">
        <v>0.43959999999999999</v>
      </c>
      <c r="EE54" s="4">
        <v>0.24740000000000001</v>
      </c>
      <c r="EF54" s="4">
        <v>1</v>
      </c>
      <c r="EG54" s="4">
        <v>1.6406000000000001</v>
      </c>
      <c r="EH54" s="5">
        <v>0.74339999999999995</v>
      </c>
      <c r="EI54" s="5">
        <v>0.95789999999999997</v>
      </c>
      <c r="EJ54" s="5">
        <v>0.1555</v>
      </c>
      <c r="EK54" s="5">
        <v>1.8200000000000001E-2</v>
      </c>
      <c r="EL54" s="5">
        <v>0.48759999999999998</v>
      </c>
      <c r="EM54" s="5">
        <v>0.31159999999999999</v>
      </c>
      <c r="EN54" s="5">
        <v>0.99980000000000002</v>
      </c>
      <c r="EO54" s="5">
        <v>1.3046</v>
      </c>
      <c r="EP54" s="4">
        <v>0.75009999999999999</v>
      </c>
      <c r="EQ54" s="4">
        <v>0.9788</v>
      </c>
      <c r="ER54" s="4">
        <v>0.12479999999999999</v>
      </c>
      <c r="ES54" s="4">
        <v>4.8599999999999997E-2</v>
      </c>
      <c r="ET54" s="4">
        <v>0.503</v>
      </c>
      <c r="EU54" s="4">
        <v>0.2576</v>
      </c>
      <c r="EV54" s="4">
        <v>0.96699999999999997</v>
      </c>
      <c r="EW54" s="4">
        <v>0.55830000000000002</v>
      </c>
      <c r="EX54" s="5">
        <v>0.73709999999999998</v>
      </c>
      <c r="EY54" s="5">
        <v>0.93530000000000002</v>
      </c>
      <c r="EZ54" s="5">
        <v>0.1807</v>
      </c>
      <c r="FA54" s="5">
        <v>2.5999999999999999E-3</v>
      </c>
      <c r="FB54" s="5">
        <v>0.41149999999999998</v>
      </c>
      <c r="FC54" s="5">
        <v>0.1825</v>
      </c>
      <c r="FD54" s="5">
        <v>1</v>
      </c>
      <c r="FE54" s="5">
        <v>3.0844</v>
      </c>
      <c r="FF54" s="4">
        <v>0.74560000000000004</v>
      </c>
      <c r="FG54" s="4">
        <v>0.95540000000000003</v>
      </c>
      <c r="FH54" s="4">
        <v>0.1651</v>
      </c>
      <c r="FI54" s="4">
        <v>7.1999999999999998E-3</v>
      </c>
      <c r="FJ54" s="4">
        <v>0.42259999999999998</v>
      </c>
      <c r="FK54" s="4">
        <v>0.20880000000000001</v>
      </c>
      <c r="FL54" s="4">
        <v>1</v>
      </c>
      <c r="FM54" s="4">
        <v>2.7740999999999998</v>
      </c>
      <c r="FN54" s="5">
        <v>0.74719999999999998</v>
      </c>
      <c r="FO54" s="5">
        <v>0.96509999999999996</v>
      </c>
      <c r="FP54" s="5">
        <v>0.15740000000000001</v>
      </c>
      <c r="FQ54" s="5">
        <v>1.1900000000000001E-2</v>
      </c>
      <c r="FR54" s="5">
        <v>0.43640000000000001</v>
      </c>
      <c r="FS54" s="5">
        <v>0.24709999999999999</v>
      </c>
      <c r="FT54" s="5">
        <v>1</v>
      </c>
      <c r="FU54" s="5">
        <v>2.3723999999999998</v>
      </c>
      <c r="FV54" s="4">
        <v>0.74360000000000004</v>
      </c>
      <c r="FW54" s="4">
        <v>0.95699999999999996</v>
      </c>
      <c r="FX54" s="4">
        <v>0.15720000000000001</v>
      </c>
      <c r="FY54" s="4">
        <v>1.7999999999999999E-2</v>
      </c>
      <c r="FZ54" s="4">
        <v>0.48830000000000001</v>
      </c>
      <c r="GA54" s="4">
        <v>0.31469999999999998</v>
      </c>
      <c r="GB54" s="4">
        <v>0.99990000000000001</v>
      </c>
      <c r="GC54" s="4">
        <v>1.2970999999999999</v>
      </c>
      <c r="GD54" s="5">
        <v>0.74939999999999996</v>
      </c>
      <c r="GE54" s="5">
        <v>0.97470000000000001</v>
      </c>
      <c r="GF54" s="5">
        <v>0.1227</v>
      </c>
      <c r="GG54" s="5">
        <v>4.9000000000000002E-2</v>
      </c>
      <c r="GH54" s="5">
        <v>0.50600000000000001</v>
      </c>
      <c r="GI54" s="5">
        <v>0.25669999999999998</v>
      </c>
      <c r="GJ54" s="5">
        <v>0.96909999999999996</v>
      </c>
      <c r="GK54" s="5">
        <v>0.56620000000000004</v>
      </c>
      <c r="GL54" s="4"/>
      <c r="GM54" s="4"/>
      <c r="GN54" s="4"/>
      <c r="GO54" s="4"/>
      <c r="GP54" s="4"/>
      <c r="GQ54" s="4"/>
      <c r="GR54" s="4"/>
      <c r="GS54" s="4"/>
      <c r="GT54" s="5"/>
      <c r="GU54" s="5"/>
      <c r="GV54" s="5"/>
      <c r="GW54" s="5"/>
      <c r="GX54" s="5"/>
      <c r="GY54" s="5"/>
      <c r="GZ54" s="5"/>
      <c r="HA54" s="5"/>
      <c r="HB54" s="4"/>
      <c r="HC54" s="4"/>
      <c r="HD54" s="4"/>
      <c r="HE54" s="4"/>
      <c r="HF54" s="4"/>
      <c r="HG54" s="4"/>
      <c r="HH54" s="4"/>
      <c r="HI54" s="4"/>
      <c r="HJ54" s="5"/>
      <c r="HK54" s="5"/>
      <c r="HL54" s="5"/>
      <c r="HM54" s="5"/>
      <c r="HN54" s="5"/>
      <c r="HO54" s="5"/>
      <c r="HP54" s="5"/>
      <c r="HQ54" s="5"/>
      <c r="HR54" s="4"/>
      <c r="HS54" s="4"/>
      <c r="HT54" s="4"/>
      <c r="HU54" s="4"/>
      <c r="HV54" s="4"/>
      <c r="HW54" s="4"/>
      <c r="HX54" s="4"/>
      <c r="HY54" s="4"/>
      <c r="HZ54" s="5"/>
      <c r="IA54" s="5"/>
      <c r="IB54" s="5"/>
      <c r="IC54" s="5"/>
      <c r="ID54" s="5"/>
      <c r="IE54" s="5"/>
      <c r="IF54" s="5"/>
      <c r="IG54" s="5"/>
      <c r="IH54" s="4"/>
      <c r="II54" s="4"/>
      <c r="IJ54" s="4"/>
      <c r="IK54" s="4"/>
      <c r="IL54" s="4"/>
      <c r="IM54" s="4"/>
      <c r="IN54" s="4"/>
      <c r="IO54" s="4"/>
      <c r="IP54" s="5"/>
      <c r="IQ54" s="5"/>
      <c r="IR54" s="5"/>
      <c r="IS54" s="5"/>
      <c r="IT54" s="5"/>
      <c r="IU54" s="5"/>
      <c r="IV54" s="5"/>
      <c r="IW54" s="5"/>
      <c r="IX54" s="4"/>
      <c r="IY54" s="4"/>
      <c r="IZ54" s="4"/>
      <c r="JA54" s="4"/>
      <c r="JB54" s="4"/>
      <c r="JC54" s="4"/>
      <c r="JD54" s="4"/>
      <c r="JE54" s="4"/>
      <c r="JF54" s="5"/>
      <c r="JG54" s="5"/>
      <c r="JH54" s="5"/>
      <c r="JI54" s="5"/>
      <c r="JJ54" s="5"/>
      <c r="JK54" s="5"/>
      <c r="JL54" s="5"/>
      <c r="JM54" s="5"/>
      <c r="JN54" s="4">
        <f t="shared" si="8"/>
        <v>0.74484166666666674</v>
      </c>
      <c r="JO54" s="4">
        <f t="shared" si="9"/>
        <v>0.95765833333333328</v>
      </c>
      <c r="JP54" s="4">
        <f t="shared" si="10"/>
        <v>0.15620833333333331</v>
      </c>
      <c r="JQ54" s="4">
        <f t="shared" si="11"/>
        <v>1.6983333333333333E-2</v>
      </c>
      <c r="JR54" s="4">
        <f t="shared" si="12"/>
        <v>0.45389583333333339</v>
      </c>
      <c r="JS54" s="4">
        <f t="shared" si="13"/>
        <v>0.24545263157894739</v>
      </c>
      <c r="JT54" s="4">
        <f t="shared" si="14"/>
        <v>0.99507916666666674</v>
      </c>
      <c r="JU54" s="4">
        <f t="shared" si="15"/>
        <v>1.8757583333333336</v>
      </c>
      <c r="JV54" s="1" t="str" cm="1">
        <f t="array" aca="1" ref="JV54" ca="1">CONCATENATE(INDIRECT(ADDRESS(1,MATCH(_xlfn.MINIFS(B54:JM54,metrics.rec,"MAE"),B54:JM54,0)+1)), ", ", INDIRECT(ADDRESS(2,MATCH(_xlfn.MINIFS(B54:JM54,metrics.rec,"MAE"),B54:JM54,0)+1)))</f>
        <v>k=5, r=0.1</v>
      </c>
      <c r="JW54" s="1" t="str" cm="1">
        <f t="array" aca="1" ref="JW54" ca="1">CONCATENATE(INDIRECT(ADDRESS(1,MATCH(_xlfn.MINIFS(B54:JM54,metrics.rec,"MSE"),B54:JM54,0)+1)), ", ", INDIRECT(ADDRESS(2,MATCH(_xlfn.MINIFS(B54:JM54,metrics.rec,"MSE"),B54:JM54,0)+1)))</f>
        <v>k=5, r=0.1</v>
      </c>
      <c r="JX54" s="1" t="str" cm="1">
        <f t="array" aca="1" ref="JX54" ca="1">CONCATENATE(INDIRECT(ADDRESS(1,MATCH(_xlfn.MAXIFS(B54:JM54,metrics.rec,"R"),B54:JM54,0)+1)), ", ", INDIRECT(ADDRESS(2,MATCH(_xlfn.MAXIFS(B54:JM54,metrics.rec,"R"),B54:JM54,0)+1)))</f>
        <v>k=10, r=0.1</v>
      </c>
      <c r="JY54" s="1" t="str" cm="1">
        <f t="array" aca="1" ref="JY54" ca="1">CONCATENATE(INDIRECT(ADDRESS(1,MATCH(_xlfn.MAXIFS(B54:JM54,metrics.rec,"Precision"),B54:JM54,0)+1)), ", ", INDIRECT(ADDRESS(2,MATCH(_xlfn.MAXIFS(B54:JM54,metrics.rec,"Precision"),B54:JM54,0)+1)))</f>
        <v>k=20, r=0.9</v>
      </c>
      <c r="JZ54" s="1" t="str" cm="1">
        <f t="array" aca="1" ref="JZ54" ca="1">CONCATENATE(INDIRECT(ADDRESS(1,MATCH(_xlfn.MAXIFS(B54:JM54,metrics.rec,"Recall"),B54:JM54,0)+1)), ", ", INDIRECT(ADDRESS(2,MATCH(_xlfn.MAXIFS(B54:JM54,metrics.rec,"Recall"),B54:JM54,0)+1)))</f>
        <v>k=5, r=0.8</v>
      </c>
      <c r="KA54" s="1" t="str" cm="1">
        <f t="array" aca="1" ref="KA54" ca="1">CONCATENATE(INDIRECT(ADDRESS(1,MATCH(_xlfn.MAXIFS(B54:JM54,metrics.rec,"Coverage"),B54:JM54,0)+1)), ", ", INDIRECT(ADDRESS(2,MATCH(_xlfn.MAXIFS(B54:JM54,metrics.rec,"Coverage"),B54:JM54,0)+1)))</f>
        <v>k=5, r=0.8</v>
      </c>
      <c r="KB54" s="1" t="str" cm="1">
        <f t="array" aca="1" ref="KB54" ca="1">CONCATENATE(INDIRECT(ADDRESS(1,MATCH(_xlfn.MAXIFS(B54:JM54,metrics.rec,"Recatio"),B54:JM54,0)+1)), ", ", INDIRECT(ADDRESS(2,MATCH(_xlfn.MAXIFS(B54:JM54,metrics.rec,"Recatio"),B54:JM54,0)+1)))</f>
        <v>k=5, r=0.1</v>
      </c>
      <c r="KC54" s="1" t="str" cm="1">
        <f t="array" aca="1" ref="KC54" ca="1">CONCATENATE(INDIRECT(ADDRESS(1,MATCH(_xlfn.MINIFS(B54:JM54,metrics.rec,"Time"),B54:JM54,0)+1)), ", ", INDIRECT(ADDRESS(2,MATCH(_xlfn.MINIFS(B54:JM54,metrics.rec,"Time"),B54:JM54,0)+1)))</f>
        <v>k=15, r=0.9</v>
      </c>
    </row>
    <row r="55" spans="1:289" x14ac:dyDescent="0.2">
      <c r="A55" s="1" t="s">
        <v>51</v>
      </c>
      <c r="B55" s="4">
        <v>0.65659999999999996</v>
      </c>
      <c r="C55" s="4">
        <v>0.74460000000000004</v>
      </c>
      <c r="D55" s="4">
        <v>0.15709999999999999</v>
      </c>
      <c r="E55" s="4">
        <v>2.5000000000000001E-3</v>
      </c>
      <c r="F55" s="4">
        <v>0.83660000000000001</v>
      </c>
      <c r="G55" s="4"/>
      <c r="H55" s="4">
        <v>0.98129999999999995</v>
      </c>
      <c r="I55" s="4">
        <v>5.5533000000000001</v>
      </c>
      <c r="J55" s="5">
        <v>0.66249999999999998</v>
      </c>
      <c r="K55" s="5">
        <v>0.75890000000000002</v>
      </c>
      <c r="L55" s="5">
        <v>0.1235</v>
      </c>
      <c r="M55" s="5">
        <v>4.7999999999999996E-3</v>
      </c>
      <c r="N55" s="5">
        <v>0.83189999999999997</v>
      </c>
      <c r="O55" s="5">
        <v>0.3967</v>
      </c>
      <c r="P55" s="5">
        <v>0.97629999999999995</v>
      </c>
      <c r="Q55" s="5">
        <v>4.9322999999999997</v>
      </c>
      <c r="R55" s="4">
        <v>0.66769999999999996</v>
      </c>
      <c r="S55" s="4">
        <v>0.76980000000000004</v>
      </c>
      <c r="T55" s="4">
        <v>9.8199999999999996E-2</v>
      </c>
      <c r="U55" s="4">
        <v>7.3000000000000001E-3</v>
      </c>
      <c r="V55" s="4">
        <v>0.82499999999999996</v>
      </c>
      <c r="W55" s="4"/>
      <c r="X55" s="4">
        <v>0.97199999999999998</v>
      </c>
      <c r="Y55" s="4">
        <v>5.0354000000000001</v>
      </c>
      <c r="Z55" s="5">
        <v>0.67079999999999995</v>
      </c>
      <c r="AA55" s="5">
        <v>0.77470000000000006</v>
      </c>
      <c r="AB55" s="5">
        <v>8.6300000000000002E-2</v>
      </c>
      <c r="AC55" s="5">
        <v>0.01</v>
      </c>
      <c r="AD55" s="5">
        <v>0.81669999999999998</v>
      </c>
      <c r="AE55" s="5">
        <v>0.4078</v>
      </c>
      <c r="AF55" s="5">
        <v>0.96699999999999997</v>
      </c>
      <c r="AG55" s="5">
        <v>3.9483999999999999</v>
      </c>
      <c r="AH55" s="4">
        <v>0.67589999999999995</v>
      </c>
      <c r="AI55" s="4">
        <v>0.78469999999999995</v>
      </c>
      <c r="AJ55" s="4">
        <v>7.9399999999999998E-2</v>
      </c>
      <c r="AK55" s="4">
        <v>1.3100000000000001E-2</v>
      </c>
      <c r="AL55" s="4">
        <v>0.80300000000000005</v>
      </c>
      <c r="AM55" s="4"/>
      <c r="AN55" s="4">
        <v>0.96150000000000002</v>
      </c>
      <c r="AO55" s="4">
        <v>4.3112000000000004</v>
      </c>
      <c r="AP55" s="5">
        <v>0.68140000000000001</v>
      </c>
      <c r="AQ55" s="5">
        <v>0.7994</v>
      </c>
      <c r="AR55" s="5">
        <v>6.9699999999999998E-2</v>
      </c>
      <c r="AS55" s="5">
        <v>1.6799999999999999E-2</v>
      </c>
      <c r="AT55" s="5">
        <v>0.78810000000000002</v>
      </c>
      <c r="AU55" s="5">
        <v>0.41120000000000001</v>
      </c>
      <c r="AV55" s="5">
        <v>0.95399999999999996</v>
      </c>
      <c r="AW55" s="5">
        <v>3.2486000000000002</v>
      </c>
      <c r="AX55" s="4">
        <v>0.68859999999999999</v>
      </c>
      <c r="AY55" s="4">
        <v>0.81489999999999996</v>
      </c>
      <c r="AZ55" s="4">
        <v>6.4000000000000001E-2</v>
      </c>
      <c r="BA55" s="4">
        <v>2.01E-2</v>
      </c>
      <c r="BB55" s="4">
        <v>0.76729999999999998</v>
      </c>
      <c r="BC55" s="4"/>
      <c r="BD55" s="4">
        <v>0.94350000000000001</v>
      </c>
      <c r="BE55" s="4">
        <v>5.9526000000000003</v>
      </c>
      <c r="BF55" s="5">
        <v>0.70099999999999996</v>
      </c>
      <c r="BG55" s="5">
        <v>0.84670000000000001</v>
      </c>
      <c r="BH55" s="5">
        <v>4.8099999999999997E-2</v>
      </c>
      <c r="BI55" s="5">
        <v>2.4299999999999999E-2</v>
      </c>
      <c r="BJ55" s="5">
        <v>0.7298</v>
      </c>
      <c r="BK55" s="5">
        <v>0.46579999999999999</v>
      </c>
      <c r="BL55" s="5">
        <v>0.91200000000000003</v>
      </c>
      <c r="BM55" s="5">
        <v>2.1675</v>
      </c>
      <c r="BN55" s="4">
        <v>0.72519999999999996</v>
      </c>
      <c r="BO55" s="4">
        <v>0.90310000000000001</v>
      </c>
      <c r="BP55" s="4">
        <v>3.27E-2</v>
      </c>
      <c r="BQ55" s="4">
        <v>2.9100000000000001E-2</v>
      </c>
      <c r="BR55" s="4">
        <v>0.64159999999999995</v>
      </c>
      <c r="BS55" s="4"/>
      <c r="BT55" s="4">
        <v>0.86209999999999998</v>
      </c>
      <c r="BU55" s="4">
        <v>2.1616</v>
      </c>
      <c r="BV55" s="5">
        <v>0.66049999999999998</v>
      </c>
      <c r="BW55" s="5">
        <v>0.75370000000000004</v>
      </c>
      <c r="BX55" s="5">
        <v>0.15559999999999999</v>
      </c>
      <c r="BY55" s="5">
        <v>2.3999999999999998E-3</v>
      </c>
      <c r="BZ55" s="5">
        <v>0.83620000000000005</v>
      </c>
      <c r="CA55" s="5">
        <v>0.39839999999999998</v>
      </c>
      <c r="CB55" s="5">
        <v>0.98089999999999999</v>
      </c>
      <c r="CC55" s="5">
        <v>5.5788000000000002</v>
      </c>
      <c r="CD55" s="4">
        <v>0.66649999999999998</v>
      </c>
      <c r="CE55" s="4">
        <v>0.76729999999999998</v>
      </c>
      <c r="CF55" s="4">
        <v>0.1065</v>
      </c>
      <c r="CG55" s="4">
        <v>7.4000000000000003E-3</v>
      </c>
      <c r="CH55" s="4">
        <v>0.82240000000000002</v>
      </c>
      <c r="CI55" s="4">
        <v>0.39760000000000001</v>
      </c>
      <c r="CJ55" s="4">
        <v>0.97430000000000005</v>
      </c>
      <c r="CK55" s="4">
        <v>5.1715</v>
      </c>
      <c r="CL55" s="5">
        <v>0.67500000000000004</v>
      </c>
      <c r="CM55" s="5">
        <v>0.78669999999999995</v>
      </c>
      <c r="CN55" s="5">
        <v>8.0199999999999994E-2</v>
      </c>
      <c r="CO55" s="5">
        <v>1.32E-2</v>
      </c>
      <c r="CP55" s="5">
        <v>0.80530000000000002</v>
      </c>
      <c r="CQ55" s="5">
        <v>0.40839999999999999</v>
      </c>
      <c r="CR55" s="5">
        <v>0.96279999999999999</v>
      </c>
      <c r="CS55" s="5">
        <v>3.7397</v>
      </c>
      <c r="CT55" s="4">
        <v>0.69</v>
      </c>
      <c r="CU55" s="4">
        <v>0.81940000000000002</v>
      </c>
      <c r="CV55" s="4">
        <v>5.7700000000000001E-2</v>
      </c>
      <c r="CW55" s="4">
        <v>0.02</v>
      </c>
      <c r="CX55" s="4">
        <v>0.76619999999999999</v>
      </c>
      <c r="CY55" s="4">
        <v>0.43859999999999999</v>
      </c>
      <c r="CZ55" s="4">
        <v>0.93940000000000001</v>
      </c>
      <c r="DA55" s="4">
        <v>3.2932000000000001</v>
      </c>
      <c r="DB55" s="5">
        <v>0.72319999999999995</v>
      </c>
      <c r="DC55" s="5">
        <v>0.89670000000000005</v>
      </c>
      <c r="DD55" s="5">
        <v>3.1699999999999999E-2</v>
      </c>
      <c r="DE55" s="5">
        <v>2.9499999999999998E-2</v>
      </c>
      <c r="DF55" s="5">
        <v>0.63800000000000001</v>
      </c>
      <c r="DG55" s="5">
        <v>0.51829999999999998</v>
      </c>
      <c r="DH55" s="5">
        <v>0.85099999999999998</v>
      </c>
      <c r="DI55" s="5">
        <v>1.6055999999999999</v>
      </c>
      <c r="DJ55" s="4">
        <v>0.66</v>
      </c>
      <c r="DK55" s="4">
        <v>0.75539999999999996</v>
      </c>
      <c r="DL55" s="4">
        <v>0.1512</v>
      </c>
      <c r="DM55" s="4">
        <v>2.3999999999999998E-3</v>
      </c>
      <c r="DN55" s="4">
        <v>0.83620000000000005</v>
      </c>
      <c r="DO55" s="4">
        <v>0.40110000000000001</v>
      </c>
      <c r="DP55" s="4">
        <v>0.98129999999999995</v>
      </c>
      <c r="DQ55" s="4">
        <v>8.6179000000000006</v>
      </c>
      <c r="DR55" s="5">
        <v>0.66600000000000004</v>
      </c>
      <c r="DS55" s="5">
        <v>0.76670000000000005</v>
      </c>
      <c r="DT55" s="5">
        <v>0.1013</v>
      </c>
      <c r="DU55" s="5">
        <v>7.3000000000000001E-3</v>
      </c>
      <c r="DV55" s="5">
        <v>0.82350000000000001</v>
      </c>
      <c r="DW55" s="5">
        <v>0.39889999999999998</v>
      </c>
      <c r="DX55" s="5">
        <v>0.97189999999999999</v>
      </c>
      <c r="DY55" s="5">
        <v>4.6341000000000001</v>
      </c>
      <c r="DZ55" s="4">
        <v>0.67569999999999997</v>
      </c>
      <c r="EA55" s="4">
        <v>0.78779999999999994</v>
      </c>
      <c r="EB55" s="4">
        <v>8.1799999999999998E-2</v>
      </c>
      <c r="EC55" s="4">
        <v>1.32E-2</v>
      </c>
      <c r="ED55" s="4">
        <v>0.80349999999999999</v>
      </c>
      <c r="EE55" s="4">
        <v>0.40860000000000002</v>
      </c>
      <c r="EF55" s="4">
        <v>0.96150000000000002</v>
      </c>
      <c r="EG55" s="4">
        <v>3.8641999999999999</v>
      </c>
      <c r="EH55" s="5">
        <v>0.69069999999999998</v>
      </c>
      <c r="EI55" s="5">
        <v>0.82150000000000001</v>
      </c>
      <c r="EJ55" s="5">
        <v>5.9400000000000001E-2</v>
      </c>
      <c r="EK55" s="5">
        <v>2.01E-2</v>
      </c>
      <c r="EL55" s="5">
        <v>0.76759999999999995</v>
      </c>
      <c r="EM55" s="5">
        <v>0.43880000000000002</v>
      </c>
      <c r="EN55" s="5">
        <v>0.93899999999999995</v>
      </c>
      <c r="EO55" s="5">
        <v>3.0497000000000001</v>
      </c>
      <c r="EP55" s="4">
        <v>0.72260000000000002</v>
      </c>
      <c r="EQ55" s="4">
        <v>0.89670000000000005</v>
      </c>
      <c r="ER55" s="4">
        <v>3.3300000000000003E-2</v>
      </c>
      <c r="ES55" s="4">
        <v>2.92E-2</v>
      </c>
      <c r="ET55" s="4">
        <v>0.64370000000000005</v>
      </c>
      <c r="EU55" s="4">
        <v>0.52749999999999997</v>
      </c>
      <c r="EV55" s="4">
        <v>0.84989999999999999</v>
      </c>
      <c r="EW55" s="4">
        <v>1.4346000000000001</v>
      </c>
      <c r="EX55" s="5">
        <v>0.65780000000000005</v>
      </c>
      <c r="EY55" s="5">
        <v>0.74809999999999999</v>
      </c>
      <c r="EZ55" s="5">
        <v>0.16450000000000001</v>
      </c>
      <c r="FA55" s="5">
        <v>2.3999999999999998E-3</v>
      </c>
      <c r="FB55" s="5">
        <v>0.83550000000000002</v>
      </c>
      <c r="FC55" s="5">
        <v>0.39879999999999999</v>
      </c>
      <c r="FD55" s="5">
        <v>0.98129999999999995</v>
      </c>
      <c r="FE55" s="5">
        <v>5.2218999999999998</v>
      </c>
      <c r="FF55" s="4">
        <v>0.66639999999999999</v>
      </c>
      <c r="FG55" s="4">
        <v>0.7681</v>
      </c>
      <c r="FH55" s="4">
        <v>0.104</v>
      </c>
      <c r="FI55" s="4">
        <v>7.3000000000000001E-3</v>
      </c>
      <c r="FJ55" s="4">
        <v>0.82450000000000001</v>
      </c>
      <c r="FK55" s="4">
        <v>0.39950000000000002</v>
      </c>
      <c r="FL55" s="4">
        <v>0.97119999999999995</v>
      </c>
      <c r="FM55" s="4">
        <v>4.6981999999999999</v>
      </c>
      <c r="FN55" s="5">
        <v>0.67569999999999997</v>
      </c>
      <c r="FO55" s="5">
        <v>0.7873</v>
      </c>
      <c r="FP55" s="5">
        <v>0.08</v>
      </c>
      <c r="FQ55" s="5">
        <v>1.2999999999999999E-2</v>
      </c>
      <c r="FR55" s="5">
        <v>0.80549999999999999</v>
      </c>
      <c r="FS55" s="5">
        <v>0.41320000000000001</v>
      </c>
      <c r="FT55" s="5">
        <v>0.9617</v>
      </c>
      <c r="FU55" s="5">
        <v>4.5708000000000002</v>
      </c>
      <c r="FV55" s="4">
        <v>0.68959999999999999</v>
      </c>
      <c r="FW55" s="4">
        <v>0.81910000000000005</v>
      </c>
      <c r="FX55" s="4">
        <v>5.9499999999999997E-2</v>
      </c>
      <c r="FY55" s="4">
        <v>2.01E-2</v>
      </c>
      <c r="FZ55" s="4">
        <v>0.76639999999999997</v>
      </c>
      <c r="GA55" s="4">
        <v>0.43669999999999998</v>
      </c>
      <c r="GB55" s="4">
        <v>0.9425</v>
      </c>
      <c r="GC55" s="4">
        <v>2.9769999999999999</v>
      </c>
      <c r="GD55" s="5">
        <v>0.72260000000000002</v>
      </c>
      <c r="GE55" s="5">
        <v>0.89790000000000003</v>
      </c>
      <c r="GF55" s="5">
        <v>3.1399999999999997E-2</v>
      </c>
      <c r="GG55" s="5">
        <v>2.93E-2</v>
      </c>
      <c r="GH55" s="5">
        <v>0.6401</v>
      </c>
      <c r="GI55" s="5">
        <v>0.52070000000000005</v>
      </c>
      <c r="GJ55" s="5">
        <v>0.84509999999999996</v>
      </c>
      <c r="GK55" s="5">
        <v>1.4238</v>
      </c>
      <c r="GL55" s="4"/>
      <c r="GM55" s="4"/>
      <c r="GN55" s="4"/>
      <c r="GO55" s="4"/>
      <c r="GP55" s="4"/>
      <c r="GQ55" s="4"/>
      <c r="GR55" s="4"/>
      <c r="GS55" s="4"/>
      <c r="GT55" s="5"/>
      <c r="GU55" s="5"/>
      <c r="GV55" s="5"/>
      <c r="GW55" s="5"/>
      <c r="GX55" s="5"/>
      <c r="GY55" s="5"/>
      <c r="GZ55" s="5"/>
      <c r="HA55" s="5"/>
      <c r="HB55" s="4"/>
      <c r="HC55" s="4"/>
      <c r="HD55" s="4"/>
      <c r="HE55" s="4"/>
      <c r="HF55" s="4"/>
      <c r="HG55" s="4"/>
      <c r="HH55" s="4"/>
      <c r="HI55" s="4"/>
      <c r="HJ55" s="5"/>
      <c r="HK55" s="5"/>
      <c r="HL55" s="5"/>
      <c r="HM55" s="5"/>
      <c r="HN55" s="5"/>
      <c r="HO55" s="5"/>
      <c r="HP55" s="5"/>
      <c r="HQ55" s="5"/>
      <c r="HR55" s="4"/>
      <c r="HS55" s="4"/>
      <c r="HT55" s="4"/>
      <c r="HU55" s="4"/>
      <c r="HV55" s="4"/>
      <c r="HW55" s="4"/>
      <c r="HX55" s="4"/>
      <c r="HY55" s="4"/>
      <c r="HZ55" s="5"/>
      <c r="IA55" s="5"/>
      <c r="IB55" s="5"/>
      <c r="IC55" s="5"/>
      <c r="ID55" s="5"/>
      <c r="IE55" s="5"/>
      <c r="IF55" s="5"/>
      <c r="IG55" s="5"/>
      <c r="IH55" s="4"/>
      <c r="II55" s="4"/>
      <c r="IJ55" s="4"/>
      <c r="IK55" s="4"/>
      <c r="IL55" s="4"/>
      <c r="IM55" s="4"/>
      <c r="IN55" s="4"/>
      <c r="IO55" s="4"/>
      <c r="IP55" s="5"/>
      <c r="IQ55" s="5"/>
      <c r="IR55" s="5"/>
      <c r="IS55" s="5"/>
      <c r="IT55" s="5"/>
      <c r="IU55" s="5"/>
      <c r="IV55" s="5"/>
      <c r="IW55" s="5"/>
      <c r="IX55" s="4"/>
      <c r="IY55" s="4"/>
      <c r="IZ55" s="4"/>
      <c r="JA55" s="4"/>
      <c r="JB55" s="4"/>
      <c r="JC55" s="4"/>
      <c r="JD55" s="4"/>
      <c r="JE55" s="4"/>
      <c r="JF55" s="5"/>
      <c r="JG55" s="5"/>
      <c r="JH55" s="5"/>
      <c r="JI55" s="5"/>
      <c r="JJ55" s="5"/>
      <c r="JK55" s="5"/>
      <c r="JL55" s="5"/>
      <c r="JM55" s="5"/>
      <c r="JN55" s="4">
        <f t="shared" si="8"/>
        <v>0.68216666666666681</v>
      </c>
      <c r="JO55" s="4">
        <f t="shared" si="9"/>
        <v>0.80288333333333339</v>
      </c>
      <c r="JP55" s="4">
        <f t="shared" si="10"/>
        <v>8.5712500000000025E-2</v>
      </c>
      <c r="JQ55" s="4">
        <f t="shared" si="11"/>
        <v>1.4366666666666666E-2</v>
      </c>
      <c r="JR55" s="4">
        <f t="shared" si="12"/>
        <v>0.77727499999999994</v>
      </c>
      <c r="JS55" s="4">
        <f t="shared" si="13"/>
        <v>0.43087368421052624</v>
      </c>
      <c r="JT55" s="4">
        <f t="shared" si="14"/>
        <v>0.94347916666666665</v>
      </c>
      <c r="JU55" s="4">
        <f t="shared" si="15"/>
        <v>4.0496625000000011</v>
      </c>
      <c r="JV55" s="1" t="str" cm="1">
        <f t="array" aca="1" ref="JV55" ca="1">CONCATENATE(INDIRECT(ADDRESS(1,MATCH(_xlfn.MINIFS(B55:JM55,metrics.rec,"MAE"),B55:JM55,0)+1)), ", ", INDIRECT(ADDRESS(2,MATCH(_xlfn.MINIFS(B55:JM55,metrics.rec,"MAE"),B55:JM55,0)+1)))</f>
        <v>k=5, r=0.1</v>
      </c>
      <c r="JW55" s="1" t="str" cm="1">
        <f t="array" aca="1" ref="JW55" ca="1">CONCATENATE(INDIRECT(ADDRESS(1,MATCH(_xlfn.MINIFS(B55:JM55,metrics.rec,"MSE"),B55:JM55,0)+1)), ", ", INDIRECT(ADDRESS(2,MATCH(_xlfn.MINIFS(B55:JM55,metrics.rec,"MSE"),B55:JM55,0)+1)))</f>
        <v>k=5, r=0.1</v>
      </c>
      <c r="JX55" s="1" t="str" cm="1">
        <f t="array" aca="1" ref="JX55" ca="1">CONCATENATE(INDIRECT(ADDRESS(1,MATCH(_xlfn.MAXIFS(B55:JM55,metrics.rec,"R"),B55:JM55,0)+1)), ", ", INDIRECT(ADDRESS(2,MATCH(_xlfn.MAXIFS(B55:JM55,metrics.rec,"R"),B55:JM55,0)+1)))</f>
        <v>k=20, r=0.1</v>
      </c>
      <c r="JY55" s="1" t="str" cm="1">
        <f t="array" aca="1" ref="JY55" ca="1">CONCATENATE(INDIRECT(ADDRESS(1,MATCH(_xlfn.MAXIFS(B55:JM55,metrics.rec,"Precision"),B55:JM55,0)+1)), ", ", INDIRECT(ADDRESS(2,MATCH(_xlfn.MAXIFS(B55:JM55,metrics.rec,"Precision"),B55:JM55,0)+1)))</f>
        <v>k=10, r=0.9</v>
      </c>
      <c r="JZ55" s="1" t="str" cm="1">
        <f t="array" aca="1" ref="JZ55" ca="1">CONCATENATE(INDIRECT(ADDRESS(1,MATCH(_xlfn.MAXIFS(B55:JM55,metrics.rec,"Recall"),B55:JM55,0)+1)), ", ", INDIRECT(ADDRESS(2,MATCH(_xlfn.MAXIFS(B55:JM55,metrics.rec,"Recall"),B55:JM55,0)+1)))</f>
        <v>k=5, r=0.1</v>
      </c>
      <c r="KA55" s="1" t="str" cm="1">
        <f t="array" aca="1" ref="KA55" ca="1">CONCATENATE(INDIRECT(ADDRESS(1,MATCH(_xlfn.MAXIFS(B55:JM55,metrics.rec,"Coverage"),B55:JM55,0)+1)), ", ", INDIRECT(ADDRESS(2,MATCH(_xlfn.MAXIFS(B55:JM55,metrics.rec,"Coverage"),B55:JM55,0)+1)))</f>
        <v>k=15, r=0.9</v>
      </c>
      <c r="KB55" s="1" t="str" cm="1">
        <f t="array" aca="1" ref="KB55" ca="1">CONCATENATE(INDIRECT(ADDRESS(1,MATCH(_xlfn.MAXIFS(B55:JM55,metrics.rec,"Recatio"),B55:JM55,0)+1)), ", ", INDIRECT(ADDRESS(2,MATCH(_xlfn.MAXIFS(B55:JM55,metrics.rec,"Recatio"),B55:JM55,0)+1)))</f>
        <v>k=5, r=0.1</v>
      </c>
      <c r="KC55" s="1" t="str" cm="1">
        <f t="array" aca="1" ref="KC55" ca="1">CONCATENATE(INDIRECT(ADDRESS(1,MATCH(_xlfn.MINIFS(B55:JM55,metrics.rec,"Time"),B55:JM55,0)+1)), ", ", INDIRECT(ADDRESS(2,MATCH(_xlfn.MINIFS(B55:JM55,metrics.rec,"Time"),B55:JM55,0)+1)))</f>
        <v>k=20, r=0.9</v>
      </c>
    </row>
    <row r="56" spans="1:289" x14ac:dyDescent="0.2">
      <c r="A56" s="1" t="s">
        <v>52</v>
      </c>
      <c r="B56" s="4">
        <v>0.63319999999999999</v>
      </c>
      <c r="C56" s="4">
        <v>0.69610000000000005</v>
      </c>
      <c r="D56" s="4">
        <v>0.24759999999999999</v>
      </c>
      <c r="E56" s="4">
        <v>3.8999999999999998E-3</v>
      </c>
      <c r="F56" s="4">
        <v>0.84179999999999999</v>
      </c>
      <c r="G56" s="4"/>
      <c r="H56" s="4">
        <v>1</v>
      </c>
      <c r="I56" s="4">
        <v>3.0369999999999999</v>
      </c>
      <c r="J56" s="5">
        <v>0.64019999999999999</v>
      </c>
      <c r="K56" s="5">
        <v>0.71530000000000005</v>
      </c>
      <c r="L56" s="5">
        <v>0.23680000000000001</v>
      </c>
      <c r="M56" s="5">
        <v>7.4999999999999997E-3</v>
      </c>
      <c r="N56" s="5">
        <v>0.83030000000000004</v>
      </c>
      <c r="O56" s="5">
        <v>0.25530000000000003</v>
      </c>
      <c r="P56" s="5">
        <v>1</v>
      </c>
      <c r="Q56" s="5">
        <v>2.5585</v>
      </c>
      <c r="R56" s="4">
        <v>0.64900000000000002</v>
      </c>
      <c r="S56" s="4">
        <v>0.73340000000000005</v>
      </c>
      <c r="T56" s="4">
        <v>0.23669999999999999</v>
      </c>
      <c r="U56" s="4">
        <v>1.11E-2</v>
      </c>
      <c r="V56" s="4">
        <v>0.81230000000000002</v>
      </c>
      <c r="W56" s="4"/>
      <c r="X56" s="4">
        <v>1</v>
      </c>
      <c r="Y56" s="4">
        <v>2.5945</v>
      </c>
      <c r="Z56" s="5">
        <v>0.65690000000000004</v>
      </c>
      <c r="AA56" s="5">
        <v>0.75039999999999996</v>
      </c>
      <c r="AB56" s="5">
        <v>0.21410000000000001</v>
      </c>
      <c r="AC56" s="5">
        <v>1.49E-2</v>
      </c>
      <c r="AD56" s="5">
        <v>0.79220000000000002</v>
      </c>
      <c r="AE56" s="5">
        <v>0.26860000000000001</v>
      </c>
      <c r="AF56" s="5">
        <v>1</v>
      </c>
      <c r="AG56" s="5">
        <v>2.0615000000000001</v>
      </c>
      <c r="AH56" s="4">
        <v>0.6673</v>
      </c>
      <c r="AI56" s="4">
        <v>0.77129999999999999</v>
      </c>
      <c r="AJ56" s="4">
        <v>0.20649999999999999</v>
      </c>
      <c r="AK56" s="4">
        <v>1.8100000000000002E-2</v>
      </c>
      <c r="AL56" s="4">
        <v>0.76229999999999998</v>
      </c>
      <c r="AM56" s="4"/>
      <c r="AN56" s="4">
        <v>1</v>
      </c>
      <c r="AO56" s="4">
        <v>2.2702</v>
      </c>
      <c r="AP56" s="5">
        <v>0.67989999999999995</v>
      </c>
      <c r="AQ56" s="5">
        <v>0.79959999999999998</v>
      </c>
      <c r="AR56" s="5">
        <v>0.19139999999999999</v>
      </c>
      <c r="AS56" s="5">
        <v>2.0799999999999999E-2</v>
      </c>
      <c r="AT56" s="5">
        <v>0.72370000000000001</v>
      </c>
      <c r="AU56" s="5">
        <v>0.30709999999999998</v>
      </c>
      <c r="AV56" s="5">
        <v>1</v>
      </c>
      <c r="AW56" s="5">
        <v>1.5649999999999999</v>
      </c>
      <c r="AX56" s="4">
        <v>0.6986</v>
      </c>
      <c r="AY56" s="4">
        <v>0.84370000000000001</v>
      </c>
      <c r="AZ56" s="4">
        <v>0.1754</v>
      </c>
      <c r="BA56" s="4">
        <v>2.3300000000000001E-2</v>
      </c>
      <c r="BB56" s="4">
        <v>0.67659999999999998</v>
      </c>
      <c r="BC56" s="4"/>
      <c r="BD56" s="4">
        <v>1</v>
      </c>
      <c r="BE56" s="4">
        <v>2.3111000000000002</v>
      </c>
      <c r="BF56" s="5">
        <v>0.71440000000000003</v>
      </c>
      <c r="BG56" s="5">
        <v>0.88900000000000001</v>
      </c>
      <c r="BH56" s="5">
        <v>0.1633</v>
      </c>
      <c r="BI56" s="5">
        <v>2.8299999999999999E-2</v>
      </c>
      <c r="BJ56" s="5">
        <v>0.63490000000000002</v>
      </c>
      <c r="BK56" s="5">
        <v>0.35499999999999998</v>
      </c>
      <c r="BL56" s="5">
        <v>0.99839999999999995</v>
      </c>
      <c r="BM56" s="5">
        <v>0.96330000000000005</v>
      </c>
      <c r="BN56" s="4">
        <v>0.7409</v>
      </c>
      <c r="BO56" s="4">
        <v>0.95330000000000004</v>
      </c>
      <c r="BP56" s="4">
        <v>0.11459999999999999</v>
      </c>
      <c r="BQ56" s="4">
        <v>5.0099999999999999E-2</v>
      </c>
      <c r="BR56" s="4">
        <v>0.5423</v>
      </c>
      <c r="BS56" s="4"/>
      <c r="BT56" s="4">
        <v>0.97640000000000005</v>
      </c>
      <c r="BU56" s="4">
        <v>0.8841</v>
      </c>
      <c r="BV56" s="5">
        <v>0.63849999999999996</v>
      </c>
      <c r="BW56" s="5">
        <v>0.71240000000000003</v>
      </c>
      <c r="BX56" s="5">
        <v>0.26140000000000002</v>
      </c>
      <c r="BY56" s="5">
        <v>3.8E-3</v>
      </c>
      <c r="BZ56" s="5">
        <v>0.84099999999999997</v>
      </c>
      <c r="CA56" s="5">
        <v>0.25459999999999999</v>
      </c>
      <c r="CB56" s="5">
        <v>1</v>
      </c>
      <c r="CC56" s="5">
        <v>2.8824999999999998</v>
      </c>
      <c r="CD56" s="4">
        <v>0.64870000000000005</v>
      </c>
      <c r="CE56" s="4">
        <v>0.73180000000000001</v>
      </c>
      <c r="CF56" s="4">
        <v>0.2356</v>
      </c>
      <c r="CG56" s="4">
        <v>1.12E-2</v>
      </c>
      <c r="CH56" s="4">
        <v>0.81340000000000001</v>
      </c>
      <c r="CI56" s="4">
        <v>0.2606</v>
      </c>
      <c r="CJ56" s="4">
        <v>1</v>
      </c>
      <c r="CK56" s="4">
        <v>2.4868999999999999</v>
      </c>
      <c r="CL56" s="5">
        <v>0.66690000000000005</v>
      </c>
      <c r="CM56" s="5">
        <v>0.77259999999999995</v>
      </c>
      <c r="CN56" s="5">
        <v>0.2019</v>
      </c>
      <c r="CO56" s="5">
        <v>1.8200000000000001E-2</v>
      </c>
      <c r="CP56" s="5">
        <v>0.76300000000000001</v>
      </c>
      <c r="CQ56" s="5">
        <v>0.28299999999999997</v>
      </c>
      <c r="CR56" s="5">
        <v>1</v>
      </c>
      <c r="CS56" s="5">
        <v>1.893</v>
      </c>
      <c r="CT56" s="4">
        <v>0.69599999999999995</v>
      </c>
      <c r="CU56" s="4">
        <v>0.84040000000000004</v>
      </c>
      <c r="CV56" s="4">
        <v>0.1764</v>
      </c>
      <c r="CW56" s="4">
        <v>2.35E-2</v>
      </c>
      <c r="CX56" s="4">
        <v>0.67669999999999997</v>
      </c>
      <c r="CY56" s="4">
        <v>0.33479999999999999</v>
      </c>
      <c r="CZ56" s="4">
        <v>0.99980000000000002</v>
      </c>
      <c r="DA56" s="4">
        <v>1.5593999999999999</v>
      </c>
      <c r="DB56" s="5">
        <v>0.7399</v>
      </c>
      <c r="DC56" s="5">
        <v>0.95089999999999997</v>
      </c>
      <c r="DD56" s="5">
        <v>0.128</v>
      </c>
      <c r="DE56" s="5">
        <v>0.05</v>
      </c>
      <c r="DF56" s="5">
        <v>0.5413</v>
      </c>
      <c r="DG56" s="5">
        <v>0.26910000000000001</v>
      </c>
      <c r="DH56" s="5">
        <v>0.97209999999999996</v>
      </c>
      <c r="DI56" s="5">
        <v>0.66310000000000002</v>
      </c>
      <c r="DJ56" s="4">
        <v>0.63829999999999998</v>
      </c>
      <c r="DK56" s="4">
        <v>0.7117</v>
      </c>
      <c r="DL56" s="4">
        <v>0.25890000000000002</v>
      </c>
      <c r="DM56" s="4">
        <v>3.8999999999999998E-3</v>
      </c>
      <c r="DN56" s="4">
        <v>0.84019999999999995</v>
      </c>
      <c r="DO56" s="4">
        <v>0.25430000000000003</v>
      </c>
      <c r="DP56" s="4">
        <v>1</v>
      </c>
      <c r="DQ56" s="4">
        <v>2.4963000000000002</v>
      </c>
      <c r="DR56" s="5">
        <v>0.64859999999999995</v>
      </c>
      <c r="DS56" s="5">
        <v>0.7329</v>
      </c>
      <c r="DT56" s="5">
        <v>0.2344</v>
      </c>
      <c r="DU56" s="5">
        <v>1.12E-2</v>
      </c>
      <c r="DV56" s="5">
        <v>0.8145</v>
      </c>
      <c r="DW56" s="5">
        <v>0.2611</v>
      </c>
      <c r="DX56" s="5">
        <v>1</v>
      </c>
      <c r="DY56" s="5">
        <v>2.3931</v>
      </c>
      <c r="DZ56" s="4">
        <v>0.66739999999999999</v>
      </c>
      <c r="EA56" s="4">
        <v>0.77329999999999999</v>
      </c>
      <c r="EB56" s="4">
        <v>0.2014</v>
      </c>
      <c r="EC56" s="4">
        <v>1.8100000000000002E-2</v>
      </c>
      <c r="ED56" s="4">
        <v>0.76190000000000002</v>
      </c>
      <c r="EE56" s="4">
        <v>0.2848</v>
      </c>
      <c r="EF56" s="4">
        <v>1</v>
      </c>
      <c r="EG56" s="4">
        <v>1.8920999999999999</v>
      </c>
      <c r="EH56" s="5">
        <v>0.69740000000000002</v>
      </c>
      <c r="EI56" s="5">
        <v>0.84419999999999995</v>
      </c>
      <c r="EJ56" s="5">
        <v>0.18090000000000001</v>
      </c>
      <c r="EK56" s="5">
        <v>2.3400000000000001E-2</v>
      </c>
      <c r="EL56" s="5">
        <v>0.67589999999999995</v>
      </c>
      <c r="EM56" s="5">
        <v>0.3352</v>
      </c>
      <c r="EN56" s="5">
        <v>0.99980000000000002</v>
      </c>
      <c r="EO56" s="5">
        <v>1.4185000000000001</v>
      </c>
      <c r="EP56" s="4">
        <v>0.73899999999999999</v>
      </c>
      <c r="EQ56" s="4">
        <v>0.94940000000000002</v>
      </c>
      <c r="ER56" s="4">
        <v>0.12939999999999999</v>
      </c>
      <c r="ES56" s="4">
        <v>5.04E-2</v>
      </c>
      <c r="ET56" s="4">
        <v>0.54059999999999997</v>
      </c>
      <c r="EU56" s="4">
        <v>0.2666</v>
      </c>
      <c r="EV56" s="4">
        <v>0.96799999999999997</v>
      </c>
      <c r="EW56" s="4">
        <v>0.57099999999999995</v>
      </c>
      <c r="EX56" s="5">
        <v>0.63549999999999995</v>
      </c>
      <c r="EY56" s="5">
        <v>0.70399999999999996</v>
      </c>
      <c r="EZ56" s="5">
        <v>0.25600000000000001</v>
      </c>
      <c r="FA56" s="5">
        <v>3.8999999999999998E-3</v>
      </c>
      <c r="FB56" s="5">
        <v>0.84160000000000001</v>
      </c>
      <c r="FC56" s="5">
        <v>0.25409999999999999</v>
      </c>
      <c r="FD56" s="5">
        <v>1</v>
      </c>
      <c r="FE56" s="5">
        <v>2.6738</v>
      </c>
      <c r="FF56" s="4">
        <v>0.64970000000000006</v>
      </c>
      <c r="FG56" s="4">
        <v>0.73440000000000005</v>
      </c>
      <c r="FH56" s="4">
        <v>0.23069999999999999</v>
      </c>
      <c r="FI56" s="4">
        <v>1.12E-2</v>
      </c>
      <c r="FJ56" s="4">
        <v>0.81420000000000003</v>
      </c>
      <c r="FK56" s="4">
        <v>0.26079999999999998</v>
      </c>
      <c r="FL56" s="4">
        <v>1</v>
      </c>
      <c r="FM56" s="4">
        <v>2.2147000000000001</v>
      </c>
      <c r="FN56" s="5">
        <v>0.66839999999999999</v>
      </c>
      <c r="FO56" s="5">
        <v>0.77629999999999999</v>
      </c>
      <c r="FP56" s="5">
        <v>0.2014</v>
      </c>
      <c r="FQ56" s="5">
        <v>1.7999999999999999E-2</v>
      </c>
      <c r="FR56" s="5">
        <v>0.76239999999999997</v>
      </c>
      <c r="FS56" s="5">
        <v>0.28560000000000002</v>
      </c>
      <c r="FT56" s="5">
        <v>1</v>
      </c>
      <c r="FU56" s="5">
        <v>2.4464999999999999</v>
      </c>
      <c r="FV56" s="4">
        <v>0.6986</v>
      </c>
      <c r="FW56" s="4">
        <v>0.84660000000000002</v>
      </c>
      <c r="FX56" s="4">
        <v>0.17599999999999999</v>
      </c>
      <c r="FY56" s="4">
        <v>2.3199999999999998E-2</v>
      </c>
      <c r="FZ56" s="4">
        <v>0.67569999999999997</v>
      </c>
      <c r="GA56" s="4">
        <v>0.33800000000000002</v>
      </c>
      <c r="GB56" s="4">
        <v>0.99990000000000001</v>
      </c>
      <c r="GC56" s="4">
        <v>1.4186000000000001</v>
      </c>
      <c r="GD56" s="5">
        <v>0.73850000000000005</v>
      </c>
      <c r="GE56" s="5">
        <v>0.9466</v>
      </c>
      <c r="GF56" s="5">
        <v>0.12609999999999999</v>
      </c>
      <c r="GG56" s="5">
        <v>5.0700000000000002E-2</v>
      </c>
      <c r="GH56" s="5">
        <v>0.54190000000000005</v>
      </c>
      <c r="GI56" s="5">
        <v>0.2656</v>
      </c>
      <c r="GJ56" s="5">
        <v>0.97030000000000005</v>
      </c>
      <c r="GK56" s="5">
        <v>0.57169999999999999</v>
      </c>
      <c r="GL56" s="4"/>
      <c r="GM56" s="4"/>
      <c r="GN56" s="4"/>
      <c r="GO56" s="4"/>
      <c r="GP56" s="4"/>
      <c r="GQ56" s="4"/>
      <c r="GR56" s="4"/>
      <c r="GS56" s="4"/>
      <c r="GT56" s="5"/>
      <c r="GU56" s="5"/>
      <c r="GV56" s="5"/>
      <c r="GW56" s="5"/>
      <c r="GX56" s="5"/>
      <c r="GY56" s="5"/>
      <c r="GZ56" s="5"/>
      <c r="HA56" s="5"/>
      <c r="HB56" s="4"/>
      <c r="HC56" s="4"/>
      <c r="HD56" s="4"/>
      <c r="HE56" s="4"/>
      <c r="HF56" s="4"/>
      <c r="HG56" s="4"/>
      <c r="HH56" s="4"/>
      <c r="HI56" s="4"/>
      <c r="HJ56" s="5"/>
      <c r="HK56" s="5"/>
      <c r="HL56" s="5"/>
      <c r="HM56" s="5"/>
      <c r="HN56" s="5"/>
      <c r="HO56" s="5"/>
      <c r="HP56" s="5"/>
      <c r="HQ56" s="5"/>
      <c r="HR56" s="4"/>
      <c r="HS56" s="4"/>
      <c r="HT56" s="4"/>
      <c r="HU56" s="4"/>
      <c r="HV56" s="4"/>
      <c r="HW56" s="4"/>
      <c r="HX56" s="4"/>
      <c r="HY56" s="4"/>
      <c r="HZ56" s="5"/>
      <c r="IA56" s="5"/>
      <c r="IB56" s="5"/>
      <c r="IC56" s="5"/>
      <c r="ID56" s="5"/>
      <c r="IE56" s="5"/>
      <c r="IF56" s="5"/>
      <c r="IG56" s="5"/>
      <c r="IH56" s="4"/>
      <c r="II56" s="4"/>
      <c r="IJ56" s="4"/>
      <c r="IK56" s="4"/>
      <c r="IL56" s="4"/>
      <c r="IM56" s="4"/>
      <c r="IN56" s="4"/>
      <c r="IO56" s="4"/>
      <c r="IP56" s="5"/>
      <c r="IQ56" s="5"/>
      <c r="IR56" s="5"/>
      <c r="IS56" s="5"/>
      <c r="IT56" s="5"/>
      <c r="IU56" s="5"/>
      <c r="IV56" s="5"/>
      <c r="IW56" s="5"/>
      <c r="IX56" s="4"/>
      <c r="IY56" s="4"/>
      <c r="IZ56" s="4"/>
      <c r="JA56" s="4"/>
      <c r="JB56" s="4"/>
      <c r="JC56" s="4"/>
      <c r="JD56" s="4"/>
      <c r="JE56" s="4"/>
      <c r="JF56" s="5"/>
      <c r="JG56" s="5"/>
      <c r="JH56" s="5"/>
      <c r="JI56" s="5"/>
      <c r="JJ56" s="5"/>
      <c r="JK56" s="5"/>
      <c r="JL56" s="5"/>
      <c r="JM56" s="5"/>
      <c r="JN56" s="4">
        <f t="shared" si="8"/>
        <v>0.67715833333333331</v>
      </c>
      <c r="JO56" s="4">
        <f t="shared" si="9"/>
        <v>0.79915000000000014</v>
      </c>
      <c r="JP56" s="4">
        <f t="shared" si="10"/>
        <v>0.1993708333333333</v>
      </c>
      <c r="JQ56" s="4">
        <f t="shared" si="11"/>
        <v>2.0779166666666668E-2</v>
      </c>
      <c r="JR56" s="4">
        <f t="shared" si="12"/>
        <v>0.73002916666666662</v>
      </c>
      <c r="JS56" s="4">
        <f t="shared" si="13"/>
        <v>0.28390526315789472</v>
      </c>
      <c r="JT56" s="4">
        <f t="shared" si="14"/>
        <v>0.99519583333333339</v>
      </c>
      <c r="JU56" s="4">
        <f t="shared" si="15"/>
        <v>1.9094333333333333</v>
      </c>
      <c r="JV56" s="1" t="str" cm="1">
        <f t="array" aca="1" ref="JV56" ca="1">CONCATENATE(INDIRECT(ADDRESS(1,MATCH(_xlfn.MINIFS(B56:JM56,metrics.rec,"MAE"),B56:JM56,0)+1)), ", ", INDIRECT(ADDRESS(2,MATCH(_xlfn.MINIFS(B56:JM56,metrics.rec,"MAE"),B56:JM56,0)+1)))</f>
        <v>k=5, r=0.1</v>
      </c>
      <c r="JW56" s="1" t="str" cm="1">
        <f t="array" aca="1" ref="JW56" ca="1">CONCATENATE(INDIRECT(ADDRESS(1,MATCH(_xlfn.MINIFS(B56:JM56,metrics.rec,"MSE"),B56:JM56,0)+1)), ", ", INDIRECT(ADDRESS(2,MATCH(_xlfn.MINIFS(B56:JM56,metrics.rec,"MSE"),B56:JM56,0)+1)))</f>
        <v>k=5, r=0.1</v>
      </c>
      <c r="JX56" s="1" t="str" cm="1">
        <f t="array" aca="1" ref="JX56" ca="1">CONCATENATE(INDIRECT(ADDRESS(1,MATCH(_xlfn.MAXIFS(B56:JM56,metrics.rec,"R"),B56:JM56,0)+1)), ", ", INDIRECT(ADDRESS(2,MATCH(_xlfn.MAXIFS(B56:JM56,metrics.rec,"R"),B56:JM56,0)+1)))</f>
        <v>k=10, r=0.1</v>
      </c>
      <c r="JY56" s="1" t="str" cm="1">
        <f t="array" aca="1" ref="JY56" ca="1">CONCATENATE(INDIRECT(ADDRESS(1,MATCH(_xlfn.MAXIFS(B56:JM56,metrics.rec,"Precision"),B56:JM56,0)+1)), ", ", INDIRECT(ADDRESS(2,MATCH(_xlfn.MAXIFS(B56:JM56,metrics.rec,"Precision"),B56:JM56,0)+1)))</f>
        <v>k=20, r=0.9</v>
      </c>
      <c r="JZ56" s="1" t="str" cm="1">
        <f t="array" aca="1" ref="JZ56" ca="1">CONCATENATE(INDIRECT(ADDRESS(1,MATCH(_xlfn.MAXIFS(B56:JM56,metrics.rec,"Recall"),B56:JM56,0)+1)), ", ", INDIRECT(ADDRESS(2,MATCH(_xlfn.MAXIFS(B56:JM56,metrics.rec,"Recall"),B56:JM56,0)+1)))</f>
        <v>k=5, r=0.1</v>
      </c>
      <c r="KA56" s="1" t="str" cm="1">
        <f t="array" aca="1" ref="KA56" ca="1">CONCATENATE(INDIRECT(ADDRESS(1,MATCH(_xlfn.MAXIFS(B56:JM56,metrics.rec,"Coverage"),B56:JM56,0)+1)), ", ", INDIRECT(ADDRESS(2,MATCH(_xlfn.MAXIFS(B56:JM56,metrics.rec,"Coverage"),B56:JM56,0)+1)))</f>
        <v>k=5, r=0.8</v>
      </c>
      <c r="KB56" s="1" t="str" cm="1">
        <f t="array" aca="1" ref="KB56" ca="1">CONCATENATE(INDIRECT(ADDRESS(1,MATCH(_xlfn.MAXIFS(B56:JM56,metrics.rec,"Recatio"),B56:JM56,0)+1)), ", ", INDIRECT(ADDRESS(2,MATCH(_xlfn.MAXIFS(B56:JM56,metrics.rec,"Recatio"),B56:JM56,0)+1)))</f>
        <v>k=5, r=0.1</v>
      </c>
      <c r="KC56" s="1" t="str" cm="1">
        <f t="array" aca="1" ref="KC56" ca="1">CONCATENATE(INDIRECT(ADDRESS(1,MATCH(_xlfn.MINIFS(B56:JM56,metrics.rec,"Time"),B56:JM56,0)+1)), ", ", INDIRECT(ADDRESS(2,MATCH(_xlfn.MINIFS(B56:JM56,metrics.rec,"Time"),B56:JM56,0)+1)))</f>
        <v>k=15, r=0.9</v>
      </c>
    </row>
    <row r="57" spans="1:289" x14ac:dyDescent="0.2">
      <c r="A57" s="1" t="s">
        <v>53</v>
      </c>
      <c r="B57" s="4">
        <v>0.63570000000000004</v>
      </c>
      <c r="C57" s="4">
        <v>0.70030000000000003</v>
      </c>
      <c r="D57" s="4">
        <v>0.24779999999999999</v>
      </c>
      <c r="E57" s="4">
        <v>4.1000000000000003E-3</v>
      </c>
      <c r="F57" s="4">
        <v>0.8569</v>
      </c>
      <c r="G57" s="4"/>
      <c r="H57" s="4">
        <v>1</v>
      </c>
      <c r="I57" s="4">
        <v>3.0876999999999999</v>
      </c>
      <c r="J57" s="5">
        <v>0.64070000000000005</v>
      </c>
      <c r="K57" s="5">
        <v>0.71460000000000001</v>
      </c>
      <c r="L57" s="5">
        <v>0.24859999999999999</v>
      </c>
      <c r="M57" s="5">
        <v>8.0999999999999996E-3</v>
      </c>
      <c r="N57" s="5">
        <v>0.85129999999999995</v>
      </c>
      <c r="O57" s="5">
        <v>0.2414</v>
      </c>
      <c r="P57" s="5">
        <v>1</v>
      </c>
      <c r="Q57" s="5">
        <v>2.5886</v>
      </c>
      <c r="R57" s="4">
        <v>0.64770000000000005</v>
      </c>
      <c r="S57" s="4">
        <v>0.73040000000000005</v>
      </c>
      <c r="T57" s="4">
        <v>0.23830000000000001</v>
      </c>
      <c r="U57" s="4">
        <v>1.2500000000000001E-2</v>
      </c>
      <c r="V57" s="4">
        <v>0.84219999999999995</v>
      </c>
      <c r="W57" s="4"/>
      <c r="X57" s="4">
        <v>1</v>
      </c>
      <c r="Y57" s="4">
        <v>2.3578999999999999</v>
      </c>
      <c r="Z57" s="5">
        <v>0.65180000000000005</v>
      </c>
      <c r="AA57" s="5">
        <v>0.7389</v>
      </c>
      <c r="AB57" s="5">
        <v>0.22320000000000001</v>
      </c>
      <c r="AC57" s="5">
        <v>1.72E-2</v>
      </c>
      <c r="AD57" s="5">
        <v>0.83199999999999996</v>
      </c>
      <c r="AE57" s="5">
        <v>0.2445</v>
      </c>
      <c r="AF57" s="5">
        <v>1</v>
      </c>
      <c r="AG57" s="5">
        <v>2.1431</v>
      </c>
      <c r="AH57" s="4">
        <v>0.65859999999999996</v>
      </c>
      <c r="AI57" s="4">
        <v>0.75280000000000002</v>
      </c>
      <c r="AJ57" s="4">
        <v>0.21329999999999999</v>
      </c>
      <c r="AK57" s="4">
        <v>2.2200000000000001E-2</v>
      </c>
      <c r="AL57" s="4">
        <v>0.81640000000000001</v>
      </c>
      <c r="AM57" s="4"/>
      <c r="AN57" s="4">
        <v>1</v>
      </c>
      <c r="AO57" s="4">
        <v>2.4064999999999999</v>
      </c>
      <c r="AP57" s="5">
        <v>0.66610000000000003</v>
      </c>
      <c r="AQ57" s="5">
        <v>0.7702</v>
      </c>
      <c r="AR57" s="5">
        <v>0.19289999999999999</v>
      </c>
      <c r="AS57" s="5">
        <v>2.7199999999999998E-2</v>
      </c>
      <c r="AT57" s="5">
        <v>0.79420000000000002</v>
      </c>
      <c r="AU57" s="5">
        <v>0.25779999999999997</v>
      </c>
      <c r="AV57" s="5">
        <v>1</v>
      </c>
      <c r="AW57" s="5">
        <v>1.7327999999999999</v>
      </c>
      <c r="AX57" s="4">
        <v>0.68189999999999995</v>
      </c>
      <c r="AY57" s="4">
        <v>0.8044</v>
      </c>
      <c r="AZ57" s="4">
        <v>0.1671</v>
      </c>
      <c r="BA57" s="4">
        <v>3.1600000000000003E-2</v>
      </c>
      <c r="BB57" s="4">
        <v>0.76039999999999996</v>
      </c>
      <c r="BC57" s="4"/>
      <c r="BD57" s="4">
        <v>1</v>
      </c>
      <c r="BE57" s="4">
        <v>2.4981</v>
      </c>
      <c r="BF57" s="5">
        <v>0.70389999999999997</v>
      </c>
      <c r="BG57" s="5">
        <v>0.85980000000000001</v>
      </c>
      <c r="BH57" s="5">
        <v>0.1512</v>
      </c>
      <c r="BI57" s="5">
        <v>3.5200000000000002E-2</v>
      </c>
      <c r="BJ57" s="5">
        <v>0.69489999999999996</v>
      </c>
      <c r="BK57" s="5">
        <v>0.3125</v>
      </c>
      <c r="BL57" s="5">
        <v>0.998</v>
      </c>
      <c r="BM57" s="5">
        <v>1.2139</v>
      </c>
      <c r="BN57" s="4">
        <v>0.74490000000000001</v>
      </c>
      <c r="BO57" s="4">
        <v>0.95720000000000005</v>
      </c>
      <c r="BP57" s="4">
        <v>0.1047</v>
      </c>
      <c r="BQ57" s="4">
        <v>4.4600000000000001E-2</v>
      </c>
      <c r="BR57" s="4">
        <v>0.55279999999999996</v>
      </c>
      <c r="BS57" s="4"/>
      <c r="BT57" s="4">
        <v>0.97699999999999998</v>
      </c>
      <c r="BU57" s="4">
        <v>1.3270999999999999</v>
      </c>
      <c r="BV57" s="5">
        <v>0.63919999999999999</v>
      </c>
      <c r="BW57" s="5">
        <v>0.71330000000000005</v>
      </c>
      <c r="BX57" s="5">
        <v>0.26329999999999998</v>
      </c>
      <c r="BY57" s="5">
        <v>4.0000000000000001E-3</v>
      </c>
      <c r="BZ57" s="5">
        <v>0.85660000000000003</v>
      </c>
      <c r="CA57" s="5">
        <v>0.24660000000000001</v>
      </c>
      <c r="CB57" s="5">
        <v>1</v>
      </c>
      <c r="CC57" s="5">
        <v>2.6861999999999999</v>
      </c>
      <c r="CD57" s="4">
        <v>0.64690000000000003</v>
      </c>
      <c r="CE57" s="4">
        <v>0.72770000000000001</v>
      </c>
      <c r="CF57" s="4">
        <v>0.23760000000000001</v>
      </c>
      <c r="CG57" s="4">
        <v>1.2500000000000001E-2</v>
      </c>
      <c r="CH57" s="4">
        <v>0.84319999999999995</v>
      </c>
      <c r="CI57" s="4">
        <v>0.24199999999999999</v>
      </c>
      <c r="CJ57" s="4">
        <v>1</v>
      </c>
      <c r="CK57" s="4">
        <v>2.6223000000000001</v>
      </c>
      <c r="CL57" s="5">
        <v>0.65849999999999997</v>
      </c>
      <c r="CM57" s="5">
        <v>0.75419999999999998</v>
      </c>
      <c r="CN57" s="5">
        <v>0.21129999999999999</v>
      </c>
      <c r="CO57" s="5">
        <v>2.23E-2</v>
      </c>
      <c r="CP57" s="5">
        <v>0.81720000000000004</v>
      </c>
      <c r="CQ57" s="5">
        <v>0.24740000000000001</v>
      </c>
      <c r="CR57" s="5">
        <v>1</v>
      </c>
      <c r="CS57" s="5">
        <v>2.0099</v>
      </c>
      <c r="CT57" s="4">
        <v>0.68130000000000002</v>
      </c>
      <c r="CU57" s="4">
        <v>0.80610000000000004</v>
      </c>
      <c r="CV57" s="4">
        <v>0.1736</v>
      </c>
      <c r="CW57" s="4">
        <v>3.1800000000000002E-2</v>
      </c>
      <c r="CX57" s="4">
        <v>0.75939999999999996</v>
      </c>
      <c r="CY57" s="4">
        <v>0.27739999999999998</v>
      </c>
      <c r="CZ57" s="4">
        <v>1</v>
      </c>
      <c r="DA57" s="4">
        <v>1.8024</v>
      </c>
      <c r="DB57" s="5">
        <v>0.74299999999999999</v>
      </c>
      <c r="DC57" s="5">
        <v>0.95469999999999999</v>
      </c>
      <c r="DD57" s="5">
        <v>0.111</v>
      </c>
      <c r="DE57" s="5">
        <v>4.4499999999999998E-2</v>
      </c>
      <c r="DF57" s="5">
        <v>0.55220000000000002</v>
      </c>
      <c r="DG57" s="5">
        <v>0.30919999999999997</v>
      </c>
      <c r="DH57" s="5">
        <v>0.97370000000000001</v>
      </c>
      <c r="DI57" s="5">
        <v>0.94130000000000003</v>
      </c>
      <c r="DJ57" s="4">
        <v>0.63959999999999995</v>
      </c>
      <c r="DK57" s="4">
        <v>0.71430000000000005</v>
      </c>
      <c r="DL57" s="4">
        <v>0.24579999999999999</v>
      </c>
      <c r="DM57" s="4">
        <v>4.1000000000000003E-3</v>
      </c>
      <c r="DN57" s="4">
        <v>0.85599999999999998</v>
      </c>
      <c r="DO57" s="4">
        <v>0.24610000000000001</v>
      </c>
      <c r="DP57" s="4">
        <v>1</v>
      </c>
      <c r="DQ57" s="4">
        <v>2.5228000000000002</v>
      </c>
      <c r="DR57" s="5">
        <v>0.64639999999999997</v>
      </c>
      <c r="DS57" s="5">
        <v>0.7278</v>
      </c>
      <c r="DT57" s="5">
        <v>0.23760000000000001</v>
      </c>
      <c r="DU57" s="5">
        <v>1.2500000000000001E-2</v>
      </c>
      <c r="DV57" s="5">
        <v>0.84309999999999996</v>
      </c>
      <c r="DW57" s="5">
        <v>0.24160000000000001</v>
      </c>
      <c r="DX57" s="5">
        <v>1</v>
      </c>
      <c r="DY57" s="5">
        <v>2.4687999999999999</v>
      </c>
      <c r="DZ57" s="4">
        <v>0.65820000000000001</v>
      </c>
      <c r="EA57" s="4">
        <v>0.75319999999999998</v>
      </c>
      <c r="EB57" s="4">
        <v>0.20899999999999999</v>
      </c>
      <c r="EC57" s="4">
        <v>2.23E-2</v>
      </c>
      <c r="ED57" s="4">
        <v>0.81669999999999998</v>
      </c>
      <c r="EE57" s="4">
        <v>0.248</v>
      </c>
      <c r="EF57" s="4">
        <v>1</v>
      </c>
      <c r="EG57" s="4">
        <v>1.9060999999999999</v>
      </c>
      <c r="EH57" s="5">
        <v>0.68079999999999996</v>
      </c>
      <c r="EI57" s="5">
        <v>0.80500000000000005</v>
      </c>
      <c r="EJ57" s="5">
        <v>0.17580000000000001</v>
      </c>
      <c r="EK57" s="5">
        <v>3.1800000000000002E-2</v>
      </c>
      <c r="EL57" s="5">
        <v>0.75890000000000002</v>
      </c>
      <c r="EM57" s="5">
        <v>0.27710000000000001</v>
      </c>
      <c r="EN57" s="5">
        <v>0.99980000000000002</v>
      </c>
      <c r="EO57" s="5">
        <v>1.6456</v>
      </c>
      <c r="EP57" s="4">
        <v>0.74319999999999997</v>
      </c>
      <c r="EQ57" s="4">
        <v>0.95630000000000004</v>
      </c>
      <c r="ER57" s="4">
        <v>0.1153</v>
      </c>
      <c r="ES57" s="4">
        <v>4.48E-2</v>
      </c>
      <c r="ET57" s="4">
        <v>0.54990000000000006</v>
      </c>
      <c r="EU57" s="4">
        <v>0.30520000000000003</v>
      </c>
      <c r="EV57" s="4">
        <v>0.97030000000000005</v>
      </c>
      <c r="EW57" s="4">
        <v>0.83169999999999999</v>
      </c>
      <c r="EX57" s="5">
        <v>0.63600000000000001</v>
      </c>
      <c r="EY57" s="5">
        <v>0.70489999999999997</v>
      </c>
      <c r="EZ57" s="5">
        <v>0.26790000000000003</v>
      </c>
      <c r="FA57" s="5">
        <v>4.1000000000000003E-3</v>
      </c>
      <c r="FB57" s="5">
        <v>0.8569</v>
      </c>
      <c r="FC57" s="5">
        <v>0.24629999999999999</v>
      </c>
      <c r="FD57" s="5">
        <v>1</v>
      </c>
      <c r="FE57" s="5">
        <v>2.6674000000000002</v>
      </c>
      <c r="FF57" s="4">
        <v>0.64739999999999998</v>
      </c>
      <c r="FG57" s="4">
        <v>0.73009999999999997</v>
      </c>
      <c r="FH57" s="4">
        <v>0.23980000000000001</v>
      </c>
      <c r="FI57" s="4">
        <v>1.2500000000000001E-2</v>
      </c>
      <c r="FJ57" s="4">
        <v>0.84319999999999995</v>
      </c>
      <c r="FK57" s="4">
        <v>0.24160000000000001</v>
      </c>
      <c r="FL57" s="4">
        <v>1</v>
      </c>
      <c r="FM57" s="4">
        <v>2.1736</v>
      </c>
      <c r="FN57" s="5">
        <v>0.65849999999999997</v>
      </c>
      <c r="FO57" s="5">
        <v>0.75460000000000005</v>
      </c>
      <c r="FP57" s="5">
        <v>0.20860000000000001</v>
      </c>
      <c r="FQ57" s="5">
        <v>2.2200000000000001E-2</v>
      </c>
      <c r="FR57" s="5">
        <v>0.81779999999999997</v>
      </c>
      <c r="FS57" s="5">
        <v>0.2482</v>
      </c>
      <c r="FT57" s="5">
        <v>1</v>
      </c>
      <c r="FU57" s="5">
        <v>2.6743999999999999</v>
      </c>
      <c r="FV57" s="4">
        <v>0.68240000000000001</v>
      </c>
      <c r="FW57" s="4">
        <v>0.80840000000000001</v>
      </c>
      <c r="FX57" s="4">
        <v>0.16830000000000001</v>
      </c>
      <c r="FY57" s="4">
        <v>3.1600000000000003E-2</v>
      </c>
      <c r="FZ57" s="4">
        <v>0.75860000000000005</v>
      </c>
      <c r="GA57" s="4">
        <v>0.27900000000000003</v>
      </c>
      <c r="GB57" s="4">
        <v>0.99990000000000001</v>
      </c>
      <c r="GC57" s="4">
        <v>1.8294999999999999</v>
      </c>
      <c r="GD57" s="5">
        <v>0.74229999999999996</v>
      </c>
      <c r="GE57" s="5">
        <v>0.95299999999999996</v>
      </c>
      <c r="GF57" s="5">
        <v>0.1101</v>
      </c>
      <c r="GG57" s="5">
        <v>4.4699999999999997E-2</v>
      </c>
      <c r="GH57" s="5">
        <v>0.55169999999999997</v>
      </c>
      <c r="GI57" s="5">
        <v>0.30680000000000002</v>
      </c>
      <c r="GJ57" s="5">
        <v>0.97119999999999995</v>
      </c>
      <c r="GK57" s="5">
        <v>0.84409999999999996</v>
      </c>
      <c r="GL57" s="4"/>
      <c r="GM57" s="4"/>
      <c r="GN57" s="4"/>
      <c r="GO57" s="4"/>
      <c r="GP57" s="4"/>
      <c r="GQ57" s="4"/>
      <c r="GR57" s="4"/>
      <c r="GS57" s="4"/>
      <c r="GT57" s="5"/>
      <c r="GU57" s="5"/>
      <c r="GV57" s="5"/>
      <c r="GW57" s="5"/>
      <c r="GX57" s="5"/>
      <c r="GY57" s="5"/>
      <c r="GZ57" s="5"/>
      <c r="HA57" s="5"/>
      <c r="HB57" s="4"/>
      <c r="HC57" s="4"/>
      <c r="HD57" s="4"/>
      <c r="HE57" s="4"/>
      <c r="HF57" s="4"/>
      <c r="HG57" s="4"/>
      <c r="HH57" s="4"/>
      <c r="HI57" s="4"/>
      <c r="HJ57" s="5"/>
      <c r="HK57" s="5"/>
      <c r="HL57" s="5"/>
      <c r="HM57" s="5"/>
      <c r="HN57" s="5"/>
      <c r="HO57" s="5"/>
      <c r="HP57" s="5"/>
      <c r="HQ57" s="5"/>
      <c r="HR57" s="4"/>
      <c r="HS57" s="4"/>
      <c r="HT57" s="4"/>
      <c r="HU57" s="4"/>
      <c r="HV57" s="4"/>
      <c r="HW57" s="4"/>
      <c r="HX57" s="4"/>
      <c r="HY57" s="4"/>
      <c r="HZ57" s="5"/>
      <c r="IA57" s="5"/>
      <c r="IB57" s="5"/>
      <c r="IC57" s="5"/>
      <c r="ID57" s="5"/>
      <c r="IE57" s="5"/>
      <c r="IF57" s="5"/>
      <c r="IG57" s="5"/>
      <c r="IH57" s="4"/>
      <c r="II57" s="4"/>
      <c r="IJ57" s="4"/>
      <c r="IK57" s="4"/>
      <c r="IL57" s="4"/>
      <c r="IM57" s="4"/>
      <c r="IN57" s="4"/>
      <c r="IO57" s="4"/>
      <c r="IP57" s="5"/>
      <c r="IQ57" s="5"/>
      <c r="IR57" s="5"/>
      <c r="IS57" s="5"/>
      <c r="IT57" s="5"/>
      <c r="IU57" s="5"/>
      <c r="IV57" s="5"/>
      <c r="IW57" s="5"/>
      <c r="IX57" s="4"/>
      <c r="IY57" s="4"/>
      <c r="IZ57" s="4"/>
      <c r="JA57" s="4"/>
      <c r="JB57" s="4"/>
      <c r="JC57" s="4"/>
      <c r="JD57" s="4"/>
      <c r="JE57" s="4"/>
      <c r="JF57" s="5"/>
      <c r="JG57" s="5"/>
      <c r="JH57" s="5"/>
      <c r="JI57" s="5"/>
      <c r="JJ57" s="5"/>
      <c r="JK57" s="5"/>
      <c r="JL57" s="5"/>
      <c r="JM57" s="5"/>
      <c r="JN57" s="4">
        <f t="shared" si="8"/>
        <v>0.67229166666666662</v>
      </c>
      <c r="JO57" s="4">
        <f t="shared" si="9"/>
        <v>0.78717499999999996</v>
      </c>
      <c r="JP57" s="4">
        <f t="shared" si="10"/>
        <v>0.19842083333333338</v>
      </c>
      <c r="JQ57" s="4">
        <f t="shared" si="11"/>
        <v>2.2849999999999999E-2</v>
      </c>
      <c r="JR57" s="4">
        <f t="shared" si="12"/>
        <v>0.77010416666666659</v>
      </c>
      <c r="JS57" s="4">
        <f t="shared" si="13"/>
        <v>0.2641421052631579</v>
      </c>
      <c r="JT57" s="4">
        <f t="shared" si="14"/>
        <v>0.99541250000000003</v>
      </c>
      <c r="JU57" s="4">
        <f t="shared" si="15"/>
        <v>2.0409083333333329</v>
      </c>
      <c r="JV57" s="1" t="str" cm="1">
        <f t="array" aca="1" ref="JV57" ca="1">CONCATENATE(INDIRECT(ADDRESS(1,MATCH(_xlfn.MINIFS(B57:JM57,metrics.rec,"MAE"),B57:JM57,0)+1)), ", ", INDIRECT(ADDRESS(2,MATCH(_xlfn.MINIFS(B57:JM57,metrics.rec,"MAE"),B57:JM57,0)+1)))</f>
        <v>k=5, r=0.1</v>
      </c>
      <c r="JW57" s="1" t="str" cm="1">
        <f t="array" aca="1" ref="JW57" ca="1">CONCATENATE(INDIRECT(ADDRESS(1,MATCH(_xlfn.MINIFS(B57:JM57,metrics.rec,"MSE"),B57:JM57,0)+1)), ", ", INDIRECT(ADDRESS(2,MATCH(_xlfn.MINIFS(B57:JM57,metrics.rec,"MSE"),B57:JM57,0)+1)))</f>
        <v>k=5, r=0.1</v>
      </c>
      <c r="JX57" s="1" t="str" cm="1">
        <f t="array" aca="1" ref="JX57" ca="1">CONCATENATE(INDIRECT(ADDRESS(1,MATCH(_xlfn.MAXIFS(B57:JM57,metrics.rec,"R"),B57:JM57,0)+1)), ", ", INDIRECT(ADDRESS(2,MATCH(_xlfn.MAXIFS(B57:JM57,metrics.rec,"R"),B57:JM57,0)+1)))</f>
        <v>k=20, r=0.1</v>
      </c>
      <c r="JY57" s="1" t="str" cm="1">
        <f t="array" aca="1" ref="JY57" ca="1">CONCATENATE(INDIRECT(ADDRESS(1,MATCH(_xlfn.MAXIFS(B57:JM57,metrics.rec,"Precision"),B57:JM57,0)+1)), ", ", INDIRECT(ADDRESS(2,MATCH(_xlfn.MAXIFS(B57:JM57,metrics.rec,"Precision"),B57:JM57,0)+1)))</f>
        <v>k=15, r=0.9</v>
      </c>
      <c r="JZ57" s="1" t="str" cm="1">
        <f t="array" aca="1" ref="JZ57" ca="1">CONCATENATE(INDIRECT(ADDRESS(1,MATCH(_xlfn.MAXIFS(B57:JM57,metrics.rec,"Recall"),B57:JM57,0)+1)), ", ", INDIRECT(ADDRESS(2,MATCH(_xlfn.MAXIFS(B57:JM57,metrics.rec,"Recall"),B57:JM57,0)+1)))</f>
        <v>k=5, r=0.1</v>
      </c>
      <c r="KA57" s="1" t="str" cm="1">
        <f t="array" aca="1" ref="KA57" ca="1">CONCATENATE(INDIRECT(ADDRESS(1,MATCH(_xlfn.MAXIFS(B57:JM57,metrics.rec,"Coverage"),B57:JM57,0)+1)), ", ", INDIRECT(ADDRESS(2,MATCH(_xlfn.MAXIFS(B57:JM57,metrics.rec,"Coverage"),B57:JM57,0)+1)))</f>
        <v>k=5, r=0.8</v>
      </c>
      <c r="KB57" s="1" t="str" cm="1">
        <f t="array" aca="1" ref="KB57" ca="1">CONCATENATE(INDIRECT(ADDRESS(1,MATCH(_xlfn.MAXIFS(B57:JM57,metrics.rec,"Recatio"),B57:JM57,0)+1)), ", ", INDIRECT(ADDRESS(2,MATCH(_xlfn.MAXIFS(B57:JM57,metrics.rec,"Recatio"),B57:JM57,0)+1)))</f>
        <v>k=5, r=0.1</v>
      </c>
      <c r="KC57" s="1" t="str" cm="1">
        <f t="array" aca="1" ref="KC57" ca="1">CONCATENATE(INDIRECT(ADDRESS(1,MATCH(_xlfn.MINIFS(B57:JM57,metrics.rec,"Time"),B57:JM57,0)+1)), ", ", INDIRECT(ADDRESS(2,MATCH(_xlfn.MINIFS(B57:JM57,metrics.rec,"Time"),B57:JM57,0)+1)))</f>
        <v>k=15, r=0.9</v>
      </c>
    </row>
    <row r="58" spans="1:289" x14ac:dyDescent="0.2">
      <c r="A58" s="1" t="s">
        <v>54</v>
      </c>
      <c r="B58" s="4">
        <v>0.63660000000000005</v>
      </c>
      <c r="C58" s="4">
        <v>0.70389999999999997</v>
      </c>
      <c r="D58" s="4">
        <v>0.25159999999999999</v>
      </c>
      <c r="E58" s="4">
        <v>4.1000000000000003E-3</v>
      </c>
      <c r="F58" s="4">
        <v>0.85729999999999995</v>
      </c>
      <c r="G58" s="4"/>
      <c r="H58" s="4">
        <v>1</v>
      </c>
      <c r="I58" s="4">
        <v>2.9847999999999999</v>
      </c>
      <c r="J58" s="5">
        <v>0.64280000000000004</v>
      </c>
      <c r="K58" s="5">
        <v>0.72119999999999995</v>
      </c>
      <c r="L58" s="5">
        <v>0.2424</v>
      </c>
      <c r="M58" s="5">
        <v>8.2000000000000007E-3</v>
      </c>
      <c r="N58" s="5">
        <v>0.85170000000000001</v>
      </c>
      <c r="O58" s="5">
        <v>0.23880000000000001</v>
      </c>
      <c r="P58" s="5">
        <v>1</v>
      </c>
      <c r="Q58" s="5">
        <v>2.5453999999999999</v>
      </c>
      <c r="R58" s="4">
        <v>0.64980000000000004</v>
      </c>
      <c r="S58" s="4">
        <v>0.73550000000000004</v>
      </c>
      <c r="T58" s="4">
        <v>0.2283</v>
      </c>
      <c r="U58" s="4">
        <v>1.26E-2</v>
      </c>
      <c r="V58" s="4">
        <v>0.84350000000000003</v>
      </c>
      <c r="W58" s="4"/>
      <c r="X58" s="4">
        <v>1</v>
      </c>
      <c r="Y58" s="4">
        <v>2.6164999999999998</v>
      </c>
      <c r="Z58" s="5">
        <v>0.65339999999999998</v>
      </c>
      <c r="AA58" s="5">
        <v>0.74270000000000003</v>
      </c>
      <c r="AB58" s="5">
        <v>0.21609999999999999</v>
      </c>
      <c r="AC58" s="5">
        <v>1.7500000000000002E-2</v>
      </c>
      <c r="AD58" s="5">
        <v>0.8337</v>
      </c>
      <c r="AE58" s="5">
        <v>0.24</v>
      </c>
      <c r="AF58" s="5">
        <v>1</v>
      </c>
      <c r="AG58" s="5">
        <v>2.1629</v>
      </c>
      <c r="AH58" s="4">
        <v>0.65990000000000004</v>
      </c>
      <c r="AI58" s="4">
        <v>0.7571</v>
      </c>
      <c r="AJ58" s="4">
        <v>0.20899999999999999</v>
      </c>
      <c r="AK58" s="4">
        <v>2.2700000000000001E-2</v>
      </c>
      <c r="AL58" s="4">
        <v>0.81830000000000003</v>
      </c>
      <c r="AM58" s="4"/>
      <c r="AN58" s="4">
        <v>1</v>
      </c>
      <c r="AO58" s="4">
        <v>2.5531999999999999</v>
      </c>
      <c r="AP58" s="5">
        <v>0.66830000000000001</v>
      </c>
      <c r="AQ58" s="5">
        <v>0.77649999999999997</v>
      </c>
      <c r="AR58" s="5">
        <v>0.18440000000000001</v>
      </c>
      <c r="AS58" s="5">
        <v>2.8199999999999999E-2</v>
      </c>
      <c r="AT58" s="5">
        <v>0.79690000000000005</v>
      </c>
      <c r="AU58" s="5">
        <v>0.24909999999999999</v>
      </c>
      <c r="AV58" s="5">
        <v>1</v>
      </c>
      <c r="AW58" s="5">
        <v>1.7377</v>
      </c>
      <c r="AX58" s="4">
        <v>0.68279999999999996</v>
      </c>
      <c r="AY58" s="4">
        <v>0.80700000000000005</v>
      </c>
      <c r="AZ58" s="4">
        <v>0.1628</v>
      </c>
      <c r="BA58" s="4">
        <v>3.3399999999999999E-2</v>
      </c>
      <c r="BB58" s="4">
        <v>0.76459999999999995</v>
      </c>
      <c r="BC58" s="4"/>
      <c r="BD58" s="4">
        <v>1</v>
      </c>
      <c r="BE58" s="4">
        <v>2.4805999999999999</v>
      </c>
      <c r="BF58" s="5">
        <v>0.70430000000000004</v>
      </c>
      <c r="BG58" s="5">
        <v>0.86099999999999999</v>
      </c>
      <c r="BH58" s="5">
        <v>0.1474</v>
      </c>
      <c r="BI58" s="5">
        <v>3.7699999999999997E-2</v>
      </c>
      <c r="BJ58" s="5">
        <v>0.6996</v>
      </c>
      <c r="BK58" s="5">
        <v>0.29380000000000001</v>
      </c>
      <c r="BL58" s="5">
        <v>0.99839999999999995</v>
      </c>
      <c r="BM58" s="5">
        <v>1.2174</v>
      </c>
      <c r="BN58" s="4">
        <v>0.745</v>
      </c>
      <c r="BO58" s="4">
        <v>0.96</v>
      </c>
      <c r="BP58" s="4">
        <v>0.1032</v>
      </c>
      <c r="BQ58" s="4">
        <v>4.3900000000000002E-2</v>
      </c>
      <c r="BR58" s="4">
        <v>0.56499999999999995</v>
      </c>
      <c r="BS58" s="4"/>
      <c r="BT58" s="4">
        <v>0.98</v>
      </c>
      <c r="BU58" s="4">
        <v>1.4144000000000001</v>
      </c>
      <c r="BV58" s="5">
        <v>0.64129999999999998</v>
      </c>
      <c r="BW58" s="5">
        <v>0.71960000000000002</v>
      </c>
      <c r="BX58" s="5">
        <v>0.26040000000000002</v>
      </c>
      <c r="BY58" s="5">
        <v>4.1000000000000003E-3</v>
      </c>
      <c r="BZ58" s="5">
        <v>0.85760000000000003</v>
      </c>
      <c r="CA58" s="5">
        <v>0.24560000000000001</v>
      </c>
      <c r="CB58" s="5">
        <v>1</v>
      </c>
      <c r="CC58" s="5">
        <v>2.7930000000000001</v>
      </c>
      <c r="CD58" s="4">
        <v>0.64880000000000004</v>
      </c>
      <c r="CE58" s="4">
        <v>0.73419999999999996</v>
      </c>
      <c r="CF58" s="4">
        <v>0.23549999999999999</v>
      </c>
      <c r="CG58" s="4">
        <v>1.2699999999999999E-2</v>
      </c>
      <c r="CH58" s="4">
        <v>0.84379999999999999</v>
      </c>
      <c r="CI58" s="4">
        <v>0.23910000000000001</v>
      </c>
      <c r="CJ58" s="4">
        <v>1</v>
      </c>
      <c r="CK58" s="4">
        <v>2.5457000000000001</v>
      </c>
      <c r="CL58" s="5">
        <v>0.66020000000000001</v>
      </c>
      <c r="CM58" s="5">
        <v>0.7591</v>
      </c>
      <c r="CN58" s="5">
        <v>0.2077</v>
      </c>
      <c r="CO58" s="5">
        <v>2.2800000000000001E-2</v>
      </c>
      <c r="CP58" s="5">
        <v>0.81930000000000003</v>
      </c>
      <c r="CQ58" s="5">
        <v>0.24179999999999999</v>
      </c>
      <c r="CR58" s="5">
        <v>1</v>
      </c>
      <c r="CS58" s="5">
        <v>2.0104000000000002</v>
      </c>
      <c r="CT58" s="4">
        <v>0.68169999999999997</v>
      </c>
      <c r="CU58" s="4">
        <v>0.80769999999999997</v>
      </c>
      <c r="CV58" s="4">
        <v>0.17050000000000001</v>
      </c>
      <c r="CW58" s="4">
        <v>3.3599999999999998E-2</v>
      </c>
      <c r="CX58" s="4">
        <v>0.76249999999999996</v>
      </c>
      <c r="CY58" s="4">
        <v>0.26400000000000001</v>
      </c>
      <c r="CZ58" s="4">
        <v>1</v>
      </c>
      <c r="DA58" s="4">
        <v>1.8189</v>
      </c>
      <c r="DB58" s="5">
        <v>0.74339999999999995</v>
      </c>
      <c r="DC58" s="5">
        <v>0.95599999999999996</v>
      </c>
      <c r="DD58" s="5">
        <v>0.1133</v>
      </c>
      <c r="DE58" s="5">
        <v>4.3799999999999999E-2</v>
      </c>
      <c r="DF58" s="5">
        <v>0.56279999999999997</v>
      </c>
      <c r="DG58" s="5">
        <v>0.31979999999999997</v>
      </c>
      <c r="DH58" s="5">
        <v>0.97729999999999995</v>
      </c>
      <c r="DI58" s="5">
        <v>0.95930000000000004</v>
      </c>
      <c r="DJ58" s="4">
        <v>0.64159999999999995</v>
      </c>
      <c r="DK58" s="4">
        <v>0.72</v>
      </c>
      <c r="DL58" s="4">
        <v>0.254</v>
      </c>
      <c r="DM58" s="4">
        <v>4.1000000000000003E-3</v>
      </c>
      <c r="DN58" s="4">
        <v>0.85709999999999997</v>
      </c>
      <c r="DO58" s="4">
        <v>0.2457</v>
      </c>
      <c r="DP58" s="4">
        <v>1</v>
      </c>
      <c r="DQ58" s="4">
        <v>2.5727000000000002</v>
      </c>
      <c r="DR58" s="5">
        <v>0.64880000000000004</v>
      </c>
      <c r="DS58" s="5">
        <v>0.73450000000000004</v>
      </c>
      <c r="DT58" s="5">
        <v>0.2316</v>
      </c>
      <c r="DU58" s="5">
        <v>1.2699999999999999E-2</v>
      </c>
      <c r="DV58" s="5">
        <v>0.84450000000000003</v>
      </c>
      <c r="DW58" s="5">
        <v>0.2387</v>
      </c>
      <c r="DX58" s="5">
        <v>1</v>
      </c>
      <c r="DY58" s="5">
        <v>2.5026999999999999</v>
      </c>
      <c r="DZ58" s="4">
        <v>0.6593</v>
      </c>
      <c r="EA58" s="4">
        <v>0.75680000000000003</v>
      </c>
      <c r="EB58" s="4">
        <v>0.2097</v>
      </c>
      <c r="EC58" s="4">
        <v>2.2800000000000001E-2</v>
      </c>
      <c r="ED58" s="4">
        <v>0.81879999999999997</v>
      </c>
      <c r="EE58" s="4">
        <v>0.2424</v>
      </c>
      <c r="EF58" s="4">
        <v>1</v>
      </c>
      <c r="EG58" s="4">
        <v>1.9750000000000001</v>
      </c>
      <c r="EH58" s="5">
        <v>0.68220000000000003</v>
      </c>
      <c r="EI58" s="5">
        <v>0.80879999999999996</v>
      </c>
      <c r="EJ58" s="5">
        <v>0.17399999999999999</v>
      </c>
      <c r="EK58" s="5">
        <v>3.3599999999999998E-2</v>
      </c>
      <c r="EL58" s="5">
        <v>0.76280000000000003</v>
      </c>
      <c r="EM58" s="5">
        <v>0.26379999999999998</v>
      </c>
      <c r="EN58" s="5">
        <v>0.99980000000000002</v>
      </c>
      <c r="EO58" s="5">
        <v>1.6469</v>
      </c>
      <c r="EP58" s="4">
        <v>0.7429</v>
      </c>
      <c r="EQ58" s="4">
        <v>0.95650000000000002</v>
      </c>
      <c r="ER58" s="4">
        <v>0.1138</v>
      </c>
      <c r="ES58" s="4">
        <v>4.4200000000000003E-2</v>
      </c>
      <c r="ET58" s="4">
        <v>0.56000000000000005</v>
      </c>
      <c r="EU58" s="4">
        <v>0.31530000000000002</v>
      </c>
      <c r="EV58" s="4">
        <v>0.97319999999999995</v>
      </c>
      <c r="EW58" s="4">
        <v>0.84309999999999996</v>
      </c>
      <c r="EX58" s="5">
        <v>0.63859999999999995</v>
      </c>
      <c r="EY58" s="5">
        <v>0.71189999999999998</v>
      </c>
      <c r="EZ58" s="5">
        <v>0.2586</v>
      </c>
      <c r="FA58" s="5">
        <v>4.1000000000000003E-3</v>
      </c>
      <c r="FB58" s="5">
        <v>0.85880000000000001</v>
      </c>
      <c r="FC58" s="5">
        <v>0.2455</v>
      </c>
      <c r="FD58" s="5">
        <v>1</v>
      </c>
      <c r="FE58" s="5">
        <v>2.6871999999999998</v>
      </c>
      <c r="FF58" s="4">
        <v>0.64910000000000001</v>
      </c>
      <c r="FG58" s="4">
        <v>0.73509999999999998</v>
      </c>
      <c r="FH58" s="4">
        <v>0.2339</v>
      </c>
      <c r="FI58" s="4">
        <v>1.26E-2</v>
      </c>
      <c r="FJ58" s="4">
        <v>0.84430000000000005</v>
      </c>
      <c r="FK58" s="4">
        <v>0.23910000000000001</v>
      </c>
      <c r="FL58" s="4">
        <v>1</v>
      </c>
      <c r="FM58" s="4">
        <v>2.1846999999999999</v>
      </c>
      <c r="FN58" s="5">
        <v>0.66049999999999998</v>
      </c>
      <c r="FO58" s="5">
        <v>0.76039999999999996</v>
      </c>
      <c r="FP58" s="5">
        <v>0.20749999999999999</v>
      </c>
      <c r="FQ58" s="5">
        <v>2.2800000000000001E-2</v>
      </c>
      <c r="FR58" s="5">
        <v>0.81969999999999998</v>
      </c>
      <c r="FS58" s="5">
        <v>0.24249999999999999</v>
      </c>
      <c r="FT58" s="5">
        <v>1</v>
      </c>
      <c r="FU58" s="5">
        <v>2.6509999999999998</v>
      </c>
      <c r="FV58" s="4">
        <v>0.68310000000000004</v>
      </c>
      <c r="FW58" s="4">
        <v>0.81079999999999997</v>
      </c>
      <c r="FX58" s="4">
        <v>0.1678</v>
      </c>
      <c r="FY58" s="4">
        <v>3.3399999999999999E-2</v>
      </c>
      <c r="FZ58" s="4">
        <v>0.76280000000000003</v>
      </c>
      <c r="GA58" s="4">
        <v>0.26550000000000001</v>
      </c>
      <c r="GB58" s="4">
        <v>0.99990000000000001</v>
      </c>
      <c r="GC58" s="4">
        <v>1.8556999999999999</v>
      </c>
      <c r="GD58" s="5">
        <v>0.74270000000000003</v>
      </c>
      <c r="GE58" s="5">
        <v>0.95520000000000005</v>
      </c>
      <c r="GF58" s="5">
        <v>0.1114</v>
      </c>
      <c r="GG58" s="5">
        <v>4.4200000000000003E-2</v>
      </c>
      <c r="GH58" s="5">
        <v>0.56089999999999995</v>
      </c>
      <c r="GI58" s="5">
        <v>0.3155</v>
      </c>
      <c r="GJ58" s="5">
        <v>0.97489999999999999</v>
      </c>
      <c r="GK58" s="5">
        <v>0.86270000000000002</v>
      </c>
      <c r="GL58" s="4"/>
      <c r="GM58" s="4"/>
      <c r="GN58" s="4"/>
      <c r="GO58" s="4"/>
      <c r="GP58" s="4"/>
      <c r="GQ58" s="4"/>
      <c r="GR58" s="4"/>
      <c r="GS58" s="4"/>
      <c r="GT58" s="5"/>
      <c r="GU58" s="5"/>
      <c r="GV58" s="5"/>
      <c r="GW58" s="5"/>
      <c r="GX58" s="5"/>
      <c r="GY58" s="5"/>
      <c r="GZ58" s="5"/>
      <c r="HA58" s="5"/>
      <c r="HB58" s="4"/>
      <c r="HC58" s="4"/>
      <c r="HD58" s="4"/>
      <c r="HE58" s="4"/>
      <c r="HF58" s="4"/>
      <c r="HG58" s="4"/>
      <c r="HH58" s="4"/>
      <c r="HI58" s="4"/>
      <c r="HJ58" s="5"/>
      <c r="HK58" s="5"/>
      <c r="HL58" s="5"/>
      <c r="HM58" s="5"/>
      <c r="HN58" s="5"/>
      <c r="HO58" s="5"/>
      <c r="HP58" s="5"/>
      <c r="HQ58" s="5"/>
      <c r="HR58" s="4"/>
      <c r="HS58" s="4"/>
      <c r="HT58" s="4"/>
      <c r="HU58" s="4"/>
      <c r="HV58" s="4"/>
      <c r="HW58" s="4"/>
      <c r="HX58" s="4"/>
      <c r="HY58" s="4"/>
      <c r="HZ58" s="5"/>
      <c r="IA58" s="5"/>
      <c r="IB58" s="5"/>
      <c r="IC58" s="5"/>
      <c r="ID58" s="5"/>
      <c r="IE58" s="5"/>
      <c r="IF58" s="5"/>
      <c r="IG58" s="5"/>
      <c r="IH58" s="4"/>
      <c r="II58" s="4"/>
      <c r="IJ58" s="4"/>
      <c r="IK58" s="4"/>
      <c r="IL58" s="4"/>
      <c r="IM58" s="4"/>
      <c r="IN58" s="4"/>
      <c r="IO58" s="4"/>
      <c r="IP58" s="5"/>
      <c r="IQ58" s="5"/>
      <c r="IR58" s="5"/>
      <c r="IS58" s="5"/>
      <c r="IT58" s="5"/>
      <c r="IU58" s="5"/>
      <c r="IV58" s="5"/>
      <c r="IW58" s="5"/>
      <c r="IX58" s="4"/>
      <c r="IY58" s="4"/>
      <c r="IZ58" s="4"/>
      <c r="JA58" s="4"/>
      <c r="JB58" s="4"/>
      <c r="JC58" s="4"/>
      <c r="JD58" s="4"/>
      <c r="JE58" s="4"/>
      <c r="JF58" s="5"/>
      <c r="JG58" s="5"/>
      <c r="JH58" s="5"/>
      <c r="JI58" s="5"/>
      <c r="JJ58" s="5"/>
      <c r="JK58" s="5"/>
      <c r="JL58" s="5"/>
      <c r="JM58" s="5"/>
      <c r="JN58" s="4">
        <f t="shared" si="8"/>
        <v>0.67362916666666672</v>
      </c>
      <c r="JO58" s="4">
        <f t="shared" si="9"/>
        <v>0.79131250000000009</v>
      </c>
      <c r="JP58" s="4">
        <f t="shared" si="10"/>
        <v>0.19562083333333327</v>
      </c>
      <c r="JQ58" s="4">
        <f t="shared" si="11"/>
        <v>2.3324999999999999E-2</v>
      </c>
      <c r="JR58" s="4">
        <f t="shared" si="12"/>
        <v>0.77359583333333326</v>
      </c>
      <c r="JS58" s="4">
        <f t="shared" si="13"/>
        <v>0.26031578947368422</v>
      </c>
      <c r="JT58" s="4">
        <f t="shared" si="14"/>
        <v>0.99597916666666675</v>
      </c>
      <c r="JU58" s="4">
        <f t="shared" si="15"/>
        <v>2.0675791666666661</v>
      </c>
      <c r="JV58" s="1" t="str" cm="1">
        <f t="array" aca="1" ref="JV58" ca="1">CONCATENATE(INDIRECT(ADDRESS(1,MATCH(_xlfn.MINIFS(B58:JM58,metrics.rec,"MAE"),B58:JM58,0)+1)), ", ", INDIRECT(ADDRESS(2,MATCH(_xlfn.MINIFS(B58:JM58,metrics.rec,"MAE"),B58:JM58,0)+1)))</f>
        <v>k=5, r=0.1</v>
      </c>
      <c r="JW58" s="1" t="str" cm="1">
        <f t="array" aca="1" ref="JW58" ca="1">CONCATENATE(INDIRECT(ADDRESS(1,MATCH(_xlfn.MINIFS(B58:JM58,metrics.rec,"MSE"),B58:JM58,0)+1)), ", ", INDIRECT(ADDRESS(2,MATCH(_xlfn.MINIFS(B58:JM58,metrics.rec,"MSE"),B58:JM58,0)+1)))</f>
        <v>k=5, r=0.1</v>
      </c>
      <c r="JX58" s="1" t="str" cm="1">
        <f t="array" aca="1" ref="JX58" ca="1">CONCATENATE(INDIRECT(ADDRESS(1,MATCH(_xlfn.MAXIFS(B58:JM58,metrics.rec,"R"),B58:JM58,0)+1)), ", ", INDIRECT(ADDRESS(2,MATCH(_xlfn.MAXIFS(B58:JM58,metrics.rec,"R"),B58:JM58,0)+1)))</f>
        <v>k=10, r=0.1</v>
      </c>
      <c r="JY58" s="1" t="str" cm="1">
        <f t="array" aca="1" ref="JY58" ca="1">CONCATENATE(INDIRECT(ADDRESS(1,MATCH(_xlfn.MAXIFS(B58:JM58,metrics.rec,"Precision"),B58:JM58,0)+1)), ", ", INDIRECT(ADDRESS(2,MATCH(_xlfn.MAXIFS(B58:JM58,metrics.rec,"Precision"),B58:JM58,0)+1)))</f>
        <v>k=15, r=0.9</v>
      </c>
      <c r="JZ58" s="1" t="str" cm="1">
        <f t="array" aca="1" ref="JZ58" ca="1">CONCATENATE(INDIRECT(ADDRESS(1,MATCH(_xlfn.MAXIFS(B58:JM58,metrics.rec,"Recall"),B58:JM58,0)+1)), ", ", INDIRECT(ADDRESS(2,MATCH(_xlfn.MAXIFS(B58:JM58,metrics.rec,"Recall"),B58:JM58,0)+1)))</f>
        <v>k=20, r=0.1</v>
      </c>
      <c r="KA58" s="1" t="str" cm="1">
        <f t="array" aca="1" ref="KA58" ca="1">CONCATENATE(INDIRECT(ADDRESS(1,MATCH(_xlfn.MAXIFS(B58:JM58,metrics.rec,"Coverage"),B58:JM58,0)+1)), ", ", INDIRECT(ADDRESS(2,MATCH(_xlfn.MAXIFS(B58:JM58,metrics.rec,"Coverage"),B58:JM58,0)+1)))</f>
        <v>k=10, r=0.9</v>
      </c>
      <c r="KB58" s="1" t="str" cm="1">
        <f t="array" aca="1" ref="KB58" ca="1">CONCATENATE(INDIRECT(ADDRESS(1,MATCH(_xlfn.MAXIFS(B58:JM58,metrics.rec,"Recatio"),B58:JM58,0)+1)), ", ", INDIRECT(ADDRESS(2,MATCH(_xlfn.MAXIFS(B58:JM58,metrics.rec,"Recatio"),B58:JM58,0)+1)))</f>
        <v>k=5, r=0.1</v>
      </c>
      <c r="KC58" s="1" t="str" cm="1">
        <f t="array" aca="1" ref="KC58" ca="1">CONCATENATE(INDIRECT(ADDRESS(1,MATCH(_xlfn.MINIFS(B58:JM58,metrics.rec,"Time"),B58:JM58,0)+1)), ", ", INDIRECT(ADDRESS(2,MATCH(_xlfn.MINIFS(B58:JM58,metrics.rec,"Time"),B58:JM58,0)+1)))</f>
        <v>k=15, r=0.9</v>
      </c>
    </row>
    <row r="59" spans="1:289" x14ac:dyDescent="0.2">
      <c r="A59" s="1" t="s">
        <v>55</v>
      </c>
      <c r="B59" s="4">
        <v>0.64359999999999995</v>
      </c>
      <c r="C59" s="4">
        <v>0.72770000000000001</v>
      </c>
      <c r="D59" s="4">
        <v>0.27410000000000001</v>
      </c>
      <c r="E59" s="4">
        <v>1.6999999999999999E-3</v>
      </c>
      <c r="F59" s="4">
        <v>0.87450000000000006</v>
      </c>
      <c r="G59" s="4"/>
      <c r="H59" s="4">
        <v>1</v>
      </c>
      <c r="I59" s="4">
        <v>3.1309999999999998</v>
      </c>
      <c r="J59" s="5">
        <v>0.64710000000000001</v>
      </c>
      <c r="K59" s="5">
        <v>0.73919999999999997</v>
      </c>
      <c r="L59" s="5">
        <v>0.28449999999999998</v>
      </c>
      <c r="M59" s="5">
        <v>3.3999999999999998E-3</v>
      </c>
      <c r="N59" s="5">
        <v>0.871</v>
      </c>
      <c r="O59" s="5">
        <v>0.5948</v>
      </c>
      <c r="P59" s="5">
        <v>1</v>
      </c>
      <c r="Q59" s="5">
        <v>2.7056</v>
      </c>
      <c r="R59" s="4">
        <v>0.65369999999999995</v>
      </c>
      <c r="S59" s="4">
        <v>0.75349999999999995</v>
      </c>
      <c r="T59" s="4">
        <v>0.27810000000000001</v>
      </c>
      <c r="U59" s="4">
        <v>5.3E-3</v>
      </c>
      <c r="V59" s="4">
        <v>0.86460000000000004</v>
      </c>
      <c r="W59" s="4"/>
      <c r="X59" s="4">
        <v>1</v>
      </c>
      <c r="Y59" s="4">
        <v>2.5489999999999999</v>
      </c>
      <c r="Z59" s="5">
        <v>0.65600000000000003</v>
      </c>
      <c r="AA59" s="5">
        <v>0.7571</v>
      </c>
      <c r="AB59" s="5">
        <v>0.26779999999999998</v>
      </c>
      <c r="AC59" s="5">
        <v>7.4999999999999997E-3</v>
      </c>
      <c r="AD59" s="5">
        <v>0.85870000000000002</v>
      </c>
      <c r="AE59" s="5">
        <v>0.57830000000000004</v>
      </c>
      <c r="AF59" s="5">
        <v>1</v>
      </c>
      <c r="AG59" s="5">
        <v>2.2197</v>
      </c>
      <c r="AH59" s="4">
        <v>0.66010000000000002</v>
      </c>
      <c r="AI59" s="4">
        <v>0.76680000000000004</v>
      </c>
      <c r="AJ59" s="4">
        <v>0.26190000000000002</v>
      </c>
      <c r="AK59" s="4">
        <v>1.0200000000000001E-2</v>
      </c>
      <c r="AL59" s="4">
        <v>0.8468</v>
      </c>
      <c r="AM59" s="4">
        <v>0.5645</v>
      </c>
      <c r="AN59" s="4">
        <v>1</v>
      </c>
      <c r="AO59" s="4">
        <v>1.9762</v>
      </c>
      <c r="AP59" s="5">
        <v>0.66779999999999995</v>
      </c>
      <c r="AQ59" s="5">
        <v>0.78480000000000005</v>
      </c>
      <c r="AR59" s="5">
        <v>0.2364</v>
      </c>
      <c r="AS59" s="5">
        <v>1.35E-2</v>
      </c>
      <c r="AT59" s="5">
        <v>0.83079999999999998</v>
      </c>
      <c r="AU59" s="5">
        <v>0.54259999999999997</v>
      </c>
      <c r="AV59" s="5">
        <v>1</v>
      </c>
      <c r="AW59" s="5">
        <v>1.6335999999999999</v>
      </c>
      <c r="AX59" s="4">
        <v>0.68010000000000004</v>
      </c>
      <c r="AY59" s="4">
        <v>0.81169999999999998</v>
      </c>
      <c r="AZ59" s="4">
        <v>0.214</v>
      </c>
      <c r="BA59" s="4">
        <v>1.83E-2</v>
      </c>
      <c r="BB59" s="4">
        <v>0.80730000000000002</v>
      </c>
      <c r="BC59" s="4"/>
      <c r="BD59" s="4">
        <v>1</v>
      </c>
      <c r="BE59" s="4">
        <v>2.1581999999999999</v>
      </c>
      <c r="BF59" s="5">
        <v>0.70009999999999994</v>
      </c>
      <c r="BG59" s="5">
        <v>0.86209999999999998</v>
      </c>
      <c r="BH59" s="5">
        <v>0.1827</v>
      </c>
      <c r="BI59" s="5">
        <v>2.64E-2</v>
      </c>
      <c r="BJ59" s="5">
        <v>0.75119999999999998</v>
      </c>
      <c r="BK59" s="5">
        <v>0.44990000000000002</v>
      </c>
      <c r="BL59" s="5">
        <v>0.99839999999999995</v>
      </c>
      <c r="BM59" s="5">
        <v>0.97030000000000005</v>
      </c>
      <c r="BN59" s="4">
        <v>0.73770000000000002</v>
      </c>
      <c r="BO59" s="4">
        <v>0.94810000000000005</v>
      </c>
      <c r="BP59" s="4">
        <v>0.1177</v>
      </c>
      <c r="BQ59" s="4">
        <v>5.0900000000000001E-2</v>
      </c>
      <c r="BR59" s="4">
        <v>0.57569999999999999</v>
      </c>
      <c r="BS59" s="4"/>
      <c r="BT59" s="4">
        <v>0.97640000000000005</v>
      </c>
      <c r="BU59" s="4">
        <v>0.93920000000000003</v>
      </c>
      <c r="BV59" s="5">
        <v>0.64710000000000001</v>
      </c>
      <c r="BW59" s="5">
        <v>0.7409</v>
      </c>
      <c r="BX59" s="5">
        <v>0.29330000000000001</v>
      </c>
      <c r="BY59" s="5">
        <v>1.6999999999999999E-3</v>
      </c>
      <c r="BZ59" s="5">
        <v>0.87470000000000003</v>
      </c>
      <c r="CA59" s="5">
        <v>0.60429999999999995</v>
      </c>
      <c r="CB59" s="5">
        <v>1</v>
      </c>
      <c r="CC59" s="5">
        <v>3.0739000000000001</v>
      </c>
      <c r="CD59" s="4">
        <v>0.65269999999999995</v>
      </c>
      <c r="CE59" s="4">
        <v>0.74990000000000001</v>
      </c>
      <c r="CF59" s="4">
        <v>0.28070000000000001</v>
      </c>
      <c r="CG59" s="4">
        <v>5.3E-3</v>
      </c>
      <c r="CH59" s="4">
        <v>0.86460000000000004</v>
      </c>
      <c r="CI59" s="4">
        <v>0.58740000000000003</v>
      </c>
      <c r="CJ59" s="4">
        <v>1</v>
      </c>
      <c r="CK59" s="4">
        <v>2.6903999999999999</v>
      </c>
      <c r="CL59" s="5">
        <v>0.66159999999999997</v>
      </c>
      <c r="CM59" s="5">
        <v>0.77159999999999995</v>
      </c>
      <c r="CN59" s="5">
        <v>0.25979999999999998</v>
      </c>
      <c r="CO59" s="5">
        <v>1.01E-2</v>
      </c>
      <c r="CP59" s="5">
        <v>0.84730000000000005</v>
      </c>
      <c r="CQ59" s="5">
        <v>0.56410000000000005</v>
      </c>
      <c r="CR59" s="5">
        <v>1</v>
      </c>
      <c r="CS59" s="5">
        <v>2.0066999999999999</v>
      </c>
      <c r="CT59" s="4">
        <v>0.67959999999999998</v>
      </c>
      <c r="CU59" s="4">
        <v>0.81189999999999996</v>
      </c>
      <c r="CV59" s="4">
        <v>0.21990000000000001</v>
      </c>
      <c r="CW59" s="4">
        <v>1.83E-2</v>
      </c>
      <c r="CX59" s="4">
        <v>0.80640000000000001</v>
      </c>
      <c r="CY59" s="4">
        <v>0.51280000000000003</v>
      </c>
      <c r="CZ59" s="4">
        <v>0.99980000000000002</v>
      </c>
      <c r="DA59" s="4">
        <v>1.6056999999999999</v>
      </c>
      <c r="DB59" s="5">
        <v>0.73709999999999998</v>
      </c>
      <c r="DC59" s="5">
        <v>0.94569999999999999</v>
      </c>
      <c r="DD59" s="5">
        <v>0.1305</v>
      </c>
      <c r="DE59" s="5">
        <v>5.0799999999999998E-2</v>
      </c>
      <c r="DF59" s="5">
        <v>0.57550000000000001</v>
      </c>
      <c r="DG59" s="5">
        <v>0.28179999999999999</v>
      </c>
      <c r="DH59" s="5">
        <v>0.97219999999999995</v>
      </c>
      <c r="DI59" s="5">
        <v>0.64539999999999997</v>
      </c>
      <c r="DJ59" s="4">
        <v>0.64610000000000001</v>
      </c>
      <c r="DK59" s="4">
        <v>0.73619999999999997</v>
      </c>
      <c r="DL59" s="4">
        <v>0.2913</v>
      </c>
      <c r="DM59" s="4">
        <v>1.6999999999999999E-3</v>
      </c>
      <c r="DN59" s="4">
        <v>0.87350000000000005</v>
      </c>
      <c r="DO59" s="4">
        <v>0.60429999999999995</v>
      </c>
      <c r="DP59" s="4">
        <v>1</v>
      </c>
      <c r="DQ59" s="4">
        <v>2.7860999999999998</v>
      </c>
      <c r="DR59" s="5">
        <v>0.65259999999999996</v>
      </c>
      <c r="DS59" s="5">
        <v>0.75149999999999995</v>
      </c>
      <c r="DT59" s="5">
        <v>0.2732</v>
      </c>
      <c r="DU59" s="5">
        <v>5.3E-3</v>
      </c>
      <c r="DV59" s="5">
        <v>0.86509999999999998</v>
      </c>
      <c r="DW59" s="5">
        <v>0.5877</v>
      </c>
      <c r="DX59" s="5">
        <v>1</v>
      </c>
      <c r="DY59" s="5">
        <v>2.6421999999999999</v>
      </c>
      <c r="DZ59" s="4">
        <v>0.66159999999999997</v>
      </c>
      <c r="EA59" s="4">
        <v>0.77059999999999995</v>
      </c>
      <c r="EB59" s="4">
        <v>0.26</v>
      </c>
      <c r="EC59" s="4">
        <v>1.0200000000000001E-2</v>
      </c>
      <c r="ED59" s="4">
        <v>0.84730000000000005</v>
      </c>
      <c r="EE59" s="4">
        <v>0.56220000000000003</v>
      </c>
      <c r="EF59" s="4">
        <v>1</v>
      </c>
      <c r="EG59" s="4">
        <v>2.0848</v>
      </c>
      <c r="EH59" s="5">
        <v>0.68030000000000002</v>
      </c>
      <c r="EI59" s="5">
        <v>0.81389999999999996</v>
      </c>
      <c r="EJ59" s="5">
        <v>0.21940000000000001</v>
      </c>
      <c r="EK59" s="5">
        <v>1.83E-2</v>
      </c>
      <c r="EL59" s="5">
        <v>0.80600000000000005</v>
      </c>
      <c r="EM59" s="5">
        <v>0.51190000000000002</v>
      </c>
      <c r="EN59" s="5">
        <v>0.99980000000000002</v>
      </c>
      <c r="EO59" s="5">
        <v>1.4923</v>
      </c>
      <c r="EP59" s="4">
        <v>0.7369</v>
      </c>
      <c r="EQ59" s="4">
        <v>0.94630000000000003</v>
      </c>
      <c r="ER59" s="4">
        <v>0.13289999999999999</v>
      </c>
      <c r="ES59" s="4">
        <v>5.11E-2</v>
      </c>
      <c r="ET59" s="4">
        <v>0.57389999999999997</v>
      </c>
      <c r="EU59" s="4">
        <v>0.2792</v>
      </c>
      <c r="EV59" s="4">
        <v>0.96809999999999996</v>
      </c>
      <c r="EW59" s="4">
        <v>0.55289999999999995</v>
      </c>
      <c r="EX59" s="5">
        <v>0.64339999999999997</v>
      </c>
      <c r="EY59" s="5">
        <v>0.73050000000000004</v>
      </c>
      <c r="EZ59" s="5">
        <v>0.29570000000000002</v>
      </c>
      <c r="FA59" s="5">
        <v>1.6999999999999999E-3</v>
      </c>
      <c r="FB59" s="5">
        <v>0.87450000000000006</v>
      </c>
      <c r="FC59" s="5">
        <v>0.60419999999999996</v>
      </c>
      <c r="FD59" s="5">
        <v>1</v>
      </c>
      <c r="FE59" s="5">
        <v>2.8784000000000001</v>
      </c>
      <c r="FF59" s="4">
        <v>0.65269999999999995</v>
      </c>
      <c r="FG59" s="4">
        <v>0.75129999999999997</v>
      </c>
      <c r="FH59" s="4">
        <v>0.27750000000000002</v>
      </c>
      <c r="FI59" s="4">
        <v>5.3E-3</v>
      </c>
      <c r="FJ59" s="4">
        <v>0.8649</v>
      </c>
      <c r="FK59" s="4">
        <v>0.58699999999999997</v>
      </c>
      <c r="FL59" s="4">
        <v>1</v>
      </c>
      <c r="FM59" s="4">
        <v>2.3081</v>
      </c>
      <c r="FN59" s="5">
        <v>0.66200000000000003</v>
      </c>
      <c r="FO59" s="5">
        <v>0.77249999999999996</v>
      </c>
      <c r="FP59" s="5">
        <v>0.25840000000000002</v>
      </c>
      <c r="FQ59" s="5">
        <v>1.0200000000000001E-2</v>
      </c>
      <c r="FR59" s="5">
        <v>0.84809999999999997</v>
      </c>
      <c r="FS59" s="5">
        <v>0.56330000000000002</v>
      </c>
      <c r="FT59" s="5">
        <v>1</v>
      </c>
      <c r="FU59" s="5">
        <v>2.7578999999999998</v>
      </c>
      <c r="FV59" s="4">
        <v>0.68149999999999999</v>
      </c>
      <c r="FW59" s="4">
        <v>0.81630000000000003</v>
      </c>
      <c r="FX59" s="4">
        <v>0.21659999999999999</v>
      </c>
      <c r="FY59" s="4">
        <v>1.8200000000000001E-2</v>
      </c>
      <c r="FZ59" s="4">
        <v>0.80600000000000005</v>
      </c>
      <c r="GA59" s="4">
        <v>0.5141</v>
      </c>
      <c r="GB59" s="4">
        <v>0.99990000000000001</v>
      </c>
      <c r="GC59" s="4">
        <v>1.6518999999999999</v>
      </c>
      <c r="GD59" s="5">
        <v>0.73670000000000002</v>
      </c>
      <c r="GE59" s="5">
        <v>0.9446</v>
      </c>
      <c r="GF59" s="5">
        <v>0.12859999999999999</v>
      </c>
      <c r="GG59" s="5">
        <v>5.1499999999999997E-2</v>
      </c>
      <c r="GH59" s="5">
        <v>0.57550000000000001</v>
      </c>
      <c r="GI59" s="5">
        <v>0.27779999999999999</v>
      </c>
      <c r="GJ59" s="5">
        <v>0.97030000000000005</v>
      </c>
      <c r="GK59" s="5">
        <v>0.5847</v>
      </c>
      <c r="GL59" s="4"/>
      <c r="GM59" s="4"/>
      <c r="GN59" s="4"/>
      <c r="GO59" s="4"/>
      <c r="GP59" s="4"/>
      <c r="GQ59" s="4"/>
      <c r="GR59" s="4"/>
      <c r="GS59" s="4"/>
      <c r="GT59" s="5"/>
      <c r="GU59" s="5"/>
      <c r="GV59" s="5"/>
      <c r="GW59" s="5"/>
      <c r="GX59" s="5"/>
      <c r="GY59" s="5"/>
      <c r="GZ59" s="5"/>
      <c r="HA59" s="5"/>
      <c r="HB59" s="4"/>
      <c r="HC59" s="4"/>
      <c r="HD59" s="4"/>
      <c r="HE59" s="4"/>
      <c r="HF59" s="4"/>
      <c r="HG59" s="4"/>
      <c r="HH59" s="4"/>
      <c r="HI59" s="4"/>
      <c r="HJ59" s="5"/>
      <c r="HK59" s="5"/>
      <c r="HL59" s="5"/>
      <c r="HM59" s="5"/>
      <c r="HN59" s="5"/>
      <c r="HO59" s="5"/>
      <c r="HP59" s="5"/>
      <c r="HQ59" s="5"/>
      <c r="HR59" s="4"/>
      <c r="HS59" s="4"/>
      <c r="HT59" s="4"/>
      <c r="HU59" s="4"/>
      <c r="HV59" s="4"/>
      <c r="HW59" s="4"/>
      <c r="HX59" s="4"/>
      <c r="HY59" s="4"/>
      <c r="HZ59" s="5"/>
      <c r="IA59" s="5"/>
      <c r="IB59" s="5"/>
      <c r="IC59" s="5"/>
      <c r="ID59" s="5"/>
      <c r="IE59" s="5"/>
      <c r="IF59" s="5"/>
      <c r="IG59" s="5"/>
      <c r="IH59" s="4"/>
      <c r="II59" s="4"/>
      <c r="IJ59" s="4"/>
      <c r="IK59" s="4"/>
      <c r="IL59" s="4"/>
      <c r="IM59" s="4"/>
      <c r="IN59" s="4"/>
      <c r="IO59" s="4"/>
      <c r="IP59" s="5"/>
      <c r="IQ59" s="5"/>
      <c r="IR59" s="5"/>
      <c r="IS59" s="5"/>
      <c r="IT59" s="5"/>
      <c r="IU59" s="5"/>
      <c r="IV59" s="5"/>
      <c r="IW59" s="5"/>
      <c r="IX59" s="4"/>
      <c r="IY59" s="4"/>
      <c r="IZ59" s="4"/>
      <c r="JA59" s="4"/>
      <c r="JB59" s="4"/>
      <c r="JC59" s="4"/>
      <c r="JD59" s="4"/>
      <c r="JE59" s="4"/>
      <c r="JF59" s="5"/>
      <c r="JG59" s="5"/>
      <c r="JH59" s="5"/>
      <c r="JI59" s="5"/>
      <c r="JJ59" s="5"/>
      <c r="JK59" s="5"/>
      <c r="JL59" s="5"/>
      <c r="JM59" s="5"/>
      <c r="JN59" s="4">
        <f t="shared" si="8"/>
        <v>0.67408750000000006</v>
      </c>
      <c r="JO59" s="4">
        <f t="shared" si="9"/>
        <v>0.80019583333333344</v>
      </c>
      <c r="JP59" s="4">
        <f t="shared" si="10"/>
        <v>0.23562499999999997</v>
      </c>
      <c r="JQ59" s="4">
        <f t="shared" si="11"/>
        <v>1.6537499999999997E-2</v>
      </c>
      <c r="JR59" s="4">
        <f t="shared" si="12"/>
        <v>0.79932916666666676</v>
      </c>
      <c r="JS59" s="4">
        <f t="shared" si="13"/>
        <v>0.51861000000000002</v>
      </c>
      <c r="JT59" s="4">
        <f t="shared" si="14"/>
        <v>0.99520416666666678</v>
      </c>
      <c r="JU59" s="4">
        <f t="shared" si="15"/>
        <v>2.001841666666667</v>
      </c>
      <c r="JV59" s="1" t="str" cm="1">
        <f t="array" aca="1" ref="JV59" ca="1">CONCATENATE(INDIRECT(ADDRESS(1,MATCH(_xlfn.MINIFS(B59:JM59,metrics.rec,"MAE"),B59:JM59,0)+1)), ", ", INDIRECT(ADDRESS(2,MATCH(_xlfn.MINIFS(B59:JM59,metrics.rec,"MAE"),B59:JM59,0)+1)))</f>
        <v>k=20, r=0.1</v>
      </c>
      <c r="JW59" s="1" t="str" cm="1">
        <f t="array" aca="1" ref="JW59" ca="1">CONCATENATE(INDIRECT(ADDRESS(1,MATCH(_xlfn.MINIFS(B59:JM59,metrics.rec,"MSE"),B59:JM59,0)+1)), ", ", INDIRECT(ADDRESS(2,MATCH(_xlfn.MINIFS(B59:JM59,metrics.rec,"MSE"),B59:JM59,0)+1)))</f>
        <v>k=5, r=0.1</v>
      </c>
      <c r="JX59" s="1" t="str" cm="1">
        <f t="array" aca="1" ref="JX59" ca="1">CONCATENATE(INDIRECT(ADDRESS(1,MATCH(_xlfn.MAXIFS(B59:JM59,metrics.rec,"R"),B59:JM59,0)+1)), ", ", INDIRECT(ADDRESS(2,MATCH(_xlfn.MAXIFS(B59:JM59,metrics.rec,"R"),B59:JM59,0)+1)))</f>
        <v>k=20, r=0.1</v>
      </c>
      <c r="JY59" s="1" t="str" cm="1">
        <f t="array" aca="1" ref="JY59" ca="1">CONCATENATE(INDIRECT(ADDRESS(1,MATCH(_xlfn.MAXIFS(B59:JM59,metrics.rec,"Precision"),B59:JM59,0)+1)), ", ", INDIRECT(ADDRESS(2,MATCH(_xlfn.MAXIFS(B59:JM59,metrics.rec,"Precision"),B59:JM59,0)+1)))</f>
        <v>k=20, r=0.9</v>
      </c>
      <c r="JZ59" s="1" t="str" cm="1">
        <f t="array" aca="1" ref="JZ59" ca="1">CONCATENATE(INDIRECT(ADDRESS(1,MATCH(_xlfn.MAXIFS(B59:JM59,metrics.rec,"Recall"),B59:JM59,0)+1)), ", ", INDIRECT(ADDRESS(2,MATCH(_xlfn.MAXIFS(B59:JM59,metrics.rec,"Recall"),B59:JM59,0)+1)))</f>
        <v>k=10, r=0.1</v>
      </c>
      <c r="KA59" s="1" t="str" cm="1">
        <f t="array" aca="1" ref="KA59" ca="1">CONCATENATE(INDIRECT(ADDRESS(1,MATCH(_xlfn.MAXIFS(B59:JM59,metrics.rec,"Coverage"),B59:JM59,0)+1)), ", ", INDIRECT(ADDRESS(2,MATCH(_xlfn.MAXIFS(B59:JM59,metrics.rec,"Coverage"),B59:JM59,0)+1)))</f>
        <v>k=10, r=0.1</v>
      </c>
      <c r="KB59" s="1" t="str" cm="1">
        <f t="array" aca="1" ref="KB59" ca="1">CONCATENATE(INDIRECT(ADDRESS(1,MATCH(_xlfn.MAXIFS(B59:JM59,metrics.rec,"Recatio"),B59:JM59,0)+1)), ", ", INDIRECT(ADDRESS(2,MATCH(_xlfn.MAXIFS(B59:JM59,metrics.rec,"Recatio"),B59:JM59,0)+1)))</f>
        <v>k=5, r=0.1</v>
      </c>
      <c r="KC59" s="1" t="str" cm="1">
        <f t="array" aca="1" ref="KC59" ca="1">CONCATENATE(INDIRECT(ADDRESS(1,MATCH(_xlfn.MINIFS(B59:JM59,metrics.rec,"Time"),B59:JM59,0)+1)), ", ", INDIRECT(ADDRESS(2,MATCH(_xlfn.MINIFS(B59:JM59,metrics.rec,"Time"),B59:JM59,0)+1)))</f>
        <v>k=15, r=0.9</v>
      </c>
    </row>
    <row r="60" spans="1:289" x14ac:dyDescent="0.2">
      <c r="A60" s="1" t="s">
        <v>56</v>
      </c>
      <c r="B60" s="4">
        <v>0.64870000000000005</v>
      </c>
      <c r="C60" s="4">
        <v>0.73629999999999995</v>
      </c>
      <c r="D60" s="4">
        <v>0.25130000000000002</v>
      </c>
      <c r="E60" s="4">
        <v>1.9E-3</v>
      </c>
      <c r="F60" s="4">
        <v>0.84260000000000002</v>
      </c>
      <c r="G60" s="4"/>
      <c r="H60" s="4">
        <v>1</v>
      </c>
      <c r="I60" s="4">
        <v>3.0379</v>
      </c>
      <c r="J60" s="5">
        <v>0.65769999999999995</v>
      </c>
      <c r="K60" s="5">
        <v>0.76039999999999996</v>
      </c>
      <c r="L60" s="5">
        <v>0.26679999999999998</v>
      </c>
      <c r="M60" s="5">
        <v>3.7000000000000002E-3</v>
      </c>
      <c r="N60" s="5">
        <v>0.8347</v>
      </c>
      <c r="O60" s="5">
        <v>0.51959999999999995</v>
      </c>
      <c r="P60" s="5">
        <v>1</v>
      </c>
      <c r="Q60" s="5">
        <v>2.6057999999999999</v>
      </c>
      <c r="R60" s="4">
        <v>0.66220000000000001</v>
      </c>
      <c r="S60" s="4">
        <v>0.76990000000000003</v>
      </c>
      <c r="T60" s="4">
        <v>0.26069999999999999</v>
      </c>
      <c r="U60" s="4">
        <v>5.5999999999999999E-3</v>
      </c>
      <c r="V60" s="4">
        <v>0.82869999999999999</v>
      </c>
      <c r="W60" s="4"/>
      <c r="X60" s="4">
        <v>1</v>
      </c>
      <c r="Y60" s="4">
        <v>2.4906000000000001</v>
      </c>
      <c r="Z60" s="5">
        <v>0.66479999999999995</v>
      </c>
      <c r="AA60" s="5">
        <v>0.77449999999999997</v>
      </c>
      <c r="AB60" s="5">
        <v>0.25330000000000003</v>
      </c>
      <c r="AC60" s="5">
        <v>7.9000000000000008E-3</v>
      </c>
      <c r="AD60" s="5">
        <v>0.82289999999999996</v>
      </c>
      <c r="AE60" s="5">
        <v>0.52810000000000001</v>
      </c>
      <c r="AF60" s="5">
        <v>1</v>
      </c>
      <c r="AG60" s="5">
        <v>2.1785999999999999</v>
      </c>
      <c r="AH60" s="4">
        <v>0.66990000000000005</v>
      </c>
      <c r="AI60" s="4">
        <v>0.78649999999999998</v>
      </c>
      <c r="AJ60" s="4">
        <v>0.25119999999999998</v>
      </c>
      <c r="AK60" s="4">
        <v>1.04E-2</v>
      </c>
      <c r="AL60" s="4">
        <v>0.81699999999999995</v>
      </c>
      <c r="AM60" s="4">
        <v>0.53090000000000004</v>
      </c>
      <c r="AN60" s="4">
        <v>1</v>
      </c>
      <c r="AO60" s="4">
        <v>1.9655</v>
      </c>
      <c r="AP60" s="5">
        <v>0.67490000000000006</v>
      </c>
      <c r="AQ60" s="5">
        <v>0.79949999999999999</v>
      </c>
      <c r="AR60" s="5">
        <v>0.23449999999999999</v>
      </c>
      <c r="AS60" s="5">
        <v>1.37E-2</v>
      </c>
      <c r="AT60" s="5">
        <v>0.80830000000000002</v>
      </c>
      <c r="AU60" s="5">
        <v>0.51990000000000003</v>
      </c>
      <c r="AV60" s="5">
        <v>1</v>
      </c>
      <c r="AW60" s="5">
        <v>1.7622</v>
      </c>
      <c r="AX60" s="4">
        <v>0.68730000000000002</v>
      </c>
      <c r="AY60" s="4">
        <v>0.82869999999999999</v>
      </c>
      <c r="AZ60" s="4">
        <v>0.20799999999999999</v>
      </c>
      <c r="BA60" s="4">
        <v>1.83E-2</v>
      </c>
      <c r="BB60" s="4">
        <v>0.79269999999999996</v>
      </c>
      <c r="BC60" s="4"/>
      <c r="BD60" s="4">
        <v>1</v>
      </c>
      <c r="BE60" s="4">
        <v>2.1017000000000001</v>
      </c>
      <c r="BF60" s="5">
        <v>0.70450000000000002</v>
      </c>
      <c r="BG60" s="5">
        <v>0.87319999999999998</v>
      </c>
      <c r="BH60" s="5">
        <v>0.18229999999999999</v>
      </c>
      <c r="BI60" s="5">
        <v>2.63E-2</v>
      </c>
      <c r="BJ60" s="5">
        <v>0.74360000000000004</v>
      </c>
      <c r="BK60" s="5">
        <v>0.44829999999999998</v>
      </c>
      <c r="BL60" s="5">
        <v>0.99839999999999995</v>
      </c>
      <c r="BM60" s="5">
        <v>0.98499999999999999</v>
      </c>
      <c r="BN60" s="4">
        <v>0.7379</v>
      </c>
      <c r="BO60" s="4">
        <v>0.94699999999999995</v>
      </c>
      <c r="BP60" s="4">
        <v>0.1188</v>
      </c>
      <c r="BQ60" s="4">
        <v>5.0999999999999997E-2</v>
      </c>
      <c r="BR60" s="4">
        <v>0.57709999999999995</v>
      </c>
      <c r="BS60" s="4"/>
      <c r="BT60" s="4">
        <v>0.97640000000000005</v>
      </c>
      <c r="BU60" s="4">
        <v>0.97440000000000004</v>
      </c>
      <c r="BV60" s="5">
        <v>0.65359999999999996</v>
      </c>
      <c r="BW60" s="5">
        <v>0.75180000000000002</v>
      </c>
      <c r="BX60" s="5">
        <v>0.26800000000000002</v>
      </c>
      <c r="BY60" s="5">
        <v>1.9E-3</v>
      </c>
      <c r="BZ60" s="5">
        <v>0.84230000000000005</v>
      </c>
      <c r="CA60" s="5">
        <v>0.51749999999999996</v>
      </c>
      <c r="CB60" s="5">
        <v>1</v>
      </c>
      <c r="CC60" s="5">
        <v>2.8700999999999999</v>
      </c>
      <c r="CD60" s="4">
        <v>0.66200000000000003</v>
      </c>
      <c r="CE60" s="4">
        <v>0.76759999999999995</v>
      </c>
      <c r="CF60" s="4">
        <v>0.26679999999999998</v>
      </c>
      <c r="CG60" s="4">
        <v>5.7000000000000002E-3</v>
      </c>
      <c r="CH60" s="4">
        <v>0.82940000000000003</v>
      </c>
      <c r="CI60" s="4">
        <v>0.52390000000000003</v>
      </c>
      <c r="CJ60" s="4">
        <v>1</v>
      </c>
      <c r="CK60" s="4">
        <v>2.6924999999999999</v>
      </c>
      <c r="CL60" s="5">
        <v>0.6714</v>
      </c>
      <c r="CM60" s="5">
        <v>0.79239999999999999</v>
      </c>
      <c r="CN60" s="5">
        <v>0.24909999999999999</v>
      </c>
      <c r="CO60" s="5">
        <v>1.04E-2</v>
      </c>
      <c r="CP60" s="5">
        <v>0.81630000000000003</v>
      </c>
      <c r="CQ60" s="5">
        <v>0.52900000000000003</v>
      </c>
      <c r="CR60" s="5">
        <v>1</v>
      </c>
      <c r="CS60" s="5">
        <v>1.9974000000000001</v>
      </c>
      <c r="CT60" s="4">
        <v>0.68659999999999999</v>
      </c>
      <c r="CU60" s="4">
        <v>0.8266</v>
      </c>
      <c r="CV60" s="4">
        <v>0.2162</v>
      </c>
      <c r="CW60" s="4">
        <v>1.83E-2</v>
      </c>
      <c r="CX60" s="4">
        <v>0.79110000000000003</v>
      </c>
      <c r="CY60" s="4">
        <v>0.50280000000000002</v>
      </c>
      <c r="CZ60" s="4">
        <v>0.99980000000000002</v>
      </c>
      <c r="DA60" s="4">
        <v>1.6224000000000001</v>
      </c>
      <c r="DB60" s="5">
        <v>0.7369</v>
      </c>
      <c r="DC60" s="5">
        <v>0.94479999999999997</v>
      </c>
      <c r="DD60" s="5">
        <v>0.1313</v>
      </c>
      <c r="DE60" s="5">
        <v>5.0799999999999998E-2</v>
      </c>
      <c r="DF60" s="5">
        <v>0.57550000000000001</v>
      </c>
      <c r="DG60" s="5">
        <v>0.28199999999999997</v>
      </c>
      <c r="DH60" s="5">
        <v>0.97240000000000004</v>
      </c>
      <c r="DI60" s="5">
        <v>0.65400000000000003</v>
      </c>
      <c r="DJ60" s="4">
        <v>0.65369999999999995</v>
      </c>
      <c r="DK60" s="4">
        <v>0.751</v>
      </c>
      <c r="DL60" s="4">
        <v>0.27210000000000001</v>
      </c>
      <c r="DM60" s="4">
        <v>1.9E-3</v>
      </c>
      <c r="DN60" s="4">
        <v>0.84089999999999998</v>
      </c>
      <c r="DO60" s="4">
        <v>0.5181</v>
      </c>
      <c r="DP60" s="4">
        <v>1</v>
      </c>
      <c r="DQ60" s="4">
        <v>2.6103000000000001</v>
      </c>
      <c r="DR60" s="5">
        <v>0.66259999999999997</v>
      </c>
      <c r="DS60" s="5">
        <v>0.7702</v>
      </c>
      <c r="DT60" s="5">
        <v>0.26019999999999999</v>
      </c>
      <c r="DU60" s="5">
        <v>5.7000000000000002E-3</v>
      </c>
      <c r="DV60" s="5">
        <v>0.83020000000000005</v>
      </c>
      <c r="DW60" s="5">
        <v>0.52459999999999996</v>
      </c>
      <c r="DX60" s="5">
        <v>1</v>
      </c>
      <c r="DY60" s="5">
        <v>2.5922999999999998</v>
      </c>
      <c r="DZ60" s="4">
        <v>0.67079999999999995</v>
      </c>
      <c r="EA60" s="4">
        <v>0.79059999999999997</v>
      </c>
      <c r="EB60" s="4">
        <v>0.2472</v>
      </c>
      <c r="EC60" s="4">
        <v>1.0500000000000001E-2</v>
      </c>
      <c r="ED60" s="4">
        <v>0.81710000000000005</v>
      </c>
      <c r="EE60" s="4">
        <v>0.52739999999999998</v>
      </c>
      <c r="EF60" s="4">
        <v>1</v>
      </c>
      <c r="EG60" s="4">
        <v>1.9753000000000001</v>
      </c>
      <c r="EH60" s="5">
        <v>0.68779999999999997</v>
      </c>
      <c r="EI60" s="5">
        <v>0.83050000000000002</v>
      </c>
      <c r="EJ60" s="5">
        <v>0.21360000000000001</v>
      </c>
      <c r="EK60" s="5">
        <v>1.83E-2</v>
      </c>
      <c r="EL60" s="5">
        <v>0.79039999999999999</v>
      </c>
      <c r="EM60" s="5">
        <v>0.50180000000000002</v>
      </c>
      <c r="EN60" s="5">
        <v>0.99980000000000002</v>
      </c>
      <c r="EO60" s="5">
        <v>1.4762</v>
      </c>
      <c r="EP60" s="4">
        <v>0.73650000000000004</v>
      </c>
      <c r="EQ60" s="4">
        <v>0.94440000000000002</v>
      </c>
      <c r="ER60" s="4">
        <v>0.1333</v>
      </c>
      <c r="ES60" s="4">
        <v>5.1200000000000002E-2</v>
      </c>
      <c r="ET60" s="4">
        <v>0.57530000000000003</v>
      </c>
      <c r="EU60" s="4">
        <v>0.27960000000000002</v>
      </c>
      <c r="EV60" s="4">
        <v>0.96809999999999996</v>
      </c>
      <c r="EW60" s="4">
        <v>0.57069999999999999</v>
      </c>
      <c r="EX60" s="5">
        <v>0.65</v>
      </c>
      <c r="EY60" s="5">
        <v>0.74139999999999995</v>
      </c>
      <c r="EZ60" s="5">
        <v>0.27800000000000002</v>
      </c>
      <c r="FA60" s="5">
        <v>1.9E-3</v>
      </c>
      <c r="FB60" s="5">
        <v>0.84130000000000005</v>
      </c>
      <c r="FC60" s="5">
        <v>0.51680000000000004</v>
      </c>
      <c r="FD60" s="5">
        <v>1</v>
      </c>
      <c r="FE60" s="5">
        <v>2.7658999999999998</v>
      </c>
      <c r="FF60" s="4">
        <v>0.66180000000000005</v>
      </c>
      <c r="FG60" s="4">
        <v>0.76849999999999996</v>
      </c>
      <c r="FH60" s="4">
        <v>0.26569999999999999</v>
      </c>
      <c r="FI60" s="4">
        <v>5.7000000000000002E-3</v>
      </c>
      <c r="FJ60" s="4">
        <v>0.83</v>
      </c>
      <c r="FK60" s="4">
        <v>0.52359999999999995</v>
      </c>
      <c r="FL60" s="4">
        <v>1</v>
      </c>
      <c r="FM60" s="4">
        <v>2.2254999999999998</v>
      </c>
      <c r="FN60" s="5">
        <v>0.67090000000000005</v>
      </c>
      <c r="FO60" s="5">
        <v>0.79069999999999996</v>
      </c>
      <c r="FP60" s="5">
        <v>0.25</v>
      </c>
      <c r="FQ60" s="5">
        <v>1.04E-2</v>
      </c>
      <c r="FR60" s="5">
        <v>0.81730000000000003</v>
      </c>
      <c r="FS60" s="5">
        <v>0.52849999999999997</v>
      </c>
      <c r="FT60" s="5">
        <v>1</v>
      </c>
      <c r="FU60" s="5">
        <v>2.7587999999999999</v>
      </c>
      <c r="FV60" s="4">
        <v>0.68840000000000001</v>
      </c>
      <c r="FW60" s="4">
        <v>0.83220000000000005</v>
      </c>
      <c r="FX60" s="4">
        <v>0.21190000000000001</v>
      </c>
      <c r="FY60" s="4">
        <v>1.8200000000000001E-2</v>
      </c>
      <c r="FZ60" s="4">
        <v>0.79020000000000001</v>
      </c>
      <c r="GA60" s="4">
        <v>0.50349999999999995</v>
      </c>
      <c r="GB60" s="4">
        <v>0.99990000000000001</v>
      </c>
      <c r="GC60" s="4">
        <v>1.6704000000000001</v>
      </c>
      <c r="GD60" s="5">
        <v>0.7369</v>
      </c>
      <c r="GE60" s="5">
        <v>0.94399999999999995</v>
      </c>
      <c r="GF60" s="5">
        <v>0.12989999999999999</v>
      </c>
      <c r="GG60" s="5">
        <v>5.1499999999999997E-2</v>
      </c>
      <c r="GH60" s="5">
        <v>0.57589999999999997</v>
      </c>
      <c r="GI60" s="5">
        <v>0.27810000000000001</v>
      </c>
      <c r="GJ60" s="5">
        <v>0.97089999999999999</v>
      </c>
      <c r="GK60" s="5">
        <v>0.57440000000000002</v>
      </c>
      <c r="GL60" s="4"/>
      <c r="GM60" s="4"/>
      <c r="GN60" s="4"/>
      <c r="GO60" s="4"/>
      <c r="GP60" s="4"/>
      <c r="GQ60" s="4"/>
      <c r="GR60" s="4"/>
      <c r="GS60" s="4"/>
      <c r="GT60" s="5"/>
      <c r="GU60" s="5"/>
      <c r="GV60" s="5"/>
      <c r="GW60" s="5"/>
      <c r="GX60" s="5"/>
      <c r="GY60" s="5"/>
      <c r="GZ60" s="5"/>
      <c r="HA60" s="5"/>
      <c r="HB60" s="4"/>
      <c r="HC60" s="4"/>
      <c r="HD60" s="4"/>
      <c r="HE60" s="4"/>
      <c r="HF60" s="4"/>
      <c r="HG60" s="4"/>
      <c r="HH60" s="4"/>
      <c r="HI60" s="4"/>
      <c r="HJ60" s="5"/>
      <c r="HK60" s="5"/>
      <c r="HL60" s="5"/>
      <c r="HM60" s="5"/>
      <c r="HN60" s="5"/>
      <c r="HO60" s="5"/>
      <c r="HP60" s="5"/>
      <c r="HQ60" s="5"/>
      <c r="HR60" s="4"/>
      <c r="HS60" s="4"/>
      <c r="HT60" s="4"/>
      <c r="HU60" s="4"/>
      <c r="HV60" s="4"/>
      <c r="HW60" s="4"/>
      <c r="HX60" s="4"/>
      <c r="HY60" s="4"/>
      <c r="HZ60" s="5"/>
      <c r="IA60" s="5"/>
      <c r="IB60" s="5"/>
      <c r="IC60" s="5"/>
      <c r="ID60" s="5"/>
      <c r="IE60" s="5"/>
      <c r="IF60" s="5"/>
      <c r="IG60" s="5"/>
      <c r="IH60" s="4"/>
      <c r="II60" s="4"/>
      <c r="IJ60" s="4"/>
      <c r="IK60" s="4"/>
      <c r="IL60" s="4"/>
      <c r="IM60" s="4"/>
      <c r="IN60" s="4"/>
      <c r="IO60" s="4"/>
      <c r="IP60" s="5"/>
      <c r="IQ60" s="5"/>
      <c r="IR60" s="5"/>
      <c r="IS60" s="5"/>
      <c r="IT60" s="5"/>
      <c r="IU60" s="5"/>
      <c r="IV60" s="5"/>
      <c r="IW60" s="5"/>
      <c r="IX60" s="4"/>
      <c r="IY60" s="4"/>
      <c r="IZ60" s="4"/>
      <c r="JA60" s="4"/>
      <c r="JB60" s="4"/>
      <c r="JC60" s="4"/>
      <c r="JD60" s="4"/>
      <c r="JE60" s="4"/>
      <c r="JF60" s="5"/>
      <c r="JG60" s="5"/>
      <c r="JH60" s="5"/>
      <c r="JI60" s="5"/>
      <c r="JJ60" s="5"/>
      <c r="JK60" s="5"/>
      <c r="JL60" s="5"/>
      <c r="JM60" s="5"/>
      <c r="JN60" s="4">
        <f t="shared" si="8"/>
        <v>0.68074166666666658</v>
      </c>
      <c r="JO60" s="4">
        <f t="shared" si="9"/>
        <v>0.81344583333333331</v>
      </c>
      <c r="JP60" s="4">
        <f t="shared" si="10"/>
        <v>0.22584166666666664</v>
      </c>
      <c r="JQ60" s="4">
        <f t="shared" si="11"/>
        <v>1.6716666666666671E-2</v>
      </c>
      <c r="JR60" s="4">
        <f t="shared" si="12"/>
        <v>0.77628333333333321</v>
      </c>
      <c r="JS60" s="4">
        <f t="shared" si="13"/>
        <v>0.48019999999999996</v>
      </c>
      <c r="JT60" s="4">
        <f t="shared" si="14"/>
        <v>0.99523750000000011</v>
      </c>
      <c r="JU60" s="4">
        <f t="shared" si="15"/>
        <v>1.9649124999999996</v>
      </c>
      <c r="JV60" s="1" t="str" cm="1">
        <f t="array" aca="1" ref="JV60" ca="1">CONCATENATE(INDIRECT(ADDRESS(1,MATCH(_xlfn.MINIFS(B60:JM60,metrics.rec,"MAE"),B60:JM60,0)+1)), ", ", INDIRECT(ADDRESS(2,MATCH(_xlfn.MINIFS(B60:JM60,metrics.rec,"MAE"),B60:JM60,0)+1)))</f>
        <v>k=5, r=0.1</v>
      </c>
      <c r="JW60" s="1" t="str" cm="1">
        <f t="array" aca="1" ref="JW60" ca="1">CONCATENATE(INDIRECT(ADDRESS(1,MATCH(_xlfn.MINIFS(B60:JM60,metrics.rec,"MSE"),B60:JM60,0)+1)), ", ", INDIRECT(ADDRESS(2,MATCH(_xlfn.MINIFS(B60:JM60,metrics.rec,"MSE"),B60:JM60,0)+1)))</f>
        <v>k=5, r=0.1</v>
      </c>
      <c r="JX60" s="1" t="str" cm="1">
        <f t="array" aca="1" ref="JX60" ca="1">CONCATENATE(INDIRECT(ADDRESS(1,MATCH(_xlfn.MAXIFS(B60:JM60,metrics.rec,"R"),B60:JM60,0)+1)), ", ", INDIRECT(ADDRESS(2,MATCH(_xlfn.MAXIFS(B60:JM60,metrics.rec,"R"),B60:JM60,0)+1)))</f>
        <v>k=20, r=0.1</v>
      </c>
      <c r="JY60" s="1" t="str" cm="1">
        <f t="array" aca="1" ref="JY60" ca="1">CONCATENATE(INDIRECT(ADDRESS(1,MATCH(_xlfn.MAXIFS(B60:JM60,metrics.rec,"Precision"),B60:JM60,0)+1)), ", ", INDIRECT(ADDRESS(2,MATCH(_xlfn.MAXIFS(B60:JM60,metrics.rec,"Precision"),B60:JM60,0)+1)))</f>
        <v>k=20, r=0.9</v>
      </c>
      <c r="JZ60" s="1" t="str" cm="1">
        <f t="array" aca="1" ref="JZ60" ca="1">CONCATENATE(INDIRECT(ADDRESS(1,MATCH(_xlfn.MAXIFS(B60:JM60,metrics.rec,"Recall"),B60:JM60,0)+1)), ", ", INDIRECT(ADDRESS(2,MATCH(_xlfn.MAXIFS(B60:JM60,metrics.rec,"Recall"),B60:JM60,0)+1)))</f>
        <v>k=5, r=0.1</v>
      </c>
      <c r="KA60" s="1" t="str" cm="1">
        <f t="array" aca="1" ref="KA60" ca="1">CONCATENATE(INDIRECT(ADDRESS(1,MATCH(_xlfn.MAXIFS(B60:JM60,metrics.rec,"Coverage"),B60:JM60,0)+1)), ", ", INDIRECT(ADDRESS(2,MATCH(_xlfn.MAXIFS(B60:JM60,metrics.rec,"Coverage"),B60:JM60,0)+1)))</f>
        <v>k=5, r=0.5</v>
      </c>
      <c r="KB60" s="1" t="str" cm="1">
        <f t="array" aca="1" ref="KB60" ca="1">CONCATENATE(INDIRECT(ADDRESS(1,MATCH(_xlfn.MAXIFS(B60:JM60,metrics.rec,"Recatio"),B60:JM60,0)+1)), ", ", INDIRECT(ADDRESS(2,MATCH(_xlfn.MAXIFS(B60:JM60,metrics.rec,"Recatio"),B60:JM60,0)+1)))</f>
        <v>k=5, r=0.1</v>
      </c>
      <c r="KC60" s="1" t="str" cm="1">
        <f t="array" aca="1" ref="KC60" ca="1">CONCATENATE(INDIRECT(ADDRESS(1,MATCH(_xlfn.MINIFS(B60:JM60,metrics.rec,"Time"),B60:JM60,0)+1)), ", ", INDIRECT(ADDRESS(2,MATCH(_xlfn.MINIFS(B60:JM60,metrics.rec,"Time"),B60:JM60,0)+1)))</f>
        <v>k=15, r=0.9</v>
      </c>
    </row>
    <row r="61" spans="1:289" x14ac:dyDescent="0.2">
      <c r="A61" s="1" t="s">
        <v>57</v>
      </c>
      <c r="B61" s="4">
        <v>0.65569999999999995</v>
      </c>
      <c r="C61" s="4">
        <v>0.75719999999999998</v>
      </c>
      <c r="D61" s="4">
        <v>0.24579999999999999</v>
      </c>
      <c r="E61" s="4">
        <v>1.5E-3</v>
      </c>
      <c r="F61" s="4">
        <v>0.87419999999999998</v>
      </c>
      <c r="G61" s="4"/>
      <c r="H61" s="4">
        <v>1</v>
      </c>
      <c r="I61" s="4">
        <v>3.2755000000000001</v>
      </c>
      <c r="J61" s="5">
        <v>0.65800000000000003</v>
      </c>
      <c r="K61" s="5">
        <v>0.76800000000000002</v>
      </c>
      <c r="L61" s="5">
        <v>0.26269999999999999</v>
      </c>
      <c r="M61" s="5">
        <v>2.8999999999999998E-3</v>
      </c>
      <c r="N61" s="5">
        <v>0.87039999999999995</v>
      </c>
      <c r="O61" s="5">
        <v>0.68840000000000001</v>
      </c>
      <c r="P61" s="5">
        <v>1</v>
      </c>
      <c r="Q61" s="5">
        <v>2.7783000000000002</v>
      </c>
      <c r="R61" s="4">
        <v>0.66490000000000005</v>
      </c>
      <c r="S61" s="4">
        <v>0.78190000000000004</v>
      </c>
      <c r="T61" s="4">
        <v>0.25879999999999997</v>
      </c>
      <c r="U61" s="4">
        <v>4.4999999999999997E-3</v>
      </c>
      <c r="V61" s="4">
        <v>0.86539999999999995</v>
      </c>
      <c r="W61" s="4"/>
      <c r="X61" s="4">
        <v>1</v>
      </c>
      <c r="Y61" s="4">
        <v>2.6898</v>
      </c>
      <c r="Z61" s="5">
        <v>0.66520000000000001</v>
      </c>
      <c r="AA61" s="5">
        <v>0.78180000000000005</v>
      </c>
      <c r="AB61" s="5">
        <v>0.24970000000000001</v>
      </c>
      <c r="AC61" s="5">
        <v>6.4000000000000003E-3</v>
      </c>
      <c r="AD61" s="5">
        <v>0.8589</v>
      </c>
      <c r="AE61" s="5">
        <v>0.68269999999999997</v>
      </c>
      <c r="AF61" s="5">
        <v>1</v>
      </c>
      <c r="AG61" s="5">
        <v>2.4</v>
      </c>
      <c r="AH61" s="4">
        <v>0.66859999999999997</v>
      </c>
      <c r="AI61" s="4">
        <v>0.78859999999999997</v>
      </c>
      <c r="AJ61" s="4">
        <v>0.2477</v>
      </c>
      <c r="AK61" s="4">
        <v>8.5000000000000006E-3</v>
      </c>
      <c r="AL61" s="4">
        <v>0.84819999999999995</v>
      </c>
      <c r="AM61" s="4"/>
      <c r="AN61" s="4">
        <v>1</v>
      </c>
      <c r="AO61" s="4">
        <v>2.6499000000000001</v>
      </c>
      <c r="AP61" s="5">
        <v>0.67669999999999997</v>
      </c>
      <c r="AQ61" s="5">
        <v>0.80810000000000004</v>
      </c>
      <c r="AR61" s="5">
        <v>0.23649999999999999</v>
      </c>
      <c r="AS61" s="5">
        <v>1.0999999999999999E-2</v>
      </c>
      <c r="AT61" s="5">
        <v>0.83350000000000002</v>
      </c>
      <c r="AU61" s="5">
        <v>0.67190000000000005</v>
      </c>
      <c r="AV61" s="5">
        <v>1</v>
      </c>
      <c r="AW61" s="5">
        <v>1.9959</v>
      </c>
      <c r="AX61" s="4">
        <v>0.68669999999999998</v>
      </c>
      <c r="AY61" s="4">
        <v>0.83099999999999996</v>
      </c>
      <c r="AZ61" s="4">
        <v>0.2286</v>
      </c>
      <c r="BA61" s="4">
        <v>1.4200000000000001E-2</v>
      </c>
      <c r="BB61" s="4">
        <v>0.81430000000000002</v>
      </c>
      <c r="BC61" s="4"/>
      <c r="BD61" s="4">
        <v>1</v>
      </c>
      <c r="BE61" s="4">
        <v>3.0758000000000001</v>
      </c>
      <c r="BF61" s="5">
        <v>0.70409999999999995</v>
      </c>
      <c r="BG61" s="5">
        <v>0.87460000000000004</v>
      </c>
      <c r="BH61" s="5">
        <v>0.20219999999999999</v>
      </c>
      <c r="BI61" s="5">
        <v>1.8700000000000001E-2</v>
      </c>
      <c r="BJ61" s="5">
        <v>0.77510000000000001</v>
      </c>
      <c r="BK61" s="5">
        <v>0.65720000000000001</v>
      </c>
      <c r="BL61" s="5">
        <v>0.99870000000000003</v>
      </c>
      <c r="BM61" s="5">
        <v>1.3136000000000001</v>
      </c>
      <c r="BN61" s="4">
        <v>0.73409999999999997</v>
      </c>
      <c r="BO61" s="4">
        <v>0.94630000000000003</v>
      </c>
      <c r="BP61" s="4">
        <v>0.16339999999999999</v>
      </c>
      <c r="BQ61" s="4">
        <v>2.76E-2</v>
      </c>
      <c r="BR61" s="4">
        <v>0.68320000000000003</v>
      </c>
      <c r="BS61" s="4"/>
      <c r="BT61" s="4">
        <v>0.98329999999999995</v>
      </c>
      <c r="BU61" s="4">
        <v>1.5411999999999999</v>
      </c>
      <c r="BV61" s="5">
        <v>0.65810000000000002</v>
      </c>
      <c r="BW61" s="5">
        <v>0.76990000000000003</v>
      </c>
      <c r="BX61" s="5">
        <v>0.26450000000000001</v>
      </c>
      <c r="BY61" s="5">
        <v>1.5E-3</v>
      </c>
      <c r="BZ61" s="5">
        <v>0.87480000000000002</v>
      </c>
      <c r="CA61" s="5">
        <v>0.69359999999999999</v>
      </c>
      <c r="CB61" s="5">
        <v>1</v>
      </c>
      <c r="CC61" s="5">
        <v>3.2273000000000001</v>
      </c>
      <c r="CD61" s="4">
        <v>0.66379999999999995</v>
      </c>
      <c r="CE61" s="4">
        <v>0.77780000000000005</v>
      </c>
      <c r="CF61" s="4">
        <v>0.26190000000000002</v>
      </c>
      <c r="CG61" s="4">
        <v>4.4999999999999997E-3</v>
      </c>
      <c r="CH61" s="4">
        <v>0.86470000000000002</v>
      </c>
      <c r="CI61" s="4">
        <v>0.68569999999999998</v>
      </c>
      <c r="CJ61" s="4">
        <v>1</v>
      </c>
      <c r="CK61" s="4">
        <v>2.9026000000000001</v>
      </c>
      <c r="CL61" s="5">
        <v>0.67100000000000004</v>
      </c>
      <c r="CM61" s="5">
        <v>0.79630000000000001</v>
      </c>
      <c r="CN61" s="5">
        <v>0.24479999999999999</v>
      </c>
      <c r="CO61" s="5">
        <v>8.3999999999999995E-3</v>
      </c>
      <c r="CP61" s="5">
        <v>0.84840000000000004</v>
      </c>
      <c r="CQ61" s="5">
        <v>0.67969999999999997</v>
      </c>
      <c r="CR61" s="5">
        <v>1</v>
      </c>
      <c r="CS61" s="5">
        <v>2.2763</v>
      </c>
      <c r="CT61" s="4">
        <v>0.68740000000000001</v>
      </c>
      <c r="CU61" s="4">
        <v>0.83340000000000003</v>
      </c>
      <c r="CV61" s="4">
        <v>0.22209999999999999</v>
      </c>
      <c r="CW61" s="4">
        <v>1.4200000000000001E-2</v>
      </c>
      <c r="CX61" s="4">
        <v>0.81430000000000002</v>
      </c>
      <c r="CY61" s="4">
        <v>0.66790000000000005</v>
      </c>
      <c r="CZ61" s="4">
        <v>1</v>
      </c>
      <c r="DA61" s="4">
        <v>1.9659</v>
      </c>
      <c r="DB61" s="5">
        <v>0.73280000000000001</v>
      </c>
      <c r="DC61" s="5">
        <v>0.94299999999999995</v>
      </c>
      <c r="DD61" s="5">
        <v>0.1605</v>
      </c>
      <c r="DE61" s="5">
        <v>2.76E-2</v>
      </c>
      <c r="DF61" s="5">
        <v>0.68210000000000004</v>
      </c>
      <c r="DG61" s="5">
        <v>0.61539999999999995</v>
      </c>
      <c r="DH61" s="5">
        <v>0.98080000000000001</v>
      </c>
      <c r="DI61" s="5">
        <v>1.032</v>
      </c>
      <c r="DJ61" s="4">
        <v>0.65800000000000003</v>
      </c>
      <c r="DK61" s="4">
        <v>0.76559999999999995</v>
      </c>
      <c r="DL61" s="4">
        <v>0.25690000000000002</v>
      </c>
      <c r="DM61" s="4">
        <v>1.5E-3</v>
      </c>
      <c r="DN61" s="4">
        <v>0.87329999999999997</v>
      </c>
      <c r="DO61" s="4">
        <v>0.69320000000000004</v>
      </c>
      <c r="DP61" s="4">
        <v>1</v>
      </c>
      <c r="DQ61" s="4">
        <v>2.8736999999999999</v>
      </c>
      <c r="DR61" s="5">
        <v>0.66310000000000002</v>
      </c>
      <c r="DS61" s="5">
        <v>0.77900000000000003</v>
      </c>
      <c r="DT61" s="5">
        <v>0.2576</v>
      </c>
      <c r="DU61" s="5">
        <v>4.4999999999999997E-3</v>
      </c>
      <c r="DV61" s="5">
        <v>0.8649</v>
      </c>
      <c r="DW61" s="5">
        <v>0.68510000000000004</v>
      </c>
      <c r="DX61" s="5">
        <v>1</v>
      </c>
      <c r="DY61" s="5">
        <v>2.7273000000000001</v>
      </c>
      <c r="DZ61" s="4">
        <v>0.67179999999999995</v>
      </c>
      <c r="EA61" s="4">
        <v>0.79700000000000004</v>
      </c>
      <c r="EB61" s="4">
        <v>0.24640000000000001</v>
      </c>
      <c r="EC61" s="4">
        <v>8.5000000000000006E-3</v>
      </c>
      <c r="ED61" s="4">
        <v>0.84809999999999997</v>
      </c>
      <c r="EE61" s="4">
        <v>0.67689999999999995</v>
      </c>
      <c r="EF61" s="4">
        <v>1</v>
      </c>
      <c r="EG61" s="4">
        <v>2.2265999999999999</v>
      </c>
      <c r="EH61" s="5">
        <v>0.68830000000000002</v>
      </c>
      <c r="EI61" s="5">
        <v>0.83579999999999999</v>
      </c>
      <c r="EJ61" s="5">
        <v>0.21659999999999999</v>
      </c>
      <c r="EK61" s="5">
        <v>1.4200000000000001E-2</v>
      </c>
      <c r="EL61" s="5">
        <v>0.81369999999999998</v>
      </c>
      <c r="EM61" s="5">
        <v>0.66690000000000005</v>
      </c>
      <c r="EN61" s="5">
        <v>0.99990000000000001</v>
      </c>
      <c r="EO61" s="5">
        <v>1.8133999999999999</v>
      </c>
      <c r="EP61" s="4">
        <v>0.73229999999999995</v>
      </c>
      <c r="EQ61" s="4">
        <v>0.94220000000000004</v>
      </c>
      <c r="ER61" s="4">
        <v>0.15920000000000001</v>
      </c>
      <c r="ES61" s="4">
        <v>2.7799999999999998E-2</v>
      </c>
      <c r="ET61" s="4">
        <v>0.6794</v>
      </c>
      <c r="EU61" s="4">
        <v>0.60870000000000002</v>
      </c>
      <c r="EV61" s="4">
        <v>0.97840000000000005</v>
      </c>
      <c r="EW61" s="4">
        <v>0.92259999999999998</v>
      </c>
      <c r="EX61" s="5">
        <v>0.65369999999999995</v>
      </c>
      <c r="EY61" s="5">
        <v>0.75700000000000001</v>
      </c>
      <c r="EZ61" s="5">
        <v>0.27379999999999999</v>
      </c>
      <c r="FA61" s="5">
        <v>1.5E-3</v>
      </c>
      <c r="FB61" s="5">
        <v>0.874</v>
      </c>
      <c r="FC61" s="5">
        <v>0.69330000000000003</v>
      </c>
      <c r="FD61" s="5">
        <v>1</v>
      </c>
      <c r="FE61" s="5">
        <v>2.9397000000000002</v>
      </c>
      <c r="FF61" s="4">
        <v>0.6633</v>
      </c>
      <c r="FG61" s="4">
        <v>0.77829999999999999</v>
      </c>
      <c r="FH61" s="4">
        <v>0.25840000000000002</v>
      </c>
      <c r="FI61" s="4">
        <v>4.4999999999999997E-3</v>
      </c>
      <c r="FJ61" s="4">
        <v>0.86529999999999996</v>
      </c>
      <c r="FK61" s="4">
        <v>0.68520000000000003</v>
      </c>
      <c r="FL61" s="4">
        <v>1</v>
      </c>
      <c r="FM61" s="4">
        <v>2.4605000000000001</v>
      </c>
      <c r="FN61" s="5">
        <v>0.67210000000000003</v>
      </c>
      <c r="FO61" s="5">
        <v>0.79879999999999995</v>
      </c>
      <c r="FP61" s="5">
        <v>0.24610000000000001</v>
      </c>
      <c r="FQ61" s="5">
        <v>8.3999999999999995E-3</v>
      </c>
      <c r="FR61" s="5">
        <v>0.84899999999999998</v>
      </c>
      <c r="FS61" s="5">
        <v>0.67949999999999999</v>
      </c>
      <c r="FT61" s="5">
        <v>1</v>
      </c>
      <c r="FU61" s="5">
        <v>3.1722000000000001</v>
      </c>
      <c r="FV61" s="4">
        <v>0.68820000000000003</v>
      </c>
      <c r="FW61" s="4">
        <v>0.83560000000000001</v>
      </c>
      <c r="FX61" s="4">
        <v>0.22189999999999999</v>
      </c>
      <c r="FY61" s="4">
        <v>1.41E-2</v>
      </c>
      <c r="FZ61" s="4">
        <v>0.8135</v>
      </c>
      <c r="GA61" s="4">
        <v>0.66779999999999995</v>
      </c>
      <c r="GB61" s="4">
        <v>0.99990000000000001</v>
      </c>
      <c r="GC61" s="4">
        <v>2.1274999999999999</v>
      </c>
      <c r="GD61" s="5">
        <v>0.73399999999999999</v>
      </c>
      <c r="GE61" s="5">
        <v>0.94779999999999998</v>
      </c>
      <c r="GF61" s="5">
        <v>0.16439999999999999</v>
      </c>
      <c r="GG61" s="5">
        <v>2.7799999999999998E-2</v>
      </c>
      <c r="GH61" s="5">
        <v>0.68300000000000005</v>
      </c>
      <c r="GI61" s="5">
        <v>0.61099999999999999</v>
      </c>
      <c r="GJ61" s="5">
        <v>0.97940000000000005</v>
      </c>
      <c r="GK61" s="5">
        <v>0.88290000000000002</v>
      </c>
      <c r="GL61" s="4"/>
      <c r="GM61" s="4"/>
      <c r="GN61" s="4"/>
      <c r="GO61" s="4"/>
      <c r="GP61" s="4"/>
      <c r="GQ61" s="4"/>
      <c r="GR61" s="4"/>
      <c r="GS61" s="4"/>
      <c r="GT61" s="5"/>
      <c r="GU61" s="5"/>
      <c r="GV61" s="5"/>
      <c r="GW61" s="5"/>
      <c r="GX61" s="5"/>
      <c r="GY61" s="5"/>
      <c r="GZ61" s="5"/>
      <c r="HA61" s="5"/>
      <c r="HB61" s="4"/>
      <c r="HC61" s="4"/>
      <c r="HD61" s="4"/>
      <c r="HE61" s="4"/>
      <c r="HF61" s="4"/>
      <c r="HG61" s="4"/>
      <c r="HH61" s="4"/>
      <c r="HI61" s="4"/>
      <c r="HJ61" s="5"/>
      <c r="HK61" s="5"/>
      <c r="HL61" s="5"/>
      <c r="HM61" s="5"/>
      <c r="HN61" s="5"/>
      <c r="HO61" s="5"/>
      <c r="HP61" s="5"/>
      <c r="HQ61" s="5"/>
      <c r="HR61" s="4"/>
      <c r="HS61" s="4"/>
      <c r="HT61" s="4"/>
      <c r="HU61" s="4"/>
      <c r="HV61" s="4"/>
      <c r="HW61" s="4"/>
      <c r="HX61" s="4"/>
      <c r="HY61" s="4"/>
      <c r="HZ61" s="5"/>
      <c r="IA61" s="5"/>
      <c r="IB61" s="5"/>
      <c r="IC61" s="5"/>
      <c r="ID61" s="5"/>
      <c r="IE61" s="5"/>
      <c r="IF61" s="5"/>
      <c r="IG61" s="5"/>
      <c r="IH61" s="4"/>
      <c r="II61" s="4"/>
      <c r="IJ61" s="4"/>
      <c r="IK61" s="4"/>
      <c r="IL61" s="4"/>
      <c r="IM61" s="4"/>
      <c r="IN61" s="4"/>
      <c r="IO61" s="4"/>
      <c r="IP61" s="5"/>
      <c r="IQ61" s="5"/>
      <c r="IR61" s="5"/>
      <c r="IS61" s="5"/>
      <c r="IT61" s="5"/>
      <c r="IU61" s="5"/>
      <c r="IV61" s="5"/>
      <c r="IW61" s="5"/>
      <c r="IX61" s="4"/>
      <c r="IY61" s="4"/>
      <c r="IZ61" s="4"/>
      <c r="JA61" s="4"/>
      <c r="JB61" s="4"/>
      <c r="JC61" s="4"/>
      <c r="JD61" s="4"/>
      <c r="JE61" s="4"/>
      <c r="JF61" s="5"/>
      <c r="JG61" s="5"/>
      <c r="JH61" s="5"/>
      <c r="JI61" s="5"/>
      <c r="JJ61" s="5"/>
      <c r="JK61" s="5"/>
      <c r="JL61" s="5"/>
      <c r="JM61" s="5"/>
      <c r="JN61" s="4">
        <f t="shared" si="8"/>
        <v>0.68132916666666665</v>
      </c>
      <c r="JO61" s="4">
        <f t="shared" si="9"/>
        <v>0.82062500000000016</v>
      </c>
      <c r="JP61" s="4">
        <f t="shared" si="10"/>
        <v>0.23127083333333329</v>
      </c>
      <c r="JQ61" s="4">
        <f t="shared" si="11"/>
        <v>1.1012500000000001E-2</v>
      </c>
      <c r="JR61" s="4">
        <f t="shared" si="12"/>
        <v>0.81965416666666691</v>
      </c>
      <c r="JS61" s="4">
        <f t="shared" si="13"/>
        <v>0.66895263157894758</v>
      </c>
      <c r="JT61" s="4">
        <f t="shared" si="14"/>
        <v>0.99668333333333337</v>
      </c>
      <c r="JU61" s="4">
        <f t="shared" si="15"/>
        <v>2.3029375000000001</v>
      </c>
      <c r="JV61" s="1" t="str" cm="1">
        <f t="array" aca="1" ref="JV61" ca="1">CONCATENATE(INDIRECT(ADDRESS(1,MATCH(_xlfn.MINIFS(B61:JM61,metrics.rec,"MAE"),B61:JM61,0)+1)), ", ", INDIRECT(ADDRESS(2,MATCH(_xlfn.MINIFS(B61:JM61,metrics.rec,"MAE"),B61:JM61,0)+1)))</f>
        <v>k=20, r=0.1</v>
      </c>
      <c r="JW61" s="1" t="str" cm="1">
        <f t="array" aca="1" ref="JW61" ca="1">CONCATENATE(INDIRECT(ADDRESS(1,MATCH(_xlfn.MINIFS(B61:JM61,metrics.rec,"MSE"),B61:JM61,0)+1)), ", ", INDIRECT(ADDRESS(2,MATCH(_xlfn.MINIFS(B61:JM61,metrics.rec,"MSE"),B61:JM61,0)+1)))</f>
        <v>k=20, r=0.1</v>
      </c>
      <c r="JX61" s="1" t="str" cm="1">
        <f t="array" aca="1" ref="JX61" ca="1">CONCATENATE(INDIRECT(ADDRESS(1,MATCH(_xlfn.MAXIFS(B61:JM61,metrics.rec,"R"),B61:JM61,0)+1)), ", ", INDIRECT(ADDRESS(2,MATCH(_xlfn.MAXIFS(B61:JM61,metrics.rec,"R"),B61:JM61,0)+1)))</f>
        <v>k=20, r=0.1</v>
      </c>
      <c r="JY61" s="1" t="str" cm="1">
        <f t="array" aca="1" ref="JY61" ca="1">CONCATENATE(INDIRECT(ADDRESS(1,MATCH(_xlfn.MAXIFS(B61:JM61,metrics.rec,"Precision"),B61:JM61,0)+1)), ", ", INDIRECT(ADDRESS(2,MATCH(_xlfn.MAXIFS(B61:JM61,metrics.rec,"Precision"),B61:JM61,0)+1)))</f>
        <v>k=15, r=0.9</v>
      </c>
      <c r="JZ61" s="1" t="str" cm="1">
        <f t="array" aca="1" ref="JZ61" ca="1">CONCATENATE(INDIRECT(ADDRESS(1,MATCH(_xlfn.MAXIFS(B61:JM61,metrics.rec,"Recall"),B61:JM61,0)+1)), ", ", INDIRECT(ADDRESS(2,MATCH(_xlfn.MAXIFS(B61:JM61,metrics.rec,"Recall"),B61:JM61,0)+1)))</f>
        <v>k=10, r=0.1</v>
      </c>
      <c r="KA61" s="1" t="str" cm="1">
        <f t="array" aca="1" ref="KA61" ca="1">CONCATENATE(INDIRECT(ADDRESS(1,MATCH(_xlfn.MAXIFS(B61:JM61,metrics.rec,"Coverage"),B61:JM61,0)+1)), ", ", INDIRECT(ADDRESS(2,MATCH(_xlfn.MAXIFS(B61:JM61,metrics.rec,"Coverage"),B61:JM61,0)+1)))</f>
        <v>k=10, r=0.1</v>
      </c>
      <c r="KB61" s="1" t="str" cm="1">
        <f t="array" aca="1" ref="KB61" ca="1">CONCATENATE(INDIRECT(ADDRESS(1,MATCH(_xlfn.MAXIFS(B61:JM61,metrics.rec,"Recatio"),B61:JM61,0)+1)), ", ", INDIRECT(ADDRESS(2,MATCH(_xlfn.MAXIFS(B61:JM61,metrics.rec,"Recatio"),B61:JM61,0)+1)))</f>
        <v>k=5, r=0.1</v>
      </c>
      <c r="KC61" s="1" t="str" cm="1">
        <f t="array" aca="1" ref="KC61" ca="1">CONCATENATE(INDIRECT(ADDRESS(1,MATCH(_xlfn.MINIFS(B61:JM61,metrics.rec,"Time"),B61:JM61,0)+1)), ", ", INDIRECT(ADDRESS(2,MATCH(_xlfn.MINIFS(B61:JM61,metrics.rec,"Time"),B61:JM61,0)+1)))</f>
        <v>k=20, r=0.9</v>
      </c>
    </row>
    <row r="62" spans="1:289" x14ac:dyDescent="0.2">
      <c r="A62" s="1" t="s">
        <v>58</v>
      </c>
      <c r="B62" s="4">
        <v>0.66979999999999995</v>
      </c>
      <c r="C62" s="4">
        <v>0.77959999999999996</v>
      </c>
      <c r="D62" s="4">
        <v>0.19639999999999999</v>
      </c>
      <c r="E62" s="4">
        <v>2.8E-3</v>
      </c>
      <c r="F62" s="4">
        <v>0.79500000000000004</v>
      </c>
      <c r="G62" s="4"/>
      <c r="H62" s="4">
        <v>1</v>
      </c>
      <c r="I62" s="4">
        <v>2.9474999999999998</v>
      </c>
      <c r="J62" s="5">
        <v>0.67579999999999996</v>
      </c>
      <c r="K62" s="5">
        <v>0.7984</v>
      </c>
      <c r="L62" s="5">
        <v>0.20119999999999999</v>
      </c>
      <c r="M62" s="5">
        <v>5.4999999999999997E-3</v>
      </c>
      <c r="N62" s="5">
        <v>0.78169999999999995</v>
      </c>
      <c r="O62" s="5">
        <v>0.32719999999999999</v>
      </c>
      <c r="P62" s="5">
        <v>1</v>
      </c>
      <c r="Q62" s="5">
        <v>2.5411000000000001</v>
      </c>
      <c r="R62" s="4">
        <v>0.68169999999999997</v>
      </c>
      <c r="S62" s="4">
        <v>0.81259999999999999</v>
      </c>
      <c r="T62" s="4">
        <v>0.19980000000000001</v>
      </c>
      <c r="U62" s="4">
        <v>8.5000000000000006E-3</v>
      </c>
      <c r="V62" s="4">
        <v>0.77010000000000001</v>
      </c>
      <c r="W62" s="4"/>
      <c r="X62" s="4">
        <v>1</v>
      </c>
      <c r="Y62" s="4">
        <v>2.4782000000000002</v>
      </c>
      <c r="Z62" s="5">
        <v>0.6865</v>
      </c>
      <c r="AA62" s="5">
        <v>0.81950000000000001</v>
      </c>
      <c r="AB62" s="5">
        <v>0.1903</v>
      </c>
      <c r="AC62" s="5">
        <v>1.2E-2</v>
      </c>
      <c r="AD62" s="5">
        <v>0.75409999999999999</v>
      </c>
      <c r="AE62" s="5">
        <v>0.316</v>
      </c>
      <c r="AF62" s="5">
        <v>1</v>
      </c>
      <c r="AG62" s="5">
        <v>2.1901999999999999</v>
      </c>
      <c r="AH62" s="4">
        <v>0.69310000000000005</v>
      </c>
      <c r="AI62" s="4">
        <v>0.83940000000000003</v>
      </c>
      <c r="AJ62" s="4">
        <v>0.17730000000000001</v>
      </c>
      <c r="AK62" s="4">
        <v>1.5900000000000001E-2</v>
      </c>
      <c r="AL62" s="4">
        <v>0.7339</v>
      </c>
      <c r="AM62" s="4"/>
      <c r="AN62" s="4">
        <v>1</v>
      </c>
      <c r="AO62" s="4">
        <v>2.4066000000000001</v>
      </c>
      <c r="AP62" s="5">
        <v>0.69689999999999996</v>
      </c>
      <c r="AQ62" s="5">
        <v>0.8488</v>
      </c>
      <c r="AR62" s="5">
        <v>0.1716</v>
      </c>
      <c r="AS62" s="5">
        <v>2.06E-2</v>
      </c>
      <c r="AT62" s="5">
        <v>0.70399999999999996</v>
      </c>
      <c r="AU62" s="5">
        <v>0.30159999999999998</v>
      </c>
      <c r="AV62" s="5">
        <v>1</v>
      </c>
      <c r="AW62" s="5">
        <v>1.8485</v>
      </c>
      <c r="AX62" s="4">
        <v>0.70860000000000001</v>
      </c>
      <c r="AY62" s="4">
        <v>0.87770000000000004</v>
      </c>
      <c r="AZ62" s="4">
        <v>0.1545</v>
      </c>
      <c r="BA62" s="4">
        <v>2.6499999999999999E-2</v>
      </c>
      <c r="BB62" s="4">
        <v>0.66449999999999998</v>
      </c>
      <c r="BC62" s="4"/>
      <c r="BD62" s="4">
        <v>1</v>
      </c>
      <c r="BE62" s="4">
        <v>2.5047999999999999</v>
      </c>
      <c r="BF62" s="5">
        <v>0.72299999999999998</v>
      </c>
      <c r="BG62" s="5">
        <v>0.9153</v>
      </c>
      <c r="BH62" s="5">
        <v>0.1396</v>
      </c>
      <c r="BI62" s="5">
        <v>3.5400000000000001E-2</v>
      </c>
      <c r="BJ62" s="5">
        <v>0.60199999999999998</v>
      </c>
      <c r="BK62" s="5">
        <v>0.26950000000000002</v>
      </c>
      <c r="BL62" s="5">
        <v>0.998</v>
      </c>
      <c r="BM62" s="5">
        <v>1.2307999999999999</v>
      </c>
      <c r="BN62" s="4">
        <v>0.74419999999999997</v>
      </c>
      <c r="BO62" s="4">
        <v>0.96919999999999995</v>
      </c>
      <c r="BP62" s="4">
        <v>0.1123</v>
      </c>
      <c r="BQ62" s="4">
        <v>5.2900000000000003E-2</v>
      </c>
      <c r="BR62" s="4">
        <v>0.4738</v>
      </c>
      <c r="BS62" s="4"/>
      <c r="BT62" s="4">
        <v>0.97929999999999995</v>
      </c>
      <c r="BU62" s="4">
        <v>1.4154</v>
      </c>
      <c r="BV62" s="5">
        <v>0.67320000000000002</v>
      </c>
      <c r="BW62" s="5">
        <v>0.79290000000000005</v>
      </c>
      <c r="BX62" s="5">
        <v>0.21560000000000001</v>
      </c>
      <c r="BY62" s="5">
        <v>2.8E-3</v>
      </c>
      <c r="BZ62" s="5">
        <v>0.79479999999999995</v>
      </c>
      <c r="CA62" s="5">
        <v>0.33079999999999998</v>
      </c>
      <c r="CB62" s="5">
        <v>1</v>
      </c>
      <c r="CC62" s="5">
        <v>2.774</v>
      </c>
      <c r="CD62" s="4">
        <v>0.68049999999999999</v>
      </c>
      <c r="CE62" s="4">
        <v>0.80740000000000001</v>
      </c>
      <c r="CF62" s="4">
        <v>0.20330000000000001</v>
      </c>
      <c r="CG62" s="4">
        <v>8.6E-3</v>
      </c>
      <c r="CH62" s="4">
        <v>0.77139999999999997</v>
      </c>
      <c r="CI62" s="4">
        <v>0.32350000000000001</v>
      </c>
      <c r="CJ62" s="4">
        <v>1</v>
      </c>
      <c r="CK62" s="4">
        <v>2.6072000000000002</v>
      </c>
      <c r="CL62" s="5">
        <v>0.69140000000000001</v>
      </c>
      <c r="CM62" s="5">
        <v>0.83499999999999996</v>
      </c>
      <c r="CN62" s="5">
        <v>0.18440000000000001</v>
      </c>
      <c r="CO62" s="5">
        <v>1.5900000000000001E-2</v>
      </c>
      <c r="CP62" s="5">
        <v>0.73370000000000002</v>
      </c>
      <c r="CQ62" s="5">
        <v>0.31119999999999998</v>
      </c>
      <c r="CR62" s="5">
        <v>1</v>
      </c>
      <c r="CS62" s="5">
        <v>2.0445000000000002</v>
      </c>
      <c r="CT62" s="4">
        <v>0.7087</v>
      </c>
      <c r="CU62" s="4">
        <v>0.878</v>
      </c>
      <c r="CV62" s="4">
        <v>0.15490000000000001</v>
      </c>
      <c r="CW62" s="4">
        <v>2.6499999999999999E-2</v>
      </c>
      <c r="CX62" s="4">
        <v>0.6643</v>
      </c>
      <c r="CY62" s="4">
        <v>0.29120000000000001</v>
      </c>
      <c r="CZ62" s="4">
        <v>1</v>
      </c>
      <c r="DA62" s="4">
        <v>1.7232000000000001</v>
      </c>
      <c r="DB62" s="5">
        <v>0.74170000000000003</v>
      </c>
      <c r="DC62" s="5">
        <v>0.96450000000000002</v>
      </c>
      <c r="DD62" s="5">
        <v>0.10829999999999999</v>
      </c>
      <c r="DE62" s="5">
        <v>5.2400000000000002E-2</v>
      </c>
      <c r="DF62" s="5">
        <v>0.47320000000000001</v>
      </c>
      <c r="DG62" s="5">
        <v>0.2248</v>
      </c>
      <c r="DH62" s="5">
        <v>0.97750000000000004</v>
      </c>
      <c r="DI62" s="5">
        <v>0.95469999999999999</v>
      </c>
      <c r="DJ62" s="4">
        <v>0.67269999999999996</v>
      </c>
      <c r="DK62" s="4">
        <v>0.79049999999999998</v>
      </c>
      <c r="DL62" s="4">
        <v>0.20619999999999999</v>
      </c>
      <c r="DM62" s="4">
        <v>2.8E-3</v>
      </c>
      <c r="DN62" s="4">
        <v>0.79330000000000001</v>
      </c>
      <c r="DO62" s="4">
        <v>0.33150000000000002</v>
      </c>
      <c r="DP62" s="4">
        <v>1</v>
      </c>
      <c r="DQ62" s="4">
        <v>2.6343000000000001</v>
      </c>
      <c r="DR62" s="5">
        <v>0.68210000000000004</v>
      </c>
      <c r="DS62" s="5">
        <v>0.81189999999999996</v>
      </c>
      <c r="DT62" s="5">
        <v>0.19789999999999999</v>
      </c>
      <c r="DU62" s="5">
        <v>8.5000000000000006E-3</v>
      </c>
      <c r="DV62" s="5">
        <v>0.77049999999999996</v>
      </c>
      <c r="DW62" s="5">
        <v>0.3231</v>
      </c>
      <c r="DX62" s="5">
        <v>1</v>
      </c>
      <c r="DY62" s="5">
        <v>2.4817</v>
      </c>
      <c r="DZ62" s="4">
        <v>0.69169999999999998</v>
      </c>
      <c r="EA62" s="4">
        <v>0.83620000000000005</v>
      </c>
      <c r="EB62" s="4">
        <v>0.1812</v>
      </c>
      <c r="EC62" s="4">
        <v>1.5900000000000001E-2</v>
      </c>
      <c r="ED62" s="4">
        <v>0.73380000000000001</v>
      </c>
      <c r="EE62" s="4">
        <v>0.31159999999999999</v>
      </c>
      <c r="EF62" s="4">
        <v>1</v>
      </c>
      <c r="EG62" s="4">
        <v>1.8245</v>
      </c>
      <c r="EH62" s="5">
        <v>0.71009999999999995</v>
      </c>
      <c r="EI62" s="5">
        <v>0.88280000000000003</v>
      </c>
      <c r="EJ62" s="5">
        <v>0.1545</v>
      </c>
      <c r="EK62" s="5">
        <v>2.6599999999999999E-2</v>
      </c>
      <c r="EL62" s="5">
        <v>0.66459999999999997</v>
      </c>
      <c r="EM62" s="5">
        <v>0.29089999999999999</v>
      </c>
      <c r="EN62" s="5">
        <v>0.99980000000000002</v>
      </c>
      <c r="EO62" s="5">
        <v>1.6268</v>
      </c>
      <c r="EP62" s="4">
        <v>0.74439999999999995</v>
      </c>
      <c r="EQ62" s="4">
        <v>0.9708</v>
      </c>
      <c r="ER62" s="4">
        <v>0.10929999999999999</v>
      </c>
      <c r="ES62" s="4">
        <v>5.2299999999999999E-2</v>
      </c>
      <c r="ET62" s="4">
        <v>0.47020000000000001</v>
      </c>
      <c r="EU62" s="4">
        <v>0.224</v>
      </c>
      <c r="EV62" s="4">
        <v>0.97409999999999997</v>
      </c>
      <c r="EW62" s="4">
        <v>0.8851</v>
      </c>
      <c r="EX62" s="5">
        <v>0.6714</v>
      </c>
      <c r="EY62" s="5">
        <v>0.78739999999999999</v>
      </c>
      <c r="EZ62" s="5">
        <v>0.20880000000000001</v>
      </c>
      <c r="FA62" s="5">
        <v>2.8E-3</v>
      </c>
      <c r="FB62" s="5">
        <v>0.79220000000000002</v>
      </c>
      <c r="FC62" s="5">
        <v>0.33100000000000002</v>
      </c>
      <c r="FD62" s="5">
        <v>1</v>
      </c>
      <c r="FE62" s="5">
        <v>2.6558000000000002</v>
      </c>
      <c r="FF62" s="4">
        <v>0.6804</v>
      </c>
      <c r="FG62" s="4">
        <v>0.80969999999999998</v>
      </c>
      <c r="FH62" s="4">
        <v>0.20269999999999999</v>
      </c>
      <c r="FI62" s="4">
        <v>8.5000000000000006E-3</v>
      </c>
      <c r="FJ62" s="4">
        <v>0.77100000000000002</v>
      </c>
      <c r="FK62" s="4">
        <v>0.32369999999999999</v>
      </c>
      <c r="FL62" s="4">
        <v>1</v>
      </c>
      <c r="FM62" s="4">
        <v>2.2488999999999999</v>
      </c>
      <c r="FN62" s="5">
        <v>0.69240000000000002</v>
      </c>
      <c r="FO62" s="5">
        <v>0.83830000000000005</v>
      </c>
      <c r="FP62" s="5">
        <v>0.1817</v>
      </c>
      <c r="FQ62" s="5">
        <v>1.6E-2</v>
      </c>
      <c r="FR62" s="5">
        <v>0.73550000000000004</v>
      </c>
      <c r="FS62" s="5">
        <v>0.31109999999999999</v>
      </c>
      <c r="FT62" s="5">
        <v>1</v>
      </c>
      <c r="FU62" s="5">
        <v>2.8477000000000001</v>
      </c>
      <c r="FV62" s="4">
        <v>0.70889999999999997</v>
      </c>
      <c r="FW62" s="4">
        <v>0.88039999999999996</v>
      </c>
      <c r="FX62" s="4">
        <v>0.1525</v>
      </c>
      <c r="FY62" s="4">
        <v>2.6599999999999999E-2</v>
      </c>
      <c r="FZ62" s="4">
        <v>0.66449999999999998</v>
      </c>
      <c r="GA62" s="4">
        <v>0.28970000000000001</v>
      </c>
      <c r="GB62" s="4">
        <v>0.99990000000000001</v>
      </c>
      <c r="GC62" s="4">
        <v>1.9204000000000001</v>
      </c>
      <c r="GD62" s="5">
        <v>0.74370000000000003</v>
      </c>
      <c r="GE62" s="5">
        <v>0.97030000000000005</v>
      </c>
      <c r="GF62" s="5">
        <v>0.1116</v>
      </c>
      <c r="GG62" s="5">
        <v>5.2400000000000002E-2</v>
      </c>
      <c r="GH62" s="5">
        <v>0.47239999999999999</v>
      </c>
      <c r="GI62" s="5">
        <v>0.22420000000000001</v>
      </c>
      <c r="GJ62" s="5">
        <v>0.97489999999999999</v>
      </c>
      <c r="GK62" s="5">
        <v>0.83220000000000005</v>
      </c>
      <c r="GL62" s="4"/>
      <c r="GM62" s="4"/>
      <c r="GN62" s="4"/>
      <c r="GO62" s="4"/>
      <c r="GP62" s="4"/>
      <c r="GQ62" s="4"/>
      <c r="GR62" s="4"/>
      <c r="GS62" s="4"/>
      <c r="GT62" s="5"/>
      <c r="GU62" s="5"/>
      <c r="GV62" s="5"/>
      <c r="GW62" s="5"/>
      <c r="GX62" s="5"/>
      <c r="GY62" s="5"/>
      <c r="GZ62" s="5"/>
      <c r="HA62" s="5"/>
      <c r="HB62" s="4"/>
      <c r="HC62" s="4"/>
      <c r="HD62" s="4"/>
      <c r="HE62" s="4"/>
      <c r="HF62" s="4"/>
      <c r="HG62" s="4"/>
      <c r="HH62" s="4"/>
      <c r="HI62" s="4"/>
      <c r="HJ62" s="5"/>
      <c r="HK62" s="5"/>
      <c r="HL62" s="5"/>
      <c r="HM62" s="5"/>
      <c r="HN62" s="5"/>
      <c r="HO62" s="5"/>
      <c r="HP62" s="5"/>
      <c r="HQ62" s="5"/>
      <c r="HR62" s="4"/>
      <c r="HS62" s="4"/>
      <c r="HT62" s="4"/>
      <c r="HU62" s="4"/>
      <c r="HV62" s="4"/>
      <c r="HW62" s="4"/>
      <c r="HX62" s="4"/>
      <c r="HY62" s="4"/>
      <c r="HZ62" s="5"/>
      <c r="IA62" s="5"/>
      <c r="IB62" s="5"/>
      <c r="IC62" s="5"/>
      <c r="ID62" s="5"/>
      <c r="IE62" s="5"/>
      <c r="IF62" s="5"/>
      <c r="IG62" s="5"/>
      <c r="IH62" s="4"/>
      <c r="II62" s="4"/>
      <c r="IJ62" s="4"/>
      <c r="IK62" s="4"/>
      <c r="IL62" s="4"/>
      <c r="IM62" s="4"/>
      <c r="IN62" s="4"/>
      <c r="IO62" s="4"/>
      <c r="IP62" s="5"/>
      <c r="IQ62" s="5"/>
      <c r="IR62" s="5"/>
      <c r="IS62" s="5"/>
      <c r="IT62" s="5"/>
      <c r="IU62" s="5"/>
      <c r="IV62" s="5"/>
      <c r="IW62" s="5"/>
      <c r="IX62" s="4"/>
      <c r="IY62" s="4"/>
      <c r="IZ62" s="4"/>
      <c r="JA62" s="4"/>
      <c r="JB62" s="4"/>
      <c r="JC62" s="4"/>
      <c r="JD62" s="4"/>
      <c r="JE62" s="4"/>
      <c r="JF62" s="5"/>
      <c r="JG62" s="5"/>
      <c r="JH62" s="5"/>
      <c r="JI62" s="5"/>
      <c r="JJ62" s="5"/>
      <c r="JK62" s="5"/>
      <c r="JL62" s="5"/>
      <c r="JM62" s="5"/>
      <c r="JN62" s="4">
        <f t="shared" si="8"/>
        <v>0.69887083333333344</v>
      </c>
      <c r="JO62" s="4">
        <f t="shared" si="9"/>
        <v>0.8548583333333335</v>
      </c>
      <c r="JP62" s="4">
        <f t="shared" si="10"/>
        <v>0.17149583333333338</v>
      </c>
      <c r="JQ62" s="4">
        <f t="shared" si="11"/>
        <v>2.0779166666666671E-2</v>
      </c>
      <c r="JR62" s="4">
        <f t="shared" si="12"/>
        <v>0.69102083333333342</v>
      </c>
      <c r="JS62" s="4">
        <f t="shared" si="13"/>
        <v>0.29771578947368416</v>
      </c>
      <c r="JT62" s="4">
        <f t="shared" si="14"/>
        <v>0.99597916666666675</v>
      </c>
      <c r="JU62" s="4">
        <f t="shared" si="15"/>
        <v>2.0676708333333331</v>
      </c>
      <c r="JV62" s="1" t="str" cm="1">
        <f t="array" aca="1" ref="JV62" ca="1">CONCATENATE(INDIRECT(ADDRESS(1,MATCH(_xlfn.MINIFS(B62:JM62,metrics.rec,"MAE"),B62:JM62,0)+1)), ", ", INDIRECT(ADDRESS(2,MATCH(_xlfn.MINIFS(B62:JM62,metrics.rec,"MAE"),B62:JM62,0)+1)))</f>
        <v>k=5, r=0.1</v>
      </c>
      <c r="JW62" s="1" t="str" cm="1">
        <f t="array" aca="1" ref="JW62" ca="1">CONCATENATE(INDIRECT(ADDRESS(1,MATCH(_xlfn.MINIFS(B62:JM62,metrics.rec,"MSE"),B62:JM62,0)+1)), ", ", INDIRECT(ADDRESS(2,MATCH(_xlfn.MINIFS(B62:JM62,metrics.rec,"MSE"),B62:JM62,0)+1)))</f>
        <v>k=5, r=0.1</v>
      </c>
      <c r="JX62" s="1" t="str" cm="1">
        <f t="array" aca="1" ref="JX62" ca="1">CONCATENATE(INDIRECT(ADDRESS(1,MATCH(_xlfn.MAXIFS(B62:JM62,metrics.rec,"R"),B62:JM62,0)+1)), ", ", INDIRECT(ADDRESS(2,MATCH(_xlfn.MAXIFS(B62:JM62,metrics.rec,"R"),B62:JM62,0)+1)))</f>
        <v>k=10, r=0.1</v>
      </c>
      <c r="JY62" s="1" t="str" cm="1">
        <f t="array" aca="1" ref="JY62" ca="1">CONCATENATE(INDIRECT(ADDRESS(1,MATCH(_xlfn.MAXIFS(B62:JM62,metrics.rec,"Precision"),B62:JM62,0)+1)), ", ", INDIRECT(ADDRESS(2,MATCH(_xlfn.MAXIFS(B62:JM62,metrics.rec,"Precision"),B62:JM62,0)+1)))</f>
        <v>k=5, r=0.9</v>
      </c>
      <c r="JZ62" s="1" t="str" cm="1">
        <f t="array" aca="1" ref="JZ62" ca="1">CONCATENATE(INDIRECT(ADDRESS(1,MATCH(_xlfn.MAXIFS(B62:JM62,metrics.rec,"Recall"),B62:JM62,0)+1)), ", ", INDIRECT(ADDRESS(2,MATCH(_xlfn.MAXIFS(B62:JM62,metrics.rec,"Recall"),B62:JM62,0)+1)))</f>
        <v>k=5, r=0.1</v>
      </c>
      <c r="KA62" s="1" t="str" cm="1">
        <f t="array" aca="1" ref="KA62" ca="1">CONCATENATE(INDIRECT(ADDRESS(1,MATCH(_xlfn.MAXIFS(B62:JM62,metrics.rec,"Coverage"),B62:JM62,0)+1)), ", ", INDIRECT(ADDRESS(2,MATCH(_xlfn.MAXIFS(B62:JM62,metrics.rec,"Coverage"),B62:JM62,0)+1)))</f>
        <v>k=10, r=0.1</v>
      </c>
      <c r="KB62" s="1" t="str" cm="1">
        <f t="array" aca="1" ref="KB62" ca="1">CONCATENATE(INDIRECT(ADDRESS(1,MATCH(_xlfn.MAXIFS(B62:JM62,metrics.rec,"Recatio"),B62:JM62,0)+1)), ", ", INDIRECT(ADDRESS(2,MATCH(_xlfn.MAXIFS(B62:JM62,metrics.rec,"Recatio"),B62:JM62,0)+1)))</f>
        <v>k=5, r=0.1</v>
      </c>
      <c r="KC62" s="1" t="str" cm="1">
        <f t="array" aca="1" ref="KC62" ca="1">CONCATENATE(INDIRECT(ADDRESS(1,MATCH(_xlfn.MINIFS(B62:JM62,metrics.rec,"Time"),B62:JM62,0)+1)), ", ", INDIRECT(ADDRESS(2,MATCH(_xlfn.MINIFS(B62:JM62,metrics.rec,"Time"),B62:JM62,0)+1)))</f>
        <v>k=20, r=0.9</v>
      </c>
    </row>
    <row r="63" spans="1:289" x14ac:dyDescent="0.2">
      <c r="A63" s="1" t="s">
        <v>59</v>
      </c>
      <c r="B63" s="4">
        <v>0.64580000000000004</v>
      </c>
      <c r="C63" s="4">
        <v>0.73550000000000004</v>
      </c>
      <c r="D63" s="4">
        <v>0.26490000000000002</v>
      </c>
      <c r="E63" s="4">
        <v>1.6999999999999999E-3</v>
      </c>
      <c r="F63" s="4">
        <v>0.87670000000000003</v>
      </c>
      <c r="G63" s="4"/>
      <c r="H63" s="4">
        <v>1</v>
      </c>
      <c r="I63" s="4">
        <v>3.1530999999999998</v>
      </c>
      <c r="J63" s="5">
        <v>0.64870000000000005</v>
      </c>
      <c r="K63" s="5">
        <v>0.74670000000000003</v>
      </c>
      <c r="L63" s="5">
        <v>0.2833</v>
      </c>
      <c r="M63" s="5">
        <v>3.3E-3</v>
      </c>
      <c r="N63" s="5">
        <v>0.87319999999999998</v>
      </c>
      <c r="O63" s="5">
        <v>0.61099999999999999</v>
      </c>
      <c r="P63" s="5">
        <v>1</v>
      </c>
      <c r="Q63" s="5">
        <v>2.6991999999999998</v>
      </c>
      <c r="R63" s="4">
        <v>0.65600000000000003</v>
      </c>
      <c r="S63" s="4">
        <v>0.76149999999999995</v>
      </c>
      <c r="T63" s="4">
        <v>0.27810000000000001</v>
      </c>
      <c r="U63" s="4">
        <v>5.1000000000000004E-3</v>
      </c>
      <c r="V63" s="4">
        <v>0.86880000000000002</v>
      </c>
      <c r="W63" s="4"/>
      <c r="X63" s="4">
        <v>1</v>
      </c>
      <c r="Y63" s="4">
        <v>2.6263000000000001</v>
      </c>
      <c r="Z63" s="5">
        <v>0.65839999999999999</v>
      </c>
      <c r="AA63" s="5">
        <v>0.76519999999999999</v>
      </c>
      <c r="AB63" s="5">
        <v>0.26529999999999998</v>
      </c>
      <c r="AC63" s="5">
        <v>7.3000000000000001E-3</v>
      </c>
      <c r="AD63" s="5">
        <v>0.86219999999999997</v>
      </c>
      <c r="AE63" s="5">
        <v>0.59809999999999997</v>
      </c>
      <c r="AF63" s="5">
        <v>1</v>
      </c>
      <c r="AG63" s="5">
        <v>2.3275000000000001</v>
      </c>
      <c r="AH63" s="4">
        <v>0.6623</v>
      </c>
      <c r="AI63" s="4">
        <v>0.77400000000000002</v>
      </c>
      <c r="AJ63" s="4">
        <v>0.26329999999999998</v>
      </c>
      <c r="AK63" s="4">
        <v>9.7999999999999997E-3</v>
      </c>
      <c r="AL63" s="4">
        <v>0.85060000000000002</v>
      </c>
      <c r="AM63" s="4"/>
      <c r="AN63" s="4">
        <v>1</v>
      </c>
      <c r="AO63" s="4">
        <v>2.6248999999999998</v>
      </c>
      <c r="AP63" s="5">
        <v>0.67</v>
      </c>
      <c r="AQ63" s="5">
        <v>0.79120000000000001</v>
      </c>
      <c r="AR63" s="5">
        <v>0.24279999999999999</v>
      </c>
      <c r="AS63" s="5">
        <v>1.2999999999999999E-2</v>
      </c>
      <c r="AT63" s="5">
        <v>0.83520000000000005</v>
      </c>
      <c r="AU63" s="5">
        <v>0.56540000000000001</v>
      </c>
      <c r="AV63" s="5">
        <v>1</v>
      </c>
      <c r="AW63" s="5">
        <v>1.9801</v>
      </c>
      <c r="AX63" s="4">
        <v>0.68189999999999995</v>
      </c>
      <c r="AY63" s="4">
        <v>0.8175</v>
      </c>
      <c r="AZ63" s="4">
        <v>0.2172</v>
      </c>
      <c r="BA63" s="4">
        <v>1.77E-2</v>
      </c>
      <c r="BB63" s="4">
        <v>0.81189999999999996</v>
      </c>
      <c r="BC63" s="4"/>
      <c r="BD63" s="4">
        <v>1</v>
      </c>
      <c r="BE63" s="4">
        <v>2.2410999999999999</v>
      </c>
      <c r="BF63" s="5">
        <v>0.70199999999999996</v>
      </c>
      <c r="BG63" s="5">
        <v>0.86699999999999999</v>
      </c>
      <c r="BH63" s="5">
        <v>0.18579999999999999</v>
      </c>
      <c r="BI63" s="5">
        <v>2.5399999999999999E-2</v>
      </c>
      <c r="BJ63" s="5">
        <v>0.76</v>
      </c>
      <c r="BK63" s="5">
        <v>0.47339999999999999</v>
      </c>
      <c r="BL63" s="5">
        <v>0.99839999999999995</v>
      </c>
      <c r="BM63" s="5">
        <v>1.2425999999999999</v>
      </c>
      <c r="BN63" s="4">
        <v>0.74050000000000005</v>
      </c>
      <c r="BO63" s="4">
        <v>0.9536</v>
      </c>
      <c r="BP63" s="4">
        <v>0.1166</v>
      </c>
      <c r="BQ63" s="4">
        <v>4.2999999999999997E-2</v>
      </c>
      <c r="BR63" s="4">
        <v>0.60799999999999998</v>
      </c>
      <c r="BS63" s="4"/>
      <c r="BT63" s="4">
        <v>0.98</v>
      </c>
      <c r="BU63" s="4">
        <v>1.2406999999999999</v>
      </c>
      <c r="BV63" s="5">
        <v>0.64859999999999995</v>
      </c>
      <c r="BW63" s="5">
        <v>0.74829999999999997</v>
      </c>
      <c r="BX63" s="5">
        <v>0.28739999999999999</v>
      </c>
      <c r="BY63" s="5">
        <v>1.6999999999999999E-3</v>
      </c>
      <c r="BZ63" s="5">
        <v>0.87760000000000005</v>
      </c>
      <c r="CA63" s="5">
        <v>0.61799999999999999</v>
      </c>
      <c r="CB63" s="5">
        <v>1</v>
      </c>
      <c r="CC63" s="5">
        <v>2.9828000000000001</v>
      </c>
      <c r="CD63" s="4">
        <v>0.65500000000000003</v>
      </c>
      <c r="CE63" s="4">
        <v>0.75749999999999995</v>
      </c>
      <c r="CF63" s="4">
        <v>0.28070000000000001</v>
      </c>
      <c r="CG63" s="4">
        <v>5.1999999999999998E-3</v>
      </c>
      <c r="CH63" s="4">
        <v>0.86799999999999999</v>
      </c>
      <c r="CI63" s="4">
        <v>0.6048</v>
      </c>
      <c r="CJ63" s="4">
        <v>1</v>
      </c>
      <c r="CK63" s="4">
        <v>2.7313999999999998</v>
      </c>
      <c r="CL63" s="5">
        <v>0.66359999999999997</v>
      </c>
      <c r="CM63" s="5">
        <v>0.77869999999999995</v>
      </c>
      <c r="CN63" s="5">
        <v>0.2586</v>
      </c>
      <c r="CO63" s="5">
        <v>9.7999999999999997E-3</v>
      </c>
      <c r="CP63" s="5">
        <v>0.85099999999999998</v>
      </c>
      <c r="CQ63" s="5">
        <v>0.5867</v>
      </c>
      <c r="CR63" s="5">
        <v>1</v>
      </c>
      <c r="CS63" s="5">
        <v>2.1958000000000002</v>
      </c>
      <c r="CT63" s="4">
        <v>0.68210000000000004</v>
      </c>
      <c r="CU63" s="4">
        <v>0.8196</v>
      </c>
      <c r="CV63" s="4">
        <v>0.22</v>
      </c>
      <c r="CW63" s="4">
        <v>1.7600000000000001E-2</v>
      </c>
      <c r="CX63" s="4">
        <v>0.81189999999999996</v>
      </c>
      <c r="CY63" s="4">
        <v>0.53520000000000001</v>
      </c>
      <c r="CZ63" s="4">
        <v>1</v>
      </c>
      <c r="DA63" s="4">
        <v>1.8073999999999999</v>
      </c>
      <c r="DB63" s="5">
        <v>0.73860000000000003</v>
      </c>
      <c r="DC63" s="5">
        <v>0.9496</v>
      </c>
      <c r="DD63" s="5">
        <v>0.12479999999999999</v>
      </c>
      <c r="DE63" s="5">
        <v>4.2799999999999998E-2</v>
      </c>
      <c r="DF63" s="5">
        <v>0.60599999999999998</v>
      </c>
      <c r="DG63" s="5">
        <v>0.35239999999999999</v>
      </c>
      <c r="DH63" s="5">
        <v>0.97719999999999996</v>
      </c>
      <c r="DI63" s="5">
        <v>0.96230000000000004</v>
      </c>
      <c r="DJ63" s="4">
        <v>0.6482</v>
      </c>
      <c r="DK63" s="4">
        <v>0.74399999999999999</v>
      </c>
      <c r="DL63" s="4">
        <v>0.29239999999999999</v>
      </c>
      <c r="DM63" s="4">
        <v>1.6999999999999999E-3</v>
      </c>
      <c r="DN63" s="4">
        <v>0.87709999999999999</v>
      </c>
      <c r="DO63" s="4">
        <v>0.61819999999999997</v>
      </c>
      <c r="DP63" s="4">
        <v>1</v>
      </c>
      <c r="DQ63" s="4">
        <v>2.7850999999999999</v>
      </c>
      <c r="DR63" s="5">
        <v>0.65500000000000003</v>
      </c>
      <c r="DS63" s="5">
        <v>0.76</v>
      </c>
      <c r="DT63" s="5">
        <v>0.27400000000000002</v>
      </c>
      <c r="DU63" s="5">
        <v>5.1000000000000004E-3</v>
      </c>
      <c r="DV63" s="5">
        <v>0.86829999999999996</v>
      </c>
      <c r="DW63" s="5">
        <v>0.60519999999999996</v>
      </c>
      <c r="DX63" s="5">
        <v>1</v>
      </c>
      <c r="DY63" s="5">
        <v>2.6379000000000001</v>
      </c>
      <c r="DZ63" s="4">
        <v>0.66349999999999998</v>
      </c>
      <c r="EA63" s="4">
        <v>0.77780000000000005</v>
      </c>
      <c r="EB63" s="4">
        <v>0.26200000000000001</v>
      </c>
      <c r="EC63" s="4">
        <v>9.7999999999999997E-3</v>
      </c>
      <c r="ED63" s="4">
        <v>0.85089999999999999</v>
      </c>
      <c r="EE63" s="4">
        <v>0.58460000000000001</v>
      </c>
      <c r="EF63" s="4">
        <v>1</v>
      </c>
      <c r="EG63" s="4">
        <v>1.9023000000000001</v>
      </c>
      <c r="EH63" s="5">
        <v>0.68289999999999995</v>
      </c>
      <c r="EI63" s="5">
        <v>0.82169999999999999</v>
      </c>
      <c r="EJ63" s="5">
        <v>0.2195</v>
      </c>
      <c r="EK63" s="5">
        <v>1.7600000000000001E-2</v>
      </c>
      <c r="EL63" s="5">
        <v>0.8115</v>
      </c>
      <c r="EM63" s="5">
        <v>0.53459999999999996</v>
      </c>
      <c r="EN63" s="5">
        <v>0.99980000000000002</v>
      </c>
      <c r="EO63" s="5">
        <v>1.6894</v>
      </c>
      <c r="EP63" s="4">
        <v>0.73839999999999995</v>
      </c>
      <c r="EQ63" s="4">
        <v>0.95030000000000003</v>
      </c>
      <c r="ER63" s="4">
        <v>0.1278</v>
      </c>
      <c r="ES63" s="4">
        <v>4.3200000000000002E-2</v>
      </c>
      <c r="ET63" s="4">
        <v>0.60489999999999999</v>
      </c>
      <c r="EU63" s="4">
        <v>0.34860000000000002</v>
      </c>
      <c r="EV63" s="4">
        <v>0.97319999999999995</v>
      </c>
      <c r="EW63" s="4">
        <v>0.86399999999999999</v>
      </c>
      <c r="EX63" s="5">
        <v>0.6452</v>
      </c>
      <c r="EY63" s="5">
        <v>0.73839999999999995</v>
      </c>
      <c r="EZ63" s="5">
        <v>0.2913</v>
      </c>
      <c r="FA63" s="5">
        <v>1.6999999999999999E-3</v>
      </c>
      <c r="FB63" s="5">
        <v>0.87790000000000001</v>
      </c>
      <c r="FC63" s="5">
        <v>0.61809999999999998</v>
      </c>
      <c r="FD63" s="5">
        <v>1</v>
      </c>
      <c r="FE63" s="5">
        <v>2.8527</v>
      </c>
      <c r="FF63" s="4">
        <v>0.65480000000000005</v>
      </c>
      <c r="FG63" s="4">
        <v>0.75880000000000003</v>
      </c>
      <c r="FH63" s="4">
        <v>0.27889999999999998</v>
      </c>
      <c r="FI63" s="4">
        <v>5.1000000000000004E-3</v>
      </c>
      <c r="FJ63" s="4">
        <v>0.86839999999999995</v>
      </c>
      <c r="FK63" s="4">
        <v>0.60440000000000005</v>
      </c>
      <c r="FL63" s="4">
        <v>1</v>
      </c>
      <c r="FM63" s="4">
        <v>2.3864999999999998</v>
      </c>
      <c r="FN63" s="5">
        <v>0.6643</v>
      </c>
      <c r="FO63" s="5">
        <v>0.78039999999999998</v>
      </c>
      <c r="FP63" s="5">
        <v>0.26079999999999998</v>
      </c>
      <c r="FQ63" s="5">
        <v>9.7999999999999997E-3</v>
      </c>
      <c r="FR63" s="5">
        <v>0.85199999999999998</v>
      </c>
      <c r="FS63" s="5">
        <v>0.58560000000000001</v>
      </c>
      <c r="FT63" s="5">
        <v>1</v>
      </c>
      <c r="FU63" s="5">
        <v>2.8730000000000002</v>
      </c>
      <c r="FV63" s="4">
        <v>0.68310000000000004</v>
      </c>
      <c r="FW63" s="4">
        <v>0.82199999999999995</v>
      </c>
      <c r="FX63" s="4">
        <v>0.2203</v>
      </c>
      <c r="FY63" s="4">
        <v>1.7600000000000001E-2</v>
      </c>
      <c r="FZ63" s="4">
        <v>0.81140000000000001</v>
      </c>
      <c r="GA63" s="4">
        <v>0.53600000000000003</v>
      </c>
      <c r="GB63" s="4">
        <v>0.99990000000000001</v>
      </c>
      <c r="GC63" s="4">
        <v>1.9131</v>
      </c>
      <c r="GD63" s="5">
        <v>0.73809999999999998</v>
      </c>
      <c r="GE63" s="5">
        <v>0.94889999999999997</v>
      </c>
      <c r="GF63" s="5">
        <v>0.1255</v>
      </c>
      <c r="GG63" s="5">
        <v>4.3200000000000002E-2</v>
      </c>
      <c r="GH63" s="5">
        <v>0.60599999999999998</v>
      </c>
      <c r="GI63" s="5">
        <v>0.34849999999999998</v>
      </c>
      <c r="GJ63" s="5">
        <v>0.97489999999999999</v>
      </c>
      <c r="GK63" s="5">
        <v>0.85660000000000003</v>
      </c>
      <c r="GL63" s="4"/>
      <c r="GM63" s="4"/>
      <c r="GN63" s="4"/>
      <c r="GO63" s="4"/>
      <c r="GP63" s="4"/>
      <c r="GQ63" s="4"/>
      <c r="GR63" s="4"/>
      <c r="GS63" s="4"/>
      <c r="GT63" s="5"/>
      <c r="GU63" s="5"/>
      <c r="GV63" s="5"/>
      <c r="GW63" s="5"/>
      <c r="GX63" s="5"/>
      <c r="GY63" s="5"/>
      <c r="GZ63" s="5"/>
      <c r="HA63" s="5"/>
      <c r="HB63" s="4"/>
      <c r="HC63" s="4"/>
      <c r="HD63" s="4"/>
      <c r="HE63" s="4"/>
      <c r="HF63" s="4"/>
      <c r="HG63" s="4"/>
      <c r="HH63" s="4"/>
      <c r="HI63" s="4"/>
      <c r="HJ63" s="5"/>
      <c r="HK63" s="5"/>
      <c r="HL63" s="5"/>
      <c r="HM63" s="5"/>
      <c r="HN63" s="5"/>
      <c r="HO63" s="5"/>
      <c r="HP63" s="5"/>
      <c r="HQ63" s="5"/>
      <c r="HR63" s="4"/>
      <c r="HS63" s="4"/>
      <c r="HT63" s="4"/>
      <c r="HU63" s="4"/>
      <c r="HV63" s="4"/>
      <c r="HW63" s="4"/>
      <c r="HX63" s="4"/>
      <c r="HY63" s="4"/>
      <c r="HZ63" s="5"/>
      <c r="IA63" s="5"/>
      <c r="IB63" s="5"/>
      <c r="IC63" s="5"/>
      <c r="ID63" s="5"/>
      <c r="IE63" s="5"/>
      <c r="IF63" s="5"/>
      <c r="IG63" s="5"/>
      <c r="IH63" s="4"/>
      <c r="II63" s="4"/>
      <c r="IJ63" s="4"/>
      <c r="IK63" s="4"/>
      <c r="IL63" s="4"/>
      <c r="IM63" s="4"/>
      <c r="IN63" s="4"/>
      <c r="IO63" s="4"/>
      <c r="IP63" s="5"/>
      <c r="IQ63" s="5"/>
      <c r="IR63" s="5"/>
      <c r="IS63" s="5"/>
      <c r="IT63" s="5"/>
      <c r="IU63" s="5"/>
      <c r="IV63" s="5"/>
      <c r="IW63" s="5"/>
      <c r="IX63" s="4"/>
      <c r="IY63" s="4"/>
      <c r="IZ63" s="4"/>
      <c r="JA63" s="4"/>
      <c r="JB63" s="4"/>
      <c r="JC63" s="4"/>
      <c r="JD63" s="4"/>
      <c r="JE63" s="4"/>
      <c r="JF63" s="5"/>
      <c r="JG63" s="5"/>
      <c r="JH63" s="5"/>
      <c r="JI63" s="5"/>
      <c r="JJ63" s="5"/>
      <c r="JK63" s="5"/>
      <c r="JL63" s="5"/>
      <c r="JM63" s="5"/>
      <c r="JN63" s="4">
        <f t="shared" si="8"/>
        <v>0.67612499999999998</v>
      </c>
      <c r="JO63" s="4">
        <f t="shared" si="9"/>
        <v>0.80700833333333322</v>
      </c>
      <c r="JP63" s="4">
        <f t="shared" si="10"/>
        <v>0.23505416666666665</v>
      </c>
      <c r="JQ63" s="4">
        <f t="shared" si="11"/>
        <v>1.4925000000000001E-2</v>
      </c>
      <c r="JR63" s="4">
        <f t="shared" si="12"/>
        <v>0.80789583333333337</v>
      </c>
      <c r="JS63" s="4">
        <f t="shared" si="13"/>
        <v>0.54362105263157878</v>
      </c>
      <c r="JT63" s="4">
        <f t="shared" si="14"/>
        <v>0.99597500000000005</v>
      </c>
      <c r="JU63" s="4">
        <f t="shared" si="15"/>
        <v>2.1489916666666664</v>
      </c>
      <c r="JV63" s="1" t="str" cm="1">
        <f t="array" aca="1" ref="JV63" ca="1">CONCATENATE(INDIRECT(ADDRESS(1,MATCH(_xlfn.MINIFS(B63:JM63,metrics.rec,"MAE"),B63:JM63,0)+1)), ", ", INDIRECT(ADDRESS(2,MATCH(_xlfn.MINIFS(B63:JM63,metrics.rec,"MAE"),B63:JM63,0)+1)))</f>
        <v>k=20, r=0.1</v>
      </c>
      <c r="JW63" s="1" t="str" cm="1">
        <f t="array" aca="1" ref="JW63" ca="1">CONCATENATE(INDIRECT(ADDRESS(1,MATCH(_xlfn.MINIFS(B63:JM63,metrics.rec,"MSE"),B63:JM63,0)+1)), ", ", INDIRECT(ADDRESS(2,MATCH(_xlfn.MINIFS(B63:JM63,metrics.rec,"MSE"),B63:JM63,0)+1)))</f>
        <v>k=5, r=0.1</v>
      </c>
      <c r="JX63" s="1" t="str" cm="1">
        <f t="array" aca="1" ref="JX63" ca="1">CONCATENATE(INDIRECT(ADDRESS(1,MATCH(_xlfn.MAXIFS(B63:JM63,metrics.rec,"R"),B63:JM63,0)+1)), ", ", INDIRECT(ADDRESS(2,MATCH(_xlfn.MAXIFS(B63:JM63,metrics.rec,"R"),B63:JM63,0)+1)))</f>
        <v>k=10, r=0.1</v>
      </c>
      <c r="JY63" s="1" t="str" cm="1">
        <f t="array" aca="1" ref="JY63" ca="1">CONCATENATE(INDIRECT(ADDRESS(1,MATCH(_xlfn.MAXIFS(B63:JM63,metrics.rec,"Precision"),B63:JM63,0)+1)), ", ", INDIRECT(ADDRESS(2,MATCH(_xlfn.MAXIFS(B63:JM63,metrics.rec,"Precision"),B63:JM63,0)+1)))</f>
        <v>k=15, r=0.9</v>
      </c>
      <c r="JZ63" s="1" t="str" cm="1">
        <f t="array" aca="1" ref="JZ63" ca="1">CONCATENATE(INDIRECT(ADDRESS(1,MATCH(_xlfn.MAXIFS(B63:JM63,metrics.rec,"Recall"),B63:JM63,0)+1)), ", ", INDIRECT(ADDRESS(2,MATCH(_xlfn.MAXIFS(B63:JM63,metrics.rec,"Recall"),B63:JM63,0)+1)))</f>
        <v>k=20, r=0.1</v>
      </c>
      <c r="KA63" s="1" t="str" cm="1">
        <f t="array" aca="1" ref="KA63" ca="1">CONCATENATE(INDIRECT(ADDRESS(1,MATCH(_xlfn.MAXIFS(B63:JM63,metrics.rec,"Coverage"),B63:JM63,0)+1)), ", ", INDIRECT(ADDRESS(2,MATCH(_xlfn.MAXIFS(B63:JM63,metrics.rec,"Coverage"),B63:JM63,0)+1)))</f>
        <v>k=10, r=0.1</v>
      </c>
      <c r="KB63" s="1" t="str" cm="1">
        <f t="array" aca="1" ref="KB63" ca="1">CONCATENATE(INDIRECT(ADDRESS(1,MATCH(_xlfn.MAXIFS(B63:JM63,metrics.rec,"Recatio"),B63:JM63,0)+1)), ", ", INDIRECT(ADDRESS(2,MATCH(_xlfn.MAXIFS(B63:JM63,metrics.rec,"Recatio"),B63:JM63,0)+1)))</f>
        <v>k=5, r=0.1</v>
      </c>
      <c r="KC63" s="1" t="str" cm="1">
        <f t="array" aca="1" ref="KC63" ca="1">CONCATENATE(INDIRECT(ADDRESS(1,MATCH(_xlfn.MINIFS(B63:JM63,metrics.rec,"Time"),B63:JM63,0)+1)), ", ", INDIRECT(ADDRESS(2,MATCH(_xlfn.MINIFS(B63:JM63,metrics.rec,"Time"),B63:JM63,0)+1)))</f>
        <v>k=20, r=0.9</v>
      </c>
    </row>
    <row r="64" spans="1:289" x14ac:dyDescent="0.2">
      <c r="A64" s="1" t="s">
        <v>60</v>
      </c>
      <c r="B64" s="4">
        <v>0.67030000000000001</v>
      </c>
      <c r="C64" s="4">
        <v>0.78120000000000001</v>
      </c>
      <c r="D64" s="4">
        <v>0.1981</v>
      </c>
      <c r="E64" s="4">
        <v>2.8E-3</v>
      </c>
      <c r="F64" s="4">
        <v>0.79479999999999995</v>
      </c>
      <c r="G64" s="4"/>
      <c r="H64" s="4">
        <v>1</v>
      </c>
      <c r="I64" s="4">
        <v>3.0204</v>
      </c>
      <c r="J64" s="5">
        <v>0.67589999999999995</v>
      </c>
      <c r="K64" s="5">
        <v>0.79879999999999995</v>
      </c>
      <c r="L64" s="5">
        <v>0.19989999999999999</v>
      </c>
      <c r="M64" s="5">
        <v>5.4999999999999997E-3</v>
      </c>
      <c r="N64" s="5">
        <v>0.78090000000000004</v>
      </c>
      <c r="O64" s="5">
        <v>0.32679999999999998</v>
      </c>
      <c r="P64" s="5">
        <v>1</v>
      </c>
      <c r="Q64" s="5">
        <v>2.5528</v>
      </c>
      <c r="R64" s="4">
        <v>0.68159999999999998</v>
      </c>
      <c r="S64" s="4">
        <v>0.81310000000000004</v>
      </c>
      <c r="T64" s="4">
        <v>0.19769999999999999</v>
      </c>
      <c r="U64" s="4">
        <v>8.5000000000000006E-3</v>
      </c>
      <c r="V64" s="4">
        <v>0.77</v>
      </c>
      <c r="W64" s="4"/>
      <c r="X64" s="4">
        <v>1</v>
      </c>
      <c r="Y64" s="4">
        <v>2.4942000000000002</v>
      </c>
      <c r="Z64" s="5">
        <v>0.68669999999999998</v>
      </c>
      <c r="AA64" s="5">
        <v>0.82079999999999997</v>
      </c>
      <c r="AB64" s="5">
        <v>0.18920000000000001</v>
      </c>
      <c r="AC64" s="5">
        <v>1.21E-2</v>
      </c>
      <c r="AD64" s="5">
        <v>0.75449999999999995</v>
      </c>
      <c r="AE64" s="5">
        <v>0.3155</v>
      </c>
      <c r="AF64" s="5">
        <v>1</v>
      </c>
      <c r="AG64" s="5">
        <v>2.2210000000000001</v>
      </c>
      <c r="AH64" s="4">
        <v>0.69359999999999999</v>
      </c>
      <c r="AI64" s="4">
        <v>0.84040000000000004</v>
      </c>
      <c r="AJ64" s="4">
        <v>0.1784</v>
      </c>
      <c r="AK64" s="4">
        <v>1.6E-2</v>
      </c>
      <c r="AL64" s="4">
        <v>0.73370000000000002</v>
      </c>
      <c r="AM64" s="4"/>
      <c r="AN64" s="4">
        <v>1</v>
      </c>
      <c r="AO64" s="4">
        <v>2.1467000000000001</v>
      </c>
      <c r="AP64" s="5">
        <v>0.69740000000000002</v>
      </c>
      <c r="AQ64" s="5">
        <v>0.85140000000000005</v>
      </c>
      <c r="AR64" s="5">
        <v>0.16819999999999999</v>
      </c>
      <c r="AS64" s="5">
        <v>2.06E-2</v>
      </c>
      <c r="AT64" s="5">
        <v>0.70469999999999999</v>
      </c>
      <c r="AU64" s="5">
        <v>0.30199999999999999</v>
      </c>
      <c r="AV64" s="5">
        <v>1</v>
      </c>
      <c r="AW64" s="5">
        <v>1.9152</v>
      </c>
      <c r="AX64" s="4">
        <v>0.7077</v>
      </c>
      <c r="AY64" s="4">
        <v>0.87680000000000002</v>
      </c>
      <c r="AZ64" s="4">
        <v>0.156</v>
      </c>
      <c r="BA64" s="4">
        <v>2.64E-2</v>
      </c>
      <c r="BB64" s="4">
        <v>0.66469999999999996</v>
      </c>
      <c r="BC64" s="4"/>
      <c r="BD64" s="4">
        <v>0.999</v>
      </c>
      <c r="BE64" s="4">
        <v>2.0301</v>
      </c>
      <c r="BF64" s="5">
        <v>0.72330000000000005</v>
      </c>
      <c r="BG64" s="5">
        <v>0.91679999999999995</v>
      </c>
      <c r="BH64" s="5">
        <v>0.1406</v>
      </c>
      <c r="BI64" s="5">
        <v>3.49E-2</v>
      </c>
      <c r="BJ64" s="5">
        <v>0.60440000000000005</v>
      </c>
      <c r="BK64" s="5">
        <v>0.27400000000000002</v>
      </c>
      <c r="BL64" s="5">
        <v>0.99180000000000001</v>
      </c>
      <c r="BM64" s="5">
        <v>1.2293000000000001</v>
      </c>
      <c r="BN64" s="4">
        <v>0.74309999999999998</v>
      </c>
      <c r="BO64" s="4">
        <v>0.96779999999999999</v>
      </c>
      <c r="BP64" s="4">
        <v>0.1108</v>
      </c>
      <c r="BQ64" s="4">
        <v>5.0700000000000002E-2</v>
      </c>
      <c r="BR64" s="4">
        <v>0.48570000000000002</v>
      </c>
      <c r="BS64" s="4"/>
      <c r="BT64" s="4">
        <v>0.92510000000000003</v>
      </c>
      <c r="BU64" s="4">
        <v>1.4414</v>
      </c>
      <c r="BV64" s="5">
        <v>0.67430000000000001</v>
      </c>
      <c r="BW64" s="5">
        <v>0.79510000000000003</v>
      </c>
      <c r="BX64" s="5">
        <v>0.2165</v>
      </c>
      <c r="BY64" s="5">
        <v>2.8E-3</v>
      </c>
      <c r="BZ64" s="5">
        <v>0.79400000000000004</v>
      </c>
      <c r="CA64" s="5">
        <v>0.33029999999999998</v>
      </c>
      <c r="CB64" s="5">
        <v>1</v>
      </c>
      <c r="CC64" s="5">
        <v>2.9102999999999999</v>
      </c>
      <c r="CD64" s="4">
        <v>0.68120000000000003</v>
      </c>
      <c r="CE64" s="4">
        <v>0.8095</v>
      </c>
      <c r="CF64" s="4">
        <v>0.20580000000000001</v>
      </c>
      <c r="CG64" s="4">
        <v>8.6E-3</v>
      </c>
      <c r="CH64" s="4">
        <v>0.77090000000000003</v>
      </c>
      <c r="CI64" s="4">
        <v>0.32269999999999999</v>
      </c>
      <c r="CJ64" s="4">
        <v>1</v>
      </c>
      <c r="CK64" s="4">
        <v>2.6920000000000002</v>
      </c>
      <c r="CL64" s="5">
        <v>0.69199999999999995</v>
      </c>
      <c r="CM64" s="5">
        <v>0.83709999999999996</v>
      </c>
      <c r="CN64" s="5">
        <v>0.18110000000000001</v>
      </c>
      <c r="CO64" s="5">
        <v>1.5900000000000001E-2</v>
      </c>
      <c r="CP64" s="5">
        <v>0.73409999999999997</v>
      </c>
      <c r="CQ64" s="5">
        <v>0.311</v>
      </c>
      <c r="CR64" s="5">
        <v>1</v>
      </c>
      <c r="CS64" s="5">
        <v>2.1091000000000002</v>
      </c>
      <c r="CT64" s="4">
        <v>0.70899999999999996</v>
      </c>
      <c r="CU64" s="4">
        <v>0.87949999999999995</v>
      </c>
      <c r="CV64" s="4">
        <v>0.155</v>
      </c>
      <c r="CW64" s="4">
        <v>2.64E-2</v>
      </c>
      <c r="CX64" s="4">
        <v>0.66549999999999998</v>
      </c>
      <c r="CY64" s="4">
        <v>0.2928</v>
      </c>
      <c r="CZ64" s="4">
        <v>0.99929999999999997</v>
      </c>
      <c r="DA64" s="4">
        <v>1.7333000000000001</v>
      </c>
      <c r="DB64" s="5">
        <v>0.74119999999999997</v>
      </c>
      <c r="DC64" s="5">
        <v>0.96260000000000001</v>
      </c>
      <c r="DD64" s="5">
        <v>0.11509999999999999</v>
      </c>
      <c r="DE64" s="5">
        <v>5.0500000000000003E-2</v>
      </c>
      <c r="DF64" s="5">
        <v>0.4839</v>
      </c>
      <c r="DG64" s="5">
        <v>0.2361</v>
      </c>
      <c r="DH64" s="5">
        <v>0.92589999999999995</v>
      </c>
      <c r="DI64" s="5">
        <v>0.92849999999999999</v>
      </c>
      <c r="DJ64" s="4">
        <v>0.6734</v>
      </c>
      <c r="DK64" s="4">
        <v>0.79279999999999995</v>
      </c>
      <c r="DL64" s="4">
        <v>0.2039</v>
      </c>
      <c r="DM64" s="4">
        <v>2.8E-3</v>
      </c>
      <c r="DN64" s="4">
        <v>0.79290000000000005</v>
      </c>
      <c r="DO64" s="4">
        <v>0.33040000000000003</v>
      </c>
      <c r="DP64" s="4">
        <v>1</v>
      </c>
      <c r="DQ64" s="4">
        <v>2.6434000000000002</v>
      </c>
      <c r="DR64" s="5">
        <v>0.68300000000000005</v>
      </c>
      <c r="DS64" s="5">
        <v>0.81399999999999995</v>
      </c>
      <c r="DT64" s="5">
        <v>0.19370000000000001</v>
      </c>
      <c r="DU64" s="5">
        <v>8.5000000000000006E-3</v>
      </c>
      <c r="DV64" s="5">
        <v>0.7702</v>
      </c>
      <c r="DW64" s="5">
        <v>0.32250000000000001</v>
      </c>
      <c r="DX64" s="5">
        <v>1</v>
      </c>
      <c r="DY64" s="5">
        <v>2.5577999999999999</v>
      </c>
      <c r="DZ64" s="4">
        <v>0.69210000000000005</v>
      </c>
      <c r="EA64" s="4">
        <v>0.8377</v>
      </c>
      <c r="EB64" s="4">
        <v>0.18029999999999999</v>
      </c>
      <c r="EC64" s="4">
        <v>1.5900000000000001E-2</v>
      </c>
      <c r="ED64" s="4">
        <v>0.73329999999999995</v>
      </c>
      <c r="EE64" s="4">
        <v>0.31140000000000001</v>
      </c>
      <c r="EF64" s="4">
        <v>1</v>
      </c>
      <c r="EG64" s="4">
        <v>1.9276</v>
      </c>
      <c r="EH64" s="5">
        <v>0.70979999999999999</v>
      </c>
      <c r="EI64" s="5">
        <v>0.88370000000000004</v>
      </c>
      <c r="EJ64" s="5">
        <v>0.15409999999999999</v>
      </c>
      <c r="EK64" s="5">
        <v>2.6499999999999999E-2</v>
      </c>
      <c r="EL64" s="5">
        <v>0.66590000000000005</v>
      </c>
      <c r="EM64" s="5">
        <v>0.29249999999999998</v>
      </c>
      <c r="EN64" s="5">
        <v>0.99929999999999997</v>
      </c>
      <c r="EO64" s="5">
        <v>1.6263000000000001</v>
      </c>
      <c r="EP64" s="4">
        <v>0.74339999999999995</v>
      </c>
      <c r="EQ64" s="4">
        <v>0.96870000000000001</v>
      </c>
      <c r="ER64" s="4">
        <v>0.1167</v>
      </c>
      <c r="ES64" s="4">
        <v>5.04E-2</v>
      </c>
      <c r="ET64" s="4">
        <v>0.48089999999999999</v>
      </c>
      <c r="EU64" s="4">
        <v>0.2351</v>
      </c>
      <c r="EV64" s="4">
        <v>0.9224</v>
      </c>
      <c r="EW64" s="4">
        <v>0.87050000000000005</v>
      </c>
      <c r="EX64" s="5">
        <v>0.67130000000000001</v>
      </c>
      <c r="EY64" s="5">
        <v>0.78690000000000004</v>
      </c>
      <c r="EZ64" s="5">
        <v>0.20960000000000001</v>
      </c>
      <c r="FA64" s="5">
        <v>2.8E-3</v>
      </c>
      <c r="FB64" s="5">
        <v>0.79220000000000002</v>
      </c>
      <c r="FC64" s="5">
        <v>0.33029999999999998</v>
      </c>
      <c r="FD64" s="5">
        <v>1</v>
      </c>
      <c r="FE64" s="5">
        <v>2.6661999999999999</v>
      </c>
      <c r="FF64" s="4">
        <v>0.68069999999999997</v>
      </c>
      <c r="FG64" s="4">
        <v>0.81069999999999998</v>
      </c>
      <c r="FH64" s="4">
        <v>0.20230000000000001</v>
      </c>
      <c r="FI64" s="4">
        <v>8.5000000000000006E-3</v>
      </c>
      <c r="FJ64" s="4">
        <v>0.77049999999999996</v>
      </c>
      <c r="FK64" s="4">
        <v>0.32290000000000002</v>
      </c>
      <c r="FL64" s="4">
        <v>1</v>
      </c>
      <c r="FM64" s="4">
        <v>2.3803999999999998</v>
      </c>
      <c r="FN64" s="5">
        <v>0.69240000000000002</v>
      </c>
      <c r="FO64" s="5">
        <v>0.83899999999999997</v>
      </c>
      <c r="FP64" s="5">
        <v>0.1827</v>
      </c>
      <c r="FQ64" s="5">
        <v>1.6E-2</v>
      </c>
      <c r="FR64" s="5">
        <v>0.73519999999999996</v>
      </c>
      <c r="FS64" s="5">
        <v>0.31080000000000002</v>
      </c>
      <c r="FT64" s="5">
        <v>1</v>
      </c>
      <c r="FU64" s="5">
        <v>2.4371999999999998</v>
      </c>
      <c r="FV64" s="4">
        <v>0.70850000000000002</v>
      </c>
      <c r="FW64" s="4">
        <v>0.88049999999999995</v>
      </c>
      <c r="FX64" s="4">
        <v>0.15340000000000001</v>
      </c>
      <c r="FY64" s="4">
        <v>2.6499999999999999E-2</v>
      </c>
      <c r="FZ64" s="4">
        <v>0.6653</v>
      </c>
      <c r="GA64" s="4">
        <v>0.2913</v>
      </c>
      <c r="GB64" s="4">
        <v>0.99929999999999997</v>
      </c>
      <c r="GC64" s="4">
        <v>1.8923000000000001</v>
      </c>
      <c r="GD64" s="5">
        <v>0.74209999999999998</v>
      </c>
      <c r="GE64" s="5">
        <v>0.96660000000000001</v>
      </c>
      <c r="GF64" s="5">
        <v>0.1137</v>
      </c>
      <c r="GG64" s="5">
        <v>5.0700000000000002E-2</v>
      </c>
      <c r="GH64" s="5">
        <v>0.48359999999999997</v>
      </c>
      <c r="GI64" s="5">
        <v>0.23469999999999999</v>
      </c>
      <c r="GJ64" s="5">
        <v>0.92359999999999998</v>
      </c>
      <c r="GK64" s="5">
        <v>0.85880000000000001</v>
      </c>
      <c r="GL64" s="4"/>
      <c r="GM64" s="4"/>
      <c r="GN64" s="4"/>
      <c r="GO64" s="4"/>
      <c r="GP64" s="4"/>
      <c r="GQ64" s="4"/>
      <c r="GR64" s="4"/>
      <c r="GS64" s="4"/>
      <c r="GT64" s="5"/>
      <c r="GU64" s="5"/>
      <c r="GV64" s="5"/>
      <c r="GW64" s="5"/>
      <c r="GX64" s="5"/>
      <c r="GY64" s="5"/>
      <c r="GZ64" s="5"/>
      <c r="HA64" s="5"/>
      <c r="HB64" s="4"/>
      <c r="HC64" s="4"/>
      <c r="HD64" s="4"/>
      <c r="HE64" s="4"/>
      <c r="HF64" s="4"/>
      <c r="HG64" s="4"/>
      <c r="HH64" s="4"/>
      <c r="HI64" s="4"/>
      <c r="HJ64" s="5"/>
      <c r="HK64" s="5"/>
      <c r="HL64" s="5"/>
      <c r="HM64" s="5"/>
      <c r="HN64" s="5"/>
      <c r="HO64" s="5"/>
      <c r="HP64" s="5"/>
      <c r="HQ64" s="5"/>
      <c r="HR64" s="4"/>
      <c r="HS64" s="4"/>
      <c r="HT64" s="4"/>
      <c r="HU64" s="4"/>
      <c r="HV64" s="4"/>
      <c r="HW64" s="4"/>
      <c r="HX64" s="4"/>
      <c r="HY64" s="4"/>
      <c r="HZ64" s="5"/>
      <c r="IA64" s="5"/>
      <c r="IB64" s="5"/>
      <c r="IC64" s="5"/>
      <c r="ID64" s="5"/>
      <c r="IE64" s="5"/>
      <c r="IF64" s="5"/>
      <c r="IG64" s="5"/>
      <c r="IH64" s="4"/>
      <c r="II64" s="4"/>
      <c r="IJ64" s="4"/>
      <c r="IK64" s="4"/>
      <c r="IL64" s="4"/>
      <c r="IM64" s="4"/>
      <c r="IN64" s="4"/>
      <c r="IO64" s="4"/>
      <c r="IP64" s="5"/>
      <c r="IQ64" s="5"/>
      <c r="IR64" s="5"/>
      <c r="IS64" s="5"/>
      <c r="IT64" s="5"/>
      <c r="IU64" s="5"/>
      <c r="IV64" s="5"/>
      <c r="IW64" s="5"/>
      <c r="IX64" s="4"/>
      <c r="IY64" s="4"/>
      <c r="IZ64" s="4"/>
      <c r="JA64" s="4"/>
      <c r="JB64" s="4"/>
      <c r="JC64" s="4"/>
      <c r="JD64" s="4"/>
      <c r="JE64" s="4"/>
      <c r="JF64" s="5"/>
      <c r="JG64" s="5"/>
      <c r="JH64" s="5"/>
      <c r="JI64" s="5"/>
      <c r="JJ64" s="5"/>
      <c r="JK64" s="5"/>
      <c r="JL64" s="5"/>
      <c r="JM64" s="5"/>
      <c r="JN64" s="4">
        <f t="shared" si="8"/>
        <v>0.69891666666666652</v>
      </c>
      <c r="JO64" s="4">
        <f t="shared" si="9"/>
        <v>0.85547916666666657</v>
      </c>
      <c r="JP64" s="4">
        <f t="shared" si="10"/>
        <v>0.17178333333333332</v>
      </c>
      <c r="JQ64" s="4">
        <f t="shared" si="11"/>
        <v>2.0429166666666675E-2</v>
      </c>
      <c r="JR64" s="4">
        <f t="shared" si="12"/>
        <v>0.69299166666666656</v>
      </c>
      <c r="JS64" s="4">
        <f t="shared" si="13"/>
        <v>0.29963684210526315</v>
      </c>
      <c r="JT64" s="4">
        <f t="shared" si="14"/>
        <v>0.9869041666666668</v>
      </c>
      <c r="JU64" s="4">
        <f t="shared" si="15"/>
        <v>2.0535333333333332</v>
      </c>
      <c r="JV64" s="1" t="str" cm="1">
        <f t="array" aca="1" ref="JV64" ca="1">CONCATENATE(INDIRECT(ADDRESS(1,MATCH(_xlfn.MINIFS(B64:JM64,metrics.rec,"MAE"),B64:JM64,0)+1)), ", ", INDIRECT(ADDRESS(2,MATCH(_xlfn.MINIFS(B64:JM64,metrics.rec,"MAE"),B64:JM64,0)+1)))</f>
        <v>k=5, r=0.1</v>
      </c>
      <c r="JW64" s="1" t="str" cm="1">
        <f t="array" aca="1" ref="JW64" ca="1">CONCATENATE(INDIRECT(ADDRESS(1,MATCH(_xlfn.MINIFS(B64:JM64,metrics.rec,"MSE"),B64:JM64,0)+1)), ", ", INDIRECT(ADDRESS(2,MATCH(_xlfn.MINIFS(B64:JM64,metrics.rec,"MSE"),B64:JM64,0)+1)))</f>
        <v>k=5, r=0.1</v>
      </c>
      <c r="JX64" s="1" t="str" cm="1">
        <f t="array" aca="1" ref="JX64" ca="1">CONCATENATE(INDIRECT(ADDRESS(1,MATCH(_xlfn.MAXIFS(B64:JM64,metrics.rec,"R"),B64:JM64,0)+1)), ", ", INDIRECT(ADDRESS(2,MATCH(_xlfn.MAXIFS(B64:JM64,metrics.rec,"R"),B64:JM64,0)+1)))</f>
        <v>k=10, r=0.1</v>
      </c>
      <c r="JY64" s="1" t="str" cm="1">
        <f t="array" aca="1" ref="JY64" ca="1">CONCATENATE(INDIRECT(ADDRESS(1,MATCH(_xlfn.MAXIFS(B64:JM64,metrics.rec,"Precision"),B64:JM64,0)+1)), ", ", INDIRECT(ADDRESS(2,MATCH(_xlfn.MAXIFS(B64:JM64,metrics.rec,"Precision"),B64:JM64,0)+1)))</f>
        <v>k=5, r=0.9</v>
      </c>
      <c r="JZ64" s="1" t="str" cm="1">
        <f t="array" aca="1" ref="JZ64" ca="1">CONCATENATE(INDIRECT(ADDRESS(1,MATCH(_xlfn.MAXIFS(B64:JM64,metrics.rec,"Recall"),B64:JM64,0)+1)), ", ", INDIRECT(ADDRESS(2,MATCH(_xlfn.MAXIFS(B64:JM64,metrics.rec,"Recall"),B64:JM64,0)+1)))</f>
        <v>k=5, r=0.1</v>
      </c>
      <c r="KA64" s="1" t="str" cm="1">
        <f t="array" aca="1" ref="KA64" ca="1">CONCATENATE(INDIRECT(ADDRESS(1,MATCH(_xlfn.MAXIFS(B64:JM64,metrics.rec,"Coverage"),B64:JM64,0)+1)), ", ", INDIRECT(ADDRESS(2,MATCH(_xlfn.MAXIFS(B64:JM64,metrics.rec,"Coverage"),B64:JM64,0)+1)))</f>
        <v>k=10, r=0.1</v>
      </c>
      <c r="KB64" s="1" t="str" cm="1">
        <f t="array" aca="1" ref="KB64" ca="1">CONCATENATE(INDIRECT(ADDRESS(1,MATCH(_xlfn.MAXIFS(B64:JM64,metrics.rec,"Recatio"),B64:JM64,0)+1)), ", ", INDIRECT(ADDRESS(2,MATCH(_xlfn.MAXIFS(B64:JM64,metrics.rec,"Recatio"),B64:JM64,0)+1)))</f>
        <v>k=5, r=0.1</v>
      </c>
      <c r="KC64" s="1" t="str" cm="1">
        <f t="array" aca="1" ref="KC64" ca="1">CONCATENATE(INDIRECT(ADDRESS(1,MATCH(_xlfn.MINIFS(B64:JM64,metrics.rec,"Time"),B64:JM64,0)+1)), ", ", INDIRECT(ADDRESS(2,MATCH(_xlfn.MINIFS(B64:JM64,metrics.rec,"Time"),B64:JM64,0)+1)))</f>
        <v>k=20, r=0.9</v>
      </c>
    </row>
    <row r="65" spans="1:289" x14ac:dyDescent="0.2">
      <c r="A65" s="1" t="s">
        <v>61</v>
      </c>
      <c r="B65" s="4">
        <v>0.65880000000000005</v>
      </c>
      <c r="C65" s="4">
        <v>0.73980000000000001</v>
      </c>
      <c r="D65" s="4">
        <v>0.1946</v>
      </c>
      <c r="E65" s="4">
        <v>3.3999999999999998E-3</v>
      </c>
      <c r="F65" s="4">
        <v>0.7248</v>
      </c>
      <c r="G65" s="4"/>
      <c r="H65" s="4">
        <v>1</v>
      </c>
      <c r="I65" s="4">
        <v>2.8016000000000001</v>
      </c>
      <c r="J65" s="5">
        <v>0.6714</v>
      </c>
      <c r="K65" s="5">
        <v>0.77510000000000001</v>
      </c>
      <c r="L65" s="5">
        <v>0.19700000000000001</v>
      </c>
      <c r="M65" s="5">
        <v>6.3E-3</v>
      </c>
      <c r="N65" s="5">
        <v>0.70430000000000004</v>
      </c>
      <c r="O65" s="5">
        <v>0.25559999999999999</v>
      </c>
      <c r="P65" s="5">
        <v>1</v>
      </c>
      <c r="Q65" s="5">
        <v>2.3877000000000002</v>
      </c>
      <c r="R65" s="4">
        <v>0.67889999999999995</v>
      </c>
      <c r="S65" s="4">
        <v>0.79330000000000001</v>
      </c>
      <c r="T65" s="4">
        <v>0.186</v>
      </c>
      <c r="U65" s="4">
        <v>9.1999999999999998E-3</v>
      </c>
      <c r="V65" s="4">
        <v>0.68079999999999996</v>
      </c>
      <c r="W65" s="4"/>
      <c r="X65" s="4">
        <v>1</v>
      </c>
      <c r="Y65" s="4">
        <v>2.2902</v>
      </c>
      <c r="Z65" s="5">
        <v>0.68789999999999996</v>
      </c>
      <c r="AA65" s="5">
        <v>0.81369999999999998</v>
      </c>
      <c r="AB65" s="5">
        <v>0.18129999999999999</v>
      </c>
      <c r="AC65" s="5">
        <v>1.2E-2</v>
      </c>
      <c r="AD65" s="5">
        <v>0.65720000000000001</v>
      </c>
      <c r="AE65" s="5">
        <v>0.27629999999999999</v>
      </c>
      <c r="AF65" s="5">
        <v>1</v>
      </c>
      <c r="AG65" s="5">
        <v>2.0318999999999998</v>
      </c>
      <c r="AH65" s="4">
        <v>0.69789999999999996</v>
      </c>
      <c r="AI65" s="4">
        <v>0.8397</v>
      </c>
      <c r="AJ65" s="4">
        <v>0.17879999999999999</v>
      </c>
      <c r="AK65" s="4">
        <v>1.4500000000000001E-2</v>
      </c>
      <c r="AL65" s="4">
        <v>0.63290000000000002</v>
      </c>
      <c r="AM65" s="4"/>
      <c r="AN65" s="4">
        <v>1</v>
      </c>
      <c r="AO65" s="4">
        <v>1.8339000000000001</v>
      </c>
      <c r="AP65" s="5">
        <v>0.70440000000000003</v>
      </c>
      <c r="AQ65" s="5">
        <v>0.85540000000000005</v>
      </c>
      <c r="AR65" s="5">
        <v>0.17449999999999999</v>
      </c>
      <c r="AS65" s="5">
        <v>1.67E-2</v>
      </c>
      <c r="AT65" s="5">
        <v>0.61250000000000004</v>
      </c>
      <c r="AU65" s="5">
        <v>0.3231</v>
      </c>
      <c r="AV65" s="5">
        <v>1</v>
      </c>
      <c r="AW65" s="5">
        <v>1.6587000000000001</v>
      </c>
      <c r="AX65" s="4">
        <v>0.71179999999999999</v>
      </c>
      <c r="AY65" s="4">
        <v>0.87649999999999995</v>
      </c>
      <c r="AZ65" s="4">
        <v>0.1701</v>
      </c>
      <c r="BA65" s="4">
        <v>1.9900000000000001E-2</v>
      </c>
      <c r="BB65" s="4">
        <v>0.61380000000000001</v>
      </c>
      <c r="BC65" s="4"/>
      <c r="BD65" s="4">
        <v>1</v>
      </c>
      <c r="BE65" s="4">
        <v>1.6877</v>
      </c>
      <c r="BF65" s="5">
        <v>0.71930000000000005</v>
      </c>
      <c r="BG65" s="5">
        <v>0.90200000000000002</v>
      </c>
      <c r="BH65" s="5">
        <v>0.15989999999999999</v>
      </c>
      <c r="BI65" s="5">
        <v>2.64E-2</v>
      </c>
      <c r="BJ65" s="5">
        <v>0.6169</v>
      </c>
      <c r="BK65" s="5">
        <v>0.37059999999999998</v>
      </c>
      <c r="BL65" s="5">
        <v>0.99839999999999995</v>
      </c>
      <c r="BM65" s="5">
        <v>0.95289999999999997</v>
      </c>
      <c r="BN65" s="4">
        <v>0.74080000000000001</v>
      </c>
      <c r="BO65" s="4">
        <v>0.95320000000000005</v>
      </c>
      <c r="BP65" s="4">
        <v>0.115</v>
      </c>
      <c r="BQ65" s="4">
        <v>4.9799999999999997E-2</v>
      </c>
      <c r="BR65" s="4">
        <v>0.54510000000000003</v>
      </c>
      <c r="BS65" s="4"/>
      <c r="BT65" s="4">
        <v>0.97640000000000005</v>
      </c>
      <c r="BU65" s="4">
        <v>0.94940000000000002</v>
      </c>
      <c r="BV65" s="5">
        <v>0.66310000000000002</v>
      </c>
      <c r="BW65" s="5">
        <v>0.76149999999999995</v>
      </c>
      <c r="BX65" s="5">
        <v>0.21199999999999999</v>
      </c>
      <c r="BY65" s="5">
        <v>3.3999999999999998E-3</v>
      </c>
      <c r="BZ65" s="5">
        <v>0.72529999999999994</v>
      </c>
      <c r="CA65" s="5">
        <v>0.24940000000000001</v>
      </c>
      <c r="CB65" s="5">
        <v>1</v>
      </c>
      <c r="CC65" s="5">
        <v>2.5152999999999999</v>
      </c>
      <c r="CD65" s="4">
        <v>0.68010000000000004</v>
      </c>
      <c r="CE65" s="4">
        <v>0.79530000000000001</v>
      </c>
      <c r="CF65" s="4">
        <v>0.19270000000000001</v>
      </c>
      <c r="CG65" s="4">
        <v>9.2999999999999992E-3</v>
      </c>
      <c r="CH65" s="4">
        <v>0.68289999999999995</v>
      </c>
      <c r="CI65" s="4">
        <v>0.26519999999999999</v>
      </c>
      <c r="CJ65" s="4">
        <v>1</v>
      </c>
      <c r="CK65" s="4">
        <v>2.5240999999999998</v>
      </c>
      <c r="CL65" s="5">
        <v>0.69740000000000002</v>
      </c>
      <c r="CM65" s="5">
        <v>0.83909999999999996</v>
      </c>
      <c r="CN65" s="5">
        <v>0.17519999999999999</v>
      </c>
      <c r="CO65" s="5">
        <v>1.44E-2</v>
      </c>
      <c r="CP65" s="5">
        <v>0.63119999999999998</v>
      </c>
      <c r="CQ65" s="5">
        <v>0.2949</v>
      </c>
      <c r="CR65" s="5">
        <v>1</v>
      </c>
      <c r="CS65" s="5">
        <v>1.8399000000000001</v>
      </c>
      <c r="CT65" s="4">
        <v>0.70940000000000003</v>
      </c>
      <c r="CU65" s="4">
        <v>0.87380000000000002</v>
      </c>
      <c r="CV65" s="4">
        <v>0.17069999999999999</v>
      </c>
      <c r="CW65" s="4">
        <v>2.01E-2</v>
      </c>
      <c r="CX65" s="4">
        <v>0.6129</v>
      </c>
      <c r="CY65" s="4">
        <v>0.35499999999999998</v>
      </c>
      <c r="CZ65" s="4">
        <v>0.99980000000000002</v>
      </c>
      <c r="DA65" s="4">
        <v>1.4659</v>
      </c>
      <c r="DB65" s="5">
        <v>0.73970000000000002</v>
      </c>
      <c r="DC65" s="5">
        <v>0.95089999999999997</v>
      </c>
      <c r="DD65" s="5">
        <v>0.12809999999999999</v>
      </c>
      <c r="DE65" s="5">
        <v>4.9700000000000001E-2</v>
      </c>
      <c r="DF65" s="5">
        <v>0.54420000000000002</v>
      </c>
      <c r="DG65" s="5">
        <v>0.2722</v>
      </c>
      <c r="DH65" s="5">
        <v>0.97209999999999996</v>
      </c>
      <c r="DI65" s="5">
        <v>0.64419999999999999</v>
      </c>
      <c r="DJ65" s="4">
        <v>0.66710000000000003</v>
      </c>
      <c r="DK65" s="4">
        <v>0.76880000000000004</v>
      </c>
      <c r="DL65" s="4">
        <v>0.2016</v>
      </c>
      <c r="DM65" s="4">
        <v>3.3999999999999998E-3</v>
      </c>
      <c r="DN65" s="4">
        <v>0.72330000000000005</v>
      </c>
      <c r="DO65" s="4">
        <v>0.24929999999999999</v>
      </c>
      <c r="DP65" s="4">
        <v>1</v>
      </c>
      <c r="DQ65" s="4">
        <v>2.544</v>
      </c>
      <c r="DR65" s="5">
        <v>0.68130000000000002</v>
      </c>
      <c r="DS65" s="5">
        <v>0.79890000000000005</v>
      </c>
      <c r="DT65" s="5">
        <v>0.191</v>
      </c>
      <c r="DU65" s="5">
        <v>9.1999999999999998E-3</v>
      </c>
      <c r="DV65" s="5">
        <v>0.68089999999999995</v>
      </c>
      <c r="DW65" s="5">
        <v>0.26519999999999999</v>
      </c>
      <c r="DX65" s="5">
        <v>1</v>
      </c>
      <c r="DY65" s="5">
        <v>2.4416000000000002</v>
      </c>
      <c r="DZ65" s="4">
        <v>0.6976</v>
      </c>
      <c r="EA65" s="4">
        <v>0.83819999999999995</v>
      </c>
      <c r="EB65" s="4">
        <v>0.17810000000000001</v>
      </c>
      <c r="EC65" s="4">
        <v>1.44E-2</v>
      </c>
      <c r="ED65" s="4">
        <v>0.63160000000000005</v>
      </c>
      <c r="EE65" s="4">
        <v>0.29570000000000002</v>
      </c>
      <c r="EF65" s="4">
        <v>1</v>
      </c>
      <c r="EG65" s="4">
        <v>1.8954</v>
      </c>
      <c r="EH65" s="5">
        <v>0.7107</v>
      </c>
      <c r="EI65" s="5">
        <v>0.87670000000000003</v>
      </c>
      <c r="EJ65" s="5">
        <v>0.17499999999999999</v>
      </c>
      <c r="EK65" s="5">
        <v>2.01E-2</v>
      </c>
      <c r="EL65" s="5">
        <v>0.61360000000000003</v>
      </c>
      <c r="EM65" s="5">
        <v>0.3553</v>
      </c>
      <c r="EN65" s="5">
        <v>0.99980000000000002</v>
      </c>
      <c r="EO65" s="5">
        <v>1.3749</v>
      </c>
      <c r="EP65" s="4">
        <v>0.7389</v>
      </c>
      <c r="EQ65" s="4">
        <v>0.9496</v>
      </c>
      <c r="ER65" s="4">
        <v>0.13020000000000001</v>
      </c>
      <c r="ES65" s="4">
        <v>5.0099999999999999E-2</v>
      </c>
      <c r="ET65" s="4">
        <v>0.54390000000000005</v>
      </c>
      <c r="EU65" s="4">
        <v>0.26979999999999998</v>
      </c>
      <c r="EV65" s="4">
        <v>0.96799999999999997</v>
      </c>
      <c r="EW65" s="4">
        <v>0.55100000000000005</v>
      </c>
      <c r="EX65" s="5">
        <v>0.66420000000000001</v>
      </c>
      <c r="EY65" s="5">
        <v>0.7611</v>
      </c>
      <c r="EZ65" s="5">
        <v>0.20200000000000001</v>
      </c>
      <c r="FA65" s="5">
        <v>3.3999999999999998E-3</v>
      </c>
      <c r="FB65" s="5">
        <v>0.72260000000000002</v>
      </c>
      <c r="FC65" s="5">
        <v>0.2487</v>
      </c>
      <c r="FD65" s="5">
        <v>1</v>
      </c>
      <c r="FE65" s="5">
        <v>2.5533000000000001</v>
      </c>
      <c r="FF65" s="4">
        <v>0.68010000000000004</v>
      </c>
      <c r="FG65" s="4">
        <v>0.7964</v>
      </c>
      <c r="FH65" s="4">
        <v>0.18579999999999999</v>
      </c>
      <c r="FI65" s="4">
        <v>9.1999999999999998E-3</v>
      </c>
      <c r="FJ65" s="4">
        <v>0.6825</v>
      </c>
      <c r="FK65" s="4">
        <v>0.26479999999999998</v>
      </c>
      <c r="FL65" s="4">
        <v>1</v>
      </c>
      <c r="FM65" s="4">
        <v>2.2016</v>
      </c>
      <c r="FN65" s="5">
        <v>0.69869999999999999</v>
      </c>
      <c r="FO65" s="5">
        <v>0.84230000000000005</v>
      </c>
      <c r="FP65" s="5">
        <v>0.17699999999999999</v>
      </c>
      <c r="FQ65" s="5">
        <v>1.43E-2</v>
      </c>
      <c r="FR65" s="5">
        <v>0.63180000000000003</v>
      </c>
      <c r="FS65" s="5">
        <v>0.29720000000000002</v>
      </c>
      <c r="FT65" s="5">
        <v>1</v>
      </c>
      <c r="FU65" s="5">
        <v>2.0632999999999999</v>
      </c>
      <c r="FV65" s="4">
        <v>0.7117</v>
      </c>
      <c r="FW65" s="4">
        <v>0.878</v>
      </c>
      <c r="FX65" s="4">
        <v>0.17080000000000001</v>
      </c>
      <c r="FY65" s="4">
        <v>1.9900000000000001E-2</v>
      </c>
      <c r="FZ65" s="4">
        <v>0.61170000000000002</v>
      </c>
      <c r="GA65" s="4">
        <v>0.35730000000000001</v>
      </c>
      <c r="GB65" s="4">
        <v>0.99990000000000001</v>
      </c>
      <c r="GC65" s="4">
        <v>1.5583</v>
      </c>
      <c r="GD65" s="5">
        <v>0.73839999999999995</v>
      </c>
      <c r="GE65" s="5">
        <v>0.94699999999999995</v>
      </c>
      <c r="GF65" s="5">
        <v>0.12670000000000001</v>
      </c>
      <c r="GG65" s="5">
        <v>5.04E-2</v>
      </c>
      <c r="GH65" s="5">
        <v>0.54510000000000003</v>
      </c>
      <c r="GI65" s="5">
        <v>0.26869999999999999</v>
      </c>
      <c r="GJ65" s="5">
        <v>0.97030000000000005</v>
      </c>
      <c r="GK65" s="5">
        <v>0.62229999999999996</v>
      </c>
      <c r="GL65" s="4"/>
      <c r="GM65" s="4"/>
      <c r="GN65" s="4"/>
      <c r="GO65" s="4"/>
      <c r="GP65" s="4"/>
      <c r="GQ65" s="4"/>
      <c r="GR65" s="4"/>
      <c r="GS65" s="4"/>
      <c r="GT65" s="5"/>
      <c r="GU65" s="5"/>
      <c r="GV65" s="5"/>
      <c r="GW65" s="5"/>
      <c r="GX65" s="5"/>
      <c r="GY65" s="5"/>
      <c r="GZ65" s="5"/>
      <c r="HA65" s="5"/>
      <c r="HB65" s="4"/>
      <c r="HC65" s="4"/>
      <c r="HD65" s="4"/>
      <c r="HE65" s="4"/>
      <c r="HF65" s="4"/>
      <c r="HG65" s="4"/>
      <c r="HH65" s="4"/>
      <c r="HI65" s="4"/>
      <c r="HJ65" s="5"/>
      <c r="HK65" s="5"/>
      <c r="HL65" s="5"/>
      <c r="HM65" s="5"/>
      <c r="HN65" s="5"/>
      <c r="HO65" s="5"/>
      <c r="HP65" s="5"/>
      <c r="HQ65" s="5"/>
      <c r="HR65" s="4"/>
      <c r="HS65" s="4"/>
      <c r="HT65" s="4"/>
      <c r="HU65" s="4"/>
      <c r="HV65" s="4"/>
      <c r="HW65" s="4"/>
      <c r="HX65" s="4"/>
      <c r="HY65" s="4"/>
      <c r="HZ65" s="5"/>
      <c r="IA65" s="5"/>
      <c r="IB65" s="5"/>
      <c r="IC65" s="5"/>
      <c r="ID65" s="5"/>
      <c r="IE65" s="5"/>
      <c r="IF65" s="5"/>
      <c r="IG65" s="5"/>
      <c r="IH65" s="4"/>
      <c r="II65" s="4"/>
      <c r="IJ65" s="4"/>
      <c r="IK65" s="4"/>
      <c r="IL65" s="4"/>
      <c r="IM65" s="4"/>
      <c r="IN65" s="4"/>
      <c r="IO65" s="4"/>
      <c r="IP65" s="5"/>
      <c r="IQ65" s="5"/>
      <c r="IR65" s="5"/>
      <c r="IS65" s="5"/>
      <c r="IT65" s="5"/>
      <c r="IU65" s="5"/>
      <c r="IV65" s="5"/>
      <c r="IW65" s="5"/>
      <c r="IX65" s="4"/>
      <c r="IY65" s="4"/>
      <c r="IZ65" s="4"/>
      <c r="JA65" s="4"/>
      <c r="JB65" s="4"/>
      <c r="JC65" s="4"/>
      <c r="JD65" s="4"/>
      <c r="JE65" s="4"/>
      <c r="JF65" s="5"/>
      <c r="JG65" s="5"/>
      <c r="JH65" s="5"/>
      <c r="JI65" s="5"/>
      <c r="JJ65" s="5"/>
      <c r="JK65" s="5"/>
      <c r="JL65" s="5"/>
      <c r="JM65" s="5"/>
      <c r="JN65" s="4">
        <f t="shared" si="8"/>
        <v>0.69789999999999985</v>
      </c>
      <c r="JO65" s="4">
        <f t="shared" si="9"/>
        <v>0.84276249999999997</v>
      </c>
      <c r="JP65" s="4">
        <f t="shared" si="10"/>
        <v>0.1739208333333333</v>
      </c>
      <c r="JQ65" s="4">
        <f t="shared" si="11"/>
        <v>1.8729166666666668E-2</v>
      </c>
      <c r="JR65" s="4">
        <f t="shared" si="12"/>
        <v>0.64049166666666668</v>
      </c>
      <c r="JS65" s="4">
        <f t="shared" si="13"/>
        <v>0.29127894736842108</v>
      </c>
      <c r="JT65" s="4">
        <f t="shared" si="14"/>
        <v>0.99519583333333339</v>
      </c>
      <c r="JU65" s="4">
        <f t="shared" si="15"/>
        <v>1.8078791666666669</v>
      </c>
      <c r="JV65" s="1" t="str" cm="1">
        <f t="array" aca="1" ref="JV65" ca="1">CONCATENATE(INDIRECT(ADDRESS(1,MATCH(_xlfn.MINIFS(B65:JM65,metrics.rec,"MAE"),B65:JM65,0)+1)), ", ", INDIRECT(ADDRESS(2,MATCH(_xlfn.MINIFS(B65:JM65,metrics.rec,"MAE"),B65:JM65,0)+1)))</f>
        <v>k=5, r=0.1</v>
      </c>
      <c r="JW65" s="1" t="str" cm="1">
        <f t="array" aca="1" ref="JW65" ca="1">CONCATENATE(INDIRECT(ADDRESS(1,MATCH(_xlfn.MINIFS(B65:JM65,metrics.rec,"MSE"),B65:JM65,0)+1)), ", ", INDIRECT(ADDRESS(2,MATCH(_xlfn.MINIFS(B65:JM65,metrics.rec,"MSE"),B65:JM65,0)+1)))</f>
        <v>k=5, r=0.1</v>
      </c>
      <c r="JX65" s="1" t="str" cm="1">
        <f t="array" aca="1" ref="JX65" ca="1">CONCATENATE(INDIRECT(ADDRESS(1,MATCH(_xlfn.MAXIFS(B65:JM65,metrics.rec,"R"),B65:JM65,0)+1)), ", ", INDIRECT(ADDRESS(2,MATCH(_xlfn.MAXIFS(B65:JM65,metrics.rec,"R"),B65:JM65,0)+1)))</f>
        <v>k=10, r=0.1</v>
      </c>
      <c r="JY65" s="1" t="str" cm="1">
        <f t="array" aca="1" ref="JY65" ca="1">CONCATENATE(INDIRECT(ADDRESS(1,MATCH(_xlfn.MAXIFS(B65:JM65,metrics.rec,"Precision"),B65:JM65,0)+1)), ", ", INDIRECT(ADDRESS(2,MATCH(_xlfn.MAXIFS(B65:JM65,metrics.rec,"Precision"),B65:JM65,0)+1)))</f>
        <v>k=20, r=0.9</v>
      </c>
      <c r="JZ65" s="1" t="str" cm="1">
        <f t="array" aca="1" ref="JZ65" ca="1">CONCATENATE(INDIRECT(ADDRESS(1,MATCH(_xlfn.MAXIFS(B65:JM65,metrics.rec,"Recall"),B65:JM65,0)+1)), ", ", INDIRECT(ADDRESS(2,MATCH(_xlfn.MAXIFS(B65:JM65,metrics.rec,"Recall"),B65:JM65,0)+1)))</f>
        <v>k=10, r=0.1</v>
      </c>
      <c r="KA65" s="1" t="str" cm="1">
        <f t="array" aca="1" ref="KA65" ca="1">CONCATENATE(INDIRECT(ADDRESS(1,MATCH(_xlfn.MAXIFS(B65:JM65,metrics.rec,"Coverage"),B65:JM65,0)+1)), ", ", INDIRECT(ADDRESS(2,MATCH(_xlfn.MAXIFS(B65:JM65,metrics.rec,"Coverage"),B65:JM65,0)+1)))</f>
        <v>k=5, r=0.8</v>
      </c>
      <c r="KB65" s="1" t="str" cm="1">
        <f t="array" aca="1" ref="KB65" ca="1">CONCATENATE(INDIRECT(ADDRESS(1,MATCH(_xlfn.MAXIFS(B65:JM65,metrics.rec,"Recatio"),B65:JM65,0)+1)), ", ", INDIRECT(ADDRESS(2,MATCH(_xlfn.MAXIFS(B65:JM65,metrics.rec,"Recatio"),B65:JM65,0)+1)))</f>
        <v>k=5, r=0.1</v>
      </c>
      <c r="KC65" s="1" t="str" cm="1">
        <f t="array" aca="1" ref="KC65" ca="1">CONCATENATE(INDIRECT(ADDRESS(1,MATCH(_xlfn.MINIFS(B65:JM65,metrics.rec,"Time"),B65:JM65,0)+1)), ", ", INDIRECT(ADDRESS(2,MATCH(_xlfn.MINIFS(B65:JM65,metrics.rec,"Time"),B65:JM65,0)+1)))</f>
        <v>k=15, r=0.9</v>
      </c>
    </row>
    <row r="66" spans="1:289" x14ac:dyDescent="0.2">
      <c r="A66" s="1" t="s">
        <v>222</v>
      </c>
      <c r="B66" s="4">
        <v>0.65949999999999998</v>
      </c>
      <c r="C66" s="4">
        <v>0.75590000000000002</v>
      </c>
      <c r="D66" s="4">
        <v>0.23899999999999999</v>
      </c>
      <c r="E66" s="4">
        <v>2E-3</v>
      </c>
      <c r="F66" s="4">
        <v>0.81179999999999997</v>
      </c>
      <c r="G66" s="4">
        <v>0.4829</v>
      </c>
      <c r="H66" s="4">
        <v>1</v>
      </c>
      <c r="I66" s="4">
        <v>2.6265000000000001</v>
      </c>
      <c r="J66" s="5">
        <v>0.66439999999999999</v>
      </c>
      <c r="K66" s="5">
        <v>0.77190000000000003</v>
      </c>
      <c r="L66" s="5">
        <v>0.26590000000000003</v>
      </c>
      <c r="M66" s="5">
        <v>3.8E-3</v>
      </c>
      <c r="N66" s="5">
        <v>0.8054</v>
      </c>
      <c r="O66" s="5">
        <v>0.49299999999999999</v>
      </c>
      <c r="P66" s="5">
        <v>1</v>
      </c>
      <c r="Q66" s="5">
        <v>2.5571999999999999</v>
      </c>
      <c r="R66" s="4">
        <v>0.66849999999999998</v>
      </c>
      <c r="S66" s="4">
        <v>0.78310000000000002</v>
      </c>
      <c r="T66" s="4">
        <v>0.25180000000000002</v>
      </c>
      <c r="U66" s="4">
        <v>5.7000000000000002E-3</v>
      </c>
      <c r="V66" s="4">
        <v>0.80730000000000002</v>
      </c>
      <c r="W66" s="4">
        <v>0.50270000000000004</v>
      </c>
      <c r="X66" s="4">
        <v>1</v>
      </c>
      <c r="Y66" s="4">
        <v>2.5861999999999998</v>
      </c>
      <c r="Z66" s="5">
        <v>0.66969999999999996</v>
      </c>
      <c r="AA66" s="5">
        <v>0.78410000000000002</v>
      </c>
      <c r="AB66" s="5">
        <v>0.2477</v>
      </c>
      <c r="AC66" s="5">
        <v>7.9000000000000008E-3</v>
      </c>
      <c r="AD66" s="5">
        <v>0.80530000000000002</v>
      </c>
      <c r="AE66" s="5">
        <v>0.51239999999999997</v>
      </c>
      <c r="AF66" s="5">
        <v>1</v>
      </c>
      <c r="AG66" s="5">
        <v>2.1608999999999998</v>
      </c>
      <c r="AH66" s="4">
        <v>0.67330000000000001</v>
      </c>
      <c r="AI66" s="4">
        <v>0.79479999999999995</v>
      </c>
      <c r="AJ66" s="4">
        <v>0.24440000000000001</v>
      </c>
      <c r="AK66" s="4">
        <v>1.0500000000000001E-2</v>
      </c>
      <c r="AL66" s="4">
        <v>0.80320000000000003</v>
      </c>
      <c r="AM66" s="4">
        <v>0.51880000000000004</v>
      </c>
      <c r="AN66" s="4">
        <v>1</v>
      </c>
      <c r="AO66" s="4">
        <v>1.9437</v>
      </c>
      <c r="AP66" s="5">
        <v>0.67700000000000005</v>
      </c>
      <c r="AQ66" s="5">
        <v>0.80349999999999999</v>
      </c>
      <c r="AR66" s="5">
        <v>0.22819999999999999</v>
      </c>
      <c r="AS66" s="5">
        <v>1.38E-2</v>
      </c>
      <c r="AT66" s="5">
        <v>0.80120000000000002</v>
      </c>
      <c r="AU66" s="5">
        <v>0.51319999999999999</v>
      </c>
      <c r="AV66" s="5">
        <v>1</v>
      </c>
      <c r="AW66" s="5">
        <v>1.7276</v>
      </c>
      <c r="AX66" s="4">
        <v>0.68789999999999996</v>
      </c>
      <c r="AY66" s="4">
        <v>0.8296</v>
      </c>
      <c r="AZ66" s="4">
        <v>0.20860000000000001</v>
      </c>
      <c r="BA66" s="4">
        <v>1.84E-2</v>
      </c>
      <c r="BB66" s="4">
        <v>0.7903</v>
      </c>
      <c r="BC66" s="4">
        <v>0.49880000000000002</v>
      </c>
      <c r="BD66" s="4">
        <v>1</v>
      </c>
      <c r="BE66" s="4">
        <v>1.4609000000000001</v>
      </c>
      <c r="BF66" s="5">
        <v>0.7046</v>
      </c>
      <c r="BG66" s="5">
        <v>0.87250000000000005</v>
      </c>
      <c r="BH66" s="5">
        <v>0.17599999999999999</v>
      </c>
      <c r="BI66" s="5">
        <v>2.64E-2</v>
      </c>
      <c r="BJ66" s="5">
        <v>0.74270000000000003</v>
      </c>
      <c r="BK66" s="5">
        <v>0.44600000000000001</v>
      </c>
      <c r="BL66" s="5">
        <v>0.99839999999999995</v>
      </c>
      <c r="BM66" s="5">
        <v>0.97770000000000001</v>
      </c>
      <c r="BN66" s="4">
        <v>0.73909999999999998</v>
      </c>
      <c r="BO66" s="4">
        <v>0.95040000000000002</v>
      </c>
      <c r="BP66" s="4">
        <v>0.1208</v>
      </c>
      <c r="BQ66" s="4">
        <v>5.0900000000000001E-2</v>
      </c>
      <c r="BR66" s="4">
        <v>0.57499999999999996</v>
      </c>
      <c r="BS66" s="4">
        <v>0.28139999999999998</v>
      </c>
      <c r="BT66" s="4">
        <v>0.97640000000000005</v>
      </c>
      <c r="BU66" s="4">
        <v>0.57150000000000001</v>
      </c>
      <c r="BV66" s="5">
        <v>0.66359999999999997</v>
      </c>
      <c r="BW66" s="5">
        <v>0.77059999999999995</v>
      </c>
      <c r="BX66" s="5">
        <v>0.25650000000000001</v>
      </c>
      <c r="BY66" s="5">
        <v>2E-3</v>
      </c>
      <c r="BZ66" s="5">
        <v>0.81130000000000002</v>
      </c>
      <c r="CA66" s="5">
        <v>0.48370000000000002</v>
      </c>
      <c r="CB66" s="5">
        <v>1</v>
      </c>
      <c r="CC66" s="5">
        <v>2.5909</v>
      </c>
      <c r="CD66" s="4">
        <v>0.66690000000000005</v>
      </c>
      <c r="CE66" s="4">
        <v>0.77680000000000005</v>
      </c>
      <c r="CF66" s="4">
        <v>0.25650000000000001</v>
      </c>
      <c r="CG66" s="4">
        <v>5.7999999999999996E-3</v>
      </c>
      <c r="CH66" s="4">
        <v>0.80479999999999996</v>
      </c>
      <c r="CI66" s="4">
        <v>0.50239999999999996</v>
      </c>
      <c r="CJ66" s="4">
        <v>1</v>
      </c>
      <c r="CK66" s="4">
        <v>2.6255999999999999</v>
      </c>
      <c r="CL66" s="5">
        <v>0.67530000000000001</v>
      </c>
      <c r="CM66" s="5">
        <v>0.80020000000000002</v>
      </c>
      <c r="CN66" s="5">
        <v>0.24210000000000001</v>
      </c>
      <c r="CO66" s="5">
        <v>1.0500000000000001E-2</v>
      </c>
      <c r="CP66" s="5">
        <v>0.8034</v>
      </c>
      <c r="CQ66" s="5">
        <v>0.51749999999999996</v>
      </c>
      <c r="CR66" s="5">
        <v>1</v>
      </c>
      <c r="CS66" s="5">
        <v>1.9736</v>
      </c>
      <c r="CT66" s="4">
        <v>0.6875</v>
      </c>
      <c r="CU66" s="4">
        <v>0.82840000000000003</v>
      </c>
      <c r="CV66" s="4">
        <v>0.2102</v>
      </c>
      <c r="CW66" s="4">
        <v>1.84E-2</v>
      </c>
      <c r="CX66" s="4">
        <v>0.78869999999999996</v>
      </c>
      <c r="CY66" s="4">
        <v>0.499</v>
      </c>
      <c r="CZ66" s="4">
        <v>0.99980000000000002</v>
      </c>
      <c r="DA66" s="4">
        <v>1.5185</v>
      </c>
      <c r="DB66" s="5">
        <v>0.73799999999999999</v>
      </c>
      <c r="DC66" s="5">
        <v>0.9476</v>
      </c>
      <c r="DD66" s="5">
        <v>0.13170000000000001</v>
      </c>
      <c r="DE66" s="5">
        <v>5.0599999999999999E-2</v>
      </c>
      <c r="DF66" s="5">
        <v>0.57440000000000002</v>
      </c>
      <c r="DG66" s="5">
        <v>0.28210000000000002</v>
      </c>
      <c r="DH66" s="5">
        <v>0.97209999999999996</v>
      </c>
      <c r="DI66" s="5">
        <v>0.64400000000000002</v>
      </c>
      <c r="DJ66" s="4">
        <v>0.66149999999999998</v>
      </c>
      <c r="DK66" s="4">
        <v>0.76549999999999996</v>
      </c>
      <c r="DL66" s="4">
        <v>0.26440000000000002</v>
      </c>
      <c r="DM66" s="4">
        <v>2E-3</v>
      </c>
      <c r="DN66" s="4">
        <v>0.80930000000000002</v>
      </c>
      <c r="DO66" s="4">
        <v>0.48459999999999998</v>
      </c>
      <c r="DP66" s="4">
        <v>1</v>
      </c>
      <c r="DQ66" s="4">
        <v>2.6947000000000001</v>
      </c>
      <c r="DR66" s="5">
        <v>0.66869999999999996</v>
      </c>
      <c r="DS66" s="5">
        <v>0.78280000000000005</v>
      </c>
      <c r="DT66" s="5">
        <v>0.25219999999999998</v>
      </c>
      <c r="DU66" s="5">
        <v>5.7000000000000002E-3</v>
      </c>
      <c r="DV66" s="5">
        <v>0.80549999999999999</v>
      </c>
      <c r="DW66" s="5">
        <v>0.50329999999999997</v>
      </c>
      <c r="DX66" s="5">
        <v>1</v>
      </c>
      <c r="DY66" s="5">
        <v>2.4499</v>
      </c>
      <c r="DZ66" s="4">
        <v>0.67459999999999998</v>
      </c>
      <c r="EA66" s="4">
        <v>0.79800000000000004</v>
      </c>
      <c r="EB66" s="4">
        <v>0.2437</v>
      </c>
      <c r="EC66" s="4">
        <v>1.0500000000000001E-2</v>
      </c>
      <c r="ED66" s="4">
        <v>0.80400000000000005</v>
      </c>
      <c r="EE66" s="4">
        <v>0.51570000000000005</v>
      </c>
      <c r="EF66" s="4">
        <v>1</v>
      </c>
      <c r="EG66" s="4">
        <v>1.8325</v>
      </c>
      <c r="EH66" s="5">
        <v>0.68859999999999999</v>
      </c>
      <c r="EI66" s="5">
        <v>0.83189999999999997</v>
      </c>
      <c r="EJ66" s="5">
        <v>0.21329999999999999</v>
      </c>
      <c r="EK66" s="5">
        <v>1.84E-2</v>
      </c>
      <c r="EL66" s="5">
        <v>0.78879999999999995</v>
      </c>
      <c r="EM66" s="5">
        <v>0.49840000000000001</v>
      </c>
      <c r="EN66" s="5">
        <v>0.99980000000000002</v>
      </c>
      <c r="EO66" s="5">
        <v>1.431</v>
      </c>
      <c r="EP66" s="4">
        <v>0.73750000000000004</v>
      </c>
      <c r="EQ66" s="4">
        <v>0.94699999999999995</v>
      </c>
      <c r="ER66" s="4">
        <v>0.1338</v>
      </c>
      <c r="ES66" s="4">
        <v>5.0999999999999997E-2</v>
      </c>
      <c r="ET66" s="4">
        <v>0.57299999999999995</v>
      </c>
      <c r="EU66" s="4">
        <v>0.27929999999999999</v>
      </c>
      <c r="EV66" s="4">
        <v>0.96799999999999997</v>
      </c>
      <c r="EW66" s="4">
        <v>0.5665</v>
      </c>
      <c r="EX66" s="5">
        <v>0.65800000000000003</v>
      </c>
      <c r="EY66" s="5">
        <v>0.7571</v>
      </c>
      <c r="EZ66" s="5">
        <v>0.26690000000000003</v>
      </c>
      <c r="FA66" s="5">
        <v>2E-3</v>
      </c>
      <c r="FB66" s="5">
        <v>0.80820000000000003</v>
      </c>
      <c r="FC66" s="5">
        <v>0.48370000000000002</v>
      </c>
      <c r="FD66" s="5">
        <v>1</v>
      </c>
      <c r="FE66" s="5">
        <v>2.6728000000000001</v>
      </c>
      <c r="FF66" s="4">
        <v>0.66779999999999995</v>
      </c>
      <c r="FG66" s="4">
        <v>0.78069999999999995</v>
      </c>
      <c r="FH66" s="4">
        <v>0.25659999999999999</v>
      </c>
      <c r="FI66" s="4">
        <v>5.7000000000000002E-3</v>
      </c>
      <c r="FJ66" s="4">
        <v>0.80569999999999997</v>
      </c>
      <c r="FK66" s="4">
        <v>0.50190000000000001</v>
      </c>
      <c r="FL66" s="4">
        <v>1</v>
      </c>
      <c r="FM66" s="4">
        <v>2.3313000000000001</v>
      </c>
      <c r="FN66" s="5">
        <v>0.6744</v>
      </c>
      <c r="FO66" s="5">
        <v>0.79820000000000002</v>
      </c>
      <c r="FP66" s="5">
        <v>0.246</v>
      </c>
      <c r="FQ66" s="5">
        <v>1.0500000000000001E-2</v>
      </c>
      <c r="FR66" s="5">
        <v>0.80400000000000005</v>
      </c>
      <c r="FS66" s="5">
        <v>0.51690000000000003</v>
      </c>
      <c r="FT66" s="5">
        <v>1</v>
      </c>
      <c r="FU66" s="5">
        <v>2.2719999999999998</v>
      </c>
      <c r="FV66" s="4">
        <v>0.68920000000000003</v>
      </c>
      <c r="FW66" s="4">
        <v>0.83340000000000003</v>
      </c>
      <c r="FX66" s="4">
        <v>0.21110000000000001</v>
      </c>
      <c r="FY66" s="4">
        <v>1.83E-2</v>
      </c>
      <c r="FZ66" s="4">
        <v>0.78800000000000003</v>
      </c>
      <c r="GA66" s="4">
        <v>0.49959999999999999</v>
      </c>
      <c r="GB66" s="4">
        <v>0.99990000000000001</v>
      </c>
      <c r="GC66" s="4">
        <v>1.6457999999999999</v>
      </c>
      <c r="GD66" s="5">
        <v>0.73770000000000002</v>
      </c>
      <c r="GE66" s="5">
        <v>0.94620000000000004</v>
      </c>
      <c r="GF66" s="5">
        <v>0.1295</v>
      </c>
      <c r="GG66" s="5">
        <v>5.1400000000000001E-2</v>
      </c>
      <c r="GH66" s="5">
        <v>0.57469999999999999</v>
      </c>
      <c r="GI66" s="5">
        <v>0.2777</v>
      </c>
      <c r="GJ66" s="5">
        <v>0.97030000000000005</v>
      </c>
      <c r="GK66" s="5">
        <v>0.69140000000000001</v>
      </c>
      <c r="GL66" s="4"/>
      <c r="GM66" s="4"/>
      <c r="GN66" s="4"/>
      <c r="GO66" s="4"/>
      <c r="GP66" s="4"/>
      <c r="GQ66" s="4"/>
      <c r="GR66" s="4"/>
      <c r="GS66" s="4"/>
      <c r="GT66" s="5"/>
      <c r="GU66" s="5"/>
      <c r="GV66" s="5"/>
      <c r="GW66" s="5"/>
      <c r="GX66" s="5"/>
      <c r="GY66" s="5"/>
      <c r="GZ66" s="5"/>
      <c r="HA66" s="5"/>
      <c r="HB66" s="4"/>
      <c r="HC66" s="4"/>
      <c r="HD66" s="4"/>
      <c r="HE66" s="4"/>
      <c r="HF66" s="4"/>
      <c r="HG66" s="4"/>
      <c r="HH66" s="4"/>
      <c r="HI66" s="4"/>
      <c r="HJ66" s="5"/>
      <c r="HK66" s="5"/>
      <c r="HL66" s="5"/>
      <c r="HM66" s="5"/>
      <c r="HN66" s="5"/>
      <c r="HO66" s="5"/>
      <c r="HP66" s="5"/>
      <c r="HQ66" s="5"/>
      <c r="HR66" s="4"/>
      <c r="HS66" s="4"/>
      <c r="HT66" s="4"/>
      <c r="HU66" s="4"/>
      <c r="HV66" s="4"/>
      <c r="HW66" s="4"/>
      <c r="HX66" s="4"/>
      <c r="HY66" s="4"/>
      <c r="HZ66" s="5"/>
      <c r="IA66" s="5"/>
      <c r="IB66" s="5"/>
      <c r="IC66" s="5"/>
      <c r="ID66" s="5"/>
      <c r="IE66" s="5"/>
      <c r="IF66" s="5"/>
      <c r="IG66" s="5"/>
      <c r="IH66" s="4"/>
      <c r="II66" s="4"/>
      <c r="IJ66" s="4"/>
      <c r="IK66" s="4"/>
      <c r="IL66" s="4"/>
      <c r="IM66" s="4"/>
      <c r="IN66" s="4"/>
      <c r="IO66" s="4"/>
      <c r="IP66" s="5"/>
      <c r="IQ66" s="5"/>
      <c r="IR66" s="5"/>
      <c r="IS66" s="5"/>
      <c r="IT66" s="5"/>
      <c r="IU66" s="5"/>
      <c r="IV66" s="5"/>
      <c r="IW66" s="5"/>
      <c r="IX66" s="4"/>
      <c r="IY66" s="4"/>
      <c r="IZ66" s="4"/>
      <c r="JA66" s="4"/>
      <c r="JB66" s="4"/>
      <c r="JC66" s="4"/>
      <c r="JD66" s="4"/>
      <c r="JE66" s="4"/>
      <c r="JF66" s="5"/>
      <c r="JG66" s="5"/>
      <c r="JH66" s="5"/>
      <c r="JI66" s="5"/>
      <c r="JJ66" s="5"/>
      <c r="JK66" s="5"/>
      <c r="JL66" s="5"/>
      <c r="JM66" s="5"/>
      <c r="JN66" s="4">
        <f t="shared" si="8"/>
        <v>0.68472083333333311</v>
      </c>
      <c r="JO66" s="4">
        <f t="shared" si="9"/>
        <v>0.82125833333333331</v>
      </c>
      <c r="JP66" s="4">
        <f t="shared" si="10"/>
        <v>0.22070416666666662</v>
      </c>
      <c r="JQ66" s="4">
        <f t="shared" si="11"/>
        <v>1.6758333333333333E-2</v>
      </c>
      <c r="JR66" s="4">
        <f t="shared" si="12"/>
        <v>0.76191666666666669</v>
      </c>
      <c r="JS66" s="4">
        <f t="shared" si="13"/>
        <v>0.46229166666666655</v>
      </c>
      <c r="JT66" s="4">
        <f t="shared" si="14"/>
        <v>0.99519583333333339</v>
      </c>
      <c r="JU66" s="4">
        <f t="shared" si="15"/>
        <v>1.8563625000000001</v>
      </c>
      <c r="JV66" s="1" t="str" cm="1">
        <f t="array" aca="1" ref="JV66" ca="1">CONCATENATE(INDIRECT(ADDRESS(1,MATCH(_xlfn.MINIFS(B66:JM66,metrics.rec,"MAE"),B66:JM66,0)+1)), ", ", INDIRECT(ADDRESS(2,MATCH(_xlfn.MINIFS(B66:JM66,metrics.rec,"MAE"),B66:JM66,0)+1)))</f>
        <v>k=20, r=0.1</v>
      </c>
      <c r="JW66" s="1" t="str" cm="1">
        <f t="array" aca="1" ref="JW66" ca="1">CONCATENATE(INDIRECT(ADDRESS(1,MATCH(_xlfn.MINIFS(B66:JM66,metrics.rec,"MSE"),B66:JM66,0)+1)), ", ", INDIRECT(ADDRESS(2,MATCH(_xlfn.MINIFS(B66:JM66,metrics.rec,"MSE"),B66:JM66,0)+1)))</f>
        <v>k=5, r=0.1</v>
      </c>
      <c r="JX66" s="1" t="str" cm="1">
        <f t="array" aca="1" ref="JX66" ca="1">CONCATENATE(INDIRECT(ADDRESS(1,MATCH(_xlfn.MAXIFS(B66:JM66,metrics.rec,"R"),B66:JM66,0)+1)), ", ", INDIRECT(ADDRESS(2,MATCH(_xlfn.MAXIFS(B66:JM66,metrics.rec,"R"),B66:JM66,0)+1)))</f>
        <v>k=20, r=0.1</v>
      </c>
      <c r="JY66" s="1" t="str" cm="1">
        <f t="array" aca="1" ref="JY66" ca="1">CONCATENATE(INDIRECT(ADDRESS(1,MATCH(_xlfn.MAXIFS(B66:JM66,metrics.rec,"Precision"),B66:JM66,0)+1)), ", ", INDIRECT(ADDRESS(2,MATCH(_xlfn.MAXIFS(B66:JM66,metrics.rec,"Precision"),B66:JM66,0)+1)))</f>
        <v>k=20, r=0.9</v>
      </c>
      <c r="JZ66" s="1" t="str" cm="1">
        <f t="array" aca="1" ref="JZ66" ca="1">CONCATENATE(INDIRECT(ADDRESS(1,MATCH(_xlfn.MAXIFS(B66:JM66,metrics.rec,"Recall"),B66:JM66,0)+1)), ", ", INDIRECT(ADDRESS(2,MATCH(_xlfn.MAXIFS(B66:JM66,metrics.rec,"Recall"),B66:JM66,0)+1)))</f>
        <v>k=5, r=0.1</v>
      </c>
      <c r="KA66" s="1" t="str" cm="1">
        <f t="array" aca="1" ref="KA66" ca="1">CONCATENATE(INDIRECT(ADDRESS(1,MATCH(_xlfn.MAXIFS(B66:JM66,metrics.rec,"Coverage"),B66:JM66,0)+1)), ", ", INDIRECT(ADDRESS(2,MATCH(_xlfn.MAXIFS(B66:JM66,metrics.rec,"Coverage"),B66:JM66,0)+1)))</f>
        <v>k=5, r=0.5</v>
      </c>
      <c r="KB66" s="1" t="str" cm="1">
        <f t="array" aca="1" ref="KB66" ca="1">CONCATENATE(INDIRECT(ADDRESS(1,MATCH(_xlfn.MAXIFS(B66:JM66,metrics.rec,"Recatio"),B66:JM66,0)+1)), ", ", INDIRECT(ADDRESS(2,MATCH(_xlfn.MAXIFS(B66:JM66,metrics.rec,"Recatio"),B66:JM66,0)+1)))</f>
        <v>k=5, r=0.1</v>
      </c>
      <c r="KC66" s="1" t="str" cm="1">
        <f t="array" aca="1" ref="KC66" ca="1">CONCATENATE(INDIRECT(ADDRESS(1,MATCH(_xlfn.MINIFS(B66:JM66,metrics.rec,"Time"),B66:JM66,0)+1)), ", ", INDIRECT(ADDRESS(2,MATCH(_xlfn.MINIFS(B66:JM66,metrics.rec,"Time"),B66:JM66,0)+1)))</f>
        <v>k=15, r=0.9</v>
      </c>
    </row>
    <row r="67" spans="1:289" x14ac:dyDescent="0.2">
      <c r="A67" s="1" t="s">
        <v>62</v>
      </c>
      <c r="B67" s="4">
        <v>0.61570000000000003</v>
      </c>
      <c r="C67" s="4">
        <v>0.65749999999999997</v>
      </c>
      <c r="D67" s="4">
        <v>0.30149999999999999</v>
      </c>
      <c r="E67" s="4">
        <v>1.6000000000000001E-3</v>
      </c>
      <c r="F67" s="4">
        <v>0.88790000000000002</v>
      </c>
      <c r="G67" s="4"/>
      <c r="H67" s="4">
        <v>1</v>
      </c>
      <c r="I67" s="4">
        <v>8.2889999999999997</v>
      </c>
      <c r="J67" s="5">
        <v>0.62229999999999996</v>
      </c>
      <c r="K67" s="5">
        <v>0.67310000000000003</v>
      </c>
      <c r="L67" s="5">
        <v>0.30249999999999999</v>
      </c>
      <c r="M67" s="5">
        <v>3.0999999999999999E-3</v>
      </c>
      <c r="N67" s="5">
        <v>0.88429999999999997</v>
      </c>
      <c r="O67" s="5">
        <v>0.65980000000000005</v>
      </c>
      <c r="P67" s="5">
        <v>1</v>
      </c>
      <c r="Q67" s="5">
        <v>9.2760999999999996</v>
      </c>
      <c r="R67" s="4">
        <v>0.62829999999999997</v>
      </c>
      <c r="S67" s="4">
        <v>0.68740000000000001</v>
      </c>
      <c r="T67" s="4">
        <v>0.2908</v>
      </c>
      <c r="U67" s="4">
        <v>4.7999999999999996E-3</v>
      </c>
      <c r="V67" s="4">
        <v>0.87790000000000001</v>
      </c>
      <c r="W67" s="4"/>
      <c r="X67" s="4">
        <v>1</v>
      </c>
      <c r="Y67" s="4">
        <v>6.2030000000000003</v>
      </c>
      <c r="Z67" s="5">
        <v>0.63339999999999996</v>
      </c>
      <c r="AA67" s="5">
        <v>0.69540000000000002</v>
      </c>
      <c r="AB67" s="5">
        <v>0.27710000000000001</v>
      </c>
      <c r="AC67" s="5">
        <v>6.7000000000000002E-3</v>
      </c>
      <c r="AD67" s="5">
        <v>0.87450000000000006</v>
      </c>
      <c r="AE67" s="5">
        <v>0.6583</v>
      </c>
      <c r="AF67" s="5">
        <v>1</v>
      </c>
      <c r="AG67" s="5">
        <v>5.2347000000000001</v>
      </c>
      <c r="AH67" s="4">
        <v>0.63949999999999996</v>
      </c>
      <c r="AI67" s="4">
        <v>0.7087</v>
      </c>
      <c r="AJ67" s="4">
        <v>0.27760000000000001</v>
      </c>
      <c r="AK67" s="4">
        <v>8.8999999999999999E-3</v>
      </c>
      <c r="AL67" s="4">
        <v>0.86329999999999996</v>
      </c>
      <c r="AM67" s="4"/>
      <c r="AN67" s="4">
        <v>1</v>
      </c>
      <c r="AO67" s="4">
        <v>4.7788000000000004</v>
      </c>
      <c r="AP67" s="5">
        <v>0.65069999999999995</v>
      </c>
      <c r="AQ67" s="5">
        <v>0.73250000000000004</v>
      </c>
      <c r="AR67" s="5">
        <v>0.25590000000000002</v>
      </c>
      <c r="AS67" s="5">
        <v>1.15E-2</v>
      </c>
      <c r="AT67" s="5">
        <v>0.85089999999999999</v>
      </c>
      <c r="AU67" s="5">
        <v>0.65369999999999995</v>
      </c>
      <c r="AV67" s="5">
        <v>1</v>
      </c>
      <c r="AW67" s="5">
        <v>3.7886000000000002</v>
      </c>
      <c r="AX67" s="4">
        <v>0.66349999999999998</v>
      </c>
      <c r="AY67" s="4">
        <v>0.76439999999999997</v>
      </c>
      <c r="AZ67" s="4">
        <v>0.2349</v>
      </c>
      <c r="BA67" s="4">
        <v>1.4800000000000001E-2</v>
      </c>
      <c r="BB67" s="4">
        <v>0.83320000000000005</v>
      </c>
      <c r="BC67" s="4"/>
      <c r="BD67" s="4">
        <v>1</v>
      </c>
      <c r="BE67" s="4">
        <v>3.4796999999999998</v>
      </c>
      <c r="BF67" s="5">
        <v>0.68840000000000001</v>
      </c>
      <c r="BG67" s="5">
        <v>0.82779999999999998</v>
      </c>
      <c r="BH67" s="5">
        <v>0.1973</v>
      </c>
      <c r="BI67" s="5">
        <v>1.9800000000000002E-2</v>
      </c>
      <c r="BJ67" s="5">
        <v>0.79679999999999995</v>
      </c>
      <c r="BK67" s="5">
        <v>0.63749999999999996</v>
      </c>
      <c r="BL67" s="5">
        <v>0.99870000000000003</v>
      </c>
      <c r="BM67" s="5">
        <v>1.9997</v>
      </c>
      <c r="BN67" s="4">
        <v>0.74739999999999995</v>
      </c>
      <c r="BO67" s="4">
        <v>0.97699999999999998</v>
      </c>
      <c r="BP67" s="4">
        <v>0.14149999999999999</v>
      </c>
      <c r="BQ67" s="4">
        <v>2.87E-2</v>
      </c>
      <c r="BR67" s="4">
        <v>0.70620000000000005</v>
      </c>
      <c r="BS67" s="4"/>
      <c r="BT67" s="4">
        <v>0.9839</v>
      </c>
      <c r="BU67" s="4">
        <v>1.4778</v>
      </c>
      <c r="BV67" s="5"/>
      <c r="BW67" s="5"/>
      <c r="BX67" s="5"/>
      <c r="BY67" s="5"/>
      <c r="BZ67" s="5"/>
      <c r="CA67" s="5"/>
      <c r="CB67" s="5"/>
      <c r="CC67" s="5"/>
      <c r="CD67" s="4"/>
      <c r="CE67" s="4"/>
      <c r="CF67" s="4"/>
      <c r="CG67" s="4"/>
      <c r="CH67" s="4"/>
      <c r="CI67" s="4"/>
      <c r="CJ67" s="4"/>
      <c r="CK67" s="4"/>
      <c r="CL67" s="5">
        <v>0.64059999999999995</v>
      </c>
      <c r="CM67" s="5">
        <v>0.7117</v>
      </c>
      <c r="CN67" s="5">
        <v>0.27729999999999999</v>
      </c>
      <c r="CO67" s="5">
        <v>8.8999999999999999E-3</v>
      </c>
      <c r="CP67" s="5">
        <v>0.86470000000000002</v>
      </c>
      <c r="CQ67" s="5">
        <v>0.65690000000000004</v>
      </c>
      <c r="CR67" s="5">
        <v>1</v>
      </c>
      <c r="CS67" s="5">
        <v>6.4066999999999998</v>
      </c>
      <c r="CT67" s="4">
        <v>0.6633</v>
      </c>
      <c r="CU67" s="4">
        <v>0.7631</v>
      </c>
      <c r="CV67" s="4">
        <v>0.23680000000000001</v>
      </c>
      <c r="CW67" s="4">
        <v>1.49E-2</v>
      </c>
      <c r="CX67" s="4">
        <v>0.83289999999999997</v>
      </c>
      <c r="CY67" s="4">
        <v>0.65080000000000005</v>
      </c>
      <c r="CZ67" s="4">
        <v>1</v>
      </c>
      <c r="DA67" s="4">
        <v>3.1183999999999998</v>
      </c>
      <c r="DB67" s="5"/>
      <c r="DC67" s="5"/>
      <c r="DD67" s="5"/>
      <c r="DE67" s="5"/>
      <c r="DF67" s="5"/>
      <c r="DG67" s="5"/>
      <c r="DH67" s="5"/>
      <c r="DI67" s="5"/>
      <c r="DJ67" s="4"/>
      <c r="DK67" s="4"/>
      <c r="DL67" s="4"/>
      <c r="DM67" s="4"/>
      <c r="DN67" s="4"/>
      <c r="DO67" s="4"/>
      <c r="DP67" s="4"/>
      <c r="DQ67" s="4"/>
      <c r="DR67" s="5"/>
      <c r="DS67" s="5"/>
      <c r="DT67" s="5"/>
      <c r="DU67" s="5"/>
      <c r="DV67" s="5"/>
      <c r="DW67" s="5"/>
      <c r="DX67" s="5"/>
      <c r="DY67" s="5"/>
      <c r="DZ67" s="4">
        <v>0.64039999999999997</v>
      </c>
      <c r="EA67" s="4">
        <v>0.71120000000000005</v>
      </c>
      <c r="EB67" s="4">
        <v>0.28070000000000001</v>
      </c>
      <c r="EC67" s="4">
        <v>8.8999999999999999E-3</v>
      </c>
      <c r="ED67" s="4">
        <v>0.86299999999999999</v>
      </c>
      <c r="EE67" s="4">
        <v>0.65590000000000004</v>
      </c>
      <c r="EF67" s="4">
        <v>1</v>
      </c>
      <c r="EG67" s="4">
        <v>4.8842999999999996</v>
      </c>
      <c r="EH67" s="5">
        <v>0.66349999999999998</v>
      </c>
      <c r="EI67" s="5">
        <v>0.76559999999999995</v>
      </c>
      <c r="EJ67" s="5">
        <v>0.23730000000000001</v>
      </c>
      <c r="EK67" s="5">
        <v>1.4800000000000001E-2</v>
      </c>
      <c r="EL67" s="5">
        <v>0.83250000000000002</v>
      </c>
      <c r="EM67" s="5">
        <v>0.65190000000000003</v>
      </c>
      <c r="EN67" s="5">
        <v>0.99990000000000001</v>
      </c>
      <c r="EO67" s="5">
        <v>2.7844000000000002</v>
      </c>
      <c r="EP67" s="4"/>
      <c r="EQ67" s="4"/>
      <c r="ER67" s="4"/>
      <c r="ES67" s="4"/>
      <c r="ET67" s="4"/>
      <c r="EU67" s="4"/>
      <c r="EV67" s="4"/>
      <c r="EW67" s="4"/>
      <c r="EX67" s="5">
        <v>0.6149</v>
      </c>
      <c r="EY67" s="5">
        <v>0.65690000000000004</v>
      </c>
      <c r="EZ67" s="5">
        <v>0.31269999999999998</v>
      </c>
      <c r="FA67" s="5">
        <v>1.6000000000000001E-3</v>
      </c>
      <c r="FB67" s="5">
        <v>0.88759999999999994</v>
      </c>
      <c r="FC67" s="5">
        <v>0.66249999999999998</v>
      </c>
      <c r="FD67" s="5">
        <v>1</v>
      </c>
      <c r="FE67" s="5">
        <v>10.7532</v>
      </c>
      <c r="FF67" s="4">
        <v>0.62749999999999995</v>
      </c>
      <c r="FG67" s="4">
        <v>0.68410000000000004</v>
      </c>
      <c r="FH67" s="4">
        <v>0.29599999999999999</v>
      </c>
      <c r="FI67" s="4">
        <v>4.7999999999999996E-3</v>
      </c>
      <c r="FJ67" s="4">
        <v>0.87960000000000005</v>
      </c>
      <c r="FK67" s="4">
        <v>0.65810000000000002</v>
      </c>
      <c r="FL67" s="4">
        <v>1</v>
      </c>
      <c r="FM67" s="4">
        <v>6.4466999999999999</v>
      </c>
      <c r="FN67" s="5">
        <v>0.64090000000000003</v>
      </c>
      <c r="FO67" s="5">
        <v>0.71289999999999998</v>
      </c>
      <c r="FP67" s="5">
        <v>0.27600000000000002</v>
      </c>
      <c r="FQ67" s="5">
        <v>8.8999999999999999E-3</v>
      </c>
      <c r="FR67" s="5">
        <v>0.86460000000000004</v>
      </c>
      <c r="FS67" s="5">
        <v>0.65700000000000003</v>
      </c>
      <c r="FT67" s="5">
        <v>1</v>
      </c>
      <c r="FU67" s="5">
        <v>6.5117000000000003</v>
      </c>
      <c r="FV67" s="4">
        <v>0.66290000000000004</v>
      </c>
      <c r="FW67" s="4">
        <v>0.76390000000000002</v>
      </c>
      <c r="FX67" s="4">
        <v>0.23810000000000001</v>
      </c>
      <c r="FY67" s="4">
        <v>1.49E-2</v>
      </c>
      <c r="FZ67" s="4">
        <v>0.83199999999999996</v>
      </c>
      <c r="GA67" s="4">
        <v>0.65049999999999997</v>
      </c>
      <c r="GB67" s="4">
        <v>0.99990000000000001</v>
      </c>
      <c r="GC67" s="4">
        <v>3.1692999999999998</v>
      </c>
      <c r="GD67" s="5"/>
      <c r="GE67" s="5"/>
      <c r="GF67" s="5"/>
      <c r="GG67" s="5"/>
      <c r="GH67" s="5"/>
      <c r="GI67" s="5"/>
      <c r="GJ67" s="5"/>
      <c r="GK67" s="5"/>
      <c r="GL67" s="4"/>
      <c r="GM67" s="4"/>
      <c r="GN67" s="4"/>
      <c r="GO67" s="4"/>
      <c r="GP67" s="4"/>
      <c r="GQ67" s="4"/>
      <c r="GR67" s="4"/>
      <c r="GS67" s="4"/>
      <c r="GT67" s="5"/>
      <c r="GU67" s="5"/>
      <c r="GV67" s="5"/>
      <c r="GW67" s="5"/>
      <c r="GX67" s="5"/>
      <c r="GY67" s="5"/>
      <c r="GZ67" s="5"/>
      <c r="HA67" s="5"/>
      <c r="HB67" s="4">
        <v>0.64049999999999996</v>
      </c>
      <c r="HC67" s="4">
        <v>0.71189999999999998</v>
      </c>
      <c r="HD67" s="4">
        <v>0.27610000000000001</v>
      </c>
      <c r="HE67" s="4">
        <v>8.8999999999999999E-3</v>
      </c>
      <c r="HF67" s="4">
        <v>0.86380000000000001</v>
      </c>
      <c r="HG67" s="4">
        <v>0.65620000000000001</v>
      </c>
      <c r="HH67" s="4">
        <v>1</v>
      </c>
      <c r="HI67" s="4">
        <v>4.4074</v>
      </c>
      <c r="HJ67" s="5"/>
      <c r="HK67" s="5"/>
      <c r="HL67" s="5"/>
      <c r="HM67" s="5"/>
      <c r="HN67" s="5"/>
      <c r="HO67" s="5"/>
      <c r="HP67" s="5"/>
      <c r="HQ67" s="5"/>
      <c r="HR67" s="4"/>
      <c r="HS67" s="4"/>
      <c r="HT67" s="4"/>
      <c r="HU67" s="4"/>
      <c r="HV67" s="4"/>
      <c r="HW67" s="4"/>
      <c r="HX67" s="4"/>
      <c r="HY67" s="4"/>
      <c r="HZ67" s="5"/>
      <c r="IA67" s="5"/>
      <c r="IB67" s="5"/>
      <c r="IC67" s="5"/>
      <c r="ID67" s="5"/>
      <c r="IE67" s="5"/>
      <c r="IF67" s="5"/>
      <c r="IG67" s="5"/>
      <c r="IH67" s="4"/>
      <c r="II67" s="4"/>
      <c r="IJ67" s="4"/>
      <c r="IK67" s="4"/>
      <c r="IL67" s="4"/>
      <c r="IM67" s="4"/>
      <c r="IN67" s="4"/>
      <c r="IO67" s="4"/>
      <c r="IP67" s="5"/>
      <c r="IQ67" s="5"/>
      <c r="IR67" s="5"/>
      <c r="IS67" s="5"/>
      <c r="IT67" s="5"/>
      <c r="IU67" s="5"/>
      <c r="IV67" s="5"/>
      <c r="IW67" s="5"/>
      <c r="IX67" s="4"/>
      <c r="IY67" s="4"/>
      <c r="IZ67" s="4"/>
      <c r="JA67" s="4"/>
      <c r="JB67" s="4"/>
      <c r="JC67" s="4"/>
      <c r="JD67" s="4"/>
      <c r="JE67" s="4"/>
      <c r="JF67" s="5"/>
      <c r="JG67" s="5"/>
      <c r="JH67" s="5"/>
      <c r="JI67" s="5"/>
      <c r="JJ67" s="5"/>
      <c r="JK67" s="5"/>
      <c r="JL67" s="5"/>
      <c r="JM67" s="5"/>
      <c r="JN67" s="4">
        <f t="shared" si="8"/>
        <v>0.64909444444444442</v>
      </c>
      <c r="JO67" s="4">
        <f t="shared" si="9"/>
        <v>0.73361666666666669</v>
      </c>
      <c r="JP67" s="4">
        <f t="shared" si="10"/>
        <v>0.26167222222222225</v>
      </c>
      <c r="JQ67" s="4">
        <f t="shared" si="11"/>
        <v>1.0361111111111109E-2</v>
      </c>
      <c r="JR67" s="4">
        <f t="shared" si="12"/>
        <v>0.84976111111111097</v>
      </c>
      <c r="JS67" s="4">
        <f t="shared" si="13"/>
        <v>0.65454615384615389</v>
      </c>
      <c r="JT67" s="4">
        <f t="shared" si="14"/>
        <v>0.99902222222222214</v>
      </c>
      <c r="JU67" s="4">
        <f t="shared" si="15"/>
        <v>5.1671944444444442</v>
      </c>
      <c r="JV67" s="1" t="str" cm="1">
        <f t="array" aca="1" ref="JV67" ca="1">CONCATENATE(INDIRECT(ADDRESS(1,MATCH(_xlfn.MINIFS(B67:JM67,metrics.rec,"MAE"),B67:JM67,0)+1)), ", ", INDIRECT(ADDRESS(2,MATCH(_xlfn.MINIFS(B67:JM67,metrics.rec,"MAE"),B67:JM67,0)+1)))</f>
        <v>k=20, r=0.1</v>
      </c>
      <c r="JW67" s="1" t="str" cm="1">
        <f t="array" aca="1" ref="JW67" ca="1">CONCATENATE(INDIRECT(ADDRESS(1,MATCH(_xlfn.MINIFS(B67:JM67,metrics.rec,"MSE"),B67:JM67,0)+1)), ", ", INDIRECT(ADDRESS(2,MATCH(_xlfn.MINIFS(B67:JM67,metrics.rec,"MSE"),B67:JM67,0)+1)))</f>
        <v>k=10, r=0.5</v>
      </c>
      <c r="JX67" s="1" t="str" cm="1">
        <f t="array" aca="1" ref="JX67" ca="1">CONCATENATE(INDIRECT(ADDRESS(1,MATCH(_xlfn.MAXIFS(B67:JM67,metrics.rec,"R"),B67:JM67,0)+1)), ", ", INDIRECT(ADDRESS(2,MATCH(_xlfn.MAXIFS(B67:JM67,metrics.rec,"R"),B67:JM67,0)+1)))</f>
        <v>k=20, r=0.1</v>
      </c>
      <c r="JY67" s="1" t="str" cm="1">
        <f t="array" aca="1" ref="JY67" ca="1">CONCATENATE(INDIRECT(ADDRESS(1,MATCH(_xlfn.MAXIFS(B67:JM67,metrics.rec,"Precision"),B67:JM67,0)+1)), ", ", INDIRECT(ADDRESS(2,MATCH(_xlfn.MAXIFS(B67:JM67,metrics.rec,"Precision"),B67:JM67,0)+1)))</f>
        <v>k=5, r=0.9</v>
      </c>
      <c r="JZ67" s="1" t="str" cm="1">
        <f t="array" aca="1" ref="JZ67" ca="1">CONCATENATE(INDIRECT(ADDRESS(1,MATCH(_xlfn.MAXIFS(B67:JM67,metrics.rec,"Recall"),B67:JM67,0)+1)), ", ", INDIRECT(ADDRESS(2,MATCH(_xlfn.MAXIFS(B67:JM67,metrics.rec,"Recall"),B67:JM67,0)+1)))</f>
        <v>k=5, r=0.1</v>
      </c>
      <c r="KA67" s="1" t="str" cm="1">
        <f t="array" aca="1" ref="KA67" ca="1">CONCATENATE(INDIRECT(ADDRESS(1,MATCH(_xlfn.MAXIFS(B67:JM67,metrics.rec,"Coverage"),B67:JM67,0)+1)), ", ", INDIRECT(ADDRESS(2,MATCH(_xlfn.MAXIFS(B67:JM67,metrics.rec,"Coverage"),B67:JM67,0)+1)))</f>
        <v>k=20, r=0.1</v>
      </c>
      <c r="KB67" s="1" t="str" cm="1">
        <f t="array" aca="1" ref="KB67" ca="1">CONCATENATE(INDIRECT(ADDRESS(1,MATCH(_xlfn.MAXIFS(B67:JM67,metrics.rec,"Recatio"),B67:JM67,0)+1)), ", ", INDIRECT(ADDRESS(2,MATCH(_xlfn.MAXIFS(B67:JM67,metrics.rec,"Recatio"),B67:JM67,0)+1)))</f>
        <v>k=5, r=0.1</v>
      </c>
      <c r="KC67" s="1" t="str" cm="1">
        <f t="array" aca="1" ref="KC67" ca="1">CONCATENATE(INDIRECT(ADDRESS(1,MATCH(_xlfn.MINIFS(B67:JM67,metrics.rec,"Time"),B67:JM67,0)+1)), ", ", INDIRECT(ADDRESS(2,MATCH(_xlfn.MINIFS(B67:JM67,metrics.rec,"Time"),B67:JM67,0)+1)))</f>
        <v>k=5, r=0.9</v>
      </c>
    </row>
    <row r="68" spans="1:289" x14ac:dyDescent="0.2">
      <c r="A68" s="1" t="s">
        <v>63</v>
      </c>
      <c r="B68" s="4">
        <v>0.61750000000000005</v>
      </c>
      <c r="C68" s="4">
        <v>0.66069999999999995</v>
      </c>
      <c r="D68" s="4">
        <v>0.29749999999999999</v>
      </c>
      <c r="E68" s="4">
        <v>1.6000000000000001E-3</v>
      </c>
      <c r="F68" s="4">
        <v>0.88739999999999997</v>
      </c>
      <c r="G68" s="4"/>
      <c r="H68" s="4">
        <v>1</v>
      </c>
      <c r="I68" s="4">
        <v>8.9011999999999993</v>
      </c>
      <c r="J68" s="5">
        <v>0.62409999999999999</v>
      </c>
      <c r="K68" s="5">
        <v>0.67649999999999999</v>
      </c>
      <c r="L68" s="5">
        <v>0.2994</v>
      </c>
      <c r="M68" s="5">
        <v>3.0999999999999999E-3</v>
      </c>
      <c r="N68" s="5">
        <v>0.88319999999999999</v>
      </c>
      <c r="O68" s="5">
        <v>0.65900000000000003</v>
      </c>
      <c r="P68" s="5">
        <v>1</v>
      </c>
      <c r="Q68" s="5">
        <v>7.8813000000000004</v>
      </c>
      <c r="R68" s="4">
        <v>0.62980000000000003</v>
      </c>
      <c r="S68" s="4">
        <v>0.69069999999999998</v>
      </c>
      <c r="T68" s="4">
        <v>0.28660000000000002</v>
      </c>
      <c r="U68" s="4">
        <v>4.7999999999999996E-3</v>
      </c>
      <c r="V68" s="4">
        <v>0.87670000000000003</v>
      </c>
      <c r="W68" s="4"/>
      <c r="X68" s="4">
        <v>1</v>
      </c>
      <c r="Y68" s="4">
        <v>6.8655999999999997</v>
      </c>
      <c r="Z68" s="5">
        <v>0.63480000000000003</v>
      </c>
      <c r="AA68" s="5">
        <v>0.69779999999999998</v>
      </c>
      <c r="AB68" s="5">
        <v>0.27450000000000002</v>
      </c>
      <c r="AC68" s="5">
        <v>6.7000000000000002E-3</v>
      </c>
      <c r="AD68" s="5">
        <v>0.87339999999999995</v>
      </c>
      <c r="AE68" s="5">
        <v>0.65749999999999997</v>
      </c>
      <c r="AF68" s="5">
        <v>1</v>
      </c>
      <c r="AG68" s="5">
        <v>6.4108000000000001</v>
      </c>
      <c r="AH68" s="4">
        <v>0.64080000000000004</v>
      </c>
      <c r="AI68" s="4">
        <v>0.71130000000000004</v>
      </c>
      <c r="AJ68" s="4">
        <v>0.2747</v>
      </c>
      <c r="AK68" s="4">
        <v>8.8999999999999999E-3</v>
      </c>
      <c r="AL68" s="4">
        <v>0.86270000000000002</v>
      </c>
      <c r="AM68" s="4"/>
      <c r="AN68" s="4">
        <v>1</v>
      </c>
      <c r="AO68" s="4">
        <v>4.8354999999999997</v>
      </c>
      <c r="AP68" s="5">
        <v>0.65180000000000005</v>
      </c>
      <c r="AQ68" s="5">
        <v>0.73429999999999995</v>
      </c>
      <c r="AR68" s="5">
        <v>0.25369999999999998</v>
      </c>
      <c r="AS68" s="5">
        <v>1.15E-2</v>
      </c>
      <c r="AT68" s="5">
        <v>0.85029999999999994</v>
      </c>
      <c r="AU68" s="5">
        <v>0.65300000000000002</v>
      </c>
      <c r="AV68" s="5">
        <v>1</v>
      </c>
      <c r="AW68" s="5">
        <v>5.2348999999999997</v>
      </c>
      <c r="AX68" s="4">
        <v>0.66390000000000005</v>
      </c>
      <c r="AY68" s="4">
        <v>0.76490000000000002</v>
      </c>
      <c r="AZ68" s="4">
        <v>0.23530000000000001</v>
      </c>
      <c r="BA68" s="4">
        <v>1.49E-2</v>
      </c>
      <c r="BB68" s="4">
        <v>0.8327</v>
      </c>
      <c r="BC68" s="4"/>
      <c r="BD68" s="4">
        <v>1</v>
      </c>
      <c r="BE68" s="4">
        <v>3.6204000000000001</v>
      </c>
      <c r="BF68" s="5">
        <v>0.68820000000000003</v>
      </c>
      <c r="BG68" s="5">
        <v>0.82620000000000005</v>
      </c>
      <c r="BH68" s="5">
        <v>0.19819999999999999</v>
      </c>
      <c r="BI68" s="5">
        <v>1.9800000000000002E-2</v>
      </c>
      <c r="BJ68" s="5">
        <v>0.79649999999999999</v>
      </c>
      <c r="BK68" s="5">
        <v>0.63719999999999999</v>
      </c>
      <c r="BL68" s="5">
        <v>0.99870000000000003</v>
      </c>
      <c r="BM68" s="5">
        <v>1.9651000000000001</v>
      </c>
      <c r="BN68" s="4">
        <v>0.74629999999999996</v>
      </c>
      <c r="BO68" s="4">
        <v>0.9738</v>
      </c>
      <c r="BP68" s="4">
        <v>0.14169999999999999</v>
      </c>
      <c r="BQ68" s="4">
        <v>2.8799999999999999E-2</v>
      </c>
      <c r="BR68" s="4">
        <v>0.70650000000000002</v>
      </c>
      <c r="BS68" s="4"/>
      <c r="BT68" s="4">
        <v>0.9839</v>
      </c>
      <c r="BU68" s="4">
        <v>1.4193</v>
      </c>
      <c r="BV68" s="5"/>
      <c r="BW68" s="5"/>
      <c r="BX68" s="5"/>
      <c r="BY68" s="5"/>
      <c r="BZ68" s="5"/>
      <c r="CA68" s="5"/>
      <c r="CB68" s="5"/>
      <c r="CC68" s="5"/>
      <c r="CD68" s="4"/>
      <c r="CE68" s="4"/>
      <c r="CF68" s="4"/>
      <c r="CG68" s="4"/>
      <c r="CH68" s="4"/>
      <c r="CI68" s="4"/>
      <c r="CJ68" s="4"/>
      <c r="CK68" s="4"/>
      <c r="CL68" s="5">
        <v>0.64170000000000005</v>
      </c>
      <c r="CM68" s="5">
        <v>0.7137</v>
      </c>
      <c r="CN68" s="5">
        <v>0.27489999999999998</v>
      </c>
      <c r="CO68" s="5">
        <v>8.8999999999999999E-3</v>
      </c>
      <c r="CP68" s="5">
        <v>0.8639</v>
      </c>
      <c r="CQ68" s="5">
        <v>0.65639999999999998</v>
      </c>
      <c r="CR68" s="5">
        <v>1</v>
      </c>
      <c r="CS68" s="5">
        <v>7.1966999999999999</v>
      </c>
      <c r="CT68" s="4">
        <v>0.66379999999999995</v>
      </c>
      <c r="CU68" s="4">
        <v>0.76380000000000003</v>
      </c>
      <c r="CV68" s="4">
        <v>0.2361</v>
      </c>
      <c r="CW68" s="4">
        <v>1.49E-2</v>
      </c>
      <c r="CX68" s="4">
        <v>0.83240000000000003</v>
      </c>
      <c r="CY68" s="4">
        <v>0.65039999999999998</v>
      </c>
      <c r="CZ68" s="4">
        <v>1</v>
      </c>
      <c r="DA68" s="4">
        <v>3.0979000000000001</v>
      </c>
      <c r="DB68" s="5"/>
      <c r="DC68" s="5"/>
      <c r="DD68" s="5"/>
      <c r="DE68" s="5"/>
      <c r="DF68" s="5"/>
      <c r="DG68" s="5"/>
      <c r="DH68" s="5"/>
      <c r="DI68" s="5"/>
      <c r="DJ68" s="4"/>
      <c r="DK68" s="4"/>
      <c r="DL68" s="4"/>
      <c r="DM68" s="4"/>
      <c r="DN68" s="4"/>
      <c r="DO68" s="4"/>
      <c r="DP68" s="4"/>
      <c r="DQ68" s="4"/>
      <c r="DR68" s="5"/>
      <c r="DS68" s="5"/>
      <c r="DT68" s="5"/>
      <c r="DU68" s="5"/>
      <c r="DV68" s="5"/>
      <c r="DW68" s="5"/>
      <c r="DX68" s="5"/>
      <c r="DY68" s="5"/>
      <c r="DZ68" s="4">
        <v>0.64159999999999995</v>
      </c>
      <c r="EA68" s="4">
        <v>0.71350000000000002</v>
      </c>
      <c r="EB68" s="4">
        <v>0.27800000000000002</v>
      </c>
      <c r="EC68" s="4">
        <v>8.8999999999999999E-3</v>
      </c>
      <c r="ED68" s="4">
        <v>0.86219999999999997</v>
      </c>
      <c r="EE68" s="4">
        <v>0.6552</v>
      </c>
      <c r="EF68" s="4">
        <v>1</v>
      </c>
      <c r="EG68" s="4">
        <v>4.6051000000000002</v>
      </c>
      <c r="EH68" s="5">
        <v>0.66400000000000003</v>
      </c>
      <c r="EI68" s="5">
        <v>0.76619999999999999</v>
      </c>
      <c r="EJ68" s="5">
        <v>0.23669999999999999</v>
      </c>
      <c r="EK68" s="5">
        <v>1.4800000000000001E-2</v>
      </c>
      <c r="EL68" s="5">
        <v>0.83189999999999997</v>
      </c>
      <c r="EM68" s="5">
        <v>0.65149999999999997</v>
      </c>
      <c r="EN68" s="5">
        <v>0.99990000000000001</v>
      </c>
      <c r="EO68" s="5">
        <v>2.9262999999999999</v>
      </c>
      <c r="EP68" s="4"/>
      <c r="EQ68" s="4"/>
      <c r="ER68" s="4"/>
      <c r="ES68" s="4"/>
      <c r="ET68" s="4"/>
      <c r="EU68" s="4"/>
      <c r="EV68" s="4"/>
      <c r="EW68" s="4"/>
      <c r="EX68" s="5">
        <v>0.61670000000000003</v>
      </c>
      <c r="EY68" s="5">
        <v>0.66010000000000002</v>
      </c>
      <c r="EZ68" s="5">
        <v>0.30890000000000001</v>
      </c>
      <c r="FA68" s="5">
        <v>1.6000000000000001E-3</v>
      </c>
      <c r="FB68" s="5">
        <v>0.88700000000000001</v>
      </c>
      <c r="FC68" s="5">
        <v>0.66149999999999998</v>
      </c>
      <c r="FD68" s="5">
        <v>1</v>
      </c>
      <c r="FE68" s="5">
        <v>12.2369</v>
      </c>
      <c r="FF68" s="4">
        <v>0.62909999999999999</v>
      </c>
      <c r="FG68" s="4">
        <v>0.68710000000000004</v>
      </c>
      <c r="FH68" s="4">
        <v>0.29239999999999999</v>
      </c>
      <c r="FI68" s="4">
        <v>4.7999999999999996E-3</v>
      </c>
      <c r="FJ68" s="4">
        <v>0.87860000000000005</v>
      </c>
      <c r="FK68" s="4">
        <v>0.6573</v>
      </c>
      <c r="FL68" s="4">
        <v>1</v>
      </c>
      <c r="FM68" s="4">
        <v>6.8388</v>
      </c>
      <c r="FN68" s="5">
        <v>0.6421</v>
      </c>
      <c r="FO68" s="5">
        <v>0.71499999999999997</v>
      </c>
      <c r="FP68" s="5">
        <v>0.27410000000000001</v>
      </c>
      <c r="FQ68" s="5">
        <v>8.8999999999999999E-3</v>
      </c>
      <c r="FR68" s="5">
        <v>0.86370000000000002</v>
      </c>
      <c r="FS68" s="5">
        <v>0.65639999999999998</v>
      </c>
      <c r="FT68" s="5">
        <v>1</v>
      </c>
      <c r="FU68" s="5">
        <v>6.5716000000000001</v>
      </c>
      <c r="FV68" s="4">
        <v>0.66349999999999998</v>
      </c>
      <c r="FW68" s="4">
        <v>0.76470000000000005</v>
      </c>
      <c r="FX68" s="4">
        <v>0.23730000000000001</v>
      </c>
      <c r="FY68" s="4">
        <v>1.49E-2</v>
      </c>
      <c r="FZ68" s="4">
        <v>0.83150000000000002</v>
      </c>
      <c r="GA68" s="4">
        <v>0.65010000000000001</v>
      </c>
      <c r="GB68" s="4">
        <v>0.99990000000000001</v>
      </c>
      <c r="GC68" s="4">
        <v>3.0817000000000001</v>
      </c>
      <c r="GD68" s="5"/>
      <c r="GE68" s="5"/>
      <c r="GF68" s="5"/>
      <c r="GG68" s="5"/>
      <c r="GH68" s="5"/>
      <c r="GI68" s="5"/>
      <c r="GJ68" s="5"/>
      <c r="GK68" s="5"/>
      <c r="GL68" s="4"/>
      <c r="GM68" s="4"/>
      <c r="GN68" s="4"/>
      <c r="GO68" s="4"/>
      <c r="GP68" s="4"/>
      <c r="GQ68" s="4"/>
      <c r="GR68" s="4"/>
      <c r="GS68" s="4"/>
      <c r="GT68" s="5"/>
      <c r="GU68" s="5"/>
      <c r="GV68" s="5"/>
      <c r="GW68" s="5"/>
      <c r="GX68" s="5"/>
      <c r="GY68" s="5"/>
      <c r="GZ68" s="5"/>
      <c r="HA68" s="5"/>
      <c r="HB68" s="4">
        <v>0.64159999999999995</v>
      </c>
      <c r="HC68" s="4">
        <v>0.71419999999999995</v>
      </c>
      <c r="HD68" s="4">
        <v>0.27439999999999998</v>
      </c>
      <c r="HE68" s="4">
        <v>8.8999999999999999E-3</v>
      </c>
      <c r="HF68" s="4">
        <v>0.86280000000000001</v>
      </c>
      <c r="HG68" s="4"/>
      <c r="HH68" s="4">
        <v>1</v>
      </c>
      <c r="HI68" s="4">
        <v>4.9832000000000001</v>
      </c>
      <c r="HJ68" s="5"/>
      <c r="HK68" s="5"/>
      <c r="HL68" s="5"/>
      <c r="HM68" s="5"/>
      <c r="HN68" s="5"/>
      <c r="HO68" s="5"/>
      <c r="HP68" s="5"/>
      <c r="HQ68" s="5"/>
      <c r="HR68" s="4"/>
      <c r="HS68" s="4"/>
      <c r="HT68" s="4"/>
      <c r="HU68" s="4"/>
      <c r="HV68" s="4"/>
      <c r="HW68" s="4"/>
      <c r="HX68" s="4"/>
      <c r="HY68" s="4"/>
      <c r="HZ68" s="5"/>
      <c r="IA68" s="5"/>
      <c r="IB68" s="5"/>
      <c r="IC68" s="5"/>
      <c r="ID68" s="5"/>
      <c r="IE68" s="5"/>
      <c r="IF68" s="5"/>
      <c r="IG68" s="5"/>
      <c r="IH68" s="4"/>
      <c r="II68" s="4"/>
      <c r="IJ68" s="4"/>
      <c r="IK68" s="4"/>
      <c r="IL68" s="4"/>
      <c r="IM68" s="4"/>
      <c r="IN68" s="4"/>
      <c r="IO68" s="4"/>
      <c r="IP68" s="5"/>
      <c r="IQ68" s="5"/>
      <c r="IR68" s="5"/>
      <c r="IS68" s="5"/>
      <c r="IT68" s="5"/>
      <c r="IU68" s="5"/>
      <c r="IV68" s="5"/>
      <c r="IW68" s="5"/>
      <c r="IX68" s="4"/>
      <c r="IY68" s="4"/>
      <c r="IZ68" s="4"/>
      <c r="JA68" s="4"/>
      <c r="JB68" s="4"/>
      <c r="JC68" s="4"/>
      <c r="JD68" s="4"/>
      <c r="JE68" s="4"/>
      <c r="JF68" s="5"/>
      <c r="JG68" s="5"/>
      <c r="JH68" s="5"/>
      <c r="JI68" s="5"/>
      <c r="JJ68" s="5"/>
      <c r="JK68" s="5"/>
      <c r="JL68" s="5"/>
      <c r="JM68" s="5"/>
      <c r="JN68" s="4">
        <f t="shared" si="8"/>
        <v>0.65007222222222216</v>
      </c>
      <c r="JO68" s="4">
        <f t="shared" si="9"/>
        <v>0.73524999999999985</v>
      </c>
      <c r="JP68" s="4">
        <f t="shared" si="10"/>
        <v>0.25968888888888891</v>
      </c>
      <c r="JQ68" s="4">
        <f t="shared" si="11"/>
        <v>1.037222222222222E-2</v>
      </c>
      <c r="JR68" s="4">
        <f t="shared" si="12"/>
        <v>0.84907777777777771</v>
      </c>
      <c r="JS68" s="4">
        <f t="shared" si="13"/>
        <v>0.65379166666666666</v>
      </c>
      <c r="JT68" s="4">
        <f t="shared" si="14"/>
        <v>0.99902222222222214</v>
      </c>
      <c r="JU68" s="4">
        <f t="shared" si="15"/>
        <v>5.4817944444444455</v>
      </c>
      <c r="JV68" s="1" t="str" cm="1">
        <f t="array" aca="1" ref="JV68" ca="1">CONCATENATE(INDIRECT(ADDRESS(1,MATCH(_xlfn.MINIFS(B68:JM68,metrics.rec,"MAE"),B68:JM68,0)+1)), ", ", INDIRECT(ADDRESS(2,MATCH(_xlfn.MINIFS(B68:JM68,metrics.rec,"MAE"),B68:JM68,0)+1)))</f>
        <v>k=20, r=0.1</v>
      </c>
      <c r="JW68" s="1" t="str" cm="1">
        <f t="array" aca="1" ref="JW68" ca="1">CONCATENATE(INDIRECT(ADDRESS(1,MATCH(_xlfn.MINIFS(B68:JM68,metrics.rec,"MSE"),B68:JM68,0)+1)), ", ", INDIRECT(ADDRESS(2,MATCH(_xlfn.MINIFS(B68:JM68,metrics.rec,"MSE"),B68:JM68,0)+1)))</f>
        <v>k=20, r=0.1</v>
      </c>
      <c r="JX68" s="1" t="str" cm="1">
        <f t="array" aca="1" ref="JX68" ca="1">CONCATENATE(INDIRECT(ADDRESS(1,MATCH(_xlfn.MAXIFS(B68:JM68,metrics.rec,"R"),B68:JM68,0)+1)), ", ", INDIRECT(ADDRESS(2,MATCH(_xlfn.MAXIFS(B68:JM68,metrics.rec,"R"),B68:JM68,0)+1)))</f>
        <v>k=20, r=0.1</v>
      </c>
      <c r="JY68" s="1" t="str" cm="1">
        <f t="array" aca="1" ref="JY68" ca="1">CONCATENATE(INDIRECT(ADDRESS(1,MATCH(_xlfn.MAXIFS(B68:JM68,metrics.rec,"Precision"),B68:JM68,0)+1)), ", ", INDIRECT(ADDRESS(2,MATCH(_xlfn.MAXIFS(B68:JM68,metrics.rec,"Precision"),B68:JM68,0)+1)))</f>
        <v>k=5, r=0.9</v>
      </c>
      <c r="JZ68" s="1" t="str" cm="1">
        <f t="array" aca="1" ref="JZ68" ca="1">CONCATENATE(INDIRECT(ADDRESS(1,MATCH(_xlfn.MAXIFS(B68:JM68,metrics.rec,"Recall"),B68:JM68,0)+1)), ", ", INDIRECT(ADDRESS(2,MATCH(_xlfn.MAXIFS(B68:JM68,metrics.rec,"Recall"),B68:JM68,0)+1)))</f>
        <v>k=5, r=0.1</v>
      </c>
      <c r="KA68" s="1" t="str" cm="1">
        <f t="array" aca="1" ref="KA68" ca="1">CONCATENATE(INDIRECT(ADDRESS(1,MATCH(_xlfn.MAXIFS(B68:JM68,metrics.rec,"Coverage"),B68:JM68,0)+1)), ", ", INDIRECT(ADDRESS(2,MATCH(_xlfn.MAXIFS(B68:JM68,metrics.rec,"Coverage"),B68:JM68,0)+1)))</f>
        <v>k=20, r=0.1</v>
      </c>
      <c r="KB68" s="1" t="str" cm="1">
        <f t="array" aca="1" ref="KB68" ca="1">CONCATENATE(INDIRECT(ADDRESS(1,MATCH(_xlfn.MAXIFS(B68:JM68,metrics.rec,"Recatio"),B68:JM68,0)+1)), ", ", INDIRECT(ADDRESS(2,MATCH(_xlfn.MAXIFS(B68:JM68,metrics.rec,"Recatio"),B68:JM68,0)+1)))</f>
        <v>k=5, r=0.1</v>
      </c>
      <c r="KC68" s="1" t="str" cm="1">
        <f t="array" aca="1" ref="KC68" ca="1">CONCATENATE(INDIRECT(ADDRESS(1,MATCH(_xlfn.MINIFS(B68:JM68,metrics.rec,"Time"),B68:JM68,0)+1)), ", ", INDIRECT(ADDRESS(2,MATCH(_xlfn.MINIFS(B68:JM68,metrics.rec,"Time"),B68:JM68,0)+1)))</f>
        <v>k=5, r=0.9</v>
      </c>
    </row>
    <row r="69" spans="1:289" x14ac:dyDescent="0.2">
      <c r="A69" s="1" t="s">
        <v>223</v>
      </c>
      <c r="B69" s="4">
        <v>0.61619999999999997</v>
      </c>
      <c r="C69" s="4">
        <v>0.65849999999999997</v>
      </c>
      <c r="D69" s="4">
        <v>0.30580000000000002</v>
      </c>
      <c r="E69" s="4">
        <v>1.6000000000000001E-3</v>
      </c>
      <c r="F69" s="4">
        <v>0.88939999999999997</v>
      </c>
      <c r="G69" s="4">
        <v>0.66049999999999998</v>
      </c>
      <c r="H69" s="4">
        <v>1</v>
      </c>
      <c r="I69" s="4">
        <v>17.1799</v>
      </c>
      <c r="J69" s="5">
        <v>0.62370000000000003</v>
      </c>
      <c r="K69" s="5">
        <v>0.67630000000000001</v>
      </c>
      <c r="L69" s="5">
        <v>0.31219999999999998</v>
      </c>
      <c r="M69" s="5">
        <v>3.0999999999999999E-3</v>
      </c>
      <c r="N69" s="5">
        <v>0.88570000000000004</v>
      </c>
      <c r="O69" s="5">
        <v>0.65839999999999999</v>
      </c>
      <c r="P69" s="5">
        <v>1</v>
      </c>
      <c r="Q69" s="5">
        <v>8.8307000000000002</v>
      </c>
      <c r="R69" s="4">
        <v>0.63009999999999999</v>
      </c>
      <c r="S69" s="4">
        <v>0.69140000000000001</v>
      </c>
      <c r="T69" s="4">
        <v>0.2928</v>
      </c>
      <c r="U69" s="4">
        <v>4.7999999999999996E-3</v>
      </c>
      <c r="V69" s="4">
        <v>0.87890000000000001</v>
      </c>
      <c r="W69" s="4">
        <v>0.65539999999999998</v>
      </c>
      <c r="X69" s="4">
        <v>1</v>
      </c>
      <c r="Y69" s="4">
        <v>7.4389000000000003</v>
      </c>
      <c r="Z69" s="5">
        <v>0.63690000000000002</v>
      </c>
      <c r="AA69" s="5">
        <v>0.70299999999999996</v>
      </c>
      <c r="AB69" s="5">
        <v>0.27910000000000001</v>
      </c>
      <c r="AC69" s="5">
        <v>6.7000000000000002E-3</v>
      </c>
      <c r="AD69" s="5">
        <v>0.87549999999999994</v>
      </c>
      <c r="AE69" s="5">
        <v>0.65629999999999999</v>
      </c>
      <c r="AF69" s="5">
        <v>1</v>
      </c>
      <c r="AG69" s="5">
        <v>5.8531000000000004</v>
      </c>
      <c r="AH69" s="4">
        <v>0.64319999999999999</v>
      </c>
      <c r="AI69" s="4">
        <v>0.71789999999999998</v>
      </c>
      <c r="AJ69" s="4">
        <v>0.27400000000000002</v>
      </c>
      <c r="AK69" s="4">
        <v>8.8999999999999999E-3</v>
      </c>
      <c r="AL69" s="4">
        <v>0.86419999999999997</v>
      </c>
      <c r="AM69" s="4">
        <v>0.65500000000000003</v>
      </c>
      <c r="AN69" s="4">
        <v>1</v>
      </c>
      <c r="AO69" s="4">
        <v>4.8369999999999997</v>
      </c>
      <c r="AP69" s="5">
        <v>0.65580000000000005</v>
      </c>
      <c r="AQ69" s="5">
        <v>0.74509999999999998</v>
      </c>
      <c r="AR69" s="5">
        <v>0.25</v>
      </c>
      <c r="AS69" s="5">
        <v>1.15E-2</v>
      </c>
      <c r="AT69" s="5">
        <v>0.85109999999999997</v>
      </c>
      <c r="AU69" s="5">
        <v>0.6512</v>
      </c>
      <c r="AV69" s="5">
        <v>1</v>
      </c>
      <c r="AW69" s="5">
        <v>3.8893</v>
      </c>
      <c r="AX69" s="4">
        <v>0.66959999999999997</v>
      </c>
      <c r="AY69" s="4">
        <v>0.77990000000000004</v>
      </c>
      <c r="AZ69" s="4">
        <v>0.22570000000000001</v>
      </c>
      <c r="BA69" s="4">
        <v>1.49E-2</v>
      </c>
      <c r="BB69" s="4">
        <v>0.83299999999999996</v>
      </c>
      <c r="BC69" s="4">
        <v>0.64870000000000005</v>
      </c>
      <c r="BD69" s="4">
        <v>1</v>
      </c>
      <c r="BE69" s="4">
        <v>3.1143999999999998</v>
      </c>
      <c r="BF69" s="5">
        <v>0.69589999999999996</v>
      </c>
      <c r="BG69" s="5">
        <v>0.84640000000000004</v>
      </c>
      <c r="BH69" s="5">
        <v>0.18970000000000001</v>
      </c>
      <c r="BI69" s="5">
        <v>1.9800000000000002E-2</v>
      </c>
      <c r="BJ69" s="5">
        <v>0.79510000000000003</v>
      </c>
      <c r="BK69" s="5">
        <v>0.63500000000000001</v>
      </c>
      <c r="BL69" s="5">
        <v>0.99870000000000003</v>
      </c>
      <c r="BM69" s="5">
        <v>2.2565</v>
      </c>
      <c r="BN69" s="4">
        <v>0.75560000000000005</v>
      </c>
      <c r="BO69" s="4">
        <v>0.99770000000000003</v>
      </c>
      <c r="BP69" s="4">
        <v>0.1399</v>
      </c>
      <c r="BQ69" s="4">
        <v>2.87E-2</v>
      </c>
      <c r="BR69" s="4">
        <v>0.7036</v>
      </c>
      <c r="BS69" s="4">
        <v>0.61150000000000004</v>
      </c>
      <c r="BT69" s="4">
        <v>0.9839</v>
      </c>
      <c r="BU69" s="4">
        <v>0.95960000000000001</v>
      </c>
      <c r="BV69" s="5"/>
      <c r="BW69" s="5"/>
      <c r="BX69" s="5"/>
      <c r="BY69" s="5"/>
      <c r="BZ69" s="5"/>
      <c r="CA69" s="5"/>
      <c r="CB69" s="5"/>
      <c r="CC69" s="5"/>
      <c r="CD69" s="4"/>
      <c r="CE69" s="4"/>
      <c r="CF69" s="4"/>
      <c r="CG69" s="4"/>
      <c r="CH69" s="4"/>
      <c r="CI69" s="4"/>
      <c r="CJ69" s="4"/>
      <c r="CK69" s="4"/>
      <c r="CL69" s="5">
        <v>0.64480000000000004</v>
      </c>
      <c r="CM69" s="5">
        <v>0.72150000000000003</v>
      </c>
      <c r="CN69" s="5">
        <v>0.2732</v>
      </c>
      <c r="CO69" s="5">
        <v>8.8999999999999999E-3</v>
      </c>
      <c r="CP69" s="5">
        <v>0.86509999999999998</v>
      </c>
      <c r="CQ69" s="5">
        <v>0.65449999999999997</v>
      </c>
      <c r="CR69" s="5">
        <v>1</v>
      </c>
      <c r="CS69" s="5">
        <v>8.1708999999999996</v>
      </c>
      <c r="CT69" s="4">
        <v>0.66930000000000001</v>
      </c>
      <c r="CU69" s="4">
        <v>0.77800000000000002</v>
      </c>
      <c r="CV69" s="4">
        <v>0.23019999999999999</v>
      </c>
      <c r="CW69" s="4">
        <v>1.49E-2</v>
      </c>
      <c r="CX69" s="4">
        <v>0.8327</v>
      </c>
      <c r="CY69" s="4">
        <v>0.64849999999999997</v>
      </c>
      <c r="CZ69" s="4">
        <v>1</v>
      </c>
      <c r="DA69" s="4">
        <v>3.1305000000000001</v>
      </c>
      <c r="DB69" s="5"/>
      <c r="DC69" s="5"/>
      <c r="DD69" s="5"/>
      <c r="DE69" s="5"/>
      <c r="DF69" s="5"/>
      <c r="DG69" s="5"/>
      <c r="DH69" s="5"/>
      <c r="DI69" s="5"/>
      <c r="DJ69" s="4"/>
      <c r="DK69" s="4"/>
      <c r="DL69" s="4"/>
      <c r="DM69" s="4"/>
      <c r="DN69" s="4"/>
      <c r="DO69" s="4"/>
      <c r="DP69" s="4"/>
      <c r="DQ69" s="4"/>
      <c r="DR69" s="5"/>
      <c r="DS69" s="5"/>
      <c r="DT69" s="5"/>
      <c r="DU69" s="5"/>
      <c r="DV69" s="5"/>
      <c r="DW69" s="5"/>
      <c r="DX69" s="5"/>
      <c r="DY69" s="5"/>
      <c r="DZ69" s="4">
        <v>0.64449999999999996</v>
      </c>
      <c r="EA69" s="4">
        <v>0.72060000000000002</v>
      </c>
      <c r="EB69" s="4">
        <v>0.2772</v>
      </c>
      <c r="EC69" s="4">
        <v>8.8999999999999999E-3</v>
      </c>
      <c r="ED69" s="4">
        <v>0.86380000000000001</v>
      </c>
      <c r="EE69" s="4">
        <v>0.65380000000000005</v>
      </c>
      <c r="EF69" s="4">
        <v>1</v>
      </c>
      <c r="EG69" s="4">
        <v>5.0563000000000002</v>
      </c>
      <c r="EH69" s="5">
        <v>0.6694</v>
      </c>
      <c r="EI69" s="5">
        <v>0.78039999999999998</v>
      </c>
      <c r="EJ69" s="5">
        <v>0.23069999999999999</v>
      </c>
      <c r="EK69" s="5">
        <v>1.49E-2</v>
      </c>
      <c r="EL69" s="5">
        <v>0.83220000000000005</v>
      </c>
      <c r="EM69" s="5">
        <v>0.64949999999999997</v>
      </c>
      <c r="EN69" s="5">
        <v>0.99990000000000001</v>
      </c>
      <c r="EO69" s="5">
        <v>2.9319999999999999</v>
      </c>
      <c r="EP69" s="4"/>
      <c r="EQ69" s="4"/>
      <c r="ER69" s="4"/>
      <c r="ES69" s="4"/>
      <c r="ET69" s="4"/>
      <c r="EU69" s="4"/>
      <c r="EV69" s="4"/>
      <c r="EW69" s="4"/>
      <c r="EX69" s="5">
        <v>0.61539999999999995</v>
      </c>
      <c r="EY69" s="5">
        <v>0.65790000000000004</v>
      </c>
      <c r="EZ69" s="5">
        <v>0.31909999999999999</v>
      </c>
      <c r="FA69" s="5">
        <v>1.6000000000000001E-3</v>
      </c>
      <c r="FB69" s="5">
        <v>0.88880000000000003</v>
      </c>
      <c r="FC69" s="5">
        <v>0.66120000000000001</v>
      </c>
      <c r="FD69" s="5">
        <v>1</v>
      </c>
      <c r="FE69" s="5">
        <v>12.5428</v>
      </c>
      <c r="FF69" s="4">
        <v>0.62970000000000004</v>
      </c>
      <c r="FG69" s="4">
        <v>0.68930000000000002</v>
      </c>
      <c r="FH69" s="4">
        <v>0.29880000000000001</v>
      </c>
      <c r="FI69" s="4">
        <v>4.7999999999999996E-3</v>
      </c>
      <c r="FJ69" s="4">
        <v>0.88039999999999996</v>
      </c>
      <c r="FK69" s="4">
        <v>0.65620000000000001</v>
      </c>
      <c r="FL69" s="4">
        <v>1</v>
      </c>
      <c r="FM69" s="4">
        <v>6.7182000000000004</v>
      </c>
      <c r="FN69" s="5">
        <v>0.64510000000000001</v>
      </c>
      <c r="FO69" s="5">
        <v>0.72250000000000003</v>
      </c>
      <c r="FP69" s="5">
        <v>0.27260000000000001</v>
      </c>
      <c r="FQ69" s="5">
        <v>8.8999999999999999E-3</v>
      </c>
      <c r="FR69" s="5">
        <v>0.86509999999999998</v>
      </c>
      <c r="FS69" s="5">
        <v>0.65459999999999996</v>
      </c>
      <c r="FT69" s="5">
        <v>1</v>
      </c>
      <c r="FU69" s="5">
        <v>6.2313999999999998</v>
      </c>
      <c r="FV69" s="4">
        <v>0.66869999999999996</v>
      </c>
      <c r="FW69" s="4">
        <v>0.77839999999999998</v>
      </c>
      <c r="FX69" s="4">
        <v>0.23050000000000001</v>
      </c>
      <c r="FY69" s="4">
        <v>1.49E-2</v>
      </c>
      <c r="FZ69" s="4">
        <v>0.83160000000000001</v>
      </c>
      <c r="GA69" s="4">
        <v>0.64800000000000002</v>
      </c>
      <c r="GB69" s="4">
        <v>0.99990000000000001</v>
      </c>
      <c r="GC69" s="4">
        <v>3.0276000000000001</v>
      </c>
      <c r="GD69" s="5"/>
      <c r="GE69" s="5"/>
      <c r="GF69" s="5"/>
      <c r="GG69" s="5"/>
      <c r="GH69" s="5"/>
      <c r="GI69" s="5"/>
      <c r="GJ69" s="5"/>
      <c r="GK69" s="5"/>
      <c r="GL69" s="4"/>
      <c r="GM69" s="4"/>
      <c r="GN69" s="4"/>
      <c r="GO69" s="4"/>
      <c r="GP69" s="4"/>
      <c r="GQ69" s="4"/>
      <c r="GR69" s="4"/>
      <c r="GS69" s="4"/>
      <c r="GT69" s="5"/>
      <c r="GU69" s="5"/>
      <c r="GV69" s="5"/>
      <c r="GW69" s="5"/>
      <c r="GX69" s="5"/>
      <c r="GY69" s="5"/>
      <c r="GZ69" s="5"/>
      <c r="HA69" s="5"/>
      <c r="HB69" s="4"/>
      <c r="HC69" s="4"/>
      <c r="HD69" s="4"/>
      <c r="HE69" s="4"/>
      <c r="HF69" s="4"/>
      <c r="HG69" s="4"/>
      <c r="HH69" s="4"/>
      <c r="HI69" s="4"/>
      <c r="HJ69" s="5"/>
      <c r="HK69" s="5"/>
      <c r="HL69" s="5"/>
      <c r="HM69" s="5"/>
      <c r="HN69" s="5"/>
      <c r="HO69" s="5"/>
      <c r="HP69" s="5"/>
      <c r="HQ69" s="5"/>
      <c r="HR69" s="4"/>
      <c r="HS69" s="4"/>
      <c r="HT69" s="4"/>
      <c r="HU69" s="4"/>
      <c r="HV69" s="4"/>
      <c r="HW69" s="4"/>
      <c r="HX69" s="4"/>
      <c r="HY69" s="4"/>
      <c r="HZ69" s="5"/>
      <c r="IA69" s="5"/>
      <c r="IB69" s="5"/>
      <c r="IC69" s="5"/>
      <c r="ID69" s="5"/>
      <c r="IE69" s="5"/>
      <c r="IF69" s="5"/>
      <c r="IG69" s="5"/>
      <c r="IH69" s="4"/>
      <c r="II69" s="4"/>
      <c r="IJ69" s="4"/>
      <c r="IK69" s="4"/>
      <c r="IL69" s="4"/>
      <c r="IM69" s="4"/>
      <c r="IN69" s="4"/>
      <c r="IO69" s="4"/>
      <c r="IP69" s="5"/>
      <c r="IQ69" s="5"/>
      <c r="IR69" s="5"/>
      <c r="IS69" s="5"/>
      <c r="IT69" s="5"/>
      <c r="IU69" s="5"/>
      <c r="IV69" s="5"/>
      <c r="IW69" s="5"/>
      <c r="IX69" s="4"/>
      <c r="IY69" s="4"/>
      <c r="IZ69" s="4"/>
      <c r="JA69" s="4"/>
      <c r="JB69" s="4"/>
      <c r="JC69" s="4"/>
      <c r="JD69" s="4"/>
      <c r="JE69" s="4"/>
      <c r="JF69" s="5"/>
      <c r="JG69" s="5"/>
      <c r="JH69" s="5"/>
      <c r="JI69" s="5"/>
      <c r="JJ69" s="5"/>
      <c r="JK69" s="5"/>
      <c r="JL69" s="5"/>
      <c r="JM69" s="5"/>
      <c r="JN69" s="4">
        <f t="shared" si="8"/>
        <v>0.65375882352941161</v>
      </c>
      <c r="JO69" s="4">
        <f t="shared" si="9"/>
        <v>0.74498823529411751</v>
      </c>
      <c r="JP69" s="4">
        <f t="shared" si="10"/>
        <v>0.2589117647058824</v>
      </c>
      <c r="JQ69" s="4">
        <f t="shared" si="11"/>
        <v>1.0458823529411762E-2</v>
      </c>
      <c r="JR69" s="4">
        <f t="shared" si="12"/>
        <v>0.84918823529411758</v>
      </c>
      <c r="JS69" s="4">
        <f t="shared" si="13"/>
        <v>0.65048823529411759</v>
      </c>
      <c r="JT69" s="4">
        <f t="shared" si="14"/>
        <v>0.99896470588235287</v>
      </c>
      <c r="JU69" s="4">
        <f t="shared" si="15"/>
        <v>6.0099470588235286</v>
      </c>
      <c r="JV69" s="1" t="str" cm="1">
        <f t="array" aca="1" ref="JV69" ca="1">CONCATENATE(INDIRECT(ADDRESS(1,MATCH(_xlfn.MINIFS(B69:JM69,metrics.rec,"MAE"),B69:JM69,0)+1)), ", ", INDIRECT(ADDRESS(2,MATCH(_xlfn.MINIFS(B69:JM69,metrics.rec,"MAE"),B69:JM69,0)+1)))</f>
        <v>k=20, r=0.1</v>
      </c>
      <c r="JW69" s="1" t="str" cm="1">
        <f t="array" aca="1" ref="JW69" ca="1">CONCATENATE(INDIRECT(ADDRESS(1,MATCH(_xlfn.MINIFS(B69:JM69,metrics.rec,"MSE"),B69:JM69,0)+1)), ", ", INDIRECT(ADDRESS(2,MATCH(_xlfn.MINIFS(B69:JM69,metrics.rec,"MSE"),B69:JM69,0)+1)))</f>
        <v>k=20, r=0.1</v>
      </c>
      <c r="JX69" s="1" t="str" cm="1">
        <f t="array" aca="1" ref="JX69" ca="1">CONCATENATE(INDIRECT(ADDRESS(1,MATCH(_xlfn.MAXIFS(B69:JM69,metrics.rec,"R"),B69:JM69,0)+1)), ", ", INDIRECT(ADDRESS(2,MATCH(_xlfn.MAXIFS(B69:JM69,metrics.rec,"R"),B69:JM69,0)+1)))</f>
        <v>k=20, r=0.1</v>
      </c>
      <c r="JY69" s="1" t="str" cm="1">
        <f t="array" aca="1" ref="JY69" ca="1">CONCATENATE(INDIRECT(ADDRESS(1,MATCH(_xlfn.MAXIFS(B69:JM69,metrics.rec,"Precision"),B69:JM69,0)+1)), ", ", INDIRECT(ADDRESS(2,MATCH(_xlfn.MAXIFS(B69:JM69,metrics.rec,"Precision"),B69:JM69,0)+1)))</f>
        <v>k=5, r=0.9</v>
      </c>
      <c r="JZ69" s="1" t="str" cm="1">
        <f t="array" aca="1" ref="JZ69" ca="1">CONCATENATE(INDIRECT(ADDRESS(1,MATCH(_xlfn.MAXIFS(B69:JM69,metrics.rec,"Recall"),B69:JM69,0)+1)), ", ", INDIRECT(ADDRESS(2,MATCH(_xlfn.MAXIFS(B69:JM69,metrics.rec,"Recall"),B69:JM69,0)+1)))</f>
        <v>k=5, r=0.1</v>
      </c>
      <c r="KA69" s="1" t="str" cm="1">
        <f t="array" aca="1" ref="KA69" ca="1">CONCATENATE(INDIRECT(ADDRESS(1,MATCH(_xlfn.MAXIFS(B69:JM69,metrics.rec,"Coverage"),B69:JM69,0)+1)), ", ", INDIRECT(ADDRESS(2,MATCH(_xlfn.MAXIFS(B69:JM69,metrics.rec,"Coverage"),B69:JM69,0)+1)))</f>
        <v>k=20, r=0.1</v>
      </c>
      <c r="KB69" s="1" t="str" cm="1">
        <f t="array" aca="1" ref="KB69" ca="1">CONCATENATE(INDIRECT(ADDRESS(1,MATCH(_xlfn.MAXIFS(B69:JM69,metrics.rec,"Recatio"),B69:JM69,0)+1)), ", ", INDIRECT(ADDRESS(2,MATCH(_xlfn.MAXIFS(B69:JM69,metrics.rec,"Recatio"),B69:JM69,0)+1)))</f>
        <v>k=5, r=0.1</v>
      </c>
      <c r="KC69" s="1" t="str" cm="1">
        <f t="array" aca="1" ref="KC69" ca="1">CONCATENATE(INDIRECT(ADDRESS(1,MATCH(_xlfn.MINIFS(B69:JM69,metrics.rec,"Time"),B69:JM69,0)+1)), ", ", INDIRECT(ADDRESS(2,MATCH(_xlfn.MINIFS(B69:JM69,metrics.rec,"Time"),B69:JM69,0)+1)))</f>
        <v>k=5, r=0.9</v>
      </c>
    </row>
    <row r="70" spans="1:289" x14ac:dyDescent="0.2">
      <c r="A70" s="1" t="s">
        <v>219</v>
      </c>
      <c r="B70" s="4">
        <v>0.63949999999999996</v>
      </c>
      <c r="C70" s="4">
        <v>0.71050000000000002</v>
      </c>
      <c r="D70" s="4">
        <v>0.28549999999999998</v>
      </c>
      <c r="E70" s="4">
        <v>1.6000000000000001E-3</v>
      </c>
      <c r="F70" s="4">
        <v>0.8931</v>
      </c>
      <c r="G70" s="4">
        <v>0.67269999999999996</v>
      </c>
      <c r="H70" s="4">
        <v>1</v>
      </c>
      <c r="I70" s="4">
        <v>16.959700000000002</v>
      </c>
      <c r="J70" s="5">
        <v>0.64690000000000003</v>
      </c>
      <c r="K70" s="5">
        <v>0.72729999999999995</v>
      </c>
      <c r="L70" s="5">
        <v>0.28010000000000002</v>
      </c>
      <c r="M70" s="5">
        <v>3.0999999999999999E-3</v>
      </c>
      <c r="N70" s="5">
        <v>0.89039999999999997</v>
      </c>
      <c r="O70" s="5">
        <v>0.67090000000000005</v>
      </c>
      <c r="P70" s="5">
        <v>1</v>
      </c>
      <c r="Q70" s="5">
        <v>10.9352</v>
      </c>
      <c r="R70" s="4">
        <v>0.65469999999999995</v>
      </c>
      <c r="S70" s="4">
        <v>0.74560000000000004</v>
      </c>
      <c r="T70" s="4">
        <v>0.26910000000000001</v>
      </c>
      <c r="U70" s="4">
        <v>4.7000000000000002E-3</v>
      </c>
      <c r="V70" s="4">
        <v>0.88480000000000003</v>
      </c>
      <c r="W70" s="4">
        <v>0.66900000000000004</v>
      </c>
      <c r="X70" s="4">
        <v>1</v>
      </c>
      <c r="Y70" s="4">
        <v>7.9999000000000002</v>
      </c>
      <c r="Z70" s="5">
        <v>0.65810000000000002</v>
      </c>
      <c r="AA70" s="5">
        <v>0.74880000000000002</v>
      </c>
      <c r="AB70" s="5">
        <v>0.2661</v>
      </c>
      <c r="AC70" s="5">
        <v>6.6E-3</v>
      </c>
      <c r="AD70" s="5">
        <v>0.88090000000000002</v>
      </c>
      <c r="AE70" s="5">
        <v>0.67079999999999995</v>
      </c>
      <c r="AF70" s="5">
        <v>1</v>
      </c>
      <c r="AG70" s="5">
        <v>6.8977000000000004</v>
      </c>
      <c r="AH70" s="4">
        <v>0.66159999999999997</v>
      </c>
      <c r="AI70" s="4">
        <v>0.75790000000000002</v>
      </c>
      <c r="AJ70" s="4">
        <v>0.26129999999999998</v>
      </c>
      <c r="AK70" s="4">
        <v>8.8000000000000005E-3</v>
      </c>
      <c r="AL70" s="4">
        <v>0.87070000000000003</v>
      </c>
      <c r="AM70" s="4">
        <v>0.67179999999999995</v>
      </c>
      <c r="AN70" s="4">
        <v>1</v>
      </c>
      <c r="AO70" s="4">
        <v>5.5159000000000002</v>
      </c>
      <c r="AP70" s="5">
        <v>0.67</v>
      </c>
      <c r="AQ70" s="5">
        <v>0.7752</v>
      </c>
      <c r="AR70" s="5">
        <v>0.25</v>
      </c>
      <c r="AS70" s="5">
        <v>1.1299999999999999E-2</v>
      </c>
      <c r="AT70" s="5">
        <v>0.8569</v>
      </c>
      <c r="AU70" s="5">
        <v>0.6714</v>
      </c>
      <c r="AV70" s="5">
        <v>1</v>
      </c>
      <c r="AW70" s="5">
        <v>4.5998000000000001</v>
      </c>
      <c r="AX70" s="4">
        <v>0.67869999999999997</v>
      </c>
      <c r="AY70" s="4">
        <v>0.79430000000000001</v>
      </c>
      <c r="AZ70" s="4">
        <v>0.23849999999999999</v>
      </c>
      <c r="BA70" s="4">
        <v>1.44E-2</v>
      </c>
      <c r="BB70" s="4">
        <v>0.84150000000000003</v>
      </c>
      <c r="BC70" s="4">
        <v>0.67689999999999995</v>
      </c>
      <c r="BD70" s="4">
        <v>1</v>
      </c>
      <c r="BE70" s="4">
        <v>3.3933</v>
      </c>
      <c r="BF70" s="5">
        <v>0.69469999999999998</v>
      </c>
      <c r="BG70" s="5">
        <v>0.8337</v>
      </c>
      <c r="BH70" s="5">
        <v>0.21779999999999999</v>
      </c>
      <c r="BI70" s="5">
        <v>1.9E-2</v>
      </c>
      <c r="BJ70" s="5">
        <v>0.80810000000000004</v>
      </c>
      <c r="BK70" s="5">
        <v>0.67400000000000004</v>
      </c>
      <c r="BL70" s="5">
        <v>0.998</v>
      </c>
      <c r="BM70" s="5">
        <v>2.3151000000000002</v>
      </c>
      <c r="BN70" s="4">
        <v>0.72670000000000001</v>
      </c>
      <c r="BO70" s="4">
        <v>0.90969999999999995</v>
      </c>
      <c r="BP70" s="4">
        <v>0.17899999999999999</v>
      </c>
      <c r="BQ70" s="4">
        <v>2.7300000000000001E-2</v>
      </c>
      <c r="BR70" s="4">
        <v>0.73540000000000005</v>
      </c>
      <c r="BS70" s="4">
        <v>0.67159999999999997</v>
      </c>
      <c r="BT70" s="4">
        <v>0.98260000000000003</v>
      </c>
      <c r="BU70" s="4">
        <v>1.1860999999999999</v>
      </c>
      <c r="BV70" s="5"/>
      <c r="BW70" s="5"/>
      <c r="BX70" s="5"/>
      <c r="BY70" s="5"/>
      <c r="BZ70" s="5"/>
      <c r="CA70" s="5"/>
      <c r="CB70" s="5"/>
      <c r="CC70" s="5"/>
      <c r="CD70" s="4"/>
      <c r="CE70" s="4"/>
      <c r="CF70" s="4"/>
      <c r="CG70" s="4"/>
      <c r="CH70" s="4"/>
      <c r="CI70" s="4"/>
      <c r="CJ70" s="4"/>
      <c r="CK70" s="4"/>
      <c r="CL70" s="5">
        <v>0.6633</v>
      </c>
      <c r="CM70" s="5">
        <v>0.7621</v>
      </c>
      <c r="CN70" s="5">
        <v>0.26369999999999999</v>
      </c>
      <c r="CO70" s="5">
        <v>8.6999999999999994E-3</v>
      </c>
      <c r="CP70" s="5">
        <v>0.87160000000000004</v>
      </c>
      <c r="CQ70" s="5">
        <v>0.6714</v>
      </c>
      <c r="CR70" s="5">
        <v>0.99980000000000002</v>
      </c>
      <c r="CS70" s="5">
        <v>7.4893999999999998</v>
      </c>
      <c r="CT70" s="4">
        <v>0.67859999999999998</v>
      </c>
      <c r="CU70" s="4">
        <v>0.79459999999999997</v>
      </c>
      <c r="CV70" s="4">
        <v>0.2361</v>
      </c>
      <c r="CW70" s="4">
        <v>1.4500000000000001E-2</v>
      </c>
      <c r="CX70" s="4">
        <v>0.84050000000000002</v>
      </c>
      <c r="CY70" s="4">
        <v>0.67510000000000003</v>
      </c>
      <c r="CZ70" s="4">
        <v>0.99970000000000003</v>
      </c>
      <c r="DA70" s="4">
        <v>3.5769000000000002</v>
      </c>
      <c r="DB70" s="5"/>
      <c r="DC70" s="5"/>
      <c r="DD70" s="5"/>
      <c r="DE70" s="5"/>
      <c r="DF70" s="5"/>
      <c r="DG70" s="5"/>
      <c r="DH70" s="5"/>
      <c r="DI70" s="5"/>
      <c r="DJ70" s="4"/>
      <c r="DK70" s="4"/>
      <c r="DL70" s="4"/>
      <c r="DM70" s="4"/>
      <c r="DN70" s="4"/>
      <c r="DO70" s="4"/>
      <c r="DP70" s="4"/>
      <c r="DQ70" s="4"/>
      <c r="DR70" s="5"/>
      <c r="DS70" s="5"/>
      <c r="DT70" s="5"/>
      <c r="DU70" s="5"/>
      <c r="DV70" s="5"/>
      <c r="DW70" s="5"/>
      <c r="DX70" s="5"/>
      <c r="DY70" s="5"/>
      <c r="DZ70" s="4">
        <v>0.6633</v>
      </c>
      <c r="EA70" s="4">
        <v>0.76170000000000004</v>
      </c>
      <c r="EB70" s="4">
        <v>0.2661</v>
      </c>
      <c r="EC70" s="4">
        <v>8.8000000000000005E-3</v>
      </c>
      <c r="ED70" s="4">
        <v>0.87</v>
      </c>
      <c r="EE70" s="4">
        <v>0.67059999999999997</v>
      </c>
      <c r="EF70" s="4">
        <v>0.99990000000000001</v>
      </c>
      <c r="EG70" s="4">
        <v>5.8464</v>
      </c>
      <c r="EH70" s="5">
        <v>0.67900000000000005</v>
      </c>
      <c r="EI70" s="5">
        <v>0.79700000000000004</v>
      </c>
      <c r="EJ70" s="5">
        <v>0.2404</v>
      </c>
      <c r="EK70" s="5">
        <v>1.4500000000000001E-2</v>
      </c>
      <c r="EL70" s="5">
        <v>0.84030000000000005</v>
      </c>
      <c r="EM70" s="5">
        <v>0.6754</v>
      </c>
      <c r="EN70" s="5">
        <v>0.99960000000000004</v>
      </c>
      <c r="EO70" s="5">
        <v>3.383</v>
      </c>
      <c r="EP70" s="4"/>
      <c r="EQ70" s="4"/>
      <c r="ER70" s="4"/>
      <c r="ES70" s="4"/>
      <c r="ET70" s="4"/>
      <c r="EU70" s="4"/>
      <c r="EV70" s="4"/>
      <c r="EW70" s="4"/>
      <c r="EX70" s="5">
        <v>0.6401</v>
      </c>
      <c r="EY70" s="5">
        <v>0.71160000000000001</v>
      </c>
      <c r="EZ70" s="5">
        <v>0.29780000000000001</v>
      </c>
      <c r="FA70" s="5">
        <v>1.6000000000000001E-3</v>
      </c>
      <c r="FB70" s="5">
        <v>0.89280000000000004</v>
      </c>
      <c r="FC70" s="5">
        <v>0.67320000000000002</v>
      </c>
      <c r="FD70" s="5">
        <v>1</v>
      </c>
      <c r="FE70" s="5">
        <v>13.1806</v>
      </c>
      <c r="FF70" s="4">
        <v>0.65239999999999998</v>
      </c>
      <c r="FG70" s="4">
        <v>0.73970000000000002</v>
      </c>
      <c r="FH70" s="4">
        <v>0.2777</v>
      </c>
      <c r="FI70" s="4">
        <v>4.7000000000000002E-3</v>
      </c>
      <c r="FJ70" s="4">
        <v>0.88529999999999998</v>
      </c>
      <c r="FK70" s="4">
        <v>0.6694</v>
      </c>
      <c r="FL70" s="4">
        <v>1</v>
      </c>
      <c r="FM70" s="4">
        <v>8.1219000000000001</v>
      </c>
      <c r="FN70" s="5">
        <v>0.66359999999999997</v>
      </c>
      <c r="FO70" s="5">
        <v>0.76229999999999998</v>
      </c>
      <c r="FP70" s="5">
        <v>0.2631</v>
      </c>
      <c r="FQ70" s="5">
        <v>8.8000000000000005E-3</v>
      </c>
      <c r="FR70" s="5">
        <v>0.87129999999999996</v>
      </c>
      <c r="FS70" s="5">
        <v>0.67179999999999995</v>
      </c>
      <c r="FT70" s="5">
        <v>0.99990000000000001</v>
      </c>
      <c r="FU70" s="5">
        <v>7.0610999999999997</v>
      </c>
      <c r="FV70" s="4">
        <v>0.67889999999999995</v>
      </c>
      <c r="FW70" s="4">
        <v>0.79620000000000002</v>
      </c>
      <c r="FX70" s="4">
        <v>0.2422</v>
      </c>
      <c r="FY70" s="4">
        <v>1.4500000000000001E-2</v>
      </c>
      <c r="FZ70" s="4">
        <v>0.83940000000000003</v>
      </c>
      <c r="GA70" s="4">
        <v>0.67430000000000001</v>
      </c>
      <c r="GB70" s="4">
        <v>0.99950000000000006</v>
      </c>
      <c r="GC70" s="4">
        <v>3.3917999999999999</v>
      </c>
      <c r="GD70" s="5"/>
      <c r="GE70" s="5"/>
      <c r="GF70" s="5"/>
      <c r="GG70" s="5"/>
      <c r="GH70" s="5"/>
      <c r="GI70" s="5"/>
      <c r="GJ70" s="5"/>
      <c r="GK70" s="5"/>
      <c r="GL70" s="4"/>
      <c r="GM70" s="4"/>
      <c r="GN70" s="4"/>
      <c r="GO70" s="4"/>
      <c r="GP70" s="4"/>
      <c r="GQ70" s="4"/>
      <c r="GR70" s="4"/>
      <c r="GS70" s="4"/>
      <c r="GT70" s="5"/>
      <c r="GU70" s="5"/>
      <c r="GV70" s="5"/>
      <c r="GW70" s="5"/>
      <c r="GX70" s="5"/>
      <c r="GY70" s="5"/>
      <c r="GZ70" s="5"/>
      <c r="HA70" s="5"/>
      <c r="HB70" s="4">
        <v>0.66290000000000004</v>
      </c>
      <c r="HC70" s="4">
        <v>0.76160000000000005</v>
      </c>
      <c r="HD70" s="4">
        <v>0.26390000000000002</v>
      </c>
      <c r="HE70" s="4">
        <v>8.8000000000000005E-3</v>
      </c>
      <c r="HF70" s="4">
        <v>0.87029999999999996</v>
      </c>
      <c r="HG70" s="4">
        <v>0.67079999999999995</v>
      </c>
      <c r="HH70" s="4">
        <v>0.99990000000000001</v>
      </c>
      <c r="HI70" s="4">
        <v>5.3186999999999998</v>
      </c>
      <c r="HJ70" s="5"/>
      <c r="HK70" s="5"/>
      <c r="HL70" s="5"/>
      <c r="HM70" s="5"/>
      <c r="HN70" s="5"/>
      <c r="HO70" s="5"/>
      <c r="HP70" s="5"/>
      <c r="HQ70" s="5"/>
      <c r="HR70" s="4"/>
      <c r="HS70" s="4"/>
      <c r="HT70" s="4"/>
      <c r="HU70" s="4"/>
      <c r="HV70" s="4"/>
      <c r="HW70" s="4"/>
      <c r="HX70" s="4"/>
      <c r="HY70" s="4"/>
      <c r="HZ70" s="5"/>
      <c r="IA70" s="5"/>
      <c r="IB70" s="5"/>
      <c r="IC70" s="5"/>
      <c r="ID70" s="5"/>
      <c r="IE70" s="5"/>
      <c r="IF70" s="5"/>
      <c r="IG70" s="5"/>
      <c r="IH70" s="4"/>
      <c r="II70" s="4"/>
      <c r="IJ70" s="4"/>
      <c r="IK70" s="4"/>
      <c r="IL70" s="4"/>
      <c r="IM70" s="4"/>
      <c r="IN70" s="4"/>
      <c r="IO70" s="4"/>
      <c r="IP70" s="5"/>
      <c r="IQ70" s="5"/>
      <c r="IR70" s="5"/>
      <c r="IS70" s="5"/>
      <c r="IT70" s="5"/>
      <c r="IU70" s="5"/>
      <c r="IV70" s="5"/>
      <c r="IW70" s="5"/>
      <c r="IX70" s="4"/>
      <c r="IY70" s="4"/>
      <c r="IZ70" s="4"/>
      <c r="JA70" s="4"/>
      <c r="JB70" s="4"/>
      <c r="JC70" s="4"/>
      <c r="JD70" s="4"/>
      <c r="JE70" s="4"/>
      <c r="JF70" s="5"/>
      <c r="JG70" s="5"/>
      <c r="JH70" s="5"/>
      <c r="JI70" s="5"/>
      <c r="JJ70" s="5"/>
      <c r="JK70" s="5"/>
      <c r="JL70" s="5"/>
      <c r="JM70" s="5"/>
      <c r="JN70" s="4">
        <f t="shared" si="8"/>
        <v>0.66738888888888903</v>
      </c>
      <c r="JO70" s="4">
        <f t="shared" si="9"/>
        <v>0.77165555555555565</v>
      </c>
      <c r="JP70" s="4">
        <f t="shared" si="10"/>
        <v>0.25546666666666668</v>
      </c>
      <c r="JQ70" s="4">
        <f t="shared" si="11"/>
        <v>1.0094444444444446E-2</v>
      </c>
      <c r="JR70" s="4">
        <f t="shared" si="12"/>
        <v>0.85796111111111095</v>
      </c>
      <c r="JS70" s="4">
        <f t="shared" si="13"/>
        <v>0.67228333333333323</v>
      </c>
      <c r="JT70" s="4">
        <f t="shared" si="14"/>
        <v>0.99882777777777798</v>
      </c>
      <c r="JU70" s="4">
        <f t="shared" si="15"/>
        <v>6.5095833333333326</v>
      </c>
      <c r="JV70" s="1" t="str" cm="1">
        <f t="array" aca="1" ref="JV70" ca="1">CONCATENATE(INDIRECT(ADDRESS(1,MATCH(_xlfn.MINIFS(B70:JM70,metrics.rec,"MAE"),B70:JM70,0)+1)), ", ", INDIRECT(ADDRESS(2,MATCH(_xlfn.MINIFS(B70:JM70,metrics.rec,"MAE"),B70:JM70,0)+1)))</f>
        <v>k=5, r=0.1</v>
      </c>
      <c r="JW70" s="1" t="str" cm="1">
        <f t="array" aca="1" ref="JW70" ca="1">CONCATENATE(INDIRECT(ADDRESS(1,MATCH(_xlfn.MINIFS(B70:JM70,metrics.rec,"MSE"),B70:JM70,0)+1)), ", ", INDIRECT(ADDRESS(2,MATCH(_xlfn.MINIFS(B70:JM70,metrics.rec,"MSE"),B70:JM70,0)+1)))</f>
        <v>k=5, r=0.1</v>
      </c>
      <c r="JX70" s="1" t="str" cm="1">
        <f t="array" aca="1" ref="JX70" ca="1">CONCATENATE(INDIRECT(ADDRESS(1,MATCH(_xlfn.MAXIFS(B70:JM70,metrics.rec,"R"),B70:JM70,0)+1)), ", ", INDIRECT(ADDRESS(2,MATCH(_xlfn.MAXIFS(B70:JM70,metrics.rec,"R"),B70:JM70,0)+1)))</f>
        <v>k=20, r=0.1</v>
      </c>
      <c r="JY70" s="1" t="str" cm="1">
        <f t="array" aca="1" ref="JY70" ca="1">CONCATENATE(INDIRECT(ADDRESS(1,MATCH(_xlfn.MAXIFS(B70:JM70,metrics.rec,"Precision"),B70:JM70,0)+1)), ", ", INDIRECT(ADDRESS(2,MATCH(_xlfn.MAXIFS(B70:JM70,metrics.rec,"Precision"),B70:JM70,0)+1)))</f>
        <v>k=5, r=0.9</v>
      </c>
      <c r="JZ70" s="1" t="str" cm="1">
        <f t="array" aca="1" ref="JZ70" ca="1">CONCATENATE(INDIRECT(ADDRESS(1,MATCH(_xlfn.MAXIFS(B70:JM70,metrics.rec,"Recall"),B70:JM70,0)+1)), ", ", INDIRECT(ADDRESS(2,MATCH(_xlfn.MAXIFS(B70:JM70,metrics.rec,"Recall"),B70:JM70,0)+1)))</f>
        <v>k=5, r=0.1</v>
      </c>
      <c r="KA70" s="1" t="str" cm="1">
        <f t="array" aca="1" ref="KA70" ca="1">CONCATENATE(INDIRECT(ADDRESS(1,MATCH(_xlfn.MAXIFS(B70:JM70,metrics.rec,"Coverage"),B70:JM70,0)+1)), ", ", INDIRECT(ADDRESS(2,MATCH(_xlfn.MAXIFS(B70:JM70,metrics.rec,"Coverage"),B70:JM70,0)+1)))</f>
        <v>k=5, r=0.7</v>
      </c>
      <c r="KB70" s="1" t="str" cm="1">
        <f t="array" aca="1" ref="KB70" ca="1">CONCATENATE(INDIRECT(ADDRESS(1,MATCH(_xlfn.MAXIFS(B70:JM70,metrics.rec,"Recatio"),B70:JM70,0)+1)), ", ", INDIRECT(ADDRESS(2,MATCH(_xlfn.MAXIFS(B70:JM70,metrics.rec,"Recatio"),B70:JM70,0)+1)))</f>
        <v>k=5, r=0.1</v>
      </c>
      <c r="KC70" s="1" t="str" cm="1">
        <f t="array" aca="1" ref="KC70" ca="1">CONCATENATE(INDIRECT(ADDRESS(1,MATCH(_xlfn.MINIFS(B70:JM70,metrics.rec,"Time"),B70:JM70,0)+1)), ", ", INDIRECT(ADDRESS(2,MATCH(_xlfn.MINIFS(B70:JM70,metrics.rec,"Time"),B70:JM70,0)+1)))</f>
        <v>k=5, r=0.9</v>
      </c>
    </row>
    <row r="71" spans="1:289" x14ac:dyDescent="0.2">
      <c r="A71" s="1" t="s">
        <v>64</v>
      </c>
      <c r="B71" s="4">
        <v>0.61219999999999997</v>
      </c>
      <c r="C71" s="4">
        <v>0.64990000000000003</v>
      </c>
      <c r="D71" s="4">
        <v>0.30430000000000001</v>
      </c>
      <c r="E71" s="4">
        <v>1.6999999999999999E-3</v>
      </c>
      <c r="F71" s="4">
        <v>0.88639999999999997</v>
      </c>
      <c r="G71" s="4"/>
      <c r="H71" s="4">
        <v>1</v>
      </c>
      <c r="I71" s="4">
        <v>8.5853000000000002</v>
      </c>
      <c r="J71" s="5">
        <v>0.61850000000000005</v>
      </c>
      <c r="K71" s="5">
        <v>0.66659999999999997</v>
      </c>
      <c r="L71" s="5">
        <v>0.30620000000000003</v>
      </c>
      <c r="M71" s="5">
        <v>3.3E-3</v>
      </c>
      <c r="N71" s="5">
        <v>0.88060000000000005</v>
      </c>
      <c r="O71" s="5">
        <v>0.61360000000000003</v>
      </c>
      <c r="P71" s="5">
        <v>1</v>
      </c>
      <c r="Q71" s="5">
        <v>9.4647000000000006</v>
      </c>
      <c r="R71" s="4">
        <v>0.62560000000000004</v>
      </c>
      <c r="S71" s="4">
        <v>0.68240000000000001</v>
      </c>
      <c r="T71" s="4">
        <v>0.29349999999999998</v>
      </c>
      <c r="U71" s="4">
        <v>5.1000000000000004E-3</v>
      </c>
      <c r="V71" s="4">
        <v>0.874</v>
      </c>
      <c r="W71" s="4"/>
      <c r="X71" s="4">
        <v>1</v>
      </c>
      <c r="Y71" s="4">
        <v>6.7430000000000003</v>
      </c>
      <c r="Z71" s="5">
        <v>0.63149999999999995</v>
      </c>
      <c r="AA71" s="5">
        <v>0.69299999999999995</v>
      </c>
      <c r="AB71" s="5">
        <v>0.28689999999999999</v>
      </c>
      <c r="AC71" s="5">
        <v>7.1999999999999998E-3</v>
      </c>
      <c r="AD71" s="5">
        <v>0.86750000000000005</v>
      </c>
      <c r="AE71" s="5">
        <v>0.60699999999999998</v>
      </c>
      <c r="AF71" s="5">
        <v>1</v>
      </c>
      <c r="AG71" s="5">
        <v>5.9329000000000001</v>
      </c>
      <c r="AH71" s="4">
        <v>0.63849999999999996</v>
      </c>
      <c r="AI71" s="4">
        <v>0.70979999999999999</v>
      </c>
      <c r="AJ71" s="4">
        <v>0.27400000000000002</v>
      </c>
      <c r="AK71" s="4">
        <v>9.5999999999999992E-3</v>
      </c>
      <c r="AL71" s="4">
        <v>0.85580000000000001</v>
      </c>
      <c r="AM71" s="4"/>
      <c r="AN71" s="4">
        <v>1</v>
      </c>
      <c r="AO71" s="4">
        <v>4.7178000000000004</v>
      </c>
      <c r="AP71" s="5">
        <v>0.65110000000000001</v>
      </c>
      <c r="AQ71" s="5">
        <v>0.73780000000000001</v>
      </c>
      <c r="AR71" s="5">
        <v>0.24179999999999999</v>
      </c>
      <c r="AS71" s="5">
        <v>1.24E-2</v>
      </c>
      <c r="AT71" s="5">
        <v>0.83879999999999999</v>
      </c>
      <c r="AU71" s="5">
        <v>0.59709999999999996</v>
      </c>
      <c r="AV71" s="5">
        <v>1</v>
      </c>
      <c r="AW71" s="5">
        <v>3.819</v>
      </c>
      <c r="AX71" s="4">
        <v>0.66790000000000005</v>
      </c>
      <c r="AY71" s="4">
        <v>0.78010000000000002</v>
      </c>
      <c r="AZ71" s="4">
        <v>0.21260000000000001</v>
      </c>
      <c r="BA71" s="4">
        <v>1.5900000000000001E-2</v>
      </c>
      <c r="BB71" s="4">
        <v>0.81440000000000001</v>
      </c>
      <c r="BC71" s="4"/>
      <c r="BD71" s="4">
        <v>1</v>
      </c>
      <c r="BE71" s="4">
        <v>4.3971999999999998</v>
      </c>
      <c r="BF71" s="5">
        <v>0.70289999999999997</v>
      </c>
      <c r="BG71" s="5">
        <v>0.86680000000000001</v>
      </c>
      <c r="BH71" s="5">
        <v>0.1777</v>
      </c>
      <c r="BI71" s="5">
        <v>2.06E-2</v>
      </c>
      <c r="BJ71" s="5">
        <v>0.76929999999999998</v>
      </c>
      <c r="BK71" s="5">
        <v>0.59109999999999996</v>
      </c>
      <c r="BL71" s="5">
        <v>0.99870000000000003</v>
      </c>
      <c r="BM71" s="5">
        <v>1.9714</v>
      </c>
      <c r="BN71" s="4">
        <v>0.76470000000000005</v>
      </c>
      <c r="BO71" s="4">
        <v>1.0119</v>
      </c>
      <c r="BP71" s="4">
        <v>0.13750000000000001</v>
      </c>
      <c r="BQ71" s="4">
        <v>2.8799999999999999E-2</v>
      </c>
      <c r="BR71" s="4">
        <v>0.68140000000000001</v>
      </c>
      <c r="BS71" s="4"/>
      <c r="BT71" s="4">
        <v>0.9839</v>
      </c>
      <c r="BU71" s="4">
        <v>1.4583999999999999</v>
      </c>
      <c r="BV71" s="5"/>
      <c r="BW71" s="5"/>
      <c r="BX71" s="5"/>
      <c r="BY71" s="5"/>
      <c r="BZ71" s="5"/>
      <c r="CA71" s="5"/>
      <c r="CB71" s="5"/>
      <c r="CC71" s="5"/>
      <c r="CD71" s="4"/>
      <c r="CE71" s="4"/>
      <c r="CF71" s="4"/>
      <c r="CG71" s="4"/>
      <c r="CH71" s="4"/>
      <c r="CI71" s="4"/>
      <c r="CJ71" s="4"/>
      <c r="CK71" s="4"/>
      <c r="CL71" s="5">
        <v>0.63929999999999998</v>
      </c>
      <c r="CM71" s="5">
        <v>0.71179999999999999</v>
      </c>
      <c r="CN71" s="5">
        <v>0.27079999999999999</v>
      </c>
      <c r="CO71" s="5">
        <v>9.5999999999999992E-3</v>
      </c>
      <c r="CP71" s="5">
        <v>0.85699999999999998</v>
      </c>
      <c r="CQ71" s="5">
        <v>0.60299999999999998</v>
      </c>
      <c r="CR71" s="5">
        <v>1</v>
      </c>
      <c r="CS71" s="5">
        <v>7.6002000000000001</v>
      </c>
      <c r="CT71" s="4">
        <v>0.66839999999999999</v>
      </c>
      <c r="CU71" s="4">
        <v>0.78049999999999997</v>
      </c>
      <c r="CV71" s="4">
        <v>0.21640000000000001</v>
      </c>
      <c r="CW71" s="4">
        <v>1.5900000000000001E-2</v>
      </c>
      <c r="CX71" s="4">
        <v>0.81430000000000002</v>
      </c>
      <c r="CY71" s="4">
        <v>0.59379999999999999</v>
      </c>
      <c r="CZ71" s="4">
        <v>1</v>
      </c>
      <c r="DA71" s="4">
        <v>3.0897000000000001</v>
      </c>
      <c r="DB71" s="5"/>
      <c r="DC71" s="5"/>
      <c r="DD71" s="5"/>
      <c r="DE71" s="5"/>
      <c r="DF71" s="5"/>
      <c r="DG71" s="5"/>
      <c r="DH71" s="5"/>
      <c r="DI71" s="5"/>
      <c r="DJ71" s="4"/>
      <c r="DK71" s="4"/>
      <c r="DL71" s="4"/>
      <c r="DM71" s="4"/>
      <c r="DN71" s="4"/>
      <c r="DO71" s="4"/>
      <c r="DP71" s="4"/>
      <c r="DQ71" s="4"/>
      <c r="DR71" s="5"/>
      <c r="DS71" s="5"/>
      <c r="DT71" s="5"/>
      <c r="DU71" s="5"/>
      <c r="DV71" s="5"/>
      <c r="DW71" s="5"/>
      <c r="DX71" s="5"/>
      <c r="DY71" s="5"/>
      <c r="DZ71" s="4">
        <v>0.63919999999999999</v>
      </c>
      <c r="EA71" s="4">
        <v>0.71120000000000005</v>
      </c>
      <c r="EB71" s="4">
        <v>0.2717</v>
      </c>
      <c r="EC71" s="4">
        <v>9.5999999999999992E-3</v>
      </c>
      <c r="ED71" s="4">
        <v>0.85489999999999999</v>
      </c>
      <c r="EE71" s="4">
        <v>0.60240000000000005</v>
      </c>
      <c r="EF71" s="4">
        <v>1</v>
      </c>
      <c r="EG71" s="4">
        <v>5.0037000000000003</v>
      </c>
      <c r="EH71" s="5">
        <v>0.66930000000000001</v>
      </c>
      <c r="EI71" s="5">
        <v>0.78310000000000002</v>
      </c>
      <c r="EJ71" s="5">
        <v>0.218</v>
      </c>
      <c r="EK71" s="5">
        <v>1.5900000000000001E-2</v>
      </c>
      <c r="EL71" s="5">
        <v>0.81389999999999996</v>
      </c>
      <c r="EM71" s="5">
        <v>0.59660000000000002</v>
      </c>
      <c r="EN71" s="5">
        <v>0.99990000000000001</v>
      </c>
      <c r="EO71" s="5">
        <v>2.8927999999999998</v>
      </c>
      <c r="EP71" s="4"/>
      <c r="EQ71" s="4"/>
      <c r="ER71" s="4"/>
      <c r="ES71" s="4"/>
      <c r="ET71" s="4"/>
      <c r="EU71" s="4"/>
      <c r="EV71" s="4"/>
      <c r="EW71" s="4"/>
      <c r="EX71" s="5">
        <v>0.61129999999999995</v>
      </c>
      <c r="EY71" s="5">
        <v>0.65</v>
      </c>
      <c r="EZ71" s="5">
        <v>0.32340000000000002</v>
      </c>
      <c r="FA71" s="5">
        <v>1.6999999999999999E-3</v>
      </c>
      <c r="FB71" s="5">
        <v>0.8861</v>
      </c>
      <c r="FC71" s="5">
        <v>0.61570000000000003</v>
      </c>
      <c r="FD71" s="5">
        <v>1</v>
      </c>
      <c r="FE71" s="5">
        <v>11.1332</v>
      </c>
      <c r="FF71" s="4">
        <v>0.62450000000000006</v>
      </c>
      <c r="FG71" s="4">
        <v>0.6794</v>
      </c>
      <c r="FH71" s="4">
        <v>0.30059999999999998</v>
      </c>
      <c r="FI71" s="4">
        <v>5.1000000000000004E-3</v>
      </c>
      <c r="FJ71" s="4">
        <v>0.87549999999999994</v>
      </c>
      <c r="FK71" s="4">
        <v>0.60960000000000003</v>
      </c>
      <c r="FL71" s="4">
        <v>1</v>
      </c>
      <c r="FM71" s="4">
        <v>6.6148999999999996</v>
      </c>
      <c r="FN71" s="5">
        <v>0.63980000000000004</v>
      </c>
      <c r="FO71" s="5">
        <v>0.71330000000000005</v>
      </c>
      <c r="FP71" s="5">
        <v>0.26939999999999997</v>
      </c>
      <c r="FQ71" s="5">
        <v>9.5999999999999992E-3</v>
      </c>
      <c r="FR71" s="5">
        <v>0.85589999999999999</v>
      </c>
      <c r="FS71" s="5">
        <v>0.60360000000000003</v>
      </c>
      <c r="FT71" s="5">
        <v>1</v>
      </c>
      <c r="FU71" s="5">
        <v>6.5031999999999996</v>
      </c>
      <c r="FV71" s="4">
        <v>0.66949999999999998</v>
      </c>
      <c r="FW71" s="4">
        <v>0.78320000000000001</v>
      </c>
      <c r="FX71" s="4">
        <v>0.21390000000000001</v>
      </c>
      <c r="FY71" s="4">
        <v>1.5900000000000001E-2</v>
      </c>
      <c r="FZ71" s="4">
        <v>0.81340000000000001</v>
      </c>
      <c r="GA71" s="4">
        <v>0.59560000000000002</v>
      </c>
      <c r="GB71" s="4">
        <v>0.99990000000000001</v>
      </c>
      <c r="GC71" s="4">
        <v>3.0028000000000001</v>
      </c>
      <c r="GD71" s="5"/>
      <c r="GE71" s="5"/>
      <c r="GF71" s="5"/>
      <c r="GG71" s="5"/>
      <c r="GH71" s="5"/>
      <c r="GI71" s="5"/>
      <c r="GJ71" s="5"/>
      <c r="GK71" s="5"/>
      <c r="GL71" s="4"/>
      <c r="GM71" s="4"/>
      <c r="GN71" s="4"/>
      <c r="GO71" s="4"/>
      <c r="GP71" s="4"/>
      <c r="GQ71" s="4"/>
      <c r="GR71" s="4"/>
      <c r="GS71" s="4"/>
      <c r="GT71" s="5"/>
      <c r="GU71" s="5"/>
      <c r="GV71" s="5"/>
      <c r="GW71" s="5"/>
      <c r="GX71" s="5"/>
      <c r="GY71" s="5"/>
      <c r="GZ71" s="5"/>
      <c r="HA71" s="5"/>
      <c r="HB71" s="4">
        <v>0.6391</v>
      </c>
      <c r="HC71" s="4">
        <v>0.71189999999999998</v>
      </c>
      <c r="HD71" s="4">
        <v>0.27079999999999999</v>
      </c>
      <c r="HE71" s="4">
        <v>9.5999999999999992E-3</v>
      </c>
      <c r="HF71" s="4">
        <v>0.85540000000000005</v>
      </c>
      <c r="HG71" s="4">
        <v>0.60319999999999996</v>
      </c>
      <c r="HH71" s="4">
        <v>1</v>
      </c>
      <c r="HI71" s="4">
        <v>4.6199000000000003</v>
      </c>
      <c r="HJ71" s="5"/>
      <c r="HK71" s="5"/>
      <c r="HL71" s="5"/>
      <c r="HM71" s="5"/>
      <c r="HN71" s="5"/>
      <c r="HO71" s="5"/>
      <c r="HP71" s="5"/>
      <c r="HQ71" s="5"/>
      <c r="HR71" s="4"/>
      <c r="HS71" s="4"/>
      <c r="HT71" s="4"/>
      <c r="HU71" s="4"/>
      <c r="HV71" s="4"/>
      <c r="HW71" s="4"/>
      <c r="HX71" s="4"/>
      <c r="HY71" s="4"/>
      <c r="HZ71" s="5"/>
      <c r="IA71" s="5"/>
      <c r="IB71" s="5"/>
      <c r="IC71" s="5"/>
      <c r="ID71" s="5"/>
      <c r="IE71" s="5"/>
      <c r="IF71" s="5"/>
      <c r="IG71" s="5"/>
      <c r="IH71" s="4"/>
      <c r="II71" s="4"/>
      <c r="IJ71" s="4"/>
      <c r="IK71" s="4"/>
      <c r="IL71" s="4"/>
      <c r="IM71" s="4"/>
      <c r="IN71" s="4"/>
      <c r="IO71" s="4"/>
      <c r="IP71" s="5"/>
      <c r="IQ71" s="5"/>
      <c r="IR71" s="5"/>
      <c r="IS71" s="5"/>
      <c r="IT71" s="5"/>
      <c r="IU71" s="5"/>
      <c r="IV71" s="5"/>
      <c r="IW71" s="5"/>
      <c r="IX71" s="4"/>
      <c r="IY71" s="4"/>
      <c r="IZ71" s="4"/>
      <c r="JA71" s="4"/>
      <c r="JB71" s="4"/>
      <c r="JC71" s="4"/>
      <c r="JD71" s="4"/>
      <c r="JE71" s="4"/>
      <c r="JF71" s="5"/>
      <c r="JG71" s="5"/>
      <c r="JH71" s="5"/>
      <c r="JI71" s="5"/>
      <c r="JJ71" s="5"/>
      <c r="JK71" s="5"/>
      <c r="JL71" s="5"/>
      <c r="JM71" s="5"/>
      <c r="JN71" s="4">
        <f t="shared" si="8"/>
        <v>0.65073888888888887</v>
      </c>
      <c r="JO71" s="4">
        <f t="shared" si="9"/>
        <v>0.74015000000000009</v>
      </c>
      <c r="JP71" s="4">
        <f t="shared" si="10"/>
        <v>0.25497222222222227</v>
      </c>
      <c r="JQ71" s="4">
        <f t="shared" si="11"/>
        <v>1.0972222222222222E-2</v>
      </c>
      <c r="JR71" s="4">
        <f t="shared" si="12"/>
        <v>0.83858888888888894</v>
      </c>
      <c r="JS71" s="4">
        <f t="shared" si="13"/>
        <v>0.60248461538461551</v>
      </c>
      <c r="JT71" s="4">
        <f t="shared" si="14"/>
        <v>0.99902222222222214</v>
      </c>
      <c r="JU71" s="4">
        <f t="shared" si="15"/>
        <v>5.4194500000000003</v>
      </c>
      <c r="JV71" s="1" t="str" cm="1">
        <f t="array" aca="1" ref="JV71" ca="1">CONCATENATE(INDIRECT(ADDRESS(1,MATCH(_xlfn.MINIFS(B71:JM71,metrics.rec,"MAE"),B71:JM71,0)+1)), ", ", INDIRECT(ADDRESS(2,MATCH(_xlfn.MINIFS(B71:JM71,metrics.rec,"MAE"),B71:JM71,0)+1)))</f>
        <v>k=20, r=0.1</v>
      </c>
      <c r="JW71" s="1" t="str" cm="1">
        <f t="array" aca="1" ref="JW71" ca="1">CONCATENATE(INDIRECT(ADDRESS(1,MATCH(_xlfn.MINIFS(B71:JM71,metrics.rec,"MSE"),B71:JM71,0)+1)), ", ", INDIRECT(ADDRESS(2,MATCH(_xlfn.MINIFS(B71:JM71,metrics.rec,"MSE"),B71:JM71,0)+1)))</f>
        <v>k=5, r=0.1</v>
      </c>
      <c r="JX71" s="1" t="str" cm="1">
        <f t="array" aca="1" ref="JX71" ca="1">CONCATENATE(INDIRECT(ADDRESS(1,MATCH(_xlfn.MAXIFS(B71:JM71,metrics.rec,"R"),B71:JM71,0)+1)), ", ", INDIRECT(ADDRESS(2,MATCH(_xlfn.MAXIFS(B71:JM71,metrics.rec,"R"),B71:JM71,0)+1)))</f>
        <v>k=20, r=0.1</v>
      </c>
      <c r="JY71" s="1" t="str" cm="1">
        <f t="array" aca="1" ref="JY71" ca="1">CONCATENATE(INDIRECT(ADDRESS(1,MATCH(_xlfn.MAXIFS(B71:JM71,metrics.rec,"Precision"),B71:JM71,0)+1)), ", ", INDIRECT(ADDRESS(2,MATCH(_xlfn.MAXIFS(B71:JM71,metrics.rec,"Precision"),B71:JM71,0)+1)))</f>
        <v>k=5, r=0.9</v>
      </c>
      <c r="JZ71" s="1" t="str" cm="1">
        <f t="array" aca="1" ref="JZ71" ca="1">CONCATENATE(INDIRECT(ADDRESS(1,MATCH(_xlfn.MAXIFS(B71:JM71,metrics.rec,"Recall"),B71:JM71,0)+1)), ", ", INDIRECT(ADDRESS(2,MATCH(_xlfn.MAXIFS(B71:JM71,metrics.rec,"Recall"),B71:JM71,0)+1)))</f>
        <v>k=5, r=0.1</v>
      </c>
      <c r="KA71" s="1" t="str" cm="1">
        <f t="array" aca="1" ref="KA71" ca="1">CONCATENATE(INDIRECT(ADDRESS(1,MATCH(_xlfn.MAXIFS(B71:JM71,metrics.rec,"Coverage"),B71:JM71,0)+1)), ", ", INDIRECT(ADDRESS(2,MATCH(_xlfn.MAXIFS(B71:JM71,metrics.rec,"Coverage"),B71:JM71,0)+1)))</f>
        <v>k=20, r=0.1</v>
      </c>
      <c r="KB71" s="1" t="str" cm="1">
        <f t="array" aca="1" ref="KB71" ca="1">CONCATENATE(INDIRECT(ADDRESS(1,MATCH(_xlfn.MAXIFS(B71:JM71,metrics.rec,"Recatio"),B71:JM71,0)+1)), ", ", INDIRECT(ADDRESS(2,MATCH(_xlfn.MAXIFS(B71:JM71,metrics.rec,"Recatio"),B71:JM71,0)+1)))</f>
        <v>k=5, r=0.1</v>
      </c>
      <c r="KC71" s="1" t="str" cm="1">
        <f t="array" aca="1" ref="KC71" ca="1">CONCATENATE(INDIRECT(ADDRESS(1,MATCH(_xlfn.MINIFS(B71:JM71,metrics.rec,"Time"),B71:JM71,0)+1)), ", ", INDIRECT(ADDRESS(2,MATCH(_xlfn.MINIFS(B71:JM71,metrics.rec,"Time"),B71:JM71,0)+1)))</f>
        <v>k=5, r=0.9</v>
      </c>
    </row>
    <row r="72" spans="1:289" x14ac:dyDescent="0.2">
      <c r="A72" s="1" t="s">
        <v>65</v>
      </c>
      <c r="B72" s="4">
        <v>0.61270000000000002</v>
      </c>
      <c r="C72" s="4">
        <v>0.65139999999999998</v>
      </c>
      <c r="D72" s="4">
        <v>0.3034</v>
      </c>
      <c r="E72" s="4">
        <v>1.6000000000000001E-3</v>
      </c>
      <c r="F72" s="4">
        <v>0.88859999999999995</v>
      </c>
      <c r="G72" s="4"/>
      <c r="H72" s="4">
        <v>1</v>
      </c>
      <c r="I72" s="4">
        <v>8.5419999999999998</v>
      </c>
      <c r="J72" s="5">
        <v>0.61829999999999996</v>
      </c>
      <c r="K72" s="5">
        <v>0.66459999999999997</v>
      </c>
      <c r="L72" s="5">
        <v>0.31040000000000001</v>
      </c>
      <c r="M72" s="5">
        <v>3.0999999999999999E-3</v>
      </c>
      <c r="N72" s="5">
        <v>0.88439999999999996</v>
      </c>
      <c r="O72" s="5">
        <v>0.66010000000000002</v>
      </c>
      <c r="P72" s="5">
        <v>1</v>
      </c>
      <c r="Q72" s="5">
        <v>9.1760000000000002</v>
      </c>
      <c r="R72" s="4">
        <v>0.62539999999999996</v>
      </c>
      <c r="S72" s="4">
        <v>0.68089999999999995</v>
      </c>
      <c r="T72" s="4">
        <v>0.29670000000000002</v>
      </c>
      <c r="U72" s="4">
        <v>4.7999999999999996E-3</v>
      </c>
      <c r="V72" s="4">
        <v>0.87819999999999998</v>
      </c>
      <c r="W72" s="4"/>
      <c r="X72" s="4">
        <v>1</v>
      </c>
      <c r="Y72" s="4">
        <v>6.1218000000000004</v>
      </c>
      <c r="Z72" s="5">
        <v>0.63019999999999998</v>
      </c>
      <c r="AA72" s="5">
        <v>0.68830000000000002</v>
      </c>
      <c r="AB72" s="5">
        <v>0.28449999999999998</v>
      </c>
      <c r="AC72" s="5">
        <v>6.7000000000000002E-3</v>
      </c>
      <c r="AD72" s="5">
        <v>0.87450000000000006</v>
      </c>
      <c r="AE72" s="5">
        <v>0.65859999999999996</v>
      </c>
      <c r="AF72" s="5">
        <v>1</v>
      </c>
      <c r="AG72" s="5">
        <v>5.8235000000000001</v>
      </c>
      <c r="AH72" s="4">
        <v>0.63670000000000004</v>
      </c>
      <c r="AI72" s="4">
        <v>0.70240000000000002</v>
      </c>
      <c r="AJ72" s="4">
        <v>0.28349999999999997</v>
      </c>
      <c r="AK72" s="4">
        <v>8.8999999999999999E-3</v>
      </c>
      <c r="AL72" s="4">
        <v>0.86299999999999999</v>
      </c>
      <c r="AM72" s="4"/>
      <c r="AN72" s="4">
        <v>1</v>
      </c>
      <c r="AO72" s="4">
        <v>4.6097999999999999</v>
      </c>
      <c r="AP72" s="5">
        <v>0.64839999999999998</v>
      </c>
      <c r="AQ72" s="5">
        <v>0.72729999999999995</v>
      </c>
      <c r="AR72" s="5">
        <v>0.25679999999999997</v>
      </c>
      <c r="AS72" s="5">
        <v>1.15E-2</v>
      </c>
      <c r="AT72" s="5">
        <v>0.85040000000000004</v>
      </c>
      <c r="AU72" s="5">
        <v>0.65390000000000004</v>
      </c>
      <c r="AV72" s="5">
        <v>1</v>
      </c>
      <c r="AW72" s="5">
        <v>3.7692000000000001</v>
      </c>
      <c r="AX72" s="4">
        <v>0.66139999999999999</v>
      </c>
      <c r="AY72" s="4">
        <v>0.75929999999999997</v>
      </c>
      <c r="AZ72" s="4">
        <v>0.23569999999999999</v>
      </c>
      <c r="BA72" s="4">
        <v>1.4800000000000001E-2</v>
      </c>
      <c r="BB72" s="4">
        <v>0.83250000000000002</v>
      </c>
      <c r="BC72" s="4"/>
      <c r="BD72" s="4">
        <v>1</v>
      </c>
      <c r="BE72" s="4">
        <v>3.7776000000000001</v>
      </c>
      <c r="BF72" s="5">
        <v>0.68679999999999997</v>
      </c>
      <c r="BG72" s="5">
        <v>0.82379999999999998</v>
      </c>
      <c r="BH72" s="5">
        <v>0.1988</v>
      </c>
      <c r="BI72" s="5">
        <v>1.9800000000000002E-2</v>
      </c>
      <c r="BJ72" s="5">
        <v>0.79590000000000005</v>
      </c>
      <c r="BK72" s="5">
        <v>0.63739999999999997</v>
      </c>
      <c r="BL72" s="5">
        <v>0.99870000000000003</v>
      </c>
      <c r="BM72" s="5">
        <v>1.9106000000000001</v>
      </c>
      <c r="BN72" s="4">
        <v>0.74650000000000005</v>
      </c>
      <c r="BO72" s="4">
        <v>0.97470000000000001</v>
      </c>
      <c r="BP72" s="4">
        <v>0.13969999999999999</v>
      </c>
      <c r="BQ72" s="4">
        <v>2.87E-2</v>
      </c>
      <c r="BR72" s="4">
        <v>0.70499999999999996</v>
      </c>
      <c r="BS72" s="4"/>
      <c r="BT72" s="4">
        <v>0.9839</v>
      </c>
      <c r="BU72" s="4">
        <v>1.4599</v>
      </c>
      <c r="BV72" s="5"/>
      <c r="BW72" s="5"/>
      <c r="BX72" s="5"/>
      <c r="BY72" s="5"/>
      <c r="BZ72" s="5"/>
      <c r="CA72" s="5"/>
      <c r="CB72" s="5"/>
      <c r="CC72" s="5"/>
      <c r="CD72" s="4"/>
      <c r="CE72" s="4"/>
      <c r="CF72" s="4"/>
      <c r="CG72" s="4"/>
      <c r="CH72" s="4"/>
      <c r="CI72" s="4"/>
      <c r="CJ72" s="4"/>
      <c r="CK72" s="4"/>
      <c r="CL72" s="5">
        <v>0.63780000000000003</v>
      </c>
      <c r="CM72" s="5">
        <v>0.7056</v>
      </c>
      <c r="CN72" s="5">
        <v>0.28260000000000002</v>
      </c>
      <c r="CO72" s="5">
        <v>8.8999999999999999E-3</v>
      </c>
      <c r="CP72" s="5">
        <v>0.86439999999999995</v>
      </c>
      <c r="CQ72" s="5">
        <v>0.65710000000000002</v>
      </c>
      <c r="CR72" s="5">
        <v>1</v>
      </c>
      <c r="CS72" s="5">
        <v>6.7561999999999998</v>
      </c>
      <c r="CT72" s="4">
        <v>0.66120000000000001</v>
      </c>
      <c r="CU72" s="4">
        <v>0.75800000000000001</v>
      </c>
      <c r="CV72" s="4">
        <v>0.23710000000000001</v>
      </c>
      <c r="CW72" s="4">
        <v>1.49E-2</v>
      </c>
      <c r="CX72" s="4">
        <v>0.83240000000000003</v>
      </c>
      <c r="CY72" s="4">
        <v>0.65080000000000005</v>
      </c>
      <c r="CZ72" s="4">
        <v>1</v>
      </c>
      <c r="DA72" s="4">
        <v>3.0659999999999998</v>
      </c>
      <c r="DB72" s="5"/>
      <c r="DC72" s="5"/>
      <c r="DD72" s="5"/>
      <c r="DE72" s="5"/>
      <c r="DF72" s="5"/>
      <c r="DG72" s="5"/>
      <c r="DH72" s="5"/>
      <c r="DI72" s="5"/>
      <c r="DJ72" s="4"/>
      <c r="DK72" s="4"/>
      <c r="DL72" s="4"/>
      <c r="DM72" s="4"/>
      <c r="DN72" s="4"/>
      <c r="DO72" s="4"/>
      <c r="DP72" s="4"/>
      <c r="DQ72" s="4"/>
      <c r="DR72" s="5"/>
      <c r="DS72" s="5"/>
      <c r="DT72" s="5"/>
      <c r="DU72" s="5"/>
      <c r="DV72" s="5"/>
      <c r="DW72" s="5"/>
      <c r="DX72" s="5"/>
      <c r="DY72" s="5"/>
      <c r="DZ72" s="4">
        <v>0.63690000000000002</v>
      </c>
      <c r="EA72" s="4">
        <v>0.70309999999999995</v>
      </c>
      <c r="EB72" s="4">
        <v>0.28110000000000002</v>
      </c>
      <c r="EC72" s="4">
        <v>8.8000000000000005E-3</v>
      </c>
      <c r="ED72" s="4">
        <v>0.86460000000000004</v>
      </c>
      <c r="EE72" s="4">
        <v>0.65700000000000003</v>
      </c>
      <c r="EF72" s="4">
        <v>1</v>
      </c>
      <c r="EG72" s="4">
        <v>4.9683000000000002</v>
      </c>
      <c r="EH72" s="5"/>
      <c r="EI72" s="5"/>
      <c r="EJ72" s="5"/>
      <c r="EK72" s="5"/>
      <c r="EL72" s="5"/>
      <c r="EM72" s="5"/>
      <c r="EN72" s="5"/>
      <c r="EO72" s="5"/>
      <c r="EP72" s="4"/>
      <c r="EQ72" s="4"/>
      <c r="ER72" s="4"/>
      <c r="ES72" s="4"/>
      <c r="ET72" s="4"/>
      <c r="EU72" s="4"/>
      <c r="EV72" s="4"/>
      <c r="EW72" s="4"/>
      <c r="EX72" s="5">
        <v>0.61140000000000005</v>
      </c>
      <c r="EY72" s="5">
        <v>0.64949999999999997</v>
      </c>
      <c r="EZ72" s="5">
        <v>0.31819999999999998</v>
      </c>
      <c r="FA72" s="5">
        <v>1.6000000000000001E-3</v>
      </c>
      <c r="FB72" s="5">
        <v>0.88800000000000001</v>
      </c>
      <c r="FC72" s="5">
        <v>0.66290000000000004</v>
      </c>
      <c r="FD72" s="5">
        <v>1</v>
      </c>
      <c r="FE72" s="5">
        <v>10.1677</v>
      </c>
      <c r="FF72" s="4">
        <v>0.62419999999999998</v>
      </c>
      <c r="FG72" s="4">
        <v>0.67669999999999997</v>
      </c>
      <c r="FH72" s="4">
        <v>0.30070000000000002</v>
      </c>
      <c r="FI72" s="4">
        <v>4.7999999999999996E-3</v>
      </c>
      <c r="FJ72" s="4">
        <v>0.87939999999999996</v>
      </c>
      <c r="FK72" s="4">
        <v>0.6583</v>
      </c>
      <c r="FL72" s="4">
        <v>1</v>
      </c>
      <c r="FM72" s="4">
        <v>6.31</v>
      </c>
      <c r="FN72" s="5">
        <v>0.63819999999999999</v>
      </c>
      <c r="FO72" s="5">
        <v>0.70669999999999999</v>
      </c>
      <c r="FP72" s="5">
        <v>0.2787</v>
      </c>
      <c r="FQ72" s="5">
        <v>8.8999999999999999E-3</v>
      </c>
      <c r="FR72" s="5">
        <v>0.86439999999999995</v>
      </c>
      <c r="FS72" s="5">
        <v>0.65720000000000001</v>
      </c>
      <c r="FT72" s="5">
        <v>1</v>
      </c>
      <c r="FU72" s="5">
        <v>6.9934000000000003</v>
      </c>
      <c r="FV72" s="4">
        <v>0.66090000000000004</v>
      </c>
      <c r="FW72" s="4">
        <v>0.75919999999999999</v>
      </c>
      <c r="FX72" s="4">
        <v>0.23860000000000001</v>
      </c>
      <c r="FY72" s="4">
        <v>1.4800000000000001E-2</v>
      </c>
      <c r="FZ72" s="4">
        <v>0.83140000000000003</v>
      </c>
      <c r="GA72" s="4">
        <v>0.65059999999999996</v>
      </c>
      <c r="GB72" s="4">
        <v>0.99990000000000001</v>
      </c>
      <c r="GC72" s="4">
        <v>2.9561000000000002</v>
      </c>
      <c r="GD72" s="5"/>
      <c r="GE72" s="5"/>
      <c r="GF72" s="5"/>
      <c r="GG72" s="5"/>
      <c r="GH72" s="5"/>
      <c r="GI72" s="5"/>
      <c r="GJ72" s="5"/>
      <c r="GK72" s="5"/>
      <c r="GL72" s="4"/>
      <c r="GM72" s="4"/>
      <c r="GN72" s="4"/>
      <c r="GO72" s="4"/>
      <c r="GP72" s="4"/>
      <c r="GQ72" s="4"/>
      <c r="GR72" s="4"/>
      <c r="GS72" s="4"/>
      <c r="GT72" s="5"/>
      <c r="GU72" s="5"/>
      <c r="GV72" s="5"/>
      <c r="GW72" s="5"/>
      <c r="GX72" s="5"/>
      <c r="GY72" s="5"/>
      <c r="GZ72" s="5"/>
      <c r="HA72" s="5"/>
      <c r="HB72" s="4">
        <v>0.63770000000000004</v>
      </c>
      <c r="HC72" s="4">
        <v>0.70569999999999999</v>
      </c>
      <c r="HD72" s="4">
        <v>0.28000000000000003</v>
      </c>
      <c r="HE72" s="4">
        <v>8.8999999999999999E-3</v>
      </c>
      <c r="HF72" s="4">
        <v>0.86339999999999995</v>
      </c>
      <c r="HG72" s="4">
        <v>0.65649999999999997</v>
      </c>
      <c r="HH72" s="4">
        <v>1</v>
      </c>
      <c r="HI72" s="4">
        <v>4.5437000000000003</v>
      </c>
      <c r="HJ72" s="5"/>
      <c r="HK72" s="5"/>
      <c r="HL72" s="5"/>
      <c r="HM72" s="5"/>
      <c r="HN72" s="5"/>
      <c r="HO72" s="5"/>
      <c r="HP72" s="5"/>
      <c r="HQ72" s="5"/>
      <c r="HR72" s="4"/>
      <c r="HS72" s="4"/>
      <c r="HT72" s="4"/>
      <c r="HU72" s="4"/>
      <c r="HV72" s="4"/>
      <c r="HW72" s="4"/>
      <c r="HX72" s="4"/>
      <c r="HY72" s="4"/>
      <c r="HZ72" s="5"/>
      <c r="IA72" s="5"/>
      <c r="IB72" s="5"/>
      <c r="IC72" s="5"/>
      <c r="ID72" s="5"/>
      <c r="IE72" s="5"/>
      <c r="IF72" s="5"/>
      <c r="IG72" s="5"/>
      <c r="IH72" s="4"/>
      <c r="II72" s="4"/>
      <c r="IJ72" s="4"/>
      <c r="IK72" s="4"/>
      <c r="IL72" s="4"/>
      <c r="IM72" s="4"/>
      <c r="IN72" s="4"/>
      <c r="IO72" s="4"/>
      <c r="IP72" s="5"/>
      <c r="IQ72" s="5"/>
      <c r="IR72" s="5"/>
      <c r="IS72" s="5"/>
      <c r="IT72" s="5"/>
      <c r="IU72" s="5"/>
      <c r="IV72" s="5"/>
      <c r="IW72" s="5"/>
      <c r="IX72" s="4"/>
      <c r="IY72" s="4"/>
      <c r="IZ72" s="4"/>
      <c r="JA72" s="4"/>
      <c r="JB72" s="4"/>
      <c r="JC72" s="4"/>
      <c r="JD72" s="4"/>
      <c r="JE72" s="4"/>
      <c r="JF72" s="5"/>
      <c r="JG72" s="5"/>
      <c r="JH72" s="5"/>
      <c r="JI72" s="5"/>
      <c r="JJ72" s="5"/>
      <c r="JK72" s="5"/>
      <c r="JL72" s="5"/>
      <c r="JM72" s="5"/>
      <c r="JN72" s="4">
        <f t="shared" si="8"/>
        <v>0.64557058823529412</v>
      </c>
      <c r="JO72" s="4">
        <f t="shared" si="9"/>
        <v>0.72571764705882336</v>
      </c>
      <c r="JP72" s="4">
        <f t="shared" si="10"/>
        <v>0.2662647058823529</v>
      </c>
      <c r="JQ72" s="4">
        <f t="shared" si="11"/>
        <v>1.0088235294117646E-2</v>
      </c>
      <c r="JR72" s="4">
        <f t="shared" si="12"/>
        <v>0.85061764705882348</v>
      </c>
      <c r="JS72" s="4">
        <f t="shared" si="13"/>
        <v>0.65503333333333336</v>
      </c>
      <c r="JT72" s="4">
        <f t="shared" si="14"/>
        <v>0.99897058823529417</v>
      </c>
      <c r="JU72" s="4">
        <f t="shared" si="15"/>
        <v>5.3501058823529419</v>
      </c>
      <c r="JV72" s="1" t="str" cm="1">
        <f t="array" aca="1" ref="JV72" ca="1">CONCATENATE(INDIRECT(ADDRESS(1,MATCH(_xlfn.MINIFS(B72:JM72,metrics.rec,"MAE"),B72:JM72,0)+1)), ", ", INDIRECT(ADDRESS(2,MATCH(_xlfn.MINIFS(B72:JM72,metrics.rec,"MAE"),B72:JM72,0)+1)))</f>
        <v>k=20, r=0.1</v>
      </c>
      <c r="JW72" s="1" t="str" cm="1">
        <f t="array" aca="1" ref="JW72" ca="1">CONCATENATE(INDIRECT(ADDRESS(1,MATCH(_xlfn.MINIFS(B72:JM72,metrics.rec,"MSE"),B72:JM72,0)+1)), ", ", INDIRECT(ADDRESS(2,MATCH(_xlfn.MINIFS(B72:JM72,metrics.rec,"MSE"),B72:JM72,0)+1)))</f>
        <v>k=20, r=0.1</v>
      </c>
      <c r="JX72" s="1" t="str" cm="1">
        <f t="array" aca="1" ref="JX72" ca="1">CONCATENATE(INDIRECT(ADDRESS(1,MATCH(_xlfn.MAXIFS(B72:JM72,metrics.rec,"R"),B72:JM72,0)+1)), ", ", INDIRECT(ADDRESS(2,MATCH(_xlfn.MAXIFS(B72:JM72,metrics.rec,"R"),B72:JM72,0)+1)))</f>
        <v>k=20, r=0.1</v>
      </c>
      <c r="JY72" s="1" t="str" cm="1">
        <f t="array" aca="1" ref="JY72" ca="1">CONCATENATE(INDIRECT(ADDRESS(1,MATCH(_xlfn.MAXIFS(B72:JM72,metrics.rec,"Precision"),B72:JM72,0)+1)), ", ", INDIRECT(ADDRESS(2,MATCH(_xlfn.MAXIFS(B72:JM72,metrics.rec,"Precision"),B72:JM72,0)+1)))</f>
        <v>k=5, r=0.9</v>
      </c>
      <c r="JZ72" s="1" t="str" cm="1">
        <f t="array" aca="1" ref="JZ72" ca="1">CONCATENATE(INDIRECT(ADDRESS(1,MATCH(_xlfn.MAXIFS(B72:JM72,metrics.rec,"Recall"),B72:JM72,0)+1)), ", ", INDIRECT(ADDRESS(2,MATCH(_xlfn.MAXIFS(B72:JM72,metrics.rec,"Recall"),B72:JM72,0)+1)))</f>
        <v>k=5, r=0.1</v>
      </c>
      <c r="KA72" s="1" t="str" cm="1">
        <f t="array" aca="1" ref="KA72" ca="1">CONCATENATE(INDIRECT(ADDRESS(1,MATCH(_xlfn.MAXIFS(B72:JM72,metrics.rec,"Coverage"),B72:JM72,0)+1)), ", ", INDIRECT(ADDRESS(2,MATCH(_xlfn.MAXIFS(B72:JM72,metrics.rec,"Coverage"),B72:JM72,0)+1)))</f>
        <v>k=20, r=0.1</v>
      </c>
      <c r="KB72" s="1" t="str" cm="1">
        <f t="array" aca="1" ref="KB72" ca="1">CONCATENATE(INDIRECT(ADDRESS(1,MATCH(_xlfn.MAXIFS(B72:JM72,metrics.rec,"Recatio"),B72:JM72,0)+1)), ", ", INDIRECT(ADDRESS(2,MATCH(_xlfn.MAXIFS(B72:JM72,metrics.rec,"Recatio"),B72:JM72,0)+1)))</f>
        <v>k=5, r=0.1</v>
      </c>
      <c r="KC72" s="1" t="str" cm="1">
        <f t="array" aca="1" ref="KC72" ca="1">CONCATENATE(INDIRECT(ADDRESS(1,MATCH(_xlfn.MINIFS(B72:JM72,metrics.rec,"Time"),B72:JM72,0)+1)), ", ", INDIRECT(ADDRESS(2,MATCH(_xlfn.MINIFS(B72:JM72,metrics.rec,"Time"),B72:JM72,0)+1)))</f>
        <v>k=5, r=0.9</v>
      </c>
    </row>
    <row r="73" spans="1:289" x14ac:dyDescent="0.2">
      <c r="A73" s="1" t="s">
        <v>66</v>
      </c>
      <c r="B73" s="4">
        <v>0.62380000000000002</v>
      </c>
      <c r="C73" s="4">
        <v>0.67789999999999995</v>
      </c>
      <c r="D73" s="4">
        <v>0.29630000000000001</v>
      </c>
      <c r="E73" s="4">
        <v>1.6000000000000001E-3</v>
      </c>
      <c r="F73" s="4">
        <v>0.89610000000000001</v>
      </c>
      <c r="G73" s="4"/>
      <c r="H73" s="4">
        <v>1</v>
      </c>
      <c r="I73" s="4">
        <v>8.5597999999999992</v>
      </c>
      <c r="J73" s="5">
        <v>0.63070000000000004</v>
      </c>
      <c r="K73" s="5">
        <v>0.69320000000000004</v>
      </c>
      <c r="L73" s="5">
        <v>0.30009999999999998</v>
      </c>
      <c r="M73" s="5">
        <v>3.0999999999999999E-3</v>
      </c>
      <c r="N73" s="5">
        <v>0.89170000000000005</v>
      </c>
      <c r="O73" s="5">
        <v>0.66259999999999997</v>
      </c>
      <c r="P73" s="5">
        <v>1</v>
      </c>
      <c r="Q73" s="5">
        <v>9.2195999999999998</v>
      </c>
      <c r="R73" s="4">
        <v>0.6361</v>
      </c>
      <c r="S73" s="4">
        <v>0.70620000000000005</v>
      </c>
      <c r="T73" s="4">
        <v>0.29060000000000002</v>
      </c>
      <c r="U73" s="4">
        <v>4.7999999999999996E-3</v>
      </c>
      <c r="V73" s="4">
        <v>0.88439999999999996</v>
      </c>
      <c r="W73" s="4"/>
      <c r="X73" s="4">
        <v>1</v>
      </c>
      <c r="Y73" s="4">
        <v>6.2088999999999999</v>
      </c>
      <c r="Z73" s="5">
        <v>0.64019999999999999</v>
      </c>
      <c r="AA73" s="5">
        <v>0.71150000000000002</v>
      </c>
      <c r="AB73" s="5">
        <v>0.27510000000000001</v>
      </c>
      <c r="AC73" s="5">
        <v>6.7000000000000002E-3</v>
      </c>
      <c r="AD73" s="5">
        <v>0.88009999999999999</v>
      </c>
      <c r="AE73" s="5">
        <v>0.66059999999999997</v>
      </c>
      <c r="AF73" s="5">
        <v>1</v>
      </c>
      <c r="AG73" s="5">
        <v>5.7930000000000001</v>
      </c>
      <c r="AH73" s="4">
        <v>0.64480000000000004</v>
      </c>
      <c r="AI73" s="4">
        <v>0.72160000000000002</v>
      </c>
      <c r="AJ73" s="4">
        <v>0.27300000000000002</v>
      </c>
      <c r="AK73" s="4">
        <v>8.8999999999999999E-3</v>
      </c>
      <c r="AL73" s="4">
        <v>0.86799999999999999</v>
      </c>
      <c r="AM73" s="4"/>
      <c r="AN73" s="4">
        <v>1</v>
      </c>
      <c r="AO73" s="4">
        <v>4.7163000000000004</v>
      </c>
      <c r="AP73" s="5">
        <v>0.6552</v>
      </c>
      <c r="AQ73" s="5">
        <v>0.74360000000000004</v>
      </c>
      <c r="AR73" s="5">
        <v>0.25190000000000001</v>
      </c>
      <c r="AS73" s="5">
        <v>1.15E-2</v>
      </c>
      <c r="AT73" s="5">
        <v>0.85470000000000002</v>
      </c>
      <c r="AU73" s="5">
        <v>0.6552</v>
      </c>
      <c r="AV73" s="5">
        <v>1</v>
      </c>
      <c r="AW73" s="5">
        <v>3.9477000000000002</v>
      </c>
      <c r="AX73" s="4">
        <v>0.66790000000000005</v>
      </c>
      <c r="AY73" s="4">
        <v>0.77549999999999997</v>
      </c>
      <c r="AZ73" s="4">
        <v>0.22989999999999999</v>
      </c>
      <c r="BA73" s="4">
        <v>1.49E-2</v>
      </c>
      <c r="BB73" s="4">
        <v>0.83550000000000002</v>
      </c>
      <c r="BC73" s="4"/>
      <c r="BD73" s="4">
        <v>1</v>
      </c>
      <c r="BE73" s="4">
        <v>3.5611999999999999</v>
      </c>
      <c r="BF73" s="5">
        <v>0.69240000000000002</v>
      </c>
      <c r="BG73" s="5">
        <v>0.83750000000000002</v>
      </c>
      <c r="BH73" s="5">
        <v>0.19339999999999999</v>
      </c>
      <c r="BI73" s="5">
        <v>1.9800000000000002E-2</v>
      </c>
      <c r="BJ73" s="5">
        <v>0.7974</v>
      </c>
      <c r="BK73" s="5">
        <v>0.63780000000000003</v>
      </c>
      <c r="BL73" s="5">
        <v>0.99870000000000003</v>
      </c>
      <c r="BM73" s="5">
        <v>1.9307000000000001</v>
      </c>
      <c r="BN73" s="4">
        <v>0.75139999999999996</v>
      </c>
      <c r="BO73" s="4">
        <v>0.98680000000000001</v>
      </c>
      <c r="BP73" s="4">
        <v>0.13919999999999999</v>
      </c>
      <c r="BQ73" s="4">
        <v>2.87E-2</v>
      </c>
      <c r="BR73" s="4">
        <v>0.70550000000000002</v>
      </c>
      <c r="BS73" s="4"/>
      <c r="BT73" s="4">
        <v>0.9839</v>
      </c>
      <c r="BU73" s="4">
        <v>1.4221999999999999</v>
      </c>
      <c r="BV73" s="5"/>
      <c r="BW73" s="5"/>
      <c r="BX73" s="5"/>
      <c r="BY73" s="5"/>
      <c r="BZ73" s="5"/>
      <c r="CA73" s="5"/>
      <c r="CB73" s="5"/>
      <c r="CC73" s="5"/>
      <c r="CD73" s="4"/>
      <c r="CE73" s="4"/>
      <c r="CF73" s="4"/>
      <c r="CG73" s="4"/>
      <c r="CH73" s="4"/>
      <c r="CI73" s="4"/>
      <c r="CJ73" s="4"/>
      <c r="CK73" s="4"/>
      <c r="CL73" s="5">
        <v>0.64629999999999999</v>
      </c>
      <c r="CM73" s="5">
        <v>0.7258</v>
      </c>
      <c r="CN73" s="5">
        <v>0.27200000000000002</v>
      </c>
      <c r="CO73" s="5">
        <v>8.8999999999999999E-3</v>
      </c>
      <c r="CP73" s="5">
        <v>0.86909999999999998</v>
      </c>
      <c r="CQ73" s="5">
        <v>0.65869999999999995</v>
      </c>
      <c r="CR73" s="5">
        <v>1</v>
      </c>
      <c r="CS73" s="5">
        <v>6.4455</v>
      </c>
      <c r="CT73" s="4">
        <v>0.66739999999999999</v>
      </c>
      <c r="CU73" s="4">
        <v>0.77339999999999998</v>
      </c>
      <c r="CV73" s="4">
        <v>0.2321</v>
      </c>
      <c r="CW73" s="4">
        <v>1.49E-2</v>
      </c>
      <c r="CX73" s="4">
        <v>0.83540000000000003</v>
      </c>
      <c r="CY73" s="4">
        <v>0.65190000000000003</v>
      </c>
      <c r="CZ73" s="4">
        <v>1</v>
      </c>
      <c r="DA73" s="4">
        <v>3.0354000000000001</v>
      </c>
      <c r="DB73" s="5"/>
      <c r="DC73" s="5"/>
      <c r="DD73" s="5"/>
      <c r="DE73" s="5"/>
      <c r="DF73" s="5"/>
      <c r="DG73" s="5"/>
      <c r="DH73" s="5"/>
      <c r="DI73" s="5"/>
      <c r="DJ73" s="4"/>
      <c r="DK73" s="4"/>
      <c r="DL73" s="4"/>
      <c r="DM73" s="4"/>
      <c r="DN73" s="4"/>
      <c r="DO73" s="4"/>
      <c r="DP73" s="4"/>
      <c r="DQ73" s="4"/>
      <c r="DR73" s="5"/>
      <c r="DS73" s="5"/>
      <c r="DT73" s="5"/>
      <c r="DU73" s="5"/>
      <c r="DV73" s="5"/>
      <c r="DW73" s="5"/>
      <c r="DX73" s="5"/>
      <c r="DY73" s="5"/>
      <c r="DZ73" s="4">
        <v>0.64580000000000004</v>
      </c>
      <c r="EA73" s="4">
        <v>0.72419999999999995</v>
      </c>
      <c r="EB73" s="4">
        <v>0.27679999999999999</v>
      </c>
      <c r="EC73" s="4">
        <v>8.8999999999999999E-3</v>
      </c>
      <c r="ED73" s="4">
        <v>0.86809999999999998</v>
      </c>
      <c r="EE73" s="4">
        <v>0.65790000000000004</v>
      </c>
      <c r="EF73" s="4">
        <v>1</v>
      </c>
      <c r="EG73" s="4">
        <v>4.4922000000000004</v>
      </c>
      <c r="EH73" s="5"/>
      <c r="EI73" s="5"/>
      <c r="EJ73" s="5"/>
      <c r="EK73" s="5"/>
      <c r="EL73" s="5"/>
      <c r="EM73" s="5"/>
      <c r="EN73" s="5"/>
      <c r="EO73" s="5"/>
      <c r="EP73" s="4"/>
      <c r="EQ73" s="4"/>
      <c r="ER73" s="4"/>
      <c r="ES73" s="4"/>
      <c r="ET73" s="4"/>
      <c r="EU73" s="4"/>
      <c r="EV73" s="4"/>
      <c r="EW73" s="4"/>
      <c r="EX73" s="5">
        <v>0.62490000000000001</v>
      </c>
      <c r="EY73" s="5">
        <v>0.67979999999999996</v>
      </c>
      <c r="EZ73" s="5">
        <v>0.3115</v>
      </c>
      <c r="FA73" s="5">
        <v>1.6000000000000001E-3</v>
      </c>
      <c r="FB73" s="5">
        <v>0.89459999999999995</v>
      </c>
      <c r="FC73" s="5">
        <v>0.66559999999999997</v>
      </c>
      <c r="FD73" s="5">
        <v>1</v>
      </c>
      <c r="FE73" s="5">
        <v>10.0472</v>
      </c>
      <c r="FF73" s="4">
        <v>0.63500000000000001</v>
      </c>
      <c r="FG73" s="4">
        <v>0.70250000000000001</v>
      </c>
      <c r="FH73" s="4">
        <v>0.29430000000000001</v>
      </c>
      <c r="FI73" s="4">
        <v>4.7999999999999996E-3</v>
      </c>
      <c r="FJ73" s="4">
        <v>0.88590000000000002</v>
      </c>
      <c r="FK73" s="4">
        <v>0.66049999999999998</v>
      </c>
      <c r="FL73" s="4">
        <v>1</v>
      </c>
      <c r="FM73" s="4">
        <v>6.2020999999999997</v>
      </c>
      <c r="FN73" s="5">
        <v>0.64629999999999999</v>
      </c>
      <c r="FO73" s="5">
        <v>0.72570000000000001</v>
      </c>
      <c r="FP73" s="5">
        <v>0.27229999999999999</v>
      </c>
      <c r="FQ73" s="5">
        <v>8.8999999999999999E-3</v>
      </c>
      <c r="FR73" s="5">
        <v>0.86939999999999995</v>
      </c>
      <c r="FS73" s="5">
        <v>0.65869999999999995</v>
      </c>
      <c r="FT73" s="5">
        <v>1</v>
      </c>
      <c r="FU73" s="5">
        <v>6.9488000000000003</v>
      </c>
      <c r="FV73" s="4">
        <v>0.66720000000000002</v>
      </c>
      <c r="FW73" s="4">
        <v>0.77429999999999999</v>
      </c>
      <c r="FX73" s="4">
        <v>0.23119999999999999</v>
      </c>
      <c r="FY73" s="4">
        <v>1.49E-2</v>
      </c>
      <c r="FZ73" s="4">
        <v>0.83440000000000003</v>
      </c>
      <c r="GA73" s="4">
        <v>0.65149999999999997</v>
      </c>
      <c r="GB73" s="4">
        <v>0.99990000000000001</v>
      </c>
      <c r="GC73" s="4">
        <v>2.9462000000000002</v>
      </c>
      <c r="GD73" s="5"/>
      <c r="GE73" s="5"/>
      <c r="GF73" s="5"/>
      <c r="GG73" s="5"/>
      <c r="GH73" s="5"/>
      <c r="GI73" s="5"/>
      <c r="GJ73" s="5"/>
      <c r="GK73" s="5"/>
      <c r="GL73" s="4"/>
      <c r="GM73" s="4"/>
      <c r="GN73" s="4"/>
      <c r="GO73" s="4"/>
      <c r="GP73" s="4"/>
      <c r="GQ73" s="4"/>
      <c r="GR73" s="4"/>
      <c r="GS73" s="4"/>
      <c r="GT73" s="5"/>
      <c r="GU73" s="5"/>
      <c r="GV73" s="5"/>
      <c r="GW73" s="5"/>
      <c r="GX73" s="5"/>
      <c r="GY73" s="5"/>
      <c r="GZ73" s="5"/>
      <c r="HA73" s="5"/>
      <c r="HB73" s="4"/>
      <c r="HC73" s="4"/>
      <c r="HD73" s="4"/>
      <c r="HE73" s="4"/>
      <c r="HF73" s="4"/>
      <c r="HG73" s="4"/>
      <c r="HH73" s="4"/>
      <c r="HI73" s="4"/>
      <c r="HJ73" s="5"/>
      <c r="HK73" s="5"/>
      <c r="HL73" s="5"/>
      <c r="HM73" s="5"/>
      <c r="HN73" s="5"/>
      <c r="HO73" s="5"/>
      <c r="HP73" s="5"/>
      <c r="HQ73" s="5"/>
      <c r="HR73" s="4"/>
      <c r="HS73" s="4"/>
      <c r="HT73" s="4"/>
      <c r="HU73" s="4"/>
      <c r="HV73" s="4"/>
      <c r="HW73" s="4"/>
      <c r="HX73" s="4"/>
      <c r="HY73" s="4"/>
      <c r="HZ73" s="5"/>
      <c r="IA73" s="5"/>
      <c r="IB73" s="5"/>
      <c r="IC73" s="5"/>
      <c r="ID73" s="5"/>
      <c r="IE73" s="5"/>
      <c r="IF73" s="5"/>
      <c r="IG73" s="5"/>
      <c r="IH73" s="4"/>
      <c r="II73" s="4"/>
      <c r="IJ73" s="4"/>
      <c r="IK73" s="4"/>
      <c r="IL73" s="4"/>
      <c r="IM73" s="4"/>
      <c r="IN73" s="4"/>
      <c r="IO73" s="4"/>
      <c r="IP73" s="5"/>
      <c r="IQ73" s="5"/>
      <c r="IR73" s="5"/>
      <c r="IS73" s="5"/>
      <c r="IT73" s="5"/>
      <c r="IU73" s="5"/>
      <c r="IV73" s="5"/>
      <c r="IW73" s="5"/>
      <c r="IX73" s="4"/>
      <c r="IY73" s="4"/>
      <c r="IZ73" s="4"/>
      <c r="JA73" s="4"/>
      <c r="JB73" s="4"/>
      <c r="JC73" s="4"/>
      <c r="JD73" s="4"/>
      <c r="JE73" s="4"/>
      <c r="JF73" s="5"/>
      <c r="JG73" s="5"/>
      <c r="JH73" s="5"/>
      <c r="JI73" s="5"/>
      <c r="JJ73" s="5"/>
      <c r="JK73" s="5"/>
      <c r="JL73" s="5"/>
      <c r="JM73" s="5"/>
      <c r="JN73" s="4">
        <f t="shared" si="8"/>
        <v>0.65471250000000003</v>
      </c>
      <c r="JO73" s="4">
        <f t="shared" si="9"/>
        <v>0.74746875000000013</v>
      </c>
      <c r="JP73" s="4">
        <f t="shared" si="10"/>
        <v>0.25873125000000002</v>
      </c>
      <c r="JQ73" s="4">
        <f t="shared" si="11"/>
        <v>1.0181249999999998E-2</v>
      </c>
      <c r="JR73" s="4">
        <f t="shared" si="12"/>
        <v>0.85439375000000006</v>
      </c>
      <c r="JS73" s="4">
        <f t="shared" si="13"/>
        <v>0.65645454545454529</v>
      </c>
      <c r="JT73" s="4">
        <f t="shared" si="14"/>
        <v>0.99890625</v>
      </c>
      <c r="JU73" s="4">
        <f t="shared" si="15"/>
        <v>5.3423000000000007</v>
      </c>
      <c r="JV73" s="1" t="str" cm="1">
        <f t="array" aca="1" ref="JV73" ca="1">CONCATENATE(INDIRECT(ADDRESS(1,MATCH(_xlfn.MINIFS(B73:JM73,metrics.rec,"MAE"),B73:JM73,0)+1)), ", ", INDIRECT(ADDRESS(2,MATCH(_xlfn.MINIFS(B73:JM73,metrics.rec,"MAE"),B73:JM73,0)+1)))</f>
        <v>k=5, r=0.1</v>
      </c>
      <c r="JW73" s="1" t="str" cm="1">
        <f t="array" aca="1" ref="JW73" ca="1">CONCATENATE(INDIRECT(ADDRESS(1,MATCH(_xlfn.MINIFS(B73:JM73,metrics.rec,"MSE"),B73:JM73,0)+1)), ", ", INDIRECT(ADDRESS(2,MATCH(_xlfn.MINIFS(B73:JM73,metrics.rec,"MSE"),B73:JM73,0)+1)))</f>
        <v>k=5, r=0.1</v>
      </c>
      <c r="JX73" s="1" t="str" cm="1">
        <f t="array" aca="1" ref="JX73" ca="1">CONCATENATE(INDIRECT(ADDRESS(1,MATCH(_xlfn.MAXIFS(B73:JM73,metrics.rec,"R"),B73:JM73,0)+1)), ", ", INDIRECT(ADDRESS(2,MATCH(_xlfn.MAXIFS(B73:JM73,metrics.rec,"R"),B73:JM73,0)+1)))</f>
        <v>k=20, r=0.1</v>
      </c>
      <c r="JY73" s="1" t="str" cm="1">
        <f t="array" aca="1" ref="JY73" ca="1">CONCATENATE(INDIRECT(ADDRESS(1,MATCH(_xlfn.MAXIFS(B73:JM73,metrics.rec,"Precision"),B73:JM73,0)+1)), ", ", INDIRECT(ADDRESS(2,MATCH(_xlfn.MAXIFS(B73:JM73,metrics.rec,"Precision"),B73:JM73,0)+1)))</f>
        <v>k=5, r=0.9</v>
      </c>
      <c r="JZ73" s="1" t="str" cm="1">
        <f t="array" aca="1" ref="JZ73" ca="1">CONCATENATE(INDIRECT(ADDRESS(1,MATCH(_xlfn.MAXIFS(B73:JM73,metrics.rec,"Recall"),B73:JM73,0)+1)), ", ", INDIRECT(ADDRESS(2,MATCH(_xlfn.MAXIFS(B73:JM73,metrics.rec,"Recall"),B73:JM73,0)+1)))</f>
        <v>k=5, r=0.1</v>
      </c>
      <c r="KA73" s="1" t="str" cm="1">
        <f t="array" aca="1" ref="KA73" ca="1">CONCATENATE(INDIRECT(ADDRESS(1,MATCH(_xlfn.MAXIFS(B73:JM73,metrics.rec,"Coverage"),B73:JM73,0)+1)), ", ", INDIRECT(ADDRESS(2,MATCH(_xlfn.MAXIFS(B73:JM73,metrics.rec,"Coverage"),B73:JM73,0)+1)))</f>
        <v>k=20, r=0.1</v>
      </c>
      <c r="KB73" s="1" t="str" cm="1">
        <f t="array" aca="1" ref="KB73" ca="1">CONCATENATE(INDIRECT(ADDRESS(1,MATCH(_xlfn.MAXIFS(B73:JM73,metrics.rec,"Recatio"),B73:JM73,0)+1)), ", ", INDIRECT(ADDRESS(2,MATCH(_xlfn.MAXIFS(B73:JM73,metrics.rec,"Recatio"),B73:JM73,0)+1)))</f>
        <v>k=5, r=0.1</v>
      </c>
      <c r="KC73" s="1" t="str" cm="1">
        <f t="array" aca="1" ref="KC73" ca="1">CONCATENATE(INDIRECT(ADDRESS(1,MATCH(_xlfn.MINIFS(B73:JM73,metrics.rec,"Time"),B73:JM73,0)+1)), ", ", INDIRECT(ADDRESS(2,MATCH(_xlfn.MINIFS(B73:JM73,metrics.rec,"Time"),B73:JM73,0)+1)))</f>
        <v>k=5, r=0.9</v>
      </c>
    </row>
    <row r="74" spans="1:289" x14ac:dyDescent="0.2">
      <c r="A74" s="1" t="s">
        <v>67</v>
      </c>
      <c r="B74" s="4">
        <v>0.62039999999999995</v>
      </c>
      <c r="C74" s="4">
        <v>0.66820000000000002</v>
      </c>
      <c r="D74" s="4">
        <v>0.28810000000000002</v>
      </c>
      <c r="E74" s="4">
        <v>1.6000000000000001E-3</v>
      </c>
      <c r="F74" s="4">
        <v>0.88580000000000003</v>
      </c>
      <c r="G74" s="4"/>
      <c r="H74" s="4">
        <v>1</v>
      </c>
      <c r="I74" s="4">
        <v>7.8380999999999998</v>
      </c>
      <c r="J74" s="5">
        <v>0.62729999999999997</v>
      </c>
      <c r="K74" s="5">
        <v>0.68430000000000002</v>
      </c>
      <c r="L74" s="5">
        <v>0.28920000000000001</v>
      </c>
      <c r="M74" s="5">
        <v>3.0999999999999999E-3</v>
      </c>
      <c r="N74" s="5">
        <v>0.88290000000000002</v>
      </c>
      <c r="O74" s="5">
        <v>0.66459999999999997</v>
      </c>
      <c r="P74" s="5">
        <v>1</v>
      </c>
      <c r="Q74" s="5">
        <v>8.6216000000000008</v>
      </c>
      <c r="R74" s="4">
        <v>0.63319999999999999</v>
      </c>
      <c r="S74" s="4">
        <v>0.69810000000000005</v>
      </c>
      <c r="T74" s="4">
        <v>0.27500000000000002</v>
      </c>
      <c r="U74" s="4">
        <v>4.7000000000000002E-3</v>
      </c>
      <c r="V74" s="4">
        <v>0.87570000000000003</v>
      </c>
      <c r="W74" s="4"/>
      <c r="X74" s="4">
        <v>1</v>
      </c>
      <c r="Y74" s="4">
        <v>6.0881999999999996</v>
      </c>
      <c r="Z74" s="5">
        <v>0.63900000000000001</v>
      </c>
      <c r="AA74" s="5">
        <v>0.70660000000000001</v>
      </c>
      <c r="AB74" s="5">
        <v>0.26850000000000002</v>
      </c>
      <c r="AC74" s="5">
        <v>6.6E-3</v>
      </c>
      <c r="AD74" s="5">
        <v>0.87229999999999996</v>
      </c>
      <c r="AE74" s="5">
        <v>0.66510000000000002</v>
      </c>
      <c r="AF74" s="5">
        <v>1</v>
      </c>
      <c r="AG74" s="5">
        <v>5.7462</v>
      </c>
      <c r="AH74" s="4">
        <v>0.64480000000000004</v>
      </c>
      <c r="AI74" s="4">
        <v>0.71950000000000003</v>
      </c>
      <c r="AJ74" s="4">
        <v>0.26419999999999999</v>
      </c>
      <c r="AK74" s="4">
        <v>8.8000000000000005E-3</v>
      </c>
      <c r="AL74" s="4">
        <v>0.86229999999999996</v>
      </c>
      <c r="AM74" s="4"/>
      <c r="AN74" s="4">
        <v>1</v>
      </c>
      <c r="AO74" s="4">
        <v>4.7542</v>
      </c>
      <c r="AP74" s="5">
        <v>0.65590000000000004</v>
      </c>
      <c r="AQ74" s="5">
        <v>0.74260000000000004</v>
      </c>
      <c r="AR74" s="5">
        <v>0.25009999999999999</v>
      </c>
      <c r="AS74" s="5">
        <v>1.12E-2</v>
      </c>
      <c r="AT74" s="5">
        <v>0.85009999999999997</v>
      </c>
      <c r="AU74" s="5">
        <v>0.66749999999999998</v>
      </c>
      <c r="AV74" s="5">
        <v>1</v>
      </c>
      <c r="AW74" s="5">
        <v>3.7574999999999998</v>
      </c>
      <c r="AX74" s="4">
        <v>0.6673</v>
      </c>
      <c r="AY74" s="4">
        <v>0.76839999999999997</v>
      </c>
      <c r="AZ74" s="4">
        <v>0.23899999999999999</v>
      </c>
      <c r="BA74" s="4">
        <v>1.44E-2</v>
      </c>
      <c r="BB74" s="4">
        <v>0.8357</v>
      </c>
      <c r="BC74" s="4"/>
      <c r="BD74" s="4">
        <v>1</v>
      </c>
      <c r="BE74" s="4">
        <v>4.1414</v>
      </c>
      <c r="BF74" s="5">
        <v>0.68700000000000006</v>
      </c>
      <c r="BG74" s="5">
        <v>0.81630000000000003</v>
      </c>
      <c r="BH74" s="5">
        <v>0.218</v>
      </c>
      <c r="BI74" s="5">
        <v>1.89E-2</v>
      </c>
      <c r="BJ74" s="5">
        <v>0.80510000000000004</v>
      </c>
      <c r="BK74" s="5">
        <v>0.67290000000000005</v>
      </c>
      <c r="BL74" s="5">
        <v>0.998</v>
      </c>
      <c r="BM74" s="5">
        <v>1.9253</v>
      </c>
      <c r="BN74" s="4">
        <v>0.72360000000000002</v>
      </c>
      <c r="BO74" s="4">
        <v>0.90269999999999995</v>
      </c>
      <c r="BP74" s="4">
        <v>0.17979999999999999</v>
      </c>
      <c r="BQ74" s="4">
        <v>2.7300000000000001E-2</v>
      </c>
      <c r="BR74" s="4">
        <v>0.73540000000000005</v>
      </c>
      <c r="BS74" s="4"/>
      <c r="BT74" s="4">
        <v>0.98260000000000003</v>
      </c>
      <c r="BU74" s="4">
        <v>1.4679</v>
      </c>
      <c r="BV74" s="5"/>
      <c r="BW74" s="5"/>
      <c r="BX74" s="5"/>
      <c r="BY74" s="5"/>
      <c r="BZ74" s="5"/>
      <c r="CA74" s="5"/>
      <c r="CB74" s="5"/>
      <c r="CC74" s="5"/>
      <c r="CD74" s="4"/>
      <c r="CE74" s="4"/>
      <c r="CF74" s="4"/>
      <c r="CG74" s="4"/>
      <c r="CH74" s="4"/>
      <c r="CI74" s="4"/>
      <c r="CJ74" s="4"/>
      <c r="CK74" s="4"/>
      <c r="CL74" s="5">
        <v>0.64580000000000004</v>
      </c>
      <c r="CM74" s="5">
        <v>0.72219999999999995</v>
      </c>
      <c r="CN74" s="5">
        <v>0.2656</v>
      </c>
      <c r="CO74" s="5">
        <v>8.6999999999999994E-3</v>
      </c>
      <c r="CP74" s="5">
        <v>0.8629</v>
      </c>
      <c r="CQ74" s="5">
        <v>0.66579999999999995</v>
      </c>
      <c r="CR74" s="5">
        <v>0.99980000000000002</v>
      </c>
      <c r="CS74" s="5">
        <v>7.4696999999999996</v>
      </c>
      <c r="CT74" s="4"/>
      <c r="CU74" s="4"/>
      <c r="CV74" s="4"/>
      <c r="CW74" s="4"/>
      <c r="CX74" s="4"/>
      <c r="CY74" s="4"/>
      <c r="CZ74" s="4"/>
      <c r="DA74" s="4"/>
      <c r="DB74" s="5"/>
      <c r="DC74" s="5"/>
      <c r="DD74" s="5"/>
      <c r="DE74" s="5"/>
      <c r="DF74" s="5"/>
      <c r="DG74" s="5"/>
      <c r="DH74" s="5"/>
      <c r="DI74" s="5"/>
      <c r="DJ74" s="4"/>
      <c r="DK74" s="4"/>
      <c r="DL74" s="4"/>
      <c r="DM74" s="4"/>
      <c r="DN74" s="4"/>
      <c r="DO74" s="4"/>
      <c r="DP74" s="4"/>
      <c r="DQ74" s="4"/>
      <c r="DR74" s="5"/>
      <c r="DS74" s="5"/>
      <c r="DT74" s="5"/>
      <c r="DU74" s="5"/>
      <c r="DV74" s="5"/>
      <c r="DW74" s="5"/>
      <c r="DX74" s="5"/>
      <c r="DY74" s="5"/>
      <c r="DZ74" s="4">
        <v>0.64580000000000004</v>
      </c>
      <c r="EA74" s="4">
        <v>0.72209999999999996</v>
      </c>
      <c r="EB74" s="4">
        <v>0.26929999999999998</v>
      </c>
      <c r="EC74" s="4">
        <v>8.6999999999999994E-3</v>
      </c>
      <c r="ED74" s="4">
        <v>0.86129999999999995</v>
      </c>
      <c r="EE74" s="4">
        <v>0.66539999999999999</v>
      </c>
      <c r="EF74" s="4">
        <v>0.99990000000000001</v>
      </c>
      <c r="EG74" s="4">
        <v>4.3951000000000002</v>
      </c>
      <c r="EH74" s="5"/>
      <c r="EI74" s="5"/>
      <c r="EJ74" s="5"/>
      <c r="EK74" s="5"/>
      <c r="EL74" s="5"/>
      <c r="EM74" s="5"/>
      <c r="EN74" s="5"/>
      <c r="EO74" s="5"/>
      <c r="EP74" s="4"/>
      <c r="EQ74" s="4"/>
      <c r="ER74" s="4"/>
      <c r="ES74" s="4"/>
      <c r="ET74" s="4"/>
      <c r="EU74" s="4"/>
      <c r="EV74" s="4"/>
      <c r="EW74" s="4"/>
      <c r="EX74" s="5">
        <v>0.61929999999999996</v>
      </c>
      <c r="EY74" s="5">
        <v>0.6663</v>
      </c>
      <c r="EZ74" s="5">
        <v>0.2999</v>
      </c>
      <c r="FA74" s="5">
        <v>1.6000000000000001E-3</v>
      </c>
      <c r="FB74" s="5">
        <v>0.88570000000000004</v>
      </c>
      <c r="FC74" s="5">
        <v>0.66610000000000003</v>
      </c>
      <c r="FD74" s="5">
        <v>1</v>
      </c>
      <c r="FE74" s="5">
        <v>10.9992</v>
      </c>
      <c r="FF74" s="4">
        <v>0.63229999999999997</v>
      </c>
      <c r="FG74" s="4">
        <v>0.69479999999999997</v>
      </c>
      <c r="FH74" s="4">
        <v>0.28199999999999997</v>
      </c>
      <c r="FI74" s="4">
        <v>4.7000000000000002E-3</v>
      </c>
      <c r="FJ74" s="4">
        <v>0.87760000000000005</v>
      </c>
      <c r="FK74" s="4">
        <v>0.66320000000000001</v>
      </c>
      <c r="FL74" s="4">
        <v>1</v>
      </c>
      <c r="FM74" s="4">
        <v>6.1898999999999997</v>
      </c>
      <c r="FN74" s="5">
        <v>0.64629999999999999</v>
      </c>
      <c r="FO74" s="5">
        <v>0.72350000000000003</v>
      </c>
      <c r="FP74" s="5">
        <v>0.2651</v>
      </c>
      <c r="FQ74" s="5">
        <v>8.6999999999999994E-3</v>
      </c>
      <c r="FR74" s="5">
        <v>0.8629</v>
      </c>
      <c r="FS74" s="5">
        <v>0.66649999999999998</v>
      </c>
      <c r="FT74" s="5">
        <v>0.99990000000000001</v>
      </c>
      <c r="FU74" s="5">
        <v>6.3573000000000004</v>
      </c>
      <c r="FV74" s="4">
        <v>0.66720000000000002</v>
      </c>
      <c r="FW74" s="4">
        <v>0.76959999999999995</v>
      </c>
      <c r="FX74" s="4">
        <v>0.24299999999999999</v>
      </c>
      <c r="FY74" s="4">
        <v>1.44E-2</v>
      </c>
      <c r="FZ74" s="4">
        <v>0.83389999999999997</v>
      </c>
      <c r="GA74" s="4">
        <v>0.67179999999999995</v>
      </c>
      <c r="GB74" s="4">
        <v>0.99960000000000004</v>
      </c>
      <c r="GC74" s="4">
        <v>3.0055999999999998</v>
      </c>
      <c r="GD74" s="5"/>
      <c r="GE74" s="5"/>
      <c r="GF74" s="5"/>
      <c r="GG74" s="5"/>
      <c r="GH74" s="5"/>
      <c r="GI74" s="5"/>
      <c r="GJ74" s="5"/>
      <c r="GK74" s="5"/>
      <c r="GL74" s="4"/>
      <c r="GM74" s="4"/>
      <c r="GN74" s="4"/>
      <c r="GO74" s="4"/>
      <c r="GP74" s="4"/>
      <c r="GQ74" s="4"/>
      <c r="GR74" s="4"/>
      <c r="GS74" s="4"/>
      <c r="GT74" s="5"/>
      <c r="GU74" s="5"/>
      <c r="GV74" s="5"/>
      <c r="GW74" s="5"/>
      <c r="GX74" s="5"/>
      <c r="GY74" s="5"/>
      <c r="GZ74" s="5"/>
      <c r="HA74" s="5"/>
      <c r="HB74" s="4"/>
      <c r="HC74" s="4"/>
      <c r="HD74" s="4"/>
      <c r="HE74" s="4"/>
      <c r="HF74" s="4"/>
      <c r="HG74" s="4"/>
      <c r="HH74" s="4"/>
      <c r="HI74" s="4"/>
      <c r="HJ74" s="5"/>
      <c r="HK74" s="5"/>
      <c r="HL74" s="5"/>
      <c r="HM74" s="5"/>
      <c r="HN74" s="5"/>
      <c r="HO74" s="5"/>
      <c r="HP74" s="5"/>
      <c r="HQ74" s="5"/>
      <c r="HR74" s="4"/>
      <c r="HS74" s="4"/>
      <c r="HT74" s="4"/>
      <c r="HU74" s="4"/>
      <c r="HV74" s="4"/>
      <c r="HW74" s="4"/>
      <c r="HX74" s="4"/>
      <c r="HY74" s="4"/>
      <c r="HZ74" s="5"/>
      <c r="IA74" s="5"/>
      <c r="IB74" s="5"/>
      <c r="IC74" s="5"/>
      <c r="ID74" s="5"/>
      <c r="IE74" s="5"/>
      <c r="IF74" s="5"/>
      <c r="IG74" s="5"/>
      <c r="IH74" s="4"/>
      <c r="II74" s="4"/>
      <c r="IJ74" s="4"/>
      <c r="IK74" s="4"/>
      <c r="IL74" s="4"/>
      <c r="IM74" s="4"/>
      <c r="IN74" s="4"/>
      <c r="IO74" s="4"/>
      <c r="IP74" s="5"/>
      <c r="IQ74" s="5"/>
      <c r="IR74" s="5"/>
      <c r="IS74" s="5"/>
      <c r="IT74" s="5"/>
      <c r="IU74" s="5"/>
      <c r="IV74" s="5"/>
      <c r="IW74" s="5"/>
      <c r="IX74" s="4"/>
      <c r="IY74" s="4"/>
      <c r="IZ74" s="4"/>
      <c r="JA74" s="4"/>
      <c r="JB74" s="4"/>
      <c r="JC74" s="4"/>
      <c r="JD74" s="4"/>
      <c r="JE74" s="4"/>
      <c r="JF74" s="5"/>
      <c r="JG74" s="5"/>
      <c r="JH74" s="5"/>
      <c r="JI74" s="5"/>
      <c r="JJ74" s="5"/>
      <c r="JK74" s="5"/>
      <c r="JL74" s="5"/>
      <c r="JM74" s="5"/>
      <c r="JN74" s="4">
        <f t="shared" si="8"/>
        <v>0.65034666666666674</v>
      </c>
      <c r="JO74" s="4">
        <f t="shared" si="9"/>
        <v>0.73368</v>
      </c>
      <c r="JP74" s="4">
        <f t="shared" si="10"/>
        <v>0.25978666666666667</v>
      </c>
      <c r="JQ74" s="4">
        <f t="shared" si="11"/>
        <v>9.5600000000000008E-3</v>
      </c>
      <c r="JR74" s="4">
        <f t="shared" si="12"/>
        <v>0.85263999999999995</v>
      </c>
      <c r="JS74" s="4">
        <f t="shared" si="13"/>
        <v>0.66688999999999998</v>
      </c>
      <c r="JT74" s="4">
        <f t="shared" si="14"/>
        <v>0.99865333333333339</v>
      </c>
      <c r="JU74" s="4">
        <f t="shared" si="15"/>
        <v>5.5171466666666653</v>
      </c>
      <c r="JV74" s="1" t="str" cm="1">
        <f t="array" aca="1" ref="JV74" ca="1">CONCATENATE(INDIRECT(ADDRESS(1,MATCH(_xlfn.MINIFS(B74:JM74,metrics.rec,"MAE"),B74:JM74,0)+1)), ", ", INDIRECT(ADDRESS(2,MATCH(_xlfn.MINIFS(B74:JM74,metrics.rec,"MAE"),B74:JM74,0)+1)))</f>
        <v>k=20, r=0.1</v>
      </c>
      <c r="JW74" s="1" t="str" cm="1">
        <f t="array" aca="1" ref="JW74" ca="1">CONCATENATE(INDIRECT(ADDRESS(1,MATCH(_xlfn.MINIFS(B74:JM74,metrics.rec,"MSE"),B74:JM74,0)+1)), ", ", INDIRECT(ADDRESS(2,MATCH(_xlfn.MINIFS(B74:JM74,metrics.rec,"MSE"),B74:JM74,0)+1)))</f>
        <v>k=20, r=0.1</v>
      </c>
      <c r="JX74" s="1" t="str" cm="1">
        <f t="array" aca="1" ref="JX74" ca="1">CONCATENATE(INDIRECT(ADDRESS(1,MATCH(_xlfn.MAXIFS(B74:JM74,metrics.rec,"R"),B74:JM74,0)+1)), ", ", INDIRECT(ADDRESS(2,MATCH(_xlfn.MAXIFS(B74:JM74,metrics.rec,"R"),B74:JM74,0)+1)))</f>
        <v>k=20, r=0.1</v>
      </c>
      <c r="JY74" s="1" t="str" cm="1">
        <f t="array" aca="1" ref="JY74" ca="1">CONCATENATE(INDIRECT(ADDRESS(1,MATCH(_xlfn.MAXIFS(B74:JM74,metrics.rec,"Precision"),B74:JM74,0)+1)), ", ", INDIRECT(ADDRESS(2,MATCH(_xlfn.MAXIFS(B74:JM74,metrics.rec,"Precision"),B74:JM74,0)+1)))</f>
        <v>k=5, r=0.9</v>
      </c>
      <c r="JZ74" s="1" t="str" cm="1">
        <f t="array" aca="1" ref="JZ74" ca="1">CONCATENATE(INDIRECT(ADDRESS(1,MATCH(_xlfn.MAXIFS(B74:JM74,metrics.rec,"Recall"),B74:JM74,0)+1)), ", ", INDIRECT(ADDRESS(2,MATCH(_xlfn.MAXIFS(B74:JM74,metrics.rec,"Recall"),B74:JM74,0)+1)))</f>
        <v>k=5, r=0.1</v>
      </c>
      <c r="KA74" s="1" t="str" cm="1">
        <f t="array" aca="1" ref="KA74" ca="1">CONCATENATE(INDIRECT(ADDRESS(1,MATCH(_xlfn.MAXIFS(B74:JM74,metrics.rec,"Coverage"),B74:JM74,0)+1)), ", ", INDIRECT(ADDRESS(2,MATCH(_xlfn.MAXIFS(B74:JM74,metrics.rec,"Coverage"),B74:JM74,0)+1)))</f>
        <v>k=5, r=0.8</v>
      </c>
      <c r="KB74" s="1" t="str" cm="1">
        <f t="array" aca="1" ref="KB74" ca="1">CONCATENATE(INDIRECT(ADDRESS(1,MATCH(_xlfn.MAXIFS(B74:JM74,metrics.rec,"Recatio"),B74:JM74,0)+1)), ", ", INDIRECT(ADDRESS(2,MATCH(_xlfn.MAXIFS(B74:JM74,metrics.rec,"Recatio"),B74:JM74,0)+1)))</f>
        <v>k=5, r=0.1</v>
      </c>
      <c r="KC74" s="1" t="str" cm="1">
        <f t="array" aca="1" ref="KC74" ca="1">CONCATENATE(INDIRECT(ADDRESS(1,MATCH(_xlfn.MINIFS(B74:JM74,metrics.rec,"Time"),B74:JM74,0)+1)), ", ", INDIRECT(ADDRESS(2,MATCH(_xlfn.MINIFS(B74:JM74,metrics.rec,"Time"),B74:JM74,0)+1)))</f>
        <v>k=5, r=0.9</v>
      </c>
    </row>
    <row r="75" spans="1:289" x14ac:dyDescent="0.2">
      <c r="A75" s="1" t="s">
        <v>68</v>
      </c>
      <c r="B75" s="4">
        <v>0.61099999999999999</v>
      </c>
      <c r="C75" s="4">
        <v>0.64990000000000003</v>
      </c>
      <c r="D75" s="4">
        <v>0.30099999999999999</v>
      </c>
      <c r="E75" s="4">
        <v>1.6000000000000001E-3</v>
      </c>
      <c r="F75" s="4">
        <v>0.88949999999999996</v>
      </c>
      <c r="G75" s="4"/>
      <c r="H75" s="4">
        <v>1</v>
      </c>
      <c r="I75" s="4">
        <v>7.4390999999999998</v>
      </c>
      <c r="J75" s="5">
        <v>0.61770000000000003</v>
      </c>
      <c r="K75" s="5">
        <v>0.6653</v>
      </c>
      <c r="L75" s="5">
        <v>0.30669999999999997</v>
      </c>
      <c r="M75" s="5">
        <v>3.0999999999999999E-3</v>
      </c>
      <c r="N75" s="5">
        <v>0.88419999999999999</v>
      </c>
      <c r="O75" s="5">
        <v>0.65129999999999999</v>
      </c>
      <c r="P75" s="5">
        <v>1</v>
      </c>
      <c r="Q75" s="5">
        <v>8.4504000000000001</v>
      </c>
      <c r="R75" s="4">
        <v>0.62580000000000002</v>
      </c>
      <c r="S75" s="4">
        <v>0.68149999999999999</v>
      </c>
      <c r="T75" s="4">
        <v>0.29520000000000002</v>
      </c>
      <c r="U75" s="4">
        <v>4.8999999999999998E-3</v>
      </c>
      <c r="V75" s="4">
        <v>0.87880000000000003</v>
      </c>
      <c r="W75" s="4"/>
      <c r="X75" s="4">
        <v>1</v>
      </c>
      <c r="Y75" s="4">
        <v>6.35</v>
      </c>
      <c r="Z75" s="5">
        <v>0.63180000000000003</v>
      </c>
      <c r="AA75" s="5">
        <v>0.69310000000000005</v>
      </c>
      <c r="AB75" s="5">
        <v>0.27979999999999999</v>
      </c>
      <c r="AC75" s="5">
        <v>6.8999999999999999E-3</v>
      </c>
      <c r="AD75" s="5">
        <v>0.87429999999999997</v>
      </c>
      <c r="AE75" s="5">
        <v>0.64319999999999999</v>
      </c>
      <c r="AF75" s="5">
        <v>1</v>
      </c>
      <c r="AG75" s="5">
        <v>5.6535000000000002</v>
      </c>
      <c r="AH75" s="4">
        <v>0.63859999999999995</v>
      </c>
      <c r="AI75" s="4">
        <v>0.7087</v>
      </c>
      <c r="AJ75" s="4">
        <v>0.2697</v>
      </c>
      <c r="AK75" s="4">
        <v>9.1999999999999998E-3</v>
      </c>
      <c r="AL75" s="4">
        <v>0.86219999999999997</v>
      </c>
      <c r="AM75" s="4"/>
      <c r="AN75" s="4">
        <v>1</v>
      </c>
      <c r="AO75" s="4">
        <v>4.9466999999999999</v>
      </c>
      <c r="AP75" s="5">
        <v>0.65190000000000003</v>
      </c>
      <c r="AQ75" s="5">
        <v>0.73880000000000001</v>
      </c>
      <c r="AR75" s="5">
        <v>0.2359</v>
      </c>
      <c r="AS75" s="5">
        <v>1.1900000000000001E-2</v>
      </c>
      <c r="AT75" s="5">
        <v>0.84630000000000005</v>
      </c>
      <c r="AU75" s="5">
        <v>0.62760000000000005</v>
      </c>
      <c r="AV75" s="5">
        <v>1</v>
      </c>
      <c r="AW75" s="5">
        <v>3.7906</v>
      </c>
      <c r="AX75" s="4">
        <v>0.66969999999999996</v>
      </c>
      <c r="AY75" s="4">
        <v>0.7823</v>
      </c>
      <c r="AZ75" s="4">
        <v>0.20930000000000001</v>
      </c>
      <c r="BA75" s="4">
        <v>1.54E-2</v>
      </c>
      <c r="BB75" s="4">
        <v>0.82410000000000005</v>
      </c>
      <c r="BC75" s="4"/>
      <c r="BD75" s="4">
        <v>1</v>
      </c>
      <c r="BE75" s="4">
        <v>3.8525999999999998</v>
      </c>
      <c r="BF75" s="5">
        <v>0.70520000000000005</v>
      </c>
      <c r="BG75" s="5">
        <v>0.87370000000000003</v>
      </c>
      <c r="BH75" s="5">
        <v>0.17749999999999999</v>
      </c>
      <c r="BI75" s="5">
        <v>2.0199999999999999E-2</v>
      </c>
      <c r="BJ75" s="5">
        <v>0.7782</v>
      </c>
      <c r="BK75" s="5">
        <v>0.60980000000000001</v>
      </c>
      <c r="BL75" s="5">
        <v>0.99870000000000003</v>
      </c>
      <c r="BM75" s="5">
        <v>1.9013</v>
      </c>
      <c r="BN75" s="4">
        <v>0.7702</v>
      </c>
      <c r="BO75" s="4">
        <v>1.0291999999999999</v>
      </c>
      <c r="BP75" s="4">
        <v>0.13750000000000001</v>
      </c>
      <c r="BQ75" s="4">
        <v>2.86E-2</v>
      </c>
      <c r="BR75" s="4">
        <v>0.68910000000000005</v>
      </c>
      <c r="BS75" s="4"/>
      <c r="BT75" s="4">
        <v>0.9839</v>
      </c>
      <c r="BU75" s="4">
        <v>1.4888999999999999</v>
      </c>
      <c r="BV75" s="5"/>
      <c r="BW75" s="5"/>
      <c r="BX75" s="5"/>
      <c r="BY75" s="5"/>
      <c r="BZ75" s="5"/>
      <c r="CA75" s="5"/>
      <c r="CB75" s="5"/>
      <c r="CC75" s="5"/>
      <c r="CD75" s="4"/>
      <c r="CE75" s="4"/>
      <c r="CF75" s="4"/>
      <c r="CG75" s="4"/>
      <c r="CH75" s="4"/>
      <c r="CI75" s="4"/>
      <c r="CJ75" s="4"/>
      <c r="CK75" s="4"/>
      <c r="CL75" s="5">
        <v>0.63949999999999996</v>
      </c>
      <c r="CM75" s="5">
        <v>0.71160000000000001</v>
      </c>
      <c r="CN75" s="5">
        <v>0.26910000000000001</v>
      </c>
      <c r="CO75" s="5">
        <v>9.1000000000000004E-3</v>
      </c>
      <c r="CP75" s="5">
        <v>0.8629</v>
      </c>
      <c r="CQ75" s="5">
        <v>0.63719999999999999</v>
      </c>
      <c r="CR75" s="5">
        <v>1</v>
      </c>
      <c r="CS75" s="5">
        <v>6.2297000000000002</v>
      </c>
      <c r="CT75" s="4"/>
      <c r="CU75" s="4"/>
      <c r="CV75" s="4"/>
      <c r="CW75" s="4"/>
      <c r="CX75" s="4"/>
      <c r="CY75" s="4"/>
      <c r="CZ75" s="4"/>
      <c r="DA75" s="4"/>
      <c r="DB75" s="5"/>
      <c r="DC75" s="5"/>
      <c r="DD75" s="5"/>
      <c r="DE75" s="5"/>
      <c r="DF75" s="5"/>
      <c r="DG75" s="5"/>
      <c r="DH75" s="5"/>
      <c r="DI75" s="5"/>
      <c r="DJ75" s="4"/>
      <c r="DK75" s="4"/>
      <c r="DL75" s="4"/>
      <c r="DM75" s="4"/>
      <c r="DN75" s="4"/>
      <c r="DO75" s="4"/>
      <c r="DP75" s="4"/>
      <c r="DQ75" s="4"/>
      <c r="DR75" s="5"/>
      <c r="DS75" s="5"/>
      <c r="DT75" s="5"/>
      <c r="DU75" s="5"/>
      <c r="DV75" s="5"/>
      <c r="DW75" s="5"/>
      <c r="DX75" s="5"/>
      <c r="DY75" s="5"/>
      <c r="DZ75" s="4">
        <v>0.63990000000000002</v>
      </c>
      <c r="EA75" s="4">
        <v>0.71319999999999995</v>
      </c>
      <c r="EB75" s="4">
        <v>0.2732</v>
      </c>
      <c r="EC75" s="4">
        <v>9.1999999999999998E-3</v>
      </c>
      <c r="ED75" s="4">
        <v>0.86009999999999998</v>
      </c>
      <c r="EE75" s="4">
        <v>0.63580000000000003</v>
      </c>
      <c r="EF75" s="4">
        <v>1</v>
      </c>
      <c r="EG75" s="4">
        <v>4.8108000000000004</v>
      </c>
      <c r="EH75" s="5"/>
      <c r="EI75" s="5"/>
      <c r="EJ75" s="5"/>
      <c r="EK75" s="5"/>
      <c r="EL75" s="5"/>
      <c r="EM75" s="5"/>
      <c r="EN75" s="5"/>
      <c r="EO75" s="5"/>
      <c r="EP75" s="4"/>
      <c r="EQ75" s="4"/>
      <c r="ER75" s="4"/>
      <c r="ES75" s="4"/>
      <c r="ET75" s="4"/>
      <c r="EU75" s="4"/>
      <c r="EV75" s="4"/>
      <c r="EW75" s="4"/>
      <c r="EX75" s="5">
        <v>0.6099</v>
      </c>
      <c r="EY75" s="5">
        <v>0.64759999999999995</v>
      </c>
      <c r="EZ75" s="5">
        <v>0.32429999999999998</v>
      </c>
      <c r="FA75" s="5">
        <v>1.6000000000000001E-3</v>
      </c>
      <c r="FB75" s="5">
        <v>0.88880000000000003</v>
      </c>
      <c r="FC75" s="5">
        <v>0.65629999999999999</v>
      </c>
      <c r="FD75" s="5">
        <v>1</v>
      </c>
      <c r="FE75" s="5">
        <v>11.427</v>
      </c>
      <c r="FF75" s="4">
        <v>0.62409999999999999</v>
      </c>
      <c r="FG75" s="4">
        <v>0.67820000000000003</v>
      </c>
      <c r="FH75" s="4">
        <v>0.29830000000000001</v>
      </c>
      <c r="FI75" s="4">
        <v>4.8999999999999998E-3</v>
      </c>
      <c r="FJ75" s="4">
        <v>0.87949999999999995</v>
      </c>
      <c r="FK75" s="4">
        <v>0.64649999999999996</v>
      </c>
      <c r="FL75" s="4">
        <v>1</v>
      </c>
      <c r="FM75" s="4">
        <v>6.5747</v>
      </c>
      <c r="FN75" s="5">
        <v>0.63990000000000002</v>
      </c>
      <c r="FO75" s="5">
        <v>0.71289999999999998</v>
      </c>
      <c r="FP75" s="5">
        <v>0.26679999999999998</v>
      </c>
      <c r="FQ75" s="5">
        <v>9.1000000000000004E-3</v>
      </c>
      <c r="FR75" s="5">
        <v>0.86250000000000004</v>
      </c>
      <c r="FS75" s="5">
        <v>0.63680000000000003</v>
      </c>
      <c r="FT75" s="5">
        <v>1</v>
      </c>
      <c r="FU75" s="5">
        <v>6.5388000000000002</v>
      </c>
      <c r="FV75" s="4">
        <v>0.66930000000000001</v>
      </c>
      <c r="FW75" s="4">
        <v>0.78380000000000005</v>
      </c>
      <c r="FX75" s="4">
        <v>0.21540000000000001</v>
      </c>
      <c r="FY75" s="4">
        <v>1.54E-2</v>
      </c>
      <c r="FZ75" s="4">
        <v>0.82330000000000003</v>
      </c>
      <c r="GA75" s="4">
        <v>0.621</v>
      </c>
      <c r="GB75" s="4">
        <v>0.99990000000000001</v>
      </c>
      <c r="GC75" s="4">
        <v>2.9363999999999999</v>
      </c>
      <c r="GD75" s="5"/>
      <c r="GE75" s="5"/>
      <c r="GF75" s="5"/>
      <c r="GG75" s="5"/>
      <c r="GH75" s="5"/>
      <c r="GI75" s="5"/>
      <c r="GJ75" s="5"/>
      <c r="GK75" s="5"/>
      <c r="GL75" s="4"/>
      <c r="GM75" s="4"/>
      <c r="GN75" s="4"/>
      <c r="GO75" s="4"/>
      <c r="GP75" s="4"/>
      <c r="GQ75" s="4"/>
      <c r="GR75" s="4"/>
      <c r="GS75" s="4"/>
      <c r="GT75" s="5"/>
      <c r="GU75" s="5"/>
      <c r="GV75" s="5"/>
      <c r="GW75" s="5"/>
      <c r="GX75" s="5"/>
      <c r="GY75" s="5"/>
      <c r="GZ75" s="5"/>
      <c r="HA75" s="5"/>
      <c r="HB75" s="4">
        <v>0.63939999999999997</v>
      </c>
      <c r="HC75" s="4">
        <v>0.7117</v>
      </c>
      <c r="HD75" s="4">
        <v>0.26800000000000002</v>
      </c>
      <c r="HE75" s="4">
        <v>9.1999999999999998E-3</v>
      </c>
      <c r="HF75" s="4">
        <v>0.86160000000000003</v>
      </c>
      <c r="HG75" s="4">
        <v>0.63629999999999998</v>
      </c>
      <c r="HH75" s="4">
        <v>1</v>
      </c>
      <c r="HI75" s="4">
        <v>4.4897999999999998</v>
      </c>
      <c r="HJ75" s="5"/>
      <c r="HK75" s="5"/>
      <c r="HL75" s="5"/>
      <c r="HM75" s="5"/>
      <c r="HN75" s="5"/>
      <c r="HO75" s="5"/>
      <c r="HP75" s="5"/>
      <c r="HQ75" s="5"/>
      <c r="HR75" s="4"/>
      <c r="HS75" s="4"/>
      <c r="HT75" s="4"/>
      <c r="HU75" s="4"/>
      <c r="HV75" s="4"/>
      <c r="HW75" s="4"/>
      <c r="HX75" s="4"/>
      <c r="HY75" s="4"/>
      <c r="HZ75" s="5"/>
      <c r="IA75" s="5"/>
      <c r="IB75" s="5"/>
      <c r="IC75" s="5"/>
      <c r="ID75" s="5"/>
      <c r="IE75" s="5"/>
      <c r="IF75" s="5"/>
      <c r="IG75" s="5"/>
      <c r="IH75" s="4"/>
      <c r="II75" s="4"/>
      <c r="IJ75" s="4"/>
      <c r="IK75" s="4"/>
      <c r="IL75" s="4"/>
      <c r="IM75" s="4"/>
      <c r="IN75" s="4"/>
      <c r="IO75" s="4"/>
      <c r="IP75" s="5"/>
      <c r="IQ75" s="5"/>
      <c r="IR75" s="5"/>
      <c r="IS75" s="5"/>
      <c r="IT75" s="5"/>
      <c r="IU75" s="5"/>
      <c r="IV75" s="5"/>
      <c r="IW75" s="5"/>
      <c r="IX75" s="4"/>
      <c r="IY75" s="4"/>
      <c r="IZ75" s="4"/>
      <c r="JA75" s="4"/>
      <c r="JB75" s="4"/>
      <c r="JC75" s="4"/>
      <c r="JD75" s="4"/>
      <c r="JE75" s="4"/>
      <c r="JF75" s="5"/>
      <c r="JG75" s="5"/>
      <c r="JH75" s="5"/>
      <c r="JI75" s="5"/>
      <c r="JJ75" s="5"/>
      <c r="JK75" s="5"/>
      <c r="JL75" s="5"/>
      <c r="JM75" s="5"/>
      <c r="JN75" s="4">
        <f t="shared" ref="JN75:JN109" si="16">AVERAGEIFS(B75:JM75,metrics.rec,"MAE")</f>
        <v>0.64899375000000004</v>
      </c>
      <c r="JO75" s="4">
        <f t="shared" ref="JO75:JO109" si="17">AVERAGEIFS(B75:JM75,metrics.rec,"MSE")</f>
        <v>0.73634374999999996</v>
      </c>
      <c r="JP75" s="4">
        <f t="shared" ref="JP75:JP109" si="18">AVERAGEIFS(B75:JM75,metrics.rec,"R")</f>
        <v>0.25798125</v>
      </c>
      <c r="JQ75" s="4">
        <f t="shared" ref="JQ75:JQ109" si="19">AVERAGEIFS(B75:JM75,metrics.rec,"Precision")</f>
        <v>1.001875E-2</v>
      </c>
      <c r="JR75" s="4">
        <f t="shared" ref="JR75:JR109" si="20">AVERAGEIFS(B75:JM75,metrics.rec,"Recall")</f>
        <v>0.84783749999999991</v>
      </c>
      <c r="JS75" s="4">
        <f t="shared" ref="JS75:JS109" si="21">AVERAGEIFS(B75:JM75,metrics.rec,"Coverage")</f>
        <v>0.63652727272727272</v>
      </c>
      <c r="JT75" s="4">
        <f t="shared" ref="JT75:JT109" si="22">AVERAGEIFS(B75:JM75,metrics.rec,"Recatio")</f>
        <v>0.99890625</v>
      </c>
      <c r="JU75" s="4">
        <f t="shared" ref="JU75:JU109" si="23">AVERAGEIFS(B75:JM75,metrics.rec,"Time")</f>
        <v>5.4300187500000003</v>
      </c>
      <c r="JV75" s="1" t="str" cm="1">
        <f t="array" aca="1" ref="JV75" ca="1">CONCATENATE(INDIRECT(ADDRESS(1,MATCH(_xlfn.MINIFS(B75:JM75,metrics.rec,"MAE"),B75:JM75,0)+1)), ", ", INDIRECT(ADDRESS(2,MATCH(_xlfn.MINIFS(B75:JM75,metrics.rec,"MAE"),B75:JM75,0)+1)))</f>
        <v>k=20, r=0.1</v>
      </c>
      <c r="JW75" s="1" t="str" cm="1">
        <f t="array" aca="1" ref="JW75" ca="1">CONCATENATE(INDIRECT(ADDRESS(1,MATCH(_xlfn.MINIFS(B75:JM75,metrics.rec,"MSE"),B75:JM75,0)+1)), ", ", INDIRECT(ADDRESS(2,MATCH(_xlfn.MINIFS(B75:JM75,metrics.rec,"MSE"),B75:JM75,0)+1)))</f>
        <v>k=20, r=0.1</v>
      </c>
      <c r="JX75" s="1" t="str" cm="1">
        <f t="array" aca="1" ref="JX75" ca="1">CONCATENATE(INDIRECT(ADDRESS(1,MATCH(_xlfn.MAXIFS(B75:JM75,metrics.rec,"R"),B75:JM75,0)+1)), ", ", INDIRECT(ADDRESS(2,MATCH(_xlfn.MAXIFS(B75:JM75,metrics.rec,"R"),B75:JM75,0)+1)))</f>
        <v>k=20, r=0.1</v>
      </c>
      <c r="JY75" s="1" t="str" cm="1">
        <f t="array" aca="1" ref="JY75" ca="1">CONCATENATE(INDIRECT(ADDRESS(1,MATCH(_xlfn.MAXIFS(B75:JM75,metrics.rec,"Precision"),B75:JM75,0)+1)), ", ", INDIRECT(ADDRESS(2,MATCH(_xlfn.MAXIFS(B75:JM75,metrics.rec,"Precision"),B75:JM75,0)+1)))</f>
        <v>k=5, r=0.9</v>
      </c>
      <c r="JZ75" s="1" t="str" cm="1">
        <f t="array" aca="1" ref="JZ75" ca="1">CONCATENATE(INDIRECT(ADDRESS(1,MATCH(_xlfn.MAXIFS(B75:JM75,metrics.rec,"Recall"),B75:JM75,0)+1)), ", ", INDIRECT(ADDRESS(2,MATCH(_xlfn.MAXIFS(B75:JM75,metrics.rec,"Recall"),B75:JM75,0)+1)))</f>
        <v>k=5, r=0.1</v>
      </c>
      <c r="KA75" s="1" t="str" cm="1">
        <f t="array" aca="1" ref="KA75" ca="1">CONCATENATE(INDIRECT(ADDRESS(1,MATCH(_xlfn.MAXIFS(B75:JM75,metrics.rec,"Coverage"),B75:JM75,0)+1)), ", ", INDIRECT(ADDRESS(2,MATCH(_xlfn.MAXIFS(B75:JM75,metrics.rec,"Coverage"),B75:JM75,0)+1)))</f>
        <v>k=20, r=0.1</v>
      </c>
      <c r="KB75" s="1" t="str" cm="1">
        <f t="array" aca="1" ref="KB75" ca="1">CONCATENATE(INDIRECT(ADDRESS(1,MATCH(_xlfn.MAXIFS(B75:JM75,metrics.rec,"Recatio"),B75:JM75,0)+1)), ", ", INDIRECT(ADDRESS(2,MATCH(_xlfn.MAXIFS(B75:JM75,metrics.rec,"Recatio"),B75:JM75,0)+1)))</f>
        <v>k=5, r=0.1</v>
      </c>
      <c r="KC75" s="1" t="str" cm="1">
        <f t="array" aca="1" ref="KC75" ca="1">CONCATENATE(INDIRECT(ADDRESS(1,MATCH(_xlfn.MINIFS(B75:JM75,metrics.rec,"Time"),B75:JM75,0)+1)), ", ", INDIRECT(ADDRESS(2,MATCH(_xlfn.MINIFS(B75:JM75,metrics.rec,"Time"),B75:JM75,0)+1)))</f>
        <v>k=5, r=0.9</v>
      </c>
    </row>
    <row r="76" spans="1:289" x14ac:dyDescent="0.2">
      <c r="A76" s="1" t="s">
        <v>69</v>
      </c>
      <c r="B76" s="4">
        <v>0.63370000000000004</v>
      </c>
      <c r="C76" s="4">
        <v>0.69450000000000001</v>
      </c>
      <c r="D76" s="4">
        <v>0.28339999999999999</v>
      </c>
      <c r="E76" s="4">
        <v>1.6000000000000001E-3</v>
      </c>
      <c r="F76" s="4">
        <v>0.8831</v>
      </c>
      <c r="G76" s="4"/>
      <c r="H76" s="4">
        <v>1</v>
      </c>
      <c r="I76" s="4">
        <v>7.4840999999999998</v>
      </c>
      <c r="J76" s="5">
        <v>0.63800000000000001</v>
      </c>
      <c r="K76" s="5">
        <v>0.70350000000000001</v>
      </c>
      <c r="L76" s="5">
        <v>0.27979999999999999</v>
      </c>
      <c r="M76" s="5">
        <v>3.0999999999999999E-3</v>
      </c>
      <c r="N76" s="5">
        <v>0.88</v>
      </c>
      <c r="O76" s="5">
        <v>0.65480000000000005</v>
      </c>
      <c r="P76" s="5">
        <v>1</v>
      </c>
      <c r="Q76" s="5">
        <v>8.43</v>
      </c>
      <c r="R76" s="4">
        <v>0.64080000000000004</v>
      </c>
      <c r="S76" s="4">
        <v>0.71120000000000005</v>
      </c>
      <c r="T76" s="4">
        <v>0.26819999999999999</v>
      </c>
      <c r="U76" s="4">
        <v>4.7999999999999996E-3</v>
      </c>
      <c r="V76" s="4">
        <v>0.87350000000000005</v>
      </c>
      <c r="W76" s="4"/>
      <c r="X76" s="4">
        <v>1</v>
      </c>
      <c r="Y76" s="4">
        <v>6.4724000000000004</v>
      </c>
      <c r="Z76" s="5">
        <v>0.64380000000000004</v>
      </c>
      <c r="AA76" s="5">
        <v>0.71540000000000004</v>
      </c>
      <c r="AB76" s="5">
        <v>0.26400000000000001</v>
      </c>
      <c r="AC76" s="5">
        <v>6.7000000000000002E-3</v>
      </c>
      <c r="AD76" s="5">
        <v>0.86970000000000003</v>
      </c>
      <c r="AE76" s="5">
        <v>0.65410000000000001</v>
      </c>
      <c r="AF76" s="5">
        <v>1</v>
      </c>
      <c r="AG76" s="5">
        <v>5.5968999999999998</v>
      </c>
      <c r="AH76" s="4">
        <v>0.64800000000000002</v>
      </c>
      <c r="AI76" s="4">
        <v>0.72540000000000004</v>
      </c>
      <c r="AJ76" s="4">
        <v>0.26500000000000001</v>
      </c>
      <c r="AK76" s="4">
        <v>8.8999999999999999E-3</v>
      </c>
      <c r="AL76" s="4">
        <v>0.86060000000000003</v>
      </c>
      <c r="AM76" s="4"/>
      <c r="AN76" s="4">
        <v>1</v>
      </c>
      <c r="AO76" s="4">
        <v>5.0396999999999998</v>
      </c>
      <c r="AP76" s="5">
        <v>0.65710000000000002</v>
      </c>
      <c r="AQ76" s="5">
        <v>0.74460000000000004</v>
      </c>
      <c r="AR76" s="5">
        <v>0.24590000000000001</v>
      </c>
      <c r="AS76" s="5">
        <v>1.15E-2</v>
      </c>
      <c r="AT76" s="5">
        <v>0.84870000000000001</v>
      </c>
      <c r="AU76" s="5">
        <v>0.65039999999999998</v>
      </c>
      <c r="AV76" s="5">
        <v>1</v>
      </c>
      <c r="AW76" s="5">
        <v>4.0693999999999999</v>
      </c>
      <c r="AX76" s="4">
        <v>0.66690000000000005</v>
      </c>
      <c r="AY76" s="4">
        <v>0.77</v>
      </c>
      <c r="AZ76" s="4">
        <v>0.23330000000000001</v>
      </c>
      <c r="BA76" s="4">
        <v>1.49E-2</v>
      </c>
      <c r="BB76" s="4">
        <v>0.83130000000000004</v>
      </c>
      <c r="BC76" s="4"/>
      <c r="BD76" s="4">
        <v>1</v>
      </c>
      <c r="BE76" s="4">
        <v>3.5750999999999999</v>
      </c>
      <c r="BF76" s="5">
        <v>0.68920000000000003</v>
      </c>
      <c r="BG76" s="5">
        <v>0.82720000000000005</v>
      </c>
      <c r="BH76" s="5">
        <v>0.19719999999999999</v>
      </c>
      <c r="BI76" s="5">
        <v>1.9800000000000002E-2</v>
      </c>
      <c r="BJ76" s="5">
        <v>0.79569999999999996</v>
      </c>
      <c r="BK76" s="5">
        <v>0.6361</v>
      </c>
      <c r="BL76" s="5">
        <v>0.99870000000000003</v>
      </c>
      <c r="BM76" s="5">
        <v>1.9116</v>
      </c>
      <c r="BN76" s="4">
        <v>0.74639999999999995</v>
      </c>
      <c r="BO76" s="4">
        <v>0.97499999999999998</v>
      </c>
      <c r="BP76" s="4">
        <v>0.1421</v>
      </c>
      <c r="BQ76" s="4">
        <v>2.8299999999999999E-2</v>
      </c>
      <c r="BR76" s="4">
        <v>0.70740000000000003</v>
      </c>
      <c r="BS76" s="4"/>
      <c r="BT76" s="4">
        <v>0.98480000000000001</v>
      </c>
      <c r="BU76" s="4">
        <v>1.3409</v>
      </c>
      <c r="BV76" s="5"/>
      <c r="BW76" s="5"/>
      <c r="BX76" s="5"/>
      <c r="BY76" s="5"/>
      <c r="BZ76" s="5"/>
      <c r="CA76" s="5"/>
      <c r="CB76" s="5"/>
      <c r="CC76" s="5"/>
      <c r="CD76" s="4"/>
      <c r="CE76" s="4"/>
      <c r="CF76" s="4"/>
      <c r="CG76" s="4"/>
      <c r="CH76" s="4"/>
      <c r="CI76" s="4"/>
      <c r="CJ76" s="4"/>
      <c r="CK76" s="4"/>
      <c r="CL76" s="5">
        <v>0.64849999999999997</v>
      </c>
      <c r="CM76" s="5">
        <v>0.72699999999999998</v>
      </c>
      <c r="CN76" s="5">
        <v>0.26279999999999998</v>
      </c>
      <c r="CO76" s="5">
        <v>8.8999999999999999E-3</v>
      </c>
      <c r="CP76" s="5">
        <v>0.86129999999999995</v>
      </c>
      <c r="CQ76" s="5">
        <v>0.65359999999999996</v>
      </c>
      <c r="CR76" s="5">
        <v>1</v>
      </c>
      <c r="CS76" s="5">
        <v>7.2796000000000003</v>
      </c>
      <c r="CT76" s="4"/>
      <c r="CU76" s="4"/>
      <c r="CV76" s="4"/>
      <c r="CW76" s="4"/>
      <c r="CX76" s="4"/>
      <c r="CY76" s="4"/>
      <c r="CZ76" s="4"/>
      <c r="DA76" s="4"/>
      <c r="DB76" s="5"/>
      <c r="DC76" s="5"/>
      <c r="DD76" s="5"/>
      <c r="DE76" s="5"/>
      <c r="DF76" s="5"/>
      <c r="DG76" s="5"/>
      <c r="DH76" s="5"/>
      <c r="DI76" s="5"/>
      <c r="DJ76" s="4"/>
      <c r="DK76" s="4"/>
      <c r="DL76" s="4"/>
      <c r="DM76" s="4"/>
      <c r="DN76" s="4"/>
      <c r="DO76" s="4"/>
      <c r="DP76" s="4"/>
      <c r="DQ76" s="4"/>
      <c r="DR76" s="5"/>
      <c r="DS76" s="5"/>
      <c r="DT76" s="5"/>
      <c r="DU76" s="5"/>
      <c r="DV76" s="5"/>
      <c r="DW76" s="5"/>
      <c r="DX76" s="5"/>
      <c r="DY76" s="5"/>
      <c r="DZ76" s="4">
        <v>0.64890000000000003</v>
      </c>
      <c r="EA76" s="4">
        <v>0.72729999999999995</v>
      </c>
      <c r="EB76" s="4">
        <v>0.26679999999999998</v>
      </c>
      <c r="EC76" s="4">
        <v>8.8999999999999999E-3</v>
      </c>
      <c r="ED76" s="4">
        <v>0.85970000000000002</v>
      </c>
      <c r="EE76" s="4">
        <v>0.65229999999999999</v>
      </c>
      <c r="EF76" s="4">
        <v>1</v>
      </c>
      <c r="EG76" s="4">
        <v>4.8292000000000002</v>
      </c>
      <c r="EH76" s="5"/>
      <c r="EI76" s="5"/>
      <c r="EJ76" s="5"/>
      <c r="EK76" s="5"/>
      <c r="EL76" s="5"/>
      <c r="EM76" s="5"/>
      <c r="EN76" s="5"/>
      <c r="EO76" s="5"/>
      <c r="EP76" s="4"/>
      <c r="EQ76" s="4"/>
      <c r="ER76" s="4"/>
      <c r="ES76" s="4"/>
      <c r="ET76" s="4"/>
      <c r="EU76" s="4"/>
      <c r="EV76" s="4"/>
      <c r="EW76" s="4"/>
      <c r="EX76" s="5">
        <v>0.63229999999999997</v>
      </c>
      <c r="EY76" s="5">
        <v>0.6905</v>
      </c>
      <c r="EZ76" s="5">
        <v>0.29530000000000001</v>
      </c>
      <c r="FA76" s="5">
        <v>1.6000000000000001E-3</v>
      </c>
      <c r="FB76" s="5">
        <v>0.88129999999999997</v>
      </c>
      <c r="FC76" s="5">
        <v>0.65610000000000002</v>
      </c>
      <c r="FD76" s="5">
        <v>1</v>
      </c>
      <c r="FE76" s="5">
        <v>11.6678</v>
      </c>
      <c r="FF76" s="4">
        <v>0.64090000000000003</v>
      </c>
      <c r="FG76" s="4">
        <v>0.71089999999999998</v>
      </c>
      <c r="FH76" s="4">
        <v>0.27900000000000003</v>
      </c>
      <c r="FI76" s="4">
        <v>4.7999999999999996E-3</v>
      </c>
      <c r="FJ76" s="4">
        <v>0.87490000000000001</v>
      </c>
      <c r="FK76" s="4">
        <v>0.65380000000000005</v>
      </c>
      <c r="FL76" s="4">
        <v>1</v>
      </c>
      <c r="FM76" s="4">
        <v>7.8903999999999996</v>
      </c>
      <c r="FN76" s="5">
        <v>0.64939999999999998</v>
      </c>
      <c r="FO76" s="5">
        <v>0.72899999999999998</v>
      </c>
      <c r="FP76" s="5">
        <v>0.26250000000000001</v>
      </c>
      <c r="FQ76" s="5">
        <v>8.8999999999999999E-3</v>
      </c>
      <c r="FR76" s="5">
        <v>0.86129999999999995</v>
      </c>
      <c r="FS76" s="5">
        <v>0.65359999999999996</v>
      </c>
      <c r="FT76" s="5">
        <v>1</v>
      </c>
      <c r="FU76" s="5">
        <v>6.4703999999999997</v>
      </c>
      <c r="FV76" s="4">
        <v>0.66679999999999995</v>
      </c>
      <c r="FW76" s="4">
        <v>0.77049999999999996</v>
      </c>
      <c r="FX76" s="4">
        <v>0.23369999999999999</v>
      </c>
      <c r="FY76" s="4">
        <v>1.49E-2</v>
      </c>
      <c r="FZ76" s="4">
        <v>0.82979999999999998</v>
      </c>
      <c r="GA76" s="4">
        <v>0.64859999999999995</v>
      </c>
      <c r="GB76" s="4">
        <v>0.99990000000000001</v>
      </c>
      <c r="GC76" s="4">
        <v>2.9378000000000002</v>
      </c>
      <c r="GD76" s="5"/>
      <c r="GE76" s="5"/>
      <c r="GF76" s="5"/>
      <c r="GG76" s="5"/>
      <c r="GH76" s="5"/>
      <c r="GI76" s="5"/>
      <c r="GJ76" s="5"/>
      <c r="GK76" s="5"/>
      <c r="GL76" s="4"/>
      <c r="GM76" s="4"/>
      <c r="GN76" s="4"/>
      <c r="GO76" s="4"/>
      <c r="GP76" s="4"/>
      <c r="GQ76" s="4"/>
      <c r="GR76" s="4"/>
      <c r="GS76" s="4"/>
      <c r="GT76" s="5"/>
      <c r="GU76" s="5"/>
      <c r="GV76" s="5"/>
      <c r="GW76" s="5"/>
      <c r="GX76" s="5"/>
      <c r="GY76" s="5"/>
      <c r="GZ76" s="5"/>
      <c r="HA76" s="5"/>
      <c r="HB76" s="4">
        <v>0.64870000000000005</v>
      </c>
      <c r="HC76" s="4">
        <v>0.72789999999999999</v>
      </c>
      <c r="HD76" s="4">
        <v>0.26419999999999999</v>
      </c>
      <c r="HE76" s="4">
        <v>8.8999999999999999E-3</v>
      </c>
      <c r="HF76" s="4">
        <v>0.86019999999999996</v>
      </c>
      <c r="HG76" s="4">
        <v>0.65300000000000002</v>
      </c>
      <c r="HH76" s="4">
        <v>1</v>
      </c>
      <c r="HI76" s="4">
        <v>4.4904999999999999</v>
      </c>
      <c r="HJ76" s="5"/>
      <c r="HK76" s="5"/>
      <c r="HL76" s="5"/>
      <c r="HM76" s="5"/>
      <c r="HN76" s="5"/>
      <c r="HO76" s="5"/>
      <c r="HP76" s="5"/>
      <c r="HQ76" s="5"/>
      <c r="HR76" s="4"/>
      <c r="HS76" s="4"/>
      <c r="HT76" s="4"/>
      <c r="HU76" s="4"/>
      <c r="HV76" s="4"/>
      <c r="HW76" s="4"/>
      <c r="HX76" s="4"/>
      <c r="HY76" s="4"/>
      <c r="HZ76" s="5"/>
      <c r="IA76" s="5"/>
      <c r="IB76" s="5"/>
      <c r="IC76" s="5"/>
      <c r="ID76" s="5"/>
      <c r="IE76" s="5"/>
      <c r="IF76" s="5"/>
      <c r="IG76" s="5"/>
      <c r="IH76" s="4"/>
      <c r="II76" s="4"/>
      <c r="IJ76" s="4"/>
      <c r="IK76" s="4"/>
      <c r="IL76" s="4"/>
      <c r="IM76" s="4"/>
      <c r="IN76" s="4"/>
      <c r="IO76" s="4"/>
      <c r="IP76" s="5"/>
      <c r="IQ76" s="5"/>
      <c r="IR76" s="5"/>
      <c r="IS76" s="5"/>
      <c r="IT76" s="5"/>
      <c r="IU76" s="5"/>
      <c r="IV76" s="5"/>
      <c r="IW76" s="5"/>
      <c r="IX76" s="4"/>
      <c r="IY76" s="4"/>
      <c r="IZ76" s="4"/>
      <c r="JA76" s="4"/>
      <c r="JB76" s="4"/>
      <c r="JC76" s="4"/>
      <c r="JD76" s="4"/>
      <c r="JE76" s="4"/>
      <c r="JF76" s="5"/>
      <c r="JG76" s="5"/>
      <c r="JH76" s="5"/>
      <c r="JI76" s="5"/>
      <c r="JJ76" s="5"/>
      <c r="JK76" s="5"/>
      <c r="JL76" s="5"/>
      <c r="JM76" s="5"/>
      <c r="JN76" s="4">
        <f t="shared" si="16"/>
        <v>0.65621250000000009</v>
      </c>
      <c r="JO76" s="4">
        <f t="shared" si="17"/>
        <v>0.74686875000000008</v>
      </c>
      <c r="JP76" s="4">
        <f t="shared" si="18"/>
        <v>0.25269999999999998</v>
      </c>
      <c r="JQ76" s="4">
        <f t="shared" si="19"/>
        <v>9.78125E-3</v>
      </c>
      <c r="JR76" s="4">
        <f t="shared" si="20"/>
        <v>0.84865625000000011</v>
      </c>
      <c r="JS76" s="4">
        <f t="shared" si="21"/>
        <v>0.65149090909090901</v>
      </c>
      <c r="JT76" s="4">
        <f t="shared" si="22"/>
        <v>0.99896250000000009</v>
      </c>
      <c r="JU76" s="4">
        <f t="shared" si="23"/>
        <v>5.592862499999999</v>
      </c>
      <c r="JV76" s="1" t="str" cm="1">
        <f t="array" aca="1" ref="JV76" ca="1">CONCATENATE(INDIRECT(ADDRESS(1,MATCH(_xlfn.MINIFS(B76:JM76,metrics.rec,"MAE"),B76:JM76,0)+1)), ", ", INDIRECT(ADDRESS(2,MATCH(_xlfn.MINIFS(B76:JM76,metrics.rec,"MAE"),B76:JM76,0)+1)))</f>
        <v>k=20, r=0.1</v>
      </c>
      <c r="JW76" s="1" t="str" cm="1">
        <f t="array" aca="1" ref="JW76" ca="1">CONCATENATE(INDIRECT(ADDRESS(1,MATCH(_xlfn.MINIFS(B76:JM76,metrics.rec,"MSE"),B76:JM76,0)+1)), ", ", INDIRECT(ADDRESS(2,MATCH(_xlfn.MINIFS(B76:JM76,metrics.rec,"MSE"),B76:JM76,0)+1)))</f>
        <v>k=20, r=0.1</v>
      </c>
      <c r="JX76" s="1" t="str" cm="1">
        <f t="array" aca="1" ref="JX76" ca="1">CONCATENATE(INDIRECT(ADDRESS(1,MATCH(_xlfn.MAXIFS(B76:JM76,metrics.rec,"R"),B76:JM76,0)+1)), ", ", INDIRECT(ADDRESS(2,MATCH(_xlfn.MAXIFS(B76:JM76,metrics.rec,"R"),B76:JM76,0)+1)))</f>
        <v>k=20, r=0.1</v>
      </c>
      <c r="JY76" s="1" t="str" cm="1">
        <f t="array" aca="1" ref="JY76" ca="1">CONCATENATE(INDIRECT(ADDRESS(1,MATCH(_xlfn.MAXIFS(B76:JM76,metrics.rec,"Precision"),B76:JM76,0)+1)), ", ", INDIRECT(ADDRESS(2,MATCH(_xlfn.MAXIFS(B76:JM76,metrics.rec,"Precision"),B76:JM76,0)+1)))</f>
        <v>k=5, r=0.9</v>
      </c>
      <c r="JZ76" s="1" t="str" cm="1">
        <f t="array" aca="1" ref="JZ76" ca="1">CONCATENATE(INDIRECT(ADDRESS(1,MATCH(_xlfn.MAXIFS(B76:JM76,metrics.rec,"Recall"),B76:JM76,0)+1)), ", ", INDIRECT(ADDRESS(2,MATCH(_xlfn.MAXIFS(B76:JM76,metrics.rec,"Recall"),B76:JM76,0)+1)))</f>
        <v>k=5, r=0.1</v>
      </c>
      <c r="KA76" s="1" t="str" cm="1">
        <f t="array" aca="1" ref="KA76" ca="1">CONCATENATE(INDIRECT(ADDRESS(1,MATCH(_xlfn.MAXIFS(B76:JM76,metrics.rec,"Coverage"),B76:JM76,0)+1)), ", ", INDIRECT(ADDRESS(2,MATCH(_xlfn.MAXIFS(B76:JM76,metrics.rec,"Coverage"),B76:JM76,0)+1)))</f>
        <v>k=20, r=0.1</v>
      </c>
      <c r="KB76" s="1" t="str" cm="1">
        <f t="array" aca="1" ref="KB76" ca="1">CONCATENATE(INDIRECT(ADDRESS(1,MATCH(_xlfn.MAXIFS(B76:JM76,metrics.rec,"Recatio"),B76:JM76,0)+1)), ", ", INDIRECT(ADDRESS(2,MATCH(_xlfn.MAXIFS(B76:JM76,metrics.rec,"Recatio"),B76:JM76,0)+1)))</f>
        <v>k=5, r=0.1</v>
      </c>
      <c r="KC76" s="1" t="str" cm="1">
        <f t="array" aca="1" ref="KC76" ca="1">CONCATENATE(INDIRECT(ADDRESS(1,MATCH(_xlfn.MINIFS(B76:JM76,metrics.rec,"Time"),B76:JM76,0)+1)), ", ", INDIRECT(ADDRESS(2,MATCH(_xlfn.MINIFS(B76:JM76,metrics.rec,"Time"),B76:JM76,0)+1)))</f>
        <v>k=5, r=0.9</v>
      </c>
    </row>
    <row r="77" spans="1:289" x14ac:dyDescent="0.2">
      <c r="A77" s="1" t="s">
        <v>70</v>
      </c>
      <c r="B77" s="4">
        <v>0.64749999999999996</v>
      </c>
      <c r="C77" s="4">
        <v>0.71879999999999999</v>
      </c>
      <c r="D77" s="4">
        <v>0.26840000000000003</v>
      </c>
      <c r="E77" s="4">
        <v>1.6000000000000001E-3</v>
      </c>
      <c r="F77" s="4">
        <v>0.88339999999999996</v>
      </c>
      <c r="G77" s="4"/>
      <c r="H77" s="4">
        <v>1</v>
      </c>
      <c r="I77" s="4">
        <v>7.4340999999999999</v>
      </c>
      <c r="J77" s="5">
        <v>0.65539999999999998</v>
      </c>
      <c r="K77" s="5">
        <v>0.73750000000000004</v>
      </c>
      <c r="L77" s="5">
        <v>0.2742</v>
      </c>
      <c r="M77" s="5">
        <v>3.2000000000000002E-3</v>
      </c>
      <c r="N77" s="5">
        <v>0.88</v>
      </c>
      <c r="O77" s="5">
        <v>0.63619999999999999</v>
      </c>
      <c r="P77" s="5">
        <v>1</v>
      </c>
      <c r="Q77" s="5">
        <v>8.3132000000000001</v>
      </c>
      <c r="R77" s="4">
        <v>0.66669999999999996</v>
      </c>
      <c r="S77" s="4">
        <v>0.76429999999999998</v>
      </c>
      <c r="T77" s="4">
        <v>0.25590000000000002</v>
      </c>
      <c r="U77" s="4">
        <v>4.8999999999999998E-3</v>
      </c>
      <c r="V77" s="4">
        <v>0.87350000000000005</v>
      </c>
      <c r="W77" s="4"/>
      <c r="X77" s="4">
        <v>1</v>
      </c>
      <c r="Y77" s="4">
        <v>6.4146999999999998</v>
      </c>
      <c r="Z77" s="5">
        <v>0.6744</v>
      </c>
      <c r="AA77" s="5">
        <v>0.77929999999999999</v>
      </c>
      <c r="AB77" s="5">
        <v>0.25459999999999999</v>
      </c>
      <c r="AC77" s="5">
        <v>7.0000000000000001E-3</v>
      </c>
      <c r="AD77" s="5">
        <v>0.8669</v>
      </c>
      <c r="AE77" s="5">
        <v>0.62639999999999996</v>
      </c>
      <c r="AF77" s="5">
        <v>1</v>
      </c>
      <c r="AG77" s="5">
        <v>5.5189000000000004</v>
      </c>
      <c r="AH77" s="4">
        <v>0.68740000000000001</v>
      </c>
      <c r="AI77" s="4">
        <v>0.80730000000000002</v>
      </c>
      <c r="AJ77" s="4">
        <v>0.2407</v>
      </c>
      <c r="AK77" s="4">
        <v>9.4000000000000004E-3</v>
      </c>
      <c r="AL77" s="4">
        <v>0.85570000000000002</v>
      </c>
      <c r="AM77" s="4"/>
      <c r="AN77" s="4">
        <v>1</v>
      </c>
      <c r="AO77" s="4">
        <v>4.6859999999999999</v>
      </c>
      <c r="AP77" s="5">
        <v>0.70630000000000004</v>
      </c>
      <c r="AQ77" s="5">
        <v>0.85029999999999994</v>
      </c>
      <c r="AR77" s="5">
        <v>0.22370000000000001</v>
      </c>
      <c r="AS77" s="5">
        <v>1.24E-2</v>
      </c>
      <c r="AT77" s="5">
        <v>0.84240000000000004</v>
      </c>
      <c r="AU77" s="5">
        <v>0.59940000000000004</v>
      </c>
      <c r="AV77" s="5">
        <v>1</v>
      </c>
      <c r="AW77" s="5">
        <v>3.6726000000000001</v>
      </c>
      <c r="AX77" s="4">
        <v>0.72450000000000003</v>
      </c>
      <c r="AY77" s="4">
        <v>0.89559999999999995</v>
      </c>
      <c r="AZ77" s="4">
        <v>0.19789999999999999</v>
      </c>
      <c r="BA77" s="4">
        <v>1.7100000000000001E-2</v>
      </c>
      <c r="BB77" s="4">
        <v>0.82499999999999996</v>
      </c>
      <c r="BC77" s="4"/>
      <c r="BD77" s="4">
        <v>1</v>
      </c>
      <c r="BE77" s="4">
        <v>3.4704999999999999</v>
      </c>
      <c r="BF77" s="5">
        <v>0.74729999999999996</v>
      </c>
      <c r="BG77" s="5">
        <v>0.95479999999999998</v>
      </c>
      <c r="BH77" s="5">
        <v>0.1676</v>
      </c>
      <c r="BI77" s="5">
        <v>2.5899999999999999E-2</v>
      </c>
      <c r="BJ77" s="5">
        <v>0.7772</v>
      </c>
      <c r="BK77" s="5">
        <v>0.47549999999999998</v>
      </c>
      <c r="BL77" s="5">
        <v>0.99839999999999995</v>
      </c>
      <c r="BM77" s="5">
        <v>1.8146</v>
      </c>
      <c r="BN77" s="4">
        <v>0.78580000000000005</v>
      </c>
      <c r="BO77" s="4">
        <v>1.0617000000000001</v>
      </c>
      <c r="BP77" s="4">
        <v>0.12180000000000001</v>
      </c>
      <c r="BQ77" s="4">
        <v>5.57E-2</v>
      </c>
      <c r="BR77" s="4">
        <v>0.59509999999999996</v>
      </c>
      <c r="BS77" s="4"/>
      <c r="BT77" s="4">
        <v>0.97770000000000001</v>
      </c>
      <c r="BU77" s="4">
        <v>1.3599000000000001</v>
      </c>
      <c r="BV77" s="5"/>
      <c r="BW77" s="5"/>
      <c r="BX77" s="5"/>
      <c r="BY77" s="5"/>
      <c r="BZ77" s="5"/>
      <c r="CA77" s="5"/>
      <c r="CB77" s="5"/>
      <c r="CC77" s="5"/>
      <c r="CD77" s="4"/>
      <c r="CE77" s="4"/>
      <c r="CF77" s="4"/>
      <c r="CG77" s="4"/>
      <c r="CH77" s="4"/>
      <c r="CI77" s="4"/>
      <c r="CJ77" s="4"/>
      <c r="CK77" s="4"/>
      <c r="CL77" s="5">
        <v>0.68810000000000004</v>
      </c>
      <c r="CM77" s="5">
        <v>0.80989999999999995</v>
      </c>
      <c r="CN77" s="5">
        <v>0.2412</v>
      </c>
      <c r="CO77" s="5">
        <v>9.2999999999999992E-3</v>
      </c>
      <c r="CP77" s="5">
        <v>0.85740000000000005</v>
      </c>
      <c r="CQ77" s="5">
        <v>0.61990000000000001</v>
      </c>
      <c r="CR77" s="5">
        <v>1</v>
      </c>
      <c r="CS77" s="5">
        <v>4.7614000000000001</v>
      </c>
      <c r="CT77" s="4"/>
      <c r="CU77" s="4"/>
      <c r="CV77" s="4"/>
      <c r="CW77" s="4"/>
      <c r="CX77" s="4"/>
      <c r="CY77" s="4"/>
      <c r="CZ77" s="4"/>
      <c r="DA77" s="4"/>
      <c r="DB77" s="5"/>
      <c r="DC77" s="5"/>
      <c r="DD77" s="5"/>
      <c r="DE77" s="5"/>
      <c r="DF77" s="5"/>
      <c r="DG77" s="5"/>
      <c r="DH77" s="5"/>
      <c r="DI77" s="5"/>
      <c r="DJ77" s="4"/>
      <c r="DK77" s="4"/>
      <c r="DL77" s="4"/>
      <c r="DM77" s="4"/>
      <c r="DN77" s="4"/>
      <c r="DO77" s="4"/>
      <c r="DP77" s="4"/>
      <c r="DQ77" s="4"/>
      <c r="DR77" s="5"/>
      <c r="DS77" s="5"/>
      <c r="DT77" s="5"/>
      <c r="DU77" s="5"/>
      <c r="DV77" s="5"/>
      <c r="DW77" s="5"/>
      <c r="DX77" s="5"/>
      <c r="DY77" s="5"/>
      <c r="DZ77" s="4">
        <v>0.68879999999999997</v>
      </c>
      <c r="EA77" s="4">
        <v>0.81079999999999997</v>
      </c>
      <c r="EB77" s="4">
        <v>0.2382</v>
      </c>
      <c r="EC77" s="4">
        <v>9.4000000000000004E-3</v>
      </c>
      <c r="ED77" s="4">
        <v>0.85599999999999998</v>
      </c>
      <c r="EE77" s="4">
        <v>0.61839999999999995</v>
      </c>
      <c r="EF77" s="4">
        <v>1</v>
      </c>
      <c r="EG77" s="4">
        <v>4.3840000000000003</v>
      </c>
      <c r="EH77" s="5"/>
      <c r="EI77" s="5"/>
      <c r="EJ77" s="5"/>
      <c r="EK77" s="5"/>
      <c r="EL77" s="5"/>
      <c r="EM77" s="5"/>
      <c r="EN77" s="5"/>
      <c r="EO77" s="5"/>
      <c r="EP77" s="4"/>
      <c r="EQ77" s="4"/>
      <c r="ER77" s="4"/>
      <c r="ES77" s="4"/>
      <c r="ET77" s="4"/>
      <c r="EU77" s="4"/>
      <c r="EV77" s="4"/>
      <c r="EW77" s="4"/>
      <c r="EX77" s="5">
        <v>0.64629999999999999</v>
      </c>
      <c r="EY77" s="5">
        <v>0.71689999999999998</v>
      </c>
      <c r="EZ77" s="5">
        <v>0.28000000000000003</v>
      </c>
      <c r="FA77" s="5">
        <v>1.6000000000000001E-3</v>
      </c>
      <c r="FB77" s="5">
        <v>0.88290000000000002</v>
      </c>
      <c r="FC77" s="5">
        <v>0.6361</v>
      </c>
      <c r="FD77" s="5">
        <v>1</v>
      </c>
      <c r="FE77" s="5">
        <v>10.1197</v>
      </c>
      <c r="FF77" s="4">
        <v>0.6643</v>
      </c>
      <c r="FG77" s="4">
        <v>0.75890000000000002</v>
      </c>
      <c r="FH77" s="4">
        <v>0.26690000000000003</v>
      </c>
      <c r="FI77" s="4">
        <v>5.0000000000000001E-3</v>
      </c>
      <c r="FJ77" s="4">
        <v>0.87380000000000002</v>
      </c>
      <c r="FK77" s="4">
        <v>0.63190000000000002</v>
      </c>
      <c r="FL77" s="4">
        <v>1</v>
      </c>
      <c r="FM77" s="4">
        <v>7.7628000000000004</v>
      </c>
      <c r="FN77" s="5">
        <v>0.68810000000000004</v>
      </c>
      <c r="FO77" s="5">
        <v>0.81020000000000003</v>
      </c>
      <c r="FP77" s="5">
        <v>0.24379999999999999</v>
      </c>
      <c r="FQ77" s="5">
        <v>9.2999999999999992E-3</v>
      </c>
      <c r="FR77" s="5">
        <v>0.85699999999999998</v>
      </c>
      <c r="FS77" s="5">
        <v>0.61899999999999999</v>
      </c>
      <c r="FT77" s="5">
        <v>1</v>
      </c>
      <c r="FU77" s="5">
        <v>6.3742999999999999</v>
      </c>
      <c r="FV77" s="4">
        <v>0.72540000000000004</v>
      </c>
      <c r="FW77" s="4">
        <v>0.89800000000000002</v>
      </c>
      <c r="FX77" s="4">
        <v>0.20419999999999999</v>
      </c>
      <c r="FY77" s="4">
        <v>1.7000000000000001E-2</v>
      </c>
      <c r="FZ77" s="4">
        <v>0.82320000000000004</v>
      </c>
      <c r="GA77" s="4">
        <v>0.56379999999999997</v>
      </c>
      <c r="GB77" s="4">
        <v>0.99990000000000001</v>
      </c>
      <c r="GC77" s="4">
        <v>2.8788</v>
      </c>
      <c r="GD77" s="5"/>
      <c r="GE77" s="5"/>
      <c r="GF77" s="5"/>
      <c r="GG77" s="5"/>
      <c r="GH77" s="5"/>
      <c r="GI77" s="5"/>
      <c r="GJ77" s="5"/>
      <c r="GK77" s="5"/>
      <c r="GL77" s="4"/>
      <c r="GM77" s="4"/>
      <c r="GN77" s="4"/>
      <c r="GO77" s="4"/>
      <c r="GP77" s="4"/>
      <c r="GQ77" s="4"/>
      <c r="GR77" s="4"/>
      <c r="GS77" s="4"/>
      <c r="GT77" s="5"/>
      <c r="GU77" s="5"/>
      <c r="GV77" s="5"/>
      <c r="GW77" s="5"/>
      <c r="GX77" s="5"/>
      <c r="GY77" s="5"/>
      <c r="GZ77" s="5"/>
      <c r="HA77" s="5"/>
      <c r="HB77" s="4"/>
      <c r="HC77" s="4"/>
      <c r="HD77" s="4"/>
      <c r="HE77" s="4"/>
      <c r="HF77" s="4"/>
      <c r="HG77" s="4"/>
      <c r="HH77" s="4"/>
      <c r="HI77" s="4"/>
      <c r="HJ77" s="5"/>
      <c r="HK77" s="5"/>
      <c r="HL77" s="5"/>
      <c r="HM77" s="5"/>
      <c r="HN77" s="5"/>
      <c r="HO77" s="5"/>
      <c r="HP77" s="5"/>
      <c r="HQ77" s="5"/>
      <c r="HR77" s="4"/>
      <c r="HS77" s="4"/>
      <c r="HT77" s="4"/>
      <c r="HU77" s="4"/>
      <c r="HV77" s="4"/>
      <c r="HW77" s="4"/>
      <c r="HX77" s="4"/>
      <c r="HY77" s="4"/>
      <c r="HZ77" s="5"/>
      <c r="IA77" s="5"/>
      <c r="IB77" s="5"/>
      <c r="IC77" s="5"/>
      <c r="ID77" s="5"/>
      <c r="IE77" s="5"/>
      <c r="IF77" s="5"/>
      <c r="IG77" s="5"/>
      <c r="IH77" s="4"/>
      <c r="II77" s="4"/>
      <c r="IJ77" s="4"/>
      <c r="IK77" s="4"/>
      <c r="IL77" s="4"/>
      <c r="IM77" s="4"/>
      <c r="IN77" s="4"/>
      <c r="IO77" s="4"/>
      <c r="IP77" s="5"/>
      <c r="IQ77" s="5"/>
      <c r="IR77" s="5"/>
      <c r="IS77" s="5"/>
      <c r="IT77" s="5"/>
      <c r="IU77" s="5"/>
      <c r="IV77" s="5"/>
      <c r="IW77" s="5"/>
      <c r="IX77" s="4"/>
      <c r="IY77" s="4"/>
      <c r="IZ77" s="4"/>
      <c r="JA77" s="4"/>
      <c r="JB77" s="4"/>
      <c r="JC77" s="4"/>
      <c r="JD77" s="4"/>
      <c r="JE77" s="4"/>
      <c r="JF77" s="5"/>
      <c r="JG77" s="5"/>
      <c r="JH77" s="5"/>
      <c r="JI77" s="5"/>
      <c r="JJ77" s="5"/>
      <c r="JK77" s="5"/>
      <c r="JL77" s="5"/>
      <c r="JM77" s="5"/>
      <c r="JN77" s="4">
        <f t="shared" si="16"/>
        <v>0.69308666666666663</v>
      </c>
      <c r="JO77" s="4">
        <f t="shared" si="17"/>
        <v>0.82495333333333343</v>
      </c>
      <c r="JP77" s="4">
        <f t="shared" si="18"/>
        <v>0.23193999999999998</v>
      </c>
      <c r="JQ77" s="4">
        <f t="shared" si="19"/>
        <v>1.2586666666666664E-2</v>
      </c>
      <c r="JR77" s="4">
        <f t="shared" si="20"/>
        <v>0.83663333333333323</v>
      </c>
      <c r="JS77" s="4">
        <f t="shared" si="21"/>
        <v>0.60265999999999997</v>
      </c>
      <c r="JT77" s="4">
        <f t="shared" si="22"/>
        <v>0.99840000000000007</v>
      </c>
      <c r="JU77" s="4">
        <f t="shared" si="23"/>
        <v>5.2643666666666684</v>
      </c>
      <c r="JV77" s="1" t="str" cm="1">
        <f t="array" aca="1" ref="JV77" ca="1">CONCATENATE(INDIRECT(ADDRESS(1,MATCH(_xlfn.MINIFS(B77:JM77,metrics.rec,"MAE"),B77:JM77,0)+1)), ", ", INDIRECT(ADDRESS(2,MATCH(_xlfn.MINIFS(B77:JM77,metrics.rec,"MAE"),B77:JM77,0)+1)))</f>
        <v>k=20, r=0.1</v>
      </c>
      <c r="JW77" s="1" t="str" cm="1">
        <f t="array" aca="1" ref="JW77" ca="1">CONCATENATE(INDIRECT(ADDRESS(1,MATCH(_xlfn.MINIFS(B77:JM77,metrics.rec,"MSE"),B77:JM77,0)+1)), ", ", INDIRECT(ADDRESS(2,MATCH(_xlfn.MINIFS(B77:JM77,metrics.rec,"MSE"),B77:JM77,0)+1)))</f>
        <v>k=20, r=0.1</v>
      </c>
      <c r="JX77" s="1" t="str" cm="1">
        <f t="array" aca="1" ref="JX77" ca="1">CONCATENATE(INDIRECT(ADDRESS(1,MATCH(_xlfn.MAXIFS(B77:JM77,metrics.rec,"R"),B77:JM77,0)+1)), ", ", INDIRECT(ADDRESS(2,MATCH(_xlfn.MAXIFS(B77:JM77,metrics.rec,"R"),B77:JM77,0)+1)))</f>
        <v>k=20, r=0.1</v>
      </c>
      <c r="JY77" s="1" t="str" cm="1">
        <f t="array" aca="1" ref="JY77" ca="1">CONCATENATE(INDIRECT(ADDRESS(1,MATCH(_xlfn.MAXIFS(B77:JM77,metrics.rec,"Precision"),B77:JM77,0)+1)), ", ", INDIRECT(ADDRESS(2,MATCH(_xlfn.MAXIFS(B77:JM77,metrics.rec,"Precision"),B77:JM77,0)+1)))</f>
        <v>k=5, r=0.9</v>
      </c>
      <c r="JZ77" s="1" t="str" cm="1">
        <f t="array" aca="1" ref="JZ77" ca="1">CONCATENATE(INDIRECT(ADDRESS(1,MATCH(_xlfn.MAXIFS(B77:JM77,metrics.rec,"Recall"),B77:JM77,0)+1)), ", ", INDIRECT(ADDRESS(2,MATCH(_xlfn.MAXIFS(B77:JM77,metrics.rec,"Recall"),B77:JM77,0)+1)))</f>
        <v>k=5, r=0.1</v>
      </c>
      <c r="KA77" s="1" t="str" cm="1">
        <f t="array" aca="1" ref="KA77" ca="1">CONCATENATE(INDIRECT(ADDRESS(1,MATCH(_xlfn.MAXIFS(B77:JM77,metrics.rec,"Coverage"),B77:JM77,0)+1)), ", ", INDIRECT(ADDRESS(2,MATCH(_xlfn.MAXIFS(B77:JM77,metrics.rec,"Coverage"),B77:JM77,0)+1)))</f>
        <v>k=5, r=0.2</v>
      </c>
      <c r="KB77" s="1" t="str" cm="1">
        <f t="array" aca="1" ref="KB77" ca="1">CONCATENATE(INDIRECT(ADDRESS(1,MATCH(_xlfn.MAXIFS(B77:JM77,metrics.rec,"Recatio"),B77:JM77,0)+1)), ", ", INDIRECT(ADDRESS(2,MATCH(_xlfn.MAXIFS(B77:JM77,metrics.rec,"Recatio"),B77:JM77,0)+1)))</f>
        <v>k=5, r=0.1</v>
      </c>
      <c r="KC77" s="1" t="str" cm="1">
        <f t="array" aca="1" ref="KC77" ca="1">CONCATENATE(INDIRECT(ADDRESS(1,MATCH(_xlfn.MINIFS(B77:JM77,metrics.rec,"Time"),B77:JM77,0)+1)), ", ", INDIRECT(ADDRESS(2,MATCH(_xlfn.MINIFS(B77:JM77,metrics.rec,"Time"),B77:JM77,0)+1)))</f>
        <v>k=5, r=0.9</v>
      </c>
    </row>
    <row r="78" spans="1:289" x14ac:dyDescent="0.2">
      <c r="A78" s="1" t="s">
        <v>71</v>
      </c>
      <c r="B78" s="4">
        <v>0.61499999999999999</v>
      </c>
      <c r="C78" s="4">
        <v>0.65410000000000001</v>
      </c>
      <c r="D78" s="4">
        <v>0.30070000000000002</v>
      </c>
      <c r="E78" s="4">
        <v>1.6000000000000001E-3</v>
      </c>
      <c r="F78" s="4">
        <v>0.88249999999999995</v>
      </c>
      <c r="G78" s="4"/>
      <c r="H78" s="4">
        <v>1</v>
      </c>
      <c r="I78" s="4">
        <v>8.1262000000000008</v>
      </c>
      <c r="J78" s="5">
        <v>0.62009999999999998</v>
      </c>
      <c r="K78" s="5">
        <v>0.66690000000000005</v>
      </c>
      <c r="L78" s="5">
        <v>0.30480000000000002</v>
      </c>
      <c r="M78" s="5">
        <v>3.0999999999999999E-3</v>
      </c>
      <c r="N78" s="5">
        <v>0.87919999999999998</v>
      </c>
      <c r="O78" s="5">
        <v>0.65349999999999997</v>
      </c>
      <c r="P78" s="5">
        <v>1</v>
      </c>
      <c r="Q78" s="5">
        <v>8.7364999999999995</v>
      </c>
      <c r="R78" s="4">
        <v>0.62749999999999995</v>
      </c>
      <c r="S78" s="4">
        <v>0.68359999999999999</v>
      </c>
      <c r="T78" s="4">
        <v>0.29039999999999999</v>
      </c>
      <c r="U78" s="4">
        <v>4.7999999999999996E-3</v>
      </c>
      <c r="V78" s="4">
        <v>0.87219999999999998</v>
      </c>
      <c r="W78" s="4"/>
      <c r="X78" s="4">
        <v>1</v>
      </c>
      <c r="Y78" s="4">
        <v>6.6969000000000003</v>
      </c>
      <c r="Z78" s="5">
        <v>0.6331</v>
      </c>
      <c r="AA78" s="5">
        <v>0.69230000000000003</v>
      </c>
      <c r="AB78" s="5">
        <v>0.27889999999999998</v>
      </c>
      <c r="AC78" s="5">
        <v>6.7000000000000002E-3</v>
      </c>
      <c r="AD78" s="5">
        <v>0.86919999999999997</v>
      </c>
      <c r="AE78" s="5">
        <v>0.65259999999999996</v>
      </c>
      <c r="AF78" s="5">
        <v>1</v>
      </c>
      <c r="AG78" s="5">
        <v>5.8807</v>
      </c>
      <c r="AH78" s="4">
        <v>0.63900000000000001</v>
      </c>
      <c r="AI78" s="4">
        <v>0.70509999999999995</v>
      </c>
      <c r="AJ78" s="4">
        <v>0.27779999999999999</v>
      </c>
      <c r="AK78" s="4">
        <v>8.8999999999999999E-3</v>
      </c>
      <c r="AL78" s="4">
        <v>0.85819999999999996</v>
      </c>
      <c r="AM78" s="4"/>
      <c r="AN78" s="4">
        <v>1</v>
      </c>
      <c r="AO78" s="4">
        <v>4.8457999999999997</v>
      </c>
      <c r="AP78" s="5">
        <v>0.65029999999999999</v>
      </c>
      <c r="AQ78" s="5">
        <v>0.72870000000000001</v>
      </c>
      <c r="AR78" s="5">
        <v>0.25340000000000001</v>
      </c>
      <c r="AS78" s="5">
        <v>1.15E-2</v>
      </c>
      <c r="AT78" s="5">
        <v>0.84619999999999995</v>
      </c>
      <c r="AU78" s="5">
        <v>0.64839999999999998</v>
      </c>
      <c r="AV78" s="5">
        <v>1</v>
      </c>
      <c r="AW78" s="5">
        <v>3.8624999999999998</v>
      </c>
      <c r="AX78" s="4">
        <v>0.6633</v>
      </c>
      <c r="AY78" s="4">
        <v>0.76090000000000002</v>
      </c>
      <c r="AZ78" s="4">
        <v>0.23449999999999999</v>
      </c>
      <c r="BA78" s="4">
        <v>1.49E-2</v>
      </c>
      <c r="BB78" s="4">
        <v>0.82830000000000004</v>
      </c>
      <c r="BC78" s="4"/>
      <c r="BD78" s="4">
        <v>1</v>
      </c>
      <c r="BE78" s="4">
        <v>3.5684</v>
      </c>
      <c r="BF78" s="5">
        <v>0.68799999999999994</v>
      </c>
      <c r="BG78" s="5">
        <v>0.82369999999999999</v>
      </c>
      <c r="BH78" s="5">
        <v>0.1951</v>
      </c>
      <c r="BI78" s="5">
        <v>1.9800000000000002E-2</v>
      </c>
      <c r="BJ78" s="5">
        <v>0.79149999999999998</v>
      </c>
      <c r="BK78" s="5">
        <v>0.63400000000000001</v>
      </c>
      <c r="BL78" s="5">
        <v>0.99870000000000003</v>
      </c>
      <c r="BM78" s="5">
        <v>1.9303999999999999</v>
      </c>
      <c r="BN78" s="4">
        <v>0.74739999999999995</v>
      </c>
      <c r="BO78" s="4">
        <v>0.9758</v>
      </c>
      <c r="BP78" s="4">
        <v>0.13719999999999999</v>
      </c>
      <c r="BQ78" s="4">
        <v>2.86E-2</v>
      </c>
      <c r="BR78" s="4">
        <v>0.70120000000000005</v>
      </c>
      <c r="BS78" s="4"/>
      <c r="BT78" s="4">
        <v>0.9839</v>
      </c>
      <c r="BU78" s="4">
        <v>1.2851999999999999</v>
      </c>
      <c r="BV78" s="5"/>
      <c r="BW78" s="5"/>
      <c r="BX78" s="5"/>
      <c r="BY78" s="5"/>
      <c r="BZ78" s="5"/>
      <c r="CA78" s="5"/>
      <c r="CB78" s="5"/>
      <c r="CC78" s="5"/>
      <c r="CD78" s="4"/>
      <c r="CE78" s="4"/>
      <c r="CF78" s="4"/>
      <c r="CG78" s="4"/>
      <c r="CH78" s="4"/>
      <c r="CI78" s="4"/>
      <c r="CJ78" s="4"/>
      <c r="CK78" s="4"/>
      <c r="CL78" s="5">
        <v>0.63990000000000002</v>
      </c>
      <c r="CM78" s="5">
        <v>0.7077</v>
      </c>
      <c r="CN78" s="5">
        <v>0.27789999999999998</v>
      </c>
      <c r="CO78" s="5">
        <v>8.8999999999999999E-3</v>
      </c>
      <c r="CP78" s="5">
        <v>0.85970000000000002</v>
      </c>
      <c r="CQ78" s="5">
        <v>0.65159999999999996</v>
      </c>
      <c r="CR78" s="5">
        <v>1</v>
      </c>
      <c r="CS78" s="5">
        <v>4.9650999999999996</v>
      </c>
      <c r="CT78" s="4"/>
      <c r="CU78" s="4"/>
      <c r="CV78" s="4"/>
      <c r="CW78" s="4"/>
      <c r="CX78" s="4"/>
      <c r="CY78" s="4"/>
      <c r="CZ78" s="4"/>
      <c r="DA78" s="4"/>
      <c r="DB78" s="5"/>
      <c r="DC78" s="5"/>
      <c r="DD78" s="5"/>
      <c r="DE78" s="5"/>
      <c r="DF78" s="5"/>
      <c r="DG78" s="5"/>
      <c r="DH78" s="5"/>
      <c r="DI78" s="5"/>
      <c r="DJ78" s="4"/>
      <c r="DK78" s="4"/>
      <c r="DL78" s="4"/>
      <c r="DM78" s="4"/>
      <c r="DN78" s="4"/>
      <c r="DO78" s="4"/>
      <c r="DP78" s="4"/>
      <c r="DQ78" s="4"/>
      <c r="DR78" s="5"/>
      <c r="DS78" s="5"/>
      <c r="DT78" s="5"/>
      <c r="DU78" s="5"/>
      <c r="DV78" s="5"/>
      <c r="DW78" s="5"/>
      <c r="DX78" s="5"/>
      <c r="DY78" s="5"/>
      <c r="DZ78" s="4">
        <v>0.64</v>
      </c>
      <c r="EA78" s="4">
        <v>0.70789999999999997</v>
      </c>
      <c r="EB78" s="4">
        <v>0.27739999999999998</v>
      </c>
      <c r="EC78" s="4">
        <v>8.8999999999999999E-3</v>
      </c>
      <c r="ED78" s="4">
        <v>0.8579</v>
      </c>
      <c r="EE78" s="4">
        <v>0.65039999999999998</v>
      </c>
      <c r="EF78" s="4">
        <v>1</v>
      </c>
      <c r="EG78" s="4">
        <v>4.4119000000000002</v>
      </c>
      <c r="EH78" s="5"/>
      <c r="EI78" s="5"/>
      <c r="EJ78" s="5"/>
      <c r="EK78" s="5"/>
      <c r="EL78" s="5"/>
      <c r="EM78" s="5"/>
      <c r="EN78" s="5"/>
      <c r="EO78" s="5"/>
      <c r="EP78" s="4"/>
      <c r="EQ78" s="4"/>
      <c r="ER78" s="4"/>
      <c r="ES78" s="4"/>
      <c r="ET78" s="4"/>
      <c r="EU78" s="4"/>
      <c r="EV78" s="4"/>
      <c r="EW78" s="4"/>
      <c r="EX78" s="5">
        <v>0.6139</v>
      </c>
      <c r="EY78" s="5">
        <v>0.65300000000000002</v>
      </c>
      <c r="EZ78" s="5">
        <v>0.31169999999999998</v>
      </c>
      <c r="FA78" s="5">
        <v>1.6000000000000001E-3</v>
      </c>
      <c r="FB78" s="5">
        <v>0.8831</v>
      </c>
      <c r="FC78" s="5">
        <v>0.65569999999999995</v>
      </c>
      <c r="FD78" s="5">
        <v>1</v>
      </c>
      <c r="FE78" s="5">
        <v>10.372199999999999</v>
      </c>
      <c r="FF78" s="4">
        <v>0.62649999999999995</v>
      </c>
      <c r="FG78" s="4">
        <v>0.67989999999999995</v>
      </c>
      <c r="FH78" s="4">
        <v>0.29530000000000001</v>
      </c>
      <c r="FI78" s="4">
        <v>4.7999999999999996E-3</v>
      </c>
      <c r="FJ78" s="4">
        <v>0.87419999999999998</v>
      </c>
      <c r="FK78" s="4">
        <v>0.65190000000000003</v>
      </c>
      <c r="FL78" s="4">
        <v>1</v>
      </c>
      <c r="FM78" s="4">
        <v>8.7761999999999993</v>
      </c>
      <c r="FN78" s="5">
        <v>0.64049999999999996</v>
      </c>
      <c r="FO78" s="5">
        <v>0.70950000000000002</v>
      </c>
      <c r="FP78" s="5">
        <v>0.2762</v>
      </c>
      <c r="FQ78" s="5">
        <v>8.8999999999999999E-3</v>
      </c>
      <c r="FR78" s="5">
        <v>0.85940000000000005</v>
      </c>
      <c r="FS78" s="5">
        <v>0.65169999999999995</v>
      </c>
      <c r="FT78" s="5">
        <v>1</v>
      </c>
      <c r="FU78" s="5">
        <v>6.7458</v>
      </c>
      <c r="FV78" s="4">
        <v>0.66279999999999994</v>
      </c>
      <c r="FW78" s="4">
        <v>0.76060000000000005</v>
      </c>
      <c r="FX78" s="4">
        <v>0.23580000000000001</v>
      </c>
      <c r="FY78" s="4">
        <v>1.49E-2</v>
      </c>
      <c r="FZ78" s="4">
        <v>0.82720000000000005</v>
      </c>
      <c r="GA78" s="4">
        <v>0.64629999999999999</v>
      </c>
      <c r="GB78" s="4">
        <v>0.99990000000000001</v>
      </c>
      <c r="GC78" s="4">
        <v>3.6593</v>
      </c>
      <c r="GD78" s="5"/>
      <c r="GE78" s="5"/>
      <c r="GF78" s="5"/>
      <c r="GG78" s="5"/>
      <c r="GH78" s="5"/>
      <c r="GI78" s="5"/>
      <c r="GJ78" s="5"/>
      <c r="GK78" s="5"/>
      <c r="GL78" s="4"/>
      <c r="GM78" s="4"/>
      <c r="GN78" s="4"/>
      <c r="GO78" s="4"/>
      <c r="GP78" s="4"/>
      <c r="GQ78" s="4"/>
      <c r="GR78" s="4"/>
      <c r="GS78" s="4"/>
      <c r="GT78" s="5"/>
      <c r="GU78" s="5"/>
      <c r="GV78" s="5"/>
      <c r="GW78" s="5"/>
      <c r="GX78" s="5"/>
      <c r="GY78" s="5"/>
      <c r="GZ78" s="5"/>
      <c r="HA78" s="5"/>
      <c r="HB78" s="4"/>
      <c r="HC78" s="4"/>
      <c r="HD78" s="4"/>
      <c r="HE78" s="4"/>
      <c r="HF78" s="4"/>
      <c r="HG78" s="4"/>
      <c r="HH78" s="4"/>
      <c r="HI78" s="4"/>
      <c r="HJ78" s="5"/>
      <c r="HK78" s="5"/>
      <c r="HL78" s="5"/>
      <c r="HM78" s="5"/>
      <c r="HN78" s="5"/>
      <c r="HO78" s="5"/>
      <c r="HP78" s="5"/>
      <c r="HQ78" s="5"/>
      <c r="HR78" s="4"/>
      <c r="HS78" s="4"/>
      <c r="HT78" s="4"/>
      <c r="HU78" s="4"/>
      <c r="HV78" s="4"/>
      <c r="HW78" s="4"/>
      <c r="HX78" s="4"/>
      <c r="HY78" s="4"/>
      <c r="HZ78" s="5"/>
      <c r="IA78" s="5"/>
      <c r="IB78" s="5"/>
      <c r="IC78" s="5"/>
      <c r="ID78" s="5"/>
      <c r="IE78" s="5"/>
      <c r="IF78" s="5"/>
      <c r="IG78" s="5"/>
      <c r="IH78" s="4"/>
      <c r="II78" s="4"/>
      <c r="IJ78" s="4"/>
      <c r="IK78" s="4"/>
      <c r="IL78" s="4"/>
      <c r="IM78" s="4"/>
      <c r="IN78" s="4"/>
      <c r="IO78" s="4"/>
      <c r="IP78" s="5"/>
      <c r="IQ78" s="5"/>
      <c r="IR78" s="5"/>
      <c r="IS78" s="5"/>
      <c r="IT78" s="5"/>
      <c r="IU78" s="5"/>
      <c r="IV78" s="5"/>
      <c r="IW78" s="5"/>
      <c r="IX78" s="4"/>
      <c r="IY78" s="4"/>
      <c r="IZ78" s="4"/>
      <c r="JA78" s="4"/>
      <c r="JB78" s="4"/>
      <c r="JC78" s="4"/>
      <c r="JD78" s="4"/>
      <c r="JE78" s="4"/>
      <c r="JF78" s="5"/>
      <c r="JG78" s="5"/>
      <c r="JH78" s="5"/>
      <c r="JI78" s="5"/>
      <c r="JJ78" s="5"/>
      <c r="JK78" s="5"/>
      <c r="JL78" s="5"/>
      <c r="JM78" s="5"/>
      <c r="JN78" s="4">
        <f t="shared" si="16"/>
        <v>0.64715333333333336</v>
      </c>
      <c r="JO78" s="4">
        <f t="shared" si="17"/>
        <v>0.72731333333333337</v>
      </c>
      <c r="JP78" s="4">
        <f t="shared" si="18"/>
        <v>0.26314000000000004</v>
      </c>
      <c r="JQ78" s="4">
        <f t="shared" si="19"/>
        <v>9.8600000000000007E-3</v>
      </c>
      <c r="JR78" s="4">
        <f t="shared" si="20"/>
        <v>0.84600000000000009</v>
      </c>
      <c r="JS78" s="4">
        <f t="shared" si="21"/>
        <v>0.64961000000000002</v>
      </c>
      <c r="JT78" s="4">
        <f t="shared" si="22"/>
        <v>0.99883333333333335</v>
      </c>
      <c r="JU78" s="4">
        <f t="shared" si="23"/>
        <v>5.5908733333333336</v>
      </c>
      <c r="JV78" s="1" t="str" cm="1">
        <f t="array" aca="1" ref="JV78" ca="1">CONCATENATE(INDIRECT(ADDRESS(1,MATCH(_xlfn.MINIFS(B78:JM78,metrics.rec,"MAE"),B78:JM78,0)+1)), ", ", INDIRECT(ADDRESS(2,MATCH(_xlfn.MINIFS(B78:JM78,metrics.rec,"MAE"),B78:JM78,0)+1)))</f>
        <v>k=20, r=0.1</v>
      </c>
      <c r="JW78" s="1" t="str" cm="1">
        <f t="array" aca="1" ref="JW78" ca="1">CONCATENATE(INDIRECT(ADDRESS(1,MATCH(_xlfn.MINIFS(B78:JM78,metrics.rec,"MSE"),B78:JM78,0)+1)), ", ", INDIRECT(ADDRESS(2,MATCH(_xlfn.MINIFS(B78:JM78,metrics.rec,"MSE"),B78:JM78,0)+1)))</f>
        <v>k=20, r=0.1</v>
      </c>
      <c r="JX78" s="1" t="str" cm="1">
        <f t="array" aca="1" ref="JX78" ca="1">CONCATENATE(INDIRECT(ADDRESS(1,MATCH(_xlfn.MAXIFS(B78:JM78,metrics.rec,"R"),B78:JM78,0)+1)), ", ", INDIRECT(ADDRESS(2,MATCH(_xlfn.MAXIFS(B78:JM78,metrics.rec,"R"),B78:JM78,0)+1)))</f>
        <v>k=20, r=0.1</v>
      </c>
      <c r="JY78" s="1" t="str" cm="1">
        <f t="array" aca="1" ref="JY78" ca="1">CONCATENATE(INDIRECT(ADDRESS(1,MATCH(_xlfn.MAXIFS(B78:JM78,metrics.rec,"Precision"),B78:JM78,0)+1)), ", ", INDIRECT(ADDRESS(2,MATCH(_xlfn.MAXIFS(B78:JM78,metrics.rec,"Precision"),B78:JM78,0)+1)))</f>
        <v>k=5, r=0.9</v>
      </c>
      <c r="JZ78" s="1" t="str" cm="1">
        <f t="array" aca="1" ref="JZ78" ca="1">CONCATENATE(INDIRECT(ADDRESS(1,MATCH(_xlfn.MAXIFS(B78:JM78,metrics.rec,"Recall"),B78:JM78,0)+1)), ", ", INDIRECT(ADDRESS(2,MATCH(_xlfn.MAXIFS(B78:JM78,metrics.rec,"Recall"),B78:JM78,0)+1)))</f>
        <v>k=20, r=0.1</v>
      </c>
      <c r="KA78" s="1" t="str" cm="1">
        <f t="array" aca="1" ref="KA78" ca="1">CONCATENATE(INDIRECT(ADDRESS(1,MATCH(_xlfn.MAXIFS(B78:JM78,metrics.rec,"Coverage"),B78:JM78,0)+1)), ", ", INDIRECT(ADDRESS(2,MATCH(_xlfn.MAXIFS(B78:JM78,metrics.rec,"Coverage"),B78:JM78,0)+1)))</f>
        <v>k=20, r=0.1</v>
      </c>
      <c r="KB78" s="1" t="str" cm="1">
        <f t="array" aca="1" ref="KB78" ca="1">CONCATENATE(INDIRECT(ADDRESS(1,MATCH(_xlfn.MAXIFS(B78:JM78,metrics.rec,"Recatio"),B78:JM78,0)+1)), ", ", INDIRECT(ADDRESS(2,MATCH(_xlfn.MAXIFS(B78:JM78,metrics.rec,"Recatio"),B78:JM78,0)+1)))</f>
        <v>k=5, r=0.1</v>
      </c>
      <c r="KC78" s="1" t="str" cm="1">
        <f t="array" aca="1" ref="KC78" ca="1">CONCATENATE(INDIRECT(ADDRESS(1,MATCH(_xlfn.MINIFS(B78:JM78,metrics.rec,"Time"),B78:JM78,0)+1)), ", ", INDIRECT(ADDRESS(2,MATCH(_xlfn.MINIFS(B78:JM78,metrics.rec,"Time"),B78:JM78,0)+1)))</f>
        <v>k=5, r=0.9</v>
      </c>
    </row>
    <row r="79" spans="1:289" x14ac:dyDescent="0.2">
      <c r="A79" s="1" t="s">
        <v>72</v>
      </c>
      <c r="B79" s="4">
        <v>0.61419999999999997</v>
      </c>
      <c r="C79" s="4">
        <v>0.65459999999999996</v>
      </c>
      <c r="D79" s="4">
        <v>0.30380000000000001</v>
      </c>
      <c r="E79" s="4">
        <v>1.6000000000000001E-3</v>
      </c>
      <c r="F79" s="4">
        <v>0.88880000000000003</v>
      </c>
      <c r="G79" s="4"/>
      <c r="H79" s="4">
        <v>1</v>
      </c>
      <c r="I79" s="4">
        <v>8.0657999999999994</v>
      </c>
      <c r="J79" s="5">
        <v>0.62070000000000003</v>
      </c>
      <c r="K79" s="5">
        <v>0.66990000000000005</v>
      </c>
      <c r="L79" s="5">
        <v>0.30809999999999998</v>
      </c>
      <c r="M79" s="5">
        <v>3.0999999999999999E-3</v>
      </c>
      <c r="N79" s="5">
        <v>0.88449999999999995</v>
      </c>
      <c r="O79" s="5">
        <v>0.65090000000000003</v>
      </c>
      <c r="P79" s="5">
        <v>1</v>
      </c>
      <c r="Q79" s="5">
        <v>8.3660999999999994</v>
      </c>
      <c r="R79" s="4">
        <v>0.627</v>
      </c>
      <c r="S79" s="4">
        <v>0.68459999999999999</v>
      </c>
      <c r="T79" s="4">
        <v>0.29149999999999998</v>
      </c>
      <c r="U79" s="4">
        <v>4.8999999999999998E-3</v>
      </c>
      <c r="V79" s="4">
        <v>0.87819999999999998</v>
      </c>
      <c r="W79" s="4"/>
      <c r="X79" s="4">
        <v>1</v>
      </c>
      <c r="Y79" s="4">
        <v>6.7542999999999997</v>
      </c>
      <c r="Z79" s="5">
        <v>0.63229999999999997</v>
      </c>
      <c r="AA79" s="5">
        <v>0.69299999999999995</v>
      </c>
      <c r="AB79" s="5">
        <v>0.27989999999999998</v>
      </c>
      <c r="AC79" s="5">
        <v>6.8999999999999999E-3</v>
      </c>
      <c r="AD79" s="5">
        <v>0.87460000000000004</v>
      </c>
      <c r="AE79" s="5">
        <v>0.63959999999999995</v>
      </c>
      <c r="AF79" s="5">
        <v>1</v>
      </c>
      <c r="AG79" s="5">
        <v>5.7655000000000003</v>
      </c>
      <c r="AH79" s="4">
        <v>0.63819999999999999</v>
      </c>
      <c r="AI79" s="4">
        <v>0.70589999999999997</v>
      </c>
      <c r="AJ79" s="4">
        <v>0.28100000000000003</v>
      </c>
      <c r="AK79" s="4">
        <v>9.2999999999999992E-3</v>
      </c>
      <c r="AL79" s="4">
        <v>0.86309999999999998</v>
      </c>
      <c r="AM79" s="4"/>
      <c r="AN79" s="4">
        <v>1</v>
      </c>
      <c r="AO79" s="4">
        <v>4.7812000000000001</v>
      </c>
      <c r="AP79" s="5">
        <v>0.64970000000000006</v>
      </c>
      <c r="AQ79" s="5">
        <v>0.73009999999999997</v>
      </c>
      <c r="AR79" s="5">
        <v>0.25819999999999999</v>
      </c>
      <c r="AS79" s="5">
        <v>1.23E-2</v>
      </c>
      <c r="AT79" s="5">
        <v>0.85009999999999997</v>
      </c>
      <c r="AU79" s="5">
        <v>0.61129999999999995</v>
      </c>
      <c r="AV79" s="5">
        <v>0.99970000000000003</v>
      </c>
      <c r="AW79" s="5">
        <v>3.9598</v>
      </c>
      <c r="AX79" s="4">
        <v>0.66180000000000005</v>
      </c>
      <c r="AY79" s="4">
        <v>0.7601</v>
      </c>
      <c r="AZ79" s="4">
        <v>0.23910000000000001</v>
      </c>
      <c r="BA79" s="4">
        <v>1.6799999999999999E-2</v>
      </c>
      <c r="BB79" s="4">
        <v>0.83030000000000004</v>
      </c>
      <c r="BC79" s="4"/>
      <c r="BD79" s="4">
        <v>1</v>
      </c>
      <c r="BE79" s="4">
        <v>3.4005000000000001</v>
      </c>
      <c r="BF79" s="5">
        <v>0.68389999999999995</v>
      </c>
      <c r="BG79" s="5">
        <v>0.81489999999999996</v>
      </c>
      <c r="BH79" s="5">
        <v>0.20680000000000001</v>
      </c>
      <c r="BI79" s="5">
        <v>2.5499999999999998E-2</v>
      </c>
      <c r="BJ79" s="5">
        <v>0.78410000000000002</v>
      </c>
      <c r="BK79" s="5">
        <v>0.48709999999999998</v>
      </c>
      <c r="BL79" s="5">
        <v>0.998</v>
      </c>
      <c r="BM79" s="5">
        <v>1.8773</v>
      </c>
      <c r="BN79" s="4">
        <v>0.72860000000000003</v>
      </c>
      <c r="BO79" s="4">
        <v>0.92479999999999996</v>
      </c>
      <c r="BP79" s="4">
        <v>0.16009999999999999</v>
      </c>
      <c r="BQ79" s="4">
        <v>5.5100000000000003E-2</v>
      </c>
      <c r="BR79" s="4">
        <v>0.60629999999999995</v>
      </c>
      <c r="BS79" s="4"/>
      <c r="BT79" s="4">
        <v>0.97599999999999998</v>
      </c>
      <c r="BU79" s="4">
        <v>1.2231000000000001</v>
      </c>
      <c r="BV79" s="5"/>
      <c r="BW79" s="5"/>
      <c r="BX79" s="5"/>
      <c r="BY79" s="5"/>
      <c r="BZ79" s="5"/>
      <c r="CA79" s="5"/>
      <c r="CB79" s="5"/>
      <c r="CC79" s="5"/>
      <c r="CD79" s="4"/>
      <c r="CE79" s="4"/>
      <c r="CF79" s="4"/>
      <c r="CG79" s="4"/>
      <c r="CH79" s="4"/>
      <c r="CI79" s="4"/>
      <c r="CJ79" s="4"/>
      <c r="CK79" s="4"/>
      <c r="CL79" s="5">
        <v>0.63959999999999995</v>
      </c>
      <c r="CM79" s="5">
        <v>0.70960000000000001</v>
      </c>
      <c r="CN79" s="5">
        <v>0.27910000000000001</v>
      </c>
      <c r="CO79" s="5">
        <v>9.1999999999999998E-3</v>
      </c>
      <c r="CP79" s="5">
        <v>0.86460000000000004</v>
      </c>
      <c r="CQ79" s="5">
        <v>0.63049999999999995</v>
      </c>
      <c r="CR79" s="5">
        <v>1</v>
      </c>
      <c r="CS79" s="5">
        <v>6.5134999999999996</v>
      </c>
      <c r="CT79" s="4"/>
      <c r="CU79" s="4"/>
      <c r="CV79" s="4"/>
      <c r="CW79" s="4"/>
      <c r="CX79" s="4"/>
      <c r="CY79" s="4"/>
      <c r="CZ79" s="4"/>
      <c r="DA79" s="4"/>
      <c r="DB79" s="5"/>
      <c r="DC79" s="5"/>
      <c r="DD79" s="5"/>
      <c r="DE79" s="5"/>
      <c r="DF79" s="5"/>
      <c r="DG79" s="5"/>
      <c r="DH79" s="5"/>
      <c r="DI79" s="5"/>
      <c r="DJ79" s="4"/>
      <c r="DK79" s="4"/>
      <c r="DL79" s="4"/>
      <c r="DM79" s="4"/>
      <c r="DN79" s="4"/>
      <c r="DO79" s="4"/>
      <c r="DP79" s="4"/>
      <c r="DQ79" s="4"/>
      <c r="DR79" s="5"/>
      <c r="DS79" s="5"/>
      <c r="DT79" s="5"/>
      <c r="DU79" s="5"/>
      <c r="DV79" s="5"/>
      <c r="DW79" s="5"/>
      <c r="DX79" s="5"/>
      <c r="DY79" s="5"/>
      <c r="DZ79" s="4">
        <v>0.63939999999999997</v>
      </c>
      <c r="EA79" s="4">
        <v>0.70889999999999997</v>
      </c>
      <c r="EB79" s="4">
        <v>0.28270000000000001</v>
      </c>
      <c r="EC79" s="4">
        <v>9.2999999999999992E-3</v>
      </c>
      <c r="ED79" s="4">
        <v>0.86299999999999999</v>
      </c>
      <c r="EE79" s="4">
        <v>0.62960000000000005</v>
      </c>
      <c r="EF79" s="4">
        <v>1</v>
      </c>
      <c r="EG79" s="4">
        <v>4.8388</v>
      </c>
      <c r="EH79" s="5"/>
      <c r="EI79" s="5"/>
      <c r="EJ79" s="5"/>
      <c r="EK79" s="5"/>
      <c r="EL79" s="5"/>
      <c r="EM79" s="5"/>
      <c r="EN79" s="5"/>
      <c r="EO79" s="5"/>
      <c r="EP79" s="4"/>
      <c r="EQ79" s="4"/>
      <c r="ER79" s="4"/>
      <c r="ES79" s="4"/>
      <c r="ET79" s="4"/>
      <c r="EU79" s="4"/>
      <c r="EV79" s="4"/>
      <c r="EW79" s="4"/>
      <c r="EX79" s="5">
        <v>0.61360000000000003</v>
      </c>
      <c r="EY79" s="5">
        <v>0.65429999999999999</v>
      </c>
      <c r="EZ79" s="5">
        <v>0.31690000000000002</v>
      </c>
      <c r="FA79" s="5">
        <v>1.6000000000000001E-3</v>
      </c>
      <c r="FB79" s="5">
        <v>0.88800000000000001</v>
      </c>
      <c r="FC79" s="5">
        <v>0.65600000000000003</v>
      </c>
      <c r="FD79" s="5">
        <v>1</v>
      </c>
      <c r="FE79" s="5">
        <v>10.2606</v>
      </c>
      <c r="FF79" s="4">
        <v>0.62629999999999997</v>
      </c>
      <c r="FG79" s="4">
        <v>0.68169999999999997</v>
      </c>
      <c r="FH79" s="4">
        <v>0.29870000000000002</v>
      </c>
      <c r="FI79" s="4">
        <v>4.8999999999999998E-3</v>
      </c>
      <c r="FJ79" s="4">
        <v>0.87970000000000004</v>
      </c>
      <c r="FK79" s="4">
        <v>0.64529999999999998</v>
      </c>
      <c r="FL79" s="4">
        <v>1</v>
      </c>
      <c r="FM79" s="4">
        <v>8.4438999999999993</v>
      </c>
      <c r="FN79" s="5">
        <v>0.63990000000000002</v>
      </c>
      <c r="FO79" s="5">
        <v>0.71050000000000002</v>
      </c>
      <c r="FP79" s="5">
        <v>0.27829999999999999</v>
      </c>
      <c r="FQ79" s="5">
        <v>9.2999999999999992E-3</v>
      </c>
      <c r="FR79" s="5">
        <v>0.86439999999999995</v>
      </c>
      <c r="FS79" s="5">
        <v>0.63029999999999997</v>
      </c>
      <c r="FT79" s="5">
        <v>1</v>
      </c>
      <c r="FU79" s="5">
        <v>6.3928000000000003</v>
      </c>
      <c r="FV79" s="4">
        <v>0.66139999999999999</v>
      </c>
      <c r="FW79" s="4">
        <v>0.75990000000000002</v>
      </c>
      <c r="FX79" s="4">
        <v>0.2404</v>
      </c>
      <c r="FY79" s="4">
        <v>1.6799999999999999E-2</v>
      </c>
      <c r="FZ79" s="4">
        <v>0.82950000000000002</v>
      </c>
      <c r="GA79" s="4">
        <v>0.57489999999999997</v>
      </c>
      <c r="GB79" s="4">
        <v>0.99980000000000002</v>
      </c>
      <c r="GC79" s="4">
        <v>3.6837</v>
      </c>
      <c r="GD79" s="5"/>
      <c r="GE79" s="5"/>
      <c r="GF79" s="5"/>
      <c r="GG79" s="5"/>
      <c r="GH79" s="5"/>
      <c r="GI79" s="5"/>
      <c r="GJ79" s="5"/>
      <c r="GK79" s="5"/>
      <c r="GL79" s="4"/>
      <c r="GM79" s="4"/>
      <c r="GN79" s="4"/>
      <c r="GO79" s="4"/>
      <c r="GP79" s="4"/>
      <c r="GQ79" s="4"/>
      <c r="GR79" s="4"/>
      <c r="GS79" s="4"/>
      <c r="GT79" s="5"/>
      <c r="GU79" s="5"/>
      <c r="GV79" s="5"/>
      <c r="GW79" s="5"/>
      <c r="GX79" s="5"/>
      <c r="GY79" s="5"/>
      <c r="GZ79" s="5"/>
      <c r="HA79" s="5"/>
      <c r="HB79" s="4">
        <v>0.63949999999999996</v>
      </c>
      <c r="HC79" s="4">
        <v>0.70950000000000002</v>
      </c>
      <c r="HD79" s="4">
        <v>0.2792</v>
      </c>
      <c r="HE79" s="4">
        <v>9.2999999999999992E-3</v>
      </c>
      <c r="HF79" s="4">
        <v>0.86350000000000005</v>
      </c>
      <c r="HG79" s="4"/>
      <c r="HH79" s="4">
        <v>1</v>
      </c>
      <c r="HI79" s="4">
        <v>4.7469000000000001</v>
      </c>
      <c r="HJ79" s="5"/>
      <c r="HK79" s="5"/>
      <c r="HL79" s="5"/>
      <c r="HM79" s="5"/>
      <c r="HN79" s="5"/>
      <c r="HO79" s="5"/>
      <c r="HP79" s="5"/>
      <c r="HQ79" s="5"/>
      <c r="HR79" s="4"/>
      <c r="HS79" s="4"/>
      <c r="HT79" s="4"/>
      <c r="HU79" s="4"/>
      <c r="HV79" s="4"/>
      <c r="HW79" s="4"/>
      <c r="HX79" s="4"/>
      <c r="HY79" s="4"/>
      <c r="HZ79" s="5"/>
      <c r="IA79" s="5"/>
      <c r="IB79" s="5"/>
      <c r="IC79" s="5"/>
      <c r="ID79" s="5"/>
      <c r="IE79" s="5"/>
      <c r="IF79" s="5"/>
      <c r="IG79" s="5"/>
      <c r="IH79" s="4"/>
      <c r="II79" s="4"/>
      <c r="IJ79" s="4"/>
      <c r="IK79" s="4"/>
      <c r="IL79" s="4"/>
      <c r="IM79" s="4"/>
      <c r="IN79" s="4"/>
      <c r="IO79" s="4"/>
      <c r="IP79" s="5"/>
      <c r="IQ79" s="5"/>
      <c r="IR79" s="5"/>
      <c r="IS79" s="5"/>
      <c r="IT79" s="5"/>
      <c r="IU79" s="5"/>
      <c r="IV79" s="5"/>
      <c r="IW79" s="5"/>
      <c r="IX79" s="4"/>
      <c r="IY79" s="4"/>
      <c r="IZ79" s="4"/>
      <c r="JA79" s="4"/>
      <c r="JB79" s="4"/>
      <c r="JC79" s="4"/>
      <c r="JD79" s="4"/>
      <c r="JE79" s="4"/>
      <c r="JF79" s="5"/>
      <c r="JG79" s="5"/>
      <c r="JH79" s="5"/>
      <c r="JI79" s="5"/>
      <c r="JJ79" s="5"/>
      <c r="JK79" s="5"/>
      <c r="JL79" s="5"/>
      <c r="JM79" s="5"/>
      <c r="JN79" s="4">
        <f t="shared" si="16"/>
        <v>0.64475625000000014</v>
      </c>
      <c r="JO79" s="4">
        <f t="shared" si="17"/>
        <v>0.72326875000000002</v>
      </c>
      <c r="JP79" s="4">
        <f t="shared" si="18"/>
        <v>0.26898750000000005</v>
      </c>
      <c r="JQ79" s="4">
        <f t="shared" si="19"/>
        <v>1.2243749999999999E-2</v>
      </c>
      <c r="JR79" s="4">
        <f t="shared" si="20"/>
        <v>0.84454374999999993</v>
      </c>
      <c r="JS79" s="4">
        <f t="shared" si="21"/>
        <v>0.61555000000000004</v>
      </c>
      <c r="JT79" s="4">
        <f t="shared" si="22"/>
        <v>0.99834375000000009</v>
      </c>
      <c r="JU79" s="4">
        <f t="shared" si="23"/>
        <v>5.5671124999999995</v>
      </c>
      <c r="JV79" s="1" t="str" cm="1">
        <f t="array" aca="1" ref="JV79" ca="1">CONCATENATE(INDIRECT(ADDRESS(1,MATCH(_xlfn.MINIFS(B79:JM79,metrics.rec,"MAE"),B79:JM79,0)+1)), ", ", INDIRECT(ADDRESS(2,MATCH(_xlfn.MINIFS(B79:JM79,metrics.rec,"MAE"),B79:JM79,0)+1)))</f>
        <v>k=20, r=0.1</v>
      </c>
      <c r="JW79" s="1" t="str" cm="1">
        <f t="array" aca="1" ref="JW79" ca="1">CONCATENATE(INDIRECT(ADDRESS(1,MATCH(_xlfn.MINIFS(B79:JM79,metrics.rec,"MSE"),B79:JM79,0)+1)), ", ", INDIRECT(ADDRESS(2,MATCH(_xlfn.MINIFS(B79:JM79,metrics.rec,"MSE"),B79:JM79,0)+1)))</f>
        <v>k=20, r=0.1</v>
      </c>
      <c r="JX79" s="1" t="str" cm="1">
        <f t="array" aca="1" ref="JX79" ca="1">CONCATENATE(INDIRECT(ADDRESS(1,MATCH(_xlfn.MAXIFS(B79:JM79,metrics.rec,"R"),B79:JM79,0)+1)), ", ", INDIRECT(ADDRESS(2,MATCH(_xlfn.MAXIFS(B79:JM79,metrics.rec,"R"),B79:JM79,0)+1)))</f>
        <v>k=20, r=0.1</v>
      </c>
      <c r="JY79" s="1" t="str" cm="1">
        <f t="array" aca="1" ref="JY79" ca="1">CONCATENATE(INDIRECT(ADDRESS(1,MATCH(_xlfn.MAXIFS(B79:JM79,metrics.rec,"Precision"),B79:JM79,0)+1)), ", ", INDIRECT(ADDRESS(2,MATCH(_xlfn.MAXIFS(B79:JM79,metrics.rec,"Precision"),B79:JM79,0)+1)))</f>
        <v>k=5, r=0.9</v>
      </c>
      <c r="JZ79" s="1" t="str" cm="1">
        <f t="array" aca="1" ref="JZ79" ca="1">CONCATENATE(INDIRECT(ADDRESS(1,MATCH(_xlfn.MAXIFS(B79:JM79,metrics.rec,"Recall"),B79:JM79,0)+1)), ", ", INDIRECT(ADDRESS(2,MATCH(_xlfn.MAXIFS(B79:JM79,metrics.rec,"Recall"),B79:JM79,0)+1)))</f>
        <v>k=5, r=0.1</v>
      </c>
      <c r="KA79" s="1" t="str" cm="1">
        <f t="array" aca="1" ref="KA79" ca="1">CONCATENATE(INDIRECT(ADDRESS(1,MATCH(_xlfn.MAXIFS(B79:JM79,metrics.rec,"Coverage"),B79:JM79,0)+1)), ", ", INDIRECT(ADDRESS(2,MATCH(_xlfn.MAXIFS(B79:JM79,metrics.rec,"Coverage"),B79:JM79,0)+1)))</f>
        <v>k=20, r=0.1</v>
      </c>
      <c r="KB79" s="1" t="str" cm="1">
        <f t="array" aca="1" ref="KB79" ca="1">CONCATENATE(INDIRECT(ADDRESS(1,MATCH(_xlfn.MAXIFS(B79:JM79,metrics.rec,"Recatio"),B79:JM79,0)+1)), ", ", INDIRECT(ADDRESS(2,MATCH(_xlfn.MAXIFS(B79:JM79,metrics.rec,"Recatio"),B79:JM79,0)+1)))</f>
        <v>k=5, r=0.1</v>
      </c>
      <c r="KC79" s="1" t="str" cm="1">
        <f t="array" aca="1" ref="KC79" ca="1">CONCATENATE(INDIRECT(ADDRESS(1,MATCH(_xlfn.MINIFS(B79:JM79,metrics.rec,"Time"),B79:JM79,0)+1)), ", ", INDIRECT(ADDRESS(2,MATCH(_xlfn.MINIFS(B79:JM79,metrics.rec,"Time"),B79:JM79,0)+1)))</f>
        <v>k=5, r=0.9</v>
      </c>
    </row>
    <row r="80" spans="1:289" x14ac:dyDescent="0.2">
      <c r="A80" s="1" t="s">
        <v>73</v>
      </c>
      <c r="B80" s="4">
        <v>0.63500000000000001</v>
      </c>
      <c r="C80" s="4">
        <v>0.68910000000000005</v>
      </c>
      <c r="D80" s="4">
        <v>0.27879999999999999</v>
      </c>
      <c r="E80" s="4">
        <v>1.6999999999999999E-3</v>
      </c>
      <c r="F80" s="4">
        <v>0.87739999999999996</v>
      </c>
      <c r="G80" s="4"/>
      <c r="H80" s="4">
        <v>1</v>
      </c>
      <c r="I80" s="4">
        <v>8.7448999999999995</v>
      </c>
      <c r="J80" s="5">
        <v>0.63870000000000005</v>
      </c>
      <c r="K80" s="5">
        <v>0.70020000000000004</v>
      </c>
      <c r="L80" s="5">
        <v>0.28129999999999999</v>
      </c>
      <c r="M80" s="5">
        <v>3.3999999999999998E-3</v>
      </c>
      <c r="N80" s="5">
        <v>0.87260000000000004</v>
      </c>
      <c r="O80" s="5">
        <v>0.5927</v>
      </c>
      <c r="P80" s="5">
        <v>1</v>
      </c>
      <c r="Q80" s="5">
        <v>7.8018000000000001</v>
      </c>
      <c r="R80" s="4">
        <v>0.64590000000000003</v>
      </c>
      <c r="S80" s="4">
        <v>0.71779999999999999</v>
      </c>
      <c r="T80" s="4">
        <v>0.2661</v>
      </c>
      <c r="U80" s="4">
        <v>5.3E-3</v>
      </c>
      <c r="V80" s="4">
        <v>0.86560000000000004</v>
      </c>
      <c r="W80" s="4"/>
      <c r="X80" s="4">
        <v>1</v>
      </c>
      <c r="Y80" s="4">
        <v>6.5420999999999996</v>
      </c>
      <c r="Z80" s="5">
        <v>0.65180000000000005</v>
      </c>
      <c r="AA80" s="5">
        <v>0.72799999999999998</v>
      </c>
      <c r="AB80" s="5">
        <v>0.26379999999999998</v>
      </c>
      <c r="AC80" s="5">
        <v>7.4999999999999997E-3</v>
      </c>
      <c r="AD80" s="5">
        <v>0.85980000000000001</v>
      </c>
      <c r="AE80" s="5">
        <v>0.57799999999999996</v>
      </c>
      <c r="AF80" s="5">
        <v>1</v>
      </c>
      <c r="AG80" s="5">
        <v>5.5416999999999996</v>
      </c>
      <c r="AH80" s="4">
        <v>0.65959999999999996</v>
      </c>
      <c r="AI80" s="4">
        <v>0.745</v>
      </c>
      <c r="AJ80" s="4">
        <v>0.24610000000000001</v>
      </c>
      <c r="AK80" s="4">
        <v>1.01E-2</v>
      </c>
      <c r="AL80" s="4">
        <v>0.84689999999999999</v>
      </c>
      <c r="AM80" s="4"/>
      <c r="AN80" s="4">
        <v>1</v>
      </c>
      <c r="AO80" s="4">
        <v>4.6768999999999998</v>
      </c>
      <c r="AP80" s="5">
        <v>0.67310000000000003</v>
      </c>
      <c r="AQ80" s="5">
        <v>0.77500000000000002</v>
      </c>
      <c r="AR80" s="5">
        <v>0.2303</v>
      </c>
      <c r="AS80" s="5">
        <v>1.3599999999999999E-2</v>
      </c>
      <c r="AT80" s="5">
        <v>0.83220000000000005</v>
      </c>
      <c r="AU80" s="5">
        <v>0.54139999999999999</v>
      </c>
      <c r="AV80" s="5">
        <v>1</v>
      </c>
      <c r="AW80" s="5">
        <v>3.7296999999999998</v>
      </c>
      <c r="AX80" s="4">
        <v>0.68830000000000002</v>
      </c>
      <c r="AY80" s="4">
        <v>0.81240000000000001</v>
      </c>
      <c r="AZ80" s="4">
        <v>0.2024</v>
      </c>
      <c r="BA80" s="4">
        <v>1.9E-2</v>
      </c>
      <c r="BB80" s="4">
        <v>0.81159999999999999</v>
      </c>
      <c r="BC80" s="4"/>
      <c r="BD80" s="4">
        <v>1</v>
      </c>
      <c r="BE80" s="4">
        <v>3.4575999999999998</v>
      </c>
      <c r="BF80" s="5">
        <v>0.70979999999999999</v>
      </c>
      <c r="BG80" s="5">
        <v>0.86899999999999999</v>
      </c>
      <c r="BH80" s="5">
        <v>0.1653</v>
      </c>
      <c r="BI80" s="5">
        <v>2.9499999999999998E-2</v>
      </c>
      <c r="BJ80" s="5">
        <v>0.75560000000000005</v>
      </c>
      <c r="BK80" s="5">
        <v>0.40610000000000002</v>
      </c>
      <c r="BL80" s="5">
        <v>0.99839999999999995</v>
      </c>
      <c r="BM80" s="5">
        <v>1.8097000000000001</v>
      </c>
      <c r="BN80" s="4">
        <v>0.75019999999999998</v>
      </c>
      <c r="BO80" s="4">
        <v>0.9758</v>
      </c>
      <c r="BP80" s="4">
        <v>0.12230000000000001</v>
      </c>
      <c r="BQ80" s="4">
        <v>6.4699999999999994E-2</v>
      </c>
      <c r="BR80" s="4">
        <v>0.54310000000000003</v>
      </c>
      <c r="BS80" s="4"/>
      <c r="BT80" s="4">
        <v>0.97409999999999997</v>
      </c>
      <c r="BU80" s="4">
        <v>1.429</v>
      </c>
      <c r="BV80" s="5"/>
      <c r="BW80" s="5"/>
      <c r="BX80" s="5"/>
      <c r="BY80" s="5"/>
      <c r="BZ80" s="5"/>
      <c r="CA80" s="5"/>
      <c r="CB80" s="5"/>
      <c r="CC80" s="5"/>
      <c r="CD80" s="4"/>
      <c r="CE80" s="4"/>
      <c r="CF80" s="4"/>
      <c r="CG80" s="4"/>
      <c r="CH80" s="4"/>
      <c r="CI80" s="4"/>
      <c r="CJ80" s="4"/>
      <c r="CK80" s="4"/>
      <c r="CL80" s="5">
        <v>0.66039999999999999</v>
      </c>
      <c r="CM80" s="5">
        <v>0.74709999999999999</v>
      </c>
      <c r="CN80" s="5">
        <v>0.2505</v>
      </c>
      <c r="CO80" s="5">
        <v>1.01E-2</v>
      </c>
      <c r="CP80" s="5">
        <v>0.8488</v>
      </c>
      <c r="CQ80" s="5">
        <v>0.56689999999999996</v>
      </c>
      <c r="CR80" s="5">
        <v>1</v>
      </c>
      <c r="CS80" s="5">
        <v>4.7013999999999996</v>
      </c>
      <c r="CT80" s="4"/>
      <c r="CU80" s="4"/>
      <c r="CV80" s="4"/>
      <c r="CW80" s="4"/>
      <c r="CX80" s="4"/>
      <c r="CY80" s="4"/>
      <c r="CZ80" s="4"/>
      <c r="DA80" s="4"/>
      <c r="DB80" s="5"/>
      <c r="DC80" s="5"/>
      <c r="DD80" s="5"/>
      <c r="DE80" s="5"/>
      <c r="DF80" s="5"/>
      <c r="DG80" s="5"/>
      <c r="DH80" s="5"/>
      <c r="DI80" s="5"/>
      <c r="DJ80" s="4"/>
      <c r="DK80" s="4"/>
      <c r="DL80" s="4"/>
      <c r="DM80" s="4"/>
      <c r="DN80" s="4"/>
      <c r="DO80" s="4"/>
      <c r="DP80" s="4"/>
      <c r="DQ80" s="4"/>
      <c r="DR80" s="5"/>
      <c r="DS80" s="5"/>
      <c r="DT80" s="5"/>
      <c r="DU80" s="5"/>
      <c r="DV80" s="5"/>
      <c r="DW80" s="5"/>
      <c r="DX80" s="5"/>
      <c r="DY80" s="5"/>
      <c r="DZ80" s="4">
        <v>0.66080000000000005</v>
      </c>
      <c r="EA80" s="4">
        <v>0.74790000000000001</v>
      </c>
      <c r="EB80" s="4">
        <v>0.246</v>
      </c>
      <c r="EC80" s="4">
        <v>1.01E-2</v>
      </c>
      <c r="ED80" s="4">
        <v>0.84689999999999999</v>
      </c>
      <c r="EE80" s="4">
        <v>0.56540000000000001</v>
      </c>
      <c r="EF80" s="4">
        <v>1</v>
      </c>
      <c r="EG80" s="4">
        <v>4.5002000000000004</v>
      </c>
      <c r="EH80" s="5"/>
      <c r="EI80" s="5"/>
      <c r="EJ80" s="5"/>
      <c r="EK80" s="5"/>
      <c r="EL80" s="5"/>
      <c r="EM80" s="5"/>
      <c r="EN80" s="5"/>
      <c r="EO80" s="5"/>
      <c r="EP80" s="4"/>
      <c r="EQ80" s="4"/>
      <c r="ER80" s="4"/>
      <c r="ES80" s="4"/>
      <c r="ET80" s="4"/>
      <c r="EU80" s="4"/>
      <c r="EV80" s="4"/>
      <c r="EW80" s="4"/>
      <c r="EX80" s="5">
        <v>0.63329999999999997</v>
      </c>
      <c r="EY80" s="5">
        <v>0.68830000000000002</v>
      </c>
      <c r="EZ80" s="5">
        <v>0.28810000000000002</v>
      </c>
      <c r="FA80" s="5">
        <v>1.6999999999999999E-3</v>
      </c>
      <c r="FB80" s="5">
        <v>0.877</v>
      </c>
      <c r="FC80" s="5">
        <v>0.59540000000000004</v>
      </c>
      <c r="FD80" s="5">
        <v>1</v>
      </c>
      <c r="FE80" s="5">
        <v>11.5932</v>
      </c>
      <c r="FF80" s="4">
        <v>0.64500000000000002</v>
      </c>
      <c r="FG80" s="4">
        <v>0.71560000000000001</v>
      </c>
      <c r="FH80" s="4">
        <v>0.27250000000000002</v>
      </c>
      <c r="FI80" s="4">
        <v>5.3E-3</v>
      </c>
      <c r="FJ80" s="4">
        <v>0.86639999999999995</v>
      </c>
      <c r="FK80" s="4">
        <v>0.58599999999999997</v>
      </c>
      <c r="FL80" s="4">
        <v>1</v>
      </c>
      <c r="FM80" s="4">
        <v>7.7237999999999998</v>
      </c>
      <c r="FN80" s="5">
        <v>0.66090000000000004</v>
      </c>
      <c r="FO80" s="5">
        <v>0.749</v>
      </c>
      <c r="FP80" s="5">
        <v>0.25109999999999999</v>
      </c>
      <c r="FQ80" s="5">
        <v>1.01E-2</v>
      </c>
      <c r="FR80" s="5">
        <v>0.84840000000000004</v>
      </c>
      <c r="FS80" s="5">
        <v>0.56630000000000003</v>
      </c>
      <c r="FT80" s="5">
        <v>1</v>
      </c>
      <c r="FU80" s="5">
        <v>6.1313000000000004</v>
      </c>
      <c r="FV80" s="4">
        <v>0.68840000000000001</v>
      </c>
      <c r="FW80" s="4">
        <v>0.81320000000000003</v>
      </c>
      <c r="FX80" s="4">
        <v>0.20669999999999999</v>
      </c>
      <c r="FY80" s="4">
        <v>1.8800000000000001E-2</v>
      </c>
      <c r="FZ80" s="4">
        <v>0.81</v>
      </c>
      <c r="GA80" s="4">
        <v>0.4995</v>
      </c>
      <c r="GB80" s="4">
        <v>0.99990000000000001</v>
      </c>
      <c r="GC80" s="4">
        <v>3.5324</v>
      </c>
      <c r="GD80" s="5"/>
      <c r="GE80" s="5"/>
      <c r="GF80" s="5"/>
      <c r="GG80" s="5"/>
      <c r="GH80" s="5"/>
      <c r="GI80" s="5"/>
      <c r="GJ80" s="5"/>
      <c r="GK80" s="5"/>
      <c r="GL80" s="4"/>
      <c r="GM80" s="4"/>
      <c r="GN80" s="4"/>
      <c r="GO80" s="4"/>
      <c r="GP80" s="4"/>
      <c r="GQ80" s="4"/>
      <c r="GR80" s="4"/>
      <c r="GS80" s="4"/>
      <c r="GT80" s="5"/>
      <c r="GU80" s="5"/>
      <c r="GV80" s="5"/>
      <c r="GW80" s="5"/>
      <c r="GX80" s="5"/>
      <c r="GY80" s="5"/>
      <c r="GZ80" s="5"/>
      <c r="HA80" s="5"/>
      <c r="HB80" s="4"/>
      <c r="HC80" s="4"/>
      <c r="HD80" s="4"/>
      <c r="HE80" s="4"/>
      <c r="HF80" s="4"/>
      <c r="HG80" s="4"/>
      <c r="HH80" s="4"/>
      <c r="HI80" s="4"/>
      <c r="HJ80" s="5"/>
      <c r="HK80" s="5"/>
      <c r="HL80" s="5"/>
      <c r="HM80" s="5"/>
      <c r="HN80" s="5"/>
      <c r="HO80" s="5"/>
      <c r="HP80" s="5"/>
      <c r="HQ80" s="5"/>
      <c r="HR80" s="4"/>
      <c r="HS80" s="4"/>
      <c r="HT80" s="4"/>
      <c r="HU80" s="4"/>
      <c r="HV80" s="4"/>
      <c r="HW80" s="4"/>
      <c r="HX80" s="4"/>
      <c r="HY80" s="4"/>
      <c r="HZ80" s="5"/>
      <c r="IA80" s="5"/>
      <c r="IB80" s="5"/>
      <c r="IC80" s="5"/>
      <c r="ID80" s="5"/>
      <c r="IE80" s="5"/>
      <c r="IF80" s="5"/>
      <c r="IG80" s="5"/>
      <c r="IH80" s="4"/>
      <c r="II80" s="4"/>
      <c r="IJ80" s="4"/>
      <c r="IK80" s="4"/>
      <c r="IL80" s="4"/>
      <c r="IM80" s="4"/>
      <c r="IN80" s="4"/>
      <c r="IO80" s="4"/>
      <c r="IP80" s="5"/>
      <c r="IQ80" s="5"/>
      <c r="IR80" s="5"/>
      <c r="IS80" s="5"/>
      <c r="IT80" s="5"/>
      <c r="IU80" s="5"/>
      <c r="IV80" s="5"/>
      <c r="IW80" s="5"/>
      <c r="IX80" s="4"/>
      <c r="IY80" s="4"/>
      <c r="IZ80" s="4"/>
      <c r="JA80" s="4"/>
      <c r="JB80" s="4"/>
      <c r="JC80" s="4"/>
      <c r="JD80" s="4"/>
      <c r="JE80" s="4"/>
      <c r="JF80" s="5"/>
      <c r="JG80" s="5"/>
      <c r="JH80" s="5"/>
      <c r="JI80" s="5"/>
      <c r="JJ80" s="5"/>
      <c r="JK80" s="5"/>
      <c r="JL80" s="5"/>
      <c r="JM80" s="5"/>
      <c r="JN80" s="4">
        <f t="shared" si="16"/>
        <v>0.66674666666666649</v>
      </c>
      <c r="JO80" s="4">
        <f t="shared" si="17"/>
        <v>0.76489333333333331</v>
      </c>
      <c r="JP80" s="4">
        <f t="shared" si="18"/>
        <v>0.2380866666666667</v>
      </c>
      <c r="JQ80" s="4">
        <f t="shared" si="19"/>
        <v>1.406E-2</v>
      </c>
      <c r="JR80" s="4">
        <f t="shared" si="20"/>
        <v>0.82415333333333352</v>
      </c>
      <c r="JS80" s="4">
        <f t="shared" si="21"/>
        <v>0.54976999999999998</v>
      </c>
      <c r="JT80" s="4">
        <f t="shared" si="22"/>
        <v>0.99816000000000005</v>
      </c>
      <c r="JU80" s="4">
        <f t="shared" si="23"/>
        <v>5.4610466666666655</v>
      </c>
      <c r="JV80" s="1" t="str" cm="1">
        <f t="array" aca="1" ref="JV80" ca="1">CONCATENATE(INDIRECT(ADDRESS(1,MATCH(_xlfn.MINIFS(B80:JM80,metrics.rec,"MAE"),B80:JM80,0)+1)), ", ", INDIRECT(ADDRESS(2,MATCH(_xlfn.MINIFS(B80:JM80,metrics.rec,"MAE"),B80:JM80,0)+1)))</f>
        <v>k=20, r=0.1</v>
      </c>
      <c r="JW80" s="1" t="str" cm="1">
        <f t="array" aca="1" ref="JW80" ca="1">CONCATENATE(INDIRECT(ADDRESS(1,MATCH(_xlfn.MINIFS(B80:JM80,metrics.rec,"MSE"),B80:JM80,0)+1)), ", ", INDIRECT(ADDRESS(2,MATCH(_xlfn.MINIFS(B80:JM80,metrics.rec,"MSE"),B80:JM80,0)+1)))</f>
        <v>k=5, r=0.7</v>
      </c>
      <c r="JX80" s="1" t="str" cm="1">
        <f t="array" aca="1" ref="JX80" ca="1">CONCATENATE(INDIRECT(ADDRESS(1,MATCH(_xlfn.MAXIFS(B80:JM80,metrics.rec,"R"),B80:JM80,0)+1)), ", ", INDIRECT(ADDRESS(2,MATCH(_xlfn.MAXIFS(B80:JM80,metrics.rec,"R"),B80:JM80,0)+1)))</f>
        <v>k=20, r=0.1</v>
      </c>
      <c r="JY80" s="1" t="str" cm="1">
        <f t="array" aca="1" ref="JY80" ca="1">CONCATENATE(INDIRECT(ADDRESS(1,MATCH(_xlfn.MAXIFS(B80:JM80,metrics.rec,"Precision"),B80:JM80,0)+1)), ", ", INDIRECT(ADDRESS(2,MATCH(_xlfn.MAXIFS(B80:JM80,metrics.rec,"Precision"),B80:JM80,0)+1)))</f>
        <v>k=5, r=0.9</v>
      </c>
      <c r="JZ80" s="1" t="str" cm="1">
        <f t="array" aca="1" ref="JZ80" ca="1">CONCATENATE(INDIRECT(ADDRESS(1,MATCH(_xlfn.MAXIFS(B80:JM80,metrics.rec,"Recall"),B80:JM80,0)+1)), ", ", INDIRECT(ADDRESS(2,MATCH(_xlfn.MAXIFS(B80:JM80,metrics.rec,"Recall"),B80:JM80,0)+1)))</f>
        <v>k=5, r=0.1</v>
      </c>
      <c r="KA80" s="1" t="str" cm="1">
        <f t="array" aca="1" ref="KA80" ca="1">CONCATENATE(INDIRECT(ADDRESS(1,MATCH(_xlfn.MAXIFS(B80:JM80,metrics.rec,"Coverage"),B80:JM80,0)+1)), ", ", INDIRECT(ADDRESS(2,MATCH(_xlfn.MAXIFS(B80:JM80,metrics.rec,"Coverage"),B80:JM80,0)+1)))</f>
        <v>k=20, r=0.1</v>
      </c>
      <c r="KB80" s="1" t="str" cm="1">
        <f t="array" aca="1" ref="KB80" ca="1">CONCATENATE(INDIRECT(ADDRESS(1,MATCH(_xlfn.MAXIFS(B80:JM80,metrics.rec,"Recatio"),B80:JM80,0)+1)), ", ", INDIRECT(ADDRESS(2,MATCH(_xlfn.MAXIFS(B80:JM80,metrics.rec,"Recatio"),B80:JM80,0)+1)))</f>
        <v>k=5, r=0.1</v>
      </c>
      <c r="KC80" s="1" t="str" cm="1">
        <f t="array" aca="1" ref="KC80" ca="1">CONCATENATE(INDIRECT(ADDRESS(1,MATCH(_xlfn.MINIFS(B80:JM80,metrics.rec,"Time"),B80:JM80,0)+1)), ", ", INDIRECT(ADDRESS(2,MATCH(_xlfn.MINIFS(B80:JM80,metrics.rec,"Time"),B80:JM80,0)+1)))</f>
        <v>k=5, r=0.9</v>
      </c>
    </row>
    <row r="81" spans="1:289" x14ac:dyDescent="0.2">
      <c r="A81" s="1" t="s">
        <v>74</v>
      </c>
      <c r="B81" s="4">
        <v>0.61529999999999996</v>
      </c>
      <c r="C81" s="4">
        <v>0.65800000000000003</v>
      </c>
      <c r="D81" s="4">
        <v>0.28589999999999999</v>
      </c>
      <c r="E81" s="4">
        <v>1.6000000000000001E-3</v>
      </c>
      <c r="F81" s="4">
        <v>0.88160000000000005</v>
      </c>
      <c r="G81" s="4">
        <v>0.63529999999999998</v>
      </c>
      <c r="H81" s="4">
        <v>1</v>
      </c>
      <c r="I81" s="4">
        <v>18.299800000000001</v>
      </c>
      <c r="J81" s="5">
        <v>0.621</v>
      </c>
      <c r="K81" s="5">
        <v>0.67079999999999995</v>
      </c>
      <c r="L81" s="5">
        <v>0.29199999999999998</v>
      </c>
      <c r="M81" s="5">
        <v>3.2000000000000002E-3</v>
      </c>
      <c r="N81" s="5">
        <v>0.87739999999999996</v>
      </c>
      <c r="O81" s="5">
        <v>0.63600000000000001</v>
      </c>
      <c r="P81" s="5">
        <v>1</v>
      </c>
      <c r="Q81" s="5">
        <v>8.0828000000000007</v>
      </c>
      <c r="R81" s="4">
        <v>0.62719999999999998</v>
      </c>
      <c r="S81" s="4">
        <v>0.68640000000000001</v>
      </c>
      <c r="T81" s="4">
        <v>0.27610000000000001</v>
      </c>
      <c r="U81" s="4">
        <v>4.8999999999999998E-3</v>
      </c>
      <c r="V81" s="4">
        <v>0.87160000000000004</v>
      </c>
      <c r="W81" s="4">
        <v>0.63319999999999999</v>
      </c>
      <c r="X81" s="4">
        <v>1</v>
      </c>
      <c r="Y81" s="4">
        <v>7.6783000000000001</v>
      </c>
      <c r="Z81" s="5">
        <v>0.6331</v>
      </c>
      <c r="AA81" s="5">
        <v>0.69740000000000002</v>
      </c>
      <c r="AB81" s="5">
        <v>0.27200000000000002</v>
      </c>
      <c r="AC81" s="5">
        <v>6.8999999999999999E-3</v>
      </c>
      <c r="AD81" s="5">
        <v>0.86599999999999999</v>
      </c>
      <c r="AE81" s="5">
        <v>0.63370000000000004</v>
      </c>
      <c r="AF81" s="5">
        <v>1</v>
      </c>
      <c r="AG81" s="5">
        <v>6.4545000000000003</v>
      </c>
      <c r="AH81" s="4">
        <v>0.63990000000000002</v>
      </c>
      <c r="AI81" s="4">
        <v>0.71289999999999998</v>
      </c>
      <c r="AJ81" s="4">
        <v>0.25740000000000002</v>
      </c>
      <c r="AK81" s="4">
        <v>9.1999999999999998E-3</v>
      </c>
      <c r="AL81" s="4">
        <v>0.85409999999999997</v>
      </c>
      <c r="AM81" s="4">
        <v>0.63170000000000004</v>
      </c>
      <c r="AN81" s="4">
        <v>1</v>
      </c>
      <c r="AO81" s="4">
        <v>6.4341999999999997</v>
      </c>
      <c r="AP81" s="5">
        <v>0.65349999999999997</v>
      </c>
      <c r="AQ81" s="5">
        <v>0.74390000000000001</v>
      </c>
      <c r="AR81" s="5">
        <v>0.23300000000000001</v>
      </c>
      <c r="AS81" s="5">
        <v>1.18E-2</v>
      </c>
      <c r="AT81" s="5">
        <v>0.83909999999999996</v>
      </c>
      <c r="AU81" s="5">
        <v>0.62819999999999998</v>
      </c>
      <c r="AV81" s="5">
        <v>1</v>
      </c>
      <c r="AW81" s="5">
        <v>5.5904999999999996</v>
      </c>
      <c r="AX81" s="4">
        <v>0.66969999999999996</v>
      </c>
      <c r="AY81" s="4">
        <v>0.78539999999999999</v>
      </c>
      <c r="AZ81" s="4">
        <v>0.20830000000000001</v>
      </c>
      <c r="BA81" s="4">
        <v>1.52E-2</v>
      </c>
      <c r="BB81" s="4">
        <v>0.81740000000000002</v>
      </c>
      <c r="BC81" s="4">
        <v>0.62509999999999999</v>
      </c>
      <c r="BD81" s="4">
        <v>1</v>
      </c>
      <c r="BE81" s="4">
        <v>3.3384</v>
      </c>
      <c r="BF81" s="5">
        <v>0.70699999999999996</v>
      </c>
      <c r="BG81" s="5">
        <v>0.88519999999999999</v>
      </c>
      <c r="BH81" s="5">
        <v>0.1681</v>
      </c>
      <c r="BI81" s="5">
        <v>0.02</v>
      </c>
      <c r="BJ81" s="5">
        <v>0.77729999999999999</v>
      </c>
      <c r="BK81" s="5">
        <v>0.61439999999999995</v>
      </c>
      <c r="BL81" s="5">
        <v>0.99839999999999995</v>
      </c>
      <c r="BM81" s="5">
        <v>1.9773000000000001</v>
      </c>
      <c r="BN81" s="4">
        <v>0.78180000000000005</v>
      </c>
      <c r="BO81" s="4">
        <v>1.0797000000000001</v>
      </c>
      <c r="BP81" s="4">
        <v>0.12620000000000001</v>
      </c>
      <c r="BQ81" s="4">
        <v>2.87E-2</v>
      </c>
      <c r="BR81" s="4">
        <v>0.68679999999999997</v>
      </c>
      <c r="BS81" s="4">
        <v>0.59519999999999995</v>
      </c>
      <c r="BT81" s="4">
        <v>0.97899999999999998</v>
      </c>
      <c r="BU81" s="4">
        <v>1.0347</v>
      </c>
      <c r="BV81" s="5"/>
      <c r="BW81" s="5"/>
      <c r="BX81" s="5"/>
      <c r="BY81" s="5"/>
      <c r="BZ81" s="5"/>
      <c r="CA81" s="5"/>
      <c r="CB81" s="5"/>
      <c r="CC81" s="5"/>
      <c r="CD81" s="4"/>
      <c r="CE81" s="4"/>
      <c r="CF81" s="4"/>
      <c r="CG81" s="4"/>
      <c r="CH81" s="4"/>
      <c r="CI81" s="4"/>
      <c r="CJ81" s="4"/>
      <c r="CK81" s="4"/>
      <c r="CL81" s="5">
        <v>0.64129999999999998</v>
      </c>
      <c r="CM81" s="5">
        <v>0.71750000000000003</v>
      </c>
      <c r="CN81" s="5">
        <v>0.25290000000000001</v>
      </c>
      <c r="CO81" s="5">
        <v>9.1000000000000004E-3</v>
      </c>
      <c r="CP81" s="5">
        <v>0.85550000000000004</v>
      </c>
      <c r="CQ81" s="5">
        <v>0.6331</v>
      </c>
      <c r="CR81" s="5">
        <v>1</v>
      </c>
      <c r="CS81" s="5">
        <v>5.1327999999999996</v>
      </c>
      <c r="CT81" s="4"/>
      <c r="CU81" s="4"/>
      <c r="CV81" s="4"/>
      <c r="CW81" s="4"/>
      <c r="CX81" s="4"/>
      <c r="CY81" s="4"/>
      <c r="CZ81" s="4"/>
      <c r="DA81" s="4"/>
      <c r="DB81" s="5"/>
      <c r="DC81" s="5"/>
      <c r="DD81" s="5"/>
      <c r="DE81" s="5"/>
      <c r="DF81" s="5"/>
      <c r="DG81" s="5"/>
      <c r="DH81" s="5"/>
      <c r="DI81" s="5"/>
      <c r="DJ81" s="4"/>
      <c r="DK81" s="4"/>
      <c r="DL81" s="4"/>
      <c r="DM81" s="4"/>
      <c r="DN81" s="4"/>
      <c r="DO81" s="4"/>
      <c r="DP81" s="4"/>
      <c r="DQ81" s="4"/>
      <c r="DR81" s="5"/>
      <c r="DS81" s="5"/>
      <c r="DT81" s="5"/>
      <c r="DU81" s="5"/>
      <c r="DV81" s="5"/>
      <c r="DW81" s="5"/>
      <c r="DX81" s="5"/>
      <c r="DY81" s="5"/>
      <c r="DZ81" s="4">
        <v>0.64090000000000003</v>
      </c>
      <c r="EA81" s="4">
        <v>0.71609999999999996</v>
      </c>
      <c r="EB81" s="4">
        <v>0.2601</v>
      </c>
      <c r="EC81" s="4">
        <v>9.1000000000000004E-3</v>
      </c>
      <c r="ED81" s="4">
        <v>0.85409999999999997</v>
      </c>
      <c r="EE81" s="4">
        <v>0.63200000000000001</v>
      </c>
      <c r="EF81" s="4">
        <v>1</v>
      </c>
      <c r="EG81" s="4">
        <v>4.8197000000000001</v>
      </c>
      <c r="EH81" s="5"/>
      <c r="EI81" s="5"/>
      <c r="EJ81" s="5"/>
      <c r="EK81" s="5"/>
      <c r="EL81" s="5"/>
      <c r="EM81" s="5"/>
      <c r="EN81" s="5"/>
      <c r="EO81" s="5"/>
      <c r="EP81" s="4"/>
      <c r="EQ81" s="4"/>
      <c r="ER81" s="4"/>
      <c r="ES81" s="4"/>
      <c r="ET81" s="4"/>
      <c r="EU81" s="4"/>
      <c r="EV81" s="4"/>
      <c r="EW81" s="4"/>
      <c r="EX81" s="5">
        <v>0.61339999999999995</v>
      </c>
      <c r="EY81" s="5">
        <v>0.65559999999999996</v>
      </c>
      <c r="EZ81" s="5">
        <v>0.2959</v>
      </c>
      <c r="FA81" s="5">
        <v>1.6000000000000001E-3</v>
      </c>
      <c r="FB81" s="5">
        <v>0.88160000000000005</v>
      </c>
      <c r="FC81" s="5">
        <v>0.63529999999999998</v>
      </c>
      <c r="FD81" s="5">
        <v>1</v>
      </c>
      <c r="FE81" s="5">
        <v>13.0488</v>
      </c>
      <c r="FF81" s="4">
        <v>0.62629999999999997</v>
      </c>
      <c r="FG81" s="4">
        <v>0.68440000000000001</v>
      </c>
      <c r="FH81" s="4">
        <v>0.28349999999999997</v>
      </c>
      <c r="FI81" s="4">
        <v>4.8999999999999998E-3</v>
      </c>
      <c r="FJ81" s="4">
        <v>0.87219999999999998</v>
      </c>
      <c r="FK81" s="4">
        <v>0.63460000000000005</v>
      </c>
      <c r="FL81" s="4">
        <v>1</v>
      </c>
      <c r="FM81" s="4">
        <v>8.5789000000000009</v>
      </c>
      <c r="FN81" s="5">
        <v>0.64159999999999995</v>
      </c>
      <c r="FO81" s="5">
        <v>0.71799999999999997</v>
      </c>
      <c r="FP81" s="5">
        <v>0.25419999999999998</v>
      </c>
      <c r="FQ81" s="5">
        <v>9.1000000000000004E-3</v>
      </c>
      <c r="FR81" s="5">
        <v>0.85529999999999995</v>
      </c>
      <c r="FS81" s="5">
        <v>0.63280000000000003</v>
      </c>
      <c r="FT81" s="5">
        <v>1</v>
      </c>
      <c r="FU81" s="5">
        <v>6.7637999999999998</v>
      </c>
      <c r="FV81" s="4">
        <v>0.6704</v>
      </c>
      <c r="FW81" s="4">
        <v>0.78739999999999999</v>
      </c>
      <c r="FX81" s="4">
        <v>0.20780000000000001</v>
      </c>
      <c r="FY81" s="4">
        <v>1.52E-2</v>
      </c>
      <c r="FZ81" s="4">
        <v>0.8165</v>
      </c>
      <c r="GA81" s="4">
        <v>0.62509999999999999</v>
      </c>
      <c r="GB81" s="4">
        <v>0.99990000000000001</v>
      </c>
      <c r="GC81" s="4">
        <v>3.0152000000000001</v>
      </c>
      <c r="GD81" s="5"/>
      <c r="GE81" s="5"/>
      <c r="GF81" s="5"/>
      <c r="GG81" s="5"/>
      <c r="GH81" s="5"/>
      <c r="GI81" s="5"/>
      <c r="GJ81" s="5"/>
      <c r="GK81" s="5"/>
      <c r="GL81" s="4"/>
      <c r="GM81" s="4"/>
      <c r="GN81" s="4"/>
      <c r="GO81" s="4"/>
      <c r="GP81" s="4"/>
      <c r="GQ81" s="4"/>
      <c r="GR81" s="4"/>
      <c r="GS81" s="4"/>
      <c r="GT81" s="5"/>
      <c r="GU81" s="5"/>
      <c r="GV81" s="5"/>
      <c r="GW81" s="5"/>
      <c r="GX81" s="5"/>
      <c r="GY81" s="5"/>
      <c r="GZ81" s="5"/>
      <c r="HA81" s="5"/>
      <c r="HB81" s="4"/>
      <c r="HC81" s="4"/>
      <c r="HD81" s="4"/>
      <c r="HE81" s="4"/>
      <c r="HF81" s="4"/>
      <c r="HG81" s="4"/>
      <c r="HH81" s="4"/>
      <c r="HI81" s="4"/>
      <c r="HJ81" s="5"/>
      <c r="HK81" s="5"/>
      <c r="HL81" s="5"/>
      <c r="HM81" s="5"/>
      <c r="HN81" s="5"/>
      <c r="HO81" s="5"/>
      <c r="HP81" s="5"/>
      <c r="HQ81" s="5"/>
      <c r="HR81" s="4"/>
      <c r="HS81" s="4"/>
      <c r="HT81" s="4"/>
      <c r="HU81" s="4"/>
      <c r="HV81" s="4"/>
      <c r="HW81" s="4"/>
      <c r="HX81" s="4"/>
      <c r="HY81" s="4"/>
      <c r="HZ81" s="5"/>
      <c r="IA81" s="5"/>
      <c r="IB81" s="5"/>
      <c r="IC81" s="5"/>
      <c r="ID81" s="5"/>
      <c r="IE81" s="5"/>
      <c r="IF81" s="5"/>
      <c r="IG81" s="5"/>
      <c r="IH81" s="4"/>
      <c r="II81" s="4"/>
      <c r="IJ81" s="4"/>
      <c r="IK81" s="4"/>
      <c r="IL81" s="4"/>
      <c r="IM81" s="4"/>
      <c r="IN81" s="4"/>
      <c r="IO81" s="4"/>
      <c r="IP81" s="5"/>
      <c r="IQ81" s="5"/>
      <c r="IR81" s="5"/>
      <c r="IS81" s="5"/>
      <c r="IT81" s="5"/>
      <c r="IU81" s="5"/>
      <c r="IV81" s="5"/>
      <c r="IW81" s="5"/>
      <c r="IX81" s="4"/>
      <c r="IY81" s="4"/>
      <c r="IZ81" s="4"/>
      <c r="JA81" s="4"/>
      <c r="JB81" s="4"/>
      <c r="JC81" s="4"/>
      <c r="JD81" s="4"/>
      <c r="JE81" s="4"/>
      <c r="JF81" s="5"/>
      <c r="JG81" s="5"/>
      <c r="JH81" s="5"/>
      <c r="JI81" s="5"/>
      <c r="JJ81" s="5"/>
      <c r="JK81" s="5"/>
      <c r="JL81" s="5"/>
      <c r="JM81" s="5"/>
      <c r="JN81" s="4">
        <f t="shared" si="16"/>
        <v>0.65216000000000007</v>
      </c>
      <c r="JO81" s="4">
        <f t="shared" si="17"/>
        <v>0.74658000000000002</v>
      </c>
      <c r="JP81" s="4">
        <f t="shared" si="18"/>
        <v>0.24489333333333332</v>
      </c>
      <c r="JQ81" s="4">
        <f t="shared" si="19"/>
        <v>1.0033333333333333E-2</v>
      </c>
      <c r="JR81" s="4">
        <f t="shared" si="20"/>
        <v>0.84043333333333337</v>
      </c>
      <c r="JS81" s="4">
        <f t="shared" si="21"/>
        <v>0.62837999999999994</v>
      </c>
      <c r="JT81" s="4">
        <f t="shared" si="22"/>
        <v>0.99848666666666663</v>
      </c>
      <c r="JU81" s="4">
        <f t="shared" si="23"/>
        <v>6.6833133333333343</v>
      </c>
      <c r="JV81" s="1" t="str" cm="1">
        <f t="array" aca="1" ref="JV81" ca="1">CONCATENATE(INDIRECT(ADDRESS(1,MATCH(_xlfn.MINIFS(B81:JM81,metrics.rec,"MAE"),B81:JM81,0)+1)), ", ", INDIRECT(ADDRESS(2,MATCH(_xlfn.MINIFS(B81:JM81,metrics.rec,"MAE"),B81:JM81,0)+1)))</f>
        <v>k=20, r=0.1</v>
      </c>
      <c r="JW81" s="1" t="str" cm="1">
        <f t="array" aca="1" ref="JW81" ca="1">CONCATENATE(INDIRECT(ADDRESS(1,MATCH(_xlfn.MINIFS(B81:JM81,metrics.rec,"MSE"),B81:JM81,0)+1)), ", ", INDIRECT(ADDRESS(2,MATCH(_xlfn.MINIFS(B81:JM81,metrics.rec,"MSE"),B81:JM81,0)+1)))</f>
        <v>k=20, r=0.1</v>
      </c>
      <c r="JX81" s="1" t="str" cm="1">
        <f t="array" aca="1" ref="JX81" ca="1">CONCATENATE(INDIRECT(ADDRESS(1,MATCH(_xlfn.MAXIFS(B81:JM81,metrics.rec,"R"),B81:JM81,0)+1)), ", ", INDIRECT(ADDRESS(2,MATCH(_xlfn.MAXIFS(B81:JM81,metrics.rec,"R"),B81:JM81,0)+1)))</f>
        <v>k=20, r=0.1</v>
      </c>
      <c r="JY81" s="1" t="str" cm="1">
        <f t="array" aca="1" ref="JY81" ca="1">CONCATENATE(INDIRECT(ADDRESS(1,MATCH(_xlfn.MAXIFS(B81:JM81,metrics.rec,"Precision"),B81:JM81,0)+1)), ", ", INDIRECT(ADDRESS(2,MATCH(_xlfn.MAXIFS(B81:JM81,metrics.rec,"Precision"),B81:JM81,0)+1)))</f>
        <v>k=5, r=0.9</v>
      </c>
      <c r="JZ81" s="1" t="str" cm="1">
        <f t="array" aca="1" ref="JZ81" ca="1">CONCATENATE(INDIRECT(ADDRESS(1,MATCH(_xlfn.MAXIFS(B81:JM81,metrics.rec,"Recall"),B81:JM81,0)+1)), ", ", INDIRECT(ADDRESS(2,MATCH(_xlfn.MAXIFS(B81:JM81,metrics.rec,"Recall"),B81:JM81,0)+1)))</f>
        <v>k=5, r=0.1</v>
      </c>
      <c r="KA81" s="1" t="str" cm="1">
        <f t="array" aca="1" ref="KA81" ca="1">CONCATENATE(INDIRECT(ADDRESS(1,MATCH(_xlfn.MAXIFS(B81:JM81,metrics.rec,"Coverage"),B81:JM81,0)+1)), ", ", INDIRECT(ADDRESS(2,MATCH(_xlfn.MAXIFS(B81:JM81,metrics.rec,"Coverage"),B81:JM81,0)+1)))</f>
        <v>k=5, r=0.2</v>
      </c>
      <c r="KB81" s="1" t="str" cm="1">
        <f t="array" aca="1" ref="KB81" ca="1">CONCATENATE(INDIRECT(ADDRESS(1,MATCH(_xlfn.MAXIFS(B81:JM81,metrics.rec,"Recatio"),B81:JM81,0)+1)), ", ", INDIRECT(ADDRESS(2,MATCH(_xlfn.MAXIFS(B81:JM81,metrics.rec,"Recatio"),B81:JM81,0)+1)))</f>
        <v>k=5, r=0.1</v>
      </c>
      <c r="KC81" s="1" t="str" cm="1">
        <f t="array" aca="1" ref="KC81" ca="1">CONCATENATE(INDIRECT(ADDRESS(1,MATCH(_xlfn.MINIFS(B81:JM81,metrics.rec,"Time"),B81:JM81,0)+1)), ", ", INDIRECT(ADDRESS(2,MATCH(_xlfn.MINIFS(B81:JM81,metrics.rec,"Time"),B81:JM81,0)+1)))</f>
        <v>k=5, r=0.9</v>
      </c>
    </row>
    <row r="82" spans="1:289" x14ac:dyDescent="0.2">
      <c r="A82" s="1" t="s">
        <v>75</v>
      </c>
      <c r="B82" s="4">
        <v>0.61539999999999995</v>
      </c>
      <c r="C82" s="4">
        <v>0.65720000000000001</v>
      </c>
      <c r="D82" s="4">
        <v>0.28960000000000002</v>
      </c>
      <c r="E82" s="4">
        <v>2.3E-3</v>
      </c>
      <c r="F82" s="4">
        <v>0.86619999999999997</v>
      </c>
      <c r="G82" s="4">
        <v>0.43680000000000002</v>
      </c>
      <c r="H82" s="4">
        <v>1</v>
      </c>
      <c r="I82" s="4">
        <v>17.657399999999999</v>
      </c>
      <c r="J82" s="5">
        <v>0.621</v>
      </c>
      <c r="K82" s="5">
        <v>0.67020000000000002</v>
      </c>
      <c r="L82" s="5">
        <v>0.29239999999999999</v>
      </c>
      <c r="M82" s="5">
        <v>4.5999999999999999E-3</v>
      </c>
      <c r="N82" s="5">
        <v>0.86219999999999997</v>
      </c>
      <c r="O82" s="5">
        <v>0.43390000000000001</v>
      </c>
      <c r="P82" s="5">
        <v>1</v>
      </c>
      <c r="Q82" s="5">
        <v>8.8498999999999999</v>
      </c>
      <c r="R82" s="4">
        <v>0.627</v>
      </c>
      <c r="S82" s="4">
        <v>0.68340000000000001</v>
      </c>
      <c r="T82" s="4">
        <v>0.27900000000000003</v>
      </c>
      <c r="U82" s="4">
        <v>7.1000000000000004E-3</v>
      </c>
      <c r="V82" s="4">
        <v>0.85540000000000005</v>
      </c>
      <c r="W82" s="4">
        <v>0.43120000000000003</v>
      </c>
      <c r="X82" s="4">
        <v>1</v>
      </c>
      <c r="Y82" s="4">
        <v>8.6775000000000002</v>
      </c>
      <c r="Z82" s="5">
        <v>0.63149999999999995</v>
      </c>
      <c r="AA82" s="5">
        <v>0.69030000000000002</v>
      </c>
      <c r="AB82" s="5">
        <v>0.27429999999999999</v>
      </c>
      <c r="AC82" s="5">
        <v>1.01E-2</v>
      </c>
      <c r="AD82" s="5">
        <v>0.84860000000000002</v>
      </c>
      <c r="AE82" s="5">
        <v>0.42480000000000001</v>
      </c>
      <c r="AF82" s="5">
        <v>1</v>
      </c>
      <c r="AG82" s="5">
        <v>6.7747999999999999</v>
      </c>
      <c r="AH82" s="4">
        <v>0.63700000000000001</v>
      </c>
      <c r="AI82" s="4">
        <v>0.70120000000000005</v>
      </c>
      <c r="AJ82" s="4">
        <v>0.2697</v>
      </c>
      <c r="AK82" s="4">
        <v>1.34E-2</v>
      </c>
      <c r="AL82" s="4">
        <v>0.83520000000000005</v>
      </c>
      <c r="AM82" s="4">
        <v>0.42099999999999999</v>
      </c>
      <c r="AN82" s="4">
        <v>0.999</v>
      </c>
      <c r="AO82" s="4">
        <v>5.9654999999999996</v>
      </c>
      <c r="AP82" s="5">
        <v>0.64659999999999995</v>
      </c>
      <c r="AQ82" s="5">
        <v>0.72109999999999996</v>
      </c>
      <c r="AR82" s="5">
        <v>0.25819999999999999</v>
      </c>
      <c r="AS82" s="5">
        <v>1.7399999999999999E-2</v>
      </c>
      <c r="AT82" s="5">
        <v>0.81950000000000001</v>
      </c>
      <c r="AU82" s="5">
        <v>0.41520000000000001</v>
      </c>
      <c r="AV82" s="5">
        <v>0.99929999999999997</v>
      </c>
      <c r="AW82" s="5">
        <v>5.6920999999999999</v>
      </c>
      <c r="AX82" s="4">
        <v>0.65510000000000002</v>
      </c>
      <c r="AY82" s="4">
        <v>0.7399</v>
      </c>
      <c r="AZ82" s="4">
        <v>0.24909999999999999</v>
      </c>
      <c r="BA82" s="4">
        <v>2.2599999999999999E-2</v>
      </c>
      <c r="BB82" s="4">
        <v>0.79730000000000001</v>
      </c>
      <c r="BC82" s="4">
        <v>0.40960000000000002</v>
      </c>
      <c r="BD82" s="4">
        <v>1</v>
      </c>
      <c r="BE82" s="4">
        <v>3.6410999999999998</v>
      </c>
      <c r="BF82" s="5">
        <v>0.6694</v>
      </c>
      <c r="BG82" s="5">
        <v>0.77339999999999998</v>
      </c>
      <c r="BH82" s="5">
        <v>0.23449999999999999</v>
      </c>
      <c r="BI82" s="5">
        <v>3.0599999999999999E-2</v>
      </c>
      <c r="BJ82" s="5">
        <v>0.75229999999999997</v>
      </c>
      <c r="BK82" s="5">
        <v>0.38879999999999998</v>
      </c>
      <c r="BL82" s="5">
        <v>0.99739999999999995</v>
      </c>
      <c r="BM82" s="5">
        <v>2.0360999999999998</v>
      </c>
      <c r="BN82" s="4">
        <v>0.69779999999999998</v>
      </c>
      <c r="BO82" s="4">
        <v>0.83779999999999999</v>
      </c>
      <c r="BP82" s="4">
        <v>0.19869999999999999</v>
      </c>
      <c r="BQ82" s="4">
        <v>4.6899999999999997E-2</v>
      </c>
      <c r="BR82" s="4">
        <v>0.64980000000000004</v>
      </c>
      <c r="BS82" s="4">
        <v>0.34510000000000002</v>
      </c>
      <c r="BT82" s="4">
        <v>0.97640000000000005</v>
      </c>
      <c r="BU82" s="4">
        <v>1.0144</v>
      </c>
      <c r="BV82" s="5"/>
      <c r="BW82" s="5"/>
      <c r="BX82" s="5"/>
      <c r="BY82" s="5"/>
      <c r="BZ82" s="5"/>
      <c r="CA82" s="5"/>
      <c r="CB82" s="5"/>
      <c r="CC82" s="5"/>
      <c r="CD82" s="4"/>
      <c r="CE82" s="4"/>
      <c r="CF82" s="4"/>
      <c r="CG82" s="4"/>
      <c r="CH82" s="4"/>
      <c r="CI82" s="4"/>
      <c r="CJ82" s="4"/>
      <c r="CK82" s="4"/>
      <c r="CL82" s="5">
        <v>0.6381</v>
      </c>
      <c r="CM82" s="5">
        <v>0.70489999999999997</v>
      </c>
      <c r="CN82" s="5">
        <v>0.27250000000000002</v>
      </c>
      <c r="CO82" s="5">
        <v>1.3299999999999999E-2</v>
      </c>
      <c r="CP82" s="5">
        <v>0.83630000000000004</v>
      </c>
      <c r="CQ82" s="5">
        <v>0.42249999999999999</v>
      </c>
      <c r="CR82" s="5">
        <v>0.99980000000000002</v>
      </c>
      <c r="CS82" s="5">
        <v>5.5380000000000003</v>
      </c>
      <c r="CT82" s="4"/>
      <c r="CU82" s="4"/>
      <c r="CV82" s="4"/>
      <c r="CW82" s="4"/>
      <c r="CX82" s="4"/>
      <c r="CY82" s="4"/>
      <c r="CZ82" s="4"/>
      <c r="DA82" s="4"/>
      <c r="DB82" s="5"/>
      <c r="DC82" s="5"/>
      <c r="DD82" s="5"/>
      <c r="DE82" s="5"/>
      <c r="DF82" s="5"/>
      <c r="DG82" s="5"/>
      <c r="DH82" s="5"/>
      <c r="DI82" s="5"/>
      <c r="DJ82" s="4"/>
      <c r="DK82" s="4"/>
      <c r="DL82" s="4"/>
      <c r="DM82" s="4"/>
      <c r="DN82" s="4"/>
      <c r="DO82" s="4"/>
      <c r="DP82" s="4"/>
      <c r="DQ82" s="4"/>
      <c r="DR82" s="5"/>
      <c r="DS82" s="5"/>
      <c r="DT82" s="5"/>
      <c r="DU82" s="5"/>
      <c r="DV82" s="5"/>
      <c r="DW82" s="5"/>
      <c r="DX82" s="5"/>
      <c r="DY82" s="5"/>
      <c r="DZ82" s="4">
        <v>0.6381</v>
      </c>
      <c r="EA82" s="4">
        <v>0.70409999999999995</v>
      </c>
      <c r="EB82" s="4">
        <v>0.27500000000000002</v>
      </c>
      <c r="EC82" s="4">
        <v>1.3299999999999999E-2</v>
      </c>
      <c r="ED82" s="4">
        <v>0.83560000000000001</v>
      </c>
      <c r="EE82" s="4">
        <v>0.42299999999999999</v>
      </c>
      <c r="EF82" s="4">
        <v>0.99980000000000002</v>
      </c>
      <c r="EG82" s="4">
        <v>5.4328000000000003</v>
      </c>
      <c r="EH82" s="5"/>
      <c r="EI82" s="5"/>
      <c r="EJ82" s="5"/>
      <c r="EK82" s="5"/>
      <c r="EL82" s="5"/>
      <c r="EM82" s="5"/>
      <c r="EN82" s="5"/>
      <c r="EO82" s="5"/>
      <c r="EP82" s="4"/>
      <c r="EQ82" s="4"/>
      <c r="ER82" s="4"/>
      <c r="ES82" s="4"/>
      <c r="ET82" s="4"/>
      <c r="EU82" s="4"/>
      <c r="EV82" s="4"/>
      <c r="EW82" s="4"/>
      <c r="EX82" s="5">
        <v>0.61439999999999995</v>
      </c>
      <c r="EY82" s="5">
        <v>0.65610000000000002</v>
      </c>
      <c r="EZ82" s="5">
        <v>0.30249999999999999</v>
      </c>
      <c r="FA82" s="5">
        <v>2.3E-3</v>
      </c>
      <c r="FB82" s="5">
        <v>0.8669</v>
      </c>
      <c r="FC82" s="5">
        <v>0.438</v>
      </c>
      <c r="FD82" s="5">
        <v>1</v>
      </c>
      <c r="FE82" s="5">
        <v>12.852600000000001</v>
      </c>
      <c r="FF82" s="4">
        <v>0.626</v>
      </c>
      <c r="FG82" s="4">
        <v>0.68110000000000004</v>
      </c>
      <c r="FH82" s="4">
        <v>0.28660000000000002</v>
      </c>
      <c r="FI82" s="4">
        <v>7.1000000000000004E-3</v>
      </c>
      <c r="FJ82" s="4">
        <v>0.85570000000000002</v>
      </c>
      <c r="FK82" s="4">
        <v>0.42930000000000001</v>
      </c>
      <c r="FL82" s="4">
        <v>0.99990000000000001</v>
      </c>
      <c r="FM82" s="4">
        <v>9.4</v>
      </c>
      <c r="FN82" s="5">
        <v>0.63859999999999995</v>
      </c>
      <c r="FO82" s="5">
        <v>0.70609999999999995</v>
      </c>
      <c r="FP82" s="5">
        <v>0.2732</v>
      </c>
      <c r="FQ82" s="5">
        <v>1.3299999999999999E-2</v>
      </c>
      <c r="FR82" s="5">
        <v>0.83660000000000001</v>
      </c>
      <c r="FS82" s="5">
        <v>0.4234</v>
      </c>
      <c r="FT82" s="5">
        <v>0.99980000000000002</v>
      </c>
      <c r="FU82" s="5">
        <v>7.3503999999999996</v>
      </c>
      <c r="FV82" s="4">
        <v>0.65449999999999997</v>
      </c>
      <c r="FW82" s="4">
        <v>0.73960000000000004</v>
      </c>
      <c r="FX82" s="4">
        <v>0.25219999999999998</v>
      </c>
      <c r="FY82" s="4">
        <v>2.2700000000000001E-2</v>
      </c>
      <c r="FZ82" s="4">
        <v>0.79559999999999997</v>
      </c>
      <c r="GA82" s="4">
        <v>0.40749999999999997</v>
      </c>
      <c r="GB82" s="4">
        <v>0.99919999999999998</v>
      </c>
      <c r="GC82" s="4">
        <v>3.1244999999999998</v>
      </c>
      <c r="GD82" s="5"/>
      <c r="GE82" s="5"/>
      <c r="GF82" s="5"/>
      <c r="GG82" s="5"/>
      <c r="GH82" s="5"/>
      <c r="GI82" s="5"/>
      <c r="GJ82" s="5"/>
      <c r="GK82" s="5"/>
      <c r="GL82" s="4"/>
      <c r="GM82" s="4"/>
      <c r="GN82" s="4"/>
      <c r="GO82" s="4"/>
      <c r="GP82" s="4"/>
      <c r="GQ82" s="4"/>
      <c r="GR82" s="4"/>
      <c r="GS82" s="4"/>
      <c r="GT82" s="5"/>
      <c r="GU82" s="5"/>
      <c r="GV82" s="5"/>
      <c r="GW82" s="5"/>
      <c r="GX82" s="5"/>
      <c r="GY82" s="5"/>
      <c r="GZ82" s="5"/>
      <c r="HA82" s="5"/>
      <c r="HB82" s="4"/>
      <c r="HC82" s="4"/>
      <c r="HD82" s="4"/>
      <c r="HE82" s="4"/>
      <c r="HF82" s="4"/>
      <c r="HG82" s="4"/>
      <c r="HH82" s="4"/>
      <c r="HI82" s="4"/>
      <c r="HJ82" s="5"/>
      <c r="HK82" s="5"/>
      <c r="HL82" s="5"/>
      <c r="HM82" s="5"/>
      <c r="HN82" s="5"/>
      <c r="HO82" s="5"/>
      <c r="HP82" s="5"/>
      <c r="HQ82" s="5"/>
      <c r="HR82" s="4"/>
      <c r="HS82" s="4"/>
      <c r="HT82" s="4"/>
      <c r="HU82" s="4"/>
      <c r="HV82" s="4"/>
      <c r="HW82" s="4"/>
      <c r="HX82" s="4"/>
      <c r="HY82" s="4"/>
      <c r="HZ82" s="5"/>
      <c r="IA82" s="5"/>
      <c r="IB82" s="5"/>
      <c r="IC82" s="5"/>
      <c r="ID82" s="5"/>
      <c r="IE82" s="5"/>
      <c r="IF82" s="5"/>
      <c r="IG82" s="5"/>
      <c r="IH82" s="4"/>
      <c r="II82" s="4"/>
      <c r="IJ82" s="4"/>
      <c r="IK82" s="4"/>
      <c r="IL82" s="4"/>
      <c r="IM82" s="4"/>
      <c r="IN82" s="4"/>
      <c r="IO82" s="4"/>
      <c r="IP82" s="5"/>
      <c r="IQ82" s="5"/>
      <c r="IR82" s="5"/>
      <c r="IS82" s="5"/>
      <c r="IT82" s="5"/>
      <c r="IU82" s="5"/>
      <c r="IV82" s="5"/>
      <c r="IW82" s="5"/>
      <c r="IX82" s="4"/>
      <c r="IY82" s="4"/>
      <c r="IZ82" s="4"/>
      <c r="JA82" s="4"/>
      <c r="JB82" s="4"/>
      <c r="JC82" s="4"/>
      <c r="JD82" s="4"/>
      <c r="JE82" s="4"/>
      <c r="JF82" s="5"/>
      <c r="JG82" s="5"/>
      <c r="JH82" s="5"/>
      <c r="JI82" s="5"/>
      <c r="JJ82" s="5"/>
      <c r="JK82" s="5"/>
      <c r="JL82" s="5"/>
      <c r="JM82" s="5"/>
      <c r="JN82" s="4">
        <f t="shared" si="16"/>
        <v>0.64070000000000005</v>
      </c>
      <c r="JO82" s="4">
        <f t="shared" si="17"/>
        <v>0.71109333333333324</v>
      </c>
      <c r="JP82" s="4">
        <f t="shared" si="18"/>
        <v>0.26716666666666666</v>
      </c>
      <c r="JQ82" s="4">
        <f t="shared" si="19"/>
        <v>1.5133333333333334E-2</v>
      </c>
      <c r="JR82" s="4">
        <f t="shared" si="20"/>
        <v>0.82088000000000005</v>
      </c>
      <c r="JS82" s="4">
        <f t="shared" si="21"/>
        <v>0.41667333333333334</v>
      </c>
      <c r="JT82" s="4">
        <f t="shared" si="22"/>
        <v>0.99804000000000004</v>
      </c>
      <c r="JU82" s="4">
        <f t="shared" si="23"/>
        <v>6.9338066666666665</v>
      </c>
      <c r="JV82" s="1" t="str" cm="1">
        <f t="array" aca="1" ref="JV82" ca="1">CONCATENATE(INDIRECT(ADDRESS(1,MATCH(_xlfn.MINIFS(B82:JM82,metrics.rec,"MAE"),B82:JM82,0)+1)), ", ", INDIRECT(ADDRESS(2,MATCH(_xlfn.MINIFS(B82:JM82,metrics.rec,"MAE"),B82:JM82,0)+1)))</f>
        <v>k=20, r=0.1</v>
      </c>
      <c r="JW82" s="1" t="str" cm="1">
        <f t="array" aca="1" ref="JW82" ca="1">CONCATENATE(INDIRECT(ADDRESS(1,MATCH(_xlfn.MINIFS(B82:JM82,metrics.rec,"MSE"),B82:JM82,0)+1)), ", ", INDIRECT(ADDRESS(2,MATCH(_xlfn.MINIFS(B82:JM82,metrics.rec,"MSE"),B82:JM82,0)+1)))</f>
        <v>k=20, r=0.1</v>
      </c>
      <c r="JX82" s="1" t="str" cm="1">
        <f t="array" aca="1" ref="JX82" ca="1">CONCATENATE(INDIRECT(ADDRESS(1,MATCH(_xlfn.MAXIFS(B82:JM82,metrics.rec,"R"),B82:JM82,0)+1)), ", ", INDIRECT(ADDRESS(2,MATCH(_xlfn.MAXIFS(B82:JM82,metrics.rec,"R"),B82:JM82,0)+1)))</f>
        <v>k=20, r=0.1</v>
      </c>
      <c r="JY82" s="1" t="str" cm="1">
        <f t="array" aca="1" ref="JY82" ca="1">CONCATENATE(INDIRECT(ADDRESS(1,MATCH(_xlfn.MAXIFS(B82:JM82,metrics.rec,"Precision"),B82:JM82,0)+1)), ", ", INDIRECT(ADDRESS(2,MATCH(_xlfn.MAXIFS(B82:JM82,metrics.rec,"Precision"),B82:JM82,0)+1)))</f>
        <v>k=5, r=0.9</v>
      </c>
      <c r="JZ82" s="1" t="str" cm="1">
        <f t="array" aca="1" ref="JZ82" ca="1">CONCATENATE(INDIRECT(ADDRESS(1,MATCH(_xlfn.MAXIFS(B82:JM82,metrics.rec,"Recall"),B82:JM82,0)+1)), ", ", INDIRECT(ADDRESS(2,MATCH(_xlfn.MAXIFS(B82:JM82,metrics.rec,"Recall"),B82:JM82,0)+1)))</f>
        <v>k=20, r=0.1</v>
      </c>
      <c r="KA82" s="1" t="str" cm="1">
        <f t="array" aca="1" ref="KA82" ca="1">CONCATENATE(INDIRECT(ADDRESS(1,MATCH(_xlfn.MAXIFS(B82:JM82,metrics.rec,"Coverage"),B82:JM82,0)+1)), ", ", INDIRECT(ADDRESS(2,MATCH(_xlfn.MAXIFS(B82:JM82,metrics.rec,"Coverage"),B82:JM82,0)+1)))</f>
        <v>k=20, r=0.1</v>
      </c>
      <c r="KB82" s="1" t="str" cm="1">
        <f t="array" aca="1" ref="KB82" ca="1">CONCATENATE(INDIRECT(ADDRESS(1,MATCH(_xlfn.MAXIFS(B82:JM82,metrics.rec,"Recatio"),B82:JM82,0)+1)), ", ", INDIRECT(ADDRESS(2,MATCH(_xlfn.MAXIFS(B82:JM82,metrics.rec,"Recatio"),B82:JM82,0)+1)))</f>
        <v>k=5, r=0.1</v>
      </c>
      <c r="KC82" s="1" t="str" cm="1">
        <f t="array" aca="1" ref="KC82" ca="1">CONCATENATE(INDIRECT(ADDRESS(1,MATCH(_xlfn.MINIFS(B82:JM82,metrics.rec,"Time"),B82:JM82,0)+1)), ", ", INDIRECT(ADDRESS(2,MATCH(_xlfn.MINIFS(B82:JM82,metrics.rec,"Time"),B82:JM82,0)+1)))</f>
        <v>k=5, r=0.9</v>
      </c>
    </row>
    <row r="83" spans="1:289" x14ac:dyDescent="0.2">
      <c r="A83" s="1" t="s">
        <v>76</v>
      </c>
      <c r="B83" s="4">
        <v>0.64570000000000005</v>
      </c>
      <c r="C83" s="4">
        <v>0.71889999999999998</v>
      </c>
      <c r="D83" s="4">
        <v>0.2732</v>
      </c>
      <c r="E83" s="4">
        <v>1.6000000000000001E-3</v>
      </c>
      <c r="F83" s="4">
        <v>0.87960000000000005</v>
      </c>
      <c r="G83" s="4"/>
      <c r="H83" s="4">
        <v>0.99790000000000001</v>
      </c>
      <c r="I83" s="4">
        <v>28.7044</v>
      </c>
      <c r="J83" s="5">
        <v>0.65249999999999997</v>
      </c>
      <c r="K83" s="5">
        <v>0.73729999999999996</v>
      </c>
      <c r="L83" s="5">
        <v>0.28639999999999999</v>
      </c>
      <c r="M83" s="5">
        <v>3.2000000000000002E-3</v>
      </c>
      <c r="N83" s="5">
        <v>0.87580000000000002</v>
      </c>
      <c r="O83" s="5">
        <v>0.63200000000000001</v>
      </c>
      <c r="P83" s="5">
        <v>0.99829999999999997</v>
      </c>
      <c r="Q83" s="5">
        <v>24.7697</v>
      </c>
      <c r="R83" s="4">
        <v>0.66520000000000001</v>
      </c>
      <c r="S83" s="4">
        <v>0.76639999999999997</v>
      </c>
      <c r="T83" s="4">
        <v>0.26450000000000001</v>
      </c>
      <c r="U83" s="4">
        <v>4.8999999999999998E-3</v>
      </c>
      <c r="V83" s="4">
        <v>0.86939999999999995</v>
      </c>
      <c r="W83" s="4"/>
      <c r="X83" s="4">
        <v>0.99839999999999995</v>
      </c>
      <c r="Y83" s="4">
        <v>15.4579</v>
      </c>
      <c r="Z83" s="5">
        <v>0.67320000000000002</v>
      </c>
      <c r="AA83" s="5">
        <v>0.78190000000000004</v>
      </c>
      <c r="AB83" s="5">
        <v>0.2636</v>
      </c>
      <c r="AC83" s="5">
        <v>7.0000000000000001E-3</v>
      </c>
      <c r="AD83" s="5">
        <v>0.86429999999999996</v>
      </c>
      <c r="AE83" s="5">
        <v>0.62209999999999999</v>
      </c>
      <c r="AF83" s="5">
        <v>0.997</v>
      </c>
      <c r="AG83" s="5">
        <v>11.088900000000001</v>
      </c>
      <c r="AH83" s="4">
        <v>0.68669999999999998</v>
      </c>
      <c r="AI83" s="4">
        <v>0.81010000000000004</v>
      </c>
      <c r="AJ83" s="4">
        <v>0.2465</v>
      </c>
      <c r="AK83" s="4">
        <v>9.4000000000000004E-3</v>
      </c>
      <c r="AL83" s="4">
        <v>0.85289999999999999</v>
      </c>
      <c r="AM83" s="4"/>
      <c r="AN83" s="4">
        <v>0.998</v>
      </c>
      <c r="AO83" s="4">
        <v>8.3712</v>
      </c>
      <c r="AP83" s="5">
        <v>0.70640000000000003</v>
      </c>
      <c r="AQ83" s="5">
        <v>0.8548</v>
      </c>
      <c r="AR83" s="5">
        <v>0.22950000000000001</v>
      </c>
      <c r="AS83" s="5">
        <v>1.2500000000000001E-2</v>
      </c>
      <c r="AT83" s="5">
        <v>0.84019999999999995</v>
      </c>
      <c r="AU83" s="5">
        <v>0.59389999999999998</v>
      </c>
      <c r="AV83" s="5">
        <v>0.99570000000000003</v>
      </c>
      <c r="AW83" s="5">
        <v>5.2417999999999996</v>
      </c>
      <c r="AX83" s="4">
        <v>0.72489999999999999</v>
      </c>
      <c r="AY83" s="4">
        <v>0.89910000000000001</v>
      </c>
      <c r="AZ83" s="4">
        <v>0.20069999999999999</v>
      </c>
      <c r="BA83" s="4">
        <v>1.72E-2</v>
      </c>
      <c r="BB83" s="4">
        <v>0.82330000000000003</v>
      </c>
      <c r="BC83" s="4"/>
      <c r="BD83" s="4">
        <v>0.99150000000000005</v>
      </c>
      <c r="BE83" s="4">
        <v>3.7616999999999998</v>
      </c>
      <c r="BF83" s="5">
        <v>0.74839999999999995</v>
      </c>
      <c r="BG83" s="5">
        <v>0.95860000000000001</v>
      </c>
      <c r="BH83" s="5">
        <v>0.16889999999999999</v>
      </c>
      <c r="BI83" s="5">
        <v>2.63E-2</v>
      </c>
      <c r="BJ83" s="5">
        <v>0.77610000000000001</v>
      </c>
      <c r="BK83" s="5">
        <v>0.46489999999999998</v>
      </c>
      <c r="BL83" s="5">
        <v>0.97670000000000001</v>
      </c>
      <c r="BM83" s="5">
        <v>2.0674000000000001</v>
      </c>
      <c r="BN83" s="4">
        <v>0.78649999999999998</v>
      </c>
      <c r="BO83" s="4">
        <v>1.0640000000000001</v>
      </c>
      <c r="BP83" s="4">
        <v>0.1206</v>
      </c>
      <c r="BQ83" s="4">
        <v>5.7599999999999998E-2</v>
      </c>
      <c r="BR83" s="4">
        <v>0.59660000000000002</v>
      </c>
      <c r="BS83" s="4"/>
      <c r="BT83" s="4">
        <v>0.88080000000000003</v>
      </c>
      <c r="BU83" s="4">
        <v>1.4185000000000001</v>
      </c>
      <c r="BV83" s="5"/>
      <c r="BW83" s="5"/>
      <c r="BX83" s="5"/>
      <c r="BY83" s="5"/>
      <c r="BZ83" s="5"/>
      <c r="CA83" s="5"/>
      <c r="CB83" s="5"/>
      <c r="CC83" s="5"/>
      <c r="CD83" s="4"/>
      <c r="CE83" s="4"/>
      <c r="CF83" s="4"/>
      <c r="CG83" s="4"/>
      <c r="CH83" s="4"/>
      <c r="CI83" s="4"/>
      <c r="CJ83" s="4"/>
      <c r="CK83" s="4"/>
      <c r="CL83" s="5">
        <v>0.68769999999999998</v>
      </c>
      <c r="CM83" s="5">
        <v>0.81340000000000001</v>
      </c>
      <c r="CN83" s="5">
        <v>0.24740000000000001</v>
      </c>
      <c r="CO83" s="5">
        <v>9.2999999999999992E-3</v>
      </c>
      <c r="CP83" s="5">
        <v>0.85489999999999999</v>
      </c>
      <c r="CQ83" s="5">
        <v>0.61619999999999997</v>
      </c>
      <c r="CR83" s="5">
        <v>0.99770000000000003</v>
      </c>
      <c r="CS83" s="5">
        <v>8.1997999999999998</v>
      </c>
      <c r="CT83" s="4"/>
      <c r="CU83" s="4"/>
      <c r="CV83" s="4"/>
      <c r="CW83" s="4"/>
      <c r="CX83" s="4"/>
      <c r="CY83" s="4"/>
      <c r="CZ83" s="4"/>
      <c r="DA83" s="4"/>
      <c r="DB83" s="5"/>
      <c r="DC83" s="5"/>
      <c r="DD83" s="5"/>
      <c r="DE83" s="5"/>
      <c r="DF83" s="5"/>
      <c r="DG83" s="5"/>
      <c r="DH83" s="5"/>
      <c r="DI83" s="5"/>
      <c r="DJ83" s="4"/>
      <c r="DK83" s="4"/>
      <c r="DL83" s="4"/>
      <c r="DM83" s="4"/>
      <c r="DN83" s="4"/>
      <c r="DO83" s="4"/>
      <c r="DP83" s="4"/>
      <c r="DQ83" s="4"/>
      <c r="DR83" s="5"/>
      <c r="DS83" s="5"/>
      <c r="DT83" s="5"/>
      <c r="DU83" s="5"/>
      <c r="DV83" s="5"/>
      <c r="DW83" s="5"/>
      <c r="DX83" s="5"/>
      <c r="DY83" s="5"/>
      <c r="DZ83" s="4">
        <v>0.68810000000000004</v>
      </c>
      <c r="EA83" s="4">
        <v>0.81369999999999998</v>
      </c>
      <c r="EB83" s="4">
        <v>0.24360000000000001</v>
      </c>
      <c r="EC83" s="4">
        <v>9.4000000000000004E-3</v>
      </c>
      <c r="ED83" s="4">
        <v>0.85289999999999999</v>
      </c>
      <c r="EE83" s="4">
        <v>0.61460000000000004</v>
      </c>
      <c r="EF83" s="4">
        <v>0.99760000000000004</v>
      </c>
      <c r="EG83" s="4">
        <v>6.9776999999999996</v>
      </c>
      <c r="EH83" s="5"/>
      <c r="EI83" s="5"/>
      <c r="EJ83" s="5"/>
      <c r="EK83" s="5"/>
      <c r="EL83" s="5"/>
      <c r="EM83" s="5"/>
      <c r="EN83" s="5"/>
      <c r="EO83" s="5"/>
      <c r="EP83" s="4"/>
      <c r="EQ83" s="4"/>
      <c r="ER83" s="4"/>
      <c r="ES83" s="4"/>
      <c r="ET83" s="4"/>
      <c r="EU83" s="4"/>
      <c r="EV83" s="4"/>
      <c r="EW83" s="4"/>
      <c r="EX83" s="5">
        <v>0.64339999999999997</v>
      </c>
      <c r="EY83" s="5">
        <v>0.7157</v>
      </c>
      <c r="EZ83" s="5">
        <v>0.28570000000000001</v>
      </c>
      <c r="FA83" s="5">
        <v>1.6000000000000001E-3</v>
      </c>
      <c r="FB83" s="5">
        <v>0.87929999999999997</v>
      </c>
      <c r="FC83" s="5">
        <v>0.63170000000000004</v>
      </c>
      <c r="FD83" s="5">
        <v>0.99829999999999997</v>
      </c>
      <c r="FE83" s="5">
        <v>28.495899999999999</v>
      </c>
      <c r="FF83" s="4">
        <v>0.66259999999999997</v>
      </c>
      <c r="FG83" s="4">
        <v>0.76070000000000004</v>
      </c>
      <c r="FH83" s="4">
        <v>0.27139999999999997</v>
      </c>
      <c r="FI83" s="4">
        <v>5.0000000000000001E-3</v>
      </c>
      <c r="FJ83" s="4">
        <v>0.87</v>
      </c>
      <c r="FK83" s="4">
        <v>0.62809999999999999</v>
      </c>
      <c r="FL83" s="4">
        <v>0.99829999999999997</v>
      </c>
      <c r="FM83" s="4">
        <v>20.022400000000001</v>
      </c>
      <c r="FN83" s="5">
        <v>0.68769999999999998</v>
      </c>
      <c r="FO83" s="5">
        <v>0.81389999999999996</v>
      </c>
      <c r="FP83" s="5">
        <v>0.2485</v>
      </c>
      <c r="FQ83" s="5">
        <v>9.4000000000000004E-3</v>
      </c>
      <c r="FR83" s="5">
        <v>0.85419999999999996</v>
      </c>
      <c r="FS83" s="5">
        <v>0.61529999999999996</v>
      </c>
      <c r="FT83" s="5">
        <v>0.99770000000000003</v>
      </c>
      <c r="FU83" s="5">
        <v>10.543699999999999</v>
      </c>
      <c r="FV83" s="4">
        <v>0.7258</v>
      </c>
      <c r="FW83" s="4">
        <v>0.90180000000000005</v>
      </c>
      <c r="FX83" s="4">
        <v>0.20610000000000001</v>
      </c>
      <c r="FY83" s="4">
        <v>1.7100000000000001E-2</v>
      </c>
      <c r="FZ83" s="4">
        <v>0.8216</v>
      </c>
      <c r="GA83" s="4">
        <v>0.55720000000000003</v>
      </c>
      <c r="GB83" s="4">
        <v>0.99309999999999998</v>
      </c>
      <c r="GC83" s="4">
        <v>4.6914999999999996</v>
      </c>
      <c r="GD83" s="5"/>
      <c r="GE83" s="5"/>
      <c r="GF83" s="5"/>
      <c r="GG83" s="5"/>
      <c r="GH83" s="5"/>
      <c r="GI83" s="5"/>
      <c r="GJ83" s="5"/>
      <c r="GK83" s="5"/>
      <c r="GL83" s="4"/>
      <c r="GM83" s="4"/>
      <c r="GN83" s="4"/>
      <c r="GO83" s="4"/>
      <c r="GP83" s="4"/>
      <c r="GQ83" s="4"/>
      <c r="GR83" s="4"/>
      <c r="GS83" s="4"/>
      <c r="GT83" s="5"/>
      <c r="GU83" s="5"/>
      <c r="GV83" s="5"/>
      <c r="GW83" s="5"/>
      <c r="GX83" s="5"/>
      <c r="GY83" s="5"/>
      <c r="GZ83" s="5"/>
      <c r="HA83" s="5"/>
      <c r="HB83" s="4"/>
      <c r="HC83" s="4"/>
      <c r="HD83" s="4"/>
      <c r="HE83" s="4"/>
      <c r="HF83" s="4"/>
      <c r="HG83" s="4"/>
      <c r="HH83" s="4"/>
      <c r="HI83" s="4"/>
      <c r="HJ83" s="5"/>
      <c r="HK83" s="5"/>
      <c r="HL83" s="5"/>
      <c r="HM83" s="5"/>
      <c r="HN83" s="5"/>
      <c r="HO83" s="5"/>
      <c r="HP83" s="5"/>
      <c r="HQ83" s="5"/>
      <c r="HR83" s="4"/>
      <c r="HS83" s="4"/>
      <c r="HT83" s="4"/>
      <c r="HU83" s="4"/>
      <c r="HV83" s="4"/>
      <c r="HW83" s="4"/>
      <c r="HX83" s="4"/>
      <c r="HY83" s="4"/>
      <c r="HZ83" s="5"/>
      <c r="IA83" s="5"/>
      <c r="IB83" s="5"/>
      <c r="IC83" s="5"/>
      <c r="ID83" s="5"/>
      <c r="IE83" s="5"/>
      <c r="IF83" s="5"/>
      <c r="IG83" s="5"/>
      <c r="IH83" s="4"/>
      <c r="II83" s="4"/>
      <c r="IJ83" s="4"/>
      <c r="IK83" s="4"/>
      <c r="IL83" s="4"/>
      <c r="IM83" s="4"/>
      <c r="IN83" s="4"/>
      <c r="IO83" s="4"/>
      <c r="IP83" s="5"/>
      <c r="IQ83" s="5"/>
      <c r="IR83" s="5"/>
      <c r="IS83" s="5"/>
      <c r="IT83" s="5"/>
      <c r="IU83" s="5"/>
      <c r="IV83" s="5"/>
      <c r="IW83" s="5"/>
      <c r="IX83" s="4"/>
      <c r="IY83" s="4"/>
      <c r="IZ83" s="4"/>
      <c r="JA83" s="4"/>
      <c r="JB83" s="4"/>
      <c r="JC83" s="4"/>
      <c r="JD83" s="4"/>
      <c r="JE83" s="4"/>
      <c r="JF83" s="5"/>
      <c r="JG83" s="5"/>
      <c r="JH83" s="5"/>
      <c r="JI83" s="5"/>
      <c r="JJ83" s="5"/>
      <c r="JK83" s="5"/>
      <c r="JL83" s="5"/>
      <c r="JM83" s="5"/>
      <c r="JN83" s="4">
        <f t="shared" si="16"/>
        <v>0.69231999999999994</v>
      </c>
      <c r="JO83" s="4">
        <f t="shared" si="17"/>
        <v>0.82735333333333339</v>
      </c>
      <c r="JP83" s="4">
        <f t="shared" si="18"/>
        <v>0.23710666666666663</v>
      </c>
      <c r="JQ83" s="4">
        <f t="shared" si="19"/>
        <v>1.2766666666666666E-2</v>
      </c>
      <c r="JR83" s="4">
        <f t="shared" si="20"/>
        <v>0.83407333333333356</v>
      </c>
      <c r="JS83" s="4">
        <f t="shared" si="21"/>
        <v>0.59760000000000013</v>
      </c>
      <c r="JT83" s="4">
        <f t="shared" si="22"/>
        <v>0.98780000000000012</v>
      </c>
      <c r="JU83" s="4">
        <f t="shared" si="23"/>
        <v>11.987500000000001</v>
      </c>
      <c r="JV83" s="1" t="str" cm="1">
        <f t="array" aca="1" ref="JV83" ca="1">CONCATENATE(INDIRECT(ADDRESS(1,MATCH(_xlfn.MINIFS(B83:JM83,metrics.rec,"MAE"),B83:JM83,0)+1)), ", ", INDIRECT(ADDRESS(2,MATCH(_xlfn.MINIFS(B83:JM83,metrics.rec,"MAE"),B83:JM83,0)+1)))</f>
        <v>k=20, r=0.1</v>
      </c>
      <c r="JW83" s="1" t="str" cm="1">
        <f t="array" aca="1" ref="JW83" ca="1">CONCATENATE(INDIRECT(ADDRESS(1,MATCH(_xlfn.MINIFS(B83:JM83,metrics.rec,"MSE"),B83:JM83,0)+1)), ", ", INDIRECT(ADDRESS(2,MATCH(_xlfn.MINIFS(B83:JM83,metrics.rec,"MSE"),B83:JM83,0)+1)))</f>
        <v>k=20, r=0.1</v>
      </c>
      <c r="JX83" s="1" t="str" cm="1">
        <f t="array" aca="1" ref="JX83" ca="1">CONCATENATE(INDIRECT(ADDRESS(1,MATCH(_xlfn.MAXIFS(B83:JM83,metrics.rec,"R"),B83:JM83,0)+1)), ", ", INDIRECT(ADDRESS(2,MATCH(_xlfn.MAXIFS(B83:JM83,metrics.rec,"R"),B83:JM83,0)+1)))</f>
        <v>k=5, r=0.2</v>
      </c>
      <c r="JY83" s="1" t="str" cm="1">
        <f t="array" aca="1" ref="JY83" ca="1">CONCATENATE(INDIRECT(ADDRESS(1,MATCH(_xlfn.MAXIFS(B83:JM83,metrics.rec,"Precision"),B83:JM83,0)+1)), ", ", INDIRECT(ADDRESS(2,MATCH(_xlfn.MAXIFS(B83:JM83,metrics.rec,"Precision"),B83:JM83,0)+1)))</f>
        <v>k=5, r=0.9</v>
      </c>
      <c r="JZ83" s="1" t="str" cm="1">
        <f t="array" aca="1" ref="JZ83" ca="1">CONCATENATE(INDIRECT(ADDRESS(1,MATCH(_xlfn.MAXIFS(B83:JM83,metrics.rec,"Recall"),B83:JM83,0)+1)), ", ", INDIRECT(ADDRESS(2,MATCH(_xlfn.MAXIFS(B83:JM83,metrics.rec,"Recall"),B83:JM83,0)+1)))</f>
        <v>k=5, r=0.1</v>
      </c>
      <c r="KA83" s="1" t="str" cm="1">
        <f t="array" aca="1" ref="KA83" ca="1">CONCATENATE(INDIRECT(ADDRESS(1,MATCH(_xlfn.MAXIFS(B83:JM83,metrics.rec,"Coverage"),B83:JM83,0)+1)), ", ", INDIRECT(ADDRESS(2,MATCH(_xlfn.MAXIFS(B83:JM83,metrics.rec,"Coverage"),B83:JM83,0)+1)))</f>
        <v>k=5, r=0.2</v>
      </c>
      <c r="KB83" s="1" t="str" cm="1">
        <f t="array" aca="1" ref="KB83" ca="1">CONCATENATE(INDIRECT(ADDRESS(1,MATCH(_xlfn.MAXIFS(B83:JM83,metrics.rec,"Recatio"),B83:JM83,0)+1)), ", ", INDIRECT(ADDRESS(2,MATCH(_xlfn.MAXIFS(B83:JM83,metrics.rec,"Recatio"),B83:JM83,0)+1)))</f>
        <v>k=5, r=0.3</v>
      </c>
      <c r="KC83" s="1" t="str" cm="1">
        <f t="array" aca="1" ref="KC83" ca="1">CONCATENATE(INDIRECT(ADDRESS(1,MATCH(_xlfn.MINIFS(B83:JM83,metrics.rec,"Time"),B83:JM83,0)+1)), ", ", INDIRECT(ADDRESS(2,MATCH(_xlfn.MINIFS(B83:JM83,metrics.rec,"Time"),B83:JM83,0)+1)))</f>
        <v>k=5, r=0.9</v>
      </c>
    </row>
    <row r="84" spans="1:289" x14ac:dyDescent="0.2">
      <c r="A84" s="1" t="s">
        <v>77</v>
      </c>
      <c r="B84" s="4">
        <v>0.61180000000000001</v>
      </c>
      <c r="C84" s="4">
        <v>0.64690000000000003</v>
      </c>
      <c r="D84" s="4">
        <v>0.31519999999999998</v>
      </c>
      <c r="E84" s="4">
        <v>2.5000000000000001E-3</v>
      </c>
      <c r="F84" s="4">
        <v>0.86880000000000002</v>
      </c>
      <c r="G84" s="4"/>
      <c r="H84" s="4">
        <v>1</v>
      </c>
      <c r="I84" s="4">
        <v>9.8534000000000006</v>
      </c>
      <c r="J84" s="5">
        <v>0.62150000000000005</v>
      </c>
      <c r="K84" s="5">
        <v>0.66910000000000003</v>
      </c>
      <c r="L84" s="5">
        <v>0.31309999999999999</v>
      </c>
      <c r="M84" s="5">
        <v>4.8999999999999998E-3</v>
      </c>
      <c r="N84" s="5">
        <v>0.86299999999999999</v>
      </c>
      <c r="O84" s="5">
        <v>0.40579999999999999</v>
      </c>
      <c r="P84" s="5">
        <v>1</v>
      </c>
      <c r="Q84" s="5">
        <v>9.5459999999999994</v>
      </c>
      <c r="R84" s="4">
        <v>0.63160000000000005</v>
      </c>
      <c r="S84" s="4">
        <v>0.68959999999999999</v>
      </c>
      <c r="T84" s="4">
        <v>0.3019</v>
      </c>
      <c r="U84" s="4">
        <v>7.6E-3</v>
      </c>
      <c r="V84" s="4">
        <v>0.85389999999999999</v>
      </c>
      <c r="W84" s="4"/>
      <c r="X84" s="4">
        <v>1</v>
      </c>
      <c r="Y84" s="4">
        <v>7.0095000000000001</v>
      </c>
      <c r="Z84" s="5">
        <v>0.64170000000000005</v>
      </c>
      <c r="AA84" s="5">
        <v>0.71120000000000005</v>
      </c>
      <c r="AB84" s="5">
        <v>0.28720000000000001</v>
      </c>
      <c r="AC84" s="5">
        <v>1.0800000000000001E-2</v>
      </c>
      <c r="AD84" s="5">
        <v>0.84570000000000001</v>
      </c>
      <c r="AE84" s="5">
        <v>0.39450000000000002</v>
      </c>
      <c r="AF84" s="5">
        <v>1</v>
      </c>
      <c r="AG84" s="5">
        <v>5.4462000000000002</v>
      </c>
      <c r="AH84" s="4">
        <v>0.65580000000000005</v>
      </c>
      <c r="AI84" s="4">
        <v>0.73980000000000001</v>
      </c>
      <c r="AJ84" s="4">
        <v>0.2717</v>
      </c>
      <c r="AK84" s="4">
        <v>1.4500000000000001E-2</v>
      </c>
      <c r="AL84" s="4">
        <v>0.82799999999999996</v>
      </c>
      <c r="AM84" s="4"/>
      <c r="AN84" s="4">
        <v>1</v>
      </c>
      <c r="AO84" s="4">
        <v>5.1577999999999999</v>
      </c>
      <c r="AP84" s="5">
        <v>0.68</v>
      </c>
      <c r="AQ84" s="5">
        <v>0.79139999999999999</v>
      </c>
      <c r="AR84" s="5">
        <v>0.24560000000000001</v>
      </c>
      <c r="AS84" s="5">
        <v>1.9E-2</v>
      </c>
      <c r="AT84" s="5">
        <v>0.81</v>
      </c>
      <c r="AU84" s="5">
        <v>0.37709999999999999</v>
      </c>
      <c r="AV84" s="5">
        <v>1</v>
      </c>
      <c r="AW84" s="5">
        <v>4.0449000000000002</v>
      </c>
      <c r="AX84" s="4">
        <v>0.70479999999999998</v>
      </c>
      <c r="AY84" s="4">
        <v>0.85019999999999996</v>
      </c>
      <c r="AZ84" s="4">
        <v>0.2155</v>
      </c>
      <c r="BA84" s="4">
        <v>2.5499999999999998E-2</v>
      </c>
      <c r="BB84" s="4">
        <v>0.78269999999999995</v>
      </c>
      <c r="BC84" s="4"/>
      <c r="BD84" s="4">
        <v>1</v>
      </c>
      <c r="BE84" s="4">
        <v>3.1907999999999999</v>
      </c>
      <c r="BF84" s="5">
        <v>0.73360000000000003</v>
      </c>
      <c r="BG84" s="5">
        <v>0.92210000000000003</v>
      </c>
      <c r="BH84" s="5">
        <v>0.1812</v>
      </c>
      <c r="BI84" s="5">
        <v>3.7999999999999999E-2</v>
      </c>
      <c r="BJ84" s="5">
        <v>0.72230000000000005</v>
      </c>
      <c r="BK84" s="5">
        <v>0.3009</v>
      </c>
      <c r="BL84" s="5">
        <v>0.99839999999999995</v>
      </c>
      <c r="BM84" s="5">
        <v>1.8307</v>
      </c>
      <c r="BN84" s="4">
        <v>0.77880000000000005</v>
      </c>
      <c r="BO84" s="4">
        <v>1.0429999999999999</v>
      </c>
      <c r="BP84" s="4">
        <v>0.1278</v>
      </c>
      <c r="BQ84" s="4">
        <v>7.8899999999999998E-2</v>
      </c>
      <c r="BR84" s="4">
        <v>0.52990000000000004</v>
      </c>
      <c r="BS84" s="4"/>
      <c r="BT84" s="4">
        <v>0.97670000000000001</v>
      </c>
      <c r="BU84" s="4">
        <v>1.4206000000000001</v>
      </c>
      <c r="BV84" s="5"/>
      <c r="BW84" s="5"/>
      <c r="BX84" s="5"/>
      <c r="BY84" s="5"/>
      <c r="BZ84" s="5"/>
      <c r="CA84" s="5"/>
      <c r="CB84" s="5"/>
      <c r="CC84" s="5"/>
      <c r="CD84" s="4"/>
      <c r="CE84" s="4"/>
      <c r="CF84" s="4"/>
      <c r="CG84" s="4"/>
      <c r="CH84" s="4"/>
      <c r="CI84" s="4"/>
      <c r="CJ84" s="4"/>
      <c r="CK84" s="4"/>
      <c r="CL84" s="5">
        <v>0.65820000000000001</v>
      </c>
      <c r="CM84" s="5">
        <v>0.74560000000000004</v>
      </c>
      <c r="CN84" s="5">
        <v>0.26960000000000001</v>
      </c>
      <c r="CO84" s="5">
        <v>1.43E-2</v>
      </c>
      <c r="CP84" s="5">
        <v>0.83050000000000002</v>
      </c>
      <c r="CQ84" s="5">
        <v>0.39019999999999999</v>
      </c>
      <c r="CR84" s="5">
        <v>1</v>
      </c>
      <c r="CS84" s="5">
        <v>6.4366000000000003</v>
      </c>
      <c r="CT84" s="4"/>
      <c r="CU84" s="4"/>
      <c r="CV84" s="4"/>
      <c r="CW84" s="4"/>
      <c r="CX84" s="4"/>
      <c r="CY84" s="4"/>
      <c r="CZ84" s="4"/>
      <c r="DA84" s="4"/>
      <c r="DB84" s="5"/>
      <c r="DC84" s="5"/>
      <c r="DD84" s="5"/>
      <c r="DE84" s="5"/>
      <c r="DF84" s="5"/>
      <c r="DG84" s="5"/>
      <c r="DH84" s="5"/>
      <c r="DI84" s="5"/>
      <c r="DJ84" s="4"/>
      <c r="DK84" s="4"/>
      <c r="DL84" s="4"/>
      <c r="DM84" s="4"/>
      <c r="DN84" s="4"/>
      <c r="DO84" s="4"/>
      <c r="DP84" s="4"/>
      <c r="DQ84" s="4"/>
      <c r="DR84" s="5"/>
      <c r="DS84" s="5"/>
      <c r="DT84" s="5"/>
      <c r="DU84" s="5"/>
      <c r="DV84" s="5"/>
      <c r="DW84" s="5"/>
      <c r="DX84" s="5"/>
      <c r="DY84" s="5"/>
      <c r="DZ84" s="4">
        <v>0.65790000000000004</v>
      </c>
      <c r="EA84" s="4">
        <v>0.74470000000000003</v>
      </c>
      <c r="EB84" s="4">
        <v>0.26929999999999998</v>
      </c>
      <c r="EC84" s="4">
        <v>1.44E-2</v>
      </c>
      <c r="ED84" s="4">
        <v>0.82930000000000004</v>
      </c>
      <c r="EE84" s="4">
        <v>0.39050000000000001</v>
      </c>
      <c r="EF84" s="4">
        <v>1</v>
      </c>
      <c r="EG84" s="4">
        <v>4.7960000000000003</v>
      </c>
      <c r="EH84" s="5"/>
      <c r="EI84" s="5"/>
      <c r="EJ84" s="5"/>
      <c r="EK84" s="5"/>
      <c r="EL84" s="5"/>
      <c r="EM84" s="5"/>
      <c r="EN84" s="5"/>
      <c r="EO84" s="5"/>
      <c r="EP84" s="4"/>
      <c r="EQ84" s="4"/>
      <c r="ER84" s="4"/>
      <c r="ES84" s="4"/>
      <c r="ET84" s="4"/>
      <c r="EU84" s="4"/>
      <c r="EV84" s="4"/>
      <c r="EW84" s="4"/>
      <c r="EX84" s="5">
        <v>0.61119999999999997</v>
      </c>
      <c r="EY84" s="5">
        <v>0.64800000000000002</v>
      </c>
      <c r="EZ84" s="5">
        <v>0.32829999999999998</v>
      </c>
      <c r="FA84" s="5">
        <v>2.5000000000000001E-3</v>
      </c>
      <c r="FB84" s="5">
        <v>0.86760000000000004</v>
      </c>
      <c r="FC84" s="5">
        <v>0.40849999999999997</v>
      </c>
      <c r="FD84" s="5">
        <v>1</v>
      </c>
      <c r="FE84" s="5">
        <v>10.6021</v>
      </c>
      <c r="FF84" s="4">
        <v>0.62970000000000004</v>
      </c>
      <c r="FG84" s="4">
        <v>0.68730000000000002</v>
      </c>
      <c r="FH84" s="4">
        <v>0.307</v>
      </c>
      <c r="FI84" s="4">
        <v>7.6E-3</v>
      </c>
      <c r="FJ84" s="4">
        <v>0.85409999999999997</v>
      </c>
      <c r="FK84" s="4">
        <v>0.40050000000000002</v>
      </c>
      <c r="FL84" s="4">
        <v>1</v>
      </c>
      <c r="FM84" s="4">
        <v>8.1034000000000006</v>
      </c>
      <c r="FN84" s="5">
        <v>0.65749999999999997</v>
      </c>
      <c r="FO84" s="5">
        <v>0.74460000000000004</v>
      </c>
      <c r="FP84" s="5">
        <v>0.27279999999999999</v>
      </c>
      <c r="FQ84" s="5">
        <v>1.43E-2</v>
      </c>
      <c r="FR84" s="5">
        <v>0.83050000000000002</v>
      </c>
      <c r="FS84" s="5">
        <v>0.39069999999999999</v>
      </c>
      <c r="FT84" s="5">
        <v>1</v>
      </c>
      <c r="FU84" s="5">
        <v>5.9151999999999996</v>
      </c>
      <c r="FV84" s="4">
        <v>0.70469999999999999</v>
      </c>
      <c r="FW84" s="4">
        <v>0.85019999999999996</v>
      </c>
      <c r="FX84" s="4">
        <v>0.22059999999999999</v>
      </c>
      <c r="FY84" s="4">
        <v>2.5499999999999998E-2</v>
      </c>
      <c r="FZ84" s="4">
        <v>0.78049999999999997</v>
      </c>
      <c r="GA84" s="4">
        <v>0.35489999999999999</v>
      </c>
      <c r="GB84" s="4">
        <v>0.99990000000000001</v>
      </c>
      <c r="GC84" s="4">
        <v>3.7239</v>
      </c>
      <c r="GD84" s="5"/>
      <c r="GE84" s="5"/>
      <c r="GF84" s="5"/>
      <c r="GG84" s="5"/>
      <c r="GH84" s="5"/>
      <c r="GI84" s="5"/>
      <c r="GJ84" s="5"/>
      <c r="GK84" s="5"/>
      <c r="GL84" s="4"/>
      <c r="GM84" s="4"/>
      <c r="GN84" s="4"/>
      <c r="GO84" s="4"/>
      <c r="GP84" s="4"/>
      <c r="GQ84" s="4"/>
      <c r="GR84" s="4"/>
      <c r="GS84" s="4"/>
      <c r="GT84" s="5"/>
      <c r="GU84" s="5"/>
      <c r="GV84" s="5"/>
      <c r="GW84" s="5"/>
      <c r="GX84" s="5"/>
      <c r="GY84" s="5"/>
      <c r="GZ84" s="5"/>
      <c r="HA84" s="5"/>
      <c r="HB84" s="4">
        <v>0.6573</v>
      </c>
      <c r="HC84" s="4">
        <v>0.74380000000000002</v>
      </c>
      <c r="HD84" s="4">
        <v>0.2722</v>
      </c>
      <c r="HE84" s="4">
        <v>1.44E-2</v>
      </c>
      <c r="HF84" s="4">
        <v>0.82879999999999998</v>
      </c>
      <c r="HG84" s="4"/>
      <c r="HH84" s="4">
        <v>1</v>
      </c>
      <c r="HI84" s="4">
        <v>4.6829000000000001</v>
      </c>
      <c r="HJ84" s="5"/>
      <c r="HK84" s="5"/>
      <c r="HL84" s="5"/>
      <c r="HM84" s="5"/>
      <c r="HN84" s="5"/>
      <c r="HO84" s="5"/>
      <c r="HP84" s="5"/>
      <c r="HQ84" s="5"/>
      <c r="HR84" s="4"/>
      <c r="HS84" s="4"/>
      <c r="HT84" s="4"/>
      <c r="HU84" s="4"/>
      <c r="HV84" s="4"/>
      <c r="HW84" s="4"/>
      <c r="HX84" s="4"/>
      <c r="HY84" s="4"/>
      <c r="HZ84" s="5"/>
      <c r="IA84" s="5"/>
      <c r="IB84" s="5"/>
      <c r="IC84" s="5"/>
      <c r="ID84" s="5"/>
      <c r="IE84" s="5"/>
      <c r="IF84" s="5"/>
      <c r="IG84" s="5"/>
      <c r="IH84" s="4"/>
      <c r="II84" s="4"/>
      <c r="IJ84" s="4"/>
      <c r="IK84" s="4"/>
      <c r="IL84" s="4"/>
      <c r="IM84" s="4"/>
      <c r="IN84" s="4"/>
      <c r="IO84" s="4"/>
      <c r="IP84" s="5"/>
      <c r="IQ84" s="5"/>
      <c r="IR84" s="5"/>
      <c r="IS84" s="5"/>
      <c r="IT84" s="5"/>
      <c r="IU84" s="5"/>
      <c r="IV84" s="5"/>
      <c r="IW84" s="5"/>
      <c r="IX84" s="4"/>
      <c r="IY84" s="4"/>
      <c r="IZ84" s="4"/>
      <c r="JA84" s="4"/>
      <c r="JB84" s="4"/>
      <c r="JC84" s="4"/>
      <c r="JD84" s="4"/>
      <c r="JE84" s="4"/>
      <c r="JF84" s="5"/>
      <c r="JG84" s="5"/>
      <c r="JH84" s="5"/>
      <c r="JI84" s="5"/>
      <c r="JJ84" s="5"/>
      <c r="JK84" s="5"/>
      <c r="JL84" s="5"/>
      <c r="JM84" s="5"/>
      <c r="JN84" s="4">
        <f t="shared" si="16"/>
        <v>0.66475625000000005</v>
      </c>
      <c r="JO84" s="4">
        <f t="shared" si="17"/>
        <v>0.76421875000000006</v>
      </c>
      <c r="JP84" s="4">
        <f t="shared" si="18"/>
        <v>0.26243750000000005</v>
      </c>
      <c r="JQ84" s="4">
        <f t="shared" si="19"/>
        <v>1.8418750000000001E-2</v>
      </c>
      <c r="JR84" s="4">
        <f t="shared" si="20"/>
        <v>0.80785000000000007</v>
      </c>
      <c r="JS84" s="4">
        <f t="shared" si="21"/>
        <v>0.38136000000000003</v>
      </c>
      <c r="JT84" s="4">
        <f t="shared" si="22"/>
        <v>0.99843749999999998</v>
      </c>
      <c r="JU84" s="4">
        <f t="shared" si="23"/>
        <v>5.7349999999999994</v>
      </c>
      <c r="JV84" s="1" t="str" cm="1">
        <f t="array" aca="1" ref="JV84" ca="1">CONCATENATE(INDIRECT(ADDRESS(1,MATCH(_xlfn.MINIFS(B84:JM84,metrics.rec,"MAE"),B84:JM84,0)+1)), ", ", INDIRECT(ADDRESS(2,MATCH(_xlfn.MINIFS(B84:JM84,metrics.rec,"MAE"),B84:JM84,0)+1)))</f>
        <v>k=20, r=0.1</v>
      </c>
      <c r="JW84" s="1" t="str" cm="1">
        <f t="array" aca="1" ref="JW84" ca="1">CONCATENATE(INDIRECT(ADDRESS(1,MATCH(_xlfn.MINIFS(B84:JM84,metrics.rec,"MSE"),B84:JM84,0)+1)), ", ", INDIRECT(ADDRESS(2,MATCH(_xlfn.MINIFS(B84:JM84,metrics.rec,"MSE"),B84:JM84,0)+1)))</f>
        <v>k=5, r=0.1</v>
      </c>
      <c r="JX84" s="1" t="str" cm="1">
        <f t="array" aca="1" ref="JX84" ca="1">CONCATENATE(INDIRECT(ADDRESS(1,MATCH(_xlfn.MAXIFS(B84:JM84,metrics.rec,"R"),B84:JM84,0)+1)), ", ", INDIRECT(ADDRESS(2,MATCH(_xlfn.MAXIFS(B84:JM84,metrics.rec,"R"),B84:JM84,0)+1)))</f>
        <v>k=20, r=0.1</v>
      </c>
      <c r="JY84" s="1" t="str" cm="1">
        <f t="array" aca="1" ref="JY84" ca="1">CONCATENATE(INDIRECT(ADDRESS(1,MATCH(_xlfn.MAXIFS(B84:JM84,metrics.rec,"Precision"),B84:JM84,0)+1)), ", ", INDIRECT(ADDRESS(2,MATCH(_xlfn.MAXIFS(B84:JM84,metrics.rec,"Precision"),B84:JM84,0)+1)))</f>
        <v>k=5, r=0.9</v>
      </c>
      <c r="JZ84" s="1" t="str" cm="1">
        <f t="array" aca="1" ref="JZ84" ca="1">CONCATENATE(INDIRECT(ADDRESS(1,MATCH(_xlfn.MAXIFS(B84:JM84,metrics.rec,"Recall"),B84:JM84,0)+1)), ", ", INDIRECT(ADDRESS(2,MATCH(_xlfn.MAXIFS(B84:JM84,metrics.rec,"Recall"),B84:JM84,0)+1)))</f>
        <v>k=5, r=0.1</v>
      </c>
      <c r="KA84" s="1" t="str" cm="1">
        <f t="array" aca="1" ref="KA84" ca="1">CONCATENATE(INDIRECT(ADDRESS(1,MATCH(_xlfn.MAXIFS(B84:JM84,metrics.rec,"Coverage"),B84:JM84,0)+1)), ", ", INDIRECT(ADDRESS(2,MATCH(_xlfn.MAXIFS(B84:JM84,metrics.rec,"Coverage"),B84:JM84,0)+1)))</f>
        <v>k=20, r=0.1</v>
      </c>
      <c r="KB84" s="1" t="str" cm="1">
        <f t="array" aca="1" ref="KB84" ca="1">CONCATENATE(INDIRECT(ADDRESS(1,MATCH(_xlfn.MAXIFS(B84:JM84,metrics.rec,"Recatio"),B84:JM84,0)+1)), ", ", INDIRECT(ADDRESS(2,MATCH(_xlfn.MAXIFS(B84:JM84,metrics.rec,"Recatio"),B84:JM84,0)+1)))</f>
        <v>k=5, r=0.1</v>
      </c>
      <c r="KC84" s="1" t="str" cm="1">
        <f t="array" aca="1" ref="KC84" ca="1">CONCATENATE(INDIRECT(ADDRESS(1,MATCH(_xlfn.MINIFS(B84:JM84,metrics.rec,"Time"),B84:JM84,0)+1)), ", ", INDIRECT(ADDRESS(2,MATCH(_xlfn.MINIFS(B84:JM84,metrics.rec,"Time"),B84:JM84,0)+1)))</f>
        <v>k=5, r=0.9</v>
      </c>
    </row>
    <row r="85" spans="1:289" x14ac:dyDescent="0.2">
      <c r="A85" s="1" t="s">
        <v>78</v>
      </c>
      <c r="B85" s="4">
        <v>0.63380000000000003</v>
      </c>
      <c r="C85" s="4">
        <v>0.69089999999999996</v>
      </c>
      <c r="D85" s="4">
        <v>0.2848</v>
      </c>
      <c r="E85" s="4">
        <v>2.5000000000000001E-3</v>
      </c>
      <c r="F85" s="4">
        <v>0.8649</v>
      </c>
      <c r="G85" s="4"/>
      <c r="H85" s="4">
        <v>1</v>
      </c>
      <c r="I85" s="4">
        <v>8.8478999999999992</v>
      </c>
      <c r="J85" s="5">
        <v>0.64090000000000003</v>
      </c>
      <c r="K85" s="5">
        <v>0.70669999999999999</v>
      </c>
      <c r="L85" s="5">
        <v>0.28899999999999998</v>
      </c>
      <c r="M85" s="5">
        <v>4.8999999999999998E-3</v>
      </c>
      <c r="N85" s="5">
        <v>0.85840000000000005</v>
      </c>
      <c r="O85" s="5">
        <v>0.4052</v>
      </c>
      <c r="P85" s="5">
        <v>1</v>
      </c>
      <c r="Q85" s="5">
        <v>10.036799999999999</v>
      </c>
      <c r="R85" s="4">
        <v>0.64880000000000004</v>
      </c>
      <c r="S85" s="4">
        <v>0.7248</v>
      </c>
      <c r="T85" s="4">
        <v>0.27760000000000001</v>
      </c>
      <c r="U85" s="4">
        <v>7.6E-3</v>
      </c>
      <c r="V85" s="4">
        <v>0.84970000000000001</v>
      </c>
      <c r="W85" s="4"/>
      <c r="X85" s="4">
        <v>1</v>
      </c>
      <c r="Y85" s="4">
        <v>7.0042999999999997</v>
      </c>
      <c r="Z85" s="5">
        <v>0.65669999999999995</v>
      </c>
      <c r="AA85" s="5">
        <v>0.74060000000000004</v>
      </c>
      <c r="AB85" s="5">
        <v>0.27239999999999998</v>
      </c>
      <c r="AC85" s="5">
        <v>1.0800000000000001E-2</v>
      </c>
      <c r="AD85" s="5">
        <v>0.84230000000000005</v>
      </c>
      <c r="AE85" s="5">
        <v>0.39439999999999997</v>
      </c>
      <c r="AF85" s="5">
        <v>1</v>
      </c>
      <c r="AG85" s="5">
        <v>5.4145000000000003</v>
      </c>
      <c r="AH85" s="4">
        <v>0.66830000000000001</v>
      </c>
      <c r="AI85" s="4">
        <v>0.76429999999999998</v>
      </c>
      <c r="AJ85" s="4">
        <v>0.25790000000000002</v>
      </c>
      <c r="AK85" s="4">
        <v>1.44E-2</v>
      </c>
      <c r="AL85" s="4">
        <v>0.82569999999999999</v>
      </c>
      <c r="AM85" s="4"/>
      <c r="AN85" s="4">
        <v>1</v>
      </c>
      <c r="AO85" s="4">
        <v>5.1718000000000002</v>
      </c>
      <c r="AP85" s="5">
        <v>0.68879999999999997</v>
      </c>
      <c r="AQ85" s="5">
        <v>0.80889999999999995</v>
      </c>
      <c r="AR85" s="5">
        <v>0.2394</v>
      </c>
      <c r="AS85" s="5">
        <v>1.89E-2</v>
      </c>
      <c r="AT85" s="5">
        <v>0.80869999999999997</v>
      </c>
      <c r="AU85" s="5">
        <v>0.37769999999999998</v>
      </c>
      <c r="AV85" s="5">
        <v>1</v>
      </c>
      <c r="AW85" s="5">
        <v>4.0812999999999997</v>
      </c>
      <c r="AX85" s="4">
        <v>0.70909999999999995</v>
      </c>
      <c r="AY85" s="4">
        <v>0.85809999999999997</v>
      </c>
      <c r="AZ85" s="4">
        <v>0.2142</v>
      </c>
      <c r="BA85" s="4">
        <v>2.5499999999999998E-2</v>
      </c>
      <c r="BB85" s="4">
        <v>0.78249999999999997</v>
      </c>
      <c r="BC85" s="4"/>
      <c r="BD85" s="4">
        <v>1</v>
      </c>
      <c r="BE85" s="4">
        <v>3.036</v>
      </c>
      <c r="BF85" s="5">
        <v>0.7339</v>
      </c>
      <c r="BG85" s="5">
        <v>0.92010000000000003</v>
      </c>
      <c r="BH85" s="5">
        <v>0.1837</v>
      </c>
      <c r="BI85" s="5">
        <v>3.7999999999999999E-2</v>
      </c>
      <c r="BJ85" s="5">
        <v>0.72330000000000005</v>
      </c>
      <c r="BK85" s="5">
        <v>0.30159999999999998</v>
      </c>
      <c r="BL85" s="5">
        <v>0.99839999999999995</v>
      </c>
      <c r="BM85" s="5">
        <v>1.8593</v>
      </c>
      <c r="BN85" s="4">
        <v>0.77649999999999997</v>
      </c>
      <c r="BO85" s="4">
        <v>1.036</v>
      </c>
      <c r="BP85" s="4">
        <v>0.12909999999999999</v>
      </c>
      <c r="BQ85" s="4">
        <v>7.8899999999999998E-2</v>
      </c>
      <c r="BR85" s="4">
        <v>0.53100000000000003</v>
      </c>
      <c r="BS85" s="4"/>
      <c r="BT85" s="4">
        <v>0.97670000000000001</v>
      </c>
      <c r="BU85" s="4">
        <v>1.3495999999999999</v>
      </c>
      <c r="BV85" s="5"/>
      <c r="BW85" s="5"/>
      <c r="BX85" s="5"/>
      <c r="BY85" s="5"/>
      <c r="BZ85" s="5"/>
      <c r="CA85" s="5"/>
      <c r="CB85" s="5"/>
      <c r="CC85" s="5"/>
      <c r="CD85" s="4"/>
      <c r="CE85" s="4"/>
      <c r="CF85" s="4"/>
      <c r="CG85" s="4"/>
      <c r="CH85" s="4"/>
      <c r="CI85" s="4"/>
      <c r="CJ85" s="4"/>
      <c r="CK85" s="4"/>
      <c r="CL85" s="5">
        <v>0.6704</v>
      </c>
      <c r="CM85" s="5">
        <v>0.76929999999999998</v>
      </c>
      <c r="CN85" s="5">
        <v>0.25659999999999999</v>
      </c>
      <c r="CO85" s="5">
        <v>1.43E-2</v>
      </c>
      <c r="CP85" s="5">
        <v>0.82809999999999995</v>
      </c>
      <c r="CQ85" s="5">
        <v>0.3906</v>
      </c>
      <c r="CR85" s="5">
        <v>1</v>
      </c>
      <c r="CS85" s="5">
        <v>4.7465000000000002</v>
      </c>
      <c r="CT85" s="4"/>
      <c r="CU85" s="4"/>
      <c r="CV85" s="4"/>
      <c r="CW85" s="4"/>
      <c r="CX85" s="4"/>
      <c r="CY85" s="4"/>
      <c r="CZ85" s="4"/>
      <c r="DA85" s="4"/>
      <c r="DB85" s="5"/>
      <c r="DC85" s="5"/>
      <c r="DD85" s="5"/>
      <c r="DE85" s="5"/>
      <c r="DF85" s="5"/>
      <c r="DG85" s="5"/>
      <c r="DH85" s="5"/>
      <c r="DI85" s="5"/>
      <c r="DJ85" s="4"/>
      <c r="DK85" s="4"/>
      <c r="DL85" s="4"/>
      <c r="DM85" s="4"/>
      <c r="DN85" s="4"/>
      <c r="DO85" s="4"/>
      <c r="DP85" s="4"/>
      <c r="DQ85" s="4"/>
      <c r="DR85" s="5"/>
      <c r="DS85" s="5"/>
      <c r="DT85" s="5"/>
      <c r="DU85" s="5"/>
      <c r="DV85" s="5"/>
      <c r="DW85" s="5"/>
      <c r="DX85" s="5"/>
      <c r="DY85" s="5"/>
      <c r="DZ85" s="4">
        <v>0.67020000000000002</v>
      </c>
      <c r="EA85" s="4">
        <v>0.76880000000000004</v>
      </c>
      <c r="EB85" s="4">
        <v>0.25519999999999998</v>
      </c>
      <c r="EC85" s="4">
        <v>1.43E-2</v>
      </c>
      <c r="ED85" s="4">
        <v>0.82699999999999996</v>
      </c>
      <c r="EE85" s="4">
        <v>0.39090000000000003</v>
      </c>
      <c r="EF85" s="4">
        <v>1</v>
      </c>
      <c r="EG85" s="4">
        <v>4.4249999999999998</v>
      </c>
      <c r="EH85" s="5"/>
      <c r="EI85" s="5"/>
      <c r="EJ85" s="5"/>
      <c r="EK85" s="5"/>
      <c r="EL85" s="5"/>
      <c r="EM85" s="5"/>
      <c r="EN85" s="5"/>
      <c r="EO85" s="5"/>
      <c r="EP85" s="4"/>
      <c r="EQ85" s="4"/>
      <c r="ER85" s="4"/>
      <c r="ES85" s="4"/>
      <c r="ET85" s="4"/>
      <c r="EU85" s="4"/>
      <c r="EV85" s="4"/>
      <c r="EW85" s="4"/>
      <c r="EX85" s="5">
        <v>0.63280000000000003</v>
      </c>
      <c r="EY85" s="5">
        <v>0.69040000000000001</v>
      </c>
      <c r="EZ85" s="5">
        <v>0.3</v>
      </c>
      <c r="FA85" s="5">
        <v>2.5000000000000001E-3</v>
      </c>
      <c r="FB85" s="5">
        <v>0.86339999999999995</v>
      </c>
      <c r="FC85" s="5">
        <v>0.4073</v>
      </c>
      <c r="FD85" s="5">
        <v>1</v>
      </c>
      <c r="FE85" s="5">
        <v>10.039400000000001</v>
      </c>
      <c r="FF85" s="4">
        <v>0.64749999999999996</v>
      </c>
      <c r="FG85" s="4">
        <v>0.72240000000000004</v>
      </c>
      <c r="FH85" s="4">
        <v>0.28520000000000001</v>
      </c>
      <c r="FI85" s="4">
        <v>7.6E-3</v>
      </c>
      <c r="FJ85" s="4">
        <v>0.85040000000000004</v>
      </c>
      <c r="FK85" s="4">
        <v>0.4002</v>
      </c>
      <c r="FL85" s="4">
        <v>1</v>
      </c>
      <c r="FM85" s="4">
        <v>8.0779999999999994</v>
      </c>
      <c r="FN85" s="5">
        <v>0.67</v>
      </c>
      <c r="FO85" s="5">
        <v>0.76890000000000003</v>
      </c>
      <c r="FP85" s="5">
        <v>0.25900000000000001</v>
      </c>
      <c r="FQ85" s="5">
        <v>1.43E-2</v>
      </c>
      <c r="FR85" s="5">
        <v>0.82840000000000003</v>
      </c>
      <c r="FS85" s="5">
        <v>0.39119999999999999</v>
      </c>
      <c r="FT85" s="5">
        <v>1</v>
      </c>
      <c r="FU85" s="5">
        <v>5.9477000000000002</v>
      </c>
      <c r="FV85" s="4">
        <v>0.70940000000000003</v>
      </c>
      <c r="FW85" s="4">
        <v>0.85840000000000005</v>
      </c>
      <c r="FX85" s="4">
        <v>0.21790000000000001</v>
      </c>
      <c r="FY85" s="4">
        <v>2.5499999999999998E-2</v>
      </c>
      <c r="FZ85" s="4">
        <v>0.78039999999999998</v>
      </c>
      <c r="GA85" s="4">
        <v>0.35580000000000001</v>
      </c>
      <c r="GB85" s="4">
        <v>0.99990000000000001</v>
      </c>
      <c r="GC85" s="4">
        <v>3.6697000000000002</v>
      </c>
      <c r="GD85" s="5"/>
      <c r="GE85" s="5"/>
      <c r="GF85" s="5"/>
      <c r="GG85" s="5"/>
      <c r="GH85" s="5"/>
      <c r="GI85" s="5"/>
      <c r="GJ85" s="5"/>
      <c r="GK85" s="5"/>
      <c r="GL85" s="4"/>
      <c r="GM85" s="4"/>
      <c r="GN85" s="4"/>
      <c r="GO85" s="4"/>
      <c r="GP85" s="4"/>
      <c r="GQ85" s="4"/>
      <c r="GR85" s="4"/>
      <c r="GS85" s="4"/>
      <c r="GT85" s="5"/>
      <c r="GU85" s="5"/>
      <c r="GV85" s="5"/>
      <c r="GW85" s="5"/>
      <c r="GX85" s="5"/>
      <c r="GY85" s="5"/>
      <c r="GZ85" s="5"/>
      <c r="HA85" s="5"/>
      <c r="HB85" s="4"/>
      <c r="HC85" s="4"/>
      <c r="HD85" s="4"/>
      <c r="HE85" s="4"/>
      <c r="HF85" s="4"/>
      <c r="HG85" s="4"/>
      <c r="HH85" s="4"/>
      <c r="HI85" s="4"/>
      <c r="HJ85" s="5"/>
      <c r="HK85" s="5"/>
      <c r="HL85" s="5"/>
      <c r="HM85" s="5"/>
      <c r="HN85" s="5"/>
      <c r="HO85" s="5"/>
      <c r="HP85" s="5"/>
      <c r="HQ85" s="5"/>
      <c r="HR85" s="4"/>
      <c r="HS85" s="4"/>
      <c r="HT85" s="4"/>
      <c r="HU85" s="4"/>
      <c r="HV85" s="4"/>
      <c r="HW85" s="4"/>
      <c r="HX85" s="4"/>
      <c r="HY85" s="4"/>
      <c r="HZ85" s="5"/>
      <c r="IA85" s="5"/>
      <c r="IB85" s="5"/>
      <c r="IC85" s="5"/>
      <c r="ID85" s="5"/>
      <c r="IE85" s="5"/>
      <c r="IF85" s="5"/>
      <c r="IG85" s="5"/>
      <c r="IH85" s="4"/>
      <c r="II85" s="4"/>
      <c r="IJ85" s="4"/>
      <c r="IK85" s="4"/>
      <c r="IL85" s="4"/>
      <c r="IM85" s="4"/>
      <c r="IN85" s="4"/>
      <c r="IO85" s="4"/>
      <c r="IP85" s="5"/>
      <c r="IQ85" s="5"/>
      <c r="IR85" s="5"/>
      <c r="IS85" s="5"/>
      <c r="IT85" s="5"/>
      <c r="IU85" s="5"/>
      <c r="IV85" s="5"/>
      <c r="IW85" s="5"/>
      <c r="IX85" s="4"/>
      <c r="IY85" s="4"/>
      <c r="IZ85" s="4"/>
      <c r="JA85" s="4"/>
      <c r="JB85" s="4"/>
      <c r="JC85" s="4"/>
      <c r="JD85" s="4"/>
      <c r="JE85" s="4"/>
      <c r="JF85" s="5"/>
      <c r="JG85" s="5"/>
      <c r="JH85" s="5"/>
      <c r="JI85" s="5"/>
      <c r="JJ85" s="5"/>
      <c r="JK85" s="5"/>
      <c r="JL85" s="5"/>
      <c r="JM85" s="5"/>
      <c r="JN85" s="4">
        <f t="shared" si="16"/>
        <v>0.67713999999999996</v>
      </c>
      <c r="JO85" s="4">
        <f t="shared" si="17"/>
        <v>0.78857333333333335</v>
      </c>
      <c r="JP85" s="4">
        <f t="shared" si="18"/>
        <v>0.24813333333333337</v>
      </c>
      <c r="JQ85" s="4">
        <f t="shared" si="19"/>
        <v>1.8666666666666668E-2</v>
      </c>
      <c r="JR85" s="4">
        <f t="shared" si="20"/>
        <v>0.80428000000000011</v>
      </c>
      <c r="JS85" s="4">
        <f t="shared" si="21"/>
        <v>0.38149</v>
      </c>
      <c r="JT85" s="4">
        <f t="shared" si="22"/>
        <v>0.99833333333333329</v>
      </c>
      <c r="JU85" s="4">
        <f t="shared" si="23"/>
        <v>5.580519999999999</v>
      </c>
      <c r="JV85" s="1" t="str" cm="1">
        <f t="array" aca="1" ref="JV85" ca="1">CONCATENATE(INDIRECT(ADDRESS(1,MATCH(_xlfn.MINIFS(B85:JM85,metrics.rec,"MAE"),B85:JM85,0)+1)), ", ", INDIRECT(ADDRESS(2,MATCH(_xlfn.MINIFS(B85:JM85,metrics.rec,"MAE"),B85:JM85,0)+1)))</f>
        <v>k=20, r=0.1</v>
      </c>
      <c r="JW85" s="1" t="str" cm="1">
        <f t="array" aca="1" ref="JW85" ca="1">CONCATENATE(INDIRECT(ADDRESS(1,MATCH(_xlfn.MINIFS(B85:JM85,metrics.rec,"MSE"),B85:JM85,0)+1)), ", ", INDIRECT(ADDRESS(2,MATCH(_xlfn.MINIFS(B85:JM85,metrics.rec,"MSE"),B85:JM85,0)+1)))</f>
        <v>k=20, r=0.1</v>
      </c>
      <c r="JX85" s="1" t="str" cm="1">
        <f t="array" aca="1" ref="JX85" ca="1">CONCATENATE(INDIRECT(ADDRESS(1,MATCH(_xlfn.MAXIFS(B85:JM85,metrics.rec,"R"),B85:JM85,0)+1)), ", ", INDIRECT(ADDRESS(2,MATCH(_xlfn.MAXIFS(B85:JM85,metrics.rec,"R"),B85:JM85,0)+1)))</f>
        <v>k=20, r=0.1</v>
      </c>
      <c r="JY85" s="1" t="str" cm="1">
        <f t="array" aca="1" ref="JY85" ca="1">CONCATENATE(INDIRECT(ADDRESS(1,MATCH(_xlfn.MAXIFS(B85:JM85,metrics.rec,"Precision"),B85:JM85,0)+1)), ", ", INDIRECT(ADDRESS(2,MATCH(_xlfn.MAXIFS(B85:JM85,metrics.rec,"Precision"),B85:JM85,0)+1)))</f>
        <v>k=5, r=0.9</v>
      </c>
      <c r="JZ85" s="1" t="str" cm="1">
        <f t="array" aca="1" ref="JZ85" ca="1">CONCATENATE(INDIRECT(ADDRESS(1,MATCH(_xlfn.MAXIFS(B85:JM85,metrics.rec,"Recall"),B85:JM85,0)+1)), ", ", INDIRECT(ADDRESS(2,MATCH(_xlfn.MAXIFS(B85:JM85,metrics.rec,"Recall"),B85:JM85,0)+1)))</f>
        <v>k=5, r=0.1</v>
      </c>
      <c r="KA85" s="1" t="str" cm="1">
        <f t="array" aca="1" ref="KA85" ca="1">CONCATENATE(INDIRECT(ADDRESS(1,MATCH(_xlfn.MAXIFS(B85:JM85,metrics.rec,"Coverage"),B85:JM85,0)+1)), ", ", INDIRECT(ADDRESS(2,MATCH(_xlfn.MAXIFS(B85:JM85,metrics.rec,"Coverage"),B85:JM85,0)+1)))</f>
        <v>k=20, r=0.1</v>
      </c>
      <c r="KB85" s="1" t="str" cm="1">
        <f t="array" aca="1" ref="KB85" ca="1">CONCATENATE(INDIRECT(ADDRESS(1,MATCH(_xlfn.MAXIFS(B85:JM85,metrics.rec,"Recatio"),B85:JM85,0)+1)), ", ", INDIRECT(ADDRESS(2,MATCH(_xlfn.MAXIFS(B85:JM85,metrics.rec,"Recatio"),B85:JM85,0)+1)))</f>
        <v>k=5, r=0.1</v>
      </c>
      <c r="KC85" s="1" t="str" cm="1">
        <f t="array" aca="1" ref="KC85" ca="1">CONCATENATE(INDIRECT(ADDRESS(1,MATCH(_xlfn.MINIFS(B85:JM85,metrics.rec,"Time"),B85:JM85,0)+1)), ", ", INDIRECT(ADDRESS(2,MATCH(_xlfn.MINIFS(B85:JM85,metrics.rec,"Time"),B85:JM85,0)+1)))</f>
        <v>k=5, r=0.9</v>
      </c>
    </row>
    <row r="86" spans="1:289" x14ac:dyDescent="0.2">
      <c r="A86" s="1" t="s">
        <v>79</v>
      </c>
      <c r="B86" s="4">
        <v>0.61729999999999996</v>
      </c>
      <c r="C86" s="4">
        <v>0.65590000000000004</v>
      </c>
      <c r="D86" s="4">
        <v>0.30459999999999998</v>
      </c>
      <c r="E86" s="4">
        <v>2.5000000000000001E-3</v>
      </c>
      <c r="F86" s="4">
        <v>0.86339999999999995</v>
      </c>
      <c r="G86" s="4"/>
      <c r="H86" s="4">
        <v>1</v>
      </c>
      <c r="I86" s="4">
        <v>8.7754999999999992</v>
      </c>
      <c r="J86" s="5">
        <v>0.62529999999999997</v>
      </c>
      <c r="K86" s="5">
        <v>0.67379999999999995</v>
      </c>
      <c r="L86" s="5">
        <v>0.30990000000000001</v>
      </c>
      <c r="M86" s="5">
        <v>4.8999999999999998E-3</v>
      </c>
      <c r="N86" s="5">
        <v>0.85840000000000005</v>
      </c>
      <c r="O86" s="5">
        <v>0.40360000000000001</v>
      </c>
      <c r="P86" s="5">
        <v>1</v>
      </c>
      <c r="Q86" s="5">
        <v>11.127000000000001</v>
      </c>
      <c r="R86" s="4">
        <v>0.63349999999999995</v>
      </c>
      <c r="S86" s="4">
        <v>0.69179999999999997</v>
      </c>
      <c r="T86" s="4">
        <v>0.29799999999999999</v>
      </c>
      <c r="U86" s="4">
        <v>7.6E-3</v>
      </c>
      <c r="V86" s="4">
        <v>0.84989999999999999</v>
      </c>
      <c r="W86" s="4"/>
      <c r="X86" s="4">
        <v>1</v>
      </c>
      <c r="Y86" s="4">
        <v>6.7691999999999997</v>
      </c>
      <c r="Z86" s="5">
        <v>0.64270000000000005</v>
      </c>
      <c r="AA86" s="5">
        <v>0.7117</v>
      </c>
      <c r="AB86" s="5">
        <v>0.29149999999999998</v>
      </c>
      <c r="AC86" s="5">
        <v>1.0800000000000001E-2</v>
      </c>
      <c r="AD86" s="5">
        <v>0.84150000000000003</v>
      </c>
      <c r="AE86" s="5">
        <v>0.39319999999999999</v>
      </c>
      <c r="AF86" s="5">
        <v>1</v>
      </c>
      <c r="AG86" s="5">
        <v>5.6162999999999998</v>
      </c>
      <c r="AH86" s="4">
        <v>0.65610000000000002</v>
      </c>
      <c r="AI86" s="4">
        <v>0.73899999999999999</v>
      </c>
      <c r="AJ86" s="4">
        <v>0.27010000000000001</v>
      </c>
      <c r="AK86" s="4">
        <v>1.4500000000000001E-2</v>
      </c>
      <c r="AL86" s="4">
        <v>0.82599999999999996</v>
      </c>
      <c r="AM86" s="4"/>
      <c r="AN86" s="4">
        <v>1</v>
      </c>
      <c r="AO86" s="4">
        <v>5.1748000000000003</v>
      </c>
      <c r="AP86" s="5">
        <v>0.67900000000000005</v>
      </c>
      <c r="AQ86" s="5">
        <v>0.78890000000000005</v>
      </c>
      <c r="AR86" s="5">
        <v>0.24879999999999999</v>
      </c>
      <c r="AS86" s="5">
        <v>1.89E-2</v>
      </c>
      <c r="AT86" s="5">
        <v>0.80869999999999997</v>
      </c>
      <c r="AU86" s="5">
        <v>0.377</v>
      </c>
      <c r="AV86" s="5">
        <v>1</v>
      </c>
      <c r="AW86" s="5">
        <v>4.0400999999999998</v>
      </c>
      <c r="AX86" s="4">
        <v>0.7026</v>
      </c>
      <c r="AY86" s="4">
        <v>0.84470000000000001</v>
      </c>
      <c r="AZ86" s="4">
        <v>0.22339999999999999</v>
      </c>
      <c r="BA86" s="4">
        <v>2.5499999999999998E-2</v>
      </c>
      <c r="BB86" s="4">
        <v>0.7823</v>
      </c>
      <c r="BC86" s="4"/>
      <c r="BD86" s="4">
        <v>1</v>
      </c>
      <c r="BE86" s="4">
        <v>3.0183</v>
      </c>
      <c r="BF86" s="5">
        <v>0.73050000000000004</v>
      </c>
      <c r="BG86" s="5">
        <v>0.91339999999999999</v>
      </c>
      <c r="BH86" s="5">
        <v>0.1855</v>
      </c>
      <c r="BI86" s="5">
        <v>3.7999999999999999E-2</v>
      </c>
      <c r="BJ86" s="5">
        <v>0.72299999999999998</v>
      </c>
      <c r="BK86" s="5">
        <v>0.3014</v>
      </c>
      <c r="BL86" s="5">
        <v>0.99839999999999995</v>
      </c>
      <c r="BM86" s="5">
        <v>1.8355999999999999</v>
      </c>
      <c r="BN86" s="4">
        <v>0.7954</v>
      </c>
      <c r="BO86" s="4">
        <v>1.0882000000000001</v>
      </c>
      <c r="BP86" s="4">
        <v>0.12130000000000001</v>
      </c>
      <c r="BQ86" s="4">
        <v>7.5700000000000003E-2</v>
      </c>
      <c r="BR86" s="4">
        <v>0.52990000000000004</v>
      </c>
      <c r="BS86" s="4"/>
      <c r="BT86" s="4">
        <v>0.97819999999999996</v>
      </c>
      <c r="BU86" s="4">
        <v>1.4581</v>
      </c>
      <c r="BV86" s="5"/>
      <c r="BW86" s="5"/>
      <c r="BX86" s="5"/>
      <c r="BY86" s="5"/>
      <c r="BZ86" s="5"/>
      <c r="CA86" s="5"/>
      <c r="CB86" s="5"/>
      <c r="CC86" s="5"/>
      <c r="CD86" s="4"/>
      <c r="CE86" s="4"/>
      <c r="CF86" s="4"/>
      <c r="CG86" s="4"/>
      <c r="CH86" s="4"/>
      <c r="CI86" s="4"/>
      <c r="CJ86" s="4"/>
      <c r="CK86" s="4"/>
      <c r="CL86" s="5">
        <v>0.65810000000000002</v>
      </c>
      <c r="CM86" s="5">
        <v>0.74419999999999997</v>
      </c>
      <c r="CN86" s="5">
        <v>0.27160000000000001</v>
      </c>
      <c r="CO86" s="5">
        <v>1.43E-2</v>
      </c>
      <c r="CP86" s="5">
        <v>0.82840000000000003</v>
      </c>
      <c r="CQ86" s="5">
        <v>0.38969999999999999</v>
      </c>
      <c r="CR86" s="5">
        <v>1</v>
      </c>
      <c r="CS86" s="5">
        <v>4.7516999999999996</v>
      </c>
      <c r="CT86" s="4"/>
      <c r="CU86" s="4"/>
      <c r="CV86" s="4"/>
      <c r="CW86" s="4"/>
      <c r="CX86" s="4"/>
      <c r="CY86" s="4"/>
      <c r="CZ86" s="4"/>
      <c r="DA86" s="4"/>
      <c r="DB86" s="5"/>
      <c r="DC86" s="5"/>
      <c r="DD86" s="5"/>
      <c r="DE86" s="5"/>
      <c r="DF86" s="5"/>
      <c r="DG86" s="5"/>
      <c r="DH86" s="5"/>
      <c r="DI86" s="5"/>
      <c r="DJ86" s="4"/>
      <c r="DK86" s="4"/>
      <c r="DL86" s="4"/>
      <c r="DM86" s="4"/>
      <c r="DN86" s="4"/>
      <c r="DO86" s="4"/>
      <c r="DP86" s="4"/>
      <c r="DQ86" s="4"/>
      <c r="DR86" s="5"/>
      <c r="DS86" s="5"/>
      <c r="DT86" s="5"/>
      <c r="DU86" s="5"/>
      <c r="DV86" s="5"/>
      <c r="DW86" s="5"/>
      <c r="DX86" s="5"/>
      <c r="DY86" s="5"/>
      <c r="DZ86" s="4">
        <v>0.65769999999999995</v>
      </c>
      <c r="EA86" s="4">
        <v>0.74319999999999997</v>
      </c>
      <c r="EB86" s="4">
        <v>0.26929999999999998</v>
      </c>
      <c r="EC86" s="4">
        <v>1.43E-2</v>
      </c>
      <c r="ED86" s="4">
        <v>0.82699999999999996</v>
      </c>
      <c r="EE86" s="4">
        <v>0.39</v>
      </c>
      <c r="EF86" s="4">
        <v>1</v>
      </c>
      <c r="EG86" s="4">
        <v>4.5235000000000003</v>
      </c>
      <c r="EH86" s="5"/>
      <c r="EI86" s="5"/>
      <c r="EJ86" s="5"/>
      <c r="EK86" s="5"/>
      <c r="EL86" s="5"/>
      <c r="EM86" s="5"/>
      <c r="EN86" s="5"/>
      <c r="EO86" s="5"/>
      <c r="EP86" s="4"/>
      <c r="EQ86" s="4"/>
      <c r="ER86" s="4"/>
      <c r="ES86" s="4"/>
      <c r="ET86" s="4"/>
      <c r="EU86" s="4"/>
      <c r="EV86" s="4"/>
      <c r="EW86" s="4"/>
      <c r="EX86" s="5">
        <v>0.61599999999999999</v>
      </c>
      <c r="EY86" s="5">
        <v>0.65500000000000003</v>
      </c>
      <c r="EZ86" s="5">
        <v>0.316</v>
      </c>
      <c r="FA86" s="5">
        <v>2.5000000000000001E-3</v>
      </c>
      <c r="FB86" s="5">
        <v>0.86199999999999999</v>
      </c>
      <c r="FC86" s="5">
        <v>0.40539999999999998</v>
      </c>
      <c r="FD86" s="5">
        <v>1</v>
      </c>
      <c r="FE86" s="5">
        <v>9.7911999999999999</v>
      </c>
      <c r="FF86" s="4">
        <v>0.63239999999999996</v>
      </c>
      <c r="FG86" s="4">
        <v>0.69010000000000005</v>
      </c>
      <c r="FH86" s="4">
        <v>0.3049</v>
      </c>
      <c r="FI86" s="4">
        <v>7.6E-3</v>
      </c>
      <c r="FJ86" s="4">
        <v>0.85050000000000003</v>
      </c>
      <c r="FK86" s="4">
        <v>0.39900000000000002</v>
      </c>
      <c r="FL86" s="4">
        <v>1</v>
      </c>
      <c r="FM86" s="4">
        <v>7.8204000000000002</v>
      </c>
      <c r="FN86" s="5">
        <v>0.65749999999999997</v>
      </c>
      <c r="FO86" s="5">
        <v>0.74329999999999996</v>
      </c>
      <c r="FP86" s="5">
        <v>0.27350000000000002</v>
      </c>
      <c r="FQ86" s="5">
        <v>1.43E-2</v>
      </c>
      <c r="FR86" s="5">
        <v>0.82840000000000003</v>
      </c>
      <c r="FS86" s="5">
        <v>0.39040000000000002</v>
      </c>
      <c r="FT86" s="5">
        <v>1</v>
      </c>
      <c r="FU86" s="5">
        <v>6.4191000000000003</v>
      </c>
      <c r="FV86" s="4">
        <v>0.70250000000000001</v>
      </c>
      <c r="FW86" s="4">
        <v>0.84440000000000004</v>
      </c>
      <c r="FX86" s="4">
        <v>0.22489999999999999</v>
      </c>
      <c r="FY86" s="4">
        <v>2.5499999999999998E-2</v>
      </c>
      <c r="FZ86" s="4">
        <v>0.78039999999999998</v>
      </c>
      <c r="GA86" s="4">
        <v>0.35539999999999999</v>
      </c>
      <c r="GB86" s="4">
        <v>0.99990000000000001</v>
      </c>
      <c r="GC86" s="4">
        <v>3.6168</v>
      </c>
      <c r="GD86" s="5"/>
      <c r="GE86" s="5"/>
      <c r="GF86" s="5"/>
      <c r="GG86" s="5"/>
      <c r="GH86" s="5"/>
      <c r="GI86" s="5"/>
      <c r="GJ86" s="5"/>
      <c r="GK86" s="5"/>
      <c r="GL86" s="4"/>
      <c r="GM86" s="4"/>
      <c r="GN86" s="4"/>
      <c r="GO86" s="4"/>
      <c r="GP86" s="4"/>
      <c r="GQ86" s="4"/>
      <c r="GR86" s="4"/>
      <c r="GS86" s="4"/>
      <c r="GT86" s="5"/>
      <c r="GU86" s="5"/>
      <c r="GV86" s="5"/>
      <c r="GW86" s="5"/>
      <c r="GX86" s="5"/>
      <c r="GY86" s="5"/>
      <c r="GZ86" s="5"/>
      <c r="HA86" s="5"/>
      <c r="HB86" s="4"/>
      <c r="HC86" s="4"/>
      <c r="HD86" s="4"/>
      <c r="HE86" s="4"/>
      <c r="HF86" s="4"/>
      <c r="HG86" s="4"/>
      <c r="HH86" s="4"/>
      <c r="HI86" s="4"/>
      <c r="HJ86" s="5"/>
      <c r="HK86" s="5"/>
      <c r="HL86" s="5"/>
      <c r="HM86" s="5"/>
      <c r="HN86" s="5"/>
      <c r="HO86" s="5"/>
      <c r="HP86" s="5"/>
      <c r="HQ86" s="5"/>
      <c r="HR86" s="4"/>
      <c r="HS86" s="4"/>
      <c r="HT86" s="4"/>
      <c r="HU86" s="4"/>
      <c r="HV86" s="4"/>
      <c r="HW86" s="4"/>
      <c r="HX86" s="4"/>
      <c r="HY86" s="4"/>
      <c r="HZ86" s="5"/>
      <c r="IA86" s="5"/>
      <c r="IB86" s="5"/>
      <c r="IC86" s="5"/>
      <c r="ID86" s="5"/>
      <c r="IE86" s="5"/>
      <c r="IF86" s="5"/>
      <c r="IG86" s="5"/>
      <c r="IH86" s="4"/>
      <c r="II86" s="4"/>
      <c r="IJ86" s="4"/>
      <c r="IK86" s="4"/>
      <c r="IL86" s="4"/>
      <c r="IM86" s="4"/>
      <c r="IN86" s="4"/>
      <c r="IO86" s="4"/>
      <c r="IP86" s="5"/>
      <c r="IQ86" s="5"/>
      <c r="IR86" s="5"/>
      <c r="IS86" s="5"/>
      <c r="IT86" s="5"/>
      <c r="IU86" s="5"/>
      <c r="IV86" s="5"/>
      <c r="IW86" s="5"/>
      <c r="IX86" s="4"/>
      <c r="IY86" s="4"/>
      <c r="IZ86" s="4"/>
      <c r="JA86" s="4"/>
      <c r="JB86" s="4"/>
      <c r="JC86" s="4"/>
      <c r="JD86" s="4"/>
      <c r="JE86" s="4"/>
      <c r="JF86" s="5"/>
      <c r="JG86" s="5"/>
      <c r="JH86" s="5"/>
      <c r="JI86" s="5"/>
      <c r="JJ86" s="5"/>
      <c r="JK86" s="5"/>
      <c r="JL86" s="5"/>
      <c r="JM86" s="5"/>
      <c r="JN86" s="4">
        <f t="shared" si="16"/>
        <v>0.66710666666666685</v>
      </c>
      <c r="JO86" s="4">
        <f t="shared" si="17"/>
        <v>0.76850666666666667</v>
      </c>
      <c r="JP86" s="4">
        <f t="shared" si="18"/>
        <v>0.26088666666666666</v>
      </c>
      <c r="JQ86" s="4">
        <f t="shared" si="19"/>
        <v>1.8460000000000001E-2</v>
      </c>
      <c r="JR86" s="4">
        <f t="shared" si="20"/>
        <v>0.80398666666666674</v>
      </c>
      <c r="JS86" s="4">
        <f t="shared" si="21"/>
        <v>0.38051000000000001</v>
      </c>
      <c r="JT86" s="4">
        <f t="shared" si="22"/>
        <v>0.99843333333333328</v>
      </c>
      <c r="JU86" s="4">
        <f t="shared" si="23"/>
        <v>5.6491733333333345</v>
      </c>
      <c r="JV86" s="1" t="str" cm="1">
        <f t="array" aca="1" ref="JV86" ca="1">CONCATENATE(INDIRECT(ADDRESS(1,MATCH(_xlfn.MINIFS(B86:JM86,metrics.rec,"MAE"),B86:JM86,0)+1)), ", ", INDIRECT(ADDRESS(2,MATCH(_xlfn.MINIFS(B86:JM86,metrics.rec,"MAE"),B86:JM86,0)+1)))</f>
        <v>k=20, r=0.1</v>
      </c>
      <c r="JW86" s="1" t="str" cm="1">
        <f t="array" aca="1" ref="JW86" ca="1">CONCATENATE(INDIRECT(ADDRESS(1,MATCH(_xlfn.MINIFS(B86:JM86,metrics.rec,"MSE"),B86:JM86,0)+1)), ", ", INDIRECT(ADDRESS(2,MATCH(_xlfn.MINIFS(B86:JM86,metrics.rec,"MSE"),B86:JM86,0)+1)))</f>
        <v>k=20, r=0.1</v>
      </c>
      <c r="JX86" s="1" t="str" cm="1">
        <f t="array" aca="1" ref="JX86" ca="1">CONCATENATE(INDIRECT(ADDRESS(1,MATCH(_xlfn.MAXIFS(B86:JM86,metrics.rec,"R"),B86:JM86,0)+1)), ", ", INDIRECT(ADDRESS(2,MATCH(_xlfn.MAXIFS(B86:JM86,metrics.rec,"R"),B86:JM86,0)+1)))</f>
        <v>k=20, r=0.1</v>
      </c>
      <c r="JY86" s="1" t="str" cm="1">
        <f t="array" aca="1" ref="JY86" ca="1">CONCATENATE(INDIRECT(ADDRESS(1,MATCH(_xlfn.MAXIFS(B86:JM86,metrics.rec,"Precision"),B86:JM86,0)+1)), ", ", INDIRECT(ADDRESS(2,MATCH(_xlfn.MAXIFS(B86:JM86,metrics.rec,"Precision"),B86:JM86,0)+1)))</f>
        <v>k=5, r=0.9</v>
      </c>
      <c r="JZ86" s="1" t="str" cm="1">
        <f t="array" aca="1" ref="JZ86" ca="1">CONCATENATE(INDIRECT(ADDRESS(1,MATCH(_xlfn.MAXIFS(B86:JM86,metrics.rec,"Recall"),B86:JM86,0)+1)), ", ", INDIRECT(ADDRESS(2,MATCH(_xlfn.MAXIFS(B86:JM86,metrics.rec,"Recall"),B86:JM86,0)+1)))</f>
        <v>k=5, r=0.1</v>
      </c>
      <c r="KA86" s="1" t="str" cm="1">
        <f t="array" aca="1" ref="KA86" ca="1">CONCATENATE(INDIRECT(ADDRESS(1,MATCH(_xlfn.MAXIFS(B86:JM86,metrics.rec,"Coverage"),B86:JM86,0)+1)), ", ", INDIRECT(ADDRESS(2,MATCH(_xlfn.MAXIFS(B86:JM86,metrics.rec,"Coverage"),B86:JM86,0)+1)))</f>
        <v>k=20, r=0.1</v>
      </c>
      <c r="KB86" s="1" t="str" cm="1">
        <f t="array" aca="1" ref="KB86" ca="1">CONCATENATE(INDIRECT(ADDRESS(1,MATCH(_xlfn.MAXIFS(B86:JM86,metrics.rec,"Recatio"),B86:JM86,0)+1)), ", ", INDIRECT(ADDRESS(2,MATCH(_xlfn.MAXIFS(B86:JM86,metrics.rec,"Recatio"),B86:JM86,0)+1)))</f>
        <v>k=5, r=0.1</v>
      </c>
      <c r="KC86" s="1" t="str" cm="1">
        <f t="array" aca="1" ref="KC86" ca="1">CONCATENATE(INDIRECT(ADDRESS(1,MATCH(_xlfn.MINIFS(B86:JM86,metrics.rec,"Time"),B86:JM86,0)+1)), ", ", INDIRECT(ADDRESS(2,MATCH(_xlfn.MINIFS(B86:JM86,metrics.rec,"Time"),B86:JM86,0)+1)))</f>
        <v>k=5, r=0.9</v>
      </c>
    </row>
    <row r="87" spans="1:289" x14ac:dyDescent="0.2">
      <c r="A87" s="1" t="s">
        <v>80</v>
      </c>
      <c r="B87" s="4">
        <v>0.61339999999999995</v>
      </c>
      <c r="C87" s="4">
        <v>0.65280000000000005</v>
      </c>
      <c r="D87" s="4">
        <v>0.30180000000000001</v>
      </c>
      <c r="E87" s="4">
        <v>1.6000000000000001E-3</v>
      </c>
      <c r="F87" s="4">
        <v>0.88919999999999999</v>
      </c>
      <c r="G87" s="4"/>
      <c r="H87" s="4">
        <v>1</v>
      </c>
      <c r="I87" s="4">
        <v>8.8591999999999995</v>
      </c>
      <c r="J87" s="5">
        <v>0.61939999999999995</v>
      </c>
      <c r="K87" s="5">
        <v>0.66700000000000004</v>
      </c>
      <c r="L87" s="5">
        <v>0.30830000000000002</v>
      </c>
      <c r="M87" s="5">
        <v>3.0999999999999999E-3</v>
      </c>
      <c r="N87" s="5">
        <v>0.88500000000000001</v>
      </c>
      <c r="O87" s="5">
        <v>0.65159999999999996</v>
      </c>
      <c r="P87" s="5">
        <v>1</v>
      </c>
      <c r="Q87" s="5">
        <v>12.2607</v>
      </c>
      <c r="R87" s="4">
        <v>0.62590000000000001</v>
      </c>
      <c r="S87" s="4">
        <v>0.68200000000000005</v>
      </c>
      <c r="T87" s="4">
        <v>0.29260000000000003</v>
      </c>
      <c r="U87" s="4">
        <v>4.8999999999999998E-3</v>
      </c>
      <c r="V87" s="4">
        <v>0.87880000000000003</v>
      </c>
      <c r="W87" s="4"/>
      <c r="X87" s="4">
        <v>1</v>
      </c>
      <c r="Y87" s="4">
        <v>6.1302000000000003</v>
      </c>
      <c r="Z87" s="5">
        <v>0.63090000000000002</v>
      </c>
      <c r="AA87" s="5">
        <v>0.69</v>
      </c>
      <c r="AB87" s="5">
        <v>0.2833</v>
      </c>
      <c r="AC87" s="5">
        <v>6.8999999999999999E-3</v>
      </c>
      <c r="AD87" s="5">
        <v>0.87519999999999998</v>
      </c>
      <c r="AE87" s="5">
        <v>0.64039999999999997</v>
      </c>
      <c r="AF87" s="5">
        <v>1</v>
      </c>
      <c r="AG87" s="5">
        <v>5.6694000000000004</v>
      </c>
      <c r="AH87" s="4">
        <v>0.63700000000000001</v>
      </c>
      <c r="AI87" s="4">
        <v>0.70279999999999998</v>
      </c>
      <c r="AJ87" s="4">
        <v>0.28320000000000001</v>
      </c>
      <c r="AK87" s="4">
        <v>9.2999999999999992E-3</v>
      </c>
      <c r="AL87" s="4">
        <v>0.86339999999999995</v>
      </c>
      <c r="AM87" s="4"/>
      <c r="AN87" s="4">
        <v>1</v>
      </c>
      <c r="AO87" s="4">
        <v>5.2248000000000001</v>
      </c>
      <c r="AP87" s="5">
        <v>0.64839999999999998</v>
      </c>
      <c r="AQ87" s="5">
        <v>0.72719999999999996</v>
      </c>
      <c r="AR87" s="5">
        <v>0.2571</v>
      </c>
      <c r="AS87" s="5">
        <v>1.23E-2</v>
      </c>
      <c r="AT87" s="5">
        <v>0.85050000000000003</v>
      </c>
      <c r="AU87" s="5">
        <v>0.61209999999999998</v>
      </c>
      <c r="AV87" s="5">
        <v>1</v>
      </c>
      <c r="AW87" s="5">
        <v>4.1074000000000002</v>
      </c>
      <c r="AX87" s="4">
        <v>0.66069999999999995</v>
      </c>
      <c r="AY87" s="4">
        <v>0.75739999999999996</v>
      </c>
      <c r="AZ87" s="4">
        <v>0.2384</v>
      </c>
      <c r="BA87" s="4">
        <v>1.6799999999999999E-2</v>
      </c>
      <c r="BB87" s="4">
        <v>0.83069999999999999</v>
      </c>
      <c r="BC87" s="4"/>
      <c r="BD87" s="4">
        <v>1</v>
      </c>
      <c r="BE87" s="4">
        <v>3.0398999999999998</v>
      </c>
      <c r="BF87" s="5">
        <v>0.68279999999999996</v>
      </c>
      <c r="BG87" s="5">
        <v>0.81220000000000003</v>
      </c>
      <c r="BH87" s="5">
        <v>0.20749999999999999</v>
      </c>
      <c r="BI87" s="5">
        <v>2.5499999999999998E-2</v>
      </c>
      <c r="BJ87" s="5">
        <v>0.78410000000000002</v>
      </c>
      <c r="BK87" s="5">
        <v>0.4874</v>
      </c>
      <c r="BL87" s="5">
        <v>0.99839999999999995</v>
      </c>
      <c r="BM87" s="5">
        <v>1.8635999999999999</v>
      </c>
      <c r="BN87" s="4">
        <v>0.72719999999999996</v>
      </c>
      <c r="BO87" s="4">
        <v>0.92159999999999997</v>
      </c>
      <c r="BP87" s="4">
        <v>0.15939999999999999</v>
      </c>
      <c r="BQ87" s="4">
        <v>5.5E-2</v>
      </c>
      <c r="BR87" s="4">
        <v>0.60629999999999995</v>
      </c>
      <c r="BS87" s="4"/>
      <c r="BT87" s="4">
        <v>0.97670000000000001</v>
      </c>
      <c r="BU87" s="4">
        <v>1.2839</v>
      </c>
      <c r="BV87" s="5"/>
      <c r="BW87" s="5"/>
      <c r="BX87" s="5"/>
      <c r="BY87" s="5"/>
      <c r="BZ87" s="5"/>
      <c r="CA87" s="5"/>
      <c r="CB87" s="5"/>
      <c r="CC87" s="5"/>
      <c r="CD87" s="4"/>
      <c r="CE87" s="4"/>
      <c r="CF87" s="4"/>
      <c r="CG87" s="4"/>
      <c r="CH87" s="4"/>
      <c r="CI87" s="4"/>
      <c r="CJ87" s="4"/>
      <c r="CK87" s="4"/>
      <c r="CL87" s="5">
        <v>0.63819999999999999</v>
      </c>
      <c r="CM87" s="5">
        <v>0.70660000000000001</v>
      </c>
      <c r="CN87" s="5">
        <v>0.28179999999999999</v>
      </c>
      <c r="CO87" s="5">
        <v>9.1999999999999998E-3</v>
      </c>
      <c r="CP87" s="5">
        <v>0.8649</v>
      </c>
      <c r="CQ87" s="5">
        <v>0.63109999999999999</v>
      </c>
      <c r="CR87" s="5">
        <v>1</v>
      </c>
      <c r="CS87" s="5">
        <v>6.0934999999999997</v>
      </c>
      <c r="CT87" s="4"/>
      <c r="CU87" s="4"/>
      <c r="CV87" s="4"/>
      <c r="CW87" s="4"/>
      <c r="CX87" s="4"/>
      <c r="CY87" s="4"/>
      <c r="CZ87" s="4"/>
      <c r="DA87" s="4"/>
      <c r="DB87" s="5"/>
      <c r="DC87" s="5"/>
      <c r="DD87" s="5"/>
      <c r="DE87" s="5"/>
      <c r="DF87" s="5"/>
      <c r="DG87" s="5"/>
      <c r="DH87" s="5"/>
      <c r="DI87" s="5"/>
      <c r="DJ87" s="4"/>
      <c r="DK87" s="4"/>
      <c r="DL87" s="4"/>
      <c r="DM87" s="4"/>
      <c r="DN87" s="4"/>
      <c r="DO87" s="4"/>
      <c r="DP87" s="4"/>
      <c r="DQ87" s="4"/>
      <c r="DR87" s="5"/>
      <c r="DS87" s="5"/>
      <c r="DT87" s="5"/>
      <c r="DU87" s="5"/>
      <c r="DV87" s="5"/>
      <c r="DW87" s="5"/>
      <c r="DX87" s="5"/>
      <c r="DY87" s="5"/>
      <c r="DZ87" s="4">
        <v>0.63819999999999999</v>
      </c>
      <c r="EA87" s="4">
        <v>0.70599999999999996</v>
      </c>
      <c r="EB87" s="4">
        <v>0.2833</v>
      </c>
      <c r="EC87" s="4">
        <v>9.2999999999999992E-3</v>
      </c>
      <c r="ED87" s="4">
        <v>0.86350000000000005</v>
      </c>
      <c r="EE87" s="4">
        <v>0.63019999999999998</v>
      </c>
      <c r="EF87" s="4">
        <v>1</v>
      </c>
      <c r="EG87" s="4">
        <v>4.8314000000000004</v>
      </c>
      <c r="EH87" s="5"/>
      <c r="EI87" s="5"/>
      <c r="EJ87" s="5"/>
      <c r="EK87" s="5"/>
      <c r="EL87" s="5"/>
      <c r="EM87" s="5"/>
      <c r="EN87" s="5"/>
      <c r="EO87" s="5"/>
      <c r="EP87" s="4"/>
      <c r="EQ87" s="4"/>
      <c r="ER87" s="4"/>
      <c r="ES87" s="4"/>
      <c r="ET87" s="4"/>
      <c r="EU87" s="4"/>
      <c r="EV87" s="4"/>
      <c r="EW87" s="4"/>
      <c r="EX87" s="5">
        <v>0.61240000000000006</v>
      </c>
      <c r="EY87" s="5">
        <v>0.65180000000000005</v>
      </c>
      <c r="EZ87" s="5">
        <v>0.31709999999999999</v>
      </c>
      <c r="FA87" s="5">
        <v>1.6000000000000001E-3</v>
      </c>
      <c r="FB87" s="5">
        <v>0.88849999999999996</v>
      </c>
      <c r="FC87" s="5">
        <v>0.65669999999999995</v>
      </c>
      <c r="FD87" s="5">
        <v>1</v>
      </c>
      <c r="FE87" s="5">
        <v>10.0702</v>
      </c>
      <c r="FF87" s="4">
        <v>0.625</v>
      </c>
      <c r="FG87" s="4">
        <v>0.67879999999999996</v>
      </c>
      <c r="FH87" s="4">
        <v>0.29970000000000002</v>
      </c>
      <c r="FI87" s="4">
        <v>4.8999999999999998E-3</v>
      </c>
      <c r="FJ87" s="4">
        <v>0.88</v>
      </c>
      <c r="FK87" s="4">
        <v>0.64590000000000003</v>
      </c>
      <c r="FL87" s="4">
        <v>1</v>
      </c>
      <c r="FM87" s="4">
        <v>8.0001999999999995</v>
      </c>
      <c r="FN87" s="5">
        <v>0.63829999999999998</v>
      </c>
      <c r="FO87" s="5">
        <v>0.70660000000000001</v>
      </c>
      <c r="FP87" s="5">
        <v>0.27910000000000001</v>
      </c>
      <c r="FQ87" s="5">
        <v>9.1999999999999998E-3</v>
      </c>
      <c r="FR87" s="5">
        <v>0.8649</v>
      </c>
      <c r="FS87" s="5">
        <v>0.63119999999999998</v>
      </c>
      <c r="FT87" s="5">
        <v>1</v>
      </c>
      <c r="FU87" s="5">
        <v>6.6839000000000004</v>
      </c>
      <c r="FV87" s="4">
        <v>0.66020000000000001</v>
      </c>
      <c r="FW87" s="4">
        <v>0.75700000000000001</v>
      </c>
      <c r="FX87" s="4">
        <v>0.24129999999999999</v>
      </c>
      <c r="FY87" s="4">
        <v>1.67E-2</v>
      </c>
      <c r="FZ87" s="4">
        <v>0.82979999999999998</v>
      </c>
      <c r="GA87" s="4">
        <v>0.57540000000000002</v>
      </c>
      <c r="GB87" s="4">
        <v>0.99990000000000001</v>
      </c>
      <c r="GC87" s="4">
        <v>3.5916999999999999</v>
      </c>
      <c r="GD87" s="5"/>
      <c r="GE87" s="5"/>
      <c r="GF87" s="5"/>
      <c r="GG87" s="5"/>
      <c r="GH87" s="5"/>
      <c r="GI87" s="5"/>
      <c r="GJ87" s="5"/>
      <c r="GK87" s="5"/>
      <c r="GL87" s="4"/>
      <c r="GM87" s="4"/>
      <c r="GN87" s="4"/>
      <c r="GO87" s="4"/>
      <c r="GP87" s="4"/>
      <c r="GQ87" s="4"/>
      <c r="GR87" s="4"/>
      <c r="GS87" s="4"/>
      <c r="GT87" s="5"/>
      <c r="GU87" s="5"/>
      <c r="GV87" s="5"/>
      <c r="GW87" s="5"/>
      <c r="GX87" s="5"/>
      <c r="GY87" s="5"/>
      <c r="GZ87" s="5"/>
      <c r="HA87" s="5"/>
      <c r="HB87" s="4"/>
      <c r="HC87" s="4"/>
      <c r="HD87" s="4"/>
      <c r="HE87" s="4"/>
      <c r="HF87" s="4"/>
      <c r="HG87" s="4"/>
      <c r="HH87" s="4"/>
      <c r="HI87" s="4"/>
      <c r="HJ87" s="5"/>
      <c r="HK87" s="5"/>
      <c r="HL87" s="5"/>
      <c r="HM87" s="5"/>
      <c r="HN87" s="5"/>
      <c r="HO87" s="5"/>
      <c r="HP87" s="5"/>
      <c r="HQ87" s="5"/>
      <c r="HR87" s="4"/>
      <c r="HS87" s="4"/>
      <c r="HT87" s="4"/>
      <c r="HU87" s="4"/>
      <c r="HV87" s="4"/>
      <c r="HW87" s="4"/>
      <c r="HX87" s="4"/>
      <c r="HY87" s="4"/>
      <c r="HZ87" s="5"/>
      <c r="IA87" s="5"/>
      <c r="IB87" s="5"/>
      <c r="IC87" s="5"/>
      <c r="ID87" s="5"/>
      <c r="IE87" s="5"/>
      <c r="IF87" s="5"/>
      <c r="IG87" s="5"/>
      <c r="IH87" s="4"/>
      <c r="II87" s="4"/>
      <c r="IJ87" s="4"/>
      <c r="IK87" s="4"/>
      <c r="IL87" s="4"/>
      <c r="IM87" s="4"/>
      <c r="IN87" s="4"/>
      <c r="IO87" s="4"/>
      <c r="IP87" s="5"/>
      <c r="IQ87" s="5"/>
      <c r="IR87" s="5"/>
      <c r="IS87" s="5"/>
      <c r="IT87" s="5"/>
      <c r="IU87" s="5"/>
      <c r="IV87" s="5"/>
      <c r="IW87" s="5"/>
      <c r="IX87" s="4"/>
      <c r="IY87" s="4"/>
      <c r="IZ87" s="4"/>
      <c r="JA87" s="4"/>
      <c r="JB87" s="4"/>
      <c r="JC87" s="4"/>
      <c r="JD87" s="4"/>
      <c r="JE87" s="4"/>
      <c r="JF87" s="5"/>
      <c r="JG87" s="5"/>
      <c r="JH87" s="5"/>
      <c r="JI87" s="5"/>
      <c r="JJ87" s="5"/>
      <c r="JK87" s="5"/>
      <c r="JL87" s="5"/>
      <c r="JM87" s="5"/>
      <c r="JN87" s="4">
        <f t="shared" si="16"/>
        <v>0.64386666666666659</v>
      </c>
      <c r="JO87" s="4">
        <f t="shared" si="17"/>
        <v>0.72131999999999996</v>
      </c>
      <c r="JP87" s="4">
        <f t="shared" si="18"/>
        <v>0.26892666666666665</v>
      </c>
      <c r="JQ87" s="4">
        <f t="shared" si="19"/>
        <v>1.2419999999999997E-2</v>
      </c>
      <c r="JR87" s="4">
        <f t="shared" si="20"/>
        <v>0.84365333333333359</v>
      </c>
      <c r="JS87" s="4">
        <f t="shared" si="21"/>
        <v>0.61619999999999997</v>
      </c>
      <c r="JT87" s="4">
        <f t="shared" si="22"/>
        <v>0.99833333333333329</v>
      </c>
      <c r="JU87" s="4">
        <f t="shared" si="23"/>
        <v>5.8473333333333342</v>
      </c>
      <c r="JV87" s="1" t="str" cm="1">
        <f t="array" aca="1" ref="JV87" ca="1">CONCATENATE(INDIRECT(ADDRESS(1,MATCH(_xlfn.MINIFS(B87:JM87,metrics.rec,"MAE"),B87:JM87,0)+1)), ", ", INDIRECT(ADDRESS(2,MATCH(_xlfn.MINIFS(B87:JM87,metrics.rec,"MAE"),B87:JM87,0)+1)))</f>
        <v>k=20, r=0.1</v>
      </c>
      <c r="JW87" s="1" t="str" cm="1">
        <f t="array" aca="1" ref="JW87" ca="1">CONCATENATE(INDIRECT(ADDRESS(1,MATCH(_xlfn.MINIFS(B87:JM87,metrics.rec,"MSE"),B87:JM87,0)+1)), ", ", INDIRECT(ADDRESS(2,MATCH(_xlfn.MINIFS(B87:JM87,metrics.rec,"MSE"),B87:JM87,0)+1)))</f>
        <v>k=20, r=0.1</v>
      </c>
      <c r="JX87" s="1" t="str" cm="1">
        <f t="array" aca="1" ref="JX87" ca="1">CONCATENATE(INDIRECT(ADDRESS(1,MATCH(_xlfn.MAXIFS(B87:JM87,metrics.rec,"R"),B87:JM87,0)+1)), ", ", INDIRECT(ADDRESS(2,MATCH(_xlfn.MAXIFS(B87:JM87,metrics.rec,"R"),B87:JM87,0)+1)))</f>
        <v>k=20, r=0.1</v>
      </c>
      <c r="JY87" s="1" t="str" cm="1">
        <f t="array" aca="1" ref="JY87" ca="1">CONCATENATE(INDIRECT(ADDRESS(1,MATCH(_xlfn.MAXIFS(B87:JM87,metrics.rec,"Precision"),B87:JM87,0)+1)), ", ", INDIRECT(ADDRESS(2,MATCH(_xlfn.MAXIFS(B87:JM87,metrics.rec,"Precision"),B87:JM87,0)+1)))</f>
        <v>k=5, r=0.9</v>
      </c>
      <c r="JZ87" s="1" t="str" cm="1">
        <f t="array" aca="1" ref="JZ87" ca="1">CONCATENATE(INDIRECT(ADDRESS(1,MATCH(_xlfn.MAXIFS(B87:JM87,metrics.rec,"Recall"),B87:JM87,0)+1)), ", ", INDIRECT(ADDRESS(2,MATCH(_xlfn.MAXIFS(B87:JM87,metrics.rec,"Recall"),B87:JM87,0)+1)))</f>
        <v>k=5, r=0.1</v>
      </c>
      <c r="KA87" s="1" t="str" cm="1">
        <f t="array" aca="1" ref="KA87" ca="1">CONCATENATE(INDIRECT(ADDRESS(1,MATCH(_xlfn.MAXIFS(B87:JM87,metrics.rec,"Coverage"),B87:JM87,0)+1)), ", ", INDIRECT(ADDRESS(2,MATCH(_xlfn.MAXIFS(B87:JM87,metrics.rec,"Coverage"),B87:JM87,0)+1)))</f>
        <v>k=20, r=0.1</v>
      </c>
      <c r="KB87" s="1" t="str" cm="1">
        <f t="array" aca="1" ref="KB87" ca="1">CONCATENATE(INDIRECT(ADDRESS(1,MATCH(_xlfn.MAXIFS(B87:JM87,metrics.rec,"Recatio"),B87:JM87,0)+1)), ", ", INDIRECT(ADDRESS(2,MATCH(_xlfn.MAXIFS(B87:JM87,metrics.rec,"Recatio"),B87:JM87,0)+1)))</f>
        <v>k=5, r=0.1</v>
      </c>
      <c r="KC87" s="1" t="str" cm="1">
        <f t="array" aca="1" ref="KC87" ca="1">CONCATENATE(INDIRECT(ADDRESS(1,MATCH(_xlfn.MINIFS(B87:JM87,metrics.rec,"Time"),B87:JM87,0)+1)), ", ", INDIRECT(ADDRESS(2,MATCH(_xlfn.MINIFS(B87:JM87,metrics.rec,"Time"),B87:JM87,0)+1)))</f>
        <v>k=5, r=0.9</v>
      </c>
    </row>
    <row r="88" spans="1:289" x14ac:dyDescent="0.2">
      <c r="A88" s="1" t="s">
        <v>81</v>
      </c>
      <c r="B88" s="4">
        <v>0.62190000000000001</v>
      </c>
      <c r="C88" s="4">
        <v>0.66790000000000005</v>
      </c>
      <c r="D88" s="4">
        <v>0.29759999999999998</v>
      </c>
      <c r="E88" s="4">
        <v>1.6000000000000001E-3</v>
      </c>
      <c r="F88" s="4">
        <v>0.88300000000000001</v>
      </c>
      <c r="G88" s="4"/>
      <c r="H88" s="4">
        <v>1</v>
      </c>
      <c r="I88" s="4">
        <v>8.6357999999999997</v>
      </c>
      <c r="J88" s="5">
        <v>0.62619999999999998</v>
      </c>
      <c r="K88" s="5">
        <v>0.67759999999999998</v>
      </c>
      <c r="L88" s="5">
        <v>0.30840000000000001</v>
      </c>
      <c r="M88" s="5">
        <v>3.0999999999999999E-3</v>
      </c>
      <c r="N88" s="5">
        <v>0.88070000000000004</v>
      </c>
      <c r="O88" s="5">
        <v>0.64890000000000003</v>
      </c>
      <c r="P88" s="5">
        <v>1</v>
      </c>
      <c r="Q88" s="5">
        <v>12.069000000000001</v>
      </c>
      <c r="R88" s="4">
        <v>0.63080000000000003</v>
      </c>
      <c r="S88" s="4">
        <v>0.68889999999999996</v>
      </c>
      <c r="T88" s="4">
        <v>0.2959</v>
      </c>
      <c r="U88" s="4">
        <v>4.8999999999999998E-3</v>
      </c>
      <c r="V88" s="4">
        <v>0.87429999999999997</v>
      </c>
      <c r="W88" s="4"/>
      <c r="X88" s="4">
        <v>1</v>
      </c>
      <c r="Y88" s="4">
        <v>6.2569999999999997</v>
      </c>
      <c r="Z88" s="5">
        <v>0.63480000000000003</v>
      </c>
      <c r="AA88" s="5">
        <v>0.69540000000000002</v>
      </c>
      <c r="AB88" s="5">
        <v>0.28539999999999999</v>
      </c>
      <c r="AC88" s="5">
        <v>6.8999999999999999E-3</v>
      </c>
      <c r="AD88" s="5">
        <v>0.87039999999999995</v>
      </c>
      <c r="AE88" s="5">
        <v>0.63880000000000003</v>
      </c>
      <c r="AF88" s="5">
        <v>1</v>
      </c>
      <c r="AG88" s="5">
        <v>5.4805000000000001</v>
      </c>
      <c r="AH88" s="4">
        <v>0.63900000000000001</v>
      </c>
      <c r="AI88" s="4">
        <v>0.7056</v>
      </c>
      <c r="AJ88" s="4">
        <v>0.28489999999999999</v>
      </c>
      <c r="AK88" s="4">
        <v>9.1999999999999998E-3</v>
      </c>
      <c r="AL88" s="4">
        <v>0.86029999999999995</v>
      </c>
      <c r="AM88" s="4"/>
      <c r="AN88" s="4">
        <v>1</v>
      </c>
      <c r="AO88" s="4">
        <v>4.6059999999999999</v>
      </c>
      <c r="AP88" s="5">
        <v>0.64939999999999998</v>
      </c>
      <c r="AQ88" s="5">
        <v>0.72709999999999997</v>
      </c>
      <c r="AR88" s="5">
        <v>0.26079999999999998</v>
      </c>
      <c r="AS88" s="5">
        <v>1.2200000000000001E-2</v>
      </c>
      <c r="AT88" s="5">
        <v>0.8468</v>
      </c>
      <c r="AU88" s="5">
        <v>0.61119999999999997</v>
      </c>
      <c r="AV88" s="5">
        <v>0.99970000000000003</v>
      </c>
      <c r="AW88" s="5">
        <v>4.0301</v>
      </c>
      <c r="AX88" s="4">
        <v>0.6603</v>
      </c>
      <c r="AY88" s="4">
        <v>0.755</v>
      </c>
      <c r="AZ88" s="4">
        <v>0.23830000000000001</v>
      </c>
      <c r="BA88" s="4">
        <v>1.6799999999999999E-2</v>
      </c>
      <c r="BB88" s="4">
        <v>0.82720000000000005</v>
      </c>
      <c r="BC88" s="4"/>
      <c r="BD88" s="4">
        <v>1</v>
      </c>
      <c r="BE88" s="4">
        <v>3.0175999999999998</v>
      </c>
      <c r="BF88" s="5">
        <v>0.68330000000000002</v>
      </c>
      <c r="BG88" s="5">
        <v>0.81340000000000001</v>
      </c>
      <c r="BH88" s="5">
        <v>0.20669999999999999</v>
      </c>
      <c r="BI88" s="5">
        <v>2.5399999999999999E-2</v>
      </c>
      <c r="BJ88" s="5">
        <v>0.78110000000000002</v>
      </c>
      <c r="BK88" s="5">
        <v>0.48699999999999999</v>
      </c>
      <c r="BL88" s="5">
        <v>0.998</v>
      </c>
      <c r="BM88" s="5">
        <v>1.8581000000000001</v>
      </c>
      <c r="BN88" s="4">
        <v>0.72989999999999999</v>
      </c>
      <c r="BO88" s="4">
        <v>0.92920000000000003</v>
      </c>
      <c r="BP88" s="4">
        <v>0.15409999999999999</v>
      </c>
      <c r="BQ88" s="4">
        <v>5.4800000000000001E-2</v>
      </c>
      <c r="BR88" s="4">
        <v>0.60199999999999998</v>
      </c>
      <c r="BS88" s="4"/>
      <c r="BT88" s="4">
        <v>0.97599999999999998</v>
      </c>
      <c r="BU88" s="4">
        <v>1.3250999999999999</v>
      </c>
      <c r="BV88" s="5"/>
      <c r="BW88" s="5"/>
      <c r="BX88" s="5"/>
      <c r="BY88" s="5"/>
      <c r="BZ88" s="5"/>
      <c r="CA88" s="5"/>
      <c r="CB88" s="5"/>
      <c r="CC88" s="5"/>
      <c r="CD88" s="4"/>
      <c r="CE88" s="4"/>
      <c r="CF88" s="4"/>
      <c r="CG88" s="4"/>
      <c r="CH88" s="4"/>
      <c r="CI88" s="4"/>
      <c r="CJ88" s="4"/>
      <c r="CK88" s="4"/>
      <c r="CL88" s="5">
        <v>0.64029999999999998</v>
      </c>
      <c r="CM88" s="5">
        <v>0.7087</v>
      </c>
      <c r="CN88" s="5">
        <v>0.2797</v>
      </c>
      <c r="CO88" s="5">
        <v>9.1999999999999998E-3</v>
      </c>
      <c r="CP88" s="5">
        <v>0.8619</v>
      </c>
      <c r="CQ88" s="5">
        <v>0.63019999999999998</v>
      </c>
      <c r="CR88" s="5">
        <v>1</v>
      </c>
      <c r="CS88" s="5">
        <v>4.7427000000000001</v>
      </c>
      <c r="CT88" s="4"/>
      <c r="CU88" s="4"/>
      <c r="CV88" s="4"/>
      <c r="CW88" s="4"/>
      <c r="CX88" s="4"/>
      <c r="CY88" s="4"/>
      <c r="CZ88" s="4"/>
      <c r="DA88" s="4"/>
      <c r="DB88" s="5"/>
      <c r="DC88" s="5"/>
      <c r="DD88" s="5"/>
      <c r="DE88" s="5"/>
      <c r="DF88" s="5"/>
      <c r="DG88" s="5"/>
      <c r="DH88" s="5"/>
      <c r="DI88" s="5"/>
      <c r="DJ88" s="4"/>
      <c r="DK88" s="4"/>
      <c r="DL88" s="4"/>
      <c r="DM88" s="4"/>
      <c r="DN88" s="4"/>
      <c r="DO88" s="4"/>
      <c r="DP88" s="4"/>
      <c r="DQ88" s="4"/>
      <c r="DR88" s="5"/>
      <c r="DS88" s="5"/>
      <c r="DT88" s="5"/>
      <c r="DU88" s="5"/>
      <c r="DV88" s="5"/>
      <c r="DW88" s="5"/>
      <c r="DX88" s="5"/>
      <c r="DY88" s="5"/>
      <c r="DZ88" s="4">
        <v>0.64</v>
      </c>
      <c r="EA88" s="4">
        <v>0.70820000000000005</v>
      </c>
      <c r="EB88" s="4">
        <v>0.28360000000000002</v>
      </c>
      <c r="EC88" s="4">
        <v>9.1999999999999998E-3</v>
      </c>
      <c r="ED88" s="4">
        <v>0.85980000000000001</v>
      </c>
      <c r="EE88" s="4">
        <v>0.629</v>
      </c>
      <c r="EF88" s="4">
        <v>1</v>
      </c>
      <c r="EG88" s="4">
        <v>4.2911000000000001</v>
      </c>
      <c r="EH88" s="5"/>
      <c r="EI88" s="5"/>
      <c r="EJ88" s="5"/>
      <c r="EK88" s="5"/>
      <c r="EL88" s="5"/>
      <c r="EM88" s="5"/>
      <c r="EN88" s="5"/>
      <c r="EO88" s="5"/>
      <c r="EP88" s="4"/>
      <c r="EQ88" s="4"/>
      <c r="ER88" s="4"/>
      <c r="ES88" s="4"/>
      <c r="ET88" s="4"/>
      <c r="EU88" s="4"/>
      <c r="EV88" s="4"/>
      <c r="EW88" s="4"/>
      <c r="EX88" s="5">
        <v>0.62</v>
      </c>
      <c r="EY88" s="5">
        <v>0.66400000000000003</v>
      </c>
      <c r="EZ88" s="5">
        <v>0.31640000000000001</v>
      </c>
      <c r="FA88" s="5">
        <v>1.6000000000000001E-3</v>
      </c>
      <c r="FB88" s="5">
        <v>0.88270000000000004</v>
      </c>
      <c r="FC88" s="5">
        <v>0.65280000000000005</v>
      </c>
      <c r="FD88" s="5">
        <v>1</v>
      </c>
      <c r="FE88" s="5">
        <v>9.9070999999999998</v>
      </c>
      <c r="FF88" s="4">
        <v>0.63</v>
      </c>
      <c r="FG88" s="4">
        <v>0.6865</v>
      </c>
      <c r="FH88" s="4">
        <v>0.3024</v>
      </c>
      <c r="FI88" s="4">
        <v>4.8999999999999998E-3</v>
      </c>
      <c r="FJ88" s="4">
        <v>0.87529999999999997</v>
      </c>
      <c r="FK88" s="4">
        <v>0.64359999999999995</v>
      </c>
      <c r="FL88" s="4">
        <v>1</v>
      </c>
      <c r="FM88" s="4">
        <v>7.4336000000000002</v>
      </c>
      <c r="FN88" s="5">
        <v>0.64070000000000005</v>
      </c>
      <c r="FO88" s="5">
        <v>0.71020000000000005</v>
      </c>
      <c r="FP88" s="5">
        <v>0.2823</v>
      </c>
      <c r="FQ88" s="5">
        <v>9.1999999999999998E-3</v>
      </c>
      <c r="FR88" s="5">
        <v>0.86109999999999998</v>
      </c>
      <c r="FS88" s="5">
        <v>0.63009999999999999</v>
      </c>
      <c r="FT88" s="5">
        <v>1</v>
      </c>
      <c r="FU88" s="5">
        <v>6.3396999999999997</v>
      </c>
      <c r="FV88" s="4">
        <v>0.66080000000000005</v>
      </c>
      <c r="FW88" s="4">
        <v>0.7571</v>
      </c>
      <c r="FX88" s="4">
        <v>0.24160000000000001</v>
      </c>
      <c r="FY88" s="4">
        <v>1.67E-2</v>
      </c>
      <c r="FZ88" s="4">
        <v>0.8266</v>
      </c>
      <c r="GA88" s="4">
        <v>0.57489999999999997</v>
      </c>
      <c r="GB88" s="4">
        <v>0.99980000000000002</v>
      </c>
      <c r="GC88" s="4">
        <v>3.3351000000000002</v>
      </c>
      <c r="GD88" s="5"/>
      <c r="GE88" s="5"/>
      <c r="GF88" s="5"/>
      <c r="GG88" s="5"/>
      <c r="GH88" s="5"/>
      <c r="GI88" s="5"/>
      <c r="GJ88" s="5"/>
      <c r="GK88" s="5"/>
      <c r="GL88" s="4"/>
      <c r="GM88" s="4"/>
      <c r="GN88" s="4"/>
      <c r="GO88" s="4"/>
      <c r="GP88" s="4"/>
      <c r="GQ88" s="4"/>
      <c r="GR88" s="4"/>
      <c r="GS88" s="4"/>
      <c r="GT88" s="5"/>
      <c r="GU88" s="5"/>
      <c r="GV88" s="5"/>
      <c r="GW88" s="5"/>
      <c r="GX88" s="5"/>
      <c r="GY88" s="5"/>
      <c r="GZ88" s="5"/>
      <c r="HA88" s="5"/>
      <c r="HB88" s="4"/>
      <c r="HC88" s="4"/>
      <c r="HD88" s="4"/>
      <c r="HE88" s="4"/>
      <c r="HF88" s="4"/>
      <c r="HG88" s="4"/>
      <c r="HH88" s="4"/>
      <c r="HI88" s="4"/>
      <c r="HJ88" s="5"/>
      <c r="HK88" s="5"/>
      <c r="HL88" s="5"/>
      <c r="HM88" s="5"/>
      <c r="HN88" s="5"/>
      <c r="HO88" s="5"/>
      <c r="HP88" s="5"/>
      <c r="HQ88" s="5"/>
      <c r="HR88" s="4"/>
      <c r="HS88" s="4"/>
      <c r="HT88" s="4"/>
      <c r="HU88" s="4"/>
      <c r="HV88" s="4"/>
      <c r="HW88" s="4"/>
      <c r="HX88" s="4"/>
      <c r="HY88" s="4"/>
      <c r="HZ88" s="5"/>
      <c r="IA88" s="5"/>
      <c r="IB88" s="5"/>
      <c r="IC88" s="5"/>
      <c r="ID88" s="5"/>
      <c r="IE88" s="5"/>
      <c r="IF88" s="5"/>
      <c r="IG88" s="5"/>
      <c r="IH88" s="4"/>
      <c r="II88" s="4"/>
      <c r="IJ88" s="4"/>
      <c r="IK88" s="4"/>
      <c r="IL88" s="4"/>
      <c r="IM88" s="4"/>
      <c r="IN88" s="4"/>
      <c r="IO88" s="4"/>
      <c r="IP88" s="5"/>
      <c r="IQ88" s="5"/>
      <c r="IR88" s="5"/>
      <c r="IS88" s="5"/>
      <c r="IT88" s="5"/>
      <c r="IU88" s="5"/>
      <c r="IV88" s="5"/>
      <c r="IW88" s="5"/>
      <c r="IX88" s="4"/>
      <c r="IY88" s="4"/>
      <c r="IZ88" s="4"/>
      <c r="JA88" s="4"/>
      <c r="JB88" s="4"/>
      <c r="JC88" s="4"/>
      <c r="JD88" s="4"/>
      <c r="JE88" s="4"/>
      <c r="JF88" s="5"/>
      <c r="JG88" s="5"/>
      <c r="JH88" s="5"/>
      <c r="JI88" s="5"/>
      <c r="JJ88" s="5"/>
      <c r="JK88" s="5"/>
      <c r="JL88" s="5"/>
      <c r="JM88" s="5"/>
      <c r="JN88" s="4">
        <f t="shared" si="16"/>
        <v>0.64716000000000007</v>
      </c>
      <c r="JO88" s="4">
        <f t="shared" si="17"/>
        <v>0.72631999999999997</v>
      </c>
      <c r="JP88" s="4">
        <f t="shared" si="18"/>
        <v>0.26920666666666665</v>
      </c>
      <c r="JQ88" s="4">
        <f t="shared" si="19"/>
        <v>1.2379999999999999E-2</v>
      </c>
      <c r="JR88" s="4">
        <f t="shared" si="20"/>
        <v>0.83954666666666666</v>
      </c>
      <c r="JS88" s="4">
        <f t="shared" si="21"/>
        <v>0.61464999999999992</v>
      </c>
      <c r="JT88" s="4">
        <f t="shared" si="22"/>
        <v>0.99823333333333342</v>
      </c>
      <c r="JU88" s="4">
        <f t="shared" si="23"/>
        <v>5.5552333333333328</v>
      </c>
      <c r="JV88" s="1" t="str" cm="1">
        <f t="array" aca="1" ref="JV88" ca="1">CONCATENATE(INDIRECT(ADDRESS(1,MATCH(_xlfn.MINIFS(B88:JM88,metrics.rec,"MAE"),B88:JM88,0)+1)), ", ", INDIRECT(ADDRESS(2,MATCH(_xlfn.MINIFS(B88:JM88,metrics.rec,"MAE"),B88:JM88,0)+1)))</f>
        <v>k=20, r=0.1</v>
      </c>
      <c r="JW88" s="1" t="str" cm="1">
        <f t="array" aca="1" ref="JW88" ca="1">CONCATENATE(INDIRECT(ADDRESS(1,MATCH(_xlfn.MINIFS(B88:JM88,metrics.rec,"MSE"),B88:JM88,0)+1)), ", ", INDIRECT(ADDRESS(2,MATCH(_xlfn.MINIFS(B88:JM88,metrics.rec,"MSE"),B88:JM88,0)+1)))</f>
        <v>k=20, r=0.1</v>
      </c>
      <c r="JX88" s="1" t="str" cm="1">
        <f t="array" aca="1" ref="JX88" ca="1">CONCATENATE(INDIRECT(ADDRESS(1,MATCH(_xlfn.MAXIFS(B88:JM88,metrics.rec,"R"),B88:JM88,0)+1)), ", ", INDIRECT(ADDRESS(2,MATCH(_xlfn.MAXIFS(B88:JM88,metrics.rec,"R"),B88:JM88,0)+1)))</f>
        <v>k=20, r=0.1</v>
      </c>
      <c r="JY88" s="1" t="str" cm="1">
        <f t="array" aca="1" ref="JY88" ca="1">CONCATENATE(INDIRECT(ADDRESS(1,MATCH(_xlfn.MAXIFS(B88:JM88,metrics.rec,"Precision"),B88:JM88,0)+1)), ", ", INDIRECT(ADDRESS(2,MATCH(_xlfn.MAXIFS(B88:JM88,metrics.rec,"Precision"),B88:JM88,0)+1)))</f>
        <v>k=5, r=0.9</v>
      </c>
      <c r="JZ88" s="1" t="str" cm="1">
        <f t="array" aca="1" ref="JZ88" ca="1">CONCATENATE(INDIRECT(ADDRESS(1,MATCH(_xlfn.MAXIFS(B88:JM88,metrics.rec,"Recall"),B88:JM88,0)+1)), ", ", INDIRECT(ADDRESS(2,MATCH(_xlfn.MAXIFS(B88:JM88,metrics.rec,"Recall"),B88:JM88,0)+1)))</f>
        <v>k=5, r=0.1</v>
      </c>
      <c r="KA88" s="1" t="str" cm="1">
        <f t="array" aca="1" ref="KA88" ca="1">CONCATENATE(INDIRECT(ADDRESS(1,MATCH(_xlfn.MAXIFS(B88:JM88,metrics.rec,"Coverage"),B88:JM88,0)+1)), ", ", INDIRECT(ADDRESS(2,MATCH(_xlfn.MAXIFS(B88:JM88,metrics.rec,"Coverage"),B88:JM88,0)+1)))</f>
        <v>k=20, r=0.1</v>
      </c>
      <c r="KB88" s="1" t="str" cm="1">
        <f t="array" aca="1" ref="KB88" ca="1">CONCATENATE(INDIRECT(ADDRESS(1,MATCH(_xlfn.MAXIFS(B88:JM88,metrics.rec,"Recatio"),B88:JM88,0)+1)), ", ", INDIRECT(ADDRESS(2,MATCH(_xlfn.MAXIFS(B88:JM88,metrics.rec,"Recatio"),B88:JM88,0)+1)))</f>
        <v>k=5, r=0.1</v>
      </c>
      <c r="KC88" s="1" t="str" cm="1">
        <f t="array" aca="1" ref="KC88" ca="1">CONCATENATE(INDIRECT(ADDRESS(1,MATCH(_xlfn.MINIFS(B88:JM88,metrics.rec,"Time"),B88:JM88,0)+1)), ", ", INDIRECT(ADDRESS(2,MATCH(_xlfn.MINIFS(B88:JM88,metrics.rec,"Time"),B88:JM88,0)+1)))</f>
        <v>k=5, r=0.9</v>
      </c>
    </row>
    <row r="89" spans="1:289" x14ac:dyDescent="0.2">
      <c r="A89" s="1" t="s">
        <v>82</v>
      </c>
      <c r="B89" s="4">
        <v>0.60919999999999996</v>
      </c>
      <c r="C89" s="4">
        <v>0.64429999999999998</v>
      </c>
      <c r="D89" s="4">
        <v>0.308</v>
      </c>
      <c r="E89" s="4">
        <v>1.6000000000000001E-3</v>
      </c>
      <c r="F89" s="4">
        <v>0.89</v>
      </c>
      <c r="G89" s="4"/>
      <c r="H89" s="4">
        <v>1</v>
      </c>
      <c r="I89" s="4">
        <v>9.484</v>
      </c>
      <c r="J89" s="5">
        <v>0.61409999999999998</v>
      </c>
      <c r="K89" s="5">
        <v>0.65669999999999995</v>
      </c>
      <c r="L89" s="5">
        <v>0.31790000000000002</v>
      </c>
      <c r="M89" s="5">
        <v>3.0999999999999999E-3</v>
      </c>
      <c r="N89" s="5">
        <v>0.8851</v>
      </c>
      <c r="O89" s="5">
        <v>0.65090000000000003</v>
      </c>
      <c r="P89" s="5">
        <v>1</v>
      </c>
      <c r="Q89" s="5">
        <v>11.885400000000001</v>
      </c>
      <c r="R89" s="4">
        <v>0.621</v>
      </c>
      <c r="S89" s="4">
        <v>0.67249999999999999</v>
      </c>
      <c r="T89" s="4">
        <v>0.30280000000000001</v>
      </c>
      <c r="U89" s="4">
        <v>4.8999999999999998E-3</v>
      </c>
      <c r="V89" s="4">
        <v>0.87980000000000003</v>
      </c>
      <c r="W89" s="4"/>
      <c r="X89" s="4">
        <v>1</v>
      </c>
      <c r="Y89" s="4">
        <v>6.8956999999999997</v>
      </c>
      <c r="Z89" s="5">
        <v>0.62590000000000001</v>
      </c>
      <c r="AA89" s="5">
        <v>0.68069999999999997</v>
      </c>
      <c r="AB89" s="5">
        <v>0.29260000000000003</v>
      </c>
      <c r="AC89" s="5">
        <v>6.8999999999999999E-3</v>
      </c>
      <c r="AD89" s="5">
        <v>0.87519999999999998</v>
      </c>
      <c r="AE89" s="5">
        <v>0.64</v>
      </c>
      <c r="AF89" s="5">
        <v>1</v>
      </c>
      <c r="AG89" s="5">
        <v>5.8884999999999996</v>
      </c>
      <c r="AH89" s="4">
        <v>0.63290000000000002</v>
      </c>
      <c r="AI89" s="4">
        <v>0.69610000000000005</v>
      </c>
      <c r="AJ89" s="4">
        <v>0.28399999999999997</v>
      </c>
      <c r="AK89" s="4">
        <v>9.2999999999999992E-3</v>
      </c>
      <c r="AL89" s="4">
        <v>0.86380000000000001</v>
      </c>
      <c r="AM89" s="4"/>
      <c r="AN89" s="4">
        <v>1</v>
      </c>
      <c r="AO89" s="4">
        <v>4.8205999999999998</v>
      </c>
      <c r="AP89" s="5">
        <v>0.64559999999999995</v>
      </c>
      <c r="AQ89" s="5">
        <v>0.72309999999999997</v>
      </c>
      <c r="AR89" s="5">
        <v>0.25559999999999999</v>
      </c>
      <c r="AS89" s="5">
        <v>1.23E-2</v>
      </c>
      <c r="AT89" s="5">
        <v>0.85019999999999996</v>
      </c>
      <c r="AU89" s="5">
        <v>0.61160000000000003</v>
      </c>
      <c r="AV89" s="5">
        <v>0.99970000000000003</v>
      </c>
      <c r="AW89" s="5">
        <v>4.3219000000000003</v>
      </c>
      <c r="AX89" s="4">
        <v>0.65869999999999995</v>
      </c>
      <c r="AY89" s="4">
        <v>0.75509999999999999</v>
      </c>
      <c r="AZ89" s="4">
        <v>0.23480000000000001</v>
      </c>
      <c r="BA89" s="4">
        <v>1.6799999999999999E-2</v>
      </c>
      <c r="BB89" s="4">
        <v>0.82889999999999997</v>
      </c>
      <c r="BC89" s="4"/>
      <c r="BD89" s="4">
        <v>1</v>
      </c>
      <c r="BE89" s="4">
        <v>3.1705000000000001</v>
      </c>
      <c r="BF89" s="5">
        <v>0.6845</v>
      </c>
      <c r="BG89" s="5">
        <v>0.82</v>
      </c>
      <c r="BH89" s="5">
        <v>0.2001</v>
      </c>
      <c r="BI89" s="5">
        <v>2.5399999999999999E-2</v>
      </c>
      <c r="BJ89" s="5">
        <v>0.78139999999999998</v>
      </c>
      <c r="BK89" s="5">
        <v>0.48720000000000002</v>
      </c>
      <c r="BL89" s="5">
        <v>0.998</v>
      </c>
      <c r="BM89" s="5">
        <v>1.9636</v>
      </c>
      <c r="BN89" s="4">
        <v>0.73099999999999998</v>
      </c>
      <c r="BO89" s="4">
        <v>0.93340000000000001</v>
      </c>
      <c r="BP89" s="4">
        <v>0.15540000000000001</v>
      </c>
      <c r="BQ89" s="4">
        <v>5.4800000000000001E-2</v>
      </c>
      <c r="BR89" s="4">
        <v>0.60350000000000004</v>
      </c>
      <c r="BS89" s="4"/>
      <c r="BT89" s="4">
        <v>0.97599999999999998</v>
      </c>
      <c r="BU89" s="4">
        <v>1.4018999999999999</v>
      </c>
      <c r="BV89" s="5"/>
      <c r="BW89" s="5"/>
      <c r="BX89" s="5"/>
      <c r="BY89" s="5"/>
      <c r="BZ89" s="5"/>
      <c r="CA89" s="5"/>
      <c r="CB89" s="5"/>
      <c r="CC89" s="5"/>
      <c r="CD89" s="4"/>
      <c r="CE89" s="4"/>
      <c r="CF89" s="4"/>
      <c r="CG89" s="4"/>
      <c r="CH89" s="4"/>
      <c r="CI89" s="4"/>
      <c r="CJ89" s="4"/>
      <c r="CK89" s="4"/>
      <c r="CL89" s="5">
        <v>0.6341</v>
      </c>
      <c r="CM89" s="5">
        <v>0.69940000000000002</v>
      </c>
      <c r="CN89" s="5">
        <v>0.2838</v>
      </c>
      <c r="CO89" s="5">
        <v>9.1999999999999998E-3</v>
      </c>
      <c r="CP89" s="5">
        <v>0.86529999999999996</v>
      </c>
      <c r="CQ89" s="5">
        <v>0.63080000000000003</v>
      </c>
      <c r="CR89" s="5">
        <v>1</v>
      </c>
      <c r="CS89" s="5">
        <v>9.6204999999999998</v>
      </c>
      <c r="CT89" s="4"/>
      <c r="CU89" s="4"/>
      <c r="CV89" s="4"/>
      <c r="CW89" s="4"/>
      <c r="CX89" s="4"/>
      <c r="CY89" s="4"/>
      <c r="CZ89" s="4"/>
      <c r="DA89" s="4"/>
      <c r="DB89" s="5"/>
      <c r="DC89" s="5"/>
      <c r="DD89" s="5"/>
      <c r="DE89" s="5"/>
      <c r="DF89" s="5"/>
      <c r="DG89" s="5"/>
      <c r="DH89" s="5"/>
      <c r="DI89" s="5"/>
      <c r="DJ89" s="4"/>
      <c r="DK89" s="4"/>
      <c r="DL89" s="4"/>
      <c r="DM89" s="4"/>
      <c r="DN89" s="4"/>
      <c r="DO89" s="4"/>
      <c r="DP89" s="4"/>
      <c r="DQ89" s="4"/>
      <c r="DR89" s="5"/>
      <c r="DS89" s="5"/>
      <c r="DT89" s="5"/>
      <c r="DU89" s="5"/>
      <c r="DV89" s="5"/>
      <c r="DW89" s="5"/>
      <c r="DX89" s="5"/>
      <c r="DY89" s="5"/>
      <c r="DZ89" s="4">
        <v>0.63380000000000003</v>
      </c>
      <c r="EA89" s="4">
        <v>0.6986</v>
      </c>
      <c r="EB89" s="4">
        <v>0.28689999999999999</v>
      </c>
      <c r="EC89" s="4">
        <v>9.2999999999999992E-3</v>
      </c>
      <c r="ED89" s="4">
        <v>0.86350000000000005</v>
      </c>
      <c r="EE89" s="4">
        <v>0.62980000000000003</v>
      </c>
      <c r="EF89" s="4">
        <v>1</v>
      </c>
      <c r="EG89" s="4">
        <v>5.1132999999999997</v>
      </c>
      <c r="EH89" s="5"/>
      <c r="EI89" s="5"/>
      <c r="EJ89" s="5"/>
      <c r="EK89" s="5"/>
      <c r="EL89" s="5"/>
      <c r="EM89" s="5"/>
      <c r="EN89" s="5"/>
      <c r="EO89" s="5"/>
      <c r="EP89" s="4"/>
      <c r="EQ89" s="4"/>
      <c r="ER89" s="4"/>
      <c r="ES89" s="4"/>
      <c r="ET89" s="4"/>
      <c r="EU89" s="4"/>
      <c r="EV89" s="4"/>
      <c r="EW89" s="4"/>
      <c r="EX89" s="5">
        <v>0.60760000000000003</v>
      </c>
      <c r="EY89" s="5">
        <v>0.64259999999999995</v>
      </c>
      <c r="EZ89" s="5">
        <v>0.32750000000000001</v>
      </c>
      <c r="FA89" s="5">
        <v>1.6000000000000001E-3</v>
      </c>
      <c r="FB89" s="5">
        <v>0.88939999999999997</v>
      </c>
      <c r="FC89" s="5">
        <v>0.65590000000000004</v>
      </c>
      <c r="FD89" s="5">
        <v>1</v>
      </c>
      <c r="FE89" s="5">
        <v>11.3323</v>
      </c>
      <c r="FF89" s="4">
        <v>0.61990000000000001</v>
      </c>
      <c r="FG89" s="4">
        <v>0.66910000000000003</v>
      </c>
      <c r="FH89" s="4">
        <v>0.30980000000000002</v>
      </c>
      <c r="FI89" s="4">
        <v>4.8999999999999998E-3</v>
      </c>
      <c r="FJ89" s="4">
        <v>0.88070000000000004</v>
      </c>
      <c r="FK89" s="4">
        <v>0.64539999999999997</v>
      </c>
      <c r="FL89" s="4">
        <v>1</v>
      </c>
      <c r="FM89" s="4">
        <v>8.1559000000000008</v>
      </c>
      <c r="FN89" s="5">
        <v>0.63429999999999997</v>
      </c>
      <c r="FO89" s="5">
        <v>0.7</v>
      </c>
      <c r="FP89" s="5">
        <v>0.28139999999999998</v>
      </c>
      <c r="FQ89" s="5">
        <v>9.2999999999999992E-3</v>
      </c>
      <c r="FR89" s="5">
        <v>0.8649</v>
      </c>
      <c r="FS89" s="5">
        <v>0.63080000000000003</v>
      </c>
      <c r="FT89" s="5">
        <v>1</v>
      </c>
      <c r="FU89" s="5">
        <v>6.8978999999999999</v>
      </c>
      <c r="FV89" s="4">
        <v>0.65910000000000002</v>
      </c>
      <c r="FW89" s="4">
        <v>0.75739999999999996</v>
      </c>
      <c r="FX89" s="4">
        <v>0.23860000000000001</v>
      </c>
      <c r="FY89" s="4">
        <v>1.67E-2</v>
      </c>
      <c r="FZ89" s="4">
        <v>0.82850000000000001</v>
      </c>
      <c r="GA89" s="4">
        <v>0.57489999999999997</v>
      </c>
      <c r="GB89" s="4">
        <v>0.99980000000000002</v>
      </c>
      <c r="GC89" s="4">
        <v>3.1261999999999999</v>
      </c>
      <c r="GD89" s="5"/>
      <c r="GE89" s="5"/>
      <c r="GF89" s="5"/>
      <c r="GG89" s="5"/>
      <c r="GH89" s="5"/>
      <c r="GI89" s="5"/>
      <c r="GJ89" s="5"/>
      <c r="GK89" s="5"/>
      <c r="GL89" s="4"/>
      <c r="GM89" s="4"/>
      <c r="GN89" s="4"/>
      <c r="GO89" s="4"/>
      <c r="GP89" s="4"/>
      <c r="GQ89" s="4"/>
      <c r="GR89" s="4"/>
      <c r="GS89" s="4"/>
      <c r="GT89" s="5"/>
      <c r="GU89" s="5"/>
      <c r="GV89" s="5"/>
      <c r="GW89" s="5"/>
      <c r="GX89" s="5"/>
      <c r="GY89" s="5"/>
      <c r="GZ89" s="5"/>
      <c r="HA89" s="5"/>
      <c r="HB89" s="4"/>
      <c r="HC89" s="4"/>
      <c r="HD89" s="4"/>
      <c r="HE89" s="4"/>
      <c r="HF89" s="4"/>
      <c r="HG89" s="4"/>
      <c r="HH89" s="4"/>
      <c r="HI89" s="4"/>
      <c r="HJ89" s="5"/>
      <c r="HK89" s="5"/>
      <c r="HL89" s="5"/>
      <c r="HM89" s="5"/>
      <c r="HN89" s="5"/>
      <c r="HO89" s="5"/>
      <c r="HP89" s="5"/>
      <c r="HQ89" s="5"/>
      <c r="HR89" s="4"/>
      <c r="HS89" s="4"/>
      <c r="HT89" s="4"/>
      <c r="HU89" s="4"/>
      <c r="HV89" s="4"/>
      <c r="HW89" s="4"/>
      <c r="HX89" s="4"/>
      <c r="HY89" s="4"/>
      <c r="HZ89" s="5"/>
      <c r="IA89" s="5"/>
      <c r="IB89" s="5"/>
      <c r="IC89" s="5"/>
      <c r="ID89" s="5"/>
      <c r="IE89" s="5"/>
      <c r="IF89" s="5"/>
      <c r="IG89" s="5"/>
      <c r="IH89" s="4"/>
      <c r="II89" s="4"/>
      <c r="IJ89" s="4"/>
      <c r="IK89" s="4"/>
      <c r="IL89" s="4"/>
      <c r="IM89" s="4"/>
      <c r="IN89" s="4"/>
      <c r="IO89" s="4"/>
      <c r="IP89" s="5"/>
      <c r="IQ89" s="5"/>
      <c r="IR89" s="5"/>
      <c r="IS89" s="5"/>
      <c r="IT89" s="5"/>
      <c r="IU89" s="5"/>
      <c r="IV89" s="5"/>
      <c r="IW89" s="5"/>
      <c r="IX89" s="4"/>
      <c r="IY89" s="4"/>
      <c r="IZ89" s="4"/>
      <c r="JA89" s="4"/>
      <c r="JB89" s="4"/>
      <c r="JC89" s="4"/>
      <c r="JD89" s="4"/>
      <c r="JE89" s="4"/>
      <c r="JF89" s="5"/>
      <c r="JG89" s="5"/>
      <c r="JH89" s="5"/>
      <c r="JI89" s="5"/>
      <c r="JJ89" s="5"/>
      <c r="JK89" s="5"/>
      <c r="JL89" s="5"/>
      <c r="JM89" s="5"/>
      <c r="JN89" s="4">
        <f t="shared" si="16"/>
        <v>0.64077999999999991</v>
      </c>
      <c r="JO89" s="4">
        <f t="shared" si="17"/>
        <v>0.7165999999999999</v>
      </c>
      <c r="JP89" s="4">
        <f t="shared" si="18"/>
        <v>0.27194666666666673</v>
      </c>
      <c r="JQ89" s="4">
        <f t="shared" si="19"/>
        <v>1.2406666666666665E-2</v>
      </c>
      <c r="JR89" s="4">
        <f t="shared" si="20"/>
        <v>0.8433466666666668</v>
      </c>
      <c r="JS89" s="4">
        <f t="shared" si="21"/>
        <v>0.61573000000000011</v>
      </c>
      <c r="JT89" s="4">
        <f t="shared" si="22"/>
        <v>0.99823333333333342</v>
      </c>
      <c r="JU89" s="4">
        <f t="shared" si="23"/>
        <v>6.2718799999999995</v>
      </c>
      <c r="JV89" s="1" t="str" cm="1">
        <f t="array" aca="1" ref="JV89" ca="1">CONCATENATE(INDIRECT(ADDRESS(1,MATCH(_xlfn.MINIFS(B89:JM89,metrics.rec,"MAE"),B89:JM89,0)+1)), ", ", INDIRECT(ADDRESS(2,MATCH(_xlfn.MINIFS(B89:JM89,metrics.rec,"MAE"),B89:JM89,0)+1)))</f>
        <v>k=20, r=0.1</v>
      </c>
      <c r="JW89" s="1" t="str" cm="1">
        <f t="array" aca="1" ref="JW89" ca="1">CONCATENATE(INDIRECT(ADDRESS(1,MATCH(_xlfn.MINIFS(B89:JM89,metrics.rec,"MSE"),B89:JM89,0)+1)), ", ", INDIRECT(ADDRESS(2,MATCH(_xlfn.MINIFS(B89:JM89,metrics.rec,"MSE"),B89:JM89,0)+1)))</f>
        <v>k=20, r=0.1</v>
      </c>
      <c r="JX89" s="1" t="str" cm="1">
        <f t="array" aca="1" ref="JX89" ca="1">CONCATENATE(INDIRECT(ADDRESS(1,MATCH(_xlfn.MAXIFS(B89:JM89,metrics.rec,"R"),B89:JM89,0)+1)), ", ", INDIRECT(ADDRESS(2,MATCH(_xlfn.MAXIFS(B89:JM89,metrics.rec,"R"),B89:JM89,0)+1)))</f>
        <v>k=20, r=0.1</v>
      </c>
      <c r="JY89" s="1" t="str" cm="1">
        <f t="array" aca="1" ref="JY89" ca="1">CONCATENATE(INDIRECT(ADDRESS(1,MATCH(_xlfn.MAXIFS(B89:JM89,metrics.rec,"Precision"),B89:JM89,0)+1)), ", ", INDIRECT(ADDRESS(2,MATCH(_xlfn.MAXIFS(B89:JM89,metrics.rec,"Precision"),B89:JM89,0)+1)))</f>
        <v>k=5, r=0.9</v>
      </c>
      <c r="JZ89" s="1" t="str" cm="1">
        <f t="array" aca="1" ref="JZ89" ca="1">CONCATENATE(INDIRECT(ADDRESS(1,MATCH(_xlfn.MAXIFS(B89:JM89,metrics.rec,"Recall"),B89:JM89,0)+1)), ", ", INDIRECT(ADDRESS(2,MATCH(_xlfn.MAXIFS(B89:JM89,metrics.rec,"Recall"),B89:JM89,0)+1)))</f>
        <v>k=5, r=0.1</v>
      </c>
      <c r="KA89" s="1" t="str" cm="1">
        <f t="array" aca="1" ref="KA89" ca="1">CONCATENATE(INDIRECT(ADDRESS(1,MATCH(_xlfn.MAXIFS(B89:JM89,metrics.rec,"Coverage"),B89:JM89,0)+1)), ", ", INDIRECT(ADDRESS(2,MATCH(_xlfn.MAXIFS(B89:JM89,metrics.rec,"Coverage"),B89:JM89,0)+1)))</f>
        <v>k=20, r=0.1</v>
      </c>
      <c r="KB89" s="1" t="str" cm="1">
        <f t="array" aca="1" ref="KB89" ca="1">CONCATENATE(INDIRECT(ADDRESS(1,MATCH(_xlfn.MAXIFS(B89:JM89,metrics.rec,"Recatio"),B89:JM89,0)+1)), ", ", INDIRECT(ADDRESS(2,MATCH(_xlfn.MAXIFS(B89:JM89,metrics.rec,"Recatio"),B89:JM89,0)+1)))</f>
        <v>k=5, r=0.1</v>
      </c>
      <c r="KC89" s="1" t="str" cm="1">
        <f t="array" aca="1" ref="KC89" ca="1">CONCATENATE(INDIRECT(ADDRESS(1,MATCH(_xlfn.MINIFS(B89:JM89,metrics.rec,"Time"),B89:JM89,0)+1)), ", ", INDIRECT(ADDRESS(2,MATCH(_xlfn.MINIFS(B89:JM89,metrics.rec,"Time"),B89:JM89,0)+1)))</f>
        <v>k=5, r=0.9</v>
      </c>
    </row>
    <row r="90" spans="1:289" x14ac:dyDescent="0.2">
      <c r="A90" s="1" t="s">
        <v>238</v>
      </c>
      <c r="B90" s="4">
        <v>0.61129999999999995</v>
      </c>
      <c r="C90" s="4">
        <v>0.64749999999999996</v>
      </c>
      <c r="D90" s="4">
        <v>0.30580000000000002</v>
      </c>
      <c r="E90" s="4">
        <v>1.6000000000000001E-3</v>
      </c>
      <c r="F90" s="4">
        <v>0.88780000000000003</v>
      </c>
      <c r="G90" s="4">
        <v>0.65380000000000005</v>
      </c>
      <c r="H90" s="4">
        <v>1</v>
      </c>
      <c r="I90" s="4">
        <v>18.6633</v>
      </c>
      <c r="J90" s="5">
        <v>0.61570000000000003</v>
      </c>
      <c r="K90" s="5">
        <v>0.65849999999999997</v>
      </c>
      <c r="L90" s="5">
        <v>0.31879999999999997</v>
      </c>
      <c r="M90" s="5">
        <v>3.0999999999999999E-3</v>
      </c>
      <c r="N90" s="5">
        <v>0.88339999999999996</v>
      </c>
      <c r="O90" s="5">
        <v>0.65010000000000001</v>
      </c>
      <c r="P90" s="5">
        <v>1</v>
      </c>
      <c r="Q90" s="5">
        <v>10.6882</v>
      </c>
      <c r="R90" s="4">
        <v>0.62190000000000001</v>
      </c>
      <c r="S90" s="4">
        <v>0.67290000000000005</v>
      </c>
      <c r="T90" s="4">
        <v>0.3029</v>
      </c>
      <c r="U90" s="4">
        <v>4.8999999999999998E-3</v>
      </c>
      <c r="V90" s="4">
        <v>0.87760000000000005</v>
      </c>
      <c r="W90" s="4">
        <v>0.64419999999999999</v>
      </c>
      <c r="X90" s="4">
        <v>1</v>
      </c>
      <c r="Y90" s="4">
        <v>7.3644999999999996</v>
      </c>
      <c r="Z90" s="5">
        <v>0.62670000000000003</v>
      </c>
      <c r="AA90" s="5">
        <v>0.68140000000000001</v>
      </c>
      <c r="AB90" s="5">
        <v>0.29449999999999998</v>
      </c>
      <c r="AC90" s="5">
        <v>6.8999999999999999E-3</v>
      </c>
      <c r="AD90" s="5">
        <v>0.87280000000000002</v>
      </c>
      <c r="AE90" s="5">
        <v>0.63929999999999998</v>
      </c>
      <c r="AF90" s="5">
        <v>1</v>
      </c>
      <c r="AG90" s="5">
        <v>6.3495999999999997</v>
      </c>
      <c r="AH90" s="4">
        <v>0.63280000000000003</v>
      </c>
      <c r="AI90" s="4">
        <v>0.69510000000000005</v>
      </c>
      <c r="AJ90" s="4">
        <v>0.28860000000000002</v>
      </c>
      <c r="AK90" s="4">
        <v>9.2999999999999992E-3</v>
      </c>
      <c r="AL90" s="4">
        <v>0.86160000000000003</v>
      </c>
      <c r="AM90" s="4">
        <v>0.63009999999999999</v>
      </c>
      <c r="AN90" s="4">
        <v>1</v>
      </c>
      <c r="AO90" s="4">
        <v>5.5553999999999997</v>
      </c>
      <c r="AP90" s="5">
        <v>0.64500000000000002</v>
      </c>
      <c r="AQ90" s="5">
        <v>0.72150000000000003</v>
      </c>
      <c r="AR90" s="5">
        <v>0.2555</v>
      </c>
      <c r="AS90" s="5">
        <v>1.23E-2</v>
      </c>
      <c r="AT90" s="5">
        <v>0.84789999999999999</v>
      </c>
      <c r="AU90" s="5">
        <v>0.61080000000000001</v>
      </c>
      <c r="AV90" s="5">
        <v>0.99970000000000003</v>
      </c>
      <c r="AW90" s="5">
        <v>4.4081000000000001</v>
      </c>
      <c r="AX90" s="4">
        <v>0.65759999999999996</v>
      </c>
      <c r="AY90" s="4">
        <v>0.75280000000000002</v>
      </c>
      <c r="AZ90" s="4">
        <v>0.23480000000000001</v>
      </c>
      <c r="BA90" s="4">
        <v>1.6799999999999999E-2</v>
      </c>
      <c r="BB90" s="4">
        <v>0.82669999999999999</v>
      </c>
      <c r="BC90" s="4">
        <v>0.57240000000000002</v>
      </c>
      <c r="BD90" s="4">
        <v>1</v>
      </c>
      <c r="BE90" s="4">
        <v>3.0028999999999999</v>
      </c>
      <c r="BF90" s="5">
        <v>0.68369999999999997</v>
      </c>
      <c r="BG90" s="5">
        <v>0.81889999999999996</v>
      </c>
      <c r="BH90" s="5">
        <v>0.20380000000000001</v>
      </c>
      <c r="BI90" s="5">
        <v>2.5399999999999999E-2</v>
      </c>
      <c r="BJ90" s="5">
        <v>0.77949999999999997</v>
      </c>
      <c r="BK90" s="5">
        <v>0.48649999999999999</v>
      </c>
      <c r="BL90" s="5">
        <v>0.998</v>
      </c>
      <c r="BM90" s="5">
        <v>1.9548000000000001</v>
      </c>
      <c r="BN90" s="4">
        <v>0.73029999999999995</v>
      </c>
      <c r="BO90" s="4">
        <v>0.93230000000000002</v>
      </c>
      <c r="BP90" s="4">
        <v>0.1552</v>
      </c>
      <c r="BQ90" s="4">
        <v>5.4699999999999999E-2</v>
      </c>
      <c r="BR90" s="4">
        <v>0.60219999999999996</v>
      </c>
      <c r="BS90" s="4">
        <v>0.27400000000000002</v>
      </c>
      <c r="BT90" s="4">
        <v>0.97599999999999998</v>
      </c>
      <c r="BU90" s="4">
        <v>0.9647</v>
      </c>
      <c r="BV90" s="5"/>
      <c r="BW90" s="5"/>
      <c r="BX90" s="5"/>
      <c r="BY90" s="5"/>
      <c r="BZ90" s="5"/>
      <c r="CA90" s="5"/>
      <c r="CB90" s="5"/>
      <c r="CC90" s="5"/>
      <c r="CD90" s="4"/>
      <c r="CE90" s="4"/>
      <c r="CF90" s="4"/>
      <c r="CG90" s="4"/>
      <c r="CH90" s="4"/>
      <c r="CI90" s="4"/>
      <c r="CJ90" s="4"/>
      <c r="CK90" s="4"/>
      <c r="CL90" s="5">
        <v>0.63380000000000003</v>
      </c>
      <c r="CM90" s="5">
        <v>0.69830000000000003</v>
      </c>
      <c r="CN90" s="5">
        <v>0.28460000000000002</v>
      </c>
      <c r="CO90" s="5">
        <v>9.1999999999999998E-3</v>
      </c>
      <c r="CP90" s="5">
        <v>0.86319999999999997</v>
      </c>
      <c r="CQ90" s="5">
        <v>0.63</v>
      </c>
      <c r="CR90" s="5">
        <v>1</v>
      </c>
      <c r="CS90" s="5">
        <v>6.7012</v>
      </c>
      <c r="CT90" s="4"/>
      <c r="CU90" s="4"/>
      <c r="CV90" s="4"/>
      <c r="CW90" s="4"/>
      <c r="CX90" s="4"/>
      <c r="CY90" s="4"/>
      <c r="CZ90" s="4"/>
      <c r="DA90" s="4"/>
      <c r="DB90" s="5"/>
      <c r="DC90" s="5"/>
      <c r="DD90" s="5"/>
      <c r="DE90" s="5"/>
      <c r="DF90" s="5"/>
      <c r="DG90" s="5"/>
      <c r="DH90" s="5"/>
      <c r="DI90" s="5"/>
      <c r="DJ90" s="4"/>
      <c r="DK90" s="4"/>
      <c r="DL90" s="4"/>
      <c r="DM90" s="4"/>
      <c r="DN90" s="4"/>
      <c r="DO90" s="4"/>
      <c r="DP90" s="4"/>
      <c r="DQ90" s="4"/>
      <c r="DR90" s="5"/>
      <c r="DS90" s="5"/>
      <c r="DT90" s="5"/>
      <c r="DU90" s="5"/>
      <c r="DV90" s="5"/>
      <c r="DW90" s="5"/>
      <c r="DX90" s="5"/>
      <c r="DY90" s="5"/>
      <c r="DZ90" s="4">
        <v>0.63390000000000002</v>
      </c>
      <c r="EA90" s="4">
        <v>0.69820000000000004</v>
      </c>
      <c r="EB90" s="4">
        <v>0.28820000000000001</v>
      </c>
      <c r="EC90" s="4">
        <v>9.2999999999999992E-3</v>
      </c>
      <c r="ED90" s="4">
        <v>0.86140000000000005</v>
      </c>
      <c r="EE90" s="4">
        <v>0.629</v>
      </c>
      <c r="EF90" s="4">
        <v>1</v>
      </c>
      <c r="EG90" s="4">
        <v>5.2384000000000004</v>
      </c>
      <c r="EH90" s="5"/>
      <c r="EI90" s="5"/>
      <c r="EJ90" s="5"/>
      <c r="EK90" s="5"/>
      <c r="EL90" s="5"/>
      <c r="EM90" s="5"/>
      <c r="EN90" s="5"/>
      <c r="EO90" s="5"/>
      <c r="EP90" s="4"/>
      <c r="EQ90" s="4"/>
      <c r="ER90" s="4"/>
      <c r="ES90" s="4"/>
      <c r="ET90" s="4"/>
      <c r="EU90" s="4"/>
      <c r="EV90" s="4"/>
      <c r="EW90" s="4"/>
      <c r="EX90" s="5">
        <v>0.60940000000000005</v>
      </c>
      <c r="EY90" s="5">
        <v>0.64490000000000003</v>
      </c>
      <c r="EZ90" s="5">
        <v>0.32879999999999998</v>
      </c>
      <c r="FA90" s="5">
        <v>1.6000000000000001E-3</v>
      </c>
      <c r="FB90" s="5">
        <v>0.88719999999999999</v>
      </c>
      <c r="FC90" s="5">
        <v>0.65510000000000002</v>
      </c>
      <c r="FD90" s="5">
        <v>1</v>
      </c>
      <c r="FE90" s="5">
        <v>12.7416</v>
      </c>
      <c r="FF90" s="4">
        <v>0.62119999999999997</v>
      </c>
      <c r="FG90" s="4">
        <v>0.6704</v>
      </c>
      <c r="FH90" s="4">
        <v>0.3125</v>
      </c>
      <c r="FI90" s="4">
        <v>4.8999999999999998E-3</v>
      </c>
      <c r="FJ90" s="4">
        <v>0.87870000000000004</v>
      </c>
      <c r="FK90" s="4">
        <v>0.64470000000000005</v>
      </c>
      <c r="FL90" s="4">
        <v>1</v>
      </c>
      <c r="FM90" s="4">
        <v>9.2798999999999996</v>
      </c>
      <c r="FN90" s="5"/>
      <c r="FO90" s="5"/>
      <c r="FP90" s="5"/>
      <c r="FQ90" s="5"/>
      <c r="FR90" s="5"/>
      <c r="FS90" s="5"/>
      <c r="FT90" s="5"/>
      <c r="FU90" s="5"/>
      <c r="FV90" s="4">
        <v>0.6583</v>
      </c>
      <c r="FW90" s="4">
        <v>0.75560000000000005</v>
      </c>
      <c r="FX90" s="4">
        <v>0.23849999999999999</v>
      </c>
      <c r="FY90" s="4">
        <v>1.67E-2</v>
      </c>
      <c r="FZ90" s="4">
        <v>0.82620000000000005</v>
      </c>
      <c r="GA90" s="4">
        <v>0.57410000000000005</v>
      </c>
      <c r="GB90" s="4">
        <v>0.99980000000000002</v>
      </c>
      <c r="GC90" s="4">
        <v>3.3003</v>
      </c>
      <c r="GD90" s="5"/>
      <c r="GE90" s="5"/>
      <c r="GF90" s="5"/>
      <c r="GG90" s="5"/>
      <c r="GH90" s="5"/>
      <c r="GI90" s="5"/>
      <c r="GJ90" s="5"/>
      <c r="GK90" s="5"/>
      <c r="GL90" s="4"/>
      <c r="GM90" s="4"/>
      <c r="GN90" s="4"/>
      <c r="GO90" s="4"/>
      <c r="GP90" s="4"/>
      <c r="GQ90" s="4"/>
      <c r="GR90" s="4"/>
      <c r="GS90" s="4"/>
      <c r="GT90" s="5"/>
      <c r="GU90" s="5"/>
      <c r="GV90" s="5"/>
      <c r="GW90" s="5"/>
      <c r="GX90" s="5"/>
      <c r="GY90" s="5"/>
      <c r="GZ90" s="5"/>
      <c r="HA90" s="5"/>
      <c r="HB90" s="4"/>
      <c r="HC90" s="4"/>
      <c r="HD90" s="4"/>
      <c r="HE90" s="4"/>
      <c r="HF90" s="4"/>
      <c r="HG90" s="4"/>
      <c r="HH90" s="4"/>
      <c r="HI90" s="4"/>
      <c r="HJ90" s="5"/>
      <c r="HK90" s="5"/>
      <c r="HL90" s="5"/>
      <c r="HM90" s="5"/>
      <c r="HN90" s="5"/>
      <c r="HO90" s="5"/>
      <c r="HP90" s="5"/>
      <c r="HQ90" s="5"/>
      <c r="HR90" s="4"/>
      <c r="HS90" s="4"/>
      <c r="HT90" s="4"/>
      <c r="HU90" s="4"/>
      <c r="HV90" s="4"/>
      <c r="HW90" s="4"/>
      <c r="HX90" s="4"/>
      <c r="HY90" s="4"/>
      <c r="HZ90" s="5"/>
      <c r="IA90" s="5"/>
      <c r="IB90" s="5"/>
      <c r="IC90" s="5"/>
      <c r="ID90" s="5"/>
      <c r="IE90" s="5"/>
      <c r="IF90" s="5"/>
      <c r="IG90" s="5"/>
      <c r="IH90" s="4"/>
      <c r="II90" s="4"/>
      <c r="IJ90" s="4"/>
      <c r="IK90" s="4"/>
      <c r="IL90" s="4"/>
      <c r="IM90" s="4"/>
      <c r="IN90" s="4"/>
      <c r="IO90" s="4"/>
      <c r="IP90" s="5"/>
      <c r="IQ90" s="5"/>
      <c r="IR90" s="5"/>
      <c r="IS90" s="5"/>
      <c r="IT90" s="5"/>
      <c r="IU90" s="5"/>
      <c r="IV90" s="5"/>
      <c r="IW90" s="5"/>
      <c r="IX90" s="4"/>
      <c r="IY90" s="4"/>
      <c r="IZ90" s="4"/>
      <c r="JA90" s="4"/>
      <c r="JB90" s="4"/>
      <c r="JC90" s="4"/>
      <c r="JD90" s="4"/>
      <c r="JE90" s="4"/>
      <c r="JF90" s="5"/>
      <c r="JG90" s="5"/>
      <c r="JH90" s="5"/>
      <c r="JI90" s="5"/>
      <c r="JJ90" s="5"/>
      <c r="JK90" s="5"/>
      <c r="JL90" s="5"/>
      <c r="JM90" s="5"/>
      <c r="JN90" s="4">
        <f t="shared" ref="JN90" si="24">AVERAGEIFS(B90:JM90,metrics.rec,"MAE")</f>
        <v>0.64154285714285719</v>
      </c>
      <c r="JO90" s="4">
        <f t="shared" ref="JO90" si="25">AVERAGEIFS(B90:JM90,metrics.rec,"MSE")</f>
        <v>0.71773571428571425</v>
      </c>
      <c r="JP90" s="4">
        <f t="shared" ref="JP90" si="26">AVERAGEIFS(B90:JM90,metrics.rec,"R")</f>
        <v>0.27232142857142866</v>
      </c>
      <c r="JQ90" s="4">
        <f t="shared" ref="JQ90" si="27">AVERAGEIFS(B90:JM90,metrics.rec,"Precision")</f>
        <v>1.262142857142857E-2</v>
      </c>
      <c r="JR90" s="4">
        <f t="shared" ref="JR90" si="28">AVERAGEIFS(B90:JM90,metrics.rec,"Recall")</f>
        <v>0.83972857142857138</v>
      </c>
      <c r="JS90" s="4">
        <f t="shared" ref="JS90" si="29">AVERAGEIFS(B90:JM90,metrics.rec,"Coverage")</f>
        <v>0.5924357142857144</v>
      </c>
      <c r="JT90" s="4">
        <f t="shared" ref="JT90" si="30">AVERAGEIFS(B90:JM90,metrics.rec,"Recatio")</f>
        <v>0.99810714285714297</v>
      </c>
      <c r="JU90" s="4">
        <f t="shared" ref="JU90" si="31">AVERAGEIFS(B90:JM90,metrics.rec,"Time")</f>
        <v>6.8723499999999991</v>
      </c>
      <c r="JV90" s="1" t="str" cm="1">
        <f t="array" aca="1" ref="JV90" ca="1">CONCATENATE(INDIRECT(ADDRESS(1,MATCH(_xlfn.MINIFS(B90:JM90,metrics.rec,"MAE"),B90:JM90,0)+1)), ", ", INDIRECT(ADDRESS(2,MATCH(_xlfn.MINIFS(B90:JM90,metrics.rec,"MAE"),B90:JM90,0)+1)))</f>
        <v>k=20, r=0.1</v>
      </c>
      <c r="JW90" s="1" t="str" cm="1">
        <f t="array" aca="1" ref="JW90" ca="1">CONCATENATE(INDIRECT(ADDRESS(1,MATCH(_xlfn.MINIFS(B90:JM90,metrics.rec,"MSE"),B90:JM90,0)+1)), ", ", INDIRECT(ADDRESS(2,MATCH(_xlfn.MINIFS(B90:JM90,metrics.rec,"MSE"),B90:JM90,0)+1)))</f>
        <v>k=20, r=0.1</v>
      </c>
      <c r="JX90" s="1" t="str" cm="1">
        <f t="array" aca="1" ref="JX90" ca="1">CONCATENATE(INDIRECT(ADDRESS(1,MATCH(_xlfn.MAXIFS(B90:JM90,metrics.rec,"R"),B90:JM90,0)+1)), ", ", INDIRECT(ADDRESS(2,MATCH(_xlfn.MAXIFS(B90:JM90,metrics.rec,"R"),B90:JM90,0)+1)))</f>
        <v>k=20, r=0.1</v>
      </c>
      <c r="JY90" s="1" t="str" cm="1">
        <f t="array" aca="1" ref="JY90" ca="1">CONCATENATE(INDIRECT(ADDRESS(1,MATCH(_xlfn.MAXIFS(B90:JM90,metrics.rec,"Precision"),B90:JM90,0)+1)), ", ", INDIRECT(ADDRESS(2,MATCH(_xlfn.MAXIFS(B90:JM90,metrics.rec,"Precision"),B90:JM90,0)+1)))</f>
        <v>k=5, r=0.9</v>
      </c>
      <c r="JZ90" s="1" t="str" cm="1">
        <f t="array" aca="1" ref="JZ90" ca="1">CONCATENATE(INDIRECT(ADDRESS(1,MATCH(_xlfn.MAXIFS(B90:JM90,metrics.rec,"Recall"),B90:JM90,0)+1)), ", ", INDIRECT(ADDRESS(2,MATCH(_xlfn.MAXIFS(B90:JM90,metrics.rec,"Recall"),B90:JM90,0)+1)))</f>
        <v>k=5, r=0.1</v>
      </c>
      <c r="KA90" s="1" t="str" cm="1">
        <f t="array" aca="1" ref="KA90" ca="1">CONCATENATE(INDIRECT(ADDRESS(1,MATCH(_xlfn.MAXIFS(B90:JM90,metrics.rec,"Coverage"),B90:JM90,0)+1)), ", ", INDIRECT(ADDRESS(2,MATCH(_xlfn.MAXIFS(B90:JM90,metrics.rec,"Coverage"),B90:JM90,0)+1)))</f>
        <v>k=20, r=0.1</v>
      </c>
      <c r="KB90" s="1" t="str" cm="1">
        <f t="array" aca="1" ref="KB90" ca="1">CONCATENATE(INDIRECT(ADDRESS(1,MATCH(_xlfn.MAXIFS(B90:JM90,metrics.rec,"Recatio"),B90:JM90,0)+1)), ", ", INDIRECT(ADDRESS(2,MATCH(_xlfn.MAXIFS(B90:JM90,metrics.rec,"Recatio"),B90:JM90,0)+1)))</f>
        <v>k=5, r=0.1</v>
      </c>
      <c r="KC90" s="1" t="str" cm="1">
        <f t="array" aca="1" ref="KC90" ca="1">CONCATENATE(INDIRECT(ADDRESS(1,MATCH(_xlfn.MINIFS(B90:JM90,metrics.rec,"Time"),B90:JM90,0)+1)), ", ", INDIRECT(ADDRESS(2,MATCH(_xlfn.MINIFS(B90:JM90,metrics.rec,"Time"),B90:JM90,0)+1)))</f>
        <v>k=5, r=0.9</v>
      </c>
    </row>
    <row r="91" spans="1:289" x14ac:dyDescent="0.2">
      <c r="A91" s="1" t="s">
        <v>239</v>
      </c>
      <c r="B91" s="4">
        <v>0.61280000000000001</v>
      </c>
      <c r="C91" s="4">
        <v>0.65010000000000001</v>
      </c>
      <c r="D91" s="4">
        <v>0.30459999999999998</v>
      </c>
      <c r="E91" s="4">
        <v>1.6000000000000001E-3</v>
      </c>
      <c r="F91" s="4">
        <v>0.88670000000000004</v>
      </c>
      <c r="G91" s="4">
        <v>0.65290000000000004</v>
      </c>
      <c r="H91" s="4">
        <v>1</v>
      </c>
      <c r="I91" s="4">
        <v>16.4771</v>
      </c>
      <c r="J91" s="5">
        <v>0.61729999999999996</v>
      </c>
      <c r="K91" s="5">
        <v>0.66180000000000005</v>
      </c>
      <c r="L91" s="5">
        <v>0.31680000000000003</v>
      </c>
      <c r="M91" s="5">
        <v>3.0999999999999999E-3</v>
      </c>
      <c r="N91" s="5">
        <v>0.88219999999999998</v>
      </c>
      <c r="O91" s="5">
        <v>0.64910000000000001</v>
      </c>
      <c r="P91" s="5">
        <v>1</v>
      </c>
      <c r="Q91" s="5">
        <v>9.6684000000000001</v>
      </c>
      <c r="R91" s="4">
        <v>0.62319999999999998</v>
      </c>
      <c r="S91" s="4">
        <v>0.67549999999999999</v>
      </c>
      <c r="T91" s="4">
        <v>0.30020000000000002</v>
      </c>
      <c r="U91" s="4">
        <v>4.8999999999999998E-3</v>
      </c>
      <c r="V91" s="4">
        <v>0.87660000000000005</v>
      </c>
      <c r="W91" s="4">
        <v>0.6431</v>
      </c>
      <c r="X91" s="4">
        <v>1</v>
      </c>
      <c r="Y91" s="4">
        <v>7.6345999999999998</v>
      </c>
      <c r="Z91" s="5">
        <v>0.62780000000000002</v>
      </c>
      <c r="AA91" s="5">
        <v>0.68389999999999995</v>
      </c>
      <c r="AB91" s="5">
        <v>0.29360000000000003</v>
      </c>
      <c r="AC91" s="5">
        <v>6.8999999999999999E-3</v>
      </c>
      <c r="AD91" s="5">
        <v>0.87190000000000001</v>
      </c>
      <c r="AE91" s="5">
        <v>0.63829999999999998</v>
      </c>
      <c r="AF91" s="5">
        <v>1</v>
      </c>
      <c r="AG91" s="5">
        <v>6.3129999999999997</v>
      </c>
      <c r="AH91" s="4">
        <v>0.6341</v>
      </c>
      <c r="AI91" s="4">
        <v>0.6976</v>
      </c>
      <c r="AJ91" s="4">
        <v>0.28770000000000001</v>
      </c>
      <c r="AK91" s="4">
        <v>9.2999999999999992E-3</v>
      </c>
      <c r="AL91" s="4">
        <v>0.86129999999999995</v>
      </c>
      <c r="AM91" s="4">
        <v>0.62909999999999999</v>
      </c>
      <c r="AN91" s="4">
        <v>1</v>
      </c>
      <c r="AO91" s="4">
        <v>5.6223000000000001</v>
      </c>
      <c r="AP91" s="5">
        <v>0.64580000000000004</v>
      </c>
      <c r="AQ91" s="5">
        <v>0.72299999999999998</v>
      </c>
      <c r="AR91" s="5">
        <v>0.25580000000000003</v>
      </c>
      <c r="AS91" s="5">
        <v>1.23E-2</v>
      </c>
      <c r="AT91" s="5">
        <v>0.84709999999999996</v>
      </c>
      <c r="AU91" s="5">
        <v>0.61</v>
      </c>
      <c r="AV91" s="5">
        <v>0.99970000000000003</v>
      </c>
      <c r="AW91" s="5">
        <v>4.3400999999999996</v>
      </c>
      <c r="AX91" s="4">
        <v>0.65800000000000003</v>
      </c>
      <c r="AY91" s="4">
        <v>0.75349999999999995</v>
      </c>
      <c r="AZ91" s="4">
        <v>0.23380000000000001</v>
      </c>
      <c r="BA91" s="4">
        <v>1.6799999999999999E-2</v>
      </c>
      <c r="BB91" s="4">
        <v>0.82620000000000005</v>
      </c>
      <c r="BC91" s="4">
        <v>0.57189999999999996</v>
      </c>
      <c r="BD91" s="4">
        <v>1</v>
      </c>
      <c r="BE91" s="4">
        <v>3.0508000000000002</v>
      </c>
      <c r="BF91" s="5">
        <v>0.68389999999999995</v>
      </c>
      <c r="BG91" s="5">
        <v>0.81899999999999995</v>
      </c>
      <c r="BH91" s="5">
        <v>0.2036</v>
      </c>
      <c r="BI91" s="5">
        <v>2.5399999999999999E-2</v>
      </c>
      <c r="BJ91" s="5">
        <v>0.77939999999999998</v>
      </c>
      <c r="BK91" s="5">
        <v>0.4864</v>
      </c>
      <c r="BL91" s="5">
        <v>0.998</v>
      </c>
      <c r="BM91" s="5">
        <v>1.9771000000000001</v>
      </c>
      <c r="BN91" s="4">
        <v>0.72889999999999999</v>
      </c>
      <c r="BO91" s="4">
        <v>0.92900000000000005</v>
      </c>
      <c r="BP91" s="4">
        <v>0.15709999999999999</v>
      </c>
      <c r="BQ91" s="4">
        <v>5.4800000000000001E-2</v>
      </c>
      <c r="BR91" s="4">
        <v>0.6028</v>
      </c>
      <c r="BS91" s="4">
        <v>0.27400000000000002</v>
      </c>
      <c r="BT91" s="4">
        <v>0.97599999999999998</v>
      </c>
      <c r="BU91" s="4">
        <v>0.96479999999999999</v>
      </c>
      <c r="BV91" s="5"/>
      <c r="BW91" s="5"/>
      <c r="BX91" s="5"/>
      <c r="BY91" s="5"/>
      <c r="BZ91" s="5"/>
      <c r="CA91" s="5"/>
      <c r="CB91" s="5"/>
      <c r="CC91" s="5"/>
      <c r="CD91" s="4"/>
      <c r="CE91" s="4"/>
      <c r="CF91" s="4"/>
      <c r="CG91" s="4"/>
      <c r="CH91" s="4"/>
      <c r="CI91" s="4"/>
      <c r="CJ91" s="4"/>
      <c r="CK91" s="4"/>
      <c r="CL91" s="5">
        <v>0.6351</v>
      </c>
      <c r="CM91" s="5">
        <v>0.70089999999999997</v>
      </c>
      <c r="CN91" s="5">
        <v>0.2823</v>
      </c>
      <c r="CO91" s="5">
        <v>9.1999999999999998E-3</v>
      </c>
      <c r="CP91" s="5">
        <v>0.86260000000000003</v>
      </c>
      <c r="CQ91" s="5">
        <v>0.62929999999999997</v>
      </c>
      <c r="CR91" s="5">
        <v>1</v>
      </c>
      <c r="CS91" s="5">
        <v>7.5145999999999997</v>
      </c>
      <c r="CT91" s="4"/>
      <c r="CU91" s="4"/>
      <c r="CV91" s="4"/>
      <c r="CW91" s="4"/>
      <c r="CX91" s="4"/>
      <c r="CY91" s="4"/>
      <c r="CZ91" s="4"/>
      <c r="DA91" s="4"/>
      <c r="DB91" s="5"/>
      <c r="DC91" s="5"/>
      <c r="DD91" s="5"/>
      <c r="DE91" s="5"/>
      <c r="DF91" s="5"/>
      <c r="DG91" s="5"/>
      <c r="DH91" s="5"/>
      <c r="DI91" s="5"/>
      <c r="DJ91" s="4"/>
      <c r="DK91" s="4"/>
      <c r="DL91" s="4"/>
      <c r="DM91" s="4"/>
      <c r="DN91" s="4"/>
      <c r="DO91" s="4"/>
      <c r="DP91" s="4"/>
      <c r="DQ91" s="4"/>
      <c r="DR91" s="5"/>
      <c r="DS91" s="5"/>
      <c r="DT91" s="5"/>
      <c r="DU91" s="5"/>
      <c r="DV91" s="5"/>
      <c r="DW91" s="5"/>
      <c r="DX91" s="5"/>
      <c r="DY91" s="5"/>
      <c r="DZ91" s="4">
        <v>0.63490000000000002</v>
      </c>
      <c r="EA91" s="4">
        <v>0.70040000000000002</v>
      </c>
      <c r="EB91" s="4">
        <v>0.2858</v>
      </c>
      <c r="EC91" s="4">
        <v>9.2999999999999992E-3</v>
      </c>
      <c r="ED91" s="4">
        <v>0.86050000000000004</v>
      </c>
      <c r="EE91" s="4">
        <v>0.62809999999999999</v>
      </c>
      <c r="EF91" s="4">
        <v>1</v>
      </c>
      <c r="EG91" s="4">
        <v>5.2550999999999997</v>
      </c>
      <c r="EH91" s="5"/>
      <c r="EI91" s="5"/>
      <c r="EJ91" s="5"/>
      <c r="EK91" s="5"/>
      <c r="EL91" s="5"/>
      <c r="EM91" s="5"/>
      <c r="EN91" s="5"/>
      <c r="EO91" s="5"/>
      <c r="EP91" s="4"/>
      <c r="EQ91" s="4"/>
      <c r="ER91" s="4"/>
      <c r="ES91" s="4"/>
      <c r="ET91" s="4"/>
      <c r="EU91" s="4"/>
      <c r="EV91" s="4"/>
      <c r="EW91" s="4"/>
      <c r="EX91" s="5">
        <v>0.61099999999999999</v>
      </c>
      <c r="EY91" s="5">
        <v>0.64800000000000002</v>
      </c>
      <c r="EZ91" s="5">
        <v>0.32729999999999998</v>
      </c>
      <c r="FA91" s="5">
        <v>1.6000000000000001E-3</v>
      </c>
      <c r="FB91" s="5">
        <v>0.8861</v>
      </c>
      <c r="FC91" s="5">
        <v>0.65400000000000003</v>
      </c>
      <c r="FD91" s="5">
        <v>1</v>
      </c>
      <c r="FE91" s="5">
        <v>13.1637</v>
      </c>
      <c r="FF91" s="4">
        <v>0.62239999999999995</v>
      </c>
      <c r="FG91" s="4">
        <v>0.67290000000000005</v>
      </c>
      <c r="FH91" s="4">
        <v>0.31009999999999999</v>
      </c>
      <c r="FI91" s="4">
        <v>4.8999999999999998E-3</v>
      </c>
      <c r="FJ91" s="4">
        <v>0.87749999999999995</v>
      </c>
      <c r="FK91" s="4">
        <v>0.64370000000000005</v>
      </c>
      <c r="FL91" s="4">
        <v>1</v>
      </c>
      <c r="FM91" s="4">
        <v>8.9251000000000005</v>
      </c>
      <c r="FN91" s="5"/>
      <c r="FO91" s="5"/>
      <c r="FP91" s="5"/>
      <c r="FQ91" s="5"/>
      <c r="FR91" s="5"/>
      <c r="FS91" s="5"/>
      <c r="FT91" s="5"/>
      <c r="FU91" s="5"/>
      <c r="FV91" s="4">
        <v>0.65880000000000005</v>
      </c>
      <c r="FW91" s="4">
        <v>0.75670000000000004</v>
      </c>
      <c r="FX91" s="4">
        <v>0.23830000000000001</v>
      </c>
      <c r="FY91" s="4">
        <v>1.67E-2</v>
      </c>
      <c r="FZ91" s="4">
        <v>0.82569999999999999</v>
      </c>
      <c r="GA91" s="4">
        <v>0.5736</v>
      </c>
      <c r="GB91" s="4">
        <v>0.99980000000000002</v>
      </c>
      <c r="GC91" s="4">
        <v>3.2406999999999999</v>
      </c>
      <c r="GD91" s="5"/>
      <c r="GE91" s="5"/>
      <c r="GF91" s="5"/>
      <c r="GG91" s="5"/>
      <c r="GH91" s="5"/>
      <c r="GI91" s="5"/>
      <c r="GJ91" s="5"/>
      <c r="GK91" s="5"/>
      <c r="GL91" s="4"/>
      <c r="GM91" s="4"/>
      <c r="GN91" s="4"/>
      <c r="GO91" s="4"/>
      <c r="GP91" s="4"/>
      <c r="GQ91" s="4"/>
      <c r="GR91" s="4"/>
      <c r="GS91" s="4"/>
      <c r="GT91" s="5"/>
      <c r="GU91" s="5"/>
      <c r="GV91" s="5"/>
      <c r="GW91" s="5"/>
      <c r="GX91" s="5"/>
      <c r="GY91" s="5"/>
      <c r="GZ91" s="5"/>
      <c r="HA91" s="5"/>
      <c r="HB91" s="4"/>
      <c r="HC91" s="4"/>
      <c r="HD91" s="4"/>
      <c r="HE91" s="4"/>
      <c r="HF91" s="4"/>
      <c r="HG91" s="4"/>
      <c r="HH91" s="4"/>
      <c r="HI91" s="4"/>
      <c r="HJ91" s="5"/>
      <c r="HK91" s="5"/>
      <c r="HL91" s="5"/>
      <c r="HM91" s="5"/>
      <c r="HN91" s="5"/>
      <c r="HO91" s="5"/>
      <c r="HP91" s="5"/>
      <c r="HQ91" s="5"/>
      <c r="HR91" s="4"/>
      <c r="HS91" s="4"/>
      <c r="HT91" s="4"/>
      <c r="HU91" s="4"/>
      <c r="HV91" s="4"/>
      <c r="HW91" s="4"/>
      <c r="HX91" s="4"/>
      <c r="HY91" s="4"/>
      <c r="HZ91" s="5"/>
      <c r="IA91" s="5"/>
      <c r="IB91" s="5"/>
      <c r="IC91" s="5"/>
      <c r="ID91" s="5"/>
      <c r="IE91" s="5"/>
      <c r="IF91" s="5"/>
      <c r="IG91" s="5"/>
      <c r="IH91" s="4"/>
      <c r="II91" s="4"/>
      <c r="IJ91" s="4"/>
      <c r="IK91" s="4"/>
      <c r="IL91" s="4"/>
      <c r="IM91" s="4"/>
      <c r="IN91" s="4"/>
      <c r="IO91" s="4"/>
      <c r="IP91" s="5"/>
      <c r="IQ91" s="5"/>
      <c r="IR91" s="5"/>
      <c r="IS91" s="5"/>
      <c r="IT91" s="5"/>
      <c r="IU91" s="5"/>
      <c r="IV91" s="5"/>
      <c r="IW91" s="5"/>
      <c r="IX91" s="4"/>
      <c r="IY91" s="4"/>
      <c r="IZ91" s="4"/>
      <c r="JA91" s="4"/>
      <c r="JB91" s="4"/>
      <c r="JC91" s="4"/>
      <c r="JD91" s="4"/>
      <c r="JE91" s="4"/>
      <c r="JF91" s="5"/>
      <c r="JG91" s="5"/>
      <c r="JH91" s="5"/>
      <c r="JI91" s="5"/>
      <c r="JJ91" s="5"/>
      <c r="JK91" s="5"/>
      <c r="JL91" s="5"/>
      <c r="JM91" s="5"/>
      <c r="JN91" s="4">
        <f t="shared" ref="JN91" si="32">AVERAGEIFS(B91:JM91,metrics.rec,"MAE")</f>
        <v>0.64242857142857146</v>
      </c>
      <c r="JO91" s="4">
        <f t="shared" ref="JO91" si="33">AVERAGEIFS(B91:JM91,metrics.rec,"MSE")</f>
        <v>0.71945000000000003</v>
      </c>
      <c r="JP91" s="4">
        <f t="shared" ref="JP91" si="34">AVERAGEIFS(B91:JM91,metrics.rec,"R")</f>
        <v>0.27121428571428574</v>
      </c>
      <c r="JQ91" s="4">
        <f t="shared" ref="JQ91" si="35">AVERAGEIFS(B91:JM91,metrics.rec,"Precision")</f>
        <v>1.2628571428571425E-2</v>
      </c>
      <c r="JR91" s="4">
        <f t="shared" ref="JR91" si="36">AVERAGEIFS(B91:JM91,metrics.rec,"Recall")</f>
        <v>0.8390428571428572</v>
      </c>
      <c r="JS91" s="4">
        <f t="shared" ref="JS91" si="37">AVERAGEIFS(B91:JM91,metrics.rec,"Coverage")</f>
        <v>0.59167857142857139</v>
      </c>
      <c r="JT91" s="4">
        <f t="shared" ref="JT91" si="38">AVERAGEIFS(B91:JM91,metrics.rec,"Recatio")</f>
        <v>0.99810714285714297</v>
      </c>
      <c r="JU91" s="4">
        <f t="shared" ref="JU91" si="39">AVERAGEIFS(B91:JM91,metrics.rec,"Time")</f>
        <v>6.7248142857142872</v>
      </c>
      <c r="JV91" s="1" t="str" cm="1">
        <f t="array" aca="1" ref="JV91" ca="1">CONCATENATE(INDIRECT(ADDRESS(1,MATCH(_xlfn.MINIFS(B91:JM91,metrics.rec,"MAE"),B91:JM91,0)+1)), ", ", INDIRECT(ADDRESS(2,MATCH(_xlfn.MINIFS(B91:JM91,metrics.rec,"MAE"),B91:JM91,0)+1)))</f>
        <v>k=20, r=0.1</v>
      </c>
      <c r="JW91" s="1" t="str" cm="1">
        <f t="array" aca="1" ref="JW91" ca="1">CONCATENATE(INDIRECT(ADDRESS(1,MATCH(_xlfn.MINIFS(B91:JM91,metrics.rec,"MSE"),B91:JM91,0)+1)), ", ", INDIRECT(ADDRESS(2,MATCH(_xlfn.MINIFS(B91:JM91,metrics.rec,"MSE"),B91:JM91,0)+1)))</f>
        <v>k=20, r=0.1</v>
      </c>
      <c r="JX91" s="1" t="str" cm="1">
        <f t="array" aca="1" ref="JX91" ca="1">CONCATENATE(INDIRECT(ADDRESS(1,MATCH(_xlfn.MAXIFS(B91:JM91,metrics.rec,"R"),B91:JM91,0)+1)), ", ", INDIRECT(ADDRESS(2,MATCH(_xlfn.MAXIFS(B91:JM91,metrics.rec,"R"),B91:JM91,0)+1)))</f>
        <v>k=20, r=0.1</v>
      </c>
      <c r="JY91" s="1" t="str" cm="1">
        <f t="array" aca="1" ref="JY91" ca="1">CONCATENATE(INDIRECT(ADDRESS(1,MATCH(_xlfn.MAXIFS(B91:JM91,metrics.rec,"Precision"),B91:JM91,0)+1)), ", ", INDIRECT(ADDRESS(2,MATCH(_xlfn.MAXIFS(B91:JM91,metrics.rec,"Precision"),B91:JM91,0)+1)))</f>
        <v>k=5, r=0.9</v>
      </c>
      <c r="JZ91" s="1" t="str" cm="1">
        <f t="array" aca="1" ref="JZ91" ca="1">CONCATENATE(INDIRECT(ADDRESS(1,MATCH(_xlfn.MAXIFS(B91:JM91,metrics.rec,"Recall"),B91:JM91,0)+1)), ", ", INDIRECT(ADDRESS(2,MATCH(_xlfn.MAXIFS(B91:JM91,metrics.rec,"Recall"),B91:JM91,0)+1)))</f>
        <v>k=5, r=0.1</v>
      </c>
      <c r="KA91" s="1" t="str" cm="1">
        <f t="array" aca="1" ref="KA91" ca="1">CONCATENATE(INDIRECT(ADDRESS(1,MATCH(_xlfn.MAXIFS(B91:JM91,metrics.rec,"Coverage"),B91:JM91,0)+1)), ", ", INDIRECT(ADDRESS(2,MATCH(_xlfn.MAXIFS(B91:JM91,metrics.rec,"Coverage"),B91:JM91,0)+1)))</f>
        <v>k=20, r=0.1</v>
      </c>
      <c r="KB91" s="1" t="str" cm="1">
        <f t="array" aca="1" ref="KB91" ca="1">CONCATENATE(INDIRECT(ADDRESS(1,MATCH(_xlfn.MAXIFS(B91:JM91,metrics.rec,"Recatio"),B91:JM91,0)+1)), ", ", INDIRECT(ADDRESS(2,MATCH(_xlfn.MAXIFS(B91:JM91,metrics.rec,"Recatio"),B91:JM91,0)+1)))</f>
        <v>k=5, r=0.1</v>
      </c>
      <c r="KC91" s="1" t="str" cm="1">
        <f t="array" aca="1" ref="KC91" ca="1">CONCATENATE(INDIRECT(ADDRESS(1,MATCH(_xlfn.MINIFS(B91:JM91,metrics.rec,"Time"),B91:JM91,0)+1)), ", ", INDIRECT(ADDRESS(2,MATCH(_xlfn.MINIFS(B91:JM91,metrics.rec,"Time"),B91:JM91,0)+1)))</f>
        <v>k=5, r=0.9</v>
      </c>
    </row>
    <row r="92" spans="1:289" x14ac:dyDescent="0.2">
      <c r="A92" s="1" t="s">
        <v>83</v>
      </c>
      <c r="B92" s="4">
        <v>0.61280000000000001</v>
      </c>
      <c r="C92" s="4">
        <v>0.6492</v>
      </c>
      <c r="D92" s="4">
        <v>0.30759999999999998</v>
      </c>
      <c r="E92" s="4">
        <v>1.6000000000000001E-3</v>
      </c>
      <c r="F92" s="4">
        <v>0.88670000000000004</v>
      </c>
      <c r="G92" s="4"/>
      <c r="H92" s="4">
        <v>1</v>
      </c>
      <c r="I92" s="4">
        <v>7.8768000000000002</v>
      </c>
      <c r="J92" s="5">
        <v>0.61729999999999996</v>
      </c>
      <c r="K92" s="5">
        <v>0.66090000000000004</v>
      </c>
      <c r="L92" s="5">
        <v>0.31819999999999998</v>
      </c>
      <c r="M92" s="5">
        <v>3.0999999999999999E-3</v>
      </c>
      <c r="N92" s="5">
        <v>0.88200000000000001</v>
      </c>
      <c r="O92" s="5">
        <v>0.64780000000000004</v>
      </c>
      <c r="P92" s="5">
        <v>1</v>
      </c>
      <c r="Q92" s="5">
        <v>8.5797000000000008</v>
      </c>
      <c r="R92" s="4">
        <v>0.62329999999999997</v>
      </c>
      <c r="S92" s="4">
        <v>0.67479999999999996</v>
      </c>
      <c r="T92" s="4">
        <v>0.30299999999999999</v>
      </c>
      <c r="U92" s="4">
        <v>4.8999999999999998E-3</v>
      </c>
      <c r="V92" s="4">
        <v>0.87609999999999999</v>
      </c>
      <c r="W92" s="4"/>
      <c r="X92" s="4">
        <v>1</v>
      </c>
      <c r="Y92" s="4">
        <v>6.4398999999999997</v>
      </c>
      <c r="Z92" s="5">
        <v>0.62819999999999998</v>
      </c>
      <c r="AA92" s="5">
        <v>0.68369999999999997</v>
      </c>
      <c r="AB92" s="5">
        <v>0.29370000000000002</v>
      </c>
      <c r="AC92" s="5">
        <v>6.8999999999999999E-3</v>
      </c>
      <c r="AD92" s="5">
        <v>0.87170000000000003</v>
      </c>
      <c r="AE92" s="5">
        <v>0.63690000000000002</v>
      </c>
      <c r="AF92" s="5">
        <v>1</v>
      </c>
      <c r="AG92" s="5">
        <v>5.6559999999999997</v>
      </c>
      <c r="AH92" s="4">
        <v>0.63400000000000001</v>
      </c>
      <c r="AI92" s="4">
        <v>0.69640000000000002</v>
      </c>
      <c r="AJ92" s="4">
        <v>0.29070000000000001</v>
      </c>
      <c r="AK92" s="4">
        <v>9.2999999999999992E-3</v>
      </c>
      <c r="AL92" s="4">
        <v>0.86029999999999995</v>
      </c>
      <c r="AM92" s="4"/>
      <c r="AN92" s="4">
        <v>1</v>
      </c>
      <c r="AO92" s="4">
        <v>4.5397999999999996</v>
      </c>
      <c r="AP92" s="5">
        <v>0.6462</v>
      </c>
      <c r="AQ92" s="5">
        <v>0.7228</v>
      </c>
      <c r="AR92" s="5">
        <v>0.25619999999999998</v>
      </c>
      <c r="AS92" s="5">
        <v>1.23E-2</v>
      </c>
      <c r="AT92" s="5">
        <v>0.84650000000000003</v>
      </c>
      <c r="AU92" s="5">
        <v>0.60880000000000001</v>
      </c>
      <c r="AV92" s="5">
        <v>0.99970000000000003</v>
      </c>
      <c r="AW92" s="5">
        <v>4.0408999999999997</v>
      </c>
      <c r="AX92" s="4">
        <v>0.6593</v>
      </c>
      <c r="AY92" s="4">
        <v>0.75519999999999998</v>
      </c>
      <c r="AZ92" s="4">
        <v>0.2336</v>
      </c>
      <c r="BA92" s="4">
        <v>1.6799999999999999E-2</v>
      </c>
      <c r="BB92" s="4">
        <v>0.82540000000000002</v>
      </c>
      <c r="BC92" s="4"/>
      <c r="BD92" s="4">
        <v>1</v>
      </c>
      <c r="BE92" s="4">
        <v>3.0687000000000002</v>
      </c>
      <c r="BF92" s="5">
        <v>0.68469999999999998</v>
      </c>
      <c r="BG92" s="5">
        <v>0.81940000000000002</v>
      </c>
      <c r="BH92" s="5">
        <v>0.2041</v>
      </c>
      <c r="BI92" s="5">
        <v>2.5399999999999999E-2</v>
      </c>
      <c r="BJ92" s="5">
        <v>0.7782</v>
      </c>
      <c r="BK92" s="5">
        <v>0.4854</v>
      </c>
      <c r="BL92" s="5">
        <v>0.998</v>
      </c>
      <c r="BM92" s="5">
        <v>1.8701000000000001</v>
      </c>
      <c r="BN92" s="4">
        <v>0.73019999999999996</v>
      </c>
      <c r="BO92" s="4">
        <v>0.9304</v>
      </c>
      <c r="BP92" s="4">
        <v>0.15690000000000001</v>
      </c>
      <c r="BQ92" s="4">
        <v>5.4800000000000001E-2</v>
      </c>
      <c r="BR92" s="4">
        <v>0.6018</v>
      </c>
      <c r="BS92" s="4"/>
      <c r="BT92" s="4">
        <v>0.97599999999999998</v>
      </c>
      <c r="BU92" s="4">
        <v>1.1902999999999999</v>
      </c>
      <c r="BV92" s="5"/>
      <c r="BW92" s="5"/>
      <c r="BX92" s="5"/>
      <c r="BY92" s="5"/>
      <c r="BZ92" s="5"/>
      <c r="CA92" s="5"/>
      <c r="CB92" s="5"/>
      <c r="CC92" s="5"/>
      <c r="CD92" s="4"/>
      <c r="CE92" s="4"/>
      <c r="CF92" s="4"/>
      <c r="CG92" s="4"/>
      <c r="CH92" s="4"/>
      <c r="CI92" s="4"/>
      <c r="CJ92" s="4"/>
      <c r="CK92" s="4"/>
      <c r="CL92" s="5">
        <v>0.63549999999999995</v>
      </c>
      <c r="CM92" s="5">
        <v>0.70069999999999999</v>
      </c>
      <c r="CN92" s="5">
        <v>0.28339999999999999</v>
      </c>
      <c r="CO92" s="5">
        <v>9.2999999999999992E-3</v>
      </c>
      <c r="CP92" s="5">
        <v>0.86199999999999999</v>
      </c>
      <c r="CQ92" s="5">
        <v>0.62790000000000001</v>
      </c>
      <c r="CR92" s="5">
        <v>1</v>
      </c>
      <c r="CS92" s="5">
        <v>7.2323000000000004</v>
      </c>
      <c r="CT92" s="4"/>
      <c r="CU92" s="4"/>
      <c r="CV92" s="4"/>
      <c r="CW92" s="4"/>
      <c r="CX92" s="4"/>
      <c r="CY92" s="4"/>
      <c r="CZ92" s="4"/>
      <c r="DA92" s="4"/>
      <c r="DB92" s="5"/>
      <c r="DC92" s="5"/>
      <c r="DD92" s="5"/>
      <c r="DE92" s="5"/>
      <c r="DF92" s="5"/>
      <c r="DG92" s="5"/>
      <c r="DH92" s="5"/>
      <c r="DI92" s="5"/>
      <c r="DJ92" s="4"/>
      <c r="DK92" s="4"/>
      <c r="DL92" s="4"/>
      <c r="DM92" s="4"/>
      <c r="DN92" s="4"/>
      <c r="DO92" s="4"/>
      <c r="DP92" s="4"/>
      <c r="DQ92" s="4"/>
      <c r="DR92" s="5"/>
      <c r="DS92" s="5"/>
      <c r="DT92" s="5"/>
      <c r="DU92" s="5"/>
      <c r="DV92" s="5"/>
      <c r="DW92" s="5"/>
      <c r="DX92" s="5"/>
      <c r="DY92" s="5"/>
      <c r="DZ92" s="4">
        <v>0.63519999999999999</v>
      </c>
      <c r="EA92" s="4">
        <v>0.69989999999999997</v>
      </c>
      <c r="EB92" s="4">
        <v>0.28570000000000001</v>
      </c>
      <c r="EC92" s="4">
        <v>9.2999999999999992E-3</v>
      </c>
      <c r="ED92" s="4">
        <v>0.8599</v>
      </c>
      <c r="EE92" s="4">
        <v>0.62690000000000001</v>
      </c>
      <c r="EF92" s="4">
        <v>1</v>
      </c>
      <c r="EG92" s="4">
        <v>4.8319000000000001</v>
      </c>
      <c r="EH92" s="5"/>
      <c r="EI92" s="5"/>
      <c r="EJ92" s="5"/>
      <c r="EK92" s="5"/>
      <c r="EL92" s="5"/>
      <c r="EM92" s="5"/>
      <c r="EN92" s="5"/>
      <c r="EO92" s="5"/>
      <c r="EP92" s="4"/>
      <c r="EQ92" s="4"/>
      <c r="ER92" s="4"/>
      <c r="ES92" s="4"/>
      <c r="ET92" s="4"/>
      <c r="EU92" s="4"/>
      <c r="EV92" s="4"/>
      <c r="EW92" s="4"/>
      <c r="EX92" s="5">
        <v>0.61070000000000002</v>
      </c>
      <c r="EY92" s="5">
        <v>0.64629999999999999</v>
      </c>
      <c r="EZ92" s="5">
        <v>0.32729999999999998</v>
      </c>
      <c r="FA92" s="5">
        <v>1.6000000000000001E-3</v>
      </c>
      <c r="FB92" s="5">
        <v>0.88580000000000003</v>
      </c>
      <c r="FC92" s="5">
        <v>0.65280000000000005</v>
      </c>
      <c r="FD92" s="5">
        <v>1</v>
      </c>
      <c r="FE92" s="5">
        <v>10.4809</v>
      </c>
      <c r="FF92" s="4">
        <v>0.62260000000000004</v>
      </c>
      <c r="FG92" s="4">
        <v>0.6724</v>
      </c>
      <c r="FH92" s="4">
        <v>0.31140000000000001</v>
      </c>
      <c r="FI92" s="4">
        <v>4.8999999999999998E-3</v>
      </c>
      <c r="FJ92" s="4">
        <v>0.877</v>
      </c>
      <c r="FK92" s="4">
        <v>0.64229999999999998</v>
      </c>
      <c r="FL92" s="4">
        <v>1</v>
      </c>
      <c r="FM92" s="4">
        <v>7.5378999999999996</v>
      </c>
      <c r="FN92" s="5">
        <v>0.63590000000000002</v>
      </c>
      <c r="FO92" s="5">
        <v>0.70169999999999999</v>
      </c>
      <c r="FP92" s="5">
        <v>0.28499999999999998</v>
      </c>
      <c r="FQ92" s="5">
        <v>9.2999999999999992E-3</v>
      </c>
      <c r="FR92" s="5">
        <v>0.86129999999999995</v>
      </c>
      <c r="FS92" s="5">
        <v>0.62790000000000001</v>
      </c>
      <c r="FT92" s="5">
        <v>1</v>
      </c>
      <c r="FU92" s="5">
        <v>6.3765999999999998</v>
      </c>
      <c r="FV92" s="4">
        <v>0.65959999999999996</v>
      </c>
      <c r="FW92" s="4">
        <v>0.75700000000000001</v>
      </c>
      <c r="FX92" s="4">
        <v>0.23760000000000001</v>
      </c>
      <c r="FY92" s="4">
        <v>1.67E-2</v>
      </c>
      <c r="FZ92" s="4">
        <v>0.82489999999999997</v>
      </c>
      <c r="GA92" s="4">
        <v>0.5726</v>
      </c>
      <c r="GB92" s="4">
        <v>0.99980000000000002</v>
      </c>
      <c r="GC92" s="4">
        <v>3.0164</v>
      </c>
      <c r="GD92" s="5"/>
      <c r="GE92" s="5"/>
      <c r="GF92" s="5"/>
      <c r="GG92" s="5"/>
      <c r="GH92" s="5"/>
      <c r="GI92" s="5"/>
      <c r="GJ92" s="5"/>
      <c r="GK92" s="5"/>
      <c r="GL92" s="4"/>
      <c r="GM92" s="4"/>
      <c r="GN92" s="4"/>
      <c r="GO92" s="4"/>
      <c r="GP92" s="4"/>
      <c r="GQ92" s="4"/>
      <c r="GR92" s="4"/>
      <c r="GS92" s="4"/>
      <c r="GT92" s="5"/>
      <c r="GU92" s="5"/>
      <c r="GV92" s="5"/>
      <c r="GW92" s="5"/>
      <c r="GX92" s="5"/>
      <c r="GY92" s="5"/>
      <c r="GZ92" s="5"/>
      <c r="HA92" s="5"/>
      <c r="HB92" s="4">
        <v>0.63539999999999996</v>
      </c>
      <c r="HC92" s="4">
        <v>0.7006</v>
      </c>
      <c r="HD92" s="4">
        <v>0.28549999999999998</v>
      </c>
      <c r="HE92" s="4">
        <v>9.2999999999999992E-3</v>
      </c>
      <c r="HF92" s="4">
        <v>0.86060000000000003</v>
      </c>
      <c r="HG92" s="4"/>
      <c r="HH92" s="4">
        <v>1</v>
      </c>
      <c r="HI92" s="4">
        <v>4.7493999999999996</v>
      </c>
      <c r="HJ92" s="5"/>
      <c r="HK92" s="5"/>
      <c r="HL92" s="5"/>
      <c r="HM92" s="5"/>
      <c r="HN92" s="5"/>
      <c r="HO92" s="5"/>
      <c r="HP92" s="5"/>
      <c r="HQ92" s="5"/>
      <c r="HR92" s="4"/>
      <c r="HS92" s="4"/>
      <c r="HT92" s="4"/>
      <c r="HU92" s="4"/>
      <c r="HV92" s="4"/>
      <c r="HW92" s="4"/>
      <c r="HX92" s="4"/>
      <c r="HY92" s="4"/>
      <c r="HZ92" s="5"/>
      <c r="IA92" s="5"/>
      <c r="IB92" s="5"/>
      <c r="IC92" s="5"/>
      <c r="ID92" s="5"/>
      <c r="IE92" s="5"/>
      <c r="IF92" s="5"/>
      <c r="IG92" s="5"/>
      <c r="IH92" s="4"/>
      <c r="II92" s="4"/>
      <c r="IJ92" s="4"/>
      <c r="IK92" s="4"/>
      <c r="IL92" s="4"/>
      <c r="IM92" s="4"/>
      <c r="IN92" s="4"/>
      <c r="IO92" s="4"/>
      <c r="IP92" s="5"/>
      <c r="IQ92" s="5"/>
      <c r="IR92" s="5"/>
      <c r="IS92" s="5"/>
      <c r="IT92" s="5"/>
      <c r="IU92" s="5"/>
      <c r="IV92" s="5"/>
      <c r="IW92" s="5"/>
      <c r="IX92" s="4"/>
      <c r="IY92" s="4"/>
      <c r="IZ92" s="4"/>
      <c r="JA92" s="4"/>
      <c r="JB92" s="4"/>
      <c r="JC92" s="4"/>
      <c r="JD92" s="4"/>
      <c r="JE92" s="4"/>
      <c r="JF92" s="5"/>
      <c r="JG92" s="5"/>
      <c r="JH92" s="5"/>
      <c r="JI92" s="5"/>
      <c r="JJ92" s="5"/>
      <c r="JK92" s="5"/>
      <c r="JL92" s="5"/>
      <c r="JM92" s="5"/>
      <c r="JN92" s="4">
        <f t="shared" si="16"/>
        <v>0.64193124999999995</v>
      </c>
      <c r="JO92" s="4">
        <f t="shared" si="17"/>
        <v>0.71696250000000006</v>
      </c>
      <c r="JP92" s="4">
        <f t="shared" si="18"/>
        <v>0.27374374999999995</v>
      </c>
      <c r="JQ92" s="4">
        <f t="shared" si="19"/>
        <v>1.2218749999999999E-2</v>
      </c>
      <c r="JR92" s="4">
        <f t="shared" si="20"/>
        <v>0.84126249999999991</v>
      </c>
      <c r="JS92" s="4">
        <f t="shared" si="21"/>
        <v>0.61293000000000009</v>
      </c>
      <c r="JT92" s="4">
        <f t="shared" si="22"/>
        <v>0.99834375000000009</v>
      </c>
      <c r="JU92" s="4">
        <f t="shared" si="23"/>
        <v>5.4679749999999991</v>
      </c>
      <c r="JV92" s="1" t="str" cm="1">
        <f t="array" aca="1" ref="JV92" ca="1">CONCATENATE(INDIRECT(ADDRESS(1,MATCH(_xlfn.MINIFS(B92:JM92,metrics.rec,"MAE"),B92:JM92,0)+1)), ", ", INDIRECT(ADDRESS(2,MATCH(_xlfn.MINIFS(B92:JM92,metrics.rec,"MAE"),B92:JM92,0)+1)))</f>
        <v>k=20, r=0.1</v>
      </c>
      <c r="JW92" s="1" t="str" cm="1">
        <f t="array" aca="1" ref="JW92" ca="1">CONCATENATE(INDIRECT(ADDRESS(1,MATCH(_xlfn.MINIFS(B92:JM92,metrics.rec,"MSE"),B92:JM92,0)+1)), ", ", INDIRECT(ADDRESS(2,MATCH(_xlfn.MINIFS(B92:JM92,metrics.rec,"MSE"),B92:JM92,0)+1)))</f>
        <v>k=20, r=0.1</v>
      </c>
      <c r="JX92" s="1" t="str" cm="1">
        <f t="array" aca="1" ref="JX92" ca="1">CONCATENATE(INDIRECT(ADDRESS(1,MATCH(_xlfn.MAXIFS(B92:JM92,metrics.rec,"R"),B92:JM92,0)+1)), ", ", INDIRECT(ADDRESS(2,MATCH(_xlfn.MAXIFS(B92:JM92,metrics.rec,"R"),B92:JM92,0)+1)))</f>
        <v>k=20, r=0.1</v>
      </c>
      <c r="JY92" s="1" t="str" cm="1">
        <f t="array" aca="1" ref="JY92" ca="1">CONCATENATE(INDIRECT(ADDRESS(1,MATCH(_xlfn.MAXIFS(B92:JM92,metrics.rec,"Precision"),B92:JM92,0)+1)), ", ", INDIRECT(ADDRESS(2,MATCH(_xlfn.MAXIFS(B92:JM92,metrics.rec,"Precision"),B92:JM92,0)+1)))</f>
        <v>k=5, r=0.9</v>
      </c>
      <c r="JZ92" s="1" t="str" cm="1">
        <f t="array" aca="1" ref="JZ92" ca="1">CONCATENATE(INDIRECT(ADDRESS(1,MATCH(_xlfn.MAXIFS(B92:JM92,metrics.rec,"Recall"),B92:JM92,0)+1)), ", ", INDIRECT(ADDRESS(2,MATCH(_xlfn.MAXIFS(B92:JM92,metrics.rec,"Recall"),B92:JM92,0)+1)))</f>
        <v>k=5, r=0.1</v>
      </c>
      <c r="KA92" s="1" t="str" cm="1">
        <f t="array" aca="1" ref="KA92" ca="1">CONCATENATE(INDIRECT(ADDRESS(1,MATCH(_xlfn.MAXIFS(B92:JM92,metrics.rec,"Coverage"),B92:JM92,0)+1)), ", ", INDIRECT(ADDRESS(2,MATCH(_xlfn.MAXIFS(B92:JM92,metrics.rec,"Coverage"),B92:JM92,0)+1)))</f>
        <v>k=20, r=0.1</v>
      </c>
      <c r="KB92" s="1" t="str" cm="1">
        <f t="array" aca="1" ref="KB92" ca="1">CONCATENATE(INDIRECT(ADDRESS(1,MATCH(_xlfn.MAXIFS(B92:JM92,metrics.rec,"Recatio"),B92:JM92,0)+1)), ", ", INDIRECT(ADDRESS(2,MATCH(_xlfn.MAXIFS(B92:JM92,metrics.rec,"Recatio"),B92:JM92,0)+1)))</f>
        <v>k=5, r=0.1</v>
      </c>
      <c r="KC92" s="1" t="str" cm="1">
        <f t="array" aca="1" ref="KC92" ca="1">CONCATENATE(INDIRECT(ADDRESS(1,MATCH(_xlfn.MINIFS(B92:JM92,metrics.rec,"Time"),B92:JM92,0)+1)), ", ", INDIRECT(ADDRESS(2,MATCH(_xlfn.MINIFS(B92:JM92,metrics.rec,"Time"),B92:JM92,0)+1)))</f>
        <v>k=5, r=0.9</v>
      </c>
    </row>
    <row r="93" spans="1:289" x14ac:dyDescent="0.2">
      <c r="A93" s="1" t="s">
        <v>84</v>
      </c>
      <c r="B93" s="4">
        <v>0.64559999999999995</v>
      </c>
      <c r="C93" s="4">
        <v>0.71489999999999998</v>
      </c>
      <c r="D93" s="4">
        <v>0.27139999999999997</v>
      </c>
      <c r="E93" s="4">
        <v>1.6000000000000001E-3</v>
      </c>
      <c r="F93" s="4">
        <v>0.87009999999999998</v>
      </c>
      <c r="G93" s="4"/>
      <c r="H93" s="4">
        <v>1</v>
      </c>
      <c r="I93" s="4">
        <v>10.2531</v>
      </c>
      <c r="J93" s="5">
        <v>0.65010000000000001</v>
      </c>
      <c r="K93" s="5">
        <v>0.72599999999999998</v>
      </c>
      <c r="L93" s="5">
        <v>0.26879999999999998</v>
      </c>
      <c r="M93" s="5">
        <v>3.0999999999999999E-3</v>
      </c>
      <c r="N93" s="5">
        <v>0.86539999999999995</v>
      </c>
      <c r="O93" s="5">
        <v>0.64429999999999998</v>
      </c>
      <c r="P93" s="5">
        <v>1</v>
      </c>
      <c r="Q93" s="5">
        <v>10.980499999999999</v>
      </c>
      <c r="R93" s="4">
        <v>0.65429999999999999</v>
      </c>
      <c r="S93" s="4">
        <v>0.73860000000000003</v>
      </c>
      <c r="T93" s="4">
        <v>0.26169999999999999</v>
      </c>
      <c r="U93" s="4">
        <v>4.7999999999999996E-3</v>
      </c>
      <c r="V93" s="4">
        <v>0.8599</v>
      </c>
      <c r="W93" s="4"/>
      <c r="X93" s="4">
        <v>1</v>
      </c>
      <c r="Y93" s="4">
        <v>8.0497999999999994</v>
      </c>
      <c r="Z93" s="5">
        <v>0.65539999999999998</v>
      </c>
      <c r="AA93" s="5">
        <v>0.7399</v>
      </c>
      <c r="AB93" s="5">
        <v>0.26340000000000002</v>
      </c>
      <c r="AC93" s="5">
        <v>6.7000000000000002E-3</v>
      </c>
      <c r="AD93" s="5">
        <v>0.85399999999999998</v>
      </c>
      <c r="AE93" s="5">
        <v>0.64410000000000001</v>
      </c>
      <c r="AF93" s="5">
        <v>1</v>
      </c>
      <c r="AG93" s="5">
        <v>6.8639999999999999</v>
      </c>
      <c r="AH93" s="4">
        <v>0.65820000000000001</v>
      </c>
      <c r="AI93" s="4">
        <v>0.74760000000000004</v>
      </c>
      <c r="AJ93" s="4">
        <v>0.2505</v>
      </c>
      <c r="AK93" s="4">
        <v>8.8999999999999999E-3</v>
      </c>
      <c r="AL93" s="4">
        <v>0.8427</v>
      </c>
      <c r="AM93" s="4"/>
      <c r="AN93" s="4">
        <v>1</v>
      </c>
      <c r="AO93" s="4">
        <v>5.3998999999999997</v>
      </c>
      <c r="AP93" s="5">
        <v>0.66669999999999996</v>
      </c>
      <c r="AQ93" s="5">
        <v>0.76600000000000001</v>
      </c>
      <c r="AR93" s="5">
        <v>0.24110000000000001</v>
      </c>
      <c r="AS93" s="5">
        <v>1.14E-2</v>
      </c>
      <c r="AT93" s="5">
        <v>0.83069999999999999</v>
      </c>
      <c r="AU93" s="5">
        <v>0.64180000000000004</v>
      </c>
      <c r="AV93" s="5">
        <v>1</v>
      </c>
      <c r="AW93" s="5">
        <v>4.5533999999999999</v>
      </c>
      <c r="AX93" s="4">
        <v>0.67479999999999996</v>
      </c>
      <c r="AY93" s="4">
        <v>0.78869999999999996</v>
      </c>
      <c r="AZ93" s="4">
        <v>0.22420000000000001</v>
      </c>
      <c r="BA93" s="4">
        <v>1.47E-2</v>
      </c>
      <c r="BB93" s="4">
        <v>0.81499999999999995</v>
      </c>
      <c r="BC93" s="4"/>
      <c r="BD93" s="4">
        <v>1</v>
      </c>
      <c r="BE93" s="4">
        <v>3.5207999999999999</v>
      </c>
      <c r="BF93" s="5">
        <v>0.69199999999999995</v>
      </c>
      <c r="BG93" s="5">
        <v>0.83350000000000002</v>
      </c>
      <c r="BH93" s="5">
        <v>0.20280000000000001</v>
      </c>
      <c r="BI93" s="5">
        <v>1.9599999999999999E-2</v>
      </c>
      <c r="BJ93" s="5">
        <v>0.7833</v>
      </c>
      <c r="BK93" s="5">
        <v>0.63370000000000004</v>
      </c>
      <c r="BL93" s="5">
        <v>0.99870000000000003</v>
      </c>
      <c r="BM93" s="5">
        <v>2.0695000000000001</v>
      </c>
      <c r="BN93" s="4">
        <v>0.72499999999999998</v>
      </c>
      <c r="BO93" s="4">
        <v>0.91659999999999997</v>
      </c>
      <c r="BP93" s="4">
        <v>0.1608</v>
      </c>
      <c r="BQ93" s="4">
        <v>2.9000000000000001E-2</v>
      </c>
      <c r="BR93" s="4">
        <v>0.71020000000000005</v>
      </c>
      <c r="BS93" s="4"/>
      <c r="BT93" s="4">
        <v>0.9839</v>
      </c>
      <c r="BU93" s="4">
        <v>1.3677999999999999</v>
      </c>
      <c r="BV93" s="5"/>
      <c r="BW93" s="5"/>
      <c r="BX93" s="5"/>
      <c r="BY93" s="5"/>
      <c r="BZ93" s="5"/>
      <c r="CA93" s="5"/>
      <c r="CB93" s="5"/>
      <c r="CC93" s="5"/>
      <c r="CD93" s="4"/>
      <c r="CE93" s="4"/>
      <c r="CF93" s="4"/>
      <c r="CG93" s="4"/>
      <c r="CH93" s="4"/>
      <c r="CI93" s="4"/>
      <c r="CJ93" s="4"/>
      <c r="CK93" s="4"/>
      <c r="CL93" s="5">
        <v>0.66010000000000002</v>
      </c>
      <c r="CM93" s="5">
        <v>0.75160000000000005</v>
      </c>
      <c r="CN93" s="5">
        <v>0.25609999999999999</v>
      </c>
      <c r="CO93" s="5">
        <v>8.8000000000000005E-3</v>
      </c>
      <c r="CP93" s="5">
        <v>0.84460000000000002</v>
      </c>
      <c r="CQ93" s="5">
        <v>0.64419999999999999</v>
      </c>
      <c r="CR93" s="5">
        <v>1</v>
      </c>
      <c r="CS93" s="5">
        <v>5.6707999999999998</v>
      </c>
      <c r="CT93" s="4"/>
      <c r="CU93" s="4"/>
      <c r="CV93" s="4"/>
      <c r="CW93" s="4"/>
      <c r="CX93" s="4"/>
      <c r="CY93" s="4"/>
      <c r="CZ93" s="4"/>
      <c r="DA93" s="4"/>
      <c r="DB93" s="5"/>
      <c r="DC93" s="5"/>
      <c r="DD93" s="5"/>
      <c r="DE93" s="5"/>
      <c r="DF93" s="5"/>
      <c r="DG93" s="5"/>
      <c r="DH93" s="5"/>
      <c r="DI93" s="5"/>
      <c r="DJ93" s="4"/>
      <c r="DK93" s="4"/>
      <c r="DL93" s="4"/>
      <c r="DM93" s="4"/>
      <c r="DN93" s="4"/>
      <c r="DO93" s="4"/>
      <c r="DP93" s="4"/>
      <c r="DQ93" s="4"/>
      <c r="DR93" s="5"/>
      <c r="DS93" s="5"/>
      <c r="DT93" s="5"/>
      <c r="DU93" s="5"/>
      <c r="DV93" s="5"/>
      <c r="DW93" s="5"/>
      <c r="DX93" s="5"/>
      <c r="DY93" s="5"/>
      <c r="DZ93" s="4">
        <v>0.6593</v>
      </c>
      <c r="EA93" s="4">
        <v>0.75009999999999999</v>
      </c>
      <c r="EB93" s="4">
        <v>0.25290000000000001</v>
      </c>
      <c r="EC93" s="4">
        <v>8.8999999999999999E-3</v>
      </c>
      <c r="ED93" s="4">
        <v>0.84199999999999997</v>
      </c>
      <c r="EE93" s="4">
        <v>0.64249999999999996</v>
      </c>
      <c r="EF93" s="4">
        <v>1</v>
      </c>
      <c r="EG93" s="4">
        <v>5.2846000000000002</v>
      </c>
      <c r="EH93" s="5"/>
      <c r="EI93" s="5"/>
      <c r="EJ93" s="5"/>
      <c r="EK93" s="5"/>
      <c r="EL93" s="5"/>
      <c r="EM93" s="5"/>
      <c r="EN93" s="5"/>
      <c r="EO93" s="5"/>
      <c r="EP93" s="4"/>
      <c r="EQ93" s="4"/>
      <c r="ER93" s="4"/>
      <c r="ES93" s="4"/>
      <c r="ET93" s="4"/>
      <c r="EU93" s="4"/>
      <c r="EV93" s="4"/>
      <c r="EW93" s="4"/>
      <c r="EX93" s="5">
        <v>0.64390000000000003</v>
      </c>
      <c r="EY93" s="5">
        <v>0.71160000000000001</v>
      </c>
      <c r="EZ93" s="5">
        <v>0.28299999999999997</v>
      </c>
      <c r="FA93" s="5">
        <v>1.6000000000000001E-3</v>
      </c>
      <c r="FB93" s="5">
        <v>0.86870000000000003</v>
      </c>
      <c r="FC93" s="5">
        <v>0.64419999999999999</v>
      </c>
      <c r="FD93" s="5">
        <v>1</v>
      </c>
      <c r="FE93" s="5">
        <v>12.423500000000001</v>
      </c>
      <c r="FF93" s="4">
        <v>0.65239999999999998</v>
      </c>
      <c r="FG93" s="4">
        <v>0.73329999999999995</v>
      </c>
      <c r="FH93" s="4">
        <v>0.26769999999999999</v>
      </c>
      <c r="FI93" s="4">
        <v>4.7999999999999996E-3</v>
      </c>
      <c r="FJ93" s="4">
        <v>0.85940000000000005</v>
      </c>
      <c r="FK93" s="4">
        <v>0.64329999999999998</v>
      </c>
      <c r="FL93" s="4">
        <v>1</v>
      </c>
      <c r="FM93" s="4">
        <v>10.2479</v>
      </c>
      <c r="FN93" s="5">
        <v>0.66049999999999998</v>
      </c>
      <c r="FO93" s="5">
        <v>0.75260000000000005</v>
      </c>
      <c r="FP93" s="5">
        <v>0.254</v>
      </c>
      <c r="FQ93" s="5">
        <v>8.8000000000000005E-3</v>
      </c>
      <c r="FR93" s="5">
        <v>0.84430000000000005</v>
      </c>
      <c r="FS93" s="5">
        <v>0.64410000000000001</v>
      </c>
      <c r="FT93" s="5">
        <v>1</v>
      </c>
      <c r="FU93" s="5">
        <v>7.1298000000000004</v>
      </c>
      <c r="FV93" s="4">
        <v>0.67500000000000004</v>
      </c>
      <c r="FW93" s="4">
        <v>0.78959999999999997</v>
      </c>
      <c r="FX93" s="4">
        <v>0.22900000000000001</v>
      </c>
      <c r="FY93" s="4">
        <v>1.47E-2</v>
      </c>
      <c r="FZ93" s="4">
        <v>0.81289999999999996</v>
      </c>
      <c r="GA93" s="4">
        <v>0.64239999999999997</v>
      </c>
      <c r="GB93" s="4">
        <v>0.99990000000000001</v>
      </c>
      <c r="GC93" s="4">
        <v>3.3001999999999998</v>
      </c>
      <c r="GD93" s="5"/>
      <c r="GE93" s="5"/>
      <c r="GF93" s="5"/>
      <c r="GG93" s="5"/>
      <c r="GH93" s="5"/>
      <c r="GI93" s="5"/>
      <c r="GJ93" s="5"/>
      <c r="GK93" s="5"/>
      <c r="GL93" s="4"/>
      <c r="GM93" s="4"/>
      <c r="GN93" s="4"/>
      <c r="GO93" s="4"/>
      <c r="GP93" s="4"/>
      <c r="GQ93" s="4"/>
      <c r="GR93" s="4"/>
      <c r="GS93" s="4"/>
      <c r="GT93" s="5"/>
      <c r="GU93" s="5"/>
      <c r="GV93" s="5"/>
      <c r="GW93" s="5"/>
      <c r="GX93" s="5"/>
      <c r="GY93" s="5"/>
      <c r="GZ93" s="5"/>
      <c r="HA93" s="5"/>
      <c r="HB93" s="4"/>
      <c r="HC93" s="4"/>
      <c r="HD93" s="4"/>
      <c r="HE93" s="4"/>
      <c r="HF93" s="4"/>
      <c r="HG93" s="4"/>
      <c r="HH93" s="4"/>
      <c r="HI93" s="4"/>
      <c r="HJ93" s="5"/>
      <c r="HK93" s="5"/>
      <c r="HL93" s="5"/>
      <c r="HM93" s="5"/>
      <c r="HN93" s="5"/>
      <c r="HO93" s="5"/>
      <c r="HP93" s="5"/>
      <c r="HQ93" s="5"/>
      <c r="HR93" s="4"/>
      <c r="HS93" s="4"/>
      <c r="HT93" s="4"/>
      <c r="HU93" s="4"/>
      <c r="HV93" s="4"/>
      <c r="HW93" s="4"/>
      <c r="HX93" s="4"/>
      <c r="HY93" s="4"/>
      <c r="HZ93" s="5"/>
      <c r="IA93" s="5"/>
      <c r="IB93" s="5"/>
      <c r="IC93" s="5"/>
      <c r="ID93" s="5"/>
      <c r="IE93" s="5"/>
      <c r="IF93" s="5"/>
      <c r="IG93" s="5"/>
      <c r="IH93" s="4"/>
      <c r="II93" s="4"/>
      <c r="IJ93" s="4"/>
      <c r="IK93" s="4"/>
      <c r="IL93" s="4"/>
      <c r="IM93" s="4"/>
      <c r="IN93" s="4"/>
      <c r="IO93" s="4"/>
      <c r="IP93" s="5"/>
      <c r="IQ93" s="5"/>
      <c r="IR93" s="5"/>
      <c r="IS93" s="5"/>
      <c r="IT93" s="5"/>
      <c r="IU93" s="5"/>
      <c r="IV93" s="5"/>
      <c r="IW93" s="5"/>
      <c r="IX93" s="4"/>
      <c r="IY93" s="4"/>
      <c r="IZ93" s="4"/>
      <c r="JA93" s="4"/>
      <c r="JB93" s="4"/>
      <c r="JC93" s="4"/>
      <c r="JD93" s="4"/>
      <c r="JE93" s="4"/>
      <c r="JF93" s="5"/>
      <c r="JG93" s="5"/>
      <c r="JH93" s="5"/>
      <c r="JI93" s="5"/>
      <c r="JJ93" s="5"/>
      <c r="JK93" s="5"/>
      <c r="JL93" s="5"/>
      <c r="JM93" s="5"/>
      <c r="JN93" s="4">
        <f t="shared" si="16"/>
        <v>0.66488666666666674</v>
      </c>
      <c r="JO93" s="4">
        <f t="shared" si="17"/>
        <v>0.76403999999999994</v>
      </c>
      <c r="JP93" s="4">
        <f t="shared" si="18"/>
        <v>0.24582666666666669</v>
      </c>
      <c r="JQ93" s="4">
        <f t="shared" si="19"/>
        <v>9.8266666666666676E-3</v>
      </c>
      <c r="JR93" s="4">
        <f t="shared" si="20"/>
        <v>0.83354666666666688</v>
      </c>
      <c r="JS93" s="4">
        <f t="shared" si="21"/>
        <v>0.64246000000000003</v>
      </c>
      <c r="JT93" s="4">
        <f t="shared" si="22"/>
        <v>0.99883333333333335</v>
      </c>
      <c r="JU93" s="4">
        <f t="shared" si="23"/>
        <v>6.4743733333333342</v>
      </c>
      <c r="JV93" s="1" t="str" cm="1">
        <f t="array" aca="1" ref="JV93" ca="1">CONCATENATE(INDIRECT(ADDRESS(1,MATCH(_xlfn.MINIFS(B93:JM93,metrics.rec,"MAE"),B93:JM93,0)+1)), ", ", INDIRECT(ADDRESS(2,MATCH(_xlfn.MINIFS(B93:JM93,metrics.rec,"MAE"),B93:JM93,0)+1)))</f>
        <v>k=20, r=0.1</v>
      </c>
      <c r="JW93" s="1" t="str" cm="1">
        <f t="array" aca="1" ref="JW93" ca="1">CONCATENATE(INDIRECT(ADDRESS(1,MATCH(_xlfn.MINIFS(B93:JM93,metrics.rec,"MSE"),B93:JM93,0)+1)), ", ", INDIRECT(ADDRESS(2,MATCH(_xlfn.MINIFS(B93:JM93,metrics.rec,"MSE"),B93:JM93,0)+1)))</f>
        <v>k=20, r=0.1</v>
      </c>
      <c r="JX93" s="1" t="str" cm="1">
        <f t="array" aca="1" ref="JX93" ca="1">CONCATENATE(INDIRECT(ADDRESS(1,MATCH(_xlfn.MAXIFS(B93:JM93,metrics.rec,"R"),B93:JM93,0)+1)), ", ", INDIRECT(ADDRESS(2,MATCH(_xlfn.MAXIFS(B93:JM93,metrics.rec,"R"),B93:JM93,0)+1)))</f>
        <v>k=20, r=0.1</v>
      </c>
      <c r="JY93" s="1" t="str" cm="1">
        <f t="array" aca="1" ref="JY93" ca="1">CONCATENATE(INDIRECT(ADDRESS(1,MATCH(_xlfn.MAXIFS(B93:JM93,metrics.rec,"Precision"),B93:JM93,0)+1)), ", ", INDIRECT(ADDRESS(2,MATCH(_xlfn.MAXIFS(B93:JM93,metrics.rec,"Precision"),B93:JM93,0)+1)))</f>
        <v>k=5, r=0.9</v>
      </c>
      <c r="JZ93" s="1" t="str" cm="1">
        <f t="array" aca="1" ref="JZ93" ca="1">CONCATENATE(INDIRECT(ADDRESS(1,MATCH(_xlfn.MAXIFS(B93:JM93,metrics.rec,"Recall"),B93:JM93,0)+1)), ", ", INDIRECT(ADDRESS(2,MATCH(_xlfn.MAXIFS(B93:JM93,metrics.rec,"Recall"),B93:JM93,0)+1)))</f>
        <v>k=5, r=0.1</v>
      </c>
      <c r="KA93" s="1" t="str" cm="1">
        <f t="array" aca="1" ref="KA93" ca="1">CONCATENATE(INDIRECT(ADDRESS(1,MATCH(_xlfn.MAXIFS(B93:JM93,metrics.rec,"Coverage"),B93:JM93,0)+1)), ", ", INDIRECT(ADDRESS(2,MATCH(_xlfn.MAXIFS(B93:JM93,metrics.rec,"Coverage"),B93:JM93,0)+1)))</f>
        <v>k=5, r=0.2</v>
      </c>
      <c r="KB93" s="1" t="str" cm="1">
        <f t="array" aca="1" ref="KB93" ca="1">CONCATENATE(INDIRECT(ADDRESS(1,MATCH(_xlfn.MAXIFS(B93:JM93,metrics.rec,"Recatio"),B93:JM93,0)+1)), ", ", INDIRECT(ADDRESS(2,MATCH(_xlfn.MAXIFS(B93:JM93,metrics.rec,"Recatio"),B93:JM93,0)+1)))</f>
        <v>k=5, r=0.1</v>
      </c>
      <c r="KC93" s="1" t="str" cm="1">
        <f t="array" aca="1" ref="KC93" ca="1">CONCATENATE(INDIRECT(ADDRESS(1,MATCH(_xlfn.MINIFS(B93:JM93,metrics.rec,"Time"),B93:JM93,0)+1)), ", ", INDIRECT(ADDRESS(2,MATCH(_xlfn.MINIFS(B93:JM93,metrics.rec,"Time"),B93:JM93,0)+1)))</f>
        <v>k=5, r=0.9</v>
      </c>
    </row>
    <row r="94" spans="1:289" x14ac:dyDescent="0.2">
      <c r="A94" s="1" t="s">
        <v>85</v>
      </c>
      <c r="B94" s="4">
        <v>0.67679999999999996</v>
      </c>
      <c r="C94" s="4">
        <v>0.7883</v>
      </c>
      <c r="D94" s="4">
        <v>0.20930000000000001</v>
      </c>
      <c r="E94" s="4">
        <v>1.6000000000000001E-3</v>
      </c>
      <c r="F94" s="4">
        <v>0.85850000000000004</v>
      </c>
      <c r="G94" s="4"/>
      <c r="H94" s="4">
        <v>1</v>
      </c>
      <c r="I94" s="4">
        <v>8.9893999999999998</v>
      </c>
      <c r="J94" s="5">
        <v>0.68779999999999997</v>
      </c>
      <c r="K94" s="5">
        <v>0.82279999999999998</v>
      </c>
      <c r="L94" s="5">
        <v>0.2195</v>
      </c>
      <c r="M94" s="5">
        <v>3.0999999999999999E-3</v>
      </c>
      <c r="N94" s="5">
        <v>0.85260000000000002</v>
      </c>
      <c r="O94" s="5">
        <v>0.625</v>
      </c>
      <c r="P94" s="5">
        <v>1</v>
      </c>
      <c r="Q94" s="5">
        <v>9.3254000000000001</v>
      </c>
      <c r="R94" s="4">
        <v>0.70169999999999999</v>
      </c>
      <c r="S94" s="4">
        <v>0.85760000000000003</v>
      </c>
      <c r="T94" s="4">
        <v>0.2034</v>
      </c>
      <c r="U94" s="4">
        <v>4.8999999999999998E-3</v>
      </c>
      <c r="V94" s="4">
        <v>0.84660000000000002</v>
      </c>
      <c r="W94" s="4"/>
      <c r="X94" s="4">
        <v>1</v>
      </c>
      <c r="Y94" s="4">
        <v>7.0811000000000002</v>
      </c>
      <c r="Z94" s="5">
        <v>0.7127</v>
      </c>
      <c r="AA94" s="5">
        <v>0.8821</v>
      </c>
      <c r="AB94" s="5">
        <v>0.20080000000000001</v>
      </c>
      <c r="AC94" s="5">
        <v>6.8999999999999999E-3</v>
      </c>
      <c r="AD94" s="5">
        <v>0.83950000000000002</v>
      </c>
      <c r="AE94" s="5">
        <v>0.61539999999999995</v>
      </c>
      <c r="AF94" s="5">
        <v>1</v>
      </c>
      <c r="AG94" s="5">
        <v>6.0705</v>
      </c>
      <c r="AH94" s="4">
        <v>0.73160000000000003</v>
      </c>
      <c r="AI94" s="4">
        <v>0.92920000000000003</v>
      </c>
      <c r="AJ94" s="4">
        <v>0.18110000000000001</v>
      </c>
      <c r="AK94" s="4">
        <v>9.1999999999999998E-3</v>
      </c>
      <c r="AL94" s="4">
        <v>0.82740000000000002</v>
      </c>
      <c r="AM94" s="4"/>
      <c r="AN94" s="4">
        <v>1</v>
      </c>
      <c r="AO94" s="4">
        <v>4.8627000000000002</v>
      </c>
      <c r="AP94" s="5">
        <v>0.75429999999999997</v>
      </c>
      <c r="AQ94" s="5">
        <v>0.98540000000000005</v>
      </c>
      <c r="AR94" s="5">
        <v>0.1711</v>
      </c>
      <c r="AS94" s="5">
        <v>1.2200000000000001E-2</v>
      </c>
      <c r="AT94" s="5">
        <v>0.81159999999999999</v>
      </c>
      <c r="AU94" s="5">
        <v>0.58950000000000002</v>
      </c>
      <c r="AV94" s="5">
        <v>1</v>
      </c>
      <c r="AW94" s="5">
        <v>4.2084999999999999</v>
      </c>
      <c r="AX94" s="4">
        <v>0.77729999999999999</v>
      </c>
      <c r="AY94" s="4">
        <v>1.0450999999999999</v>
      </c>
      <c r="AZ94" s="4">
        <v>0.1522</v>
      </c>
      <c r="BA94" s="4">
        <v>1.67E-2</v>
      </c>
      <c r="BB94" s="4">
        <v>0.79400000000000004</v>
      </c>
      <c r="BC94" s="4"/>
      <c r="BD94" s="4">
        <v>1</v>
      </c>
      <c r="BE94" s="4">
        <v>3.2595999999999998</v>
      </c>
      <c r="BF94" s="5">
        <v>0.79630000000000001</v>
      </c>
      <c r="BG94" s="5">
        <v>1.0971</v>
      </c>
      <c r="BH94" s="5">
        <v>0.13289999999999999</v>
      </c>
      <c r="BI94" s="5">
        <v>2.5100000000000001E-2</v>
      </c>
      <c r="BJ94" s="5">
        <v>0.75070000000000003</v>
      </c>
      <c r="BK94" s="5">
        <v>0.47270000000000001</v>
      </c>
      <c r="BL94" s="5">
        <v>0.99839999999999995</v>
      </c>
      <c r="BM94" s="5">
        <v>1.9688000000000001</v>
      </c>
      <c r="BN94" s="4">
        <v>0.7893</v>
      </c>
      <c r="BO94" s="4">
        <v>1.0807</v>
      </c>
      <c r="BP94" s="4">
        <v>0.111</v>
      </c>
      <c r="BQ94" s="4">
        <v>5.4600000000000003E-2</v>
      </c>
      <c r="BR94" s="4">
        <v>0.59299999999999997</v>
      </c>
      <c r="BS94" s="4"/>
      <c r="BT94" s="4">
        <v>0.97729999999999995</v>
      </c>
      <c r="BU94" s="4">
        <v>1.3426</v>
      </c>
      <c r="BV94" s="5"/>
      <c r="BW94" s="5"/>
      <c r="BX94" s="5"/>
      <c r="BY94" s="5"/>
      <c r="BZ94" s="5"/>
      <c r="CA94" s="5"/>
      <c r="CB94" s="5"/>
      <c r="CC94" s="5"/>
      <c r="CD94" s="4"/>
      <c r="CE94" s="4"/>
      <c r="CF94" s="4"/>
      <c r="CG94" s="4"/>
      <c r="CH94" s="4"/>
      <c r="CI94" s="4"/>
      <c r="CJ94" s="4"/>
      <c r="CK94" s="4"/>
      <c r="CL94" s="5">
        <v>0.73260000000000003</v>
      </c>
      <c r="CM94" s="5">
        <v>0.93259999999999998</v>
      </c>
      <c r="CN94" s="5">
        <v>0.19220000000000001</v>
      </c>
      <c r="CO94" s="5">
        <v>9.1999999999999998E-3</v>
      </c>
      <c r="CP94" s="5">
        <v>0.82799999999999996</v>
      </c>
      <c r="CQ94" s="5">
        <v>0.60819999999999996</v>
      </c>
      <c r="CR94" s="5">
        <v>1</v>
      </c>
      <c r="CS94" s="5">
        <v>5.0791000000000004</v>
      </c>
      <c r="CT94" s="4"/>
      <c r="CU94" s="4"/>
      <c r="CV94" s="4"/>
      <c r="CW94" s="4"/>
      <c r="CX94" s="4"/>
      <c r="CY94" s="4"/>
      <c r="CZ94" s="4"/>
      <c r="DA94" s="4"/>
      <c r="DB94" s="5"/>
      <c r="DC94" s="5"/>
      <c r="DD94" s="5"/>
      <c r="DE94" s="5"/>
      <c r="DF94" s="5"/>
      <c r="DG94" s="5"/>
      <c r="DH94" s="5"/>
      <c r="DI94" s="5"/>
      <c r="DJ94" s="4"/>
      <c r="DK94" s="4"/>
      <c r="DL94" s="4"/>
      <c r="DM94" s="4"/>
      <c r="DN94" s="4"/>
      <c r="DO94" s="4"/>
      <c r="DP94" s="4"/>
      <c r="DQ94" s="4"/>
      <c r="DR94" s="5"/>
      <c r="DS94" s="5"/>
      <c r="DT94" s="5"/>
      <c r="DU94" s="5"/>
      <c r="DV94" s="5"/>
      <c r="DW94" s="5"/>
      <c r="DX94" s="5"/>
      <c r="DY94" s="5"/>
      <c r="DZ94" s="4">
        <v>0.73329999999999995</v>
      </c>
      <c r="EA94" s="4">
        <v>0.93330000000000002</v>
      </c>
      <c r="EB94" s="4">
        <v>0.18629999999999999</v>
      </c>
      <c r="EC94" s="4">
        <v>9.1999999999999998E-3</v>
      </c>
      <c r="ED94" s="4">
        <v>0.82669999999999999</v>
      </c>
      <c r="EE94" s="4">
        <v>0.60660000000000003</v>
      </c>
      <c r="EF94" s="4">
        <v>1</v>
      </c>
      <c r="EG94" s="4">
        <v>4.5644999999999998</v>
      </c>
      <c r="EH94" s="5"/>
      <c r="EI94" s="5"/>
      <c r="EJ94" s="5"/>
      <c r="EK94" s="5"/>
      <c r="EL94" s="5"/>
      <c r="EM94" s="5"/>
      <c r="EN94" s="5"/>
      <c r="EO94" s="5"/>
      <c r="EP94" s="4"/>
      <c r="EQ94" s="4"/>
      <c r="ER94" s="4"/>
      <c r="ES94" s="4"/>
      <c r="ET94" s="4"/>
      <c r="EU94" s="4"/>
      <c r="EV94" s="4"/>
      <c r="EW94" s="4"/>
      <c r="EX94" s="5">
        <v>0.67930000000000001</v>
      </c>
      <c r="EY94" s="5">
        <v>0.79949999999999999</v>
      </c>
      <c r="EZ94" s="5">
        <v>0.21579999999999999</v>
      </c>
      <c r="FA94" s="5">
        <v>1.6000000000000001E-3</v>
      </c>
      <c r="FB94" s="5">
        <v>0.85870000000000002</v>
      </c>
      <c r="FC94" s="5">
        <v>0.62609999999999999</v>
      </c>
      <c r="FD94" s="5">
        <v>1</v>
      </c>
      <c r="FE94" s="5">
        <v>10.748100000000001</v>
      </c>
      <c r="FF94" s="4">
        <v>0.6996</v>
      </c>
      <c r="FG94" s="4">
        <v>0.85060000000000002</v>
      </c>
      <c r="FH94" s="4">
        <v>0.2097</v>
      </c>
      <c r="FI94" s="4">
        <v>4.8999999999999998E-3</v>
      </c>
      <c r="FJ94" s="4">
        <v>0.84730000000000005</v>
      </c>
      <c r="FK94" s="4">
        <v>0.62060000000000004</v>
      </c>
      <c r="FL94" s="4">
        <v>1</v>
      </c>
      <c r="FM94" s="4">
        <v>8.9210999999999991</v>
      </c>
      <c r="FN94" s="5">
        <v>0.73229999999999995</v>
      </c>
      <c r="FO94" s="5">
        <v>0.93049999999999999</v>
      </c>
      <c r="FP94" s="5">
        <v>0.18790000000000001</v>
      </c>
      <c r="FQ94" s="5">
        <v>9.1999999999999998E-3</v>
      </c>
      <c r="FR94" s="5">
        <v>0.82750000000000001</v>
      </c>
      <c r="FS94" s="5">
        <v>0.60770000000000002</v>
      </c>
      <c r="FT94" s="5">
        <v>1</v>
      </c>
      <c r="FU94" s="5">
        <v>6.0678999999999998</v>
      </c>
      <c r="FV94" s="4">
        <v>0.7772</v>
      </c>
      <c r="FW94" s="4">
        <v>1.0439000000000001</v>
      </c>
      <c r="FX94" s="4">
        <v>0.16020000000000001</v>
      </c>
      <c r="FY94" s="4">
        <v>1.66E-2</v>
      </c>
      <c r="FZ94" s="4">
        <v>0.79210000000000003</v>
      </c>
      <c r="GA94" s="4">
        <v>0.55559999999999998</v>
      </c>
      <c r="GB94" s="4">
        <v>0.99990000000000001</v>
      </c>
      <c r="GC94" s="4">
        <v>3.1844000000000001</v>
      </c>
      <c r="GD94" s="5"/>
      <c r="GE94" s="5"/>
      <c r="GF94" s="5"/>
      <c r="GG94" s="5"/>
      <c r="GH94" s="5"/>
      <c r="GI94" s="5"/>
      <c r="GJ94" s="5"/>
      <c r="GK94" s="5"/>
      <c r="GL94" s="4"/>
      <c r="GM94" s="4"/>
      <c r="GN94" s="4"/>
      <c r="GO94" s="4"/>
      <c r="GP94" s="4"/>
      <c r="GQ94" s="4"/>
      <c r="GR94" s="4"/>
      <c r="GS94" s="4"/>
      <c r="GT94" s="5"/>
      <c r="GU94" s="5"/>
      <c r="GV94" s="5"/>
      <c r="GW94" s="5"/>
      <c r="GX94" s="5"/>
      <c r="GY94" s="5"/>
      <c r="GZ94" s="5"/>
      <c r="HA94" s="5"/>
      <c r="HB94" s="4"/>
      <c r="HC94" s="4"/>
      <c r="HD94" s="4"/>
      <c r="HE94" s="4"/>
      <c r="HF94" s="4"/>
      <c r="HG94" s="4"/>
      <c r="HH94" s="4"/>
      <c r="HI94" s="4"/>
      <c r="HJ94" s="5"/>
      <c r="HK94" s="5"/>
      <c r="HL94" s="5"/>
      <c r="HM94" s="5"/>
      <c r="HN94" s="5"/>
      <c r="HO94" s="5"/>
      <c r="HP94" s="5"/>
      <c r="HQ94" s="5"/>
      <c r="HR94" s="4"/>
      <c r="HS94" s="4"/>
      <c r="HT94" s="4"/>
      <c r="HU94" s="4"/>
      <c r="HV94" s="4"/>
      <c r="HW94" s="4"/>
      <c r="HX94" s="4"/>
      <c r="HY94" s="4"/>
      <c r="HZ94" s="5"/>
      <c r="IA94" s="5"/>
      <c r="IB94" s="5"/>
      <c r="IC94" s="5"/>
      <c r="ID94" s="5"/>
      <c r="IE94" s="5"/>
      <c r="IF94" s="5"/>
      <c r="IG94" s="5"/>
      <c r="IH94" s="4"/>
      <c r="II94" s="4"/>
      <c r="IJ94" s="4"/>
      <c r="IK94" s="4"/>
      <c r="IL94" s="4"/>
      <c r="IM94" s="4"/>
      <c r="IN94" s="4"/>
      <c r="IO94" s="4"/>
      <c r="IP94" s="5"/>
      <c r="IQ94" s="5"/>
      <c r="IR94" s="5"/>
      <c r="IS94" s="5"/>
      <c r="IT94" s="5"/>
      <c r="IU94" s="5"/>
      <c r="IV94" s="5"/>
      <c r="IW94" s="5"/>
      <c r="IX94" s="4"/>
      <c r="IY94" s="4"/>
      <c r="IZ94" s="4"/>
      <c r="JA94" s="4"/>
      <c r="JB94" s="4"/>
      <c r="JC94" s="4"/>
      <c r="JD94" s="4"/>
      <c r="JE94" s="4"/>
      <c r="JF94" s="5"/>
      <c r="JG94" s="5"/>
      <c r="JH94" s="5"/>
      <c r="JI94" s="5"/>
      <c r="JJ94" s="5"/>
      <c r="JK94" s="5"/>
      <c r="JL94" s="5"/>
      <c r="JM94" s="5"/>
      <c r="JN94" s="4">
        <f t="shared" si="16"/>
        <v>0.73214000000000001</v>
      </c>
      <c r="JO94" s="4">
        <f t="shared" si="17"/>
        <v>0.93191333333333359</v>
      </c>
      <c r="JP94" s="4">
        <f t="shared" si="18"/>
        <v>0.18222666666666668</v>
      </c>
      <c r="JQ94" s="4">
        <f t="shared" si="19"/>
        <v>1.2333333333333333E-2</v>
      </c>
      <c r="JR94" s="4">
        <f t="shared" si="20"/>
        <v>0.81028000000000022</v>
      </c>
      <c r="JS94" s="4">
        <f t="shared" si="21"/>
        <v>0.59274000000000016</v>
      </c>
      <c r="JT94" s="4">
        <f t="shared" si="22"/>
        <v>0.99837333333333333</v>
      </c>
      <c r="JU94" s="4">
        <f t="shared" si="23"/>
        <v>5.7115799999999988</v>
      </c>
      <c r="JV94" s="1" t="str" cm="1">
        <f t="array" aca="1" ref="JV94" ca="1">CONCATENATE(INDIRECT(ADDRESS(1,MATCH(_xlfn.MINIFS(B94:JM94,metrics.rec,"MAE"),B94:JM94,0)+1)), ", ", INDIRECT(ADDRESS(2,MATCH(_xlfn.MINIFS(B94:JM94,metrics.rec,"MAE"),B94:JM94,0)+1)))</f>
        <v>k=5, r=0.1</v>
      </c>
      <c r="JW94" s="1" t="str" cm="1">
        <f t="array" aca="1" ref="JW94" ca="1">CONCATENATE(INDIRECT(ADDRESS(1,MATCH(_xlfn.MINIFS(B94:JM94,metrics.rec,"MSE"),B94:JM94,0)+1)), ", ", INDIRECT(ADDRESS(2,MATCH(_xlfn.MINIFS(B94:JM94,metrics.rec,"MSE"),B94:JM94,0)+1)))</f>
        <v>k=5, r=0.1</v>
      </c>
      <c r="JX94" s="1" t="str" cm="1">
        <f t="array" aca="1" ref="JX94" ca="1">CONCATENATE(INDIRECT(ADDRESS(1,MATCH(_xlfn.MAXIFS(B94:JM94,metrics.rec,"R"),B94:JM94,0)+1)), ", ", INDIRECT(ADDRESS(2,MATCH(_xlfn.MAXIFS(B94:JM94,metrics.rec,"R"),B94:JM94,0)+1)))</f>
        <v>k=5, r=0.2</v>
      </c>
      <c r="JY94" s="1" t="str" cm="1">
        <f t="array" aca="1" ref="JY94" ca="1">CONCATENATE(INDIRECT(ADDRESS(1,MATCH(_xlfn.MAXIFS(B94:JM94,metrics.rec,"Precision"),B94:JM94,0)+1)), ", ", INDIRECT(ADDRESS(2,MATCH(_xlfn.MAXIFS(B94:JM94,metrics.rec,"Precision"),B94:JM94,0)+1)))</f>
        <v>k=5, r=0.9</v>
      </c>
      <c r="JZ94" s="1" t="str" cm="1">
        <f t="array" aca="1" ref="JZ94" ca="1">CONCATENATE(INDIRECT(ADDRESS(1,MATCH(_xlfn.MAXIFS(B94:JM94,metrics.rec,"Recall"),B94:JM94,0)+1)), ", ", INDIRECT(ADDRESS(2,MATCH(_xlfn.MAXIFS(B94:JM94,metrics.rec,"Recall"),B94:JM94,0)+1)))</f>
        <v>k=20, r=0.1</v>
      </c>
      <c r="KA94" s="1" t="str" cm="1">
        <f t="array" aca="1" ref="KA94" ca="1">CONCATENATE(INDIRECT(ADDRESS(1,MATCH(_xlfn.MAXIFS(B94:JM94,metrics.rec,"Coverage"),B94:JM94,0)+1)), ", ", INDIRECT(ADDRESS(2,MATCH(_xlfn.MAXIFS(B94:JM94,metrics.rec,"Coverage"),B94:JM94,0)+1)))</f>
        <v>k=20, r=0.1</v>
      </c>
      <c r="KB94" s="1" t="str" cm="1">
        <f t="array" aca="1" ref="KB94" ca="1">CONCATENATE(INDIRECT(ADDRESS(1,MATCH(_xlfn.MAXIFS(B94:JM94,metrics.rec,"Recatio"),B94:JM94,0)+1)), ", ", INDIRECT(ADDRESS(2,MATCH(_xlfn.MAXIFS(B94:JM94,metrics.rec,"Recatio"),B94:JM94,0)+1)))</f>
        <v>k=5, r=0.1</v>
      </c>
      <c r="KC94" s="1" t="str" cm="1">
        <f t="array" aca="1" ref="KC94" ca="1">CONCATENATE(INDIRECT(ADDRESS(1,MATCH(_xlfn.MINIFS(B94:JM94,metrics.rec,"Time"),B94:JM94,0)+1)), ", ", INDIRECT(ADDRESS(2,MATCH(_xlfn.MINIFS(B94:JM94,metrics.rec,"Time"),B94:JM94,0)+1)))</f>
        <v>k=5, r=0.9</v>
      </c>
    </row>
    <row r="95" spans="1:289" x14ac:dyDescent="0.2">
      <c r="A95" s="1" t="s">
        <v>86</v>
      </c>
      <c r="B95" s="4">
        <v>0.61409999999999998</v>
      </c>
      <c r="C95" s="4">
        <v>0.65439999999999998</v>
      </c>
      <c r="D95" s="4">
        <v>0.30280000000000001</v>
      </c>
      <c r="E95" s="4">
        <v>1.6000000000000001E-3</v>
      </c>
      <c r="F95" s="4">
        <v>0.88880000000000003</v>
      </c>
      <c r="G95" s="4"/>
      <c r="H95" s="4">
        <v>1</v>
      </c>
      <c r="I95" s="4">
        <v>8.9221000000000004</v>
      </c>
      <c r="J95" s="5">
        <v>0.62039999999999995</v>
      </c>
      <c r="K95" s="5">
        <v>0.66949999999999998</v>
      </c>
      <c r="L95" s="5">
        <v>0.30590000000000001</v>
      </c>
      <c r="M95" s="5">
        <v>3.0999999999999999E-3</v>
      </c>
      <c r="N95" s="5">
        <v>0.88449999999999995</v>
      </c>
      <c r="O95" s="5">
        <v>0.65090000000000003</v>
      </c>
      <c r="P95" s="5">
        <v>1</v>
      </c>
      <c r="Q95" s="5">
        <v>8.9486000000000008</v>
      </c>
      <c r="R95" s="4">
        <v>0.62680000000000002</v>
      </c>
      <c r="S95" s="4">
        <v>0.68420000000000003</v>
      </c>
      <c r="T95" s="4">
        <v>0.29320000000000002</v>
      </c>
      <c r="U95" s="4">
        <v>4.8999999999999998E-3</v>
      </c>
      <c r="V95" s="4">
        <v>0.87809999999999999</v>
      </c>
      <c r="W95" s="4"/>
      <c r="X95" s="4">
        <v>1</v>
      </c>
      <c r="Y95" s="4">
        <v>7.6582999999999997</v>
      </c>
      <c r="Z95" s="5">
        <v>0.6321</v>
      </c>
      <c r="AA95" s="5">
        <v>0.6925</v>
      </c>
      <c r="AB95" s="5">
        <v>0.2797</v>
      </c>
      <c r="AC95" s="5">
        <v>6.8999999999999999E-3</v>
      </c>
      <c r="AD95" s="5">
        <v>0.87470000000000003</v>
      </c>
      <c r="AE95" s="5">
        <v>0.63970000000000005</v>
      </c>
      <c r="AF95" s="5">
        <v>1</v>
      </c>
      <c r="AG95" s="5">
        <v>5.7892999999999999</v>
      </c>
      <c r="AH95" s="4">
        <v>0.63800000000000001</v>
      </c>
      <c r="AI95" s="4">
        <v>0.70520000000000005</v>
      </c>
      <c r="AJ95" s="4">
        <v>0.28100000000000003</v>
      </c>
      <c r="AK95" s="4">
        <v>9.2999999999999992E-3</v>
      </c>
      <c r="AL95" s="4">
        <v>0.86319999999999997</v>
      </c>
      <c r="AM95" s="4"/>
      <c r="AN95" s="4">
        <v>1</v>
      </c>
      <c r="AO95" s="4">
        <v>4.6356000000000002</v>
      </c>
      <c r="AP95" s="5">
        <v>0.64949999999999997</v>
      </c>
      <c r="AQ95" s="5">
        <v>0.72950000000000004</v>
      </c>
      <c r="AR95" s="5">
        <v>0.25769999999999998</v>
      </c>
      <c r="AS95" s="5">
        <v>1.23E-2</v>
      </c>
      <c r="AT95" s="5">
        <v>0.85029999999999994</v>
      </c>
      <c r="AU95" s="5">
        <v>0.61140000000000005</v>
      </c>
      <c r="AV95" s="5">
        <v>0.99970000000000003</v>
      </c>
      <c r="AW95" s="5">
        <v>3.9849999999999999</v>
      </c>
      <c r="AX95" s="4">
        <v>0.66159999999999997</v>
      </c>
      <c r="AY95" s="4">
        <v>0.75949999999999995</v>
      </c>
      <c r="AZ95" s="4">
        <v>0.23860000000000001</v>
      </c>
      <c r="BA95" s="4">
        <v>1.6799999999999999E-2</v>
      </c>
      <c r="BB95" s="4">
        <v>0.83030000000000004</v>
      </c>
      <c r="BC95" s="4"/>
      <c r="BD95" s="4">
        <v>1</v>
      </c>
      <c r="BE95" s="4">
        <v>3.2193000000000001</v>
      </c>
      <c r="BF95" s="5">
        <v>0.6835</v>
      </c>
      <c r="BG95" s="5">
        <v>0.81369999999999998</v>
      </c>
      <c r="BH95" s="5">
        <v>0.20649999999999999</v>
      </c>
      <c r="BI95" s="5">
        <v>2.5499999999999998E-2</v>
      </c>
      <c r="BJ95" s="5">
        <v>0.78400000000000003</v>
      </c>
      <c r="BK95" s="5">
        <v>0.48709999999999998</v>
      </c>
      <c r="BL95" s="5">
        <v>0.998</v>
      </c>
      <c r="BM95" s="5">
        <v>1.869</v>
      </c>
      <c r="BN95" s="4">
        <v>0.72789999999999999</v>
      </c>
      <c r="BO95" s="4">
        <v>0.92320000000000002</v>
      </c>
      <c r="BP95" s="4">
        <v>0.16020000000000001</v>
      </c>
      <c r="BQ95" s="4">
        <v>5.5100000000000003E-2</v>
      </c>
      <c r="BR95" s="4">
        <v>0.60640000000000005</v>
      </c>
      <c r="BS95" s="4"/>
      <c r="BT95" s="4">
        <v>0.97599999999999998</v>
      </c>
      <c r="BU95" s="4">
        <v>1.3505</v>
      </c>
      <c r="BV95" s="5"/>
      <c r="BW95" s="5"/>
      <c r="BX95" s="5"/>
      <c r="BY95" s="5"/>
      <c r="BZ95" s="5"/>
      <c r="CA95" s="5"/>
      <c r="CB95" s="5"/>
      <c r="CC95" s="5"/>
      <c r="CD95" s="4"/>
      <c r="CE95" s="4"/>
      <c r="CF95" s="4"/>
      <c r="CG95" s="4"/>
      <c r="CH95" s="4"/>
      <c r="CI95" s="4"/>
      <c r="CJ95" s="4"/>
      <c r="CK95" s="4"/>
      <c r="CL95" s="5">
        <v>0.63939999999999997</v>
      </c>
      <c r="CM95" s="5">
        <v>0.70909999999999995</v>
      </c>
      <c r="CN95" s="5">
        <v>0.27939999999999998</v>
      </c>
      <c r="CO95" s="5">
        <v>9.1999999999999998E-3</v>
      </c>
      <c r="CP95" s="5">
        <v>0.86460000000000004</v>
      </c>
      <c r="CQ95" s="5">
        <v>0.63049999999999995</v>
      </c>
      <c r="CR95" s="5">
        <v>1</v>
      </c>
      <c r="CS95" s="5">
        <v>4.8369</v>
      </c>
      <c r="CT95" s="4"/>
      <c r="CU95" s="4"/>
      <c r="CV95" s="4"/>
      <c r="CW95" s="4"/>
      <c r="CX95" s="4"/>
      <c r="CY95" s="4"/>
      <c r="CZ95" s="4"/>
      <c r="DA95" s="4"/>
      <c r="DB95" s="5"/>
      <c r="DC95" s="5"/>
      <c r="DD95" s="5"/>
      <c r="DE95" s="5"/>
      <c r="DF95" s="5"/>
      <c r="DG95" s="5"/>
      <c r="DH95" s="5"/>
      <c r="DI95" s="5"/>
      <c r="DJ95" s="4"/>
      <c r="DK95" s="4"/>
      <c r="DL95" s="4"/>
      <c r="DM95" s="4"/>
      <c r="DN95" s="4"/>
      <c r="DO95" s="4"/>
      <c r="DP95" s="4"/>
      <c r="DQ95" s="4"/>
      <c r="DR95" s="5"/>
      <c r="DS95" s="5"/>
      <c r="DT95" s="5"/>
      <c r="DU95" s="5"/>
      <c r="DV95" s="5"/>
      <c r="DW95" s="5"/>
      <c r="DX95" s="5"/>
      <c r="DY95" s="5"/>
      <c r="DZ95" s="4">
        <v>0.63919999999999999</v>
      </c>
      <c r="EA95" s="4">
        <v>0.70840000000000003</v>
      </c>
      <c r="EB95" s="4">
        <v>0.28270000000000001</v>
      </c>
      <c r="EC95" s="4">
        <v>9.2999999999999992E-3</v>
      </c>
      <c r="ED95" s="4">
        <v>0.86309999999999998</v>
      </c>
      <c r="EE95" s="4">
        <v>0.62960000000000005</v>
      </c>
      <c r="EF95" s="4">
        <v>1</v>
      </c>
      <c r="EG95" s="4">
        <v>4.5297999999999998</v>
      </c>
      <c r="EH95" s="5"/>
      <c r="EI95" s="5"/>
      <c r="EJ95" s="5"/>
      <c r="EK95" s="5"/>
      <c r="EL95" s="5"/>
      <c r="EM95" s="5"/>
      <c r="EN95" s="5"/>
      <c r="EO95" s="5"/>
      <c r="EP95" s="4"/>
      <c r="EQ95" s="4"/>
      <c r="ER95" s="4"/>
      <c r="ES95" s="4"/>
      <c r="ET95" s="4"/>
      <c r="EU95" s="4"/>
      <c r="EV95" s="4"/>
      <c r="EW95" s="4"/>
      <c r="EX95" s="5">
        <v>0.61329999999999996</v>
      </c>
      <c r="EY95" s="5">
        <v>0.65359999999999996</v>
      </c>
      <c r="EZ95" s="5">
        <v>0.31659999999999999</v>
      </c>
      <c r="FA95" s="5">
        <v>1.6000000000000001E-3</v>
      </c>
      <c r="FB95" s="5">
        <v>0.88800000000000001</v>
      </c>
      <c r="FC95" s="5">
        <v>0.65610000000000002</v>
      </c>
      <c r="FD95" s="5">
        <v>1</v>
      </c>
      <c r="FE95" s="5">
        <v>10.574999999999999</v>
      </c>
      <c r="FF95" s="4">
        <v>0.62619999999999998</v>
      </c>
      <c r="FG95" s="4">
        <v>0.68130000000000002</v>
      </c>
      <c r="FH95" s="4">
        <v>0.29899999999999999</v>
      </c>
      <c r="FI95" s="4">
        <v>4.8999999999999998E-3</v>
      </c>
      <c r="FJ95" s="4">
        <v>0.87970000000000004</v>
      </c>
      <c r="FK95" s="4">
        <v>0.64529999999999998</v>
      </c>
      <c r="FL95" s="4">
        <v>1</v>
      </c>
      <c r="FM95" s="4">
        <v>8.4085000000000001</v>
      </c>
      <c r="FN95" s="5">
        <v>0.63970000000000005</v>
      </c>
      <c r="FO95" s="5">
        <v>0.71</v>
      </c>
      <c r="FP95" s="5">
        <v>0.27860000000000001</v>
      </c>
      <c r="FQ95" s="5">
        <v>9.2999999999999992E-3</v>
      </c>
      <c r="FR95" s="5">
        <v>0.86439999999999995</v>
      </c>
      <c r="FS95" s="5">
        <v>0.63039999999999996</v>
      </c>
      <c r="FT95" s="5">
        <v>1</v>
      </c>
      <c r="FU95" s="5">
        <v>5.8362999999999996</v>
      </c>
      <c r="FV95" s="4">
        <v>0.66110000000000002</v>
      </c>
      <c r="FW95" s="4">
        <v>0.75900000000000001</v>
      </c>
      <c r="FX95" s="4">
        <v>0.2409</v>
      </c>
      <c r="FY95" s="4">
        <v>1.6799999999999999E-2</v>
      </c>
      <c r="FZ95" s="4">
        <v>0.82950000000000002</v>
      </c>
      <c r="GA95" s="4">
        <v>0.57489999999999997</v>
      </c>
      <c r="GB95" s="4">
        <v>0.99980000000000002</v>
      </c>
      <c r="GC95" s="4">
        <v>2.9641000000000002</v>
      </c>
      <c r="GD95" s="5"/>
      <c r="GE95" s="5"/>
      <c r="GF95" s="5"/>
      <c r="GG95" s="5"/>
      <c r="GH95" s="5"/>
      <c r="GI95" s="5"/>
      <c r="GJ95" s="5"/>
      <c r="GK95" s="5"/>
      <c r="GL95" s="4"/>
      <c r="GM95" s="4"/>
      <c r="GN95" s="4"/>
      <c r="GO95" s="4"/>
      <c r="GP95" s="4"/>
      <c r="GQ95" s="4"/>
      <c r="GR95" s="4"/>
      <c r="GS95" s="4"/>
      <c r="GT95" s="5"/>
      <c r="GU95" s="5"/>
      <c r="GV95" s="5"/>
      <c r="GW95" s="5"/>
      <c r="GX95" s="5"/>
      <c r="GY95" s="5"/>
      <c r="GZ95" s="5"/>
      <c r="HA95" s="5"/>
      <c r="HB95" s="4"/>
      <c r="HC95" s="4"/>
      <c r="HD95" s="4"/>
      <c r="HE95" s="4"/>
      <c r="HF95" s="4"/>
      <c r="HG95" s="4"/>
      <c r="HH95" s="4"/>
      <c r="HI95" s="4"/>
      <c r="HJ95" s="5"/>
      <c r="HK95" s="5"/>
      <c r="HL95" s="5"/>
      <c r="HM95" s="5"/>
      <c r="HN95" s="5"/>
      <c r="HO95" s="5"/>
      <c r="HP95" s="5"/>
      <c r="HQ95" s="5"/>
      <c r="HR95" s="4"/>
      <c r="HS95" s="4"/>
      <c r="HT95" s="4"/>
      <c r="HU95" s="4"/>
      <c r="HV95" s="4"/>
      <c r="HW95" s="4"/>
      <c r="HX95" s="4"/>
      <c r="HY95" s="4"/>
      <c r="HZ95" s="5"/>
      <c r="IA95" s="5"/>
      <c r="IB95" s="5"/>
      <c r="IC95" s="5"/>
      <c r="ID95" s="5"/>
      <c r="IE95" s="5"/>
      <c r="IF95" s="5"/>
      <c r="IG95" s="5"/>
      <c r="IH95" s="4"/>
      <c r="II95" s="4"/>
      <c r="IJ95" s="4"/>
      <c r="IK95" s="4"/>
      <c r="IL95" s="4"/>
      <c r="IM95" s="4"/>
      <c r="IN95" s="4"/>
      <c r="IO95" s="4"/>
      <c r="IP95" s="5"/>
      <c r="IQ95" s="5"/>
      <c r="IR95" s="5"/>
      <c r="IS95" s="5"/>
      <c r="IT95" s="5"/>
      <c r="IU95" s="5"/>
      <c r="IV95" s="5"/>
      <c r="IW95" s="5"/>
      <c r="IX95" s="4"/>
      <c r="IY95" s="4"/>
      <c r="IZ95" s="4"/>
      <c r="JA95" s="4"/>
      <c r="JB95" s="4"/>
      <c r="JC95" s="4"/>
      <c r="JD95" s="4"/>
      <c r="JE95" s="4"/>
      <c r="JF95" s="5"/>
      <c r="JG95" s="5"/>
      <c r="JH95" s="5"/>
      <c r="JI95" s="5"/>
      <c r="JJ95" s="5"/>
      <c r="JK95" s="5"/>
      <c r="JL95" s="5"/>
      <c r="JM95" s="5"/>
      <c r="JN95" s="4">
        <f t="shared" si="16"/>
        <v>0.64485333333333328</v>
      </c>
      <c r="JO95" s="4">
        <f t="shared" si="17"/>
        <v>0.72354000000000007</v>
      </c>
      <c r="JP95" s="4">
        <f t="shared" si="18"/>
        <v>0.26818666666666668</v>
      </c>
      <c r="JQ95" s="4">
        <f t="shared" si="19"/>
        <v>1.244E-2</v>
      </c>
      <c r="JR95" s="4">
        <f t="shared" si="20"/>
        <v>0.84330666666666654</v>
      </c>
      <c r="JS95" s="4">
        <f t="shared" si="21"/>
        <v>0.61558999999999986</v>
      </c>
      <c r="JT95" s="4">
        <f t="shared" si="22"/>
        <v>0.99823333333333342</v>
      </c>
      <c r="JU95" s="4">
        <f t="shared" si="23"/>
        <v>5.568553333333333</v>
      </c>
      <c r="JV95" s="1" t="str" cm="1">
        <f t="array" aca="1" ref="JV95" ca="1">CONCATENATE(INDIRECT(ADDRESS(1,MATCH(_xlfn.MINIFS(B95:JM95,metrics.rec,"MAE"),B95:JM95,0)+1)), ", ", INDIRECT(ADDRESS(2,MATCH(_xlfn.MINIFS(B95:JM95,metrics.rec,"MAE"),B95:JM95,0)+1)))</f>
        <v>k=20, r=0.1</v>
      </c>
      <c r="JW95" s="1" t="str" cm="1">
        <f t="array" aca="1" ref="JW95" ca="1">CONCATENATE(INDIRECT(ADDRESS(1,MATCH(_xlfn.MINIFS(B95:JM95,metrics.rec,"MSE"),B95:JM95,0)+1)), ", ", INDIRECT(ADDRESS(2,MATCH(_xlfn.MINIFS(B95:JM95,metrics.rec,"MSE"),B95:JM95,0)+1)))</f>
        <v>k=20, r=0.1</v>
      </c>
      <c r="JX95" s="1" t="str" cm="1">
        <f t="array" aca="1" ref="JX95" ca="1">CONCATENATE(INDIRECT(ADDRESS(1,MATCH(_xlfn.MAXIFS(B95:JM95,metrics.rec,"R"),B95:JM95,0)+1)), ", ", INDIRECT(ADDRESS(2,MATCH(_xlfn.MAXIFS(B95:JM95,metrics.rec,"R"),B95:JM95,0)+1)))</f>
        <v>k=20, r=0.1</v>
      </c>
      <c r="JY95" s="1" t="str" cm="1">
        <f t="array" aca="1" ref="JY95" ca="1">CONCATENATE(INDIRECT(ADDRESS(1,MATCH(_xlfn.MAXIFS(B95:JM95,metrics.rec,"Precision"),B95:JM95,0)+1)), ", ", INDIRECT(ADDRESS(2,MATCH(_xlfn.MAXIFS(B95:JM95,metrics.rec,"Precision"),B95:JM95,0)+1)))</f>
        <v>k=5, r=0.9</v>
      </c>
      <c r="JZ95" s="1" t="str" cm="1">
        <f t="array" aca="1" ref="JZ95" ca="1">CONCATENATE(INDIRECT(ADDRESS(1,MATCH(_xlfn.MAXIFS(B95:JM95,metrics.rec,"Recall"),B95:JM95,0)+1)), ", ", INDIRECT(ADDRESS(2,MATCH(_xlfn.MAXIFS(B95:JM95,metrics.rec,"Recall"),B95:JM95,0)+1)))</f>
        <v>k=5, r=0.1</v>
      </c>
      <c r="KA95" s="1" t="str" cm="1">
        <f t="array" aca="1" ref="KA95" ca="1">CONCATENATE(INDIRECT(ADDRESS(1,MATCH(_xlfn.MAXIFS(B95:JM95,metrics.rec,"Coverage"),B95:JM95,0)+1)), ", ", INDIRECT(ADDRESS(2,MATCH(_xlfn.MAXIFS(B95:JM95,metrics.rec,"Coverage"),B95:JM95,0)+1)))</f>
        <v>k=20, r=0.1</v>
      </c>
      <c r="KB95" s="1" t="str" cm="1">
        <f t="array" aca="1" ref="KB95" ca="1">CONCATENATE(INDIRECT(ADDRESS(1,MATCH(_xlfn.MAXIFS(B95:JM95,metrics.rec,"Recatio"),B95:JM95,0)+1)), ", ", INDIRECT(ADDRESS(2,MATCH(_xlfn.MAXIFS(B95:JM95,metrics.rec,"Recatio"),B95:JM95,0)+1)))</f>
        <v>k=5, r=0.1</v>
      </c>
      <c r="KC95" s="1" t="str" cm="1">
        <f t="array" aca="1" ref="KC95" ca="1">CONCATENATE(INDIRECT(ADDRESS(1,MATCH(_xlfn.MINIFS(B95:JM95,metrics.rec,"Time"),B95:JM95,0)+1)), ", ", INDIRECT(ADDRESS(2,MATCH(_xlfn.MINIFS(B95:JM95,metrics.rec,"Time"),B95:JM95,0)+1)))</f>
        <v>k=5, r=0.9</v>
      </c>
    </row>
    <row r="96" spans="1:289" x14ac:dyDescent="0.2">
      <c r="A96" s="1" t="s">
        <v>87</v>
      </c>
      <c r="B96" s="4">
        <v>0.61229999999999996</v>
      </c>
      <c r="C96" s="4">
        <v>0.65129999999999999</v>
      </c>
      <c r="D96" s="4">
        <v>0.30109999999999998</v>
      </c>
      <c r="E96" s="4">
        <v>1.6000000000000001E-3</v>
      </c>
      <c r="F96" s="4">
        <v>0.89</v>
      </c>
      <c r="G96" s="4"/>
      <c r="H96" s="4">
        <v>1</v>
      </c>
      <c r="I96" s="4">
        <v>9.0254999999999992</v>
      </c>
      <c r="J96" s="5">
        <v>0.61870000000000003</v>
      </c>
      <c r="K96" s="5">
        <v>0.66569999999999996</v>
      </c>
      <c r="L96" s="5">
        <v>0.30809999999999998</v>
      </c>
      <c r="M96" s="5">
        <v>3.0999999999999999E-3</v>
      </c>
      <c r="N96" s="5">
        <v>0.88629999999999998</v>
      </c>
      <c r="O96" s="5">
        <v>0.66149999999999998</v>
      </c>
      <c r="P96" s="5">
        <v>1</v>
      </c>
      <c r="Q96" s="5">
        <v>8.9321999999999999</v>
      </c>
      <c r="R96" s="4">
        <v>0.62549999999999994</v>
      </c>
      <c r="S96" s="4">
        <v>0.68120000000000003</v>
      </c>
      <c r="T96" s="4">
        <v>0.29520000000000002</v>
      </c>
      <c r="U96" s="4">
        <v>4.7999999999999996E-3</v>
      </c>
      <c r="V96" s="4">
        <v>0.88009999999999999</v>
      </c>
      <c r="W96" s="4"/>
      <c r="X96" s="4">
        <v>1</v>
      </c>
      <c r="Y96" s="4">
        <v>7.0034999999999998</v>
      </c>
      <c r="Z96" s="5">
        <v>0.63060000000000005</v>
      </c>
      <c r="AA96" s="5">
        <v>0.68920000000000003</v>
      </c>
      <c r="AB96" s="5">
        <v>0.2828</v>
      </c>
      <c r="AC96" s="5">
        <v>6.7000000000000002E-3</v>
      </c>
      <c r="AD96" s="5">
        <v>0.87609999999999999</v>
      </c>
      <c r="AE96" s="5">
        <v>0.66020000000000001</v>
      </c>
      <c r="AF96" s="5">
        <v>1</v>
      </c>
      <c r="AG96" s="5">
        <v>5.7240000000000002</v>
      </c>
      <c r="AH96" s="4">
        <v>0.6371</v>
      </c>
      <c r="AI96" s="4">
        <v>0.7036</v>
      </c>
      <c r="AJ96" s="4">
        <v>0.28310000000000002</v>
      </c>
      <c r="AK96" s="4">
        <v>8.8999999999999999E-3</v>
      </c>
      <c r="AL96" s="4">
        <v>0.8649</v>
      </c>
      <c r="AM96" s="4"/>
      <c r="AN96" s="4">
        <v>1</v>
      </c>
      <c r="AO96" s="4">
        <v>4.8651999999999997</v>
      </c>
      <c r="AP96" s="5">
        <v>0.64839999999999998</v>
      </c>
      <c r="AQ96" s="5">
        <v>0.72750000000000004</v>
      </c>
      <c r="AR96" s="5">
        <v>0.2586</v>
      </c>
      <c r="AS96" s="5">
        <v>1.15E-2</v>
      </c>
      <c r="AT96" s="5">
        <v>0.85229999999999995</v>
      </c>
      <c r="AU96" s="5">
        <v>0.65539999999999998</v>
      </c>
      <c r="AV96" s="5">
        <v>1</v>
      </c>
      <c r="AW96" s="5">
        <v>4.1303999999999998</v>
      </c>
      <c r="AX96" s="4">
        <v>0.66149999999999998</v>
      </c>
      <c r="AY96" s="4">
        <v>0.75960000000000005</v>
      </c>
      <c r="AZ96" s="4">
        <v>0.2346</v>
      </c>
      <c r="BA96" s="4">
        <v>1.4800000000000001E-2</v>
      </c>
      <c r="BB96" s="4">
        <v>0.83430000000000004</v>
      </c>
      <c r="BC96" s="4"/>
      <c r="BD96" s="4">
        <v>1</v>
      </c>
      <c r="BE96" s="4">
        <v>3.3748999999999998</v>
      </c>
      <c r="BF96" s="5">
        <v>0.68669999999999998</v>
      </c>
      <c r="BG96" s="5">
        <v>0.82399999999999995</v>
      </c>
      <c r="BH96" s="5">
        <v>0.19869999999999999</v>
      </c>
      <c r="BI96" s="5">
        <v>1.9800000000000002E-2</v>
      </c>
      <c r="BJ96" s="5">
        <v>0.79749999999999999</v>
      </c>
      <c r="BK96" s="5">
        <v>0.63829999999999998</v>
      </c>
      <c r="BL96" s="5">
        <v>0.99870000000000003</v>
      </c>
      <c r="BM96" s="5">
        <v>1.9510000000000001</v>
      </c>
      <c r="BN96" s="4">
        <v>0.74690000000000001</v>
      </c>
      <c r="BO96" s="4">
        <v>0.97570000000000001</v>
      </c>
      <c r="BP96" s="4">
        <v>0.14050000000000001</v>
      </c>
      <c r="BQ96" s="4">
        <v>2.87E-2</v>
      </c>
      <c r="BR96" s="4">
        <v>0.70599999999999996</v>
      </c>
      <c r="BS96" s="4"/>
      <c r="BT96" s="4">
        <v>0.9839</v>
      </c>
      <c r="BU96" s="4">
        <v>1.3541000000000001</v>
      </c>
      <c r="BV96" s="5"/>
      <c r="BW96" s="5"/>
      <c r="BX96" s="5"/>
      <c r="BY96" s="5"/>
      <c r="BZ96" s="5"/>
      <c r="CA96" s="5"/>
      <c r="CB96" s="5"/>
      <c r="CC96" s="5"/>
      <c r="CD96" s="4"/>
      <c r="CE96" s="4"/>
      <c r="CF96" s="4"/>
      <c r="CG96" s="4"/>
      <c r="CH96" s="4"/>
      <c r="CI96" s="4"/>
      <c r="CJ96" s="4"/>
      <c r="CK96" s="4"/>
      <c r="CL96" s="5">
        <v>0.63790000000000002</v>
      </c>
      <c r="CM96" s="5">
        <v>0.70589999999999997</v>
      </c>
      <c r="CN96" s="5">
        <v>0.28160000000000002</v>
      </c>
      <c r="CO96" s="5">
        <v>8.8999999999999999E-3</v>
      </c>
      <c r="CP96" s="5">
        <v>0.86629999999999996</v>
      </c>
      <c r="CQ96" s="5">
        <v>0.65849999999999997</v>
      </c>
      <c r="CR96" s="5">
        <v>1</v>
      </c>
      <c r="CS96" s="5">
        <v>6.1798999999999999</v>
      </c>
      <c r="CT96" s="4"/>
      <c r="CU96" s="4"/>
      <c r="CV96" s="4"/>
      <c r="CW96" s="4"/>
      <c r="CX96" s="4"/>
      <c r="CY96" s="4"/>
      <c r="CZ96" s="4"/>
      <c r="DA96" s="4"/>
      <c r="DB96" s="5"/>
      <c r="DC96" s="5"/>
      <c r="DD96" s="5"/>
      <c r="DE96" s="5"/>
      <c r="DF96" s="5"/>
      <c r="DG96" s="5"/>
      <c r="DH96" s="5"/>
      <c r="DI96" s="5"/>
      <c r="DJ96" s="4"/>
      <c r="DK96" s="4"/>
      <c r="DL96" s="4"/>
      <c r="DM96" s="4"/>
      <c r="DN96" s="4"/>
      <c r="DO96" s="4"/>
      <c r="DP96" s="4"/>
      <c r="DQ96" s="4"/>
      <c r="DR96" s="5"/>
      <c r="DS96" s="5"/>
      <c r="DT96" s="5"/>
      <c r="DU96" s="5"/>
      <c r="DV96" s="5"/>
      <c r="DW96" s="5"/>
      <c r="DX96" s="5"/>
      <c r="DY96" s="5"/>
      <c r="DZ96" s="4">
        <v>0.63780000000000003</v>
      </c>
      <c r="EA96" s="4">
        <v>0.70540000000000003</v>
      </c>
      <c r="EB96" s="4">
        <v>0.28170000000000001</v>
      </c>
      <c r="EC96" s="4">
        <v>8.8999999999999999E-3</v>
      </c>
      <c r="ED96" s="4">
        <v>0.86480000000000001</v>
      </c>
      <c r="EE96" s="4">
        <v>0.65759999999999996</v>
      </c>
      <c r="EF96" s="4">
        <v>1</v>
      </c>
      <c r="EG96" s="4">
        <v>4.9417</v>
      </c>
      <c r="EH96" s="5"/>
      <c r="EI96" s="5"/>
      <c r="EJ96" s="5"/>
      <c r="EK96" s="5"/>
      <c r="EL96" s="5"/>
      <c r="EM96" s="5"/>
      <c r="EN96" s="5"/>
      <c r="EO96" s="5"/>
      <c r="EP96" s="4"/>
      <c r="EQ96" s="4"/>
      <c r="ER96" s="4"/>
      <c r="ES96" s="4"/>
      <c r="ET96" s="4"/>
      <c r="EU96" s="4"/>
      <c r="EV96" s="4"/>
      <c r="EW96" s="4"/>
      <c r="EX96" s="5">
        <v>0.6119</v>
      </c>
      <c r="EY96" s="5">
        <v>0.65100000000000002</v>
      </c>
      <c r="EZ96" s="5">
        <v>0.31900000000000001</v>
      </c>
      <c r="FA96" s="5">
        <v>1.6000000000000001E-3</v>
      </c>
      <c r="FB96" s="5">
        <v>0.88990000000000002</v>
      </c>
      <c r="FC96" s="5">
        <v>0.66439999999999999</v>
      </c>
      <c r="FD96" s="5">
        <v>1</v>
      </c>
      <c r="FE96" s="5">
        <v>9.1038999999999994</v>
      </c>
      <c r="FF96" s="4">
        <v>0.62460000000000004</v>
      </c>
      <c r="FG96" s="4">
        <v>0.67789999999999995</v>
      </c>
      <c r="FH96" s="4">
        <v>0.29959999999999998</v>
      </c>
      <c r="FI96" s="4">
        <v>4.7999999999999996E-3</v>
      </c>
      <c r="FJ96" s="4">
        <v>0.88149999999999995</v>
      </c>
      <c r="FK96" s="4">
        <v>0.65990000000000004</v>
      </c>
      <c r="FL96" s="4">
        <v>1</v>
      </c>
      <c r="FM96" s="4">
        <v>7.8556999999999997</v>
      </c>
      <c r="FN96" s="5">
        <v>0.63829999999999998</v>
      </c>
      <c r="FO96" s="5">
        <v>0.70720000000000005</v>
      </c>
      <c r="FP96" s="5">
        <v>0.27889999999999998</v>
      </c>
      <c r="FQ96" s="5">
        <v>8.8999999999999999E-3</v>
      </c>
      <c r="FR96" s="5">
        <v>0.86619999999999997</v>
      </c>
      <c r="FS96" s="5">
        <v>0.65869999999999995</v>
      </c>
      <c r="FT96" s="5">
        <v>1</v>
      </c>
      <c r="FU96" s="5">
        <v>6.093</v>
      </c>
      <c r="FV96" s="4">
        <v>0.66110000000000002</v>
      </c>
      <c r="FW96" s="4">
        <v>0.75970000000000004</v>
      </c>
      <c r="FX96" s="4">
        <v>0.2392</v>
      </c>
      <c r="FY96" s="4">
        <v>1.4800000000000001E-2</v>
      </c>
      <c r="FZ96" s="4">
        <v>0.83309999999999995</v>
      </c>
      <c r="GA96" s="4">
        <v>0.65180000000000005</v>
      </c>
      <c r="GB96" s="4">
        <v>0.99990000000000001</v>
      </c>
      <c r="GC96" s="4">
        <v>2.9203000000000001</v>
      </c>
      <c r="GD96" s="5"/>
      <c r="GE96" s="5"/>
      <c r="GF96" s="5"/>
      <c r="GG96" s="5"/>
      <c r="GH96" s="5"/>
      <c r="GI96" s="5"/>
      <c r="GJ96" s="5"/>
      <c r="GK96" s="5"/>
      <c r="GL96" s="4"/>
      <c r="GM96" s="4"/>
      <c r="GN96" s="4"/>
      <c r="GO96" s="4"/>
      <c r="GP96" s="4"/>
      <c r="GQ96" s="4"/>
      <c r="GR96" s="4"/>
      <c r="GS96" s="4"/>
      <c r="GT96" s="5"/>
      <c r="GU96" s="5"/>
      <c r="GV96" s="5"/>
      <c r="GW96" s="5"/>
      <c r="GX96" s="5"/>
      <c r="GY96" s="5"/>
      <c r="GZ96" s="5"/>
      <c r="HA96" s="5"/>
      <c r="HB96" s="4">
        <v>0.63780000000000003</v>
      </c>
      <c r="HC96" s="4">
        <v>0.70589999999999997</v>
      </c>
      <c r="HD96" s="4">
        <v>0.27929999999999999</v>
      </c>
      <c r="HE96" s="4">
        <v>8.8999999999999999E-3</v>
      </c>
      <c r="HF96" s="4">
        <v>0.86519999999999997</v>
      </c>
      <c r="HG96" s="4"/>
      <c r="HH96" s="4">
        <v>1</v>
      </c>
      <c r="HI96" s="4">
        <v>4.8569000000000004</v>
      </c>
      <c r="HJ96" s="5"/>
      <c r="HK96" s="5"/>
      <c r="HL96" s="5"/>
      <c r="HM96" s="5"/>
      <c r="HN96" s="5"/>
      <c r="HO96" s="5"/>
      <c r="HP96" s="5"/>
      <c r="HQ96" s="5"/>
      <c r="HR96" s="4"/>
      <c r="HS96" s="4"/>
      <c r="HT96" s="4"/>
      <c r="HU96" s="4"/>
      <c r="HV96" s="4"/>
      <c r="HW96" s="4"/>
      <c r="HX96" s="4"/>
      <c r="HY96" s="4"/>
      <c r="HZ96" s="5"/>
      <c r="IA96" s="5"/>
      <c r="IB96" s="5"/>
      <c r="IC96" s="5"/>
      <c r="ID96" s="5"/>
      <c r="IE96" s="5"/>
      <c r="IF96" s="5"/>
      <c r="IG96" s="5"/>
      <c r="IH96" s="4"/>
      <c r="II96" s="4"/>
      <c r="IJ96" s="4"/>
      <c r="IK96" s="4"/>
      <c r="IL96" s="4"/>
      <c r="IM96" s="4"/>
      <c r="IN96" s="4"/>
      <c r="IO96" s="4"/>
      <c r="IP96" s="5"/>
      <c r="IQ96" s="5"/>
      <c r="IR96" s="5"/>
      <c r="IS96" s="5"/>
      <c r="IT96" s="5"/>
      <c r="IU96" s="5"/>
      <c r="IV96" s="5"/>
      <c r="IW96" s="5"/>
      <c r="IX96" s="4"/>
      <c r="IY96" s="4"/>
      <c r="IZ96" s="4"/>
      <c r="JA96" s="4"/>
      <c r="JB96" s="4"/>
      <c r="JC96" s="4"/>
      <c r="JD96" s="4"/>
      <c r="JE96" s="4"/>
      <c r="JF96" s="5"/>
      <c r="JG96" s="5"/>
      <c r="JH96" s="5"/>
      <c r="JI96" s="5"/>
      <c r="JJ96" s="5"/>
      <c r="JK96" s="5"/>
      <c r="JL96" s="5"/>
      <c r="JM96" s="5"/>
      <c r="JN96" s="4">
        <f t="shared" si="16"/>
        <v>0.64481875</v>
      </c>
      <c r="JO96" s="4">
        <f t="shared" si="17"/>
        <v>0.72442499999999987</v>
      </c>
      <c r="JP96" s="4">
        <f t="shared" si="18"/>
        <v>0.267625</v>
      </c>
      <c r="JQ96" s="4">
        <f t="shared" si="19"/>
        <v>9.7937500000000004E-3</v>
      </c>
      <c r="JR96" s="4">
        <f t="shared" si="20"/>
        <v>0.85340625000000014</v>
      </c>
      <c r="JS96" s="4">
        <f t="shared" si="21"/>
        <v>0.65662999999999994</v>
      </c>
      <c r="JT96" s="4">
        <f t="shared" si="22"/>
        <v>0.99890625</v>
      </c>
      <c r="JU96" s="4">
        <f t="shared" si="23"/>
        <v>5.5195124999999994</v>
      </c>
      <c r="JV96" s="1" t="str" cm="1">
        <f t="array" aca="1" ref="JV96" ca="1">CONCATENATE(INDIRECT(ADDRESS(1,MATCH(_xlfn.MINIFS(B96:JM96,metrics.rec,"MAE"),B96:JM96,0)+1)), ", ", INDIRECT(ADDRESS(2,MATCH(_xlfn.MINIFS(B96:JM96,metrics.rec,"MAE"),B96:JM96,0)+1)))</f>
        <v>k=20, r=0.1</v>
      </c>
      <c r="JW96" s="1" t="str" cm="1">
        <f t="array" aca="1" ref="JW96" ca="1">CONCATENATE(INDIRECT(ADDRESS(1,MATCH(_xlfn.MINIFS(B96:JM96,metrics.rec,"MSE"),B96:JM96,0)+1)), ", ", INDIRECT(ADDRESS(2,MATCH(_xlfn.MINIFS(B96:JM96,metrics.rec,"MSE"),B96:JM96,0)+1)))</f>
        <v>k=20, r=0.1</v>
      </c>
      <c r="JX96" s="1" t="str" cm="1">
        <f t="array" aca="1" ref="JX96" ca="1">CONCATENATE(INDIRECT(ADDRESS(1,MATCH(_xlfn.MAXIFS(B96:JM96,metrics.rec,"R"),B96:JM96,0)+1)), ", ", INDIRECT(ADDRESS(2,MATCH(_xlfn.MAXIFS(B96:JM96,metrics.rec,"R"),B96:JM96,0)+1)))</f>
        <v>k=20, r=0.1</v>
      </c>
      <c r="JY96" s="1" t="str" cm="1">
        <f t="array" aca="1" ref="JY96" ca="1">CONCATENATE(INDIRECT(ADDRESS(1,MATCH(_xlfn.MAXIFS(B96:JM96,metrics.rec,"Precision"),B96:JM96,0)+1)), ", ", INDIRECT(ADDRESS(2,MATCH(_xlfn.MAXIFS(B96:JM96,metrics.rec,"Precision"),B96:JM96,0)+1)))</f>
        <v>k=5, r=0.9</v>
      </c>
      <c r="JZ96" s="1" t="str" cm="1">
        <f t="array" aca="1" ref="JZ96" ca="1">CONCATENATE(INDIRECT(ADDRESS(1,MATCH(_xlfn.MAXIFS(B96:JM96,metrics.rec,"Recall"),B96:JM96,0)+1)), ", ", INDIRECT(ADDRESS(2,MATCH(_xlfn.MAXIFS(B96:JM96,metrics.rec,"Recall"),B96:JM96,0)+1)))</f>
        <v>k=5, r=0.1</v>
      </c>
      <c r="KA96" s="1" t="str" cm="1">
        <f t="array" aca="1" ref="KA96" ca="1">CONCATENATE(INDIRECT(ADDRESS(1,MATCH(_xlfn.MAXIFS(B96:JM96,metrics.rec,"Coverage"),B96:JM96,0)+1)), ", ", INDIRECT(ADDRESS(2,MATCH(_xlfn.MAXIFS(B96:JM96,metrics.rec,"Coverage"),B96:JM96,0)+1)))</f>
        <v>k=20, r=0.1</v>
      </c>
      <c r="KB96" s="1" t="str" cm="1">
        <f t="array" aca="1" ref="KB96" ca="1">CONCATENATE(INDIRECT(ADDRESS(1,MATCH(_xlfn.MAXIFS(B96:JM96,metrics.rec,"Recatio"),B96:JM96,0)+1)), ", ", INDIRECT(ADDRESS(2,MATCH(_xlfn.MAXIFS(B96:JM96,metrics.rec,"Recatio"),B96:JM96,0)+1)))</f>
        <v>k=5, r=0.1</v>
      </c>
      <c r="KC96" s="1" t="str" cm="1">
        <f t="array" aca="1" ref="KC96" ca="1">CONCATENATE(INDIRECT(ADDRESS(1,MATCH(_xlfn.MINIFS(B96:JM96,metrics.rec,"Time"),B96:JM96,0)+1)), ", ", INDIRECT(ADDRESS(2,MATCH(_xlfn.MINIFS(B96:JM96,metrics.rec,"Time"),B96:JM96,0)+1)))</f>
        <v>k=5, r=0.9</v>
      </c>
    </row>
    <row r="97" spans="1:289" x14ac:dyDescent="0.2">
      <c r="A97" s="1" t="s">
        <v>88</v>
      </c>
      <c r="B97" s="4">
        <v>0.60750000000000004</v>
      </c>
      <c r="C97" s="4">
        <v>0.6411</v>
      </c>
      <c r="D97" s="4">
        <v>0.30919999999999997</v>
      </c>
      <c r="E97" s="4">
        <v>1.6000000000000001E-3</v>
      </c>
      <c r="F97" s="4">
        <v>0.8921</v>
      </c>
      <c r="G97" s="4"/>
      <c r="H97" s="4">
        <v>1</v>
      </c>
      <c r="I97" s="4">
        <v>9.3269000000000002</v>
      </c>
      <c r="J97" s="5">
        <v>0.61419999999999997</v>
      </c>
      <c r="K97" s="5">
        <v>0.65659999999999996</v>
      </c>
      <c r="L97" s="5">
        <v>0.31659999999999999</v>
      </c>
      <c r="M97" s="5">
        <v>3.0999999999999999E-3</v>
      </c>
      <c r="N97" s="5">
        <v>0.88770000000000004</v>
      </c>
      <c r="O97" s="5">
        <v>0.66220000000000001</v>
      </c>
      <c r="P97" s="5">
        <v>1</v>
      </c>
      <c r="Q97" s="5">
        <v>9.3660999999999994</v>
      </c>
      <c r="R97" s="4">
        <v>0.62129999999999996</v>
      </c>
      <c r="S97" s="4">
        <v>0.67330000000000001</v>
      </c>
      <c r="T97" s="4">
        <v>0.30459999999999998</v>
      </c>
      <c r="U97" s="4">
        <v>4.7999999999999996E-3</v>
      </c>
      <c r="V97" s="4">
        <v>0.88149999999999995</v>
      </c>
      <c r="W97" s="4"/>
      <c r="X97" s="4">
        <v>1</v>
      </c>
      <c r="Y97" s="4">
        <v>7.1871</v>
      </c>
      <c r="Z97" s="5">
        <v>0.62680000000000002</v>
      </c>
      <c r="AA97" s="5">
        <v>0.68279999999999996</v>
      </c>
      <c r="AB97" s="5">
        <v>0.2893</v>
      </c>
      <c r="AC97" s="5">
        <v>6.7000000000000002E-3</v>
      </c>
      <c r="AD97" s="5">
        <v>0.87760000000000005</v>
      </c>
      <c r="AE97" s="5">
        <v>0.66059999999999997</v>
      </c>
      <c r="AF97" s="5">
        <v>1</v>
      </c>
      <c r="AG97" s="5">
        <v>5.9151999999999996</v>
      </c>
      <c r="AH97" s="4">
        <v>0.63390000000000002</v>
      </c>
      <c r="AI97" s="4">
        <v>0.6986</v>
      </c>
      <c r="AJ97" s="4">
        <v>0.28039999999999998</v>
      </c>
      <c r="AK97" s="4">
        <v>8.8999999999999999E-3</v>
      </c>
      <c r="AL97" s="4">
        <v>0.86550000000000005</v>
      </c>
      <c r="AM97" s="4"/>
      <c r="AN97" s="4">
        <v>1</v>
      </c>
      <c r="AO97" s="4">
        <v>4.7920999999999996</v>
      </c>
      <c r="AP97" s="5">
        <v>0.64729999999999999</v>
      </c>
      <c r="AQ97" s="5">
        <v>0.72750000000000004</v>
      </c>
      <c r="AR97" s="5">
        <v>0.2535</v>
      </c>
      <c r="AS97" s="5">
        <v>1.15E-2</v>
      </c>
      <c r="AT97" s="5">
        <v>0.85229999999999995</v>
      </c>
      <c r="AU97" s="5">
        <v>0.65510000000000002</v>
      </c>
      <c r="AV97" s="5">
        <v>1</v>
      </c>
      <c r="AW97" s="5">
        <v>4.2725</v>
      </c>
      <c r="AX97" s="4">
        <v>0.66269999999999996</v>
      </c>
      <c r="AY97" s="4">
        <v>0.76559999999999995</v>
      </c>
      <c r="AZ97" s="4">
        <v>0.2286</v>
      </c>
      <c r="BA97" s="4">
        <v>1.4800000000000001E-2</v>
      </c>
      <c r="BB97" s="4">
        <v>0.83279999999999998</v>
      </c>
      <c r="BC97" s="4"/>
      <c r="BD97" s="4">
        <v>1</v>
      </c>
      <c r="BE97" s="4">
        <v>3.4115000000000002</v>
      </c>
      <c r="BF97" s="5">
        <v>0.69159999999999999</v>
      </c>
      <c r="BG97" s="5">
        <v>0.83940000000000003</v>
      </c>
      <c r="BH97" s="5">
        <v>0.19189999999999999</v>
      </c>
      <c r="BI97" s="5">
        <v>1.9699999999999999E-2</v>
      </c>
      <c r="BJ97" s="5">
        <v>0.79430000000000001</v>
      </c>
      <c r="BK97" s="5">
        <v>0.63759999999999994</v>
      </c>
      <c r="BL97" s="5">
        <v>0.99870000000000003</v>
      </c>
      <c r="BM97" s="5">
        <v>1.9753000000000001</v>
      </c>
      <c r="BN97" s="4">
        <v>0.75249999999999995</v>
      </c>
      <c r="BO97" s="4">
        <v>0.99099999999999999</v>
      </c>
      <c r="BP97" s="4">
        <v>0.13750000000000001</v>
      </c>
      <c r="BQ97" s="4">
        <v>2.86E-2</v>
      </c>
      <c r="BR97" s="4">
        <v>0.70309999999999995</v>
      </c>
      <c r="BS97" s="4"/>
      <c r="BT97" s="4">
        <v>0.9839</v>
      </c>
      <c r="BU97" s="4">
        <v>1.4422999999999999</v>
      </c>
      <c r="BV97" s="5"/>
      <c r="BW97" s="5"/>
      <c r="BX97" s="5"/>
      <c r="BY97" s="5"/>
      <c r="BZ97" s="5"/>
      <c r="CA97" s="5"/>
      <c r="CB97" s="5"/>
      <c r="CC97" s="5"/>
      <c r="CD97" s="4"/>
      <c r="CE97" s="4"/>
      <c r="CF97" s="4"/>
      <c r="CG97" s="4"/>
      <c r="CH97" s="4"/>
      <c r="CI97" s="4"/>
      <c r="CJ97" s="4"/>
      <c r="CK97" s="4"/>
      <c r="CL97" s="5">
        <v>0.6351</v>
      </c>
      <c r="CM97" s="5">
        <v>0.70189999999999997</v>
      </c>
      <c r="CN97" s="5">
        <v>0.28320000000000001</v>
      </c>
      <c r="CO97" s="5">
        <v>8.8999999999999999E-3</v>
      </c>
      <c r="CP97" s="5">
        <v>0.86699999999999999</v>
      </c>
      <c r="CQ97" s="5">
        <v>0.65839999999999999</v>
      </c>
      <c r="CR97" s="5">
        <v>1</v>
      </c>
      <c r="CS97" s="5">
        <v>6.1161000000000003</v>
      </c>
      <c r="CT97" s="4"/>
      <c r="CU97" s="4"/>
      <c r="CV97" s="4"/>
      <c r="CW97" s="4"/>
      <c r="CX97" s="4"/>
      <c r="CY97" s="4"/>
      <c r="CZ97" s="4"/>
      <c r="DA97" s="4"/>
      <c r="DB97" s="5"/>
      <c r="DC97" s="5"/>
      <c r="DD97" s="5"/>
      <c r="DE97" s="5"/>
      <c r="DF97" s="5"/>
      <c r="DG97" s="5"/>
      <c r="DH97" s="5"/>
      <c r="DI97" s="5"/>
      <c r="DJ97" s="4"/>
      <c r="DK97" s="4"/>
      <c r="DL97" s="4"/>
      <c r="DM97" s="4"/>
      <c r="DN97" s="4"/>
      <c r="DO97" s="4"/>
      <c r="DP97" s="4"/>
      <c r="DQ97" s="4"/>
      <c r="DR97" s="5"/>
      <c r="DS97" s="5"/>
      <c r="DT97" s="5"/>
      <c r="DU97" s="5"/>
      <c r="DV97" s="5"/>
      <c r="DW97" s="5"/>
      <c r="DX97" s="5"/>
      <c r="DY97" s="5"/>
      <c r="DZ97" s="4">
        <v>0.63529999999999998</v>
      </c>
      <c r="EA97" s="4">
        <v>0.7016</v>
      </c>
      <c r="EB97" s="4">
        <v>0.2838</v>
      </c>
      <c r="EC97" s="4">
        <v>8.8999999999999999E-3</v>
      </c>
      <c r="ED97" s="4">
        <v>0.86539999999999995</v>
      </c>
      <c r="EE97" s="4">
        <v>0.65759999999999996</v>
      </c>
      <c r="EF97" s="4">
        <v>1</v>
      </c>
      <c r="EG97" s="4">
        <v>5.0259</v>
      </c>
      <c r="EH97" s="5"/>
      <c r="EI97" s="5"/>
      <c r="EJ97" s="5"/>
      <c r="EK97" s="5"/>
      <c r="EL97" s="5"/>
      <c r="EM97" s="5"/>
      <c r="EN97" s="5"/>
      <c r="EO97" s="5"/>
      <c r="EP97" s="4"/>
      <c r="EQ97" s="4"/>
      <c r="ER97" s="4"/>
      <c r="ES97" s="4"/>
      <c r="ET97" s="4"/>
      <c r="EU97" s="4"/>
      <c r="EV97" s="4"/>
      <c r="EW97" s="4"/>
      <c r="EX97" s="5">
        <v>0.60680000000000001</v>
      </c>
      <c r="EY97" s="5">
        <v>0.64080000000000004</v>
      </c>
      <c r="EZ97" s="5">
        <v>0.32969999999999999</v>
      </c>
      <c r="FA97" s="5">
        <v>1.6000000000000001E-3</v>
      </c>
      <c r="FB97" s="5">
        <v>0.89159999999999995</v>
      </c>
      <c r="FC97" s="5">
        <v>0.66539999999999999</v>
      </c>
      <c r="FD97" s="5">
        <v>1</v>
      </c>
      <c r="FE97" s="5">
        <v>9.0279000000000007</v>
      </c>
      <c r="FF97" s="4">
        <v>0.62050000000000005</v>
      </c>
      <c r="FG97" s="4">
        <v>0.67020000000000002</v>
      </c>
      <c r="FH97" s="4">
        <v>0.30880000000000002</v>
      </c>
      <c r="FI97" s="4">
        <v>4.7999999999999996E-3</v>
      </c>
      <c r="FJ97" s="4">
        <v>0.88280000000000003</v>
      </c>
      <c r="FK97" s="4">
        <v>0.66049999999999998</v>
      </c>
      <c r="FL97" s="4">
        <v>1</v>
      </c>
      <c r="FM97" s="4">
        <v>6.7484000000000002</v>
      </c>
      <c r="FN97" s="5">
        <v>0.63549999999999995</v>
      </c>
      <c r="FO97" s="5">
        <v>0.70279999999999998</v>
      </c>
      <c r="FP97" s="5">
        <v>0.28239999999999998</v>
      </c>
      <c r="FQ97" s="5">
        <v>8.8999999999999999E-3</v>
      </c>
      <c r="FR97" s="5">
        <v>0.86680000000000001</v>
      </c>
      <c r="FS97" s="5">
        <v>0.65859999999999996</v>
      </c>
      <c r="FT97" s="5">
        <v>1</v>
      </c>
      <c r="FU97" s="5">
        <v>6.2259000000000002</v>
      </c>
      <c r="FV97" s="4">
        <v>0.66239999999999999</v>
      </c>
      <c r="FW97" s="4">
        <v>0.76590000000000003</v>
      </c>
      <c r="FX97" s="4">
        <v>0.2336</v>
      </c>
      <c r="FY97" s="4">
        <v>1.4800000000000001E-2</v>
      </c>
      <c r="FZ97" s="4">
        <v>0.83189999999999997</v>
      </c>
      <c r="GA97" s="4">
        <v>0.65100000000000002</v>
      </c>
      <c r="GB97" s="4">
        <v>0.99990000000000001</v>
      </c>
      <c r="GC97" s="4">
        <v>2.9874000000000001</v>
      </c>
      <c r="GD97" s="5"/>
      <c r="GE97" s="5"/>
      <c r="GF97" s="5"/>
      <c r="GG97" s="5"/>
      <c r="GH97" s="5"/>
      <c r="GI97" s="5"/>
      <c r="GJ97" s="5"/>
      <c r="GK97" s="5"/>
      <c r="GL97" s="4"/>
      <c r="GM97" s="4"/>
      <c r="GN97" s="4"/>
      <c r="GO97" s="4"/>
      <c r="GP97" s="4"/>
      <c r="GQ97" s="4"/>
      <c r="GR97" s="4"/>
      <c r="GS97" s="4"/>
      <c r="GT97" s="5"/>
      <c r="GU97" s="5"/>
      <c r="GV97" s="5"/>
      <c r="GW97" s="5"/>
      <c r="GX97" s="5"/>
      <c r="GY97" s="5"/>
      <c r="GZ97" s="5"/>
      <c r="HA97" s="5"/>
      <c r="HB97" s="4">
        <v>0.63500000000000001</v>
      </c>
      <c r="HC97" s="4">
        <v>0.70179999999999998</v>
      </c>
      <c r="HD97" s="4">
        <v>0.28199999999999997</v>
      </c>
      <c r="HE97" s="4">
        <v>8.8999999999999999E-3</v>
      </c>
      <c r="HF97" s="4">
        <v>0.86580000000000001</v>
      </c>
      <c r="HG97" s="4"/>
      <c r="HH97" s="4">
        <v>1</v>
      </c>
      <c r="HI97" s="4">
        <v>4.9482999999999997</v>
      </c>
      <c r="HJ97" s="5"/>
      <c r="HK97" s="5"/>
      <c r="HL97" s="5"/>
      <c r="HM97" s="5"/>
      <c r="HN97" s="5"/>
      <c r="HO97" s="5"/>
      <c r="HP97" s="5"/>
      <c r="HQ97" s="5"/>
      <c r="HR97" s="4"/>
      <c r="HS97" s="4"/>
      <c r="HT97" s="4"/>
      <c r="HU97" s="4"/>
      <c r="HV97" s="4"/>
      <c r="HW97" s="4"/>
      <c r="HX97" s="4"/>
      <c r="HY97" s="4"/>
      <c r="HZ97" s="5"/>
      <c r="IA97" s="5"/>
      <c r="IB97" s="5"/>
      <c r="IC97" s="5"/>
      <c r="ID97" s="5"/>
      <c r="IE97" s="5"/>
      <c r="IF97" s="5"/>
      <c r="IG97" s="5"/>
      <c r="IH97" s="4"/>
      <c r="II97" s="4"/>
      <c r="IJ97" s="4"/>
      <c r="IK97" s="4"/>
      <c r="IL97" s="4"/>
      <c r="IM97" s="4"/>
      <c r="IN97" s="4"/>
      <c r="IO97" s="4"/>
      <c r="IP97" s="5"/>
      <c r="IQ97" s="5"/>
      <c r="IR97" s="5"/>
      <c r="IS97" s="5"/>
      <c r="IT97" s="5"/>
      <c r="IU97" s="5"/>
      <c r="IV97" s="5"/>
      <c r="IW97" s="5"/>
      <c r="IX97" s="4"/>
      <c r="IY97" s="4"/>
      <c r="IZ97" s="4"/>
      <c r="JA97" s="4"/>
      <c r="JB97" s="4"/>
      <c r="JC97" s="4"/>
      <c r="JD97" s="4"/>
      <c r="JE97" s="4"/>
      <c r="JF97" s="5"/>
      <c r="JG97" s="5"/>
      <c r="JH97" s="5"/>
      <c r="JI97" s="5"/>
      <c r="JJ97" s="5"/>
      <c r="JK97" s="5"/>
      <c r="JL97" s="5"/>
      <c r="JM97" s="5"/>
      <c r="JN97" s="4">
        <f t="shared" si="16"/>
        <v>0.64302500000000007</v>
      </c>
      <c r="JO97" s="4">
        <f t="shared" si="17"/>
        <v>0.72255625000000001</v>
      </c>
      <c r="JP97" s="4">
        <f t="shared" si="18"/>
        <v>0.26969375000000001</v>
      </c>
      <c r="JQ97" s="4">
        <f t="shared" si="19"/>
        <v>9.78125E-3</v>
      </c>
      <c r="JR97" s="4">
        <f t="shared" si="20"/>
        <v>0.85363749999999983</v>
      </c>
      <c r="JS97" s="4">
        <f t="shared" si="21"/>
        <v>0.65669999999999995</v>
      </c>
      <c r="JT97" s="4">
        <f t="shared" si="22"/>
        <v>0.99890625</v>
      </c>
      <c r="JU97" s="4">
        <f t="shared" si="23"/>
        <v>5.5480562500000001</v>
      </c>
      <c r="JV97" s="1" t="str" cm="1">
        <f t="array" aca="1" ref="JV97" ca="1">CONCATENATE(INDIRECT(ADDRESS(1,MATCH(_xlfn.MINIFS(B97:JM97,metrics.rec,"MAE"),B97:JM97,0)+1)), ", ", INDIRECT(ADDRESS(2,MATCH(_xlfn.MINIFS(B97:JM97,metrics.rec,"MAE"),B97:JM97,0)+1)))</f>
        <v>k=20, r=0.1</v>
      </c>
      <c r="JW97" s="1" t="str" cm="1">
        <f t="array" aca="1" ref="JW97" ca="1">CONCATENATE(INDIRECT(ADDRESS(1,MATCH(_xlfn.MINIFS(B97:JM97,metrics.rec,"MSE"),B97:JM97,0)+1)), ", ", INDIRECT(ADDRESS(2,MATCH(_xlfn.MINIFS(B97:JM97,metrics.rec,"MSE"),B97:JM97,0)+1)))</f>
        <v>k=20, r=0.1</v>
      </c>
      <c r="JX97" s="1" t="str" cm="1">
        <f t="array" aca="1" ref="JX97" ca="1">CONCATENATE(INDIRECT(ADDRESS(1,MATCH(_xlfn.MAXIFS(B97:JM97,metrics.rec,"R"),B97:JM97,0)+1)), ", ", INDIRECT(ADDRESS(2,MATCH(_xlfn.MAXIFS(B97:JM97,metrics.rec,"R"),B97:JM97,0)+1)))</f>
        <v>k=20, r=0.1</v>
      </c>
      <c r="JY97" s="1" t="str" cm="1">
        <f t="array" aca="1" ref="JY97" ca="1">CONCATENATE(INDIRECT(ADDRESS(1,MATCH(_xlfn.MAXIFS(B97:JM97,metrics.rec,"Precision"),B97:JM97,0)+1)), ", ", INDIRECT(ADDRESS(2,MATCH(_xlfn.MAXIFS(B97:JM97,metrics.rec,"Precision"),B97:JM97,0)+1)))</f>
        <v>k=5, r=0.9</v>
      </c>
      <c r="JZ97" s="1" t="str" cm="1">
        <f t="array" aca="1" ref="JZ97" ca="1">CONCATENATE(INDIRECT(ADDRESS(1,MATCH(_xlfn.MAXIFS(B97:JM97,metrics.rec,"Recall"),B97:JM97,0)+1)), ", ", INDIRECT(ADDRESS(2,MATCH(_xlfn.MAXIFS(B97:JM97,metrics.rec,"Recall"),B97:JM97,0)+1)))</f>
        <v>k=5, r=0.1</v>
      </c>
      <c r="KA97" s="1" t="str" cm="1">
        <f t="array" aca="1" ref="KA97" ca="1">CONCATENATE(INDIRECT(ADDRESS(1,MATCH(_xlfn.MAXIFS(B97:JM97,metrics.rec,"Coverage"),B97:JM97,0)+1)), ", ", INDIRECT(ADDRESS(2,MATCH(_xlfn.MAXIFS(B97:JM97,metrics.rec,"Coverage"),B97:JM97,0)+1)))</f>
        <v>k=20, r=0.1</v>
      </c>
      <c r="KB97" s="1" t="str" cm="1">
        <f t="array" aca="1" ref="KB97" ca="1">CONCATENATE(INDIRECT(ADDRESS(1,MATCH(_xlfn.MAXIFS(B97:JM97,metrics.rec,"Recatio"),B97:JM97,0)+1)), ", ", INDIRECT(ADDRESS(2,MATCH(_xlfn.MAXIFS(B97:JM97,metrics.rec,"Recatio"),B97:JM97,0)+1)))</f>
        <v>k=5, r=0.1</v>
      </c>
      <c r="KC97" s="1" t="str" cm="1">
        <f t="array" aca="1" ref="KC97" ca="1">CONCATENATE(INDIRECT(ADDRESS(1,MATCH(_xlfn.MINIFS(B97:JM97,metrics.rec,"Time"),B97:JM97,0)+1)), ", ", INDIRECT(ADDRESS(2,MATCH(_xlfn.MINIFS(B97:JM97,metrics.rec,"Time"),B97:JM97,0)+1)))</f>
        <v>k=5, r=0.9</v>
      </c>
    </row>
    <row r="98" spans="1:289" x14ac:dyDescent="0.2">
      <c r="A98" s="1" t="s">
        <v>89</v>
      </c>
      <c r="B98" s="4">
        <v>0.62549999999999994</v>
      </c>
      <c r="C98" s="4">
        <v>0.67469999999999997</v>
      </c>
      <c r="D98" s="4">
        <v>0.28889999999999999</v>
      </c>
      <c r="E98" s="4">
        <v>1.6000000000000001E-3</v>
      </c>
      <c r="F98" s="4">
        <v>0.88080000000000003</v>
      </c>
      <c r="G98" s="4"/>
      <c r="H98" s="4">
        <v>1</v>
      </c>
      <c r="I98" s="4">
        <v>8.7735000000000003</v>
      </c>
      <c r="J98" s="5">
        <v>0.63019999999999998</v>
      </c>
      <c r="K98" s="5">
        <v>0.68620000000000003</v>
      </c>
      <c r="L98" s="5">
        <v>0.2918</v>
      </c>
      <c r="M98" s="5">
        <v>3.0999999999999999E-3</v>
      </c>
      <c r="N98" s="5">
        <v>0.87880000000000003</v>
      </c>
      <c r="O98" s="5">
        <v>0.65410000000000001</v>
      </c>
      <c r="P98" s="5">
        <v>1</v>
      </c>
      <c r="Q98" s="5">
        <v>10.4689</v>
      </c>
      <c r="R98" s="4">
        <v>0.63519999999999999</v>
      </c>
      <c r="S98" s="4">
        <v>0.69779999999999998</v>
      </c>
      <c r="T98" s="4">
        <v>0.27910000000000001</v>
      </c>
      <c r="U98" s="4">
        <v>4.7999999999999996E-3</v>
      </c>
      <c r="V98" s="4">
        <v>0.87209999999999999</v>
      </c>
      <c r="W98" s="4"/>
      <c r="X98" s="4">
        <v>1</v>
      </c>
      <c r="Y98" s="4">
        <v>6.9813999999999998</v>
      </c>
      <c r="Z98" s="5">
        <v>0.63949999999999996</v>
      </c>
      <c r="AA98" s="5">
        <v>0.70509999999999995</v>
      </c>
      <c r="AB98" s="5">
        <v>0.27260000000000001</v>
      </c>
      <c r="AC98" s="5">
        <v>6.7000000000000002E-3</v>
      </c>
      <c r="AD98" s="5">
        <v>0.86880000000000002</v>
      </c>
      <c r="AE98" s="5">
        <v>0.6542</v>
      </c>
      <c r="AF98" s="5">
        <v>1</v>
      </c>
      <c r="AG98" s="5">
        <v>5.6725000000000003</v>
      </c>
      <c r="AH98" s="4">
        <v>0.64429999999999998</v>
      </c>
      <c r="AI98" s="4">
        <v>0.7157</v>
      </c>
      <c r="AJ98" s="4">
        <v>0.27089999999999997</v>
      </c>
      <c r="AK98" s="4">
        <v>8.8000000000000005E-3</v>
      </c>
      <c r="AL98" s="4">
        <v>0.85960000000000003</v>
      </c>
      <c r="AM98" s="4"/>
      <c r="AN98" s="4">
        <v>1</v>
      </c>
      <c r="AO98" s="4">
        <v>5.3250999999999999</v>
      </c>
      <c r="AP98" s="5">
        <v>0.65490000000000004</v>
      </c>
      <c r="AQ98" s="5">
        <v>0.73819999999999997</v>
      </c>
      <c r="AR98" s="5">
        <v>0.24940000000000001</v>
      </c>
      <c r="AS98" s="5">
        <v>1.15E-2</v>
      </c>
      <c r="AT98" s="5">
        <v>0.84699999999999998</v>
      </c>
      <c r="AU98" s="5">
        <v>0.65169999999999995</v>
      </c>
      <c r="AV98" s="5">
        <v>1</v>
      </c>
      <c r="AW98" s="5">
        <v>4.1840999999999999</v>
      </c>
      <c r="AX98" s="4">
        <v>0.6673</v>
      </c>
      <c r="AY98" s="4">
        <v>0.76949999999999996</v>
      </c>
      <c r="AZ98" s="4">
        <v>0.23300000000000001</v>
      </c>
      <c r="BA98" s="4">
        <v>1.4800000000000001E-2</v>
      </c>
      <c r="BB98" s="4">
        <v>0.83</v>
      </c>
      <c r="BC98" s="4"/>
      <c r="BD98" s="4">
        <v>1</v>
      </c>
      <c r="BE98" s="4">
        <v>3.2860999999999998</v>
      </c>
      <c r="BF98" s="5">
        <v>0.69289999999999996</v>
      </c>
      <c r="BG98" s="5">
        <v>0.83489999999999998</v>
      </c>
      <c r="BH98" s="5">
        <v>0.1938</v>
      </c>
      <c r="BI98" s="5">
        <v>1.95E-2</v>
      </c>
      <c r="BJ98" s="5">
        <v>0.79430000000000001</v>
      </c>
      <c r="BK98" s="5">
        <v>0.64639999999999997</v>
      </c>
      <c r="BL98" s="5">
        <v>0.99870000000000003</v>
      </c>
      <c r="BM98" s="5">
        <v>1.9746999999999999</v>
      </c>
      <c r="BN98" s="4">
        <v>0.75890000000000002</v>
      </c>
      <c r="BO98" s="4">
        <v>1.0027999999999999</v>
      </c>
      <c r="BP98" s="4">
        <v>0.1381</v>
      </c>
      <c r="BQ98" s="4">
        <v>2.7900000000000001E-2</v>
      </c>
      <c r="BR98" s="4">
        <v>0.70779999999999998</v>
      </c>
      <c r="BS98" s="4"/>
      <c r="BT98" s="4">
        <v>0.9839</v>
      </c>
      <c r="BU98" s="4">
        <v>1.421</v>
      </c>
      <c r="BV98" s="5"/>
      <c r="BW98" s="5"/>
      <c r="BX98" s="5"/>
      <c r="BY98" s="5"/>
      <c r="BZ98" s="5"/>
      <c r="CA98" s="5"/>
      <c r="CB98" s="5"/>
      <c r="CC98" s="5"/>
      <c r="CD98" s="4"/>
      <c r="CE98" s="4"/>
      <c r="CF98" s="4"/>
      <c r="CG98" s="4"/>
      <c r="CH98" s="4"/>
      <c r="CI98" s="4"/>
      <c r="CJ98" s="4"/>
      <c r="CK98" s="4"/>
      <c r="CL98" s="5">
        <v>0.64570000000000005</v>
      </c>
      <c r="CM98" s="5">
        <v>0.71930000000000005</v>
      </c>
      <c r="CN98" s="5">
        <v>0.26869999999999999</v>
      </c>
      <c r="CO98" s="5">
        <v>8.8999999999999999E-3</v>
      </c>
      <c r="CP98" s="5">
        <v>0.86019999999999996</v>
      </c>
      <c r="CQ98" s="5">
        <v>0.65369999999999995</v>
      </c>
      <c r="CR98" s="5">
        <v>1</v>
      </c>
      <c r="CS98" s="5">
        <v>5.2321</v>
      </c>
      <c r="CT98" s="4"/>
      <c r="CU98" s="4"/>
      <c r="CV98" s="4"/>
      <c r="CW98" s="4"/>
      <c r="CX98" s="4"/>
      <c r="CY98" s="4"/>
      <c r="CZ98" s="4"/>
      <c r="DA98" s="4"/>
      <c r="DB98" s="5"/>
      <c r="DC98" s="5"/>
      <c r="DD98" s="5"/>
      <c r="DE98" s="5"/>
      <c r="DF98" s="5"/>
      <c r="DG98" s="5"/>
      <c r="DH98" s="5"/>
      <c r="DI98" s="5"/>
      <c r="DJ98" s="4"/>
      <c r="DK98" s="4"/>
      <c r="DL98" s="4"/>
      <c r="DM98" s="4"/>
      <c r="DN98" s="4"/>
      <c r="DO98" s="4"/>
      <c r="DP98" s="4"/>
      <c r="DQ98" s="4"/>
      <c r="DR98" s="5"/>
      <c r="DS98" s="5"/>
      <c r="DT98" s="5"/>
      <c r="DU98" s="5"/>
      <c r="DV98" s="5"/>
      <c r="DW98" s="5"/>
      <c r="DX98" s="5"/>
      <c r="DY98" s="5"/>
      <c r="DZ98" s="4">
        <v>0.64539999999999997</v>
      </c>
      <c r="EA98" s="4">
        <v>0.71889999999999998</v>
      </c>
      <c r="EB98" s="4">
        <v>0.27189999999999998</v>
      </c>
      <c r="EC98" s="4">
        <v>8.8999999999999999E-3</v>
      </c>
      <c r="ED98" s="4">
        <v>0.85870000000000002</v>
      </c>
      <c r="EE98" s="4">
        <v>0.65259999999999996</v>
      </c>
      <c r="EF98" s="4">
        <v>1</v>
      </c>
      <c r="EG98" s="4">
        <v>4.9581999999999997</v>
      </c>
      <c r="EH98" s="5"/>
      <c r="EI98" s="5"/>
      <c r="EJ98" s="5"/>
      <c r="EK98" s="5"/>
      <c r="EL98" s="5"/>
      <c r="EM98" s="5"/>
      <c r="EN98" s="5"/>
      <c r="EO98" s="5"/>
      <c r="EP98" s="4"/>
      <c r="EQ98" s="4"/>
      <c r="ER98" s="4"/>
      <c r="ES98" s="4"/>
      <c r="ET98" s="4"/>
      <c r="EU98" s="4"/>
      <c r="EV98" s="4"/>
      <c r="EW98" s="4"/>
      <c r="EX98" s="5">
        <v>0.62419999999999998</v>
      </c>
      <c r="EY98" s="5">
        <v>0.67200000000000004</v>
      </c>
      <c r="EZ98" s="5">
        <v>0.30209999999999998</v>
      </c>
      <c r="FA98" s="5">
        <v>1.6000000000000001E-3</v>
      </c>
      <c r="FB98" s="5">
        <v>0.88060000000000005</v>
      </c>
      <c r="FC98" s="5">
        <v>0.65539999999999998</v>
      </c>
      <c r="FD98" s="5">
        <v>1</v>
      </c>
      <c r="FE98" s="5">
        <v>9.3855000000000004</v>
      </c>
      <c r="FF98" s="4">
        <v>0.6341</v>
      </c>
      <c r="FG98" s="4">
        <v>0.69489999999999996</v>
      </c>
      <c r="FH98" s="4">
        <v>0.2873</v>
      </c>
      <c r="FI98" s="4">
        <v>4.7999999999999996E-3</v>
      </c>
      <c r="FJ98" s="4">
        <v>0.87360000000000004</v>
      </c>
      <c r="FK98" s="4">
        <v>0.65280000000000005</v>
      </c>
      <c r="FL98" s="4">
        <v>1</v>
      </c>
      <c r="FM98" s="4">
        <v>6.2746000000000004</v>
      </c>
      <c r="FN98" s="5">
        <v>0.64610000000000001</v>
      </c>
      <c r="FO98" s="5">
        <v>0.72140000000000004</v>
      </c>
      <c r="FP98" s="5">
        <v>0.26929999999999998</v>
      </c>
      <c r="FQ98" s="5">
        <v>8.8000000000000005E-3</v>
      </c>
      <c r="FR98" s="5">
        <v>0.85870000000000002</v>
      </c>
      <c r="FS98" s="5">
        <v>0.65449999999999997</v>
      </c>
      <c r="FT98" s="5">
        <v>1</v>
      </c>
      <c r="FU98" s="5">
        <v>6.1193</v>
      </c>
      <c r="FV98" s="4">
        <v>0.66669999999999996</v>
      </c>
      <c r="FW98" s="4">
        <v>0.76910000000000001</v>
      </c>
      <c r="FX98" s="4">
        <v>0.23369999999999999</v>
      </c>
      <c r="FY98" s="4">
        <v>1.47E-2</v>
      </c>
      <c r="FZ98" s="4">
        <v>0.82850000000000001</v>
      </c>
      <c r="GA98" s="4">
        <v>0.65249999999999997</v>
      </c>
      <c r="GB98" s="4">
        <v>0.99990000000000001</v>
      </c>
      <c r="GC98" s="4">
        <v>2.9342000000000001</v>
      </c>
      <c r="GD98" s="5"/>
      <c r="GE98" s="5"/>
      <c r="GF98" s="5"/>
      <c r="GG98" s="5"/>
      <c r="GH98" s="5"/>
      <c r="GI98" s="5"/>
      <c r="GJ98" s="5"/>
      <c r="GK98" s="5"/>
      <c r="GL98" s="4"/>
      <c r="GM98" s="4"/>
      <c r="GN98" s="4"/>
      <c r="GO98" s="4"/>
      <c r="GP98" s="4"/>
      <c r="GQ98" s="4"/>
      <c r="GR98" s="4"/>
      <c r="GS98" s="4"/>
      <c r="GT98" s="5"/>
      <c r="GU98" s="5"/>
      <c r="GV98" s="5"/>
      <c r="GW98" s="5"/>
      <c r="GX98" s="5"/>
      <c r="GY98" s="5"/>
      <c r="GZ98" s="5"/>
      <c r="HA98" s="5"/>
      <c r="HB98" s="4"/>
      <c r="HC98" s="4"/>
      <c r="HD98" s="4"/>
      <c r="HE98" s="4"/>
      <c r="HF98" s="4"/>
      <c r="HG98" s="4"/>
      <c r="HH98" s="4"/>
      <c r="HI98" s="4"/>
      <c r="HJ98" s="5"/>
      <c r="HK98" s="5"/>
      <c r="HL98" s="5"/>
      <c r="HM98" s="5"/>
      <c r="HN98" s="5"/>
      <c r="HO98" s="5"/>
      <c r="HP98" s="5"/>
      <c r="HQ98" s="5"/>
      <c r="HR98" s="4"/>
      <c r="HS98" s="4"/>
      <c r="HT98" s="4"/>
      <c r="HU98" s="4"/>
      <c r="HV98" s="4"/>
      <c r="HW98" s="4"/>
      <c r="HX98" s="4"/>
      <c r="HY98" s="4"/>
      <c r="HZ98" s="5"/>
      <c r="IA98" s="5"/>
      <c r="IB98" s="5"/>
      <c r="IC98" s="5"/>
      <c r="ID98" s="5"/>
      <c r="IE98" s="5"/>
      <c r="IF98" s="5"/>
      <c r="IG98" s="5"/>
      <c r="IH98" s="4"/>
      <c r="II98" s="4"/>
      <c r="IJ98" s="4"/>
      <c r="IK98" s="4"/>
      <c r="IL98" s="4"/>
      <c r="IM98" s="4"/>
      <c r="IN98" s="4"/>
      <c r="IO98" s="4"/>
      <c r="IP98" s="5"/>
      <c r="IQ98" s="5"/>
      <c r="IR98" s="5"/>
      <c r="IS98" s="5"/>
      <c r="IT98" s="5"/>
      <c r="IU98" s="5"/>
      <c r="IV98" s="5"/>
      <c r="IW98" s="5"/>
      <c r="IX98" s="4"/>
      <c r="IY98" s="4"/>
      <c r="IZ98" s="4"/>
      <c r="JA98" s="4"/>
      <c r="JB98" s="4"/>
      <c r="JC98" s="4"/>
      <c r="JD98" s="4"/>
      <c r="JE98" s="4"/>
      <c r="JF98" s="5"/>
      <c r="JG98" s="5"/>
      <c r="JH98" s="5"/>
      <c r="JI98" s="5"/>
      <c r="JJ98" s="5"/>
      <c r="JK98" s="5"/>
      <c r="JL98" s="5"/>
      <c r="JM98" s="5"/>
      <c r="JN98" s="4">
        <f t="shared" si="16"/>
        <v>0.65405999999999997</v>
      </c>
      <c r="JO98" s="4">
        <f t="shared" si="17"/>
        <v>0.74136666666666673</v>
      </c>
      <c r="JP98" s="4">
        <f t="shared" si="18"/>
        <v>0.25670666666666669</v>
      </c>
      <c r="JQ98" s="4">
        <f t="shared" si="19"/>
        <v>9.7599999999999996E-3</v>
      </c>
      <c r="JR98" s="4">
        <f t="shared" si="20"/>
        <v>0.84663333333333335</v>
      </c>
      <c r="JS98" s="4">
        <f t="shared" si="21"/>
        <v>0.65278999999999987</v>
      </c>
      <c r="JT98" s="4">
        <f t="shared" si="22"/>
        <v>0.99883333333333335</v>
      </c>
      <c r="JU98" s="4">
        <f t="shared" si="23"/>
        <v>5.5327466666666671</v>
      </c>
      <c r="JV98" s="1" t="str" cm="1">
        <f t="array" aca="1" ref="JV98" ca="1">CONCATENATE(INDIRECT(ADDRESS(1,MATCH(_xlfn.MINIFS(B98:JM98,metrics.rec,"MAE"),B98:JM98,0)+1)), ", ", INDIRECT(ADDRESS(2,MATCH(_xlfn.MINIFS(B98:JM98,metrics.rec,"MAE"),B98:JM98,0)+1)))</f>
        <v>k=20, r=0.1</v>
      </c>
      <c r="JW98" s="1" t="str" cm="1">
        <f t="array" aca="1" ref="JW98" ca="1">CONCATENATE(INDIRECT(ADDRESS(1,MATCH(_xlfn.MINIFS(B98:JM98,metrics.rec,"MSE"),B98:JM98,0)+1)), ", ", INDIRECT(ADDRESS(2,MATCH(_xlfn.MINIFS(B98:JM98,metrics.rec,"MSE"),B98:JM98,0)+1)))</f>
        <v>k=20, r=0.1</v>
      </c>
      <c r="JX98" s="1" t="str" cm="1">
        <f t="array" aca="1" ref="JX98" ca="1">CONCATENATE(INDIRECT(ADDRESS(1,MATCH(_xlfn.MAXIFS(B98:JM98,metrics.rec,"R"),B98:JM98,0)+1)), ", ", INDIRECT(ADDRESS(2,MATCH(_xlfn.MAXIFS(B98:JM98,metrics.rec,"R"),B98:JM98,0)+1)))</f>
        <v>k=20, r=0.1</v>
      </c>
      <c r="JY98" s="1" t="str" cm="1">
        <f t="array" aca="1" ref="JY98" ca="1">CONCATENATE(INDIRECT(ADDRESS(1,MATCH(_xlfn.MAXIFS(B98:JM98,metrics.rec,"Precision"),B98:JM98,0)+1)), ", ", INDIRECT(ADDRESS(2,MATCH(_xlfn.MAXIFS(B98:JM98,metrics.rec,"Precision"),B98:JM98,0)+1)))</f>
        <v>k=5, r=0.9</v>
      </c>
      <c r="JZ98" s="1" t="str" cm="1">
        <f t="array" aca="1" ref="JZ98" ca="1">CONCATENATE(INDIRECT(ADDRESS(1,MATCH(_xlfn.MAXIFS(B98:JM98,metrics.rec,"Recall"),B98:JM98,0)+1)), ", ", INDIRECT(ADDRESS(2,MATCH(_xlfn.MAXIFS(B98:JM98,metrics.rec,"Recall"),B98:JM98,0)+1)))</f>
        <v>k=5, r=0.1</v>
      </c>
      <c r="KA98" s="1" t="str" cm="1">
        <f t="array" aca="1" ref="KA98" ca="1">CONCATENATE(INDIRECT(ADDRESS(1,MATCH(_xlfn.MAXIFS(B98:JM98,metrics.rec,"Coverage"),B98:JM98,0)+1)), ", ", INDIRECT(ADDRESS(2,MATCH(_xlfn.MAXIFS(B98:JM98,metrics.rec,"Coverage"),B98:JM98,0)+1)))</f>
        <v>k=20, r=0.1</v>
      </c>
      <c r="KB98" s="1" t="str" cm="1">
        <f t="array" aca="1" ref="KB98" ca="1">CONCATENATE(INDIRECT(ADDRESS(1,MATCH(_xlfn.MAXIFS(B98:JM98,metrics.rec,"Recatio"),B98:JM98,0)+1)), ", ", INDIRECT(ADDRESS(2,MATCH(_xlfn.MAXIFS(B98:JM98,metrics.rec,"Recatio"),B98:JM98,0)+1)))</f>
        <v>k=5, r=0.1</v>
      </c>
      <c r="KC98" s="1" t="str" cm="1">
        <f t="array" aca="1" ref="KC98" ca="1">CONCATENATE(INDIRECT(ADDRESS(1,MATCH(_xlfn.MINIFS(B98:JM98,metrics.rec,"Time"),B98:JM98,0)+1)), ", ", INDIRECT(ADDRESS(2,MATCH(_xlfn.MINIFS(B98:JM98,metrics.rec,"Time"),B98:JM98,0)+1)))</f>
        <v>k=5, r=0.9</v>
      </c>
    </row>
    <row r="99" spans="1:289" x14ac:dyDescent="0.2">
      <c r="A99" s="1" t="s">
        <v>90</v>
      </c>
      <c r="B99" s="4">
        <v>0.61229999999999996</v>
      </c>
      <c r="C99" s="4">
        <v>0.64939999999999998</v>
      </c>
      <c r="D99" s="4">
        <v>0.3095</v>
      </c>
      <c r="E99" s="4">
        <v>1.6000000000000001E-3</v>
      </c>
      <c r="F99" s="4">
        <v>0.88729999999999998</v>
      </c>
      <c r="G99" s="4"/>
      <c r="H99" s="4">
        <v>1</v>
      </c>
      <c r="I99" s="4">
        <v>7.9621000000000004</v>
      </c>
      <c r="J99" s="5">
        <v>0.6179</v>
      </c>
      <c r="K99" s="5">
        <v>0.66290000000000004</v>
      </c>
      <c r="L99" s="5">
        <v>0.31190000000000001</v>
      </c>
      <c r="M99" s="5">
        <v>3.0999999999999999E-3</v>
      </c>
      <c r="N99" s="5">
        <v>0.8831</v>
      </c>
      <c r="O99" s="5">
        <v>0.65720000000000001</v>
      </c>
      <c r="P99" s="5">
        <v>1</v>
      </c>
      <c r="Q99" s="5">
        <v>10.6648</v>
      </c>
      <c r="R99" s="4">
        <v>0.62480000000000002</v>
      </c>
      <c r="S99" s="4">
        <v>0.67910000000000004</v>
      </c>
      <c r="T99" s="4">
        <v>0.29820000000000002</v>
      </c>
      <c r="U99" s="4">
        <v>4.7999999999999996E-3</v>
      </c>
      <c r="V99" s="4">
        <v>0.87709999999999999</v>
      </c>
      <c r="W99" s="4"/>
      <c r="X99" s="4">
        <v>1</v>
      </c>
      <c r="Y99" s="4">
        <v>7.1859000000000002</v>
      </c>
      <c r="Z99" s="5">
        <v>0.62980000000000003</v>
      </c>
      <c r="AA99" s="5">
        <v>0.6875</v>
      </c>
      <c r="AB99" s="5">
        <v>0.28689999999999999</v>
      </c>
      <c r="AC99" s="5">
        <v>6.7000000000000002E-3</v>
      </c>
      <c r="AD99" s="5">
        <v>0.873</v>
      </c>
      <c r="AE99" s="5">
        <v>0.65610000000000002</v>
      </c>
      <c r="AF99" s="5">
        <v>1</v>
      </c>
      <c r="AG99" s="5">
        <v>5.8513000000000002</v>
      </c>
      <c r="AH99" s="4">
        <v>0.63749999999999996</v>
      </c>
      <c r="AI99" s="4">
        <v>0.70479999999999998</v>
      </c>
      <c r="AJ99" s="4">
        <v>0.27950000000000003</v>
      </c>
      <c r="AK99" s="4">
        <v>8.8999999999999999E-3</v>
      </c>
      <c r="AL99" s="4">
        <v>0.86129999999999995</v>
      </c>
      <c r="AM99" s="4"/>
      <c r="AN99" s="4">
        <v>1</v>
      </c>
      <c r="AO99" s="4">
        <v>5.5347999999999997</v>
      </c>
      <c r="AP99" s="5">
        <v>0.64910000000000001</v>
      </c>
      <c r="AQ99" s="5">
        <v>0.72889999999999999</v>
      </c>
      <c r="AR99" s="5">
        <v>0.25459999999999999</v>
      </c>
      <c r="AS99" s="5">
        <v>1.15E-2</v>
      </c>
      <c r="AT99" s="5">
        <v>0.84870000000000001</v>
      </c>
      <c r="AU99" s="5">
        <v>0.65149999999999997</v>
      </c>
      <c r="AV99" s="5">
        <v>1</v>
      </c>
      <c r="AW99" s="5">
        <v>4.2072000000000003</v>
      </c>
      <c r="AX99" s="4">
        <v>0.66390000000000005</v>
      </c>
      <c r="AY99" s="4">
        <v>0.76539999999999997</v>
      </c>
      <c r="AZ99" s="4">
        <v>0.2291</v>
      </c>
      <c r="BA99" s="4">
        <v>1.4800000000000001E-2</v>
      </c>
      <c r="BB99" s="4">
        <v>0.82979999999999998</v>
      </c>
      <c r="BC99" s="4"/>
      <c r="BD99" s="4">
        <v>1</v>
      </c>
      <c r="BE99" s="4">
        <v>3.2238000000000002</v>
      </c>
      <c r="BF99" s="5">
        <v>0.69130000000000003</v>
      </c>
      <c r="BG99" s="5">
        <v>0.83550000000000002</v>
      </c>
      <c r="BH99" s="5">
        <v>0.19059999999999999</v>
      </c>
      <c r="BI99" s="5">
        <v>1.9699999999999999E-2</v>
      </c>
      <c r="BJ99" s="5">
        <v>0.79210000000000003</v>
      </c>
      <c r="BK99" s="5">
        <v>0.63570000000000004</v>
      </c>
      <c r="BL99" s="5">
        <v>0.99870000000000003</v>
      </c>
      <c r="BM99" s="5">
        <v>1.9705999999999999</v>
      </c>
      <c r="BN99" s="4">
        <v>0.75190000000000001</v>
      </c>
      <c r="BO99" s="4">
        <v>0.98799999999999999</v>
      </c>
      <c r="BP99" s="4">
        <v>0.13650000000000001</v>
      </c>
      <c r="BQ99" s="4">
        <v>2.86E-2</v>
      </c>
      <c r="BR99" s="4">
        <v>0.70179999999999998</v>
      </c>
      <c r="BS99" s="4"/>
      <c r="BT99" s="4">
        <v>0.9839</v>
      </c>
      <c r="BU99" s="4">
        <v>1.4305000000000001</v>
      </c>
      <c r="BV99" s="5"/>
      <c r="BW99" s="5"/>
      <c r="BX99" s="5"/>
      <c r="BY99" s="5"/>
      <c r="BZ99" s="5"/>
      <c r="CA99" s="5"/>
      <c r="CB99" s="5"/>
      <c r="CC99" s="5"/>
      <c r="CD99" s="4"/>
      <c r="CE99" s="4"/>
      <c r="CF99" s="4"/>
      <c r="CG99" s="4"/>
      <c r="CH99" s="4"/>
      <c r="CI99" s="4"/>
      <c r="CJ99" s="4"/>
      <c r="CK99" s="4"/>
      <c r="CL99" s="5">
        <v>0.63800000000000001</v>
      </c>
      <c r="CM99" s="5">
        <v>0.70569999999999999</v>
      </c>
      <c r="CN99" s="5">
        <v>0.2782</v>
      </c>
      <c r="CO99" s="5">
        <v>8.8999999999999999E-3</v>
      </c>
      <c r="CP99" s="5">
        <v>0.86339999999999995</v>
      </c>
      <c r="CQ99" s="5">
        <v>0.65459999999999996</v>
      </c>
      <c r="CR99" s="5">
        <v>1</v>
      </c>
      <c r="CS99" s="5">
        <v>7.1174999999999997</v>
      </c>
      <c r="CT99" s="4"/>
      <c r="CU99" s="4"/>
      <c r="CV99" s="4"/>
      <c r="CW99" s="4"/>
      <c r="CX99" s="4"/>
      <c r="CY99" s="4"/>
      <c r="CZ99" s="4"/>
      <c r="DA99" s="4"/>
      <c r="DB99" s="5"/>
      <c r="DC99" s="5"/>
      <c r="DD99" s="5"/>
      <c r="DE99" s="5"/>
      <c r="DF99" s="5"/>
      <c r="DG99" s="5"/>
      <c r="DH99" s="5"/>
      <c r="DI99" s="5"/>
      <c r="DJ99" s="4"/>
      <c r="DK99" s="4"/>
      <c r="DL99" s="4"/>
      <c r="DM99" s="4"/>
      <c r="DN99" s="4"/>
      <c r="DO99" s="4"/>
      <c r="DP99" s="4"/>
      <c r="DQ99" s="4"/>
      <c r="DR99" s="5"/>
      <c r="DS99" s="5"/>
      <c r="DT99" s="5"/>
      <c r="DU99" s="5"/>
      <c r="DV99" s="5"/>
      <c r="DW99" s="5"/>
      <c r="DX99" s="5"/>
      <c r="DY99" s="5"/>
      <c r="DZ99" s="4">
        <v>0.63770000000000004</v>
      </c>
      <c r="EA99" s="4">
        <v>0.70509999999999995</v>
      </c>
      <c r="EB99" s="4">
        <v>0.28129999999999999</v>
      </c>
      <c r="EC99" s="4">
        <v>8.8999999999999999E-3</v>
      </c>
      <c r="ED99" s="4">
        <v>0.86150000000000004</v>
      </c>
      <c r="EE99" s="4">
        <v>0.65369999999999995</v>
      </c>
      <c r="EF99" s="4">
        <v>1</v>
      </c>
      <c r="EG99" s="4">
        <v>5.6330999999999998</v>
      </c>
      <c r="EH99" s="5"/>
      <c r="EI99" s="5"/>
      <c r="EJ99" s="5"/>
      <c r="EK99" s="5"/>
      <c r="EL99" s="5"/>
      <c r="EM99" s="5"/>
      <c r="EN99" s="5"/>
      <c r="EO99" s="5"/>
      <c r="EP99" s="4"/>
      <c r="EQ99" s="4"/>
      <c r="ER99" s="4"/>
      <c r="ES99" s="4"/>
      <c r="ET99" s="4"/>
      <c r="EU99" s="4"/>
      <c r="EV99" s="4"/>
      <c r="EW99" s="4"/>
      <c r="EX99" s="5">
        <v>0.6109</v>
      </c>
      <c r="EY99" s="5">
        <v>0.64770000000000005</v>
      </c>
      <c r="EZ99" s="5">
        <v>0.32090000000000002</v>
      </c>
      <c r="FA99" s="5">
        <v>1.6000000000000001E-3</v>
      </c>
      <c r="FB99" s="5">
        <v>0.88700000000000001</v>
      </c>
      <c r="FC99" s="5">
        <v>0.65959999999999996</v>
      </c>
      <c r="FD99" s="5">
        <v>1</v>
      </c>
      <c r="FE99" s="5">
        <v>9.4191000000000003</v>
      </c>
      <c r="FF99" s="4">
        <v>0.62380000000000002</v>
      </c>
      <c r="FG99" s="4">
        <v>0.67530000000000001</v>
      </c>
      <c r="FH99" s="4">
        <v>0.30459999999999998</v>
      </c>
      <c r="FI99" s="4">
        <v>4.7999999999999996E-3</v>
      </c>
      <c r="FJ99" s="4">
        <v>0.87839999999999996</v>
      </c>
      <c r="FK99" s="4">
        <v>0.65559999999999996</v>
      </c>
      <c r="FL99" s="4">
        <v>1</v>
      </c>
      <c r="FM99" s="4">
        <v>6.6750999999999996</v>
      </c>
      <c r="FN99" s="5">
        <v>0.63829999999999998</v>
      </c>
      <c r="FO99" s="5">
        <v>0.70689999999999997</v>
      </c>
      <c r="FP99" s="5">
        <v>0.2782</v>
      </c>
      <c r="FQ99" s="5">
        <v>8.8999999999999999E-3</v>
      </c>
      <c r="FR99" s="5">
        <v>0.86299999999999999</v>
      </c>
      <c r="FS99" s="5">
        <v>0.65480000000000005</v>
      </c>
      <c r="FT99" s="5">
        <v>1</v>
      </c>
      <c r="FU99" s="5">
        <v>6.0675999999999997</v>
      </c>
      <c r="FV99" s="4">
        <v>0.66349999999999998</v>
      </c>
      <c r="FW99" s="4">
        <v>0.76549999999999996</v>
      </c>
      <c r="FX99" s="4">
        <v>0.2334</v>
      </c>
      <c r="FY99" s="4">
        <v>1.4800000000000001E-2</v>
      </c>
      <c r="FZ99" s="4">
        <v>0.82889999999999997</v>
      </c>
      <c r="GA99" s="4">
        <v>0.64839999999999998</v>
      </c>
      <c r="GB99" s="4">
        <v>0.99990000000000001</v>
      </c>
      <c r="GC99" s="4">
        <v>2.9586999999999999</v>
      </c>
      <c r="GD99" s="5"/>
      <c r="GE99" s="5"/>
      <c r="GF99" s="5"/>
      <c r="GG99" s="5"/>
      <c r="GH99" s="5"/>
      <c r="GI99" s="5"/>
      <c r="GJ99" s="5"/>
      <c r="GK99" s="5"/>
      <c r="GL99" s="4"/>
      <c r="GM99" s="4"/>
      <c r="GN99" s="4"/>
      <c r="GO99" s="4"/>
      <c r="GP99" s="4"/>
      <c r="GQ99" s="4"/>
      <c r="GR99" s="4"/>
      <c r="GS99" s="4"/>
      <c r="GT99" s="5"/>
      <c r="GU99" s="5"/>
      <c r="GV99" s="5"/>
      <c r="GW99" s="5"/>
      <c r="GX99" s="5"/>
      <c r="GY99" s="5"/>
      <c r="GZ99" s="5"/>
      <c r="HA99" s="5"/>
      <c r="HB99" s="4"/>
      <c r="HC99" s="4"/>
      <c r="HD99" s="4"/>
      <c r="HE99" s="4"/>
      <c r="HF99" s="4"/>
      <c r="HG99" s="4"/>
      <c r="HH99" s="4"/>
      <c r="HI99" s="4"/>
      <c r="HJ99" s="5"/>
      <c r="HK99" s="5"/>
      <c r="HL99" s="5"/>
      <c r="HM99" s="5"/>
      <c r="HN99" s="5"/>
      <c r="HO99" s="5"/>
      <c r="HP99" s="5"/>
      <c r="HQ99" s="5"/>
      <c r="HR99" s="4"/>
      <c r="HS99" s="4"/>
      <c r="HT99" s="4"/>
      <c r="HU99" s="4"/>
      <c r="HV99" s="4"/>
      <c r="HW99" s="4"/>
      <c r="HX99" s="4"/>
      <c r="HY99" s="4"/>
      <c r="HZ99" s="5"/>
      <c r="IA99" s="5"/>
      <c r="IB99" s="5"/>
      <c r="IC99" s="5"/>
      <c r="ID99" s="5"/>
      <c r="IE99" s="5"/>
      <c r="IF99" s="5"/>
      <c r="IG99" s="5"/>
      <c r="IH99" s="4"/>
      <c r="II99" s="4"/>
      <c r="IJ99" s="4"/>
      <c r="IK99" s="4"/>
      <c r="IL99" s="4"/>
      <c r="IM99" s="4"/>
      <c r="IN99" s="4"/>
      <c r="IO99" s="4"/>
      <c r="IP99" s="5"/>
      <c r="IQ99" s="5"/>
      <c r="IR99" s="5"/>
      <c r="IS99" s="5"/>
      <c r="IT99" s="5"/>
      <c r="IU99" s="5"/>
      <c r="IV99" s="5"/>
      <c r="IW99" s="5"/>
      <c r="IX99" s="4"/>
      <c r="IY99" s="4"/>
      <c r="IZ99" s="4"/>
      <c r="JA99" s="4"/>
      <c r="JB99" s="4"/>
      <c r="JC99" s="4"/>
      <c r="JD99" s="4"/>
      <c r="JE99" s="4"/>
      <c r="JF99" s="5"/>
      <c r="JG99" s="5"/>
      <c r="JH99" s="5"/>
      <c r="JI99" s="5"/>
      <c r="JJ99" s="5"/>
      <c r="JK99" s="5"/>
      <c r="JL99" s="5"/>
      <c r="JM99" s="5"/>
      <c r="JN99" s="4">
        <f t="shared" si="16"/>
        <v>0.64604666666666666</v>
      </c>
      <c r="JO99" s="4">
        <f t="shared" si="17"/>
        <v>0.72717999999999994</v>
      </c>
      <c r="JP99" s="4">
        <f t="shared" si="18"/>
        <v>0.26622666666666667</v>
      </c>
      <c r="JQ99" s="4">
        <f t="shared" si="19"/>
        <v>9.8399999999999998E-3</v>
      </c>
      <c r="JR99" s="4">
        <f t="shared" si="20"/>
        <v>0.84909333333333337</v>
      </c>
      <c r="JS99" s="4">
        <f t="shared" si="21"/>
        <v>0.65271999999999986</v>
      </c>
      <c r="JT99" s="4">
        <f t="shared" si="22"/>
        <v>0.99883333333333335</v>
      </c>
      <c r="JU99" s="4">
        <f t="shared" si="23"/>
        <v>5.7268066666666648</v>
      </c>
      <c r="JV99" s="1" t="str" cm="1">
        <f t="array" aca="1" ref="JV99" ca="1">CONCATENATE(INDIRECT(ADDRESS(1,MATCH(_xlfn.MINIFS(B99:JM99,metrics.rec,"MAE"),B99:JM99,0)+1)), ", ", INDIRECT(ADDRESS(2,MATCH(_xlfn.MINIFS(B99:JM99,metrics.rec,"MAE"),B99:JM99,0)+1)))</f>
        <v>k=20, r=0.1</v>
      </c>
      <c r="JW99" s="1" t="str" cm="1">
        <f t="array" aca="1" ref="JW99" ca="1">CONCATENATE(INDIRECT(ADDRESS(1,MATCH(_xlfn.MINIFS(B99:JM99,metrics.rec,"MSE"),B99:JM99,0)+1)), ", ", INDIRECT(ADDRESS(2,MATCH(_xlfn.MINIFS(B99:JM99,metrics.rec,"MSE"),B99:JM99,0)+1)))</f>
        <v>k=20, r=0.1</v>
      </c>
      <c r="JX99" s="1" t="str" cm="1">
        <f t="array" aca="1" ref="JX99" ca="1">CONCATENATE(INDIRECT(ADDRESS(1,MATCH(_xlfn.MAXIFS(B99:JM99,metrics.rec,"R"),B99:JM99,0)+1)), ", ", INDIRECT(ADDRESS(2,MATCH(_xlfn.MAXIFS(B99:JM99,metrics.rec,"R"),B99:JM99,0)+1)))</f>
        <v>k=20, r=0.1</v>
      </c>
      <c r="JY99" s="1" t="str" cm="1">
        <f t="array" aca="1" ref="JY99" ca="1">CONCATENATE(INDIRECT(ADDRESS(1,MATCH(_xlfn.MAXIFS(B99:JM99,metrics.rec,"Precision"),B99:JM99,0)+1)), ", ", INDIRECT(ADDRESS(2,MATCH(_xlfn.MAXIFS(B99:JM99,metrics.rec,"Precision"),B99:JM99,0)+1)))</f>
        <v>k=5, r=0.9</v>
      </c>
      <c r="JZ99" s="1" t="str" cm="1">
        <f t="array" aca="1" ref="JZ99" ca="1">CONCATENATE(INDIRECT(ADDRESS(1,MATCH(_xlfn.MAXIFS(B99:JM99,metrics.rec,"Recall"),B99:JM99,0)+1)), ", ", INDIRECT(ADDRESS(2,MATCH(_xlfn.MAXIFS(B99:JM99,metrics.rec,"Recall"),B99:JM99,0)+1)))</f>
        <v>k=5, r=0.1</v>
      </c>
      <c r="KA99" s="1" t="str" cm="1">
        <f t="array" aca="1" ref="KA99" ca="1">CONCATENATE(INDIRECT(ADDRESS(1,MATCH(_xlfn.MAXIFS(B99:JM99,metrics.rec,"Coverage"),B99:JM99,0)+1)), ", ", INDIRECT(ADDRESS(2,MATCH(_xlfn.MAXIFS(B99:JM99,metrics.rec,"Coverage"),B99:JM99,0)+1)))</f>
        <v>k=20, r=0.1</v>
      </c>
      <c r="KB99" s="1" t="str" cm="1">
        <f t="array" aca="1" ref="KB99" ca="1">CONCATENATE(INDIRECT(ADDRESS(1,MATCH(_xlfn.MAXIFS(B99:JM99,metrics.rec,"Recatio"),B99:JM99,0)+1)), ", ", INDIRECT(ADDRESS(2,MATCH(_xlfn.MAXIFS(B99:JM99,metrics.rec,"Recatio"),B99:JM99,0)+1)))</f>
        <v>k=5, r=0.1</v>
      </c>
      <c r="KC99" s="1" t="str" cm="1">
        <f t="array" aca="1" ref="KC99" ca="1">CONCATENATE(INDIRECT(ADDRESS(1,MATCH(_xlfn.MINIFS(B99:JM99,metrics.rec,"Time"),B99:JM99,0)+1)), ", ", INDIRECT(ADDRESS(2,MATCH(_xlfn.MINIFS(B99:JM99,metrics.rec,"Time"),B99:JM99,0)+1)))</f>
        <v>k=5, r=0.9</v>
      </c>
    </row>
    <row r="100" spans="1:289" x14ac:dyDescent="0.2">
      <c r="A100" s="1" t="s">
        <v>91</v>
      </c>
      <c r="B100" s="4">
        <v>0.60980000000000001</v>
      </c>
      <c r="C100" s="4">
        <v>0.64270000000000005</v>
      </c>
      <c r="D100" s="4">
        <v>0.30780000000000002</v>
      </c>
      <c r="E100" s="4">
        <v>1.6000000000000001E-3</v>
      </c>
      <c r="F100" s="4">
        <v>0.88490000000000002</v>
      </c>
      <c r="G100" s="4"/>
      <c r="H100" s="4">
        <v>1</v>
      </c>
      <c r="I100" s="4">
        <v>7.6308999999999996</v>
      </c>
      <c r="J100" s="5">
        <v>0.6149</v>
      </c>
      <c r="K100" s="5">
        <v>0.65539999999999998</v>
      </c>
      <c r="L100" s="5">
        <v>0.318</v>
      </c>
      <c r="M100" s="5">
        <v>3.0999999999999999E-3</v>
      </c>
      <c r="N100" s="5">
        <v>0.88049999999999995</v>
      </c>
      <c r="O100" s="5">
        <v>0.65100000000000002</v>
      </c>
      <c r="P100" s="5">
        <v>1</v>
      </c>
      <c r="Q100" s="5">
        <v>10.232699999999999</v>
      </c>
      <c r="R100" s="4">
        <v>0.62209999999999999</v>
      </c>
      <c r="S100" s="4">
        <v>0.67169999999999996</v>
      </c>
      <c r="T100" s="4">
        <v>0.30059999999999998</v>
      </c>
      <c r="U100" s="4">
        <v>4.7999999999999996E-3</v>
      </c>
      <c r="V100" s="4">
        <v>0.87380000000000002</v>
      </c>
      <c r="W100" s="4"/>
      <c r="X100" s="4">
        <v>1</v>
      </c>
      <c r="Y100" s="4">
        <v>6.9821</v>
      </c>
      <c r="Z100" s="5">
        <v>0.62809999999999999</v>
      </c>
      <c r="AA100" s="5">
        <v>0.68269999999999997</v>
      </c>
      <c r="AB100" s="5">
        <v>0.2863</v>
      </c>
      <c r="AC100" s="5">
        <v>6.7999999999999996E-3</v>
      </c>
      <c r="AD100" s="5">
        <v>0.86950000000000005</v>
      </c>
      <c r="AE100" s="5">
        <v>0.65010000000000001</v>
      </c>
      <c r="AF100" s="5">
        <v>1</v>
      </c>
      <c r="AG100" s="5">
        <v>5.7203999999999997</v>
      </c>
      <c r="AH100" s="4">
        <v>0.63519999999999999</v>
      </c>
      <c r="AI100" s="4">
        <v>0.69830000000000003</v>
      </c>
      <c r="AJ100" s="4">
        <v>0.28070000000000001</v>
      </c>
      <c r="AK100" s="4">
        <v>8.8999999999999999E-3</v>
      </c>
      <c r="AL100" s="4">
        <v>0.85719999999999996</v>
      </c>
      <c r="AM100" s="4"/>
      <c r="AN100" s="4">
        <v>1</v>
      </c>
      <c r="AO100" s="4">
        <v>5.4379999999999997</v>
      </c>
      <c r="AP100" s="5">
        <v>0.64870000000000005</v>
      </c>
      <c r="AQ100" s="5">
        <v>0.72689999999999999</v>
      </c>
      <c r="AR100" s="5">
        <v>0.24790000000000001</v>
      </c>
      <c r="AS100" s="5">
        <v>1.15E-2</v>
      </c>
      <c r="AT100" s="5">
        <v>0.84279999999999999</v>
      </c>
      <c r="AU100" s="5">
        <v>0.64559999999999995</v>
      </c>
      <c r="AV100" s="5">
        <v>1</v>
      </c>
      <c r="AW100" s="5">
        <v>3.9870999999999999</v>
      </c>
      <c r="AX100" s="4">
        <v>0.66590000000000005</v>
      </c>
      <c r="AY100" s="4">
        <v>0.76949999999999996</v>
      </c>
      <c r="AZ100" s="4">
        <v>0.222</v>
      </c>
      <c r="BA100" s="4">
        <v>1.4800000000000001E-2</v>
      </c>
      <c r="BB100" s="4">
        <v>0.82199999999999995</v>
      </c>
      <c r="BC100" s="4"/>
      <c r="BD100" s="4">
        <v>1</v>
      </c>
      <c r="BE100" s="4">
        <v>3.2098</v>
      </c>
      <c r="BF100" s="5">
        <v>0.69620000000000004</v>
      </c>
      <c r="BG100" s="5">
        <v>0.84650000000000003</v>
      </c>
      <c r="BH100" s="5">
        <v>0.1835</v>
      </c>
      <c r="BI100" s="5">
        <v>1.9599999999999999E-2</v>
      </c>
      <c r="BJ100" s="5">
        <v>0.78180000000000005</v>
      </c>
      <c r="BK100" s="5">
        <v>0.63160000000000005</v>
      </c>
      <c r="BL100" s="5">
        <v>0.99870000000000003</v>
      </c>
      <c r="BM100" s="5">
        <v>1.9409000000000001</v>
      </c>
      <c r="BN100" s="4">
        <v>0.75729999999999997</v>
      </c>
      <c r="BO100" s="4">
        <v>1.0007999999999999</v>
      </c>
      <c r="BP100" s="4">
        <v>0.13320000000000001</v>
      </c>
      <c r="BQ100" s="4">
        <v>2.8400000000000002E-2</v>
      </c>
      <c r="BR100" s="4">
        <v>0.69410000000000005</v>
      </c>
      <c r="BS100" s="4"/>
      <c r="BT100" s="4">
        <v>0.9839</v>
      </c>
      <c r="BU100" s="4">
        <v>1.4609000000000001</v>
      </c>
      <c r="BV100" s="5"/>
      <c r="BW100" s="5"/>
      <c r="BX100" s="5"/>
      <c r="BY100" s="5"/>
      <c r="BZ100" s="5"/>
      <c r="CA100" s="5"/>
      <c r="CB100" s="5"/>
      <c r="CC100" s="5"/>
      <c r="CD100" s="4"/>
      <c r="CE100" s="4"/>
      <c r="CF100" s="4"/>
      <c r="CG100" s="4"/>
      <c r="CH100" s="4"/>
      <c r="CI100" s="4"/>
      <c r="CJ100" s="4"/>
      <c r="CK100" s="4"/>
      <c r="CL100" s="5">
        <v>0.63629999999999998</v>
      </c>
      <c r="CM100" s="5">
        <v>0.70120000000000005</v>
      </c>
      <c r="CN100" s="5">
        <v>0.27879999999999999</v>
      </c>
      <c r="CO100" s="5">
        <v>8.8999999999999999E-3</v>
      </c>
      <c r="CP100" s="5">
        <v>0.8589</v>
      </c>
      <c r="CQ100" s="5">
        <v>0.64859999999999995</v>
      </c>
      <c r="CR100" s="5">
        <v>1</v>
      </c>
      <c r="CS100" s="5">
        <v>4.3630000000000004</v>
      </c>
      <c r="CT100" s="4"/>
      <c r="CU100" s="4"/>
      <c r="CV100" s="4"/>
      <c r="CW100" s="4"/>
      <c r="CX100" s="4"/>
      <c r="CY100" s="4"/>
      <c r="CZ100" s="4"/>
      <c r="DA100" s="4"/>
      <c r="DB100" s="5"/>
      <c r="DC100" s="5"/>
      <c r="DD100" s="5"/>
      <c r="DE100" s="5"/>
      <c r="DF100" s="5"/>
      <c r="DG100" s="5"/>
      <c r="DH100" s="5"/>
      <c r="DI100" s="5"/>
      <c r="DJ100" s="4"/>
      <c r="DK100" s="4"/>
      <c r="DL100" s="4"/>
      <c r="DM100" s="4"/>
      <c r="DN100" s="4"/>
      <c r="DO100" s="4"/>
      <c r="DP100" s="4"/>
      <c r="DQ100" s="4"/>
      <c r="DR100" s="5"/>
      <c r="DS100" s="5"/>
      <c r="DT100" s="5"/>
      <c r="DU100" s="5"/>
      <c r="DV100" s="5"/>
      <c r="DW100" s="5"/>
      <c r="DX100" s="5"/>
      <c r="DY100" s="5"/>
      <c r="DZ100" s="4">
        <v>0.63629999999999998</v>
      </c>
      <c r="EA100" s="4">
        <v>0.70079999999999998</v>
      </c>
      <c r="EB100" s="4">
        <v>0.27850000000000003</v>
      </c>
      <c r="EC100" s="4">
        <v>8.8999999999999999E-3</v>
      </c>
      <c r="ED100" s="4">
        <v>0.85729999999999995</v>
      </c>
      <c r="EE100" s="4">
        <v>0.64759999999999995</v>
      </c>
      <c r="EF100" s="4">
        <v>1</v>
      </c>
      <c r="EG100" s="4">
        <v>5.3662000000000001</v>
      </c>
      <c r="EH100" s="5"/>
      <c r="EI100" s="5"/>
      <c r="EJ100" s="5"/>
      <c r="EK100" s="5"/>
      <c r="EL100" s="5"/>
      <c r="EM100" s="5"/>
      <c r="EN100" s="5"/>
      <c r="EO100" s="5"/>
      <c r="EP100" s="4"/>
      <c r="EQ100" s="4"/>
      <c r="ER100" s="4"/>
      <c r="ES100" s="4"/>
      <c r="ET100" s="4"/>
      <c r="EU100" s="4"/>
      <c r="EV100" s="4"/>
      <c r="EW100" s="4"/>
      <c r="EX100" s="5">
        <v>0.60840000000000005</v>
      </c>
      <c r="EY100" s="5">
        <v>0.6411</v>
      </c>
      <c r="EZ100" s="5">
        <v>0.3251</v>
      </c>
      <c r="FA100" s="5">
        <v>1.6000000000000001E-3</v>
      </c>
      <c r="FB100" s="5">
        <v>0.88490000000000002</v>
      </c>
      <c r="FC100" s="5">
        <v>0.65339999999999998</v>
      </c>
      <c r="FD100" s="5">
        <v>1</v>
      </c>
      <c r="FE100" s="5">
        <v>8.7840000000000007</v>
      </c>
      <c r="FF100" s="4">
        <v>0.62109999999999999</v>
      </c>
      <c r="FG100" s="4">
        <v>0.66849999999999998</v>
      </c>
      <c r="FH100" s="4">
        <v>0.30830000000000002</v>
      </c>
      <c r="FI100" s="4">
        <v>4.7999999999999996E-3</v>
      </c>
      <c r="FJ100" s="4">
        <v>0.87529999999999997</v>
      </c>
      <c r="FK100" s="4">
        <v>0.64939999999999998</v>
      </c>
      <c r="FL100" s="4">
        <v>1</v>
      </c>
      <c r="FM100" s="4">
        <v>7.0342000000000002</v>
      </c>
      <c r="FN100" s="5">
        <v>0.63670000000000004</v>
      </c>
      <c r="FO100" s="5">
        <v>0.70250000000000001</v>
      </c>
      <c r="FP100" s="5">
        <v>0.27679999999999999</v>
      </c>
      <c r="FQ100" s="5">
        <v>8.8999999999999999E-3</v>
      </c>
      <c r="FR100" s="5">
        <v>0.85850000000000004</v>
      </c>
      <c r="FS100" s="5">
        <v>0.64880000000000004</v>
      </c>
      <c r="FT100" s="5">
        <v>1</v>
      </c>
      <c r="FU100" s="5">
        <v>6.0136000000000003</v>
      </c>
      <c r="FV100" s="4">
        <v>0.66549999999999998</v>
      </c>
      <c r="FW100" s="4">
        <v>0.76929999999999998</v>
      </c>
      <c r="FX100" s="4">
        <v>0.22389999999999999</v>
      </c>
      <c r="FY100" s="4">
        <v>1.4800000000000001E-2</v>
      </c>
      <c r="FZ100" s="4">
        <v>0.82130000000000003</v>
      </c>
      <c r="GA100" s="4">
        <v>0.64319999999999999</v>
      </c>
      <c r="GB100" s="4">
        <v>0.99990000000000001</v>
      </c>
      <c r="GC100" s="4">
        <v>2.8954</v>
      </c>
      <c r="GD100" s="5"/>
      <c r="GE100" s="5"/>
      <c r="GF100" s="5"/>
      <c r="GG100" s="5"/>
      <c r="GH100" s="5"/>
      <c r="GI100" s="5"/>
      <c r="GJ100" s="5"/>
      <c r="GK100" s="5"/>
      <c r="GL100" s="4"/>
      <c r="GM100" s="4"/>
      <c r="GN100" s="4"/>
      <c r="GO100" s="4"/>
      <c r="GP100" s="4"/>
      <c r="GQ100" s="4"/>
      <c r="GR100" s="4"/>
      <c r="GS100" s="4"/>
      <c r="GT100" s="5"/>
      <c r="GU100" s="5"/>
      <c r="GV100" s="5"/>
      <c r="GW100" s="5"/>
      <c r="GX100" s="5"/>
      <c r="GY100" s="5"/>
      <c r="GZ100" s="5"/>
      <c r="HA100" s="5"/>
      <c r="HB100" s="4"/>
      <c r="HC100" s="4"/>
      <c r="HD100" s="4"/>
      <c r="HE100" s="4"/>
      <c r="HF100" s="4"/>
      <c r="HG100" s="4"/>
      <c r="HH100" s="4"/>
      <c r="HI100" s="4"/>
      <c r="HJ100" s="5"/>
      <c r="HK100" s="5"/>
      <c r="HL100" s="5"/>
      <c r="HM100" s="5"/>
      <c r="HN100" s="5"/>
      <c r="HO100" s="5"/>
      <c r="HP100" s="5"/>
      <c r="HQ100" s="5"/>
      <c r="HR100" s="4"/>
      <c r="HS100" s="4"/>
      <c r="HT100" s="4"/>
      <c r="HU100" s="4"/>
      <c r="HV100" s="4"/>
      <c r="HW100" s="4"/>
      <c r="HX100" s="4"/>
      <c r="HY100" s="4"/>
      <c r="HZ100" s="5"/>
      <c r="IA100" s="5"/>
      <c r="IB100" s="5"/>
      <c r="IC100" s="5"/>
      <c r="ID100" s="5"/>
      <c r="IE100" s="5"/>
      <c r="IF100" s="5"/>
      <c r="IG100" s="5"/>
      <c r="IH100" s="4"/>
      <c r="II100" s="4"/>
      <c r="IJ100" s="4"/>
      <c r="IK100" s="4"/>
      <c r="IL100" s="4"/>
      <c r="IM100" s="4"/>
      <c r="IN100" s="4"/>
      <c r="IO100" s="4"/>
      <c r="IP100" s="5"/>
      <c r="IQ100" s="5"/>
      <c r="IR100" s="5"/>
      <c r="IS100" s="5"/>
      <c r="IT100" s="5"/>
      <c r="IU100" s="5"/>
      <c r="IV100" s="5"/>
      <c r="IW100" s="5"/>
      <c r="IX100" s="4"/>
      <c r="IY100" s="4"/>
      <c r="IZ100" s="4"/>
      <c r="JA100" s="4"/>
      <c r="JB100" s="4"/>
      <c r="JC100" s="4"/>
      <c r="JD100" s="4"/>
      <c r="JE100" s="4"/>
      <c r="JF100" s="5"/>
      <c r="JG100" s="5"/>
      <c r="JH100" s="5"/>
      <c r="JI100" s="5"/>
      <c r="JJ100" s="5"/>
      <c r="JK100" s="5"/>
      <c r="JL100" s="5"/>
      <c r="JM100" s="5"/>
      <c r="JN100" s="4">
        <f t="shared" si="16"/>
        <v>0.64549999999999996</v>
      </c>
      <c r="JO100" s="4">
        <f t="shared" si="17"/>
        <v>0.72519333333333325</v>
      </c>
      <c r="JP100" s="4">
        <f t="shared" si="18"/>
        <v>0.26476</v>
      </c>
      <c r="JQ100" s="4">
        <f t="shared" si="19"/>
        <v>9.8266666666666693E-3</v>
      </c>
      <c r="JR100" s="4">
        <f t="shared" si="20"/>
        <v>0.84418666666666664</v>
      </c>
      <c r="JS100" s="4">
        <f t="shared" si="21"/>
        <v>0.64693000000000001</v>
      </c>
      <c r="JT100" s="4">
        <f t="shared" si="22"/>
        <v>0.99883333333333335</v>
      </c>
      <c r="JU100" s="4">
        <f t="shared" si="23"/>
        <v>5.4039466666666662</v>
      </c>
      <c r="JV100" s="1" t="str" cm="1">
        <f t="array" aca="1" ref="JV100" ca="1">CONCATENATE(INDIRECT(ADDRESS(1,MATCH(_xlfn.MINIFS(B100:JM100,metrics.rec,"MAE"),B100:JM100,0)+1)), ", ", INDIRECT(ADDRESS(2,MATCH(_xlfn.MINIFS(B100:JM100,metrics.rec,"MAE"),B100:JM100,0)+1)))</f>
        <v>k=20, r=0.1</v>
      </c>
      <c r="JW100" s="1" t="str" cm="1">
        <f t="array" aca="1" ref="JW100" ca="1">CONCATENATE(INDIRECT(ADDRESS(1,MATCH(_xlfn.MINIFS(B100:JM100,metrics.rec,"MSE"),B100:JM100,0)+1)), ", ", INDIRECT(ADDRESS(2,MATCH(_xlfn.MINIFS(B100:JM100,metrics.rec,"MSE"),B100:JM100,0)+1)))</f>
        <v>k=20, r=0.1</v>
      </c>
      <c r="JX100" s="1" t="str" cm="1">
        <f t="array" aca="1" ref="JX100" ca="1">CONCATENATE(INDIRECT(ADDRESS(1,MATCH(_xlfn.MAXIFS(B100:JM100,metrics.rec,"R"),B100:JM100,0)+1)), ", ", INDIRECT(ADDRESS(2,MATCH(_xlfn.MAXIFS(B100:JM100,metrics.rec,"R"),B100:JM100,0)+1)))</f>
        <v>k=20, r=0.1</v>
      </c>
      <c r="JY100" s="1" t="str" cm="1">
        <f t="array" aca="1" ref="JY100" ca="1">CONCATENATE(INDIRECT(ADDRESS(1,MATCH(_xlfn.MAXIFS(B100:JM100,metrics.rec,"Precision"),B100:JM100,0)+1)), ", ", INDIRECT(ADDRESS(2,MATCH(_xlfn.MAXIFS(B100:JM100,metrics.rec,"Precision"),B100:JM100,0)+1)))</f>
        <v>k=5, r=0.9</v>
      </c>
      <c r="JZ100" s="1" t="str" cm="1">
        <f t="array" aca="1" ref="JZ100" ca="1">CONCATENATE(INDIRECT(ADDRESS(1,MATCH(_xlfn.MAXIFS(B100:JM100,metrics.rec,"Recall"),B100:JM100,0)+1)), ", ", INDIRECT(ADDRESS(2,MATCH(_xlfn.MAXIFS(B100:JM100,metrics.rec,"Recall"),B100:JM100,0)+1)))</f>
        <v>k=5, r=0.1</v>
      </c>
      <c r="KA100" s="1" t="str" cm="1">
        <f t="array" aca="1" ref="KA100" ca="1">CONCATENATE(INDIRECT(ADDRESS(1,MATCH(_xlfn.MAXIFS(B100:JM100,metrics.rec,"Coverage"),B100:JM100,0)+1)), ", ", INDIRECT(ADDRESS(2,MATCH(_xlfn.MAXIFS(B100:JM100,metrics.rec,"Coverage"),B100:JM100,0)+1)))</f>
        <v>k=20, r=0.1</v>
      </c>
      <c r="KB100" s="1" t="str" cm="1">
        <f t="array" aca="1" ref="KB100" ca="1">CONCATENATE(INDIRECT(ADDRESS(1,MATCH(_xlfn.MAXIFS(B100:JM100,metrics.rec,"Recatio"),B100:JM100,0)+1)), ", ", INDIRECT(ADDRESS(2,MATCH(_xlfn.MAXIFS(B100:JM100,metrics.rec,"Recatio"),B100:JM100,0)+1)))</f>
        <v>k=5, r=0.1</v>
      </c>
      <c r="KC100" s="1" t="str" cm="1">
        <f t="array" aca="1" ref="KC100" ca="1">CONCATENATE(INDIRECT(ADDRESS(1,MATCH(_xlfn.MINIFS(B100:JM100,metrics.rec,"Time"),B100:JM100,0)+1)), ", ", INDIRECT(ADDRESS(2,MATCH(_xlfn.MINIFS(B100:JM100,metrics.rec,"Time"),B100:JM100,0)+1)))</f>
        <v>k=5, r=0.9</v>
      </c>
    </row>
    <row r="101" spans="1:289" x14ac:dyDescent="0.2">
      <c r="A101" s="1" t="s">
        <v>92</v>
      </c>
      <c r="B101" s="4">
        <v>0.60089999999999999</v>
      </c>
      <c r="C101" s="4">
        <v>0.62990000000000002</v>
      </c>
      <c r="D101" s="4">
        <v>0.31730000000000003</v>
      </c>
      <c r="E101" s="4">
        <v>1.6000000000000001E-3</v>
      </c>
      <c r="F101" s="4">
        <v>0.8871</v>
      </c>
      <c r="G101" s="4"/>
      <c r="H101" s="4">
        <v>1</v>
      </c>
      <c r="I101" s="4">
        <v>7.8635999999999999</v>
      </c>
      <c r="J101" s="5">
        <v>0.6089</v>
      </c>
      <c r="K101" s="5">
        <v>0.64790000000000003</v>
      </c>
      <c r="L101" s="5">
        <v>0.31509999999999999</v>
      </c>
      <c r="M101" s="5">
        <v>3.0999999999999999E-3</v>
      </c>
      <c r="N101" s="5">
        <v>0.88200000000000001</v>
      </c>
      <c r="O101" s="5">
        <v>0.65</v>
      </c>
      <c r="P101" s="5">
        <v>1</v>
      </c>
      <c r="Q101" s="5">
        <v>10.5631</v>
      </c>
      <c r="R101" s="4">
        <v>0.61760000000000004</v>
      </c>
      <c r="S101" s="4">
        <v>0.66800000000000004</v>
      </c>
      <c r="T101" s="4">
        <v>0.3029</v>
      </c>
      <c r="U101" s="4">
        <v>4.7999999999999996E-3</v>
      </c>
      <c r="V101" s="4">
        <v>0.87419999999999998</v>
      </c>
      <c r="W101" s="4"/>
      <c r="X101" s="4">
        <v>1</v>
      </c>
      <c r="Y101" s="4">
        <v>6.9690000000000003</v>
      </c>
      <c r="Z101" s="5">
        <v>0.62580000000000002</v>
      </c>
      <c r="AA101" s="5">
        <v>0.68520000000000003</v>
      </c>
      <c r="AB101" s="5">
        <v>0.2828</v>
      </c>
      <c r="AC101" s="5">
        <v>6.7000000000000002E-3</v>
      </c>
      <c r="AD101" s="5">
        <v>0.86760000000000004</v>
      </c>
      <c r="AE101" s="5">
        <v>0.64939999999999998</v>
      </c>
      <c r="AF101" s="5">
        <v>1</v>
      </c>
      <c r="AG101" s="5">
        <v>5.8426</v>
      </c>
      <c r="AH101" s="4">
        <v>0.63619999999999999</v>
      </c>
      <c r="AI101" s="4">
        <v>0.7087</v>
      </c>
      <c r="AJ101" s="4">
        <v>0.26989999999999997</v>
      </c>
      <c r="AK101" s="4">
        <v>8.8999999999999999E-3</v>
      </c>
      <c r="AL101" s="4">
        <v>0.85289999999999999</v>
      </c>
      <c r="AM101" s="4"/>
      <c r="AN101" s="4">
        <v>1</v>
      </c>
      <c r="AO101" s="4">
        <v>5.4641000000000002</v>
      </c>
      <c r="AP101" s="5">
        <v>0.65429999999999999</v>
      </c>
      <c r="AQ101" s="5">
        <v>0.74809999999999999</v>
      </c>
      <c r="AR101" s="5">
        <v>0.23119999999999999</v>
      </c>
      <c r="AS101" s="5">
        <v>1.15E-2</v>
      </c>
      <c r="AT101" s="5">
        <v>0.83630000000000004</v>
      </c>
      <c r="AU101" s="5">
        <v>0.64410000000000001</v>
      </c>
      <c r="AV101" s="5">
        <v>1</v>
      </c>
      <c r="AW101" s="5">
        <v>3.875</v>
      </c>
      <c r="AX101" s="4">
        <v>0.67649999999999999</v>
      </c>
      <c r="AY101" s="4">
        <v>0.80320000000000003</v>
      </c>
      <c r="AZ101" s="4">
        <v>0.20630000000000001</v>
      </c>
      <c r="BA101" s="4">
        <v>1.47E-2</v>
      </c>
      <c r="BB101" s="4">
        <v>0.81210000000000004</v>
      </c>
      <c r="BC101" s="4"/>
      <c r="BD101" s="4">
        <v>1</v>
      </c>
      <c r="BE101" s="4">
        <v>3.2837999999999998</v>
      </c>
      <c r="BF101" s="5">
        <v>0.71319999999999995</v>
      </c>
      <c r="BG101" s="5">
        <v>0.89490000000000003</v>
      </c>
      <c r="BH101" s="5">
        <v>0.1729</v>
      </c>
      <c r="BI101" s="5">
        <v>1.9400000000000001E-2</v>
      </c>
      <c r="BJ101" s="5">
        <v>0.77170000000000005</v>
      </c>
      <c r="BK101" s="5">
        <v>0.63060000000000005</v>
      </c>
      <c r="BL101" s="5">
        <v>0.99870000000000003</v>
      </c>
      <c r="BM101" s="5">
        <v>1.9704999999999999</v>
      </c>
      <c r="BN101" s="4">
        <v>0.76880000000000004</v>
      </c>
      <c r="BO101" s="4">
        <v>1.0321</v>
      </c>
      <c r="BP101" s="4">
        <v>0.13170000000000001</v>
      </c>
      <c r="BQ101" s="4">
        <v>2.8199999999999999E-2</v>
      </c>
      <c r="BR101" s="4">
        <v>0.68969999999999998</v>
      </c>
      <c r="BS101" s="4"/>
      <c r="BT101" s="4">
        <v>0.9839</v>
      </c>
      <c r="BU101" s="4">
        <v>1.5809</v>
      </c>
      <c r="BV101" s="5"/>
      <c r="BW101" s="5"/>
      <c r="BX101" s="5"/>
      <c r="BY101" s="5"/>
      <c r="BZ101" s="5"/>
      <c r="CA101" s="5"/>
      <c r="CB101" s="5"/>
      <c r="CC101" s="5"/>
      <c r="CD101" s="4"/>
      <c r="CE101" s="4"/>
      <c r="CF101" s="4"/>
      <c r="CG101" s="4"/>
      <c r="CH101" s="4"/>
      <c r="CI101" s="4"/>
      <c r="CJ101" s="4"/>
      <c r="CK101" s="4"/>
      <c r="CL101" s="5">
        <v>0.63790000000000002</v>
      </c>
      <c r="CM101" s="5">
        <v>0.7127</v>
      </c>
      <c r="CN101" s="5">
        <v>0.26790000000000003</v>
      </c>
      <c r="CO101" s="5">
        <v>8.8999999999999999E-3</v>
      </c>
      <c r="CP101" s="5">
        <v>0.85499999999999998</v>
      </c>
      <c r="CQ101" s="5">
        <v>0.64700000000000002</v>
      </c>
      <c r="CR101" s="5">
        <v>1</v>
      </c>
      <c r="CS101" s="5">
        <v>4.9763999999999999</v>
      </c>
      <c r="CT101" s="4"/>
      <c r="CU101" s="4"/>
      <c r="CV101" s="4"/>
      <c r="CW101" s="4"/>
      <c r="CX101" s="4"/>
      <c r="CY101" s="4"/>
      <c r="CZ101" s="4"/>
      <c r="DA101" s="4"/>
      <c r="DB101" s="5"/>
      <c r="DC101" s="5"/>
      <c r="DD101" s="5"/>
      <c r="DE101" s="5"/>
      <c r="DF101" s="5"/>
      <c r="DG101" s="5"/>
      <c r="DH101" s="5"/>
      <c r="DI101" s="5"/>
      <c r="DJ101" s="4"/>
      <c r="DK101" s="4"/>
      <c r="DL101" s="4"/>
      <c r="DM101" s="4"/>
      <c r="DN101" s="4"/>
      <c r="DO101" s="4"/>
      <c r="DP101" s="4"/>
      <c r="DQ101" s="4"/>
      <c r="DR101" s="5"/>
      <c r="DS101" s="5"/>
      <c r="DT101" s="5"/>
      <c r="DU101" s="5"/>
      <c r="DV101" s="5"/>
      <c r="DW101" s="5"/>
      <c r="DX101" s="5"/>
      <c r="DY101" s="5"/>
      <c r="DZ101" s="4">
        <v>0.63649999999999995</v>
      </c>
      <c r="EA101" s="4">
        <v>0.70850000000000002</v>
      </c>
      <c r="EB101" s="4">
        <v>0.26939999999999997</v>
      </c>
      <c r="EC101" s="4">
        <v>8.8999999999999999E-3</v>
      </c>
      <c r="ED101" s="4">
        <v>0.85389999999999999</v>
      </c>
      <c r="EE101" s="4">
        <v>0.64670000000000005</v>
      </c>
      <c r="EF101" s="4">
        <v>1</v>
      </c>
      <c r="EG101" s="4">
        <v>5.6820000000000004</v>
      </c>
      <c r="EH101" s="5"/>
      <c r="EI101" s="5"/>
      <c r="EJ101" s="5"/>
      <c r="EK101" s="5"/>
      <c r="EL101" s="5"/>
      <c r="EM101" s="5"/>
      <c r="EN101" s="5"/>
      <c r="EO101" s="5"/>
      <c r="EP101" s="4"/>
      <c r="EQ101" s="4"/>
      <c r="ER101" s="4"/>
      <c r="ES101" s="4"/>
      <c r="ET101" s="4"/>
      <c r="EU101" s="4"/>
      <c r="EV101" s="4"/>
      <c r="EW101" s="4"/>
      <c r="EX101" s="5">
        <v>0.59909999999999997</v>
      </c>
      <c r="EY101" s="5">
        <v>0.62780000000000002</v>
      </c>
      <c r="EZ101" s="5">
        <v>0.33600000000000002</v>
      </c>
      <c r="FA101" s="5">
        <v>1.6000000000000001E-3</v>
      </c>
      <c r="FB101" s="5">
        <v>0.8861</v>
      </c>
      <c r="FC101" s="5">
        <v>0.65310000000000001</v>
      </c>
      <c r="FD101" s="5">
        <v>1</v>
      </c>
      <c r="FE101" s="5">
        <v>8.5663</v>
      </c>
      <c r="FF101" s="4">
        <v>0.61629999999999996</v>
      </c>
      <c r="FG101" s="4">
        <v>0.66459999999999997</v>
      </c>
      <c r="FH101" s="4">
        <v>0.30680000000000002</v>
      </c>
      <c r="FI101" s="4">
        <v>4.7999999999999996E-3</v>
      </c>
      <c r="FJ101" s="4">
        <v>0.87519999999999998</v>
      </c>
      <c r="FK101" s="4">
        <v>0.64880000000000004</v>
      </c>
      <c r="FL101" s="4">
        <v>1</v>
      </c>
      <c r="FM101" s="4">
        <v>8.0753000000000004</v>
      </c>
      <c r="FN101" s="5">
        <v>0.63819999999999999</v>
      </c>
      <c r="FO101" s="5">
        <v>0.71340000000000003</v>
      </c>
      <c r="FP101" s="5">
        <v>0.26600000000000001</v>
      </c>
      <c r="FQ101" s="5">
        <v>8.8999999999999999E-3</v>
      </c>
      <c r="FR101" s="5">
        <v>0.85450000000000004</v>
      </c>
      <c r="FS101" s="5">
        <v>0.64729999999999999</v>
      </c>
      <c r="FT101" s="5">
        <v>1</v>
      </c>
      <c r="FU101" s="5">
        <v>6.0566000000000004</v>
      </c>
      <c r="FV101" s="4">
        <v>0.67689999999999995</v>
      </c>
      <c r="FW101" s="4">
        <v>0.80449999999999999</v>
      </c>
      <c r="FX101" s="4">
        <v>0.2084</v>
      </c>
      <c r="FY101" s="4">
        <v>1.47E-2</v>
      </c>
      <c r="FZ101" s="4">
        <v>0.81189999999999996</v>
      </c>
      <c r="GA101" s="4">
        <v>0.64180000000000004</v>
      </c>
      <c r="GB101" s="4">
        <v>0.99990000000000001</v>
      </c>
      <c r="GC101" s="4">
        <v>2.9575999999999998</v>
      </c>
      <c r="GD101" s="5"/>
      <c r="GE101" s="5"/>
      <c r="GF101" s="5"/>
      <c r="GG101" s="5"/>
      <c r="GH101" s="5"/>
      <c r="GI101" s="5"/>
      <c r="GJ101" s="5"/>
      <c r="GK101" s="5"/>
      <c r="GL101" s="4"/>
      <c r="GM101" s="4"/>
      <c r="GN101" s="4"/>
      <c r="GO101" s="4"/>
      <c r="GP101" s="4"/>
      <c r="GQ101" s="4"/>
      <c r="GR101" s="4"/>
      <c r="GS101" s="4"/>
      <c r="GT101" s="5"/>
      <c r="GU101" s="5"/>
      <c r="GV101" s="5"/>
      <c r="GW101" s="5"/>
      <c r="GX101" s="5"/>
      <c r="GY101" s="5"/>
      <c r="GZ101" s="5"/>
      <c r="HA101" s="5"/>
      <c r="HB101" s="4"/>
      <c r="HC101" s="4"/>
      <c r="HD101" s="4"/>
      <c r="HE101" s="4"/>
      <c r="HF101" s="4"/>
      <c r="HG101" s="4"/>
      <c r="HH101" s="4"/>
      <c r="HI101" s="4"/>
      <c r="HJ101" s="5"/>
      <c r="HK101" s="5"/>
      <c r="HL101" s="5"/>
      <c r="HM101" s="5"/>
      <c r="HN101" s="5"/>
      <c r="HO101" s="5"/>
      <c r="HP101" s="5"/>
      <c r="HQ101" s="5"/>
      <c r="HR101" s="4"/>
      <c r="HS101" s="4"/>
      <c r="HT101" s="4"/>
      <c r="HU101" s="4"/>
      <c r="HV101" s="4"/>
      <c r="HW101" s="4"/>
      <c r="HX101" s="4"/>
      <c r="HY101" s="4"/>
      <c r="HZ101" s="5"/>
      <c r="IA101" s="5"/>
      <c r="IB101" s="5"/>
      <c r="IC101" s="5"/>
      <c r="ID101" s="5"/>
      <c r="IE101" s="5"/>
      <c r="IF101" s="5"/>
      <c r="IG101" s="5"/>
      <c r="IH101" s="4"/>
      <c r="II101" s="4"/>
      <c r="IJ101" s="4"/>
      <c r="IK101" s="4"/>
      <c r="IL101" s="4"/>
      <c r="IM101" s="4"/>
      <c r="IN101" s="4"/>
      <c r="IO101" s="4"/>
      <c r="IP101" s="5"/>
      <c r="IQ101" s="5"/>
      <c r="IR101" s="5"/>
      <c r="IS101" s="5"/>
      <c r="IT101" s="5"/>
      <c r="IU101" s="5"/>
      <c r="IV101" s="5"/>
      <c r="IW101" s="5"/>
      <c r="IX101" s="4"/>
      <c r="IY101" s="4"/>
      <c r="IZ101" s="4"/>
      <c r="JA101" s="4"/>
      <c r="JB101" s="4"/>
      <c r="JC101" s="4"/>
      <c r="JD101" s="4"/>
      <c r="JE101" s="4"/>
      <c r="JF101" s="5"/>
      <c r="JG101" s="5"/>
      <c r="JH101" s="5"/>
      <c r="JI101" s="5"/>
      <c r="JJ101" s="5"/>
      <c r="JK101" s="5"/>
      <c r="JL101" s="5"/>
      <c r="JM101" s="5"/>
      <c r="JN101" s="4">
        <f t="shared" si="16"/>
        <v>0.64713999999999994</v>
      </c>
      <c r="JO101" s="4">
        <f t="shared" si="17"/>
        <v>0.73663333333333347</v>
      </c>
      <c r="JP101" s="4">
        <f t="shared" si="18"/>
        <v>0.25897333333333333</v>
      </c>
      <c r="JQ101" s="4">
        <f t="shared" si="19"/>
        <v>9.7800000000000005E-3</v>
      </c>
      <c r="JR101" s="4">
        <f t="shared" si="20"/>
        <v>0.84067999999999998</v>
      </c>
      <c r="JS101" s="4">
        <f t="shared" si="21"/>
        <v>0.64588000000000001</v>
      </c>
      <c r="JT101" s="4">
        <f t="shared" si="22"/>
        <v>0.99883333333333335</v>
      </c>
      <c r="JU101" s="4">
        <f t="shared" si="23"/>
        <v>5.5817866666666678</v>
      </c>
      <c r="JV101" s="1" t="str" cm="1">
        <f t="array" aca="1" ref="JV101" ca="1">CONCATENATE(INDIRECT(ADDRESS(1,MATCH(_xlfn.MINIFS(B101:JM101,metrics.rec,"MAE"),B101:JM101,0)+1)), ", ", INDIRECT(ADDRESS(2,MATCH(_xlfn.MINIFS(B101:JM101,metrics.rec,"MAE"),B101:JM101,0)+1)))</f>
        <v>k=20, r=0.1</v>
      </c>
      <c r="JW101" s="1" t="str" cm="1">
        <f t="array" aca="1" ref="JW101" ca="1">CONCATENATE(INDIRECT(ADDRESS(1,MATCH(_xlfn.MINIFS(B101:JM101,metrics.rec,"MSE"),B101:JM101,0)+1)), ", ", INDIRECT(ADDRESS(2,MATCH(_xlfn.MINIFS(B101:JM101,metrics.rec,"MSE"),B101:JM101,0)+1)))</f>
        <v>k=20, r=0.1</v>
      </c>
      <c r="JX101" s="1" t="str" cm="1">
        <f t="array" aca="1" ref="JX101" ca="1">CONCATENATE(INDIRECT(ADDRESS(1,MATCH(_xlfn.MAXIFS(B101:JM101,metrics.rec,"R"),B101:JM101,0)+1)), ", ", INDIRECT(ADDRESS(2,MATCH(_xlfn.MAXIFS(B101:JM101,metrics.rec,"R"),B101:JM101,0)+1)))</f>
        <v>k=20, r=0.1</v>
      </c>
      <c r="JY101" s="1" t="str" cm="1">
        <f t="array" aca="1" ref="JY101" ca="1">CONCATENATE(INDIRECT(ADDRESS(1,MATCH(_xlfn.MAXIFS(B101:JM101,metrics.rec,"Precision"),B101:JM101,0)+1)), ", ", INDIRECT(ADDRESS(2,MATCH(_xlfn.MAXIFS(B101:JM101,metrics.rec,"Precision"),B101:JM101,0)+1)))</f>
        <v>k=5, r=0.9</v>
      </c>
      <c r="JZ101" s="1" t="str" cm="1">
        <f t="array" aca="1" ref="JZ101" ca="1">CONCATENATE(INDIRECT(ADDRESS(1,MATCH(_xlfn.MAXIFS(B101:JM101,metrics.rec,"Recall"),B101:JM101,0)+1)), ", ", INDIRECT(ADDRESS(2,MATCH(_xlfn.MAXIFS(B101:JM101,metrics.rec,"Recall"),B101:JM101,0)+1)))</f>
        <v>k=5, r=0.1</v>
      </c>
      <c r="KA101" s="1" t="str" cm="1">
        <f t="array" aca="1" ref="KA101" ca="1">CONCATENATE(INDIRECT(ADDRESS(1,MATCH(_xlfn.MAXIFS(B101:JM101,metrics.rec,"Coverage"),B101:JM101,0)+1)), ", ", INDIRECT(ADDRESS(2,MATCH(_xlfn.MAXIFS(B101:JM101,metrics.rec,"Coverage"),B101:JM101,0)+1)))</f>
        <v>k=20, r=0.1</v>
      </c>
      <c r="KB101" s="1" t="str" cm="1">
        <f t="array" aca="1" ref="KB101" ca="1">CONCATENATE(INDIRECT(ADDRESS(1,MATCH(_xlfn.MAXIFS(B101:JM101,metrics.rec,"Recatio"),B101:JM101,0)+1)), ", ", INDIRECT(ADDRESS(2,MATCH(_xlfn.MAXIFS(B101:JM101,metrics.rec,"Recatio"),B101:JM101,0)+1)))</f>
        <v>k=5, r=0.1</v>
      </c>
      <c r="KC101" s="1" t="str" cm="1">
        <f t="array" aca="1" ref="KC101" ca="1">CONCATENATE(INDIRECT(ADDRESS(1,MATCH(_xlfn.MINIFS(B101:JM101,metrics.rec,"Time"),B101:JM101,0)+1)), ", ", INDIRECT(ADDRESS(2,MATCH(_xlfn.MINIFS(B101:JM101,metrics.rec,"Time"),B101:JM101,0)+1)))</f>
        <v>k=5, r=0.9</v>
      </c>
    </row>
    <row r="102" spans="1:289" x14ac:dyDescent="0.2">
      <c r="A102" s="1" t="s">
        <v>93</v>
      </c>
      <c r="B102" s="4">
        <v>0.61019999999999996</v>
      </c>
      <c r="C102" s="4">
        <v>0.64639999999999997</v>
      </c>
      <c r="D102" s="4">
        <v>0.30840000000000001</v>
      </c>
      <c r="E102" s="4">
        <v>1.6000000000000001E-3</v>
      </c>
      <c r="F102" s="4">
        <v>0.89059999999999995</v>
      </c>
      <c r="G102" s="4"/>
      <c r="H102" s="4">
        <v>1</v>
      </c>
      <c r="I102" s="4">
        <v>7.8262</v>
      </c>
      <c r="J102" s="5">
        <v>0.6169</v>
      </c>
      <c r="K102" s="5">
        <v>0.66220000000000001</v>
      </c>
      <c r="L102" s="5">
        <v>0.31380000000000002</v>
      </c>
      <c r="M102" s="5">
        <v>3.0999999999999999E-3</v>
      </c>
      <c r="N102" s="5">
        <v>0.88619999999999999</v>
      </c>
      <c r="O102" s="5">
        <v>0.66059999999999997</v>
      </c>
      <c r="P102" s="5">
        <v>1</v>
      </c>
      <c r="Q102" s="5">
        <v>9.5344999999999995</v>
      </c>
      <c r="R102" s="4">
        <v>0.62380000000000002</v>
      </c>
      <c r="S102" s="4">
        <v>0.67849999999999999</v>
      </c>
      <c r="T102" s="4">
        <v>0.29970000000000002</v>
      </c>
      <c r="U102" s="4">
        <v>4.7999999999999996E-3</v>
      </c>
      <c r="V102" s="4">
        <v>0.88009999999999999</v>
      </c>
      <c r="W102" s="4"/>
      <c r="X102" s="4">
        <v>1</v>
      </c>
      <c r="Y102" s="4">
        <v>6.4276999999999997</v>
      </c>
      <c r="Z102" s="5">
        <v>0.62919999999999998</v>
      </c>
      <c r="AA102" s="5">
        <v>0.68799999999999994</v>
      </c>
      <c r="AB102" s="5">
        <v>0.28489999999999999</v>
      </c>
      <c r="AC102" s="5">
        <v>6.7000000000000002E-3</v>
      </c>
      <c r="AD102" s="5">
        <v>0.87580000000000002</v>
      </c>
      <c r="AE102" s="5">
        <v>0.65900000000000003</v>
      </c>
      <c r="AF102" s="5">
        <v>1</v>
      </c>
      <c r="AG102" s="5">
        <v>5.8653000000000004</v>
      </c>
      <c r="AH102" s="4">
        <v>0.63649999999999995</v>
      </c>
      <c r="AI102" s="4">
        <v>0.70379999999999998</v>
      </c>
      <c r="AJ102" s="4">
        <v>0.27910000000000001</v>
      </c>
      <c r="AK102" s="4">
        <v>8.8999999999999999E-3</v>
      </c>
      <c r="AL102" s="4">
        <v>0.86409999999999998</v>
      </c>
      <c r="AM102" s="4"/>
      <c r="AN102" s="4">
        <v>1</v>
      </c>
      <c r="AO102" s="4">
        <v>4.7680999999999996</v>
      </c>
      <c r="AP102" s="5">
        <v>0.64949999999999997</v>
      </c>
      <c r="AQ102" s="5">
        <v>0.73250000000000004</v>
      </c>
      <c r="AR102" s="5">
        <v>0.25230000000000002</v>
      </c>
      <c r="AS102" s="5">
        <v>1.15E-2</v>
      </c>
      <c r="AT102" s="5">
        <v>0.85099999999999998</v>
      </c>
      <c r="AU102" s="5">
        <v>0.65349999999999997</v>
      </c>
      <c r="AV102" s="5">
        <v>1</v>
      </c>
      <c r="AW102" s="5">
        <v>3.9159999999999999</v>
      </c>
      <c r="AX102" s="4">
        <v>0.66449999999999998</v>
      </c>
      <c r="AY102" s="4">
        <v>0.76990000000000003</v>
      </c>
      <c r="AZ102" s="4">
        <v>0.2288</v>
      </c>
      <c r="BA102" s="4">
        <v>1.4800000000000001E-2</v>
      </c>
      <c r="BB102" s="4">
        <v>0.83160000000000001</v>
      </c>
      <c r="BC102" s="4"/>
      <c r="BD102" s="4">
        <v>1</v>
      </c>
      <c r="BE102" s="4">
        <v>3.2189000000000001</v>
      </c>
      <c r="BF102" s="5">
        <v>0.69340000000000002</v>
      </c>
      <c r="BG102" s="5">
        <v>0.84350000000000003</v>
      </c>
      <c r="BH102" s="5">
        <v>0.19109999999999999</v>
      </c>
      <c r="BI102" s="5">
        <v>1.9699999999999999E-2</v>
      </c>
      <c r="BJ102" s="5">
        <v>0.79339999999999999</v>
      </c>
      <c r="BK102" s="5">
        <v>0.63680000000000003</v>
      </c>
      <c r="BL102" s="5">
        <v>0.99870000000000003</v>
      </c>
      <c r="BM102" s="5">
        <v>1.9577</v>
      </c>
      <c r="BN102" s="4">
        <v>0.75349999999999995</v>
      </c>
      <c r="BO102" s="4">
        <v>0.99339999999999995</v>
      </c>
      <c r="BP102" s="4">
        <v>0.1381</v>
      </c>
      <c r="BQ102" s="4">
        <v>2.87E-2</v>
      </c>
      <c r="BR102" s="4">
        <v>0.7036</v>
      </c>
      <c r="BS102" s="4"/>
      <c r="BT102" s="4">
        <v>0.9839</v>
      </c>
      <c r="BU102" s="4">
        <v>1.508</v>
      </c>
      <c r="BV102" s="5"/>
      <c r="BW102" s="5"/>
      <c r="BX102" s="5"/>
      <c r="BY102" s="5"/>
      <c r="BZ102" s="5"/>
      <c r="CA102" s="5"/>
      <c r="CB102" s="5"/>
      <c r="CC102" s="5"/>
      <c r="CD102" s="4"/>
      <c r="CE102" s="4"/>
      <c r="CF102" s="4"/>
      <c r="CG102" s="4"/>
      <c r="CH102" s="4"/>
      <c r="CI102" s="4"/>
      <c r="CJ102" s="4"/>
      <c r="CK102" s="4"/>
      <c r="CL102" s="5">
        <v>0.63759999999999994</v>
      </c>
      <c r="CM102" s="5">
        <v>0.70720000000000005</v>
      </c>
      <c r="CN102" s="5">
        <v>0.27929999999999999</v>
      </c>
      <c r="CO102" s="5">
        <v>8.8999999999999999E-3</v>
      </c>
      <c r="CP102" s="5">
        <v>0.86580000000000001</v>
      </c>
      <c r="CQ102" s="5">
        <v>0.65690000000000004</v>
      </c>
      <c r="CR102" s="5">
        <v>1</v>
      </c>
      <c r="CS102" s="5">
        <v>5.2240000000000002</v>
      </c>
      <c r="CT102" s="4"/>
      <c r="CU102" s="4"/>
      <c r="CV102" s="4"/>
      <c r="CW102" s="4"/>
      <c r="CX102" s="4"/>
      <c r="CY102" s="4"/>
      <c r="CZ102" s="4"/>
      <c r="DA102" s="4"/>
      <c r="DB102" s="5"/>
      <c r="DC102" s="5"/>
      <c r="DD102" s="5"/>
      <c r="DE102" s="5"/>
      <c r="DF102" s="5"/>
      <c r="DG102" s="5"/>
      <c r="DH102" s="5"/>
      <c r="DI102" s="5"/>
      <c r="DJ102" s="4"/>
      <c r="DK102" s="4"/>
      <c r="DL102" s="4"/>
      <c r="DM102" s="4"/>
      <c r="DN102" s="4"/>
      <c r="DO102" s="4"/>
      <c r="DP102" s="4"/>
      <c r="DQ102" s="4"/>
      <c r="DR102" s="5"/>
      <c r="DS102" s="5"/>
      <c r="DT102" s="5"/>
      <c r="DU102" s="5"/>
      <c r="DV102" s="5"/>
      <c r="DW102" s="5"/>
      <c r="DX102" s="5"/>
      <c r="DY102" s="5"/>
      <c r="DZ102" s="4">
        <v>0.63739999999999997</v>
      </c>
      <c r="EA102" s="4">
        <v>0.70640000000000003</v>
      </c>
      <c r="EB102" s="4">
        <v>0.2823</v>
      </c>
      <c r="EC102" s="4">
        <v>8.8999999999999999E-3</v>
      </c>
      <c r="ED102" s="4">
        <v>0.86380000000000001</v>
      </c>
      <c r="EE102" s="4">
        <v>0.65610000000000002</v>
      </c>
      <c r="EF102" s="4">
        <v>1</v>
      </c>
      <c r="EG102" s="4">
        <v>5.2241</v>
      </c>
      <c r="EH102" s="5"/>
      <c r="EI102" s="5"/>
      <c r="EJ102" s="5"/>
      <c r="EK102" s="5"/>
      <c r="EL102" s="5"/>
      <c r="EM102" s="5"/>
      <c r="EN102" s="5"/>
      <c r="EO102" s="5"/>
      <c r="EP102" s="4"/>
      <c r="EQ102" s="4"/>
      <c r="ER102" s="4"/>
      <c r="ES102" s="4"/>
      <c r="ET102" s="4"/>
      <c r="EU102" s="4"/>
      <c r="EV102" s="4"/>
      <c r="EW102" s="4"/>
      <c r="EX102" s="5">
        <v>0.60919999999999996</v>
      </c>
      <c r="EY102" s="5">
        <v>0.64549999999999996</v>
      </c>
      <c r="EZ102" s="5">
        <v>0.32619999999999999</v>
      </c>
      <c r="FA102" s="5">
        <v>1.6000000000000001E-3</v>
      </c>
      <c r="FB102" s="5">
        <v>0.88990000000000002</v>
      </c>
      <c r="FC102" s="5">
        <v>0.66349999999999998</v>
      </c>
      <c r="FD102" s="5">
        <v>1</v>
      </c>
      <c r="FE102" s="5">
        <v>8.4354999999999993</v>
      </c>
      <c r="FF102" s="4">
        <v>0.623</v>
      </c>
      <c r="FG102" s="4">
        <v>0.6754</v>
      </c>
      <c r="FH102" s="4">
        <v>0.30520000000000003</v>
      </c>
      <c r="FI102" s="4">
        <v>4.7999999999999996E-3</v>
      </c>
      <c r="FJ102" s="4">
        <v>0.88129999999999997</v>
      </c>
      <c r="FK102" s="4">
        <v>0.65880000000000005</v>
      </c>
      <c r="FL102" s="4">
        <v>1</v>
      </c>
      <c r="FM102" s="4">
        <v>7.9915000000000003</v>
      </c>
      <c r="FN102" s="5">
        <v>0.63780000000000003</v>
      </c>
      <c r="FO102" s="5">
        <v>0.70799999999999996</v>
      </c>
      <c r="FP102" s="5">
        <v>0.2782</v>
      </c>
      <c r="FQ102" s="5">
        <v>8.8999999999999999E-3</v>
      </c>
      <c r="FR102" s="5">
        <v>0.86539999999999995</v>
      </c>
      <c r="FS102" s="5">
        <v>0.65700000000000003</v>
      </c>
      <c r="FT102" s="5">
        <v>1</v>
      </c>
      <c r="FU102" s="5">
        <v>6.1056999999999997</v>
      </c>
      <c r="FV102" s="4">
        <v>0.66420000000000001</v>
      </c>
      <c r="FW102" s="4">
        <v>0.7702</v>
      </c>
      <c r="FX102" s="4">
        <v>0.23100000000000001</v>
      </c>
      <c r="FY102" s="4">
        <v>1.4800000000000001E-2</v>
      </c>
      <c r="FZ102" s="4">
        <v>0.83069999999999999</v>
      </c>
      <c r="GA102" s="4">
        <v>0.64990000000000003</v>
      </c>
      <c r="GB102" s="4">
        <v>0.99990000000000001</v>
      </c>
      <c r="GC102" s="4">
        <v>2.9756</v>
      </c>
      <c r="GD102" s="5"/>
      <c r="GE102" s="5"/>
      <c r="GF102" s="5"/>
      <c r="GG102" s="5"/>
      <c r="GH102" s="5"/>
      <c r="GI102" s="5"/>
      <c r="GJ102" s="5"/>
      <c r="GK102" s="5"/>
      <c r="GL102" s="4"/>
      <c r="GM102" s="4"/>
      <c r="GN102" s="4"/>
      <c r="GO102" s="4"/>
      <c r="GP102" s="4"/>
      <c r="GQ102" s="4"/>
      <c r="GR102" s="4"/>
      <c r="GS102" s="4"/>
      <c r="GT102" s="5"/>
      <c r="GU102" s="5"/>
      <c r="GV102" s="5"/>
      <c r="GW102" s="5"/>
      <c r="GX102" s="5"/>
      <c r="GY102" s="5"/>
      <c r="GZ102" s="5"/>
      <c r="HA102" s="5"/>
      <c r="HB102" s="4"/>
      <c r="HC102" s="4"/>
      <c r="HD102" s="4"/>
      <c r="HE102" s="4"/>
      <c r="HF102" s="4"/>
      <c r="HG102" s="4"/>
      <c r="HH102" s="4"/>
      <c r="HI102" s="4"/>
      <c r="HJ102" s="5"/>
      <c r="HK102" s="5"/>
      <c r="HL102" s="5"/>
      <c r="HM102" s="5"/>
      <c r="HN102" s="5"/>
      <c r="HO102" s="5"/>
      <c r="HP102" s="5"/>
      <c r="HQ102" s="5"/>
      <c r="HR102" s="4"/>
      <c r="HS102" s="4"/>
      <c r="HT102" s="4"/>
      <c r="HU102" s="4"/>
      <c r="HV102" s="4"/>
      <c r="HW102" s="4"/>
      <c r="HX102" s="4"/>
      <c r="HY102" s="4"/>
      <c r="HZ102" s="5"/>
      <c r="IA102" s="5"/>
      <c r="IB102" s="5"/>
      <c r="IC102" s="5"/>
      <c r="ID102" s="5"/>
      <c r="IE102" s="5"/>
      <c r="IF102" s="5"/>
      <c r="IG102" s="5"/>
      <c r="IH102" s="4"/>
      <c r="II102" s="4"/>
      <c r="IJ102" s="4"/>
      <c r="IK102" s="4"/>
      <c r="IL102" s="4"/>
      <c r="IM102" s="4"/>
      <c r="IN102" s="4"/>
      <c r="IO102" s="4"/>
      <c r="IP102" s="5"/>
      <c r="IQ102" s="5"/>
      <c r="IR102" s="5"/>
      <c r="IS102" s="5"/>
      <c r="IT102" s="5"/>
      <c r="IU102" s="5"/>
      <c r="IV102" s="5"/>
      <c r="IW102" s="5"/>
      <c r="IX102" s="4"/>
      <c r="IY102" s="4"/>
      <c r="IZ102" s="4"/>
      <c r="JA102" s="4"/>
      <c r="JB102" s="4"/>
      <c r="JC102" s="4"/>
      <c r="JD102" s="4"/>
      <c r="JE102" s="4"/>
      <c r="JF102" s="5"/>
      <c r="JG102" s="5"/>
      <c r="JH102" s="5"/>
      <c r="JI102" s="5"/>
      <c r="JJ102" s="5"/>
      <c r="JK102" s="5"/>
      <c r="JL102" s="5"/>
      <c r="JM102" s="5"/>
      <c r="JN102" s="4">
        <f t="shared" si="16"/>
        <v>0.64577999999999991</v>
      </c>
      <c r="JO102" s="4">
        <f t="shared" si="17"/>
        <v>0.72872666666666674</v>
      </c>
      <c r="JP102" s="4">
        <f t="shared" si="18"/>
        <v>0.26656000000000002</v>
      </c>
      <c r="JQ102" s="4">
        <f t="shared" si="19"/>
        <v>9.8466666666666685E-3</v>
      </c>
      <c r="JR102" s="4">
        <f t="shared" si="20"/>
        <v>0.85155333333333327</v>
      </c>
      <c r="JS102" s="4">
        <f t="shared" si="21"/>
        <v>0.65520999999999996</v>
      </c>
      <c r="JT102" s="4">
        <f t="shared" si="22"/>
        <v>0.99883333333333335</v>
      </c>
      <c r="JU102" s="4">
        <f t="shared" si="23"/>
        <v>5.3985866666666675</v>
      </c>
      <c r="JV102" s="1" t="str" cm="1">
        <f t="array" aca="1" ref="JV102" ca="1">CONCATENATE(INDIRECT(ADDRESS(1,MATCH(_xlfn.MINIFS(B102:JM102,metrics.rec,"MAE"),B102:JM102,0)+1)), ", ", INDIRECT(ADDRESS(2,MATCH(_xlfn.MINIFS(B102:JM102,metrics.rec,"MAE"),B102:JM102,0)+1)))</f>
        <v>k=20, r=0.1</v>
      </c>
      <c r="JW102" s="1" t="str" cm="1">
        <f t="array" aca="1" ref="JW102" ca="1">CONCATENATE(INDIRECT(ADDRESS(1,MATCH(_xlfn.MINIFS(B102:JM102,metrics.rec,"MSE"),B102:JM102,0)+1)), ", ", INDIRECT(ADDRESS(2,MATCH(_xlfn.MINIFS(B102:JM102,metrics.rec,"MSE"),B102:JM102,0)+1)))</f>
        <v>k=20, r=0.1</v>
      </c>
      <c r="JX102" s="1" t="str" cm="1">
        <f t="array" aca="1" ref="JX102" ca="1">CONCATENATE(INDIRECT(ADDRESS(1,MATCH(_xlfn.MAXIFS(B102:JM102,metrics.rec,"R"),B102:JM102,0)+1)), ", ", INDIRECT(ADDRESS(2,MATCH(_xlfn.MAXIFS(B102:JM102,metrics.rec,"R"),B102:JM102,0)+1)))</f>
        <v>k=20, r=0.1</v>
      </c>
      <c r="JY102" s="1" t="str" cm="1">
        <f t="array" aca="1" ref="JY102" ca="1">CONCATENATE(INDIRECT(ADDRESS(1,MATCH(_xlfn.MAXIFS(B102:JM102,metrics.rec,"Precision"),B102:JM102,0)+1)), ", ", INDIRECT(ADDRESS(2,MATCH(_xlfn.MAXIFS(B102:JM102,metrics.rec,"Precision"),B102:JM102,0)+1)))</f>
        <v>k=5, r=0.9</v>
      </c>
      <c r="JZ102" s="1" t="str" cm="1">
        <f t="array" aca="1" ref="JZ102" ca="1">CONCATENATE(INDIRECT(ADDRESS(1,MATCH(_xlfn.MAXIFS(B102:JM102,metrics.rec,"Recall"),B102:JM102,0)+1)), ", ", INDIRECT(ADDRESS(2,MATCH(_xlfn.MAXIFS(B102:JM102,metrics.rec,"Recall"),B102:JM102,0)+1)))</f>
        <v>k=5, r=0.1</v>
      </c>
      <c r="KA102" s="1" t="str" cm="1">
        <f t="array" aca="1" ref="KA102" ca="1">CONCATENATE(INDIRECT(ADDRESS(1,MATCH(_xlfn.MAXIFS(B102:JM102,metrics.rec,"Coverage"),B102:JM102,0)+1)), ", ", INDIRECT(ADDRESS(2,MATCH(_xlfn.MAXIFS(B102:JM102,metrics.rec,"Coverage"),B102:JM102,0)+1)))</f>
        <v>k=20, r=0.1</v>
      </c>
      <c r="KB102" s="1" t="str" cm="1">
        <f t="array" aca="1" ref="KB102" ca="1">CONCATENATE(INDIRECT(ADDRESS(1,MATCH(_xlfn.MAXIFS(B102:JM102,metrics.rec,"Recatio"),B102:JM102,0)+1)), ", ", INDIRECT(ADDRESS(2,MATCH(_xlfn.MAXIFS(B102:JM102,metrics.rec,"Recatio"),B102:JM102,0)+1)))</f>
        <v>k=5, r=0.1</v>
      </c>
      <c r="KC102" s="1" t="str" cm="1">
        <f t="array" aca="1" ref="KC102" ca="1">CONCATENATE(INDIRECT(ADDRESS(1,MATCH(_xlfn.MINIFS(B102:JM102,metrics.rec,"Time"),B102:JM102,0)+1)), ", ", INDIRECT(ADDRESS(2,MATCH(_xlfn.MINIFS(B102:JM102,metrics.rec,"Time"),B102:JM102,0)+1)))</f>
        <v>k=5, r=0.9</v>
      </c>
    </row>
    <row r="103" spans="1:289" x14ac:dyDescent="0.2">
      <c r="A103" s="1" t="s">
        <v>242</v>
      </c>
      <c r="B103" s="4">
        <v>0.60489999999999999</v>
      </c>
      <c r="C103" s="4">
        <v>0.63649999999999995</v>
      </c>
      <c r="D103" s="4">
        <v>0.31140000000000001</v>
      </c>
      <c r="E103" s="4">
        <v>1.6000000000000001E-3</v>
      </c>
      <c r="F103" s="4">
        <v>0.88819999999999999</v>
      </c>
      <c r="G103" s="4">
        <v>0.65</v>
      </c>
      <c r="H103" s="4">
        <v>1</v>
      </c>
      <c r="I103" s="4">
        <v>14.0007</v>
      </c>
      <c r="J103" s="5">
        <v>0.61160000000000003</v>
      </c>
      <c r="K103" s="5">
        <v>0.65149999999999997</v>
      </c>
      <c r="L103" s="5">
        <v>0.31719999999999998</v>
      </c>
      <c r="M103" s="5">
        <v>3.0999999999999999E-3</v>
      </c>
      <c r="N103" s="5">
        <v>0.88260000000000005</v>
      </c>
      <c r="O103" s="5">
        <v>0.64529999999999998</v>
      </c>
      <c r="P103" s="5">
        <v>1</v>
      </c>
      <c r="Q103" s="5">
        <v>9.1616</v>
      </c>
      <c r="R103" s="4">
        <v>0.61950000000000005</v>
      </c>
      <c r="S103" s="4">
        <v>0.66990000000000005</v>
      </c>
      <c r="T103" s="4">
        <v>0.29830000000000001</v>
      </c>
      <c r="U103" s="4">
        <v>4.8999999999999998E-3</v>
      </c>
      <c r="V103" s="4">
        <v>0.87649999999999995</v>
      </c>
      <c r="W103" s="4">
        <v>0.63980000000000004</v>
      </c>
      <c r="X103" s="4">
        <v>1</v>
      </c>
      <c r="Y103" s="4">
        <v>7.6779000000000002</v>
      </c>
      <c r="Z103" s="5">
        <v>0.62580000000000002</v>
      </c>
      <c r="AA103" s="5">
        <v>0.68200000000000005</v>
      </c>
      <c r="AB103" s="5">
        <v>0.2883</v>
      </c>
      <c r="AC103" s="5">
        <v>6.8999999999999999E-3</v>
      </c>
      <c r="AD103" s="5">
        <v>0.87170000000000003</v>
      </c>
      <c r="AE103" s="5">
        <v>0.63429999999999997</v>
      </c>
      <c r="AF103" s="5">
        <v>1</v>
      </c>
      <c r="AG103" s="5">
        <v>5.6604000000000001</v>
      </c>
      <c r="AH103" s="4">
        <v>0.63349999999999995</v>
      </c>
      <c r="AI103" s="4">
        <v>0.69889999999999997</v>
      </c>
      <c r="AJ103" s="4">
        <v>0.27710000000000001</v>
      </c>
      <c r="AK103" s="4">
        <v>9.2999999999999992E-3</v>
      </c>
      <c r="AL103" s="4">
        <v>0.85799999999999998</v>
      </c>
      <c r="AM103" s="4">
        <v>0.62460000000000004</v>
      </c>
      <c r="AN103" s="4">
        <v>1</v>
      </c>
      <c r="AO103" s="4">
        <v>5.2187999999999999</v>
      </c>
      <c r="AP103" s="5">
        <v>0.64839999999999998</v>
      </c>
      <c r="AQ103" s="5">
        <v>0.7319</v>
      </c>
      <c r="AR103" s="5">
        <v>0.24629999999999999</v>
      </c>
      <c r="AS103" s="5">
        <v>1.23E-2</v>
      </c>
      <c r="AT103" s="5">
        <v>0.84299999999999997</v>
      </c>
      <c r="AU103" s="5">
        <v>0.60529999999999995</v>
      </c>
      <c r="AV103" s="5">
        <v>0.99970000000000003</v>
      </c>
      <c r="AW103" s="5">
        <v>3.8102999999999998</v>
      </c>
      <c r="AX103" s="4">
        <v>0.66549999999999998</v>
      </c>
      <c r="AY103" s="4">
        <v>0.77380000000000004</v>
      </c>
      <c r="AZ103" s="4">
        <v>0.219</v>
      </c>
      <c r="BA103" s="4">
        <v>1.6799999999999999E-2</v>
      </c>
      <c r="BB103" s="4">
        <v>0.81899999999999995</v>
      </c>
      <c r="BC103" s="4">
        <v>0.56740000000000002</v>
      </c>
      <c r="BD103" s="4">
        <v>1</v>
      </c>
      <c r="BE103" s="4">
        <v>2.8952</v>
      </c>
      <c r="BF103" s="5">
        <v>0.69499999999999995</v>
      </c>
      <c r="BG103" s="5">
        <v>0.84740000000000004</v>
      </c>
      <c r="BH103" s="5">
        <v>0.18990000000000001</v>
      </c>
      <c r="BI103" s="5">
        <v>2.52E-2</v>
      </c>
      <c r="BJ103" s="5">
        <v>0.76939999999999997</v>
      </c>
      <c r="BK103" s="5">
        <v>0.4824</v>
      </c>
      <c r="BL103" s="5">
        <v>0.998</v>
      </c>
      <c r="BM103" s="5">
        <v>1.8978999999999999</v>
      </c>
      <c r="BN103" s="4">
        <v>0.74070000000000003</v>
      </c>
      <c r="BO103" s="4">
        <v>0.95730000000000004</v>
      </c>
      <c r="BP103" s="4">
        <v>0.15090000000000001</v>
      </c>
      <c r="BQ103" s="4">
        <v>5.45E-2</v>
      </c>
      <c r="BR103" s="4">
        <v>0.5958</v>
      </c>
      <c r="BS103" s="4">
        <v>0.27239999999999998</v>
      </c>
      <c r="BT103" s="4">
        <v>0.97599999999999998</v>
      </c>
      <c r="BU103" s="4">
        <v>0.93459999999999999</v>
      </c>
      <c r="BV103" s="5"/>
      <c r="BW103" s="5"/>
      <c r="BX103" s="5"/>
      <c r="BY103" s="5"/>
      <c r="BZ103" s="5"/>
      <c r="CA103" s="5"/>
      <c r="CB103" s="5"/>
      <c r="CC103" s="5"/>
      <c r="CD103" s="4"/>
      <c r="CE103" s="4"/>
      <c r="CF103" s="4"/>
      <c r="CG103" s="4"/>
      <c r="CH103" s="4"/>
      <c r="CI103" s="4"/>
      <c r="CJ103" s="4"/>
      <c r="CK103" s="4"/>
      <c r="CL103" s="5">
        <v>0.63519999999999999</v>
      </c>
      <c r="CM103" s="5">
        <v>0.70379999999999998</v>
      </c>
      <c r="CN103" s="5">
        <v>0.2757</v>
      </c>
      <c r="CO103" s="5">
        <v>9.2999999999999992E-3</v>
      </c>
      <c r="CP103" s="5">
        <v>0.85950000000000004</v>
      </c>
      <c r="CQ103" s="5">
        <v>0.62439999999999996</v>
      </c>
      <c r="CR103" s="5">
        <v>1</v>
      </c>
      <c r="CS103" s="5">
        <v>5.0430000000000001</v>
      </c>
      <c r="CT103" s="4"/>
      <c r="CU103" s="4"/>
      <c r="CV103" s="4"/>
      <c r="CW103" s="4"/>
      <c r="CX103" s="4"/>
      <c r="CY103" s="4"/>
      <c r="CZ103" s="4"/>
      <c r="DA103" s="4"/>
      <c r="DB103" s="5"/>
      <c r="DC103" s="5"/>
      <c r="DD103" s="5"/>
      <c r="DE103" s="5"/>
      <c r="DF103" s="5"/>
      <c r="DG103" s="5"/>
      <c r="DH103" s="5"/>
      <c r="DI103" s="5"/>
      <c r="DJ103" s="4"/>
      <c r="DK103" s="4"/>
      <c r="DL103" s="4"/>
      <c r="DM103" s="4"/>
      <c r="DN103" s="4"/>
      <c r="DO103" s="4"/>
      <c r="DP103" s="4"/>
      <c r="DQ103" s="4"/>
      <c r="DR103" s="5"/>
      <c r="DS103" s="5"/>
      <c r="DT103" s="5"/>
      <c r="DU103" s="5"/>
      <c r="DV103" s="5"/>
      <c r="DW103" s="5"/>
      <c r="DX103" s="5"/>
      <c r="DY103" s="5"/>
      <c r="DZ103" s="4">
        <v>0.63480000000000003</v>
      </c>
      <c r="EA103" s="4">
        <v>0.70209999999999995</v>
      </c>
      <c r="EB103" s="4">
        <v>0.27939999999999998</v>
      </c>
      <c r="EC103" s="4">
        <v>9.2999999999999992E-3</v>
      </c>
      <c r="ED103" s="4">
        <v>0.85780000000000001</v>
      </c>
      <c r="EE103" s="4">
        <v>0.62360000000000004</v>
      </c>
      <c r="EF103" s="4">
        <v>1</v>
      </c>
      <c r="EG103" s="4">
        <v>5.0115999999999996</v>
      </c>
      <c r="EH103" s="5"/>
      <c r="EI103" s="5"/>
      <c r="EJ103" s="5"/>
      <c r="EK103" s="5"/>
      <c r="EL103" s="5"/>
      <c r="EM103" s="5"/>
      <c r="EN103" s="5"/>
      <c r="EO103" s="5"/>
      <c r="EP103" s="4"/>
      <c r="EQ103" s="4"/>
      <c r="ER103" s="4"/>
      <c r="ES103" s="4"/>
      <c r="ET103" s="4"/>
      <c r="EU103" s="4"/>
      <c r="EV103" s="4"/>
      <c r="EW103" s="4"/>
      <c r="EX103" s="5">
        <v>0.60350000000000004</v>
      </c>
      <c r="EY103" s="5">
        <v>0.63470000000000004</v>
      </c>
      <c r="EZ103" s="5">
        <v>0.33069999999999999</v>
      </c>
      <c r="FA103" s="5">
        <v>1.6000000000000001E-3</v>
      </c>
      <c r="FB103" s="5">
        <v>0.88729999999999998</v>
      </c>
      <c r="FC103" s="5">
        <v>0.65090000000000003</v>
      </c>
      <c r="FD103" s="5">
        <v>1</v>
      </c>
      <c r="FE103" s="5">
        <v>11.6717</v>
      </c>
      <c r="FF103" s="4">
        <v>0.61860000000000004</v>
      </c>
      <c r="FG103" s="4">
        <v>0.66720000000000002</v>
      </c>
      <c r="FH103" s="4">
        <v>0.30640000000000001</v>
      </c>
      <c r="FI103" s="4">
        <v>4.8999999999999998E-3</v>
      </c>
      <c r="FJ103" s="4">
        <v>0.87760000000000005</v>
      </c>
      <c r="FK103" s="4">
        <v>0.6401</v>
      </c>
      <c r="FL103" s="4">
        <v>1</v>
      </c>
      <c r="FM103" s="4">
        <v>8.7508999999999997</v>
      </c>
      <c r="FN103" s="5"/>
      <c r="FO103" s="5"/>
      <c r="FP103" s="5"/>
      <c r="FQ103" s="5"/>
      <c r="FR103" s="5"/>
      <c r="FS103" s="5"/>
      <c r="FT103" s="5"/>
      <c r="FU103" s="5"/>
      <c r="FV103" s="4">
        <v>0.66559999999999997</v>
      </c>
      <c r="FW103" s="4">
        <v>0.77490000000000003</v>
      </c>
      <c r="FX103" s="4">
        <v>0.22409999999999999</v>
      </c>
      <c r="FY103" s="4">
        <v>1.67E-2</v>
      </c>
      <c r="FZ103" s="4">
        <v>0.81869999999999998</v>
      </c>
      <c r="GA103" s="4">
        <v>0.56899999999999995</v>
      </c>
      <c r="GB103" s="4">
        <v>0.99980000000000002</v>
      </c>
      <c r="GC103" s="4">
        <v>2.8635000000000002</v>
      </c>
      <c r="GD103" s="5"/>
      <c r="GE103" s="5"/>
      <c r="GF103" s="5"/>
      <c r="GG103" s="5"/>
      <c r="GH103" s="5"/>
      <c r="GI103" s="5"/>
      <c r="GJ103" s="5"/>
      <c r="GK103" s="5"/>
      <c r="GL103" s="4"/>
      <c r="GM103" s="4"/>
      <c r="GN103" s="4"/>
      <c r="GO103" s="4"/>
      <c r="GP103" s="4"/>
      <c r="GQ103" s="4"/>
      <c r="GR103" s="4"/>
      <c r="GS103" s="4"/>
      <c r="GT103" s="5"/>
      <c r="GU103" s="5"/>
      <c r="GV103" s="5"/>
      <c r="GW103" s="5"/>
      <c r="GX103" s="5"/>
      <c r="GY103" s="5"/>
      <c r="GZ103" s="5"/>
      <c r="HA103" s="5"/>
      <c r="HB103" s="4"/>
      <c r="HC103" s="4"/>
      <c r="HD103" s="4"/>
      <c r="HE103" s="4"/>
      <c r="HF103" s="4"/>
      <c r="HG103" s="4"/>
      <c r="HH103" s="4"/>
      <c r="HI103" s="4"/>
      <c r="HJ103" s="5"/>
      <c r="HK103" s="5"/>
      <c r="HL103" s="5"/>
      <c r="HM103" s="5"/>
      <c r="HN103" s="5"/>
      <c r="HO103" s="5"/>
      <c r="HP103" s="5"/>
      <c r="HQ103" s="5"/>
      <c r="HR103" s="4"/>
      <c r="HS103" s="4"/>
      <c r="HT103" s="4"/>
      <c r="HU103" s="4"/>
      <c r="HV103" s="4"/>
      <c r="HW103" s="4"/>
      <c r="HX103" s="4"/>
      <c r="HY103" s="4"/>
      <c r="HZ103" s="5"/>
      <c r="IA103" s="5"/>
      <c r="IB103" s="5"/>
      <c r="IC103" s="5"/>
      <c r="ID103" s="5"/>
      <c r="IE103" s="5"/>
      <c r="IF103" s="5"/>
      <c r="IG103" s="5"/>
      <c r="IH103" s="4"/>
      <c r="II103" s="4"/>
      <c r="IJ103" s="4"/>
      <c r="IK103" s="4"/>
      <c r="IL103" s="4"/>
      <c r="IM103" s="4"/>
      <c r="IN103" s="4"/>
      <c r="IO103" s="4"/>
      <c r="IP103" s="5"/>
      <c r="IQ103" s="5"/>
      <c r="IR103" s="5"/>
      <c r="IS103" s="5"/>
      <c r="IT103" s="5"/>
      <c r="IU103" s="5"/>
      <c r="IV103" s="5"/>
      <c r="IW103" s="5"/>
      <c r="IX103" s="4"/>
      <c r="IY103" s="4"/>
      <c r="IZ103" s="4"/>
      <c r="JA103" s="4"/>
      <c r="JB103" s="4"/>
      <c r="JC103" s="4"/>
      <c r="JD103" s="4"/>
      <c r="JE103" s="4"/>
      <c r="JF103" s="5"/>
      <c r="JG103" s="5"/>
      <c r="JH103" s="5"/>
      <c r="JI103" s="5"/>
      <c r="JJ103" s="5"/>
      <c r="JK103" s="5"/>
      <c r="JL103" s="5"/>
      <c r="JM103" s="5"/>
      <c r="JN103" s="4">
        <f t="shared" ref="JN103" si="40">AVERAGEIFS(B103:JM103,metrics.rec,"MAE")</f>
        <v>0.64304285714285725</v>
      </c>
      <c r="JO103" s="4">
        <f t="shared" ref="JO103" si="41">AVERAGEIFS(B103:JM103,metrics.rec,"MSE")</f>
        <v>0.72370714285714299</v>
      </c>
      <c r="JP103" s="4">
        <f t="shared" ref="JP103" si="42">AVERAGEIFS(B103:JM103,metrics.rec,"R")</f>
        <v>0.26533571428571434</v>
      </c>
      <c r="JQ103" s="4">
        <f t="shared" ref="JQ103" si="43">AVERAGEIFS(B103:JM103,metrics.rec,"Precision")</f>
        <v>1.2599999999999998E-2</v>
      </c>
      <c r="JR103" s="4">
        <f t="shared" ref="JR103" si="44">AVERAGEIFS(B103:JM103,metrics.rec,"Recall")</f>
        <v>0.83607857142857134</v>
      </c>
      <c r="JS103" s="4">
        <f t="shared" ref="JS103" si="45">AVERAGEIFS(B103:JM103,metrics.rec,"Coverage")</f>
        <v>0.58782142857142872</v>
      </c>
      <c r="JT103" s="4">
        <f t="shared" ref="JT103" si="46">AVERAGEIFS(B103:JM103,metrics.rec,"Recatio")</f>
        <v>0.99810714285714297</v>
      </c>
      <c r="JU103" s="4">
        <f t="shared" ref="JU103" si="47">AVERAGEIFS(B103:JM103,metrics.rec,"Time")</f>
        <v>6.0427214285714301</v>
      </c>
      <c r="JV103" s="1" t="str" cm="1">
        <f t="array" aca="1" ref="JV103" ca="1">CONCATENATE(INDIRECT(ADDRESS(1,MATCH(_xlfn.MINIFS(B103:JM103,metrics.rec,"MAE"),B103:JM103,0)+1)), ", ", INDIRECT(ADDRESS(2,MATCH(_xlfn.MINIFS(B103:JM103,metrics.rec,"MAE"),B103:JM103,0)+1)))</f>
        <v>k=20, r=0.1</v>
      </c>
      <c r="JW103" s="1" t="str" cm="1">
        <f t="array" aca="1" ref="JW103" ca="1">CONCATENATE(INDIRECT(ADDRESS(1,MATCH(_xlfn.MINIFS(B103:JM103,metrics.rec,"MSE"),B103:JM103,0)+1)), ", ", INDIRECT(ADDRESS(2,MATCH(_xlfn.MINIFS(B103:JM103,metrics.rec,"MSE"),B103:JM103,0)+1)))</f>
        <v>k=20, r=0.1</v>
      </c>
      <c r="JX103" s="1" t="str" cm="1">
        <f t="array" aca="1" ref="JX103" ca="1">CONCATENATE(INDIRECT(ADDRESS(1,MATCH(_xlfn.MAXIFS(B103:JM103,metrics.rec,"R"),B103:JM103,0)+1)), ", ", INDIRECT(ADDRESS(2,MATCH(_xlfn.MAXIFS(B103:JM103,metrics.rec,"R"),B103:JM103,0)+1)))</f>
        <v>k=20, r=0.1</v>
      </c>
      <c r="JY103" s="1" t="str" cm="1">
        <f t="array" aca="1" ref="JY103" ca="1">CONCATENATE(INDIRECT(ADDRESS(1,MATCH(_xlfn.MAXIFS(B103:JM103,metrics.rec,"Precision"),B103:JM103,0)+1)), ", ", INDIRECT(ADDRESS(2,MATCH(_xlfn.MAXIFS(B103:JM103,metrics.rec,"Precision"),B103:JM103,0)+1)))</f>
        <v>k=5, r=0.9</v>
      </c>
      <c r="JZ103" s="1" t="str" cm="1">
        <f t="array" aca="1" ref="JZ103" ca="1">CONCATENATE(INDIRECT(ADDRESS(1,MATCH(_xlfn.MAXIFS(B103:JM103,metrics.rec,"Recall"),B103:JM103,0)+1)), ", ", INDIRECT(ADDRESS(2,MATCH(_xlfn.MAXIFS(B103:JM103,metrics.rec,"Recall"),B103:JM103,0)+1)))</f>
        <v>k=5, r=0.1</v>
      </c>
      <c r="KA103" s="1" t="str" cm="1">
        <f t="array" aca="1" ref="KA103" ca="1">CONCATENATE(INDIRECT(ADDRESS(1,MATCH(_xlfn.MAXIFS(B103:JM103,metrics.rec,"Coverage"),B103:JM103,0)+1)), ", ", INDIRECT(ADDRESS(2,MATCH(_xlfn.MAXIFS(B103:JM103,metrics.rec,"Coverage"),B103:JM103,0)+1)))</f>
        <v>k=20, r=0.1</v>
      </c>
      <c r="KB103" s="1" t="str" cm="1">
        <f t="array" aca="1" ref="KB103" ca="1">CONCATENATE(INDIRECT(ADDRESS(1,MATCH(_xlfn.MAXIFS(B103:JM103,metrics.rec,"Recatio"),B103:JM103,0)+1)), ", ", INDIRECT(ADDRESS(2,MATCH(_xlfn.MAXIFS(B103:JM103,metrics.rec,"Recatio"),B103:JM103,0)+1)))</f>
        <v>k=5, r=0.1</v>
      </c>
      <c r="KC103" s="1" t="str" cm="1">
        <f t="array" aca="1" ref="KC103" ca="1">CONCATENATE(INDIRECT(ADDRESS(1,MATCH(_xlfn.MINIFS(B103:JM103,metrics.rec,"Time"),B103:JM103,0)+1)), ", ", INDIRECT(ADDRESS(2,MATCH(_xlfn.MINIFS(B103:JM103,metrics.rec,"Time"),B103:JM103,0)+1)))</f>
        <v>k=5, r=0.9</v>
      </c>
    </row>
    <row r="104" spans="1:289" x14ac:dyDescent="0.2">
      <c r="A104" s="1" t="s">
        <v>225</v>
      </c>
      <c r="B104" s="4">
        <v>0.62870000000000004</v>
      </c>
      <c r="C104" s="4">
        <v>0.68410000000000004</v>
      </c>
      <c r="D104" s="4">
        <v>0.2757</v>
      </c>
      <c r="E104" s="4">
        <v>1.6000000000000001E-3</v>
      </c>
      <c r="F104" s="4">
        <v>0.88139999999999996</v>
      </c>
      <c r="G104" s="4">
        <v>0.65059999999999996</v>
      </c>
      <c r="H104" s="4">
        <v>1</v>
      </c>
      <c r="I104" s="4">
        <v>15.1227</v>
      </c>
      <c r="J104" s="5">
        <v>0.63270000000000004</v>
      </c>
      <c r="K104" s="5">
        <v>0.69259999999999999</v>
      </c>
      <c r="L104" s="5">
        <v>0.27779999999999999</v>
      </c>
      <c r="M104" s="5">
        <v>3.0999999999999999E-3</v>
      </c>
      <c r="N104" s="5">
        <v>0.87829999999999997</v>
      </c>
      <c r="O104" s="5">
        <v>0.64690000000000003</v>
      </c>
      <c r="P104" s="5">
        <v>1</v>
      </c>
      <c r="Q104" s="5">
        <v>7.2952000000000004</v>
      </c>
      <c r="R104" s="4">
        <v>0.63790000000000002</v>
      </c>
      <c r="S104" s="4">
        <v>0.70509999999999995</v>
      </c>
      <c r="T104" s="4">
        <v>0.26529999999999998</v>
      </c>
      <c r="U104" s="4">
        <v>4.8999999999999998E-3</v>
      </c>
      <c r="V104" s="4">
        <v>0.87229999999999996</v>
      </c>
      <c r="W104" s="4">
        <v>0.64059999999999995</v>
      </c>
      <c r="X104" s="4">
        <v>1</v>
      </c>
      <c r="Y104" s="4">
        <v>7.1351000000000004</v>
      </c>
      <c r="Z104" s="5">
        <v>0.64149999999999996</v>
      </c>
      <c r="AA104" s="5">
        <v>0.70979999999999999</v>
      </c>
      <c r="AB104" s="5">
        <v>0.26529999999999998</v>
      </c>
      <c r="AC104" s="5">
        <v>6.8999999999999999E-3</v>
      </c>
      <c r="AD104" s="5">
        <v>0.86890000000000001</v>
      </c>
      <c r="AE104" s="5">
        <v>0.63590000000000002</v>
      </c>
      <c r="AF104" s="5">
        <v>1</v>
      </c>
      <c r="AG104" s="5">
        <v>5.6083999999999996</v>
      </c>
      <c r="AH104" s="4">
        <v>0.64590000000000003</v>
      </c>
      <c r="AI104" s="4">
        <v>0.72009999999999996</v>
      </c>
      <c r="AJ104" s="4">
        <v>0.26100000000000001</v>
      </c>
      <c r="AK104" s="4">
        <v>9.2999999999999992E-3</v>
      </c>
      <c r="AL104" s="4">
        <v>0.85880000000000001</v>
      </c>
      <c r="AM104" s="4">
        <v>0.62749999999999995</v>
      </c>
      <c r="AN104" s="4">
        <v>1</v>
      </c>
      <c r="AO104" s="4">
        <v>5.1116000000000001</v>
      </c>
      <c r="AP104" s="5">
        <v>0.65510000000000002</v>
      </c>
      <c r="AQ104" s="5">
        <v>0.73919999999999997</v>
      </c>
      <c r="AR104" s="5">
        <v>0.24579999999999999</v>
      </c>
      <c r="AS104" s="5">
        <v>1.23E-2</v>
      </c>
      <c r="AT104" s="5">
        <v>0.84650000000000003</v>
      </c>
      <c r="AU104" s="5">
        <v>0.60840000000000005</v>
      </c>
      <c r="AV104" s="5">
        <v>0.99970000000000003</v>
      </c>
      <c r="AW104" s="5">
        <v>5.0362</v>
      </c>
      <c r="AX104" s="4">
        <v>0.66459999999999997</v>
      </c>
      <c r="AY104" s="4">
        <v>0.7631</v>
      </c>
      <c r="AZ104" s="4">
        <v>0.2361</v>
      </c>
      <c r="BA104" s="4">
        <v>1.6799999999999999E-2</v>
      </c>
      <c r="BB104" s="4">
        <v>0.8276</v>
      </c>
      <c r="BC104" s="4">
        <v>0.57120000000000004</v>
      </c>
      <c r="BD104" s="4">
        <v>1</v>
      </c>
      <c r="BE104" s="4">
        <v>2.8555999999999999</v>
      </c>
      <c r="BF104" s="5">
        <v>0.68340000000000001</v>
      </c>
      <c r="BG104" s="5">
        <v>0.81079999999999997</v>
      </c>
      <c r="BH104" s="5">
        <v>0.2077</v>
      </c>
      <c r="BI104" s="5">
        <v>2.5499999999999998E-2</v>
      </c>
      <c r="BJ104" s="5">
        <v>0.7823</v>
      </c>
      <c r="BK104" s="5">
        <v>0.48580000000000001</v>
      </c>
      <c r="BL104" s="5">
        <v>0.998</v>
      </c>
      <c r="BM104" s="5">
        <v>1.8324</v>
      </c>
      <c r="BN104" s="4">
        <v>0.72519999999999996</v>
      </c>
      <c r="BO104" s="4">
        <v>0.91579999999999995</v>
      </c>
      <c r="BP104" s="4">
        <v>0.15989999999999999</v>
      </c>
      <c r="BQ104" s="4">
        <v>5.5100000000000003E-2</v>
      </c>
      <c r="BR104" s="4">
        <v>0.60550000000000004</v>
      </c>
      <c r="BS104" s="4">
        <v>0.2737</v>
      </c>
      <c r="BT104" s="4">
        <v>0.97599999999999998</v>
      </c>
      <c r="BU104" s="4">
        <v>0.92090000000000005</v>
      </c>
      <c r="BV104" s="5"/>
      <c r="BW104" s="5"/>
      <c r="BX104" s="5"/>
      <c r="BY104" s="5"/>
      <c r="BZ104" s="5"/>
      <c r="CA104" s="5"/>
      <c r="CB104" s="5"/>
      <c r="CC104" s="5"/>
      <c r="CD104" s="4"/>
      <c r="CE104" s="4"/>
      <c r="CF104" s="4"/>
      <c r="CG104" s="4"/>
      <c r="CH104" s="4"/>
      <c r="CI104" s="4"/>
      <c r="CJ104" s="4"/>
      <c r="CK104" s="4"/>
      <c r="CL104" s="5">
        <v>0.64659999999999995</v>
      </c>
      <c r="CM104" s="5">
        <v>0.72230000000000005</v>
      </c>
      <c r="CN104" s="5">
        <v>0.26150000000000001</v>
      </c>
      <c r="CO104" s="5">
        <v>9.1999999999999998E-3</v>
      </c>
      <c r="CP104" s="5">
        <v>0.85980000000000001</v>
      </c>
      <c r="CQ104" s="5">
        <v>0.62749999999999995</v>
      </c>
      <c r="CR104" s="5">
        <v>1</v>
      </c>
      <c r="CS104" s="5">
        <v>4.6984000000000004</v>
      </c>
      <c r="CT104" s="4"/>
      <c r="CU104" s="4"/>
      <c r="CV104" s="4"/>
      <c r="CW104" s="4"/>
      <c r="CX104" s="4"/>
      <c r="CY104" s="4"/>
      <c r="CZ104" s="4"/>
      <c r="DA104" s="4"/>
      <c r="DB104" s="5"/>
      <c r="DC104" s="5"/>
      <c r="DD104" s="5"/>
      <c r="DE104" s="5"/>
      <c r="DF104" s="5"/>
      <c r="DG104" s="5"/>
      <c r="DH104" s="5"/>
      <c r="DI104" s="5"/>
      <c r="DJ104" s="4"/>
      <c r="DK104" s="4"/>
      <c r="DL104" s="4"/>
      <c r="DM104" s="4"/>
      <c r="DN104" s="4"/>
      <c r="DO104" s="4"/>
      <c r="DP104" s="4"/>
      <c r="DQ104" s="4"/>
      <c r="DR104" s="5"/>
      <c r="DS104" s="5"/>
      <c r="DT104" s="5"/>
      <c r="DU104" s="5"/>
      <c r="DV104" s="5"/>
      <c r="DW104" s="5"/>
      <c r="DX104" s="5"/>
      <c r="DY104" s="5"/>
      <c r="DZ104" s="4">
        <v>0.64700000000000002</v>
      </c>
      <c r="EA104" s="4">
        <v>0.72230000000000005</v>
      </c>
      <c r="EB104" s="4">
        <v>0.26579999999999998</v>
      </c>
      <c r="EC104" s="4">
        <v>9.2999999999999992E-3</v>
      </c>
      <c r="ED104" s="4">
        <v>0.85840000000000005</v>
      </c>
      <c r="EE104" s="4">
        <v>0.62619999999999998</v>
      </c>
      <c r="EF104" s="4">
        <v>1</v>
      </c>
      <c r="EG104" s="4">
        <v>4.5235000000000003</v>
      </c>
      <c r="EH104" s="5"/>
      <c r="EI104" s="5"/>
      <c r="EJ104" s="5"/>
      <c r="EK104" s="5"/>
      <c r="EL104" s="5"/>
      <c r="EM104" s="5"/>
      <c r="EN104" s="5"/>
      <c r="EO104" s="5"/>
      <c r="EP104" s="4"/>
      <c r="EQ104" s="4"/>
      <c r="ER104" s="4"/>
      <c r="ES104" s="4"/>
      <c r="ET104" s="4"/>
      <c r="EU104" s="4"/>
      <c r="EV104" s="4"/>
      <c r="EW104" s="4"/>
      <c r="EX104" s="5">
        <v>0.62770000000000004</v>
      </c>
      <c r="EY104" s="5">
        <v>0.68159999999999998</v>
      </c>
      <c r="EZ104" s="5">
        <v>0.29049999999999998</v>
      </c>
      <c r="FA104" s="5">
        <v>1.6000000000000001E-3</v>
      </c>
      <c r="FB104" s="5">
        <v>0.88109999999999999</v>
      </c>
      <c r="FC104" s="5">
        <v>0.65139999999999998</v>
      </c>
      <c r="FD104" s="5">
        <v>1</v>
      </c>
      <c r="FE104" s="5">
        <v>8.4389000000000003</v>
      </c>
      <c r="FF104" s="4">
        <v>0.63780000000000003</v>
      </c>
      <c r="FG104" s="4">
        <v>0.70389999999999997</v>
      </c>
      <c r="FH104" s="4">
        <v>0.2767</v>
      </c>
      <c r="FI104" s="4">
        <v>4.8999999999999998E-3</v>
      </c>
      <c r="FJ104" s="4">
        <v>0.87360000000000004</v>
      </c>
      <c r="FK104" s="4">
        <v>0.64139999999999997</v>
      </c>
      <c r="FL104" s="4">
        <v>1</v>
      </c>
      <c r="FM104" s="4">
        <v>7.3037000000000001</v>
      </c>
      <c r="FN104" s="5">
        <v>0.64739999999999998</v>
      </c>
      <c r="FO104" s="5">
        <v>0.72430000000000005</v>
      </c>
      <c r="FP104" s="5">
        <v>0.26300000000000001</v>
      </c>
      <c r="FQ104" s="5">
        <v>9.1999999999999998E-3</v>
      </c>
      <c r="FR104" s="5">
        <v>0.85980000000000001</v>
      </c>
      <c r="FS104" s="5">
        <v>0.62739999999999996</v>
      </c>
      <c r="FT104" s="5">
        <v>1</v>
      </c>
      <c r="FU104" s="5">
        <v>5.7073999999999998</v>
      </c>
      <c r="FV104" s="4">
        <v>0.66459999999999997</v>
      </c>
      <c r="FW104" s="4">
        <v>0.76400000000000001</v>
      </c>
      <c r="FX104" s="4">
        <v>0.23519999999999999</v>
      </c>
      <c r="FY104" s="4">
        <v>1.6799999999999999E-2</v>
      </c>
      <c r="FZ104" s="4">
        <v>0.8266</v>
      </c>
      <c r="GA104" s="4">
        <v>0.57299999999999995</v>
      </c>
      <c r="GB104" s="4">
        <v>0.99980000000000002</v>
      </c>
      <c r="GC104" s="4">
        <v>2.7465000000000002</v>
      </c>
      <c r="GD104" s="5"/>
      <c r="GE104" s="5"/>
      <c r="GF104" s="5"/>
      <c r="GG104" s="5"/>
      <c r="GH104" s="5"/>
      <c r="GI104" s="5"/>
      <c r="GJ104" s="5"/>
      <c r="GK104" s="5"/>
      <c r="GL104" s="4"/>
      <c r="GM104" s="4"/>
      <c r="GN104" s="4"/>
      <c r="GO104" s="4"/>
      <c r="GP104" s="4"/>
      <c r="GQ104" s="4"/>
      <c r="GR104" s="4"/>
      <c r="GS104" s="4"/>
      <c r="GT104" s="5"/>
      <c r="GU104" s="5"/>
      <c r="GV104" s="5"/>
      <c r="GW104" s="5"/>
      <c r="GX104" s="5"/>
      <c r="GY104" s="5"/>
      <c r="GZ104" s="5"/>
      <c r="HA104" s="5"/>
      <c r="HB104" s="4"/>
      <c r="HC104" s="4"/>
      <c r="HD104" s="4"/>
      <c r="HE104" s="4"/>
      <c r="HF104" s="4"/>
      <c r="HG104" s="4"/>
      <c r="HH104" s="4"/>
      <c r="HI104" s="4"/>
      <c r="HJ104" s="5"/>
      <c r="HK104" s="5"/>
      <c r="HL104" s="5"/>
      <c r="HM104" s="5"/>
      <c r="HN104" s="5"/>
      <c r="HO104" s="5"/>
      <c r="HP104" s="5"/>
      <c r="HQ104" s="5"/>
      <c r="HR104" s="4"/>
      <c r="HS104" s="4"/>
      <c r="HT104" s="4"/>
      <c r="HU104" s="4"/>
      <c r="HV104" s="4"/>
      <c r="HW104" s="4"/>
      <c r="HX104" s="4"/>
      <c r="HY104" s="4"/>
      <c r="HZ104" s="5"/>
      <c r="IA104" s="5"/>
      <c r="IB104" s="5"/>
      <c r="IC104" s="5"/>
      <c r="ID104" s="5"/>
      <c r="IE104" s="5"/>
      <c r="IF104" s="5"/>
      <c r="IG104" s="5"/>
      <c r="IH104" s="4"/>
      <c r="II104" s="4"/>
      <c r="IJ104" s="4"/>
      <c r="IK104" s="4"/>
      <c r="IL104" s="4"/>
      <c r="IM104" s="4"/>
      <c r="IN104" s="4"/>
      <c r="IO104" s="4"/>
      <c r="IP104" s="5"/>
      <c r="IQ104" s="5"/>
      <c r="IR104" s="5"/>
      <c r="IS104" s="5"/>
      <c r="IT104" s="5"/>
      <c r="IU104" s="5"/>
      <c r="IV104" s="5"/>
      <c r="IW104" s="5"/>
      <c r="IX104" s="4"/>
      <c r="IY104" s="4"/>
      <c r="IZ104" s="4"/>
      <c r="JA104" s="4"/>
      <c r="JB104" s="4"/>
      <c r="JC104" s="4"/>
      <c r="JD104" s="4"/>
      <c r="JE104" s="4"/>
      <c r="JF104" s="5"/>
      <c r="JG104" s="5"/>
      <c r="JH104" s="5"/>
      <c r="JI104" s="5"/>
      <c r="JJ104" s="5"/>
      <c r="JK104" s="5"/>
      <c r="JL104" s="5"/>
      <c r="JM104" s="5"/>
      <c r="JN104" s="4">
        <f t="shared" si="16"/>
        <v>0.65240666666666658</v>
      </c>
      <c r="JO104" s="4">
        <f t="shared" si="17"/>
        <v>0.73726666666666651</v>
      </c>
      <c r="JP104" s="4">
        <f t="shared" si="18"/>
        <v>0.25248666666666664</v>
      </c>
      <c r="JQ104" s="4">
        <f t="shared" si="19"/>
        <v>1.2433333333333331E-2</v>
      </c>
      <c r="JR104" s="4">
        <f t="shared" si="20"/>
        <v>0.83872666666666662</v>
      </c>
      <c r="JS104" s="4">
        <f t="shared" si="21"/>
        <v>0.59250000000000003</v>
      </c>
      <c r="JT104" s="4">
        <f t="shared" si="22"/>
        <v>0.99823333333333342</v>
      </c>
      <c r="JU104" s="4">
        <f t="shared" si="23"/>
        <v>5.6224333333333334</v>
      </c>
      <c r="JV104" s="1" t="str" cm="1">
        <f t="array" aca="1" ref="JV104" ca="1">CONCATENATE(INDIRECT(ADDRESS(1,MATCH(_xlfn.MINIFS(B104:JM104,metrics.rec,"MAE"),B104:JM104,0)+1)), ", ", INDIRECT(ADDRESS(2,MATCH(_xlfn.MINIFS(B104:JM104,metrics.rec,"MAE"),B104:JM104,0)+1)))</f>
        <v>k=20, r=0.1</v>
      </c>
      <c r="JW104" s="1" t="str" cm="1">
        <f t="array" aca="1" ref="JW104" ca="1">CONCATENATE(INDIRECT(ADDRESS(1,MATCH(_xlfn.MINIFS(B104:JM104,metrics.rec,"MSE"),B104:JM104,0)+1)), ", ", INDIRECT(ADDRESS(2,MATCH(_xlfn.MINIFS(B104:JM104,metrics.rec,"MSE"),B104:JM104,0)+1)))</f>
        <v>k=20, r=0.1</v>
      </c>
      <c r="JX104" s="1" t="str" cm="1">
        <f t="array" aca="1" ref="JX104" ca="1">CONCATENATE(INDIRECT(ADDRESS(1,MATCH(_xlfn.MAXIFS(B104:JM104,metrics.rec,"R"),B104:JM104,0)+1)), ", ", INDIRECT(ADDRESS(2,MATCH(_xlfn.MAXIFS(B104:JM104,metrics.rec,"R"),B104:JM104,0)+1)))</f>
        <v>k=20, r=0.1</v>
      </c>
      <c r="JY104" s="1" t="str" cm="1">
        <f t="array" aca="1" ref="JY104" ca="1">CONCATENATE(INDIRECT(ADDRESS(1,MATCH(_xlfn.MAXIFS(B104:JM104,metrics.rec,"Precision"),B104:JM104,0)+1)), ", ", INDIRECT(ADDRESS(2,MATCH(_xlfn.MAXIFS(B104:JM104,metrics.rec,"Precision"),B104:JM104,0)+1)))</f>
        <v>k=5, r=0.9</v>
      </c>
      <c r="JZ104" s="1" t="str" cm="1">
        <f t="array" aca="1" ref="JZ104" ca="1">CONCATENATE(INDIRECT(ADDRESS(1,MATCH(_xlfn.MAXIFS(B104:JM104,metrics.rec,"Recall"),B104:JM104,0)+1)), ", ", INDIRECT(ADDRESS(2,MATCH(_xlfn.MAXIFS(B104:JM104,metrics.rec,"Recall"),B104:JM104,0)+1)))</f>
        <v>k=5, r=0.1</v>
      </c>
      <c r="KA104" s="1" t="str" cm="1">
        <f t="array" aca="1" ref="KA104" ca="1">CONCATENATE(INDIRECT(ADDRESS(1,MATCH(_xlfn.MAXIFS(B104:JM104,metrics.rec,"Coverage"),B104:JM104,0)+1)), ", ", INDIRECT(ADDRESS(2,MATCH(_xlfn.MAXIFS(B104:JM104,metrics.rec,"Coverage"),B104:JM104,0)+1)))</f>
        <v>k=20, r=0.1</v>
      </c>
      <c r="KB104" s="1" t="str" cm="1">
        <f t="array" aca="1" ref="KB104" ca="1">CONCATENATE(INDIRECT(ADDRESS(1,MATCH(_xlfn.MAXIFS(B104:JM104,metrics.rec,"Recatio"),B104:JM104,0)+1)), ", ", INDIRECT(ADDRESS(2,MATCH(_xlfn.MAXIFS(B104:JM104,metrics.rec,"Recatio"),B104:JM104,0)+1)))</f>
        <v>k=5, r=0.1</v>
      </c>
      <c r="KC104" s="1" t="str" cm="1">
        <f t="array" aca="1" ref="KC104" ca="1">CONCATENATE(INDIRECT(ADDRESS(1,MATCH(_xlfn.MINIFS(B104:JM104,metrics.rec,"Time"),B104:JM104,0)+1)), ", ", INDIRECT(ADDRESS(2,MATCH(_xlfn.MINIFS(B104:JM104,metrics.rec,"Time"),B104:JM104,0)+1)))</f>
        <v>k=5, r=0.9</v>
      </c>
    </row>
    <row r="105" spans="1:289" x14ac:dyDescent="0.2">
      <c r="A105" s="1" t="s">
        <v>94</v>
      </c>
      <c r="B105" s="4">
        <v>0.61209999999999998</v>
      </c>
      <c r="C105" s="4">
        <v>0.65029999999999999</v>
      </c>
      <c r="D105" s="4">
        <v>0.30449999999999999</v>
      </c>
      <c r="E105" s="4">
        <v>1.6000000000000001E-3</v>
      </c>
      <c r="F105" s="4">
        <v>0.88859999999999995</v>
      </c>
      <c r="G105" s="4"/>
      <c r="H105" s="4">
        <v>1</v>
      </c>
      <c r="I105" s="4">
        <v>7.4867999999999997</v>
      </c>
      <c r="J105" s="5">
        <v>0.61760000000000004</v>
      </c>
      <c r="K105" s="5">
        <v>0.66320000000000001</v>
      </c>
      <c r="L105" s="5">
        <v>0.31059999999999999</v>
      </c>
      <c r="M105" s="5">
        <v>3.0999999999999999E-3</v>
      </c>
      <c r="N105" s="5">
        <v>0.88449999999999995</v>
      </c>
      <c r="O105" s="5">
        <v>0.65110000000000001</v>
      </c>
      <c r="P105" s="5">
        <v>1</v>
      </c>
      <c r="Q105" s="5">
        <v>7.4050000000000002</v>
      </c>
      <c r="R105" s="4">
        <v>0.62470000000000003</v>
      </c>
      <c r="S105" s="4">
        <v>0.67910000000000004</v>
      </c>
      <c r="T105" s="4">
        <v>0.2944</v>
      </c>
      <c r="U105" s="4">
        <v>4.8999999999999998E-3</v>
      </c>
      <c r="V105" s="4">
        <v>0.87839999999999996</v>
      </c>
      <c r="W105" s="4"/>
      <c r="X105" s="4">
        <v>1</v>
      </c>
      <c r="Y105" s="4">
        <v>6.0545999999999998</v>
      </c>
      <c r="Z105" s="5">
        <v>0.62980000000000003</v>
      </c>
      <c r="AA105" s="5">
        <v>0.68730000000000002</v>
      </c>
      <c r="AB105" s="5">
        <v>0.28460000000000002</v>
      </c>
      <c r="AC105" s="5">
        <v>6.8999999999999999E-3</v>
      </c>
      <c r="AD105" s="5">
        <v>0.87439999999999996</v>
      </c>
      <c r="AE105" s="5">
        <v>0.63980000000000004</v>
      </c>
      <c r="AF105" s="5">
        <v>1</v>
      </c>
      <c r="AG105" s="5">
        <v>5.8917999999999999</v>
      </c>
      <c r="AH105" s="4">
        <v>0.63570000000000004</v>
      </c>
      <c r="AI105" s="4">
        <v>0.69969999999999999</v>
      </c>
      <c r="AJ105" s="4">
        <v>0.28489999999999999</v>
      </c>
      <c r="AK105" s="4">
        <v>9.2999999999999992E-3</v>
      </c>
      <c r="AL105" s="4">
        <v>0.86260000000000003</v>
      </c>
      <c r="AM105" s="4"/>
      <c r="AN105" s="4">
        <v>1</v>
      </c>
      <c r="AO105" s="4">
        <v>4.8487999999999998</v>
      </c>
      <c r="AP105" s="5">
        <v>0.64759999999999995</v>
      </c>
      <c r="AQ105" s="5">
        <v>0.72489999999999999</v>
      </c>
      <c r="AR105" s="5">
        <v>0.25729999999999997</v>
      </c>
      <c r="AS105" s="5">
        <v>1.23E-2</v>
      </c>
      <c r="AT105" s="5">
        <v>0.8498</v>
      </c>
      <c r="AU105" s="5">
        <v>0.61140000000000005</v>
      </c>
      <c r="AV105" s="5">
        <v>0.99970000000000003</v>
      </c>
      <c r="AW105" s="5">
        <v>4.4873000000000003</v>
      </c>
      <c r="AX105" s="4">
        <v>0.65990000000000004</v>
      </c>
      <c r="AY105" s="4">
        <v>0.755</v>
      </c>
      <c r="AZ105" s="4">
        <v>0.23669999999999999</v>
      </c>
      <c r="BA105" s="4">
        <v>1.6799999999999999E-2</v>
      </c>
      <c r="BB105" s="4">
        <v>0.8296</v>
      </c>
      <c r="BC105" s="4"/>
      <c r="BD105" s="4">
        <v>1</v>
      </c>
      <c r="BE105" s="4">
        <v>3.081</v>
      </c>
      <c r="BF105" s="5">
        <v>0.68220000000000003</v>
      </c>
      <c r="BG105" s="5">
        <v>0.8105</v>
      </c>
      <c r="BH105" s="5">
        <v>0.20760000000000001</v>
      </c>
      <c r="BI105" s="5">
        <v>2.5499999999999998E-2</v>
      </c>
      <c r="BJ105" s="5">
        <v>0.78290000000000004</v>
      </c>
      <c r="BK105" s="5">
        <v>0.4869</v>
      </c>
      <c r="BL105" s="5">
        <v>0.998</v>
      </c>
      <c r="BM105" s="5">
        <v>1.8438000000000001</v>
      </c>
      <c r="BN105" s="4">
        <v>0.72709999999999997</v>
      </c>
      <c r="BO105" s="4">
        <v>0.92120000000000002</v>
      </c>
      <c r="BP105" s="4">
        <v>0.16089999999999999</v>
      </c>
      <c r="BQ105" s="4">
        <v>5.5E-2</v>
      </c>
      <c r="BR105" s="4">
        <v>0.60519999999999996</v>
      </c>
      <c r="BS105" s="4"/>
      <c r="BT105" s="4">
        <v>0.97599999999999998</v>
      </c>
      <c r="BU105" s="4">
        <v>1.3340000000000001</v>
      </c>
      <c r="BV105" s="5"/>
      <c r="BW105" s="5"/>
      <c r="BX105" s="5"/>
      <c r="BY105" s="5"/>
      <c r="BZ105" s="5"/>
      <c r="CA105" s="5"/>
      <c r="CB105" s="5"/>
      <c r="CC105" s="5"/>
      <c r="CD105" s="4"/>
      <c r="CE105" s="4"/>
      <c r="CF105" s="4"/>
      <c r="CG105" s="4"/>
      <c r="CH105" s="4"/>
      <c r="CI105" s="4"/>
      <c r="CJ105" s="4"/>
      <c r="CK105" s="4"/>
      <c r="CL105" s="5">
        <v>0.6371</v>
      </c>
      <c r="CM105" s="5">
        <v>0.70399999999999996</v>
      </c>
      <c r="CN105" s="5">
        <v>0.28149999999999997</v>
      </c>
      <c r="CO105" s="5">
        <v>9.1999999999999998E-3</v>
      </c>
      <c r="CP105" s="5">
        <v>0.86419999999999997</v>
      </c>
      <c r="CQ105" s="5">
        <v>0.63060000000000005</v>
      </c>
      <c r="CR105" s="5">
        <v>1</v>
      </c>
      <c r="CS105" s="5">
        <v>4.9550999999999998</v>
      </c>
      <c r="CT105" s="4"/>
      <c r="CU105" s="4"/>
      <c r="CV105" s="4"/>
      <c r="CW105" s="4"/>
      <c r="CX105" s="4"/>
      <c r="CY105" s="4"/>
      <c r="CZ105" s="4"/>
      <c r="DA105" s="4"/>
      <c r="DB105" s="5"/>
      <c r="DC105" s="5"/>
      <c r="DD105" s="5"/>
      <c r="DE105" s="5"/>
      <c r="DF105" s="5"/>
      <c r="DG105" s="5"/>
      <c r="DH105" s="5"/>
      <c r="DI105" s="5"/>
      <c r="DJ105" s="4"/>
      <c r="DK105" s="4"/>
      <c r="DL105" s="4"/>
      <c r="DM105" s="4"/>
      <c r="DN105" s="4"/>
      <c r="DO105" s="4"/>
      <c r="DP105" s="4"/>
      <c r="DQ105" s="4"/>
      <c r="DR105" s="5"/>
      <c r="DS105" s="5"/>
      <c r="DT105" s="5"/>
      <c r="DU105" s="5"/>
      <c r="DV105" s="5"/>
      <c r="DW105" s="5"/>
      <c r="DX105" s="5"/>
      <c r="DY105" s="5"/>
      <c r="DZ105" s="4">
        <v>0.63719999999999999</v>
      </c>
      <c r="EA105" s="4">
        <v>0.70369999999999999</v>
      </c>
      <c r="EB105" s="4">
        <v>0.28420000000000001</v>
      </c>
      <c r="EC105" s="4">
        <v>9.2999999999999992E-3</v>
      </c>
      <c r="ED105" s="4">
        <v>0.8629</v>
      </c>
      <c r="EE105" s="4">
        <v>0.62960000000000005</v>
      </c>
      <c r="EF105" s="4">
        <v>1</v>
      </c>
      <c r="EG105" s="4">
        <v>4.4980000000000002</v>
      </c>
      <c r="EH105" s="5"/>
      <c r="EI105" s="5"/>
      <c r="EJ105" s="5"/>
      <c r="EK105" s="5"/>
      <c r="EL105" s="5"/>
      <c r="EM105" s="5"/>
      <c r="EN105" s="5"/>
      <c r="EO105" s="5"/>
      <c r="EP105" s="4"/>
      <c r="EQ105" s="4"/>
      <c r="ER105" s="4"/>
      <c r="ES105" s="4"/>
      <c r="ET105" s="4"/>
      <c r="EU105" s="4"/>
      <c r="EV105" s="4"/>
      <c r="EW105" s="4"/>
      <c r="EX105" s="5">
        <v>0.61080000000000001</v>
      </c>
      <c r="EY105" s="5">
        <v>0.64839999999999998</v>
      </c>
      <c r="EZ105" s="5">
        <v>0.31850000000000001</v>
      </c>
      <c r="FA105" s="5">
        <v>1.6000000000000001E-3</v>
      </c>
      <c r="FB105" s="5">
        <v>0.88839999999999997</v>
      </c>
      <c r="FC105" s="5">
        <v>0.65629999999999999</v>
      </c>
      <c r="FD105" s="5">
        <v>1</v>
      </c>
      <c r="FE105" s="5">
        <v>9.2706999999999997</v>
      </c>
      <c r="FF105" s="4">
        <v>0.624</v>
      </c>
      <c r="FG105" s="4">
        <v>0.67620000000000002</v>
      </c>
      <c r="FH105" s="4">
        <v>0.3004</v>
      </c>
      <c r="FI105" s="4">
        <v>4.8999999999999998E-3</v>
      </c>
      <c r="FJ105" s="4">
        <v>0.87970000000000004</v>
      </c>
      <c r="FK105" s="4">
        <v>0.64539999999999997</v>
      </c>
      <c r="FL105" s="4">
        <v>1</v>
      </c>
      <c r="FM105" s="4">
        <v>7.6010999999999997</v>
      </c>
      <c r="FN105" s="5">
        <v>0.63749999999999996</v>
      </c>
      <c r="FO105" s="5">
        <v>0.70509999999999995</v>
      </c>
      <c r="FP105" s="5">
        <v>0.28039999999999998</v>
      </c>
      <c r="FQ105" s="5">
        <v>9.1999999999999998E-3</v>
      </c>
      <c r="FR105" s="5">
        <v>0.86409999999999998</v>
      </c>
      <c r="FS105" s="5">
        <v>0.63049999999999995</v>
      </c>
      <c r="FT105" s="5">
        <v>1</v>
      </c>
      <c r="FU105" s="5">
        <v>5.6638999999999999</v>
      </c>
      <c r="FV105" s="4">
        <v>0.65949999999999998</v>
      </c>
      <c r="FW105" s="4">
        <v>0.75519999999999998</v>
      </c>
      <c r="FX105" s="4">
        <v>0.2409</v>
      </c>
      <c r="FY105" s="4">
        <v>1.67E-2</v>
      </c>
      <c r="FZ105" s="4">
        <v>0.82889999999999997</v>
      </c>
      <c r="GA105" s="4">
        <v>0.57479999999999998</v>
      </c>
      <c r="GB105" s="4">
        <v>0.99980000000000002</v>
      </c>
      <c r="GC105" s="4">
        <v>2.7915000000000001</v>
      </c>
      <c r="GD105" s="5"/>
      <c r="GE105" s="5"/>
      <c r="GF105" s="5"/>
      <c r="GG105" s="5"/>
      <c r="GH105" s="5"/>
      <c r="GI105" s="5"/>
      <c r="GJ105" s="5"/>
      <c r="GK105" s="5"/>
      <c r="GL105" s="4"/>
      <c r="GM105" s="4"/>
      <c r="GN105" s="4"/>
      <c r="GO105" s="4"/>
      <c r="GP105" s="4"/>
      <c r="GQ105" s="4"/>
      <c r="GR105" s="4"/>
      <c r="GS105" s="4"/>
      <c r="GT105" s="5"/>
      <c r="GU105" s="5"/>
      <c r="GV105" s="5"/>
      <c r="GW105" s="5"/>
      <c r="GX105" s="5"/>
      <c r="GY105" s="5"/>
      <c r="GZ105" s="5"/>
      <c r="HA105" s="5"/>
      <c r="HB105" s="4">
        <v>0.6381</v>
      </c>
      <c r="HC105" s="4">
        <v>0.70550000000000002</v>
      </c>
      <c r="HD105" s="4">
        <v>0.2792</v>
      </c>
      <c r="HE105" s="4">
        <v>9.1999999999999998E-3</v>
      </c>
      <c r="HF105" s="4">
        <v>0.86160000000000003</v>
      </c>
      <c r="HG105" s="4"/>
      <c r="HH105" s="4">
        <v>1</v>
      </c>
      <c r="HI105" s="4">
        <v>5.0006000000000004</v>
      </c>
      <c r="HJ105" s="5"/>
      <c r="HK105" s="5"/>
      <c r="HL105" s="5"/>
      <c r="HM105" s="5"/>
      <c r="HN105" s="5"/>
      <c r="HO105" s="5"/>
      <c r="HP105" s="5"/>
      <c r="HQ105" s="5"/>
      <c r="HR105" s="4"/>
      <c r="HS105" s="4"/>
      <c r="HT105" s="4"/>
      <c r="HU105" s="4"/>
      <c r="HV105" s="4"/>
      <c r="HW105" s="4"/>
      <c r="HX105" s="4"/>
      <c r="HY105" s="4"/>
      <c r="HZ105" s="5"/>
      <c r="IA105" s="5"/>
      <c r="IB105" s="5"/>
      <c r="IC105" s="5"/>
      <c r="ID105" s="5"/>
      <c r="IE105" s="5"/>
      <c r="IF105" s="5"/>
      <c r="IG105" s="5"/>
      <c r="IH105" s="4"/>
      <c r="II105" s="4"/>
      <c r="IJ105" s="4"/>
      <c r="IK105" s="4"/>
      <c r="IL105" s="4"/>
      <c r="IM105" s="4"/>
      <c r="IN105" s="4"/>
      <c r="IO105" s="4"/>
      <c r="IP105" s="5"/>
      <c r="IQ105" s="5"/>
      <c r="IR105" s="5"/>
      <c r="IS105" s="5"/>
      <c r="IT105" s="5"/>
      <c r="IU105" s="5"/>
      <c r="IV105" s="5"/>
      <c r="IW105" s="5"/>
      <c r="IX105" s="4"/>
      <c r="IY105" s="4"/>
      <c r="IZ105" s="4"/>
      <c r="JA105" s="4"/>
      <c r="JB105" s="4"/>
      <c r="JC105" s="4"/>
      <c r="JD105" s="4"/>
      <c r="JE105" s="4"/>
      <c r="JF105" s="5"/>
      <c r="JG105" s="5"/>
      <c r="JH105" s="5"/>
      <c r="JI105" s="5"/>
      <c r="JJ105" s="5"/>
      <c r="JK105" s="5"/>
      <c r="JL105" s="5"/>
      <c r="JM105" s="5"/>
      <c r="JN105" s="4">
        <f t="shared" si="16"/>
        <v>0.64255624999999994</v>
      </c>
      <c r="JO105" s="4">
        <f t="shared" si="17"/>
        <v>0.71808125</v>
      </c>
      <c r="JP105" s="4">
        <f t="shared" si="18"/>
        <v>0.2704125</v>
      </c>
      <c r="JQ105" s="4">
        <f t="shared" si="19"/>
        <v>1.2218749999999997E-2</v>
      </c>
      <c r="JR105" s="4">
        <f t="shared" si="20"/>
        <v>0.84411250000000004</v>
      </c>
      <c r="JS105" s="4">
        <f t="shared" si="21"/>
        <v>0.61563999999999997</v>
      </c>
      <c r="JT105" s="4">
        <f t="shared" si="22"/>
        <v>0.99834375000000009</v>
      </c>
      <c r="JU105" s="4">
        <f t="shared" si="23"/>
        <v>5.1383750000000008</v>
      </c>
      <c r="JV105" s="1" t="str" cm="1">
        <f t="array" aca="1" ref="JV105" ca="1">CONCATENATE(INDIRECT(ADDRESS(1,MATCH(_xlfn.MINIFS(B105:JM105,metrics.rec,"MAE"),B105:JM105,0)+1)), ", ", INDIRECT(ADDRESS(2,MATCH(_xlfn.MINIFS(B105:JM105,metrics.rec,"MAE"),B105:JM105,0)+1)))</f>
        <v>k=20, r=0.1</v>
      </c>
      <c r="JW105" s="1" t="str" cm="1">
        <f t="array" aca="1" ref="JW105" ca="1">CONCATENATE(INDIRECT(ADDRESS(1,MATCH(_xlfn.MINIFS(B105:JM105,metrics.rec,"MSE"),B105:JM105,0)+1)), ", ", INDIRECT(ADDRESS(2,MATCH(_xlfn.MINIFS(B105:JM105,metrics.rec,"MSE"),B105:JM105,0)+1)))</f>
        <v>k=20, r=0.1</v>
      </c>
      <c r="JX105" s="1" t="str" cm="1">
        <f t="array" aca="1" ref="JX105" ca="1">CONCATENATE(INDIRECT(ADDRESS(1,MATCH(_xlfn.MAXIFS(B105:JM105,metrics.rec,"R"),B105:JM105,0)+1)), ", ", INDIRECT(ADDRESS(2,MATCH(_xlfn.MAXIFS(B105:JM105,metrics.rec,"R"),B105:JM105,0)+1)))</f>
        <v>k=20, r=0.1</v>
      </c>
      <c r="JY105" s="1" t="str" cm="1">
        <f t="array" aca="1" ref="JY105" ca="1">CONCATENATE(INDIRECT(ADDRESS(1,MATCH(_xlfn.MAXIFS(B105:JM105,metrics.rec,"Precision"),B105:JM105,0)+1)), ", ", INDIRECT(ADDRESS(2,MATCH(_xlfn.MAXIFS(B105:JM105,metrics.rec,"Precision"),B105:JM105,0)+1)))</f>
        <v>k=5, r=0.9</v>
      </c>
      <c r="JZ105" s="1" t="str" cm="1">
        <f t="array" aca="1" ref="JZ105" ca="1">CONCATENATE(INDIRECT(ADDRESS(1,MATCH(_xlfn.MAXIFS(B105:JM105,metrics.rec,"Recall"),B105:JM105,0)+1)), ", ", INDIRECT(ADDRESS(2,MATCH(_xlfn.MAXIFS(B105:JM105,metrics.rec,"Recall"),B105:JM105,0)+1)))</f>
        <v>k=5, r=0.1</v>
      </c>
      <c r="KA105" s="1" t="str" cm="1">
        <f t="array" aca="1" ref="KA105" ca="1">CONCATENATE(INDIRECT(ADDRESS(1,MATCH(_xlfn.MAXIFS(B105:JM105,metrics.rec,"Coverage"),B105:JM105,0)+1)), ", ", INDIRECT(ADDRESS(2,MATCH(_xlfn.MAXIFS(B105:JM105,metrics.rec,"Coverage"),B105:JM105,0)+1)))</f>
        <v>k=20, r=0.1</v>
      </c>
      <c r="KB105" s="1" t="str" cm="1">
        <f t="array" aca="1" ref="KB105" ca="1">CONCATENATE(INDIRECT(ADDRESS(1,MATCH(_xlfn.MAXIFS(B105:JM105,metrics.rec,"Recatio"),B105:JM105,0)+1)), ", ", INDIRECT(ADDRESS(2,MATCH(_xlfn.MAXIFS(B105:JM105,metrics.rec,"Recatio"),B105:JM105,0)+1)))</f>
        <v>k=5, r=0.1</v>
      </c>
      <c r="KC105" s="1" t="str" cm="1">
        <f t="array" aca="1" ref="KC105" ca="1">CONCATENATE(INDIRECT(ADDRESS(1,MATCH(_xlfn.MINIFS(B105:JM105,metrics.rec,"Time"),B105:JM105,0)+1)), ", ", INDIRECT(ADDRESS(2,MATCH(_xlfn.MINIFS(B105:JM105,metrics.rec,"Time"),B105:JM105,0)+1)))</f>
        <v>k=5, r=0.9</v>
      </c>
    </row>
    <row r="106" spans="1:289" x14ac:dyDescent="0.2">
      <c r="A106" s="1" t="s">
        <v>95</v>
      </c>
      <c r="B106" s="4">
        <v>0.63300000000000001</v>
      </c>
      <c r="C106" s="4">
        <v>0.6865</v>
      </c>
      <c r="D106" s="4">
        <v>0.2777</v>
      </c>
      <c r="E106" s="4">
        <v>1.6999999999999999E-3</v>
      </c>
      <c r="F106" s="4">
        <v>0.877</v>
      </c>
      <c r="G106" s="4"/>
      <c r="H106" s="4">
        <v>1</v>
      </c>
      <c r="I106" s="4">
        <v>7.2184999999999997</v>
      </c>
      <c r="J106" s="5">
        <v>0.63749999999999996</v>
      </c>
      <c r="K106" s="5">
        <v>0.69889999999999997</v>
      </c>
      <c r="L106" s="5">
        <v>0.28120000000000001</v>
      </c>
      <c r="M106" s="5">
        <v>3.3999999999999998E-3</v>
      </c>
      <c r="N106" s="5">
        <v>0.87109999999999999</v>
      </c>
      <c r="O106" s="5">
        <v>0.59130000000000005</v>
      </c>
      <c r="P106" s="5">
        <v>1</v>
      </c>
      <c r="Q106" s="5">
        <v>6.7892000000000001</v>
      </c>
      <c r="R106" s="4">
        <v>0.64549999999999996</v>
      </c>
      <c r="S106" s="4">
        <v>0.71809999999999996</v>
      </c>
      <c r="T106" s="4">
        <v>0.2666</v>
      </c>
      <c r="U106" s="4">
        <v>5.3E-3</v>
      </c>
      <c r="V106" s="4">
        <v>0.86380000000000001</v>
      </c>
      <c r="W106" s="4"/>
      <c r="X106" s="4">
        <v>1</v>
      </c>
      <c r="Y106" s="4">
        <v>5.8987999999999996</v>
      </c>
      <c r="Z106" s="5">
        <v>0.65190000000000003</v>
      </c>
      <c r="AA106" s="5">
        <v>0.72929999999999995</v>
      </c>
      <c r="AB106" s="5">
        <v>0.26279999999999998</v>
      </c>
      <c r="AC106" s="5">
        <v>7.4999999999999997E-3</v>
      </c>
      <c r="AD106" s="5">
        <v>0.85819999999999996</v>
      </c>
      <c r="AE106" s="5">
        <v>0.57650000000000001</v>
      </c>
      <c r="AF106" s="5">
        <v>1</v>
      </c>
      <c r="AG106" s="5">
        <v>5.8883000000000001</v>
      </c>
      <c r="AH106" s="4">
        <v>0.66110000000000002</v>
      </c>
      <c r="AI106" s="4">
        <v>0.74929999999999997</v>
      </c>
      <c r="AJ106" s="4">
        <v>0.24260000000000001</v>
      </c>
      <c r="AK106" s="4">
        <v>1.01E-2</v>
      </c>
      <c r="AL106" s="4">
        <v>0.84430000000000005</v>
      </c>
      <c r="AM106" s="4"/>
      <c r="AN106" s="4">
        <v>1</v>
      </c>
      <c r="AO106" s="4">
        <v>4.7568000000000001</v>
      </c>
      <c r="AP106" s="5">
        <v>0.67530000000000001</v>
      </c>
      <c r="AQ106" s="5">
        <v>0.78100000000000003</v>
      </c>
      <c r="AR106" s="5">
        <v>0.22539999999999999</v>
      </c>
      <c r="AS106" s="5">
        <v>1.3599999999999999E-2</v>
      </c>
      <c r="AT106" s="5">
        <v>0.82969999999999999</v>
      </c>
      <c r="AU106" s="5">
        <v>0.54</v>
      </c>
      <c r="AV106" s="5">
        <v>1</v>
      </c>
      <c r="AW106" s="5">
        <v>4.4035000000000002</v>
      </c>
      <c r="AX106" s="4">
        <v>0.69089999999999996</v>
      </c>
      <c r="AY106" s="4">
        <v>0.81930000000000003</v>
      </c>
      <c r="AZ106" s="4">
        <v>0.19500000000000001</v>
      </c>
      <c r="BA106" s="4">
        <v>1.89E-2</v>
      </c>
      <c r="BB106" s="4">
        <v>0.80900000000000005</v>
      </c>
      <c r="BC106" s="4"/>
      <c r="BD106" s="4">
        <v>1</v>
      </c>
      <c r="BE106" s="4">
        <v>3.0644</v>
      </c>
      <c r="BF106" s="5">
        <v>0.71260000000000001</v>
      </c>
      <c r="BG106" s="5">
        <v>0.87649999999999995</v>
      </c>
      <c r="BH106" s="5">
        <v>0.16120000000000001</v>
      </c>
      <c r="BI106" s="5">
        <v>2.9399999999999999E-2</v>
      </c>
      <c r="BJ106" s="5">
        <v>0.75339999999999996</v>
      </c>
      <c r="BK106" s="5">
        <v>0.40500000000000003</v>
      </c>
      <c r="BL106" s="5">
        <v>0.99839999999999995</v>
      </c>
      <c r="BM106" s="5">
        <v>1.8049999999999999</v>
      </c>
      <c r="BN106" s="4">
        <v>0.75219999999999998</v>
      </c>
      <c r="BO106" s="4">
        <v>0.9819</v>
      </c>
      <c r="BP106" s="4">
        <v>0.12039999999999999</v>
      </c>
      <c r="BQ106" s="4">
        <v>6.4500000000000002E-2</v>
      </c>
      <c r="BR106" s="4">
        <v>0.54120000000000001</v>
      </c>
      <c r="BS106" s="4"/>
      <c r="BT106" s="4">
        <v>0.97409999999999997</v>
      </c>
      <c r="BU106" s="4">
        <v>1.2851999999999999</v>
      </c>
      <c r="BV106" s="5"/>
      <c r="BW106" s="5"/>
      <c r="BX106" s="5"/>
      <c r="BY106" s="5"/>
      <c r="BZ106" s="5"/>
      <c r="CA106" s="5"/>
      <c r="CB106" s="5"/>
      <c r="CC106" s="5"/>
      <c r="CD106" s="4"/>
      <c r="CE106" s="4"/>
      <c r="CF106" s="4"/>
      <c r="CG106" s="4"/>
      <c r="CH106" s="4"/>
      <c r="CI106" s="4"/>
      <c r="CJ106" s="4"/>
      <c r="CK106" s="4"/>
      <c r="CL106" s="5">
        <v>0.66169999999999995</v>
      </c>
      <c r="CM106" s="5">
        <v>0.75139999999999996</v>
      </c>
      <c r="CN106" s="5">
        <v>0.2445</v>
      </c>
      <c r="CO106" s="5">
        <v>1.01E-2</v>
      </c>
      <c r="CP106" s="5">
        <v>0.8468</v>
      </c>
      <c r="CQ106" s="5">
        <v>0.56540000000000001</v>
      </c>
      <c r="CR106" s="5">
        <v>1</v>
      </c>
      <c r="CS106" s="5">
        <v>4.6208</v>
      </c>
      <c r="CT106" s="4"/>
      <c r="CU106" s="4"/>
      <c r="CV106" s="4"/>
      <c r="CW106" s="4"/>
      <c r="CX106" s="4"/>
      <c r="CY106" s="4"/>
      <c r="CZ106" s="4"/>
      <c r="DA106" s="4"/>
      <c r="DB106" s="5"/>
      <c r="DC106" s="5"/>
      <c r="DD106" s="5"/>
      <c r="DE106" s="5"/>
      <c r="DF106" s="5"/>
      <c r="DG106" s="5"/>
      <c r="DH106" s="5"/>
      <c r="DI106" s="5"/>
      <c r="DJ106" s="4"/>
      <c r="DK106" s="4"/>
      <c r="DL106" s="4"/>
      <c r="DM106" s="4"/>
      <c r="DN106" s="4"/>
      <c r="DO106" s="4"/>
      <c r="DP106" s="4"/>
      <c r="DQ106" s="4"/>
      <c r="DR106" s="5"/>
      <c r="DS106" s="5"/>
      <c r="DT106" s="5"/>
      <c r="DU106" s="5"/>
      <c r="DV106" s="5"/>
      <c r="DW106" s="5"/>
      <c r="DX106" s="5"/>
      <c r="DY106" s="5"/>
      <c r="DZ106" s="4">
        <v>0.66210000000000002</v>
      </c>
      <c r="EA106" s="4">
        <v>0.75149999999999995</v>
      </c>
      <c r="EB106" s="4">
        <v>0.24149999999999999</v>
      </c>
      <c r="EC106" s="4">
        <v>1.01E-2</v>
      </c>
      <c r="ED106" s="4">
        <v>0.84509999999999996</v>
      </c>
      <c r="EE106" s="4">
        <v>0.56399999999999995</v>
      </c>
      <c r="EF106" s="4">
        <v>1</v>
      </c>
      <c r="EG106" s="4">
        <v>4.2409999999999997</v>
      </c>
      <c r="EH106" s="5"/>
      <c r="EI106" s="5"/>
      <c r="EJ106" s="5"/>
      <c r="EK106" s="5"/>
      <c r="EL106" s="5"/>
      <c r="EM106" s="5"/>
      <c r="EN106" s="5"/>
      <c r="EO106" s="5"/>
      <c r="EP106" s="4"/>
      <c r="EQ106" s="4"/>
      <c r="ER106" s="4"/>
      <c r="ES106" s="4"/>
      <c r="ET106" s="4"/>
      <c r="EU106" s="4"/>
      <c r="EV106" s="4"/>
      <c r="EW106" s="4"/>
      <c r="EX106" s="5">
        <v>0.63100000000000001</v>
      </c>
      <c r="EY106" s="5">
        <v>0.68420000000000003</v>
      </c>
      <c r="EZ106" s="5">
        <v>0.28660000000000002</v>
      </c>
      <c r="FA106" s="5">
        <v>1.6999999999999999E-3</v>
      </c>
      <c r="FB106" s="5">
        <v>0.87619999999999998</v>
      </c>
      <c r="FC106" s="5">
        <v>0.59389999999999998</v>
      </c>
      <c r="FD106" s="5">
        <v>1</v>
      </c>
      <c r="FE106" s="5">
        <v>8.3417999999999992</v>
      </c>
      <c r="FF106" s="4">
        <v>0.64490000000000003</v>
      </c>
      <c r="FG106" s="4">
        <v>0.71650000000000003</v>
      </c>
      <c r="FH106" s="4">
        <v>0.2712</v>
      </c>
      <c r="FI106" s="4">
        <v>5.3E-3</v>
      </c>
      <c r="FJ106" s="4">
        <v>0.86509999999999998</v>
      </c>
      <c r="FK106" s="4">
        <v>0.5847</v>
      </c>
      <c r="FL106" s="4">
        <v>1</v>
      </c>
      <c r="FM106" s="4">
        <v>7.2148000000000003</v>
      </c>
      <c r="FN106" s="5">
        <v>0.66200000000000003</v>
      </c>
      <c r="FO106" s="5">
        <v>0.75260000000000005</v>
      </c>
      <c r="FP106" s="5">
        <v>0.2445</v>
      </c>
      <c r="FQ106" s="5">
        <v>1.01E-2</v>
      </c>
      <c r="FR106" s="5">
        <v>0.84630000000000005</v>
      </c>
      <c r="FS106" s="5">
        <v>0.56489999999999996</v>
      </c>
      <c r="FT106" s="5">
        <v>1</v>
      </c>
      <c r="FU106" s="5">
        <v>5.4637000000000002</v>
      </c>
      <c r="FV106" s="4">
        <v>0.69069999999999998</v>
      </c>
      <c r="FW106" s="4">
        <v>0.81979999999999997</v>
      </c>
      <c r="FX106" s="4">
        <v>0.2</v>
      </c>
      <c r="FY106" s="4">
        <v>1.8800000000000001E-2</v>
      </c>
      <c r="FZ106" s="4">
        <v>0.80759999999999998</v>
      </c>
      <c r="GA106" s="4">
        <v>0.498</v>
      </c>
      <c r="GB106" s="4">
        <v>0.99990000000000001</v>
      </c>
      <c r="GC106" s="4">
        <v>2.7313999999999998</v>
      </c>
      <c r="GD106" s="5"/>
      <c r="GE106" s="5"/>
      <c r="GF106" s="5"/>
      <c r="GG106" s="5"/>
      <c r="GH106" s="5"/>
      <c r="GI106" s="5"/>
      <c r="GJ106" s="5"/>
      <c r="GK106" s="5"/>
      <c r="GL106" s="4"/>
      <c r="GM106" s="4"/>
      <c r="GN106" s="4"/>
      <c r="GO106" s="4"/>
      <c r="GP106" s="4"/>
      <c r="GQ106" s="4"/>
      <c r="GR106" s="4"/>
      <c r="GS106" s="4"/>
      <c r="GT106" s="5"/>
      <c r="GU106" s="5"/>
      <c r="GV106" s="5"/>
      <c r="GW106" s="5"/>
      <c r="GX106" s="5"/>
      <c r="GY106" s="5"/>
      <c r="GZ106" s="5"/>
      <c r="HA106" s="5"/>
      <c r="HB106" s="4"/>
      <c r="HC106" s="4"/>
      <c r="HD106" s="4"/>
      <c r="HE106" s="4"/>
      <c r="HF106" s="4"/>
      <c r="HG106" s="4"/>
      <c r="HH106" s="4"/>
      <c r="HI106" s="4"/>
      <c r="HJ106" s="5"/>
      <c r="HK106" s="5"/>
      <c r="HL106" s="5"/>
      <c r="HM106" s="5"/>
      <c r="HN106" s="5"/>
      <c r="HO106" s="5"/>
      <c r="HP106" s="5"/>
      <c r="HQ106" s="5"/>
      <c r="HR106" s="4"/>
      <c r="HS106" s="4"/>
      <c r="HT106" s="4"/>
      <c r="HU106" s="4"/>
      <c r="HV106" s="4"/>
      <c r="HW106" s="4"/>
      <c r="HX106" s="4"/>
      <c r="HY106" s="4"/>
      <c r="HZ106" s="5"/>
      <c r="IA106" s="5"/>
      <c r="IB106" s="5"/>
      <c r="IC106" s="5"/>
      <c r="ID106" s="5"/>
      <c r="IE106" s="5"/>
      <c r="IF106" s="5"/>
      <c r="IG106" s="5"/>
      <c r="IH106" s="4"/>
      <c r="II106" s="4"/>
      <c r="IJ106" s="4"/>
      <c r="IK106" s="4"/>
      <c r="IL106" s="4"/>
      <c r="IM106" s="4"/>
      <c r="IN106" s="4"/>
      <c r="IO106" s="4"/>
      <c r="IP106" s="5"/>
      <c r="IQ106" s="5"/>
      <c r="IR106" s="5"/>
      <c r="IS106" s="5"/>
      <c r="IT106" s="5"/>
      <c r="IU106" s="5"/>
      <c r="IV106" s="5"/>
      <c r="IW106" s="5"/>
      <c r="IX106" s="4"/>
      <c r="IY106" s="4"/>
      <c r="IZ106" s="4"/>
      <c r="JA106" s="4"/>
      <c r="JB106" s="4"/>
      <c r="JC106" s="4"/>
      <c r="JD106" s="4"/>
      <c r="JE106" s="4"/>
      <c r="JF106" s="5"/>
      <c r="JG106" s="5"/>
      <c r="JH106" s="5"/>
      <c r="JI106" s="5"/>
      <c r="JJ106" s="5"/>
      <c r="JK106" s="5"/>
      <c r="JL106" s="5"/>
      <c r="JM106" s="5"/>
      <c r="JN106" s="4">
        <f t="shared" si="16"/>
        <v>0.66749333333333327</v>
      </c>
      <c r="JO106" s="4">
        <f t="shared" si="17"/>
        <v>0.76778666666666662</v>
      </c>
      <c r="JP106" s="4">
        <f t="shared" si="18"/>
        <v>0.23474666666666663</v>
      </c>
      <c r="JQ106" s="4">
        <f t="shared" si="19"/>
        <v>1.4033333333333333E-2</v>
      </c>
      <c r="JR106" s="4">
        <f t="shared" si="20"/>
        <v>0.82232000000000005</v>
      </c>
      <c r="JS106" s="4">
        <f t="shared" si="21"/>
        <v>0.54837000000000002</v>
      </c>
      <c r="JT106" s="4">
        <f t="shared" si="22"/>
        <v>0.99816000000000005</v>
      </c>
      <c r="JU106" s="4">
        <f t="shared" si="23"/>
        <v>4.9148800000000001</v>
      </c>
      <c r="JV106" s="1" t="str" cm="1">
        <f t="array" aca="1" ref="JV106" ca="1">CONCATENATE(INDIRECT(ADDRESS(1,MATCH(_xlfn.MINIFS(B106:JM106,metrics.rec,"MAE"),B106:JM106,0)+1)), ", ", INDIRECT(ADDRESS(2,MATCH(_xlfn.MINIFS(B106:JM106,metrics.rec,"MAE"),B106:JM106,0)+1)))</f>
        <v>k=20, r=0.1</v>
      </c>
      <c r="JW106" s="1" t="str" cm="1">
        <f t="array" aca="1" ref="JW106" ca="1">CONCATENATE(INDIRECT(ADDRESS(1,MATCH(_xlfn.MINIFS(B106:JM106,metrics.rec,"MSE"),B106:JM106,0)+1)), ", ", INDIRECT(ADDRESS(2,MATCH(_xlfn.MINIFS(B106:JM106,metrics.rec,"MSE"),B106:JM106,0)+1)))</f>
        <v>k=20, r=0.1</v>
      </c>
      <c r="JX106" s="1" t="str" cm="1">
        <f t="array" aca="1" ref="JX106" ca="1">CONCATENATE(INDIRECT(ADDRESS(1,MATCH(_xlfn.MAXIFS(B106:JM106,metrics.rec,"R"),B106:JM106,0)+1)), ", ", INDIRECT(ADDRESS(2,MATCH(_xlfn.MAXIFS(B106:JM106,metrics.rec,"R"),B106:JM106,0)+1)))</f>
        <v>k=20, r=0.1</v>
      </c>
      <c r="JY106" s="1" t="str" cm="1">
        <f t="array" aca="1" ref="JY106" ca="1">CONCATENATE(INDIRECT(ADDRESS(1,MATCH(_xlfn.MAXIFS(B106:JM106,metrics.rec,"Precision"),B106:JM106,0)+1)), ", ", INDIRECT(ADDRESS(2,MATCH(_xlfn.MAXIFS(B106:JM106,metrics.rec,"Precision"),B106:JM106,0)+1)))</f>
        <v>k=5, r=0.9</v>
      </c>
      <c r="JZ106" s="1" t="str" cm="1">
        <f t="array" aca="1" ref="JZ106" ca="1">CONCATENATE(INDIRECT(ADDRESS(1,MATCH(_xlfn.MAXIFS(B106:JM106,metrics.rec,"Recall"),B106:JM106,0)+1)), ", ", INDIRECT(ADDRESS(2,MATCH(_xlfn.MAXIFS(B106:JM106,metrics.rec,"Recall"),B106:JM106,0)+1)))</f>
        <v>k=5, r=0.1</v>
      </c>
      <c r="KA106" s="1" t="str" cm="1">
        <f t="array" aca="1" ref="KA106" ca="1">CONCATENATE(INDIRECT(ADDRESS(1,MATCH(_xlfn.MAXIFS(B106:JM106,metrics.rec,"Coverage"),B106:JM106,0)+1)), ", ", INDIRECT(ADDRESS(2,MATCH(_xlfn.MAXIFS(B106:JM106,metrics.rec,"Coverage"),B106:JM106,0)+1)))</f>
        <v>k=20, r=0.1</v>
      </c>
      <c r="KB106" s="1" t="str" cm="1">
        <f t="array" aca="1" ref="KB106" ca="1">CONCATENATE(INDIRECT(ADDRESS(1,MATCH(_xlfn.MAXIFS(B106:JM106,metrics.rec,"Recatio"),B106:JM106,0)+1)), ", ", INDIRECT(ADDRESS(2,MATCH(_xlfn.MAXIFS(B106:JM106,metrics.rec,"Recatio"),B106:JM106,0)+1)))</f>
        <v>k=5, r=0.1</v>
      </c>
      <c r="KC106" s="1" t="str" cm="1">
        <f t="array" aca="1" ref="KC106" ca="1">CONCATENATE(INDIRECT(ADDRESS(1,MATCH(_xlfn.MINIFS(B106:JM106,metrics.rec,"Time"),B106:JM106,0)+1)), ", ", INDIRECT(ADDRESS(2,MATCH(_xlfn.MINIFS(B106:JM106,metrics.rec,"Time"),B106:JM106,0)+1)))</f>
        <v>k=5, r=0.9</v>
      </c>
    </row>
    <row r="107" spans="1:289" x14ac:dyDescent="0.2">
      <c r="A107" s="1" t="s">
        <v>96</v>
      </c>
      <c r="B107" s="4">
        <v>0.61060000000000003</v>
      </c>
      <c r="C107" s="4">
        <v>0.64390000000000003</v>
      </c>
      <c r="D107" s="4">
        <v>0.30409999999999998</v>
      </c>
      <c r="E107" s="4">
        <v>1.6999999999999999E-3</v>
      </c>
      <c r="F107" s="4">
        <v>0.88229999999999997</v>
      </c>
      <c r="G107" s="4"/>
      <c r="H107" s="4">
        <v>1</v>
      </c>
      <c r="I107" s="4">
        <v>7.4442000000000004</v>
      </c>
      <c r="J107" s="5">
        <v>0.61809999999999998</v>
      </c>
      <c r="K107" s="5">
        <v>0.66269999999999996</v>
      </c>
      <c r="L107" s="5">
        <v>0.3054</v>
      </c>
      <c r="M107" s="5">
        <v>3.3999999999999998E-3</v>
      </c>
      <c r="N107" s="5">
        <v>0.87780000000000002</v>
      </c>
      <c r="O107" s="5">
        <v>0.59130000000000005</v>
      </c>
      <c r="P107" s="5">
        <v>1</v>
      </c>
      <c r="Q107" s="5">
        <v>6.899</v>
      </c>
      <c r="R107" s="4">
        <v>0.62760000000000005</v>
      </c>
      <c r="S107" s="4">
        <v>0.68289999999999995</v>
      </c>
      <c r="T107" s="4">
        <v>0.2923</v>
      </c>
      <c r="U107" s="4">
        <v>5.3E-3</v>
      </c>
      <c r="V107" s="4">
        <v>0.86939999999999995</v>
      </c>
      <c r="W107" s="4"/>
      <c r="X107" s="4">
        <v>1</v>
      </c>
      <c r="Y107" s="4">
        <v>6.7196999999999996</v>
      </c>
      <c r="Z107" s="5">
        <v>0.63600000000000001</v>
      </c>
      <c r="AA107" s="5">
        <v>0.69910000000000005</v>
      </c>
      <c r="AB107" s="5">
        <v>0.2823</v>
      </c>
      <c r="AC107" s="5">
        <v>7.6E-3</v>
      </c>
      <c r="AD107" s="5">
        <v>0.8619</v>
      </c>
      <c r="AE107" s="5">
        <v>0.57599999999999996</v>
      </c>
      <c r="AF107" s="5">
        <v>1</v>
      </c>
      <c r="AG107" s="5">
        <v>6.0797999999999996</v>
      </c>
      <c r="AH107" s="4">
        <v>0.64680000000000004</v>
      </c>
      <c r="AI107" s="4">
        <v>0.72150000000000003</v>
      </c>
      <c r="AJ107" s="4">
        <v>0.27029999999999998</v>
      </c>
      <c r="AK107" s="4">
        <v>1.0200000000000001E-2</v>
      </c>
      <c r="AL107" s="4">
        <v>0.84770000000000001</v>
      </c>
      <c r="AM107" s="4"/>
      <c r="AN107" s="4">
        <v>1</v>
      </c>
      <c r="AO107" s="4">
        <v>4.7984999999999998</v>
      </c>
      <c r="AP107" s="5">
        <v>0.66479999999999995</v>
      </c>
      <c r="AQ107" s="5">
        <v>0.76080000000000003</v>
      </c>
      <c r="AR107" s="5">
        <v>0.24249999999999999</v>
      </c>
      <c r="AS107" s="5">
        <v>1.3599999999999999E-2</v>
      </c>
      <c r="AT107" s="5">
        <v>0.83130000000000004</v>
      </c>
      <c r="AU107" s="5">
        <v>0.53900000000000003</v>
      </c>
      <c r="AV107" s="5">
        <v>1</v>
      </c>
      <c r="AW107" s="5">
        <v>4.5747</v>
      </c>
      <c r="AX107" s="4">
        <v>0.68389999999999995</v>
      </c>
      <c r="AY107" s="4">
        <v>0.80579999999999996</v>
      </c>
      <c r="AZ107" s="4">
        <v>0.20599999999999999</v>
      </c>
      <c r="BA107" s="4">
        <v>1.9E-2</v>
      </c>
      <c r="BB107" s="4">
        <v>0.80920000000000003</v>
      </c>
      <c r="BC107" s="4"/>
      <c r="BD107" s="4">
        <v>1</v>
      </c>
      <c r="BE107" s="4">
        <v>3.2267999999999999</v>
      </c>
      <c r="BF107" s="5">
        <v>0.71020000000000005</v>
      </c>
      <c r="BG107" s="5">
        <v>0.87290000000000001</v>
      </c>
      <c r="BH107" s="5">
        <v>0.16489999999999999</v>
      </c>
      <c r="BI107" s="5">
        <v>2.9499999999999998E-2</v>
      </c>
      <c r="BJ107" s="5">
        <v>0.75219999999999998</v>
      </c>
      <c r="BK107" s="5">
        <v>0.4042</v>
      </c>
      <c r="BL107" s="5">
        <v>0.99839999999999995</v>
      </c>
      <c r="BM107" s="5">
        <v>1.8203</v>
      </c>
      <c r="BN107" s="4">
        <v>0.75280000000000002</v>
      </c>
      <c r="BO107" s="4">
        <v>0.98309999999999997</v>
      </c>
      <c r="BP107" s="4">
        <v>0.12180000000000001</v>
      </c>
      <c r="BQ107" s="4">
        <v>6.4500000000000002E-2</v>
      </c>
      <c r="BR107" s="4">
        <v>0.54</v>
      </c>
      <c r="BS107" s="4"/>
      <c r="BT107" s="4">
        <v>0.97409999999999997</v>
      </c>
      <c r="BU107" s="4">
        <v>1.2818000000000001</v>
      </c>
      <c r="BV107" s="5"/>
      <c r="BW107" s="5"/>
      <c r="BX107" s="5"/>
      <c r="BY107" s="5"/>
      <c r="BZ107" s="5"/>
      <c r="CA107" s="5"/>
      <c r="CB107" s="5"/>
      <c r="CC107" s="5"/>
      <c r="CD107" s="4"/>
      <c r="CE107" s="4"/>
      <c r="CF107" s="4"/>
      <c r="CG107" s="4"/>
      <c r="CH107" s="4"/>
      <c r="CI107" s="4"/>
      <c r="CJ107" s="4"/>
      <c r="CK107" s="4"/>
      <c r="CL107" s="5">
        <v>0.64790000000000003</v>
      </c>
      <c r="CM107" s="5">
        <v>0.72489999999999999</v>
      </c>
      <c r="CN107" s="5">
        <v>0.26319999999999999</v>
      </c>
      <c r="CO107" s="5">
        <v>1.01E-2</v>
      </c>
      <c r="CP107" s="5">
        <v>0.84970000000000001</v>
      </c>
      <c r="CQ107" s="5">
        <v>0.5645</v>
      </c>
      <c r="CR107" s="5">
        <v>1</v>
      </c>
      <c r="CS107" s="5">
        <v>4.6974999999999998</v>
      </c>
      <c r="CT107" s="4"/>
      <c r="CU107" s="4"/>
      <c r="CV107" s="4"/>
      <c r="CW107" s="4"/>
      <c r="CX107" s="4"/>
      <c r="CY107" s="4"/>
      <c r="CZ107" s="4"/>
      <c r="DA107" s="4"/>
      <c r="DB107" s="5"/>
      <c r="DC107" s="5"/>
      <c r="DD107" s="5"/>
      <c r="DE107" s="5"/>
      <c r="DF107" s="5"/>
      <c r="DG107" s="5"/>
      <c r="DH107" s="5"/>
      <c r="DI107" s="5"/>
      <c r="DJ107" s="4"/>
      <c r="DK107" s="4"/>
      <c r="DL107" s="4"/>
      <c r="DM107" s="4"/>
      <c r="DN107" s="4"/>
      <c r="DO107" s="4"/>
      <c r="DP107" s="4"/>
      <c r="DQ107" s="4"/>
      <c r="DR107" s="5"/>
      <c r="DS107" s="5"/>
      <c r="DT107" s="5"/>
      <c r="DU107" s="5"/>
      <c r="DV107" s="5"/>
      <c r="DW107" s="5"/>
      <c r="DX107" s="5"/>
      <c r="DY107" s="5"/>
      <c r="DZ107" s="4">
        <v>0.64810000000000001</v>
      </c>
      <c r="EA107" s="4">
        <v>0.72440000000000004</v>
      </c>
      <c r="EB107" s="4">
        <v>0.26690000000000003</v>
      </c>
      <c r="EC107" s="4">
        <v>1.0200000000000001E-2</v>
      </c>
      <c r="ED107" s="4">
        <v>0.84750000000000003</v>
      </c>
      <c r="EE107" s="4">
        <v>0.56310000000000004</v>
      </c>
      <c r="EF107" s="4">
        <v>1</v>
      </c>
      <c r="EG107" s="4">
        <v>4.7572999999999999</v>
      </c>
      <c r="EH107" s="5"/>
      <c r="EI107" s="5"/>
      <c r="EJ107" s="5"/>
      <c r="EK107" s="5"/>
      <c r="EL107" s="5"/>
      <c r="EM107" s="5"/>
      <c r="EN107" s="5"/>
      <c r="EO107" s="5"/>
      <c r="EP107" s="4"/>
      <c r="EQ107" s="4"/>
      <c r="ER107" s="4"/>
      <c r="ES107" s="4"/>
      <c r="ET107" s="4"/>
      <c r="EU107" s="4"/>
      <c r="EV107" s="4"/>
      <c r="EW107" s="4"/>
      <c r="EX107" s="5">
        <v>0.60860000000000003</v>
      </c>
      <c r="EY107" s="5">
        <v>0.64270000000000005</v>
      </c>
      <c r="EZ107" s="5">
        <v>0.32090000000000002</v>
      </c>
      <c r="FA107" s="5">
        <v>1.6999999999999999E-3</v>
      </c>
      <c r="FB107" s="5">
        <v>0.88249999999999995</v>
      </c>
      <c r="FC107" s="5">
        <v>0.59450000000000003</v>
      </c>
      <c r="FD107" s="5">
        <v>1</v>
      </c>
      <c r="FE107" s="5">
        <v>8.8167000000000009</v>
      </c>
      <c r="FF107" s="4">
        <v>0.62629999999999997</v>
      </c>
      <c r="FG107" s="4">
        <v>0.68089999999999995</v>
      </c>
      <c r="FH107" s="4">
        <v>0.29670000000000002</v>
      </c>
      <c r="FI107" s="4">
        <v>5.3E-3</v>
      </c>
      <c r="FJ107" s="4">
        <v>0.86970000000000003</v>
      </c>
      <c r="FK107" s="4">
        <v>0.58430000000000004</v>
      </c>
      <c r="FL107" s="4">
        <v>1</v>
      </c>
      <c r="FM107" s="4">
        <v>7.6185</v>
      </c>
      <c r="FN107" s="5">
        <v>0.64810000000000001</v>
      </c>
      <c r="FO107" s="5">
        <v>0.72570000000000001</v>
      </c>
      <c r="FP107" s="5">
        <v>0.2676</v>
      </c>
      <c r="FQ107" s="5">
        <v>1.0200000000000001E-2</v>
      </c>
      <c r="FR107" s="5">
        <v>0.84889999999999999</v>
      </c>
      <c r="FS107" s="5">
        <v>0.56399999999999995</v>
      </c>
      <c r="FT107" s="5">
        <v>1</v>
      </c>
      <c r="FU107" s="5">
        <v>5.5598000000000001</v>
      </c>
      <c r="FV107" s="4">
        <v>0.68369999999999997</v>
      </c>
      <c r="FW107" s="4">
        <v>0.80640000000000001</v>
      </c>
      <c r="FX107" s="4">
        <v>0.2107</v>
      </c>
      <c r="FY107" s="4">
        <v>1.89E-2</v>
      </c>
      <c r="FZ107" s="4">
        <v>0.80800000000000005</v>
      </c>
      <c r="GA107" s="4">
        <v>0.497</v>
      </c>
      <c r="GB107" s="4">
        <v>0.99990000000000001</v>
      </c>
      <c r="GC107" s="4">
        <v>2.7789000000000001</v>
      </c>
      <c r="GD107" s="5"/>
      <c r="GE107" s="5"/>
      <c r="GF107" s="5"/>
      <c r="GG107" s="5"/>
      <c r="GH107" s="5"/>
      <c r="GI107" s="5"/>
      <c r="GJ107" s="5"/>
      <c r="GK107" s="5"/>
      <c r="GL107" s="4"/>
      <c r="GM107" s="4"/>
      <c r="GN107" s="4"/>
      <c r="GO107" s="4"/>
      <c r="GP107" s="4"/>
      <c r="GQ107" s="4"/>
      <c r="GR107" s="4"/>
      <c r="GS107" s="4"/>
      <c r="GT107" s="5"/>
      <c r="GU107" s="5"/>
      <c r="GV107" s="5"/>
      <c r="GW107" s="5"/>
      <c r="GX107" s="5"/>
      <c r="GY107" s="5"/>
      <c r="GZ107" s="5"/>
      <c r="HA107" s="5"/>
      <c r="HB107" s="4"/>
      <c r="HC107" s="4"/>
      <c r="HD107" s="4"/>
      <c r="HE107" s="4"/>
      <c r="HF107" s="4"/>
      <c r="HG107" s="4"/>
      <c r="HH107" s="4"/>
      <c r="HI107" s="4"/>
      <c r="HJ107" s="5"/>
      <c r="HK107" s="5"/>
      <c r="HL107" s="5"/>
      <c r="HM107" s="5"/>
      <c r="HN107" s="5"/>
      <c r="HO107" s="5"/>
      <c r="HP107" s="5"/>
      <c r="HQ107" s="5"/>
      <c r="HR107" s="4"/>
      <c r="HS107" s="4"/>
      <c r="HT107" s="4"/>
      <c r="HU107" s="4"/>
      <c r="HV107" s="4"/>
      <c r="HW107" s="4"/>
      <c r="HX107" s="4"/>
      <c r="HY107" s="4"/>
      <c r="HZ107" s="5"/>
      <c r="IA107" s="5"/>
      <c r="IB107" s="5"/>
      <c r="IC107" s="5"/>
      <c r="ID107" s="5"/>
      <c r="IE107" s="5"/>
      <c r="IF107" s="5"/>
      <c r="IG107" s="5"/>
      <c r="IH107" s="4"/>
      <c r="II107" s="4"/>
      <c r="IJ107" s="4"/>
      <c r="IK107" s="4"/>
      <c r="IL107" s="4"/>
      <c r="IM107" s="4"/>
      <c r="IN107" s="4"/>
      <c r="IO107" s="4"/>
      <c r="IP107" s="5"/>
      <c r="IQ107" s="5"/>
      <c r="IR107" s="5"/>
      <c r="IS107" s="5"/>
      <c r="IT107" s="5"/>
      <c r="IU107" s="5"/>
      <c r="IV107" s="5"/>
      <c r="IW107" s="5"/>
      <c r="IX107" s="4"/>
      <c r="IY107" s="4"/>
      <c r="IZ107" s="4"/>
      <c r="JA107" s="4"/>
      <c r="JB107" s="4"/>
      <c r="JC107" s="4"/>
      <c r="JD107" s="4"/>
      <c r="JE107" s="4"/>
      <c r="JF107" s="5"/>
      <c r="JG107" s="5"/>
      <c r="JH107" s="5"/>
      <c r="JI107" s="5"/>
      <c r="JJ107" s="5"/>
      <c r="JK107" s="5"/>
      <c r="JL107" s="5"/>
      <c r="JM107" s="5"/>
      <c r="JN107" s="4">
        <f t="shared" si="16"/>
        <v>0.65423333333333333</v>
      </c>
      <c r="JO107" s="4">
        <f t="shared" si="17"/>
        <v>0.74251333333333314</v>
      </c>
      <c r="JP107" s="4">
        <f t="shared" si="18"/>
        <v>0.25437333333333328</v>
      </c>
      <c r="JQ107" s="4">
        <f t="shared" si="19"/>
        <v>1.4079999999999999E-2</v>
      </c>
      <c r="JR107" s="4">
        <f t="shared" si="20"/>
        <v>0.82520666666666664</v>
      </c>
      <c r="JS107" s="4">
        <f t="shared" si="21"/>
        <v>0.54779</v>
      </c>
      <c r="JT107" s="4">
        <f t="shared" si="22"/>
        <v>0.99816000000000005</v>
      </c>
      <c r="JU107" s="4">
        <f t="shared" si="23"/>
        <v>5.138233333333333</v>
      </c>
      <c r="JV107" s="1" t="str" cm="1">
        <f t="array" aca="1" ref="JV107" ca="1">CONCATENATE(INDIRECT(ADDRESS(1,MATCH(_xlfn.MINIFS(B107:JM107,metrics.rec,"MAE"),B107:JM107,0)+1)), ", ", INDIRECT(ADDRESS(2,MATCH(_xlfn.MINIFS(B107:JM107,metrics.rec,"MAE"),B107:JM107,0)+1)))</f>
        <v>k=20, r=0.1</v>
      </c>
      <c r="JW107" s="1" t="str" cm="1">
        <f t="array" aca="1" ref="JW107" ca="1">CONCATENATE(INDIRECT(ADDRESS(1,MATCH(_xlfn.MINIFS(B107:JM107,metrics.rec,"MSE"),B107:JM107,0)+1)), ", ", INDIRECT(ADDRESS(2,MATCH(_xlfn.MINIFS(B107:JM107,metrics.rec,"MSE"),B107:JM107,0)+1)))</f>
        <v>k=20, r=0.1</v>
      </c>
      <c r="JX107" s="1" t="str" cm="1">
        <f t="array" aca="1" ref="JX107" ca="1">CONCATENATE(INDIRECT(ADDRESS(1,MATCH(_xlfn.MAXIFS(B107:JM107,metrics.rec,"R"),B107:JM107,0)+1)), ", ", INDIRECT(ADDRESS(2,MATCH(_xlfn.MAXIFS(B107:JM107,metrics.rec,"R"),B107:JM107,0)+1)))</f>
        <v>k=20, r=0.1</v>
      </c>
      <c r="JY107" s="1" t="str" cm="1">
        <f t="array" aca="1" ref="JY107" ca="1">CONCATENATE(INDIRECT(ADDRESS(1,MATCH(_xlfn.MAXIFS(B107:JM107,metrics.rec,"Precision"),B107:JM107,0)+1)), ", ", INDIRECT(ADDRESS(2,MATCH(_xlfn.MAXIFS(B107:JM107,metrics.rec,"Precision"),B107:JM107,0)+1)))</f>
        <v>k=5, r=0.9</v>
      </c>
      <c r="JZ107" s="1" t="str" cm="1">
        <f t="array" aca="1" ref="JZ107" ca="1">CONCATENATE(INDIRECT(ADDRESS(1,MATCH(_xlfn.MAXIFS(B107:JM107,metrics.rec,"Recall"),B107:JM107,0)+1)), ", ", INDIRECT(ADDRESS(2,MATCH(_xlfn.MAXIFS(B107:JM107,metrics.rec,"Recall"),B107:JM107,0)+1)))</f>
        <v>k=20, r=0.1</v>
      </c>
      <c r="KA107" s="1" t="str" cm="1">
        <f t="array" aca="1" ref="KA107" ca="1">CONCATENATE(INDIRECT(ADDRESS(1,MATCH(_xlfn.MAXIFS(B107:JM107,metrics.rec,"Coverage"),B107:JM107,0)+1)), ", ", INDIRECT(ADDRESS(2,MATCH(_xlfn.MAXIFS(B107:JM107,metrics.rec,"Coverage"),B107:JM107,0)+1)))</f>
        <v>k=20, r=0.1</v>
      </c>
      <c r="KB107" s="1" t="str" cm="1">
        <f t="array" aca="1" ref="KB107" ca="1">CONCATENATE(INDIRECT(ADDRESS(1,MATCH(_xlfn.MAXIFS(B107:JM107,metrics.rec,"Recatio"),B107:JM107,0)+1)), ", ", INDIRECT(ADDRESS(2,MATCH(_xlfn.MAXIFS(B107:JM107,metrics.rec,"Recatio"),B107:JM107,0)+1)))</f>
        <v>k=5, r=0.1</v>
      </c>
      <c r="KC107" s="1" t="str" cm="1">
        <f t="array" aca="1" ref="KC107" ca="1">CONCATENATE(INDIRECT(ADDRESS(1,MATCH(_xlfn.MINIFS(B107:JM107,metrics.rec,"Time"),B107:JM107,0)+1)), ", ", INDIRECT(ADDRESS(2,MATCH(_xlfn.MINIFS(B107:JM107,metrics.rec,"Time"),B107:JM107,0)+1)))</f>
        <v>k=5, r=0.9</v>
      </c>
    </row>
    <row r="108" spans="1:289" x14ac:dyDescent="0.2">
      <c r="A108" s="1" t="s">
        <v>97</v>
      </c>
      <c r="B108" s="4">
        <v>0.62870000000000004</v>
      </c>
      <c r="C108" s="4">
        <v>0.6794</v>
      </c>
      <c r="D108" s="4">
        <v>0.29220000000000002</v>
      </c>
      <c r="E108" s="4">
        <v>2.5000000000000001E-3</v>
      </c>
      <c r="F108" s="4">
        <v>0.86250000000000004</v>
      </c>
      <c r="G108" s="4"/>
      <c r="H108" s="4">
        <v>1</v>
      </c>
      <c r="I108" s="4">
        <v>7.4454000000000002</v>
      </c>
      <c r="J108" s="5">
        <v>0.63639999999999997</v>
      </c>
      <c r="K108" s="5">
        <v>0.69840000000000002</v>
      </c>
      <c r="L108" s="5">
        <v>0.29139999999999999</v>
      </c>
      <c r="M108" s="5">
        <v>4.8999999999999998E-3</v>
      </c>
      <c r="N108" s="5">
        <v>0.85470000000000002</v>
      </c>
      <c r="O108" s="5">
        <v>0.40310000000000001</v>
      </c>
      <c r="P108" s="5">
        <v>1</v>
      </c>
      <c r="Q108" s="5">
        <v>6.6933999999999996</v>
      </c>
      <c r="R108" s="4">
        <v>0.64639999999999997</v>
      </c>
      <c r="S108" s="4">
        <v>0.72</v>
      </c>
      <c r="T108" s="4">
        <v>0.27160000000000001</v>
      </c>
      <c r="U108" s="4">
        <v>7.6E-3</v>
      </c>
      <c r="V108" s="4">
        <v>0.84689999999999999</v>
      </c>
      <c r="W108" s="4"/>
      <c r="X108" s="4">
        <v>1</v>
      </c>
      <c r="Y108" s="4">
        <v>6.5</v>
      </c>
      <c r="Z108" s="5">
        <v>0.65310000000000001</v>
      </c>
      <c r="AA108" s="5">
        <v>0.73450000000000004</v>
      </c>
      <c r="AB108" s="5">
        <v>0.27079999999999999</v>
      </c>
      <c r="AC108" s="5">
        <v>1.0800000000000001E-2</v>
      </c>
      <c r="AD108" s="5">
        <v>0.83960000000000001</v>
      </c>
      <c r="AE108" s="5">
        <v>0.39190000000000003</v>
      </c>
      <c r="AF108" s="5">
        <v>1</v>
      </c>
      <c r="AG108" s="5">
        <v>5.8498999999999999</v>
      </c>
      <c r="AH108" s="4">
        <v>0.66690000000000005</v>
      </c>
      <c r="AI108" s="4">
        <v>0.76339999999999997</v>
      </c>
      <c r="AJ108" s="4">
        <v>0.2465</v>
      </c>
      <c r="AK108" s="4">
        <v>1.4500000000000001E-2</v>
      </c>
      <c r="AL108" s="4">
        <v>0.82210000000000005</v>
      </c>
      <c r="AM108" s="4"/>
      <c r="AN108" s="4">
        <v>1</v>
      </c>
      <c r="AO108" s="4">
        <v>4.7748999999999997</v>
      </c>
      <c r="AP108" s="5">
        <v>0.68759999999999999</v>
      </c>
      <c r="AQ108" s="5">
        <v>0.80840000000000001</v>
      </c>
      <c r="AR108" s="5">
        <v>0.2296</v>
      </c>
      <c r="AS108" s="5">
        <v>1.9E-2</v>
      </c>
      <c r="AT108" s="5">
        <v>0.80530000000000002</v>
      </c>
      <c r="AU108" s="5">
        <v>0.37459999999999999</v>
      </c>
      <c r="AV108" s="5">
        <v>1</v>
      </c>
      <c r="AW108" s="5">
        <v>4.4809999999999999</v>
      </c>
      <c r="AX108" s="4">
        <v>0.70989999999999998</v>
      </c>
      <c r="AY108" s="4">
        <v>0.86380000000000001</v>
      </c>
      <c r="AZ108" s="4">
        <v>0.20630000000000001</v>
      </c>
      <c r="BA108" s="4">
        <v>2.5499999999999998E-2</v>
      </c>
      <c r="BB108" s="4">
        <v>0.77759999999999996</v>
      </c>
      <c r="BC108" s="4"/>
      <c r="BD108" s="4">
        <v>1</v>
      </c>
      <c r="BE108" s="4">
        <v>3.2151999999999998</v>
      </c>
      <c r="BF108" s="5">
        <v>0.7389</v>
      </c>
      <c r="BG108" s="5">
        <v>0.93589999999999995</v>
      </c>
      <c r="BH108" s="5">
        <v>0.1681</v>
      </c>
      <c r="BI108" s="5">
        <v>3.7999999999999999E-2</v>
      </c>
      <c r="BJ108" s="5">
        <v>0.7177</v>
      </c>
      <c r="BK108" s="5">
        <v>0.29880000000000001</v>
      </c>
      <c r="BL108" s="5">
        <v>0.99839999999999995</v>
      </c>
      <c r="BM108" s="5">
        <v>1.8149</v>
      </c>
      <c r="BN108" s="4">
        <v>0.78380000000000005</v>
      </c>
      <c r="BO108" s="4">
        <v>1.0586</v>
      </c>
      <c r="BP108" s="4">
        <v>0.1206</v>
      </c>
      <c r="BQ108" s="4">
        <v>7.8700000000000006E-2</v>
      </c>
      <c r="BR108" s="4">
        <v>0.52639999999999998</v>
      </c>
      <c r="BS108" s="4"/>
      <c r="BT108" s="4">
        <v>0.97670000000000001</v>
      </c>
      <c r="BU108" s="4">
        <v>1.2729999999999999</v>
      </c>
      <c r="BV108" s="5"/>
      <c r="BW108" s="5"/>
      <c r="BX108" s="5"/>
      <c r="BY108" s="5"/>
      <c r="BZ108" s="5"/>
      <c r="CA108" s="5"/>
      <c r="CB108" s="5"/>
      <c r="CC108" s="5"/>
      <c r="CD108" s="4"/>
      <c r="CE108" s="4"/>
      <c r="CF108" s="4"/>
      <c r="CG108" s="4"/>
      <c r="CH108" s="4"/>
      <c r="CI108" s="4"/>
      <c r="CJ108" s="4"/>
      <c r="CK108" s="4"/>
      <c r="CL108" s="5">
        <v>0.66790000000000005</v>
      </c>
      <c r="CM108" s="5">
        <v>0.76629999999999998</v>
      </c>
      <c r="CN108" s="5">
        <v>0.25459999999999999</v>
      </c>
      <c r="CO108" s="5">
        <v>1.43E-2</v>
      </c>
      <c r="CP108" s="5">
        <v>0.82489999999999997</v>
      </c>
      <c r="CQ108" s="5">
        <v>0.38769999999999999</v>
      </c>
      <c r="CR108" s="5">
        <v>1</v>
      </c>
      <c r="CS108" s="5">
        <v>4.6512000000000002</v>
      </c>
      <c r="CT108" s="4"/>
      <c r="CU108" s="4"/>
      <c r="CV108" s="4"/>
      <c r="CW108" s="4"/>
      <c r="CX108" s="4"/>
      <c r="CY108" s="4"/>
      <c r="CZ108" s="4"/>
      <c r="DA108" s="4"/>
      <c r="DB108" s="5"/>
      <c r="DC108" s="5"/>
      <c r="DD108" s="5"/>
      <c r="DE108" s="5"/>
      <c r="DF108" s="5"/>
      <c r="DG108" s="5"/>
      <c r="DH108" s="5"/>
      <c r="DI108" s="5"/>
      <c r="DJ108" s="4"/>
      <c r="DK108" s="4"/>
      <c r="DL108" s="4"/>
      <c r="DM108" s="4"/>
      <c r="DN108" s="4"/>
      <c r="DO108" s="4"/>
      <c r="DP108" s="4"/>
      <c r="DQ108" s="4"/>
      <c r="DR108" s="5"/>
      <c r="DS108" s="5"/>
      <c r="DT108" s="5"/>
      <c r="DU108" s="5"/>
      <c r="DV108" s="5"/>
      <c r="DW108" s="5"/>
      <c r="DX108" s="5"/>
      <c r="DY108" s="5"/>
      <c r="DZ108" s="4">
        <v>0.66820000000000002</v>
      </c>
      <c r="EA108" s="4">
        <v>0.76659999999999995</v>
      </c>
      <c r="EB108" s="4">
        <v>0.24690000000000001</v>
      </c>
      <c r="EC108" s="4">
        <v>1.43E-2</v>
      </c>
      <c r="ED108" s="4">
        <v>0.82379999999999998</v>
      </c>
      <c r="EE108" s="4">
        <v>0.38800000000000001</v>
      </c>
      <c r="EF108" s="4">
        <v>1</v>
      </c>
      <c r="EG108" s="4">
        <v>4.5612000000000004</v>
      </c>
      <c r="EH108" s="5"/>
      <c r="EI108" s="5"/>
      <c r="EJ108" s="5"/>
      <c r="EK108" s="5"/>
      <c r="EL108" s="5"/>
      <c r="EM108" s="5"/>
      <c r="EN108" s="5"/>
      <c r="EO108" s="5"/>
      <c r="EP108" s="4"/>
      <c r="EQ108" s="4"/>
      <c r="ER108" s="4"/>
      <c r="ES108" s="4"/>
      <c r="ET108" s="4"/>
      <c r="EU108" s="4"/>
      <c r="EV108" s="4"/>
      <c r="EW108" s="4"/>
      <c r="EX108" s="5">
        <v>0.62790000000000001</v>
      </c>
      <c r="EY108" s="5">
        <v>0.67989999999999995</v>
      </c>
      <c r="EZ108" s="5">
        <v>0.29849999999999999</v>
      </c>
      <c r="FA108" s="5">
        <v>2.5000000000000001E-3</v>
      </c>
      <c r="FB108" s="5">
        <v>0.85980000000000001</v>
      </c>
      <c r="FC108" s="5">
        <v>0.4052</v>
      </c>
      <c r="FD108" s="5">
        <v>1</v>
      </c>
      <c r="FE108" s="5">
        <v>8.0853999999999999</v>
      </c>
      <c r="FF108" s="4">
        <v>0.64400000000000002</v>
      </c>
      <c r="FG108" s="4">
        <v>0.71599999999999997</v>
      </c>
      <c r="FH108" s="4">
        <v>0.27750000000000002</v>
      </c>
      <c r="FI108" s="4">
        <v>7.6E-3</v>
      </c>
      <c r="FJ108" s="4">
        <v>0.84709999999999996</v>
      </c>
      <c r="FK108" s="4">
        <v>0.39789999999999998</v>
      </c>
      <c r="FL108" s="4">
        <v>1</v>
      </c>
      <c r="FM108" s="4">
        <v>7.4607999999999999</v>
      </c>
      <c r="FN108" s="5">
        <v>0.66820000000000002</v>
      </c>
      <c r="FO108" s="5">
        <v>0.76759999999999995</v>
      </c>
      <c r="FP108" s="5">
        <v>0.25019999999999998</v>
      </c>
      <c r="FQ108" s="5">
        <v>1.43E-2</v>
      </c>
      <c r="FR108" s="5">
        <v>0.82509999999999994</v>
      </c>
      <c r="FS108" s="5">
        <v>0.38829999999999998</v>
      </c>
      <c r="FT108" s="5">
        <v>1</v>
      </c>
      <c r="FU108" s="5">
        <v>5.5941999999999998</v>
      </c>
      <c r="FV108" s="4">
        <v>0.71040000000000003</v>
      </c>
      <c r="FW108" s="4">
        <v>0.86450000000000005</v>
      </c>
      <c r="FX108" s="4">
        <v>0.20569999999999999</v>
      </c>
      <c r="FY108" s="4">
        <v>2.5499999999999998E-2</v>
      </c>
      <c r="FZ108" s="4">
        <v>0.77529999999999999</v>
      </c>
      <c r="GA108" s="4">
        <v>0.35270000000000001</v>
      </c>
      <c r="GB108" s="4">
        <v>0.99990000000000001</v>
      </c>
      <c r="GC108" s="4">
        <v>2.7431999999999999</v>
      </c>
      <c r="GD108" s="5"/>
      <c r="GE108" s="5"/>
      <c r="GF108" s="5"/>
      <c r="GG108" s="5"/>
      <c r="GH108" s="5"/>
      <c r="GI108" s="5"/>
      <c r="GJ108" s="5"/>
      <c r="GK108" s="5"/>
      <c r="GL108" s="4"/>
      <c r="GM108" s="4"/>
      <c r="GN108" s="4"/>
      <c r="GO108" s="4"/>
      <c r="GP108" s="4"/>
      <c r="GQ108" s="4"/>
      <c r="GR108" s="4"/>
      <c r="GS108" s="4"/>
      <c r="GT108" s="5"/>
      <c r="GU108" s="5"/>
      <c r="GV108" s="5"/>
      <c r="GW108" s="5"/>
      <c r="GX108" s="5"/>
      <c r="GY108" s="5"/>
      <c r="GZ108" s="5"/>
      <c r="HA108" s="5"/>
      <c r="HB108" s="4"/>
      <c r="HC108" s="4"/>
      <c r="HD108" s="4"/>
      <c r="HE108" s="4"/>
      <c r="HF108" s="4"/>
      <c r="HG108" s="4"/>
      <c r="HH108" s="4"/>
      <c r="HI108" s="4"/>
      <c r="HJ108" s="5"/>
      <c r="HK108" s="5"/>
      <c r="HL108" s="5"/>
      <c r="HM108" s="5"/>
      <c r="HN108" s="5"/>
      <c r="HO108" s="5"/>
      <c r="HP108" s="5"/>
      <c r="HQ108" s="5"/>
      <c r="HR108" s="4"/>
      <c r="HS108" s="4"/>
      <c r="HT108" s="4"/>
      <c r="HU108" s="4"/>
      <c r="HV108" s="4"/>
      <c r="HW108" s="4"/>
      <c r="HX108" s="4"/>
      <c r="HY108" s="4"/>
      <c r="HZ108" s="5"/>
      <c r="IA108" s="5"/>
      <c r="IB108" s="5"/>
      <c r="IC108" s="5"/>
      <c r="ID108" s="5"/>
      <c r="IE108" s="5"/>
      <c r="IF108" s="5"/>
      <c r="IG108" s="5"/>
      <c r="IH108" s="4"/>
      <c r="II108" s="4"/>
      <c r="IJ108" s="4"/>
      <c r="IK108" s="4"/>
      <c r="IL108" s="4"/>
      <c r="IM108" s="4"/>
      <c r="IN108" s="4"/>
      <c r="IO108" s="4"/>
      <c r="IP108" s="5"/>
      <c r="IQ108" s="5"/>
      <c r="IR108" s="5"/>
      <c r="IS108" s="5"/>
      <c r="IT108" s="5"/>
      <c r="IU108" s="5"/>
      <c r="IV108" s="5"/>
      <c r="IW108" s="5"/>
      <c r="IX108" s="4"/>
      <c r="IY108" s="4"/>
      <c r="IZ108" s="4"/>
      <c r="JA108" s="4"/>
      <c r="JB108" s="4"/>
      <c r="JC108" s="4"/>
      <c r="JD108" s="4"/>
      <c r="JE108" s="4"/>
      <c r="JF108" s="5"/>
      <c r="JG108" s="5"/>
      <c r="JH108" s="5"/>
      <c r="JI108" s="5"/>
      <c r="JJ108" s="5"/>
      <c r="JK108" s="5"/>
      <c r="JL108" s="5"/>
      <c r="JM108" s="5"/>
      <c r="JN108" s="4">
        <f t="shared" si="16"/>
        <v>0.67588666666666675</v>
      </c>
      <c r="JO108" s="4">
        <f t="shared" si="17"/>
        <v>0.78822000000000003</v>
      </c>
      <c r="JP108" s="4">
        <f t="shared" si="18"/>
        <v>0.24203333333333329</v>
      </c>
      <c r="JQ108" s="4">
        <f t="shared" si="19"/>
        <v>1.8666666666666668E-2</v>
      </c>
      <c r="JR108" s="4">
        <f t="shared" si="20"/>
        <v>0.80058666666666656</v>
      </c>
      <c r="JS108" s="4">
        <f t="shared" si="21"/>
        <v>0.37882000000000005</v>
      </c>
      <c r="JT108" s="4">
        <f t="shared" si="22"/>
        <v>0.99833333333333329</v>
      </c>
      <c r="JU108" s="4">
        <f t="shared" si="23"/>
        <v>5.0095800000000006</v>
      </c>
      <c r="JV108" s="1" t="str" cm="1">
        <f t="array" aca="1" ref="JV108" ca="1">CONCATENATE(INDIRECT(ADDRESS(1,MATCH(_xlfn.MINIFS(B108:JM108,metrics.rec,"MAE"),B108:JM108,0)+1)), ", ", INDIRECT(ADDRESS(2,MATCH(_xlfn.MINIFS(B108:JM108,metrics.rec,"MAE"),B108:JM108,0)+1)))</f>
        <v>k=20, r=0.1</v>
      </c>
      <c r="JW108" s="1" t="str" cm="1">
        <f t="array" aca="1" ref="JW108" ca="1">CONCATENATE(INDIRECT(ADDRESS(1,MATCH(_xlfn.MINIFS(B108:JM108,metrics.rec,"MSE"),B108:JM108,0)+1)), ", ", INDIRECT(ADDRESS(2,MATCH(_xlfn.MINIFS(B108:JM108,metrics.rec,"MSE"),B108:JM108,0)+1)))</f>
        <v>k=5, r=0.1</v>
      </c>
      <c r="JX108" s="1" t="str" cm="1">
        <f t="array" aca="1" ref="JX108" ca="1">CONCATENATE(INDIRECT(ADDRESS(1,MATCH(_xlfn.MAXIFS(B108:JM108,metrics.rec,"R"),B108:JM108,0)+1)), ", ", INDIRECT(ADDRESS(2,MATCH(_xlfn.MAXIFS(B108:JM108,metrics.rec,"R"),B108:JM108,0)+1)))</f>
        <v>k=20, r=0.1</v>
      </c>
      <c r="JY108" s="1" t="str" cm="1">
        <f t="array" aca="1" ref="JY108" ca="1">CONCATENATE(INDIRECT(ADDRESS(1,MATCH(_xlfn.MAXIFS(B108:JM108,metrics.rec,"Precision"),B108:JM108,0)+1)), ", ", INDIRECT(ADDRESS(2,MATCH(_xlfn.MAXIFS(B108:JM108,metrics.rec,"Precision"),B108:JM108,0)+1)))</f>
        <v>k=5, r=0.9</v>
      </c>
      <c r="JZ108" s="1" t="str" cm="1">
        <f t="array" aca="1" ref="JZ108" ca="1">CONCATENATE(INDIRECT(ADDRESS(1,MATCH(_xlfn.MAXIFS(B108:JM108,metrics.rec,"Recall"),B108:JM108,0)+1)), ", ", INDIRECT(ADDRESS(2,MATCH(_xlfn.MAXIFS(B108:JM108,metrics.rec,"Recall"),B108:JM108,0)+1)))</f>
        <v>k=5, r=0.1</v>
      </c>
      <c r="KA108" s="1" t="str" cm="1">
        <f t="array" aca="1" ref="KA108" ca="1">CONCATENATE(INDIRECT(ADDRESS(1,MATCH(_xlfn.MAXIFS(B108:JM108,metrics.rec,"Coverage"),B108:JM108,0)+1)), ", ", INDIRECT(ADDRESS(2,MATCH(_xlfn.MAXIFS(B108:JM108,metrics.rec,"Coverage"),B108:JM108,0)+1)))</f>
        <v>k=20, r=0.1</v>
      </c>
      <c r="KB108" s="1" t="str" cm="1">
        <f t="array" aca="1" ref="KB108" ca="1">CONCATENATE(INDIRECT(ADDRESS(1,MATCH(_xlfn.MAXIFS(B108:JM108,metrics.rec,"Recatio"),B108:JM108,0)+1)), ", ", INDIRECT(ADDRESS(2,MATCH(_xlfn.MAXIFS(B108:JM108,metrics.rec,"Recatio"),B108:JM108,0)+1)))</f>
        <v>k=5, r=0.1</v>
      </c>
      <c r="KC108" s="1" t="str" cm="1">
        <f t="array" aca="1" ref="KC108" ca="1">CONCATENATE(INDIRECT(ADDRESS(1,MATCH(_xlfn.MINIFS(B108:JM108,metrics.rec,"Time"),B108:JM108,0)+1)), ", ", INDIRECT(ADDRESS(2,MATCH(_xlfn.MINIFS(B108:JM108,metrics.rec,"Time"),B108:JM108,0)+1)))</f>
        <v>k=5, r=0.9</v>
      </c>
    </row>
    <row r="109" spans="1:289" x14ac:dyDescent="0.2">
      <c r="A109" s="1" t="s">
        <v>98</v>
      </c>
      <c r="B109" s="4">
        <v>0.63919999999999999</v>
      </c>
      <c r="C109" s="4">
        <v>0.70140000000000002</v>
      </c>
      <c r="D109" s="4">
        <v>0.28520000000000001</v>
      </c>
      <c r="E109" s="4">
        <v>2.5000000000000001E-3</v>
      </c>
      <c r="F109" s="4">
        <v>0.86439999999999995</v>
      </c>
      <c r="G109" s="4"/>
      <c r="H109" s="4">
        <v>1</v>
      </c>
      <c r="I109" s="4">
        <v>7.4957000000000003</v>
      </c>
      <c r="J109" s="5">
        <v>0.64649999999999996</v>
      </c>
      <c r="K109" s="5">
        <v>0.71830000000000005</v>
      </c>
      <c r="L109" s="5">
        <v>0.28549999999999998</v>
      </c>
      <c r="M109" s="5">
        <v>4.8999999999999998E-3</v>
      </c>
      <c r="N109" s="5">
        <v>0.8579</v>
      </c>
      <c r="O109" s="5">
        <v>0.4052</v>
      </c>
      <c r="P109" s="5">
        <v>1</v>
      </c>
      <c r="Q109" s="5">
        <v>6.7319000000000004</v>
      </c>
      <c r="R109" s="4">
        <v>0.65410000000000001</v>
      </c>
      <c r="S109" s="4">
        <v>0.7359</v>
      </c>
      <c r="T109" s="4">
        <v>0.27329999999999999</v>
      </c>
      <c r="U109" s="4">
        <v>7.6E-3</v>
      </c>
      <c r="V109" s="4">
        <v>0.84909999999999997</v>
      </c>
      <c r="W109" s="4"/>
      <c r="X109" s="4">
        <v>1</v>
      </c>
      <c r="Y109" s="4">
        <v>6.6962999999999999</v>
      </c>
      <c r="Z109" s="5">
        <v>0.66149999999999998</v>
      </c>
      <c r="AA109" s="5">
        <v>0.75070000000000003</v>
      </c>
      <c r="AB109" s="5">
        <v>0.26779999999999998</v>
      </c>
      <c r="AC109" s="5">
        <v>1.0800000000000001E-2</v>
      </c>
      <c r="AD109" s="5">
        <v>0.84209999999999996</v>
      </c>
      <c r="AE109" s="5">
        <v>0.39419999999999999</v>
      </c>
      <c r="AF109" s="5">
        <v>1</v>
      </c>
      <c r="AG109" s="5">
        <v>5.7474999999999996</v>
      </c>
      <c r="AH109" s="4">
        <v>0.67279999999999995</v>
      </c>
      <c r="AI109" s="4">
        <v>0.77410000000000001</v>
      </c>
      <c r="AJ109" s="4">
        <v>0.25369999999999998</v>
      </c>
      <c r="AK109" s="4">
        <v>1.44E-2</v>
      </c>
      <c r="AL109" s="4">
        <v>0.82489999999999997</v>
      </c>
      <c r="AM109" s="4"/>
      <c r="AN109" s="4">
        <v>1</v>
      </c>
      <c r="AO109" s="4">
        <v>4.7378</v>
      </c>
      <c r="AP109" s="5">
        <v>0.69259999999999999</v>
      </c>
      <c r="AQ109" s="5">
        <v>0.81730000000000003</v>
      </c>
      <c r="AR109" s="5">
        <v>0.23400000000000001</v>
      </c>
      <c r="AS109" s="5">
        <v>1.89E-2</v>
      </c>
      <c r="AT109" s="5">
        <v>0.80840000000000001</v>
      </c>
      <c r="AU109" s="5">
        <v>0.3775</v>
      </c>
      <c r="AV109" s="5">
        <v>1</v>
      </c>
      <c r="AW109" s="5">
        <v>4.9564000000000004</v>
      </c>
      <c r="AX109" s="4">
        <v>0.71230000000000004</v>
      </c>
      <c r="AY109" s="4">
        <v>0.86519999999999997</v>
      </c>
      <c r="AZ109" s="4">
        <v>0.20979999999999999</v>
      </c>
      <c r="BA109" s="4">
        <v>2.5499999999999998E-2</v>
      </c>
      <c r="BB109" s="4">
        <v>0.78169999999999995</v>
      </c>
      <c r="BC109" s="4"/>
      <c r="BD109" s="4">
        <v>1</v>
      </c>
      <c r="BE109" s="4">
        <v>3.2248000000000001</v>
      </c>
      <c r="BF109" s="5">
        <v>0.73650000000000004</v>
      </c>
      <c r="BG109" s="5">
        <v>0.92630000000000001</v>
      </c>
      <c r="BH109" s="5">
        <v>0.18110000000000001</v>
      </c>
      <c r="BI109" s="5">
        <v>3.7900000000000003E-2</v>
      </c>
      <c r="BJ109" s="5">
        <v>0.72260000000000002</v>
      </c>
      <c r="BK109" s="5">
        <v>0.3014</v>
      </c>
      <c r="BL109" s="5">
        <v>0.99839999999999995</v>
      </c>
      <c r="BM109" s="5">
        <v>1.8053999999999999</v>
      </c>
      <c r="BN109" s="4">
        <v>0.7782</v>
      </c>
      <c r="BO109" s="4">
        <v>1.0406</v>
      </c>
      <c r="BP109" s="4">
        <v>0.12740000000000001</v>
      </c>
      <c r="BQ109" s="4">
        <v>7.8899999999999998E-2</v>
      </c>
      <c r="BR109" s="4">
        <v>0.53059999999999996</v>
      </c>
      <c r="BS109" s="4"/>
      <c r="BT109" s="4">
        <v>0.97670000000000001</v>
      </c>
      <c r="BU109" s="4">
        <v>1.2650999999999999</v>
      </c>
      <c r="BV109" s="5"/>
      <c r="BW109" s="5"/>
      <c r="BX109" s="5"/>
      <c r="BY109" s="5"/>
      <c r="BZ109" s="5"/>
      <c r="CA109" s="5"/>
      <c r="CB109" s="5"/>
      <c r="CC109" s="5"/>
      <c r="CD109" s="4"/>
      <c r="CE109" s="4"/>
      <c r="CF109" s="4"/>
      <c r="CG109" s="4"/>
      <c r="CH109" s="4"/>
      <c r="CI109" s="4"/>
      <c r="CJ109" s="4"/>
      <c r="CK109" s="4"/>
      <c r="CL109" s="5">
        <v>0.67469999999999997</v>
      </c>
      <c r="CM109" s="5">
        <v>0.77859999999999996</v>
      </c>
      <c r="CN109" s="5">
        <v>0.2515</v>
      </c>
      <c r="CO109" s="5">
        <v>1.43E-2</v>
      </c>
      <c r="CP109" s="5">
        <v>0.82750000000000001</v>
      </c>
      <c r="CQ109" s="5">
        <v>0.39050000000000001</v>
      </c>
      <c r="CR109" s="5">
        <v>1</v>
      </c>
      <c r="CS109" s="5">
        <v>4.6768000000000001</v>
      </c>
      <c r="CT109" s="4"/>
      <c r="CU109" s="4"/>
      <c r="CV109" s="4"/>
      <c r="CW109" s="4"/>
      <c r="CX109" s="4"/>
      <c r="CY109" s="4"/>
      <c r="CZ109" s="4"/>
      <c r="DA109" s="4"/>
      <c r="DB109" s="5"/>
      <c r="DC109" s="5"/>
      <c r="DD109" s="5"/>
      <c r="DE109" s="5"/>
      <c r="DF109" s="5"/>
      <c r="DG109" s="5"/>
      <c r="DH109" s="5"/>
      <c r="DI109" s="5"/>
      <c r="DJ109" s="4"/>
      <c r="DK109" s="4"/>
      <c r="DL109" s="4"/>
      <c r="DM109" s="4"/>
      <c r="DN109" s="4"/>
      <c r="DO109" s="4"/>
      <c r="DP109" s="4"/>
      <c r="DQ109" s="4"/>
      <c r="DR109" s="5"/>
      <c r="DS109" s="5"/>
      <c r="DT109" s="5"/>
      <c r="DU109" s="5"/>
      <c r="DV109" s="5"/>
      <c r="DW109" s="5"/>
      <c r="DX109" s="5"/>
      <c r="DY109" s="5"/>
      <c r="DZ109" s="4">
        <v>0.67479999999999996</v>
      </c>
      <c r="EA109" s="4">
        <v>0.77859999999999996</v>
      </c>
      <c r="EB109" s="4">
        <v>0.24979999999999999</v>
      </c>
      <c r="EC109" s="4">
        <v>1.43E-2</v>
      </c>
      <c r="ED109" s="4">
        <v>0.82650000000000001</v>
      </c>
      <c r="EE109" s="4">
        <v>0.39079999999999998</v>
      </c>
      <c r="EF109" s="4">
        <v>1</v>
      </c>
      <c r="EG109" s="4">
        <v>4.6989000000000001</v>
      </c>
      <c r="EH109" s="5"/>
      <c r="EI109" s="5"/>
      <c r="EJ109" s="5"/>
      <c r="EK109" s="5"/>
      <c r="EL109" s="5"/>
      <c r="EM109" s="5"/>
      <c r="EN109" s="5"/>
      <c r="EO109" s="5"/>
      <c r="EP109" s="4"/>
      <c r="EQ109" s="4"/>
      <c r="ER109" s="4"/>
      <c r="ES109" s="4"/>
      <c r="ET109" s="4"/>
      <c r="EU109" s="4"/>
      <c r="EV109" s="4"/>
      <c r="EW109" s="4"/>
      <c r="EX109" s="5">
        <v>0.63870000000000005</v>
      </c>
      <c r="EY109" s="5">
        <v>0.7016</v>
      </c>
      <c r="EZ109" s="5">
        <v>0.29559999999999997</v>
      </c>
      <c r="FA109" s="5">
        <v>2.5000000000000001E-3</v>
      </c>
      <c r="FB109" s="5">
        <v>0.86270000000000002</v>
      </c>
      <c r="FC109" s="5">
        <v>0.40739999999999998</v>
      </c>
      <c r="FD109" s="5">
        <v>1</v>
      </c>
      <c r="FE109" s="5">
        <v>7.9661</v>
      </c>
      <c r="FF109" s="4">
        <v>0.65259999999999996</v>
      </c>
      <c r="FG109" s="4">
        <v>0.73299999999999998</v>
      </c>
      <c r="FH109" s="4">
        <v>0.28139999999999998</v>
      </c>
      <c r="FI109" s="4">
        <v>7.6E-3</v>
      </c>
      <c r="FJ109" s="4">
        <v>0.84970000000000001</v>
      </c>
      <c r="FK109" s="4">
        <v>0.4002</v>
      </c>
      <c r="FL109" s="4">
        <v>1</v>
      </c>
      <c r="FM109" s="4">
        <v>7.4682000000000004</v>
      </c>
      <c r="FN109" s="5">
        <v>0.67410000000000003</v>
      </c>
      <c r="FO109" s="5">
        <v>0.77780000000000005</v>
      </c>
      <c r="FP109" s="5">
        <v>0.2545</v>
      </c>
      <c r="FQ109" s="5">
        <v>1.43E-2</v>
      </c>
      <c r="FR109" s="5">
        <v>0.82769999999999999</v>
      </c>
      <c r="FS109" s="5">
        <v>0.39100000000000001</v>
      </c>
      <c r="FT109" s="5">
        <v>1</v>
      </c>
      <c r="FU109" s="5">
        <v>5.64</v>
      </c>
      <c r="FV109" s="4">
        <v>0.71289999999999998</v>
      </c>
      <c r="FW109" s="4">
        <v>0.86609999999999998</v>
      </c>
      <c r="FX109" s="4">
        <v>0.21290000000000001</v>
      </c>
      <c r="FY109" s="4">
        <v>2.5499999999999998E-2</v>
      </c>
      <c r="FZ109" s="4">
        <v>0.77969999999999995</v>
      </c>
      <c r="GA109" s="4">
        <v>0.35560000000000003</v>
      </c>
      <c r="GB109" s="4">
        <v>0.99990000000000001</v>
      </c>
      <c r="GC109" s="4">
        <v>2.7530000000000001</v>
      </c>
      <c r="GD109" s="5"/>
      <c r="GE109" s="5"/>
      <c r="GF109" s="5"/>
      <c r="GG109" s="5"/>
      <c r="GH109" s="5"/>
      <c r="GI109" s="5"/>
      <c r="GJ109" s="5"/>
      <c r="GK109" s="5"/>
      <c r="GL109" s="4"/>
      <c r="GM109" s="4"/>
      <c r="GN109" s="4"/>
      <c r="GO109" s="4"/>
      <c r="GP109" s="4"/>
      <c r="GQ109" s="4"/>
      <c r="GR109" s="4"/>
      <c r="GS109" s="4"/>
      <c r="GT109" s="5"/>
      <c r="GU109" s="5"/>
      <c r="GV109" s="5"/>
      <c r="GW109" s="5"/>
      <c r="GX109" s="5"/>
      <c r="GY109" s="5"/>
      <c r="GZ109" s="5"/>
      <c r="HA109" s="5"/>
      <c r="HB109" s="4"/>
      <c r="HC109" s="4"/>
      <c r="HD109" s="4"/>
      <c r="HE109" s="4"/>
      <c r="HF109" s="4"/>
      <c r="HG109" s="4"/>
      <c r="HH109" s="4"/>
      <c r="HI109" s="4"/>
      <c r="HJ109" s="5"/>
      <c r="HK109" s="5"/>
      <c r="HL109" s="5"/>
      <c r="HM109" s="5"/>
      <c r="HN109" s="5"/>
      <c r="HO109" s="5"/>
      <c r="HP109" s="5"/>
      <c r="HQ109" s="5"/>
      <c r="HR109" s="4"/>
      <c r="HS109" s="4"/>
      <c r="HT109" s="4"/>
      <c r="HU109" s="4"/>
      <c r="HV109" s="4"/>
      <c r="HW109" s="4"/>
      <c r="HX109" s="4"/>
      <c r="HY109" s="4"/>
      <c r="HZ109" s="5"/>
      <c r="IA109" s="5"/>
      <c r="IB109" s="5"/>
      <c r="IC109" s="5"/>
      <c r="ID109" s="5"/>
      <c r="IE109" s="5"/>
      <c r="IF109" s="5"/>
      <c r="IG109" s="5"/>
      <c r="IH109" s="4"/>
      <c r="II109" s="4"/>
      <c r="IJ109" s="4"/>
      <c r="IK109" s="4"/>
      <c r="IL109" s="4"/>
      <c r="IM109" s="4"/>
      <c r="IN109" s="4"/>
      <c r="IO109" s="4"/>
      <c r="IP109" s="5"/>
      <c r="IQ109" s="5"/>
      <c r="IR109" s="5"/>
      <c r="IS109" s="5"/>
      <c r="IT109" s="5"/>
      <c r="IU109" s="5"/>
      <c r="IV109" s="5"/>
      <c r="IW109" s="5"/>
      <c r="IX109" s="4"/>
      <c r="IY109" s="4"/>
      <c r="IZ109" s="4"/>
      <c r="JA109" s="4"/>
      <c r="JB109" s="4"/>
      <c r="JC109" s="4"/>
      <c r="JD109" s="4"/>
      <c r="JE109" s="4"/>
      <c r="JF109" s="5"/>
      <c r="JG109" s="5"/>
      <c r="JH109" s="5"/>
      <c r="JI109" s="5"/>
      <c r="JJ109" s="5"/>
      <c r="JK109" s="5"/>
      <c r="JL109" s="5"/>
      <c r="JM109" s="5"/>
      <c r="JN109" s="4">
        <f t="shared" si="16"/>
        <v>0.68143333333333322</v>
      </c>
      <c r="JO109" s="4">
        <f t="shared" si="17"/>
        <v>0.79769999999999996</v>
      </c>
      <c r="JP109" s="4">
        <f t="shared" si="18"/>
        <v>0.24423333333333333</v>
      </c>
      <c r="JQ109" s="4">
        <f t="shared" si="19"/>
        <v>1.8660000000000003E-2</v>
      </c>
      <c r="JR109" s="4">
        <f t="shared" si="20"/>
        <v>0.80369999999999986</v>
      </c>
      <c r="JS109" s="4">
        <f t="shared" si="21"/>
        <v>0.38137999999999994</v>
      </c>
      <c r="JT109" s="4">
        <f t="shared" si="22"/>
        <v>0.99833333333333329</v>
      </c>
      <c r="JU109" s="4">
        <f t="shared" si="23"/>
        <v>5.0575933333333332</v>
      </c>
      <c r="JV109" s="1" t="str" cm="1">
        <f t="array" aca="1" ref="JV109" ca="1">CONCATENATE(INDIRECT(ADDRESS(1,MATCH(_xlfn.MINIFS(B109:JM109,metrics.rec,"MAE"),B109:JM109,0)+1)), ", ", INDIRECT(ADDRESS(2,MATCH(_xlfn.MINIFS(B109:JM109,metrics.rec,"MAE"),B109:JM109,0)+1)))</f>
        <v>k=20, r=0.1</v>
      </c>
      <c r="JW109" s="1" t="str" cm="1">
        <f t="array" aca="1" ref="JW109" ca="1">CONCATENATE(INDIRECT(ADDRESS(1,MATCH(_xlfn.MINIFS(B109:JM109,metrics.rec,"MSE"),B109:JM109,0)+1)), ", ", INDIRECT(ADDRESS(2,MATCH(_xlfn.MINIFS(B109:JM109,metrics.rec,"MSE"),B109:JM109,0)+1)))</f>
        <v>k=5, r=0.1</v>
      </c>
      <c r="JX109" s="1" t="str" cm="1">
        <f t="array" aca="1" ref="JX109" ca="1">CONCATENATE(INDIRECT(ADDRESS(1,MATCH(_xlfn.MAXIFS(B109:JM109,metrics.rec,"R"),B109:JM109,0)+1)), ", ", INDIRECT(ADDRESS(2,MATCH(_xlfn.MAXIFS(B109:JM109,metrics.rec,"R"),B109:JM109,0)+1)))</f>
        <v>k=20, r=0.1</v>
      </c>
      <c r="JY109" s="1" t="str" cm="1">
        <f t="array" aca="1" ref="JY109" ca="1">CONCATENATE(INDIRECT(ADDRESS(1,MATCH(_xlfn.MAXIFS(B109:JM109,metrics.rec,"Precision"),B109:JM109,0)+1)), ", ", INDIRECT(ADDRESS(2,MATCH(_xlfn.MAXIFS(B109:JM109,metrics.rec,"Precision"),B109:JM109,0)+1)))</f>
        <v>k=5, r=0.9</v>
      </c>
      <c r="JZ109" s="1" t="str" cm="1">
        <f t="array" aca="1" ref="JZ109" ca="1">CONCATENATE(INDIRECT(ADDRESS(1,MATCH(_xlfn.MAXIFS(B109:JM109,metrics.rec,"Recall"),B109:JM109,0)+1)), ", ", INDIRECT(ADDRESS(2,MATCH(_xlfn.MAXIFS(B109:JM109,metrics.rec,"Recall"),B109:JM109,0)+1)))</f>
        <v>k=5, r=0.1</v>
      </c>
      <c r="KA109" s="1" t="str" cm="1">
        <f t="array" aca="1" ref="KA109" ca="1">CONCATENATE(INDIRECT(ADDRESS(1,MATCH(_xlfn.MAXIFS(B109:JM109,metrics.rec,"Coverage"),B109:JM109,0)+1)), ", ", INDIRECT(ADDRESS(2,MATCH(_xlfn.MAXIFS(B109:JM109,metrics.rec,"Coverage"),B109:JM109,0)+1)))</f>
        <v>k=20, r=0.1</v>
      </c>
      <c r="KB109" s="1" t="str" cm="1">
        <f t="array" aca="1" ref="KB109" ca="1">CONCATENATE(INDIRECT(ADDRESS(1,MATCH(_xlfn.MAXIFS(B109:JM109,metrics.rec,"Recatio"),B109:JM109,0)+1)), ", ", INDIRECT(ADDRESS(2,MATCH(_xlfn.MAXIFS(B109:JM109,metrics.rec,"Recatio"),B109:JM109,0)+1)))</f>
        <v>k=5, r=0.1</v>
      </c>
      <c r="KC109" s="1" t="str" cm="1">
        <f t="array" aca="1" ref="KC109" ca="1">CONCATENATE(INDIRECT(ADDRESS(1,MATCH(_xlfn.MINIFS(B109:JM109,metrics.rec,"Time"),B109:JM109,0)+1)), ", ", INDIRECT(ADDRESS(2,MATCH(_xlfn.MINIFS(B109:JM109,metrics.rec,"Time"),B109:JM109,0)+1)))</f>
        <v>k=5, r=0.9</v>
      </c>
    </row>
    <row r="110" spans="1:289" x14ac:dyDescent="0.2">
      <c r="A110" s="1" t="s">
        <v>99</v>
      </c>
      <c r="B110" s="4">
        <v>0.72840000000000005</v>
      </c>
      <c r="C110" s="4">
        <v>0.92510000000000003</v>
      </c>
      <c r="D110" s="4">
        <v>0.1145</v>
      </c>
      <c r="E110" s="4">
        <v>6.9999999999999999E-4</v>
      </c>
      <c r="F110" s="4">
        <v>0.2457</v>
      </c>
      <c r="G110" s="4"/>
      <c r="H110" s="4">
        <v>0.62960000000000005</v>
      </c>
      <c r="I110" s="4">
        <v>8.6532999999999998</v>
      </c>
      <c r="J110" s="5">
        <v>0.71809999999999996</v>
      </c>
      <c r="K110" s="5">
        <v>0.88500000000000001</v>
      </c>
      <c r="L110" s="5">
        <v>0.16300000000000001</v>
      </c>
      <c r="M110" s="5">
        <v>1.8E-3</v>
      </c>
      <c r="N110" s="5">
        <v>0.3952</v>
      </c>
      <c r="O110" s="5">
        <v>0.35909999999999997</v>
      </c>
      <c r="P110" s="5">
        <v>0.70550000000000002</v>
      </c>
      <c r="Q110" s="5">
        <v>11.594200000000001</v>
      </c>
      <c r="R110" s="4">
        <v>0.7258</v>
      </c>
      <c r="S110" s="4">
        <v>0.91920000000000002</v>
      </c>
      <c r="T110" s="4">
        <v>0.16550000000000001</v>
      </c>
      <c r="U110" s="4">
        <v>2.8E-3</v>
      </c>
      <c r="V110" s="4">
        <v>0.38040000000000002</v>
      </c>
      <c r="W110" s="4"/>
      <c r="X110" s="4">
        <v>0.68330000000000002</v>
      </c>
      <c r="Y110" s="4">
        <v>7.5834000000000001</v>
      </c>
      <c r="Z110" s="5">
        <v>0.75380000000000003</v>
      </c>
      <c r="AA110" s="5">
        <v>0.98540000000000005</v>
      </c>
      <c r="AB110" s="5">
        <v>0.13950000000000001</v>
      </c>
      <c r="AC110" s="5">
        <v>3.8E-3</v>
      </c>
      <c r="AD110" s="5">
        <v>0.37030000000000002</v>
      </c>
      <c r="AE110" s="5">
        <v>0.3301</v>
      </c>
      <c r="AF110" s="5">
        <v>0.66359999999999997</v>
      </c>
      <c r="AG110" s="5">
        <v>5.7961</v>
      </c>
      <c r="AH110" s="4">
        <v>0.72970000000000002</v>
      </c>
      <c r="AI110" s="4">
        <v>0.92269999999999996</v>
      </c>
      <c r="AJ110" s="4">
        <v>0.18060000000000001</v>
      </c>
      <c r="AK110" s="4">
        <v>5.1999999999999998E-3</v>
      </c>
      <c r="AL110" s="4">
        <v>0.35799999999999998</v>
      </c>
      <c r="AM110" s="4"/>
      <c r="AN110" s="4">
        <v>0.70479999999999998</v>
      </c>
      <c r="AO110" s="4">
        <v>5.2122000000000002</v>
      </c>
      <c r="AP110" s="5">
        <v>0.76319999999999999</v>
      </c>
      <c r="AQ110" s="5">
        <v>1.0122</v>
      </c>
      <c r="AR110" s="5">
        <v>0.14940000000000001</v>
      </c>
      <c r="AS110" s="5">
        <v>6.1999999999999998E-3</v>
      </c>
      <c r="AT110" s="5">
        <v>0.26500000000000001</v>
      </c>
      <c r="AU110" s="5">
        <v>0.27410000000000001</v>
      </c>
      <c r="AV110" s="5">
        <v>0.60550000000000004</v>
      </c>
      <c r="AW110" s="5">
        <v>4.0780000000000003</v>
      </c>
      <c r="AX110" s="4">
        <v>0.83379999999999999</v>
      </c>
      <c r="AY110" s="4">
        <v>1.2054</v>
      </c>
      <c r="AZ110" s="4">
        <v>8.8599999999999998E-2</v>
      </c>
      <c r="BA110" s="4">
        <v>6.4000000000000003E-3</v>
      </c>
      <c r="BB110" s="4">
        <v>7.8600000000000003E-2</v>
      </c>
      <c r="BC110" s="4"/>
      <c r="BD110" s="4">
        <v>0.34710000000000002</v>
      </c>
      <c r="BE110" s="4">
        <v>3.3106</v>
      </c>
      <c r="BF110" s="5">
        <v>0.77359999999999995</v>
      </c>
      <c r="BG110" s="5">
        <v>1.0309999999999999</v>
      </c>
      <c r="BH110" s="5">
        <v>0.12909999999999999</v>
      </c>
      <c r="BI110" s="5">
        <v>1.2200000000000001E-2</v>
      </c>
      <c r="BJ110" s="5">
        <v>0.2218</v>
      </c>
      <c r="BK110" s="5">
        <v>0.22939999999999999</v>
      </c>
      <c r="BL110" s="5">
        <v>0.54790000000000005</v>
      </c>
      <c r="BM110" s="5">
        <v>1.9069</v>
      </c>
      <c r="BN110" s="4">
        <v>0.83540000000000003</v>
      </c>
      <c r="BO110" s="4">
        <v>1.2052</v>
      </c>
      <c r="BP110" s="4">
        <v>0.1067</v>
      </c>
      <c r="BQ110" s="4">
        <v>2.1899999999999999E-2</v>
      </c>
      <c r="BR110" s="4">
        <v>0.13320000000000001</v>
      </c>
      <c r="BS110" s="4"/>
      <c r="BT110" s="4">
        <v>0.3412</v>
      </c>
      <c r="BU110" s="4">
        <v>1.3039000000000001</v>
      </c>
      <c r="BV110" s="5"/>
      <c r="BW110" s="5"/>
      <c r="BX110" s="5"/>
      <c r="BY110" s="5"/>
      <c r="BZ110" s="5"/>
      <c r="CA110" s="5"/>
      <c r="CB110" s="5"/>
      <c r="CC110" s="5"/>
      <c r="CD110" s="4"/>
      <c r="CE110" s="4"/>
      <c r="CF110" s="4"/>
      <c r="CG110" s="4"/>
      <c r="CH110" s="4"/>
      <c r="CI110" s="4"/>
      <c r="CJ110" s="4"/>
      <c r="CK110" s="4"/>
      <c r="CL110" s="5">
        <v>0.72709999999999997</v>
      </c>
      <c r="CM110" s="5">
        <v>0.91749999999999998</v>
      </c>
      <c r="CN110" s="5">
        <v>0.1686</v>
      </c>
      <c r="CO110" s="5">
        <v>4.8999999999999998E-3</v>
      </c>
      <c r="CP110" s="5">
        <v>0.34429999999999999</v>
      </c>
      <c r="CQ110" s="5">
        <v>0.36399999999999999</v>
      </c>
      <c r="CR110" s="5">
        <v>0.72919999999999996</v>
      </c>
      <c r="CS110" s="5">
        <v>5.1022999999999996</v>
      </c>
      <c r="CT110" s="4"/>
      <c r="CU110" s="4"/>
      <c r="CV110" s="4"/>
      <c r="CW110" s="4"/>
      <c r="CX110" s="4"/>
      <c r="CY110" s="4"/>
      <c r="CZ110" s="4"/>
      <c r="DA110" s="4"/>
      <c r="DB110" s="5"/>
      <c r="DC110" s="5"/>
      <c r="DD110" s="5"/>
      <c r="DE110" s="5"/>
      <c r="DF110" s="5"/>
      <c r="DG110" s="5"/>
      <c r="DH110" s="5"/>
      <c r="DI110" s="5"/>
      <c r="DJ110" s="4"/>
      <c r="DK110" s="4"/>
      <c r="DL110" s="4"/>
      <c r="DM110" s="4"/>
      <c r="DN110" s="4"/>
      <c r="DO110" s="4"/>
      <c r="DP110" s="4"/>
      <c r="DQ110" s="4"/>
      <c r="DR110" s="5"/>
      <c r="DS110" s="5"/>
      <c r="DT110" s="5"/>
      <c r="DU110" s="5"/>
      <c r="DV110" s="5"/>
      <c r="DW110" s="5"/>
      <c r="DX110" s="5"/>
      <c r="DY110" s="5"/>
      <c r="DZ110" s="4">
        <v>0.73060000000000003</v>
      </c>
      <c r="EA110" s="4">
        <v>0.93049999999999999</v>
      </c>
      <c r="EB110" s="4">
        <v>0.1754</v>
      </c>
      <c r="EC110" s="4">
        <v>5.3E-3</v>
      </c>
      <c r="ED110" s="4">
        <v>0.38379999999999997</v>
      </c>
      <c r="EE110" s="4">
        <v>0.37359999999999999</v>
      </c>
      <c r="EF110" s="4">
        <v>0.72330000000000005</v>
      </c>
      <c r="EG110" s="4">
        <v>5.0556999999999999</v>
      </c>
      <c r="EH110" s="5"/>
      <c r="EI110" s="5"/>
      <c r="EJ110" s="5"/>
      <c r="EK110" s="5"/>
      <c r="EL110" s="5"/>
      <c r="EM110" s="5"/>
      <c r="EN110" s="5"/>
      <c r="EO110" s="5"/>
      <c r="EP110" s="4"/>
      <c r="EQ110" s="4"/>
      <c r="ER110" s="4"/>
      <c r="ES110" s="4"/>
      <c r="ET110" s="4"/>
      <c r="EU110" s="4"/>
      <c r="EV110" s="4"/>
      <c r="EW110" s="4"/>
      <c r="EX110" s="5">
        <v>0.72640000000000005</v>
      </c>
      <c r="EY110" s="5">
        <v>0.92279999999999995</v>
      </c>
      <c r="EZ110" s="5">
        <v>0.1123</v>
      </c>
      <c r="FA110" s="5">
        <v>5.9999999999999995E-4</v>
      </c>
      <c r="FB110" s="5">
        <v>0.23549999999999999</v>
      </c>
      <c r="FC110" s="5">
        <v>0.27389999999999998</v>
      </c>
      <c r="FD110" s="5">
        <v>0.62809999999999999</v>
      </c>
      <c r="FE110" s="5">
        <v>9.1534999999999993</v>
      </c>
      <c r="FF110" s="4">
        <v>0.72389999999999999</v>
      </c>
      <c r="FG110" s="4">
        <v>0.91059999999999997</v>
      </c>
      <c r="FH110" s="4">
        <v>0.15920000000000001</v>
      </c>
      <c r="FI110" s="4">
        <v>2.5000000000000001E-3</v>
      </c>
      <c r="FJ110" s="4">
        <v>0.33960000000000001</v>
      </c>
      <c r="FK110" s="4">
        <v>0.3463</v>
      </c>
      <c r="FL110" s="4">
        <v>0.70189999999999997</v>
      </c>
      <c r="FM110" s="4">
        <v>8.4215</v>
      </c>
      <c r="FN110" s="5">
        <v>0.73129999999999995</v>
      </c>
      <c r="FO110" s="5">
        <v>0.93</v>
      </c>
      <c r="FP110" s="5">
        <v>0.1656</v>
      </c>
      <c r="FQ110" s="5">
        <v>5.1000000000000004E-3</v>
      </c>
      <c r="FR110" s="5">
        <v>0.36309999999999998</v>
      </c>
      <c r="FS110" s="5">
        <v>0.36749999999999999</v>
      </c>
      <c r="FT110" s="5">
        <v>0.7218</v>
      </c>
      <c r="FU110" s="5">
        <v>5.9988000000000001</v>
      </c>
      <c r="FV110" s="4">
        <v>0.79510000000000003</v>
      </c>
      <c r="FW110" s="4">
        <v>1.0946</v>
      </c>
      <c r="FX110" s="4">
        <v>0.1239</v>
      </c>
      <c r="FY110" s="4">
        <v>8.0999999999999996E-3</v>
      </c>
      <c r="FZ110" s="4">
        <v>0.2288</v>
      </c>
      <c r="GA110" s="4">
        <v>0.2225</v>
      </c>
      <c r="GB110" s="4">
        <v>0.52559999999999996</v>
      </c>
      <c r="GC110" s="4">
        <v>2.8401999999999998</v>
      </c>
      <c r="GD110" s="5"/>
      <c r="GE110" s="5"/>
      <c r="GF110" s="5"/>
      <c r="GG110" s="5"/>
      <c r="GH110" s="5"/>
      <c r="GI110" s="5"/>
      <c r="GJ110" s="5"/>
      <c r="GK110" s="5"/>
      <c r="GL110" s="4"/>
      <c r="GM110" s="4"/>
      <c r="GN110" s="4"/>
      <c r="GO110" s="4"/>
      <c r="GP110" s="4"/>
      <c r="GQ110" s="4"/>
      <c r="GR110" s="4"/>
      <c r="GS110" s="4"/>
      <c r="GT110" s="5"/>
      <c r="GU110" s="5"/>
      <c r="GV110" s="5"/>
      <c r="GW110" s="5"/>
      <c r="GX110" s="5"/>
      <c r="GY110" s="5"/>
      <c r="GZ110" s="5"/>
      <c r="HA110" s="5"/>
      <c r="HB110" s="4"/>
      <c r="HC110" s="4"/>
      <c r="HD110" s="4"/>
      <c r="HE110" s="4"/>
      <c r="HF110" s="4"/>
      <c r="HG110" s="4"/>
      <c r="HH110" s="4"/>
      <c r="HI110" s="4"/>
      <c r="HJ110" s="5"/>
      <c r="HK110" s="5"/>
      <c r="HL110" s="5"/>
      <c r="HM110" s="5"/>
      <c r="HN110" s="5"/>
      <c r="HO110" s="5"/>
      <c r="HP110" s="5"/>
      <c r="HQ110" s="5"/>
      <c r="HR110" s="4"/>
      <c r="HS110" s="4"/>
      <c r="HT110" s="4"/>
      <c r="HU110" s="4"/>
      <c r="HV110" s="4"/>
      <c r="HW110" s="4"/>
      <c r="HX110" s="4"/>
      <c r="HY110" s="4"/>
      <c r="HZ110" s="5"/>
      <c r="IA110" s="5"/>
      <c r="IB110" s="5"/>
      <c r="IC110" s="5"/>
      <c r="ID110" s="5"/>
      <c r="IE110" s="5"/>
      <c r="IF110" s="5"/>
      <c r="IG110" s="5"/>
      <c r="IH110" s="4"/>
      <c r="II110" s="4"/>
      <c r="IJ110" s="4"/>
      <c r="IK110" s="4"/>
      <c r="IL110" s="4"/>
      <c r="IM110" s="4"/>
      <c r="IN110" s="4"/>
      <c r="IO110" s="4"/>
      <c r="IP110" s="5"/>
      <c r="IQ110" s="5"/>
      <c r="IR110" s="5"/>
      <c r="IS110" s="5"/>
      <c r="IT110" s="5"/>
      <c r="IU110" s="5"/>
      <c r="IV110" s="5"/>
      <c r="IW110" s="5"/>
      <c r="IX110" s="4"/>
      <c r="IY110" s="4"/>
      <c r="IZ110" s="4"/>
      <c r="JA110" s="4"/>
      <c r="JB110" s="4"/>
      <c r="JC110" s="4"/>
      <c r="JD110" s="4"/>
      <c r="JE110" s="4"/>
      <c r="JF110" s="5"/>
      <c r="JG110" s="5"/>
      <c r="JH110" s="5"/>
      <c r="JI110" s="5"/>
      <c r="JJ110" s="5"/>
      <c r="JK110" s="5"/>
      <c r="JL110" s="5"/>
      <c r="JM110" s="5"/>
      <c r="JN110" s="4">
        <f t="shared" ref="JN110:JN145" si="48">AVERAGEIFS(B110:JM110,metrics.rec,"MAE")</f>
        <v>0.75308000000000008</v>
      </c>
      <c r="JO110" s="4">
        <f t="shared" ref="JO110:JO145" si="49">AVERAGEIFS(B110:JM110,metrics.rec,"MSE")</f>
        <v>0.98648000000000013</v>
      </c>
      <c r="JP110" s="4">
        <f t="shared" ref="JP110:JP145" si="50">AVERAGEIFS(B110:JM110,metrics.rec,"R")</f>
        <v>0.14279333333333336</v>
      </c>
      <c r="JQ110" s="4">
        <f t="shared" ref="JQ110:JQ145" si="51">AVERAGEIFS(B110:JM110,metrics.rec,"Precision")</f>
        <v>5.8333333333333327E-3</v>
      </c>
      <c r="JR110" s="4">
        <f t="shared" ref="JR110:JR145" si="52">AVERAGEIFS(B110:JM110,metrics.rec,"Recall")</f>
        <v>0.28955333333333333</v>
      </c>
      <c r="JS110" s="4">
        <f t="shared" ref="JS110:JS145" si="53">AVERAGEIFS(B110:JM110,metrics.rec,"Coverage")</f>
        <v>0.31405000000000005</v>
      </c>
      <c r="JT110" s="4">
        <f t="shared" ref="JT110:JT145" si="54">AVERAGEIFS(B110:JM110,metrics.rec,"Recatio")</f>
        <v>0.6172266666666667</v>
      </c>
      <c r="JU110" s="4">
        <f t="shared" ref="JU110:JU145" si="55">AVERAGEIFS(B110:JM110,metrics.rec,"Time")</f>
        <v>5.7340399999999994</v>
      </c>
      <c r="JV110" s="1" t="str" cm="1">
        <f t="array" aca="1" ref="JV110" ca="1">CONCATENATE(INDIRECT(ADDRESS(1,MATCH(_xlfn.MINIFS(B110:JM110,metrics.rec,"MAE"),B110:JM110,0)+1)), ", ", INDIRECT(ADDRESS(2,MATCH(_xlfn.MINIFS(B110:JM110,metrics.rec,"MAE"),B110:JM110,0)+1)))</f>
        <v>k=5, r=0.2</v>
      </c>
      <c r="JW110" s="1" t="str" cm="1">
        <f t="array" aca="1" ref="JW110" ca="1">CONCATENATE(INDIRECT(ADDRESS(1,MATCH(_xlfn.MINIFS(B110:JM110,metrics.rec,"MSE"),B110:JM110,0)+1)), ", ", INDIRECT(ADDRESS(2,MATCH(_xlfn.MINIFS(B110:JM110,metrics.rec,"MSE"),B110:JM110,0)+1)))</f>
        <v>k=5, r=0.2</v>
      </c>
      <c r="JX110" s="1" t="str" cm="1">
        <f t="array" aca="1" ref="JX110" ca="1">CONCATENATE(INDIRECT(ADDRESS(1,MATCH(_xlfn.MAXIFS(B110:JM110,metrics.rec,"R"),B110:JM110,0)+1)), ", ", INDIRECT(ADDRESS(2,MATCH(_xlfn.MAXIFS(B110:JM110,metrics.rec,"R"),B110:JM110,0)+1)))</f>
        <v>k=5, r=0.5</v>
      </c>
      <c r="JY110" s="1" t="str" cm="1">
        <f t="array" aca="1" ref="JY110" ca="1">CONCATENATE(INDIRECT(ADDRESS(1,MATCH(_xlfn.MAXIFS(B110:JM110,metrics.rec,"Precision"),B110:JM110,0)+1)), ", ", INDIRECT(ADDRESS(2,MATCH(_xlfn.MAXIFS(B110:JM110,metrics.rec,"Precision"),B110:JM110,0)+1)))</f>
        <v>k=5, r=0.9</v>
      </c>
      <c r="JZ110" s="1" t="str" cm="1">
        <f t="array" aca="1" ref="JZ110" ca="1">CONCATENATE(INDIRECT(ADDRESS(1,MATCH(_xlfn.MAXIFS(B110:JM110,metrics.rec,"Recall"),B110:JM110,0)+1)), ", ", INDIRECT(ADDRESS(2,MATCH(_xlfn.MAXIFS(B110:JM110,metrics.rec,"Recall"),B110:JM110,0)+1)))</f>
        <v>k=5, r=0.2</v>
      </c>
      <c r="KA110" s="1" t="str" cm="1">
        <f t="array" aca="1" ref="KA110" ca="1">CONCATENATE(INDIRECT(ADDRESS(1,MATCH(_xlfn.MAXIFS(B110:JM110,metrics.rec,"Coverage"),B110:JM110,0)+1)), ", ", INDIRECT(ADDRESS(2,MATCH(_xlfn.MAXIFS(B110:JM110,metrics.rec,"Coverage"),B110:JM110,0)+1)))</f>
        <v>k=15, r=0.5</v>
      </c>
      <c r="KB110" s="1" t="str" cm="1">
        <f t="array" aca="1" ref="KB110" ca="1">CONCATENATE(INDIRECT(ADDRESS(1,MATCH(_xlfn.MAXIFS(B110:JM110,metrics.rec,"Recatio"),B110:JM110,0)+1)), ", ", INDIRECT(ADDRESS(2,MATCH(_xlfn.MAXIFS(B110:JM110,metrics.rec,"Recatio"),B110:JM110,0)+1)))</f>
        <v>k=10, r=0.5</v>
      </c>
      <c r="KC110" s="1" t="str" cm="1">
        <f t="array" aca="1" ref="KC110" ca="1">CONCATENATE(INDIRECT(ADDRESS(1,MATCH(_xlfn.MINIFS(B110:JM110,metrics.rec,"Time"),B110:JM110,0)+1)), ", ", INDIRECT(ADDRESS(2,MATCH(_xlfn.MINIFS(B110:JM110,metrics.rec,"Time"),B110:JM110,0)+1)))</f>
        <v>k=5, r=0.9</v>
      </c>
    </row>
    <row r="111" spans="1:289" x14ac:dyDescent="0.2">
      <c r="A111" s="1" t="s">
        <v>100</v>
      </c>
      <c r="B111" s="4">
        <v>0.64139999999999997</v>
      </c>
      <c r="C111" s="4">
        <v>0.69830000000000003</v>
      </c>
      <c r="D111" s="4">
        <v>0.27110000000000001</v>
      </c>
      <c r="E111" s="4">
        <v>3.5999999999999999E-3</v>
      </c>
      <c r="F111" s="4">
        <v>0.77449999999999997</v>
      </c>
      <c r="G111" s="4"/>
      <c r="H111" s="4">
        <v>1</v>
      </c>
      <c r="I111" s="4">
        <v>7.4702000000000002</v>
      </c>
      <c r="J111" s="5">
        <v>0.64810000000000001</v>
      </c>
      <c r="K111" s="5">
        <v>0.71519999999999995</v>
      </c>
      <c r="L111" s="5">
        <v>0.28610000000000002</v>
      </c>
      <c r="M111" s="5">
        <v>6.4999999999999997E-3</v>
      </c>
      <c r="N111" s="5">
        <v>0.78180000000000005</v>
      </c>
      <c r="O111" s="5">
        <v>0.27879999999999999</v>
      </c>
      <c r="P111" s="5">
        <v>1</v>
      </c>
      <c r="Q111" s="5">
        <v>10.3688</v>
      </c>
      <c r="R111" s="4">
        <v>0.65139999999999998</v>
      </c>
      <c r="S111" s="4">
        <v>0.72460000000000002</v>
      </c>
      <c r="T111" s="4">
        <v>0.27679999999999999</v>
      </c>
      <c r="U111" s="4">
        <v>9.1999999999999998E-3</v>
      </c>
      <c r="V111" s="4">
        <v>0.79020000000000001</v>
      </c>
      <c r="W111" s="4"/>
      <c r="X111" s="4">
        <v>1</v>
      </c>
      <c r="Y111" s="4">
        <v>6.8678999999999997</v>
      </c>
      <c r="Z111" s="5">
        <v>0.65380000000000005</v>
      </c>
      <c r="AA111" s="5">
        <v>0.72929999999999995</v>
      </c>
      <c r="AB111" s="5">
        <v>0.27260000000000001</v>
      </c>
      <c r="AC111" s="5">
        <v>1.21E-2</v>
      </c>
      <c r="AD111" s="5">
        <v>0.79449999999999998</v>
      </c>
      <c r="AE111" s="5">
        <v>0.33050000000000002</v>
      </c>
      <c r="AF111" s="5">
        <v>1</v>
      </c>
      <c r="AG111" s="5">
        <v>5.3025000000000002</v>
      </c>
      <c r="AH111" s="4">
        <v>0.65739999999999998</v>
      </c>
      <c r="AI111" s="4">
        <v>0.73809999999999998</v>
      </c>
      <c r="AJ111" s="4">
        <v>0.2676</v>
      </c>
      <c r="AK111" s="4">
        <v>1.4800000000000001E-2</v>
      </c>
      <c r="AL111" s="4">
        <v>0.79149999999999998</v>
      </c>
      <c r="AM111" s="4"/>
      <c r="AN111" s="4">
        <v>1</v>
      </c>
      <c r="AO111" s="4">
        <v>4.9138000000000002</v>
      </c>
      <c r="AP111" s="5">
        <v>0.66520000000000001</v>
      </c>
      <c r="AQ111" s="5">
        <v>0.75480000000000003</v>
      </c>
      <c r="AR111" s="5">
        <v>0.25080000000000002</v>
      </c>
      <c r="AS111" s="5">
        <v>1.7500000000000002E-2</v>
      </c>
      <c r="AT111" s="5">
        <v>0.7843</v>
      </c>
      <c r="AU111" s="5">
        <v>0.39479999999999998</v>
      </c>
      <c r="AV111" s="5">
        <v>1</v>
      </c>
      <c r="AW111" s="5">
        <v>4.0667</v>
      </c>
      <c r="AX111" s="4">
        <v>0.67369999999999997</v>
      </c>
      <c r="AY111" s="4">
        <v>0.77480000000000004</v>
      </c>
      <c r="AZ111" s="4">
        <v>0.24360000000000001</v>
      </c>
      <c r="BA111" s="4">
        <v>2.0299999999999999E-2</v>
      </c>
      <c r="BB111" s="4">
        <v>0.7742</v>
      </c>
      <c r="BC111" s="4"/>
      <c r="BD111" s="4">
        <v>1</v>
      </c>
      <c r="BE111" s="4">
        <v>3.3628999999999998</v>
      </c>
      <c r="BF111" s="5">
        <v>0.68799999999999994</v>
      </c>
      <c r="BG111" s="5">
        <v>0.8115</v>
      </c>
      <c r="BH111" s="5">
        <v>0.22470000000000001</v>
      </c>
      <c r="BI111" s="5">
        <v>2.3800000000000002E-2</v>
      </c>
      <c r="BJ111" s="5">
        <v>0.74770000000000003</v>
      </c>
      <c r="BK111" s="5">
        <v>0.49640000000000001</v>
      </c>
      <c r="BL111" s="5">
        <v>0.99839999999999995</v>
      </c>
      <c r="BM111" s="5">
        <v>1.9621999999999999</v>
      </c>
      <c r="BN111" s="4">
        <v>0.72250000000000003</v>
      </c>
      <c r="BO111" s="4">
        <v>0.89590000000000003</v>
      </c>
      <c r="BP111" s="4">
        <v>0.17879999999999999</v>
      </c>
      <c r="BQ111" s="4">
        <v>2.9499999999999998E-2</v>
      </c>
      <c r="BR111" s="4">
        <v>0.68440000000000001</v>
      </c>
      <c r="BS111" s="4"/>
      <c r="BT111" s="4">
        <v>0.9829</v>
      </c>
      <c r="BU111" s="4">
        <v>1.3508</v>
      </c>
      <c r="BV111" s="5"/>
      <c r="BW111" s="5"/>
      <c r="BX111" s="5"/>
      <c r="BY111" s="5"/>
      <c r="BZ111" s="5"/>
      <c r="CA111" s="5"/>
      <c r="CB111" s="5"/>
      <c r="CC111" s="5"/>
      <c r="CD111" s="4"/>
      <c r="CE111" s="4"/>
      <c r="CF111" s="4"/>
      <c r="CG111" s="4"/>
      <c r="CH111" s="4"/>
      <c r="CI111" s="4"/>
      <c r="CJ111" s="4"/>
      <c r="CK111" s="4"/>
      <c r="CL111" s="5">
        <v>0.65949999999999998</v>
      </c>
      <c r="CM111" s="5">
        <v>0.74350000000000005</v>
      </c>
      <c r="CN111" s="5">
        <v>0.26700000000000002</v>
      </c>
      <c r="CO111" s="5">
        <v>1.4800000000000001E-2</v>
      </c>
      <c r="CP111" s="5">
        <v>0.79239999999999999</v>
      </c>
      <c r="CQ111" s="5">
        <v>0.3614</v>
      </c>
      <c r="CR111" s="5">
        <v>1</v>
      </c>
      <c r="CS111" s="5">
        <v>4.7750000000000004</v>
      </c>
      <c r="CT111" s="4"/>
      <c r="CU111" s="4"/>
      <c r="CV111" s="4"/>
      <c r="CW111" s="4"/>
      <c r="CX111" s="4"/>
      <c r="CY111" s="4"/>
      <c r="CZ111" s="4"/>
      <c r="DA111" s="4"/>
      <c r="DB111" s="5"/>
      <c r="DC111" s="5"/>
      <c r="DD111" s="5"/>
      <c r="DE111" s="5"/>
      <c r="DF111" s="5"/>
      <c r="DG111" s="5"/>
      <c r="DH111" s="5"/>
      <c r="DI111" s="5"/>
      <c r="DJ111" s="4"/>
      <c r="DK111" s="4"/>
      <c r="DL111" s="4"/>
      <c r="DM111" s="4"/>
      <c r="DN111" s="4"/>
      <c r="DO111" s="4"/>
      <c r="DP111" s="4"/>
      <c r="DQ111" s="4"/>
      <c r="DR111" s="5"/>
      <c r="DS111" s="5"/>
      <c r="DT111" s="5"/>
      <c r="DU111" s="5"/>
      <c r="DV111" s="5"/>
      <c r="DW111" s="5"/>
      <c r="DX111" s="5"/>
      <c r="DY111" s="5"/>
      <c r="DZ111" s="4">
        <v>0.65839999999999999</v>
      </c>
      <c r="EA111" s="4">
        <v>0.74039999999999995</v>
      </c>
      <c r="EB111" s="4">
        <v>0.26929999999999998</v>
      </c>
      <c r="EC111" s="4">
        <v>1.4800000000000001E-2</v>
      </c>
      <c r="ED111" s="4">
        <v>0.7913</v>
      </c>
      <c r="EE111" s="4">
        <v>0.36209999999999998</v>
      </c>
      <c r="EF111" s="4">
        <v>0.99990000000000001</v>
      </c>
      <c r="EG111" s="4">
        <v>4.3068</v>
      </c>
      <c r="EH111" s="5"/>
      <c r="EI111" s="5"/>
      <c r="EJ111" s="5"/>
      <c r="EK111" s="5"/>
      <c r="EL111" s="5"/>
      <c r="EM111" s="5"/>
      <c r="EN111" s="5"/>
      <c r="EO111" s="5"/>
      <c r="EP111" s="4"/>
      <c r="EQ111" s="4"/>
      <c r="ER111" s="4"/>
      <c r="ES111" s="4"/>
      <c r="ET111" s="4"/>
      <c r="EU111" s="4"/>
      <c r="EV111" s="4"/>
      <c r="EW111" s="4"/>
      <c r="EX111" s="5">
        <v>0.6431</v>
      </c>
      <c r="EY111" s="5">
        <v>0.70279999999999998</v>
      </c>
      <c r="EZ111" s="5">
        <v>0.29670000000000002</v>
      </c>
      <c r="FA111" s="5">
        <v>3.5999999999999999E-3</v>
      </c>
      <c r="FB111" s="5">
        <v>0.76919999999999999</v>
      </c>
      <c r="FC111" s="5">
        <v>0.251</v>
      </c>
      <c r="FD111" s="5">
        <v>1</v>
      </c>
      <c r="FE111" s="5">
        <v>7.8653000000000004</v>
      </c>
      <c r="FF111" s="4">
        <v>0.65129999999999999</v>
      </c>
      <c r="FG111" s="4">
        <v>0.72470000000000001</v>
      </c>
      <c r="FH111" s="4">
        <v>0.28320000000000001</v>
      </c>
      <c r="FI111" s="4">
        <v>9.2999999999999992E-3</v>
      </c>
      <c r="FJ111" s="4">
        <v>0.79139999999999999</v>
      </c>
      <c r="FK111" s="4">
        <v>0.30530000000000002</v>
      </c>
      <c r="FL111" s="4">
        <v>1</v>
      </c>
      <c r="FM111" s="4">
        <v>7.0308999999999999</v>
      </c>
      <c r="FN111" s="5">
        <v>0.65880000000000005</v>
      </c>
      <c r="FO111" s="5">
        <v>0.74150000000000005</v>
      </c>
      <c r="FP111" s="5">
        <v>0.26910000000000001</v>
      </c>
      <c r="FQ111" s="5">
        <v>1.4800000000000001E-2</v>
      </c>
      <c r="FR111" s="5">
        <v>0.79300000000000004</v>
      </c>
      <c r="FS111" s="5">
        <v>0.36280000000000001</v>
      </c>
      <c r="FT111" s="5">
        <v>0.99990000000000001</v>
      </c>
      <c r="FU111" s="5">
        <v>5.5472999999999999</v>
      </c>
      <c r="FV111" s="4">
        <v>0.6724</v>
      </c>
      <c r="FW111" s="4">
        <v>0.77370000000000005</v>
      </c>
      <c r="FX111" s="4">
        <v>0.24590000000000001</v>
      </c>
      <c r="FY111" s="4">
        <v>2.0400000000000001E-2</v>
      </c>
      <c r="FZ111" s="4">
        <v>0.77149999999999996</v>
      </c>
      <c r="GA111" s="4">
        <v>0.43959999999999999</v>
      </c>
      <c r="GB111" s="4">
        <v>0.99980000000000002</v>
      </c>
      <c r="GC111" s="4">
        <v>2.8365</v>
      </c>
      <c r="GD111" s="5"/>
      <c r="GE111" s="5"/>
      <c r="GF111" s="5"/>
      <c r="GG111" s="5"/>
      <c r="GH111" s="5"/>
      <c r="GI111" s="5"/>
      <c r="GJ111" s="5"/>
      <c r="GK111" s="5"/>
      <c r="GL111" s="4"/>
      <c r="GM111" s="4"/>
      <c r="GN111" s="4"/>
      <c r="GO111" s="4"/>
      <c r="GP111" s="4"/>
      <c r="GQ111" s="4"/>
      <c r="GR111" s="4"/>
      <c r="GS111" s="4"/>
      <c r="GT111" s="5"/>
      <c r="GU111" s="5"/>
      <c r="GV111" s="5"/>
      <c r="GW111" s="5"/>
      <c r="GX111" s="5"/>
      <c r="GY111" s="5"/>
      <c r="GZ111" s="5"/>
      <c r="HA111" s="5"/>
      <c r="HB111" s="4"/>
      <c r="HC111" s="4"/>
      <c r="HD111" s="4"/>
      <c r="HE111" s="4"/>
      <c r="HF111" s="4"/>
      <c r="HG111" s="4"/>
      <c r="HH111" s="4"/>
      <c r="HI111" s="4"/>
      <c r="HJ111" s="5"/>
      <c r="HK111" s="5"/>
      <c r="HL111" s="5"/>
      <c r="HM111" s="5"/>
      <c r="HN111" s="5"/>
      <c r="HO111" s="5"/>
      <c r="HP111" s="5"/>
      <c r="HQ111" s="5"/>
      <c r="HR111" s="4"/>
      <c r="HS111" s="4"/>
      <c r="HT111" s="4"/>
      <c r="HU111" s="4"/>
      <c r="HV111" s="4"/>
      <c r="HW111" s="4"/>
      <c r="HX111" s="4"/>
      <c r="HY111" s="4"/>
      <c r="HZ111" s="5"/>
      <c r="IA111" s="5"/>
      <c r="IB111" s="5"/>
      <c r="IC111" s="5"/>
      <c r="ID111" s="5"/>
      <c r="IE111" s="5"/>
      <c r="IF111" s="5"/>
      <c r="IG111" s="5"/>
      <c r="IH111" s="4"/>
      <c r="II111" s="4"/>
      <c r="IJ111" s="4"/>
      <c r="IK111" s="4"/>
      <c r="IL111" s="4"/>
      <c r="IM111" s="4"/>
      <c r="IN111" s="4"/>
      <c r="IO111" s="4"/>
      <c r="IP111" s="5"/>
      <c r="IQ111" s="5"/>
      <c r="IR111" s="5"/>
      <c r="IS111" s="5"/>
      <c r="IT111" s="5"/>
      <c r="IU111" s="5"/>
      <c r="IV111" s="5"/>
      <c r="IW111" s="5"/>
      <c r="IX111" s="4"/>
      <c r="IY111" s="4"/>
      <c r="IZ111" s="4"/>
      <c r="JA111" s="4"/>
      <c r="JB111" s="4"/>
      <c r="JC111" s="4"/>
      <c r="JD111" s="4"/>
      <c r="JE111" s="4"/>
      <c r="JF111" s="5"/>
      <c r="JG111" s="5"/>
      <c r="JH111" s="5"/>
      <c r="JI111" s="5"/>
      <c r="JJ111" s="5"/>
      <c r="JK111" s="5"/>
      <c r="JL111" s="5"/>
      <c r="JM111" s="5"/>
      <c r="JN111" s="4">
        <f t="shared" si="48"/>
        <v>0.66300000000000003</v>
      </c>
      <c r="JO111" s="4">
        <f t="shared" si="49"/>
        <v>0.75127333333333335</v>
      </c>
      <c r="JP111" s="4">
        <f t="shared" si="50"/>
        <v>0.26022000000000001</v>
      </c>
      <c r="JQ111" s="4">
        <f t="shared" si="51"/>
        <v>1.4333333333333335E-2</v>
      </c>
      <c r="JR111" s="4">
        <f t="shared" si="52"/>
        <v>0.77545999999999993</v>
      </c>
      <c r="JS111" s="4">
        <f t="shared" si="53"/>
        <v>0.35826999999999998</v>
      </c>
      <c r="JT111" s="4">
        <f t="shared" si="54"/>
        <v>0.99872666666666676</v>
      </c>
      <c r="JU111" s="4">
        <f t="shared" si="55"/>
        <v>5.2018400000000007</v>
      </c>
      <c r="JV111" s="1" t="str" cm="1">
        <f t="array" aca="1" ref="JV111" ca="1">CONCATENATE(INDIRECT(ADDRESS(1,MATCH(_xlfn.MINIFS(B111:JM111,metrics.rec,"MAE"),B111:JM111,0)+1)), ", ", INDIRECT(ADDRESS(2,MATCH(_xlfn.MINIFS(B111:JM111,metrics.rec,"MAE"),B111:JM111,0)+1)))</f>
        <v>k=5, r=0.1</v>
      </c>
      <c r="JW111" s="1" t="str" cm="1">
        <f t="array" aca="1" ref="JW111" ca="1">CONCATENATE(INDIRECT(ADDRESS(1,MATCH(_xlfn.MINIFS(B111:JM111,metrics.rec,"MSE"),B111:JM111,0)+1)), ", ", INDIRECT(ADDRESS(2,MATCH(_xlfn.MINIFS(B111:JM111,metrics.rec,"MSE"),B111:JM111,0)+1)))</f>
        <v>k=5, r=0.1</v>
      </c>
      <c r="JX111" s="1" t="str" cm="1">
        <f t="array" aca="1" ref="JX111" ca="1">CONCATENATE(INDIRECT(ADDRESS(1,MATCH(_xlfn.MAXIFS(B111:JM111,metrics.rec,"R"),B111:JM111,0)+1)), ", ", INDIRECT(ADDRESS(2,MATCH(_xlfn.MAXIFS(B111:JM111,metrics.rec,"R"),B111:JM111,0)+1)))</f>
        <v>k=20, r=0.1</v>
      </c>
      <c r="JY111" s="1" t="str" cm="1">
        <f t="array" aca="1" ref="JY111" ca="1">CONCATENATE(INDIRECT(ADDRESS(1,MATCH(_xlfn.MAXIFS(B111:JM111,metrics.rec,"Precision"),B111:JM111,0)+1)), ", ", INDIRECT(ADDRESS(2,MATCH(_xlfn.MAXIFS(B111:JM111,metrics.rec,"Precision"),B111:JM111,0)+1)))</f>
        <v>k=5, r=0.9</v>
      </c>
      <c r="JZ111" s="1" t="str" cm="1">
        <f t="array" aca="1" ref="JZ111" ca="1">CONCATENATE(INDIRECT(ADDRESS(1,MATCH(_xlfn.MAXIFS(B111:JM111,metrics.rec,"Recall"),B111:JM111,0)+1)), ", ", INDIRECT(ADDRESS(2,MATCH(_xlfn.MAXIFS(B111:JM111,metrics.rec,"Recall"),B111:JM111,0)+1)))</f>
        <v>k=5, r=0.4</v>
      </c>
      <c r="KA111" s="1" t="str" cm="1">
        <f t="array" aca="1" ref="KA111" ca="1">CONCATENATE(INDIRECT(ADDRESS(1,MATCH(_xlfn.MAXIFS(B111:JM111,metrics.rec,"Coverage"),B111:JM111,0)+1)), ", ", INDIRECT(ADDRESS(2,MATCH(_xlfn.MAXIFS(B111:JM111,metrics.rec,"Coverage"),B111:JM111,0)+1)))</f>
        <v>k=5, r=0.8</v>
      </c>
      <c r="KB111" s="1" t="str" cm="1">
        <f t="array" aca="1" ref="KB111" ca="1">CONCATENATE(INDIRECT(ADDRESS(1,MATCH(_xlfn.MAXIFS(B111:JM111,metrics.rec,"Recatio"),B111:JM111,0)+1)), ", ", INDIRECT(ADDRESS(2,MATCH(_xlfn.MAXIFS(B111:JM111,metrics.rec,"Recatio"),B111:JM111,0)+1)))</f>
        <v>k=5, r=0.1</v>
      </c>
      <c r="KC111" s="1" t="str" cm="1">
        <f t="array" aca="1" ref="KC111" ca="1">CONCATENATE(INDIRECT(ADDRESS(1,MATCH(_xlfn.MINIFS(B111:JM111,metrics.rec,"Time"),B111:JM111,0)+1)), ", ", INDIRECT(ADDRESS(2,MATCH(_xlfn.MINIFS(B111:JM111,metrics.rec,"Time"),B111:JM111,0)+1)))</f>
        <v>k=5, r=0.9</v>
      </c>
    </row>
    <row r="112" spans="1:289" x14ac:dyDescent="0.2">
      <c r="A112" s="1" t="s">
        <v>101</v>
      </c>
      <c r="B112" s="4">
        <v>0.61009999999999998</v>
      </c>
      <c r="C112" s="4">
        <v>0.63390000000000002</v>
      </c>
      <c r="D112" s="4">
        <v>0.30349999999999999</v>
      </c>
      <c r="E112" s="4">
        <v>3.5999999999999999E-3</v>
      </c>
      <c r="F112" s="4">
        <v>0.76629999999999998</v>
      </c>
      <c r="G112" s="4"/>
      <c r="H112" s="4">
        <v>1</v>
      </c>
      <c r="I112" s="4">
        <v>8.0465999999999998</v>
      </c>
      <c r="J112" s="5">
        <v>0.61719999999999997</v>
      </c>
      <c r="K112" s="5">
        <v>0.6512</v>
      </c>
      <c r="L112" s="5">
        <v>0.31130000000000002</v>
      </c>
      <c r="M112" s="5">
        <v>6.4999999999999997E-3</v>
      </c>
      <c r="N112" s="5">
        <v>0.77429999999999999</v>
      </c>
      <c r="O112" s="5">
        <v>0.2737</v>
      </c>
      <c r="P112" s="5">
        <v>1</v>
      </c>
      <c r="Q112" s="5">
        <v>10.1633</v>
      </c>
      <c r="R112" s="4">
        <v>0.62190000000000001</v>
      </c>
      <c r="S112" s="4">
        <v>0.66180000000000005</v>
      </c>
      <c r="T112" s="4">
        <v>0.30209999999999998</v>
      </c>
      <c r="U112" s="4">
        <v>9.2999999999999992E-3</v>
      </c>
      <c r="V112" s="4">
        <v>0.78090000000000004</v>
      </c>
      <c r="W112" s="4"/>
      <c r="X112" s="4">
        <v>1</v>
      </c>
      <c r="Y112" s="4">
        <v>6.5119999999999996</v>
      </c>
      <c r="Z112" s="5">
        <v>0.62709999999999999</v>
      </c>
      <c r="AA112" s="5">
        <v>0.67320000000000002</v>
      </c>
      <c r="AB112" s="5">
        <v>0.2868</v>
      </c>
      <c r="AC112" s="5">
        <v>1.23E-2</v>
      </c>
      <c r="AD112" s="5">
        <v>0.78469999999999995</v>
      </c>
      <c r="AE112" s="5">
        <v>0.3231</v>
      </c>
      <c r="AF112" s="5">
        <v>1</v>
      </c>
      <c r="AG112" s="5">
        <v>5.2194000000000003</v>
      </c>
      <c r="AH112" s="4">
        <v>0.63300000000000001</v>
      </c>
      <c r="AI112" s="4">
        <v>0.68630000000000002</v>
      </c>
      <c r="AJ112" s="4">
        <v>0.28299999999999997</v>
      </c>
      <c r="AK112" s="4">
        <v>1.4999999999999999E-2</v>
      </c>
      <c r="AL112" s="4">
        <v>0.78120000000000001</v>
      </c>
      <c r="AM112" s="4"/>
      <c r="AN112" s="4">
        <v>1</v>
      </c>
      <c r="AO112" s="4">
        <v>5.2729999999999997</v>
      </c>
      <c r="AP112" s="5">
        <v>0.64280000000000004</v>
      </c>
      <c r="AQ112" s="5">
        <v>0.70640000000000003</v>
      </c>
      <c r="AR112" s="5">
        <v>0.25719999999999998</v>
      </c>
      <c r="AS112" s="5">
        <v>1.7899999999999999E-2</v>
      </c>
      <c r="AT112" s="5">
        <v>0.77239999999999998</v>
      </c>
      <c r="AU112" s="5">
        <v>0.38069999999999998</v>
      </c>
      <c r="AV112" s="5">
        <v>1</v>
      </c>
      <c r="AW112" s="5">
        <v>4.0128000000000004</v>
      </c>
      <c r="AX112" s="4">
        <v>0.65490000000000004</v>
      </c>
      <c r="AY112" s="4">
        <v>0.73650000000000004</v>
      </c>
      <c r="AZ112" s="4">
        <v>0.23830000000000001</v>
      </c>
      <c r="BA112" s="4">
        <v>2.0899999999999998E-2</v>
      </c>
      <c r="BB112" s="4">
        <v>0.75939999999999996</v>
      </c>
      <c r="BC112" s="4"/>
      <c r="BD112" s="4">
        <v>1</v>
      </c>
      <c r="BE112" s="4">
        <v>3.3222999999999998</v>
      </c>
      <c r="BF112" s="5">
        <v>0.67759999999999998</v>
      </c>
      <c r="BG112" s="5">
        <v>0.79549999999999998</v>
      </c>
      <c r="BH112" s="5">
        <v>0.19950000000000001</v>
      </c>
      <c r="BI112" s="5">
        <v>2.4899999999999999E-2</v>
      </c>
      <c r="BJ112" s="5">
        <v>0.72709999999999997</v>
      </c>
      <c r="BK112" s="5">
        <v>0.46139999999999998</v>
      </c>
      <c r="BL112" s="5">
        <v>0.99870000000000003</v>
      </c>
      <c r="BM112" s="5">
        <v>1.9242999999999999</v>
      </c>
      <c r="BN112" s="4">
        <v>0.74029999999999996</v>
      </c>
      <c r="BO112" s="4">
        <v>0.95730000000000004</v>
      </c>
      <c r="BP112" s="4">
        <v>0.13800000000000001</v>
      </c>
      <c r="BQ112" s="4">
        <v>3.09E-2</v>
      </c>
      <c r="BR112" s="4">
        <v>0.64759999999999995</v>
      </c>
      <c r="BS112" s="4"/>
      <c r="BT112" s="4">
        <v>0.9839</v>
      </c>
      <c r="BU112" s="4">
        <v>1.4315</v>
      </c>
      <c r="BV112" s="5"/>
      <c r="BW112" s="5"/>
      <c r="BX112" s="5"/>
      <c r="BY112" s="5"/>
      <c r="BZ112" s="5"/>
      <c r="CA112" s="5"/>
      <c r="CB112" s="5"/>
      <c r="CC112" s="5"/>
      <c r="CD112" s="4"/>
      <c r="CE112" s="4"/>
      <c r="CF112" s="4"/>
      <c r="CG112" s="4"/>
      <c r="CH112" s="4"/>
      <c r="CI112" s="4"/>
      <c r="CJ112" s="4"/>
      <c r="CK112" s="4"/>
      <c r="CL112" s="5">
        <v>0.63439999999999996</v>
      </c>
      <c r="CM112" s="5">
        <v>0.68910000000000005</v>
      </c>
      <c r="CN112" s="5">
        <v>0.28210000000000002</v>
      </c>
      <c r="CO112" s="5">
        <v>1.4999999999999999E-2</v>
      </c>
      <c r="CP112" s="5">
        <v>0.78180000000000005</v>
      </c>
      <c r="CQ112" s="5">
        <v>0.35160000000000002</v>
      </c>
      <c r="CR112" s="5">
        <v>1</v>
      </c>
      <c r="CS112" s="5">
        <v>4.7561</v>
      </c>
      <c r="CT112" s="4"/>
      <c r="CU112" s="4"/>
      <c r="CV112" s="4"/>
      <c r="CW112" s="4"/>
      <c r="CX112" s="4"/>
      <c r="CY112" s="4"/>
      <c r="CZ112" s="4"/>
      <c r="DA112" s="4"/>
      <c r="DB112" s="5"/>
      <c r="DC112" s="5"/>
      <c r="DD112" s="5"/>
      <c r="DE112" s="5"/>
      <c r="DF112" s="5"/>
      <c r="DG112" s="5"/>
      <c r="DH112" s="5"/>
      <c r="DI112" s="5"/>
      <c r="DJ112" s="4"/>
      <c r="DK112" s="4"/>
      <c r="DL112" s="4"/>
      <c r="DM112" s="4"/>
      <c r="DN112" s="4"/>
      <c r="DO112" s="4"/>
      <c r="DP112" s="4"/>
      <c r="DQ112" s="4"/>
      <c r="DR112" s="5"/>
      <c r="DS112" s="5"/>
      <c r="DT112" s="5"/>
      <c r="DU112" s="5"/>
      <c r="DV112" s="5"/>
      <c r="DW112" s="5"/>
      <c r="DX112" s="5"/>
      <c r="DY112" s="5"/>
      <c r="DZ112" s="4">
        <v>0.63339999999999996</v>
      </c>
      <c r="EA112" s="4">
        <v>0.68730000000000002</v>
      </c>
      <c r="EB112" s="4">
        <v>0.28610000000000002</v>
      </c>
      <c r="EC112" s="4">
        <v>1.4999999999999999E-2</v>
      </c>
      <c r="ED112" s="4">
        <v>0.78039999999999998</v>
      </c>
      <c r="EE112" s="4">
        <v>0.35239999999999999</v>
      </c>
      <c r="EF112" s="4">
        <v>1</v>
      </c>
      <c r="EG112" s="4">
        <v>4.5209000000000001</v>
      </c>
      <c r="EH112" s="5"/>
      <c r="EI112" s="5"/>
      <c r="EJ112" s="5"/>
      <c r="EK112" s="5"/>
      <c r="EL112" s="5"/>
      <c r="EM112" s="5"/>
      <c r="EN112" s="5"/>
      <c r="EO112" s="5"/>
      <c r="EP112" s="4"/>
      <c r="EQ112" s="4"/>
      <c r="ER112" s="4"/>
      <c r="ES112" s="4"/>
      <c r="ET112" s="4"/>
      <c r="EU112" s="4"/>
      <c r="EV112" s="4"/>
      <c r="EW112" s="4"/>
      <c r="EX112" s="5">
        <v>0.61050000000000004</v>
      </c>
      <c r="EY112" s="5">
        <v>0.6361</v>
      </c>
      <c r="EZ112" s="5">
        <v>0.32200000000000001</v>
      </c>
      <c r="FA112" s="5">
        <v>3.5999999999999999E-3</v>
      </c>
      <c r="FB112" s="5">
        <v>0.76319999999999999</v>
      </c>
      <c r="FC112" s="5">
        <v>0.2467</v>
      </c>
      <c r="FD112" s="5">
        <v>1</v>
      </c>
      <c r="FE112" s="5">
        <v>8.407</v>
      </c>
      <c r="FF112" s="4">
        <v>0.62209999999999999</v>
      </c>
      <c r="FG112" s="4">
        <v>0.66290000000000004</v>
      </c>
      <c r="FH112" s="4">
        <v>0.30769999999999997</v>
      </c>
      <c r="FI112" s="4">
        <v>9.4000000000000004E-3</v>
      </c>
      <c r="FJ112" s="4">
        <v>0.78280000000000005</v>
      </c>
      <c r="FK112" s="4">
        <v>0.29930000000000001</v>
      </c>
      <c r="FL112" s="4">
        <v>1</v>
      </c>
      <c r="FM112" s="4">
        <v>7.1721000000000004</v>
      </c>
      <c r="FN112" s="5">
        <v>0.63370000000000004</v>
      </c>
      <c r="FO112" s="5">
        <v>0.68810000000000004</v>
      </c>
      <c r="FP112" s="5">
        <v>0.28410000000000002</v>
      </c>
      <c r="FQ112" s="5">
        <v>1.4999999999999999E-2</v>
      </c>
      <c r="FR112" s="5">
        <v>0.78239999999999998</v>
      </c>
      <c r="FS112" s="5">
        <v>0.35299999999999998</v>
      </c>
      <c r="FT112" s="5">
        <v>1</v>
      </c>
      <c r="FU112" s="5">
        <v>5.8311000000000002</v>
      </c>
      <c r="FV112" s="4">
        <v>0.65380000000000005</v>
      </c>
      <c r="FW112" s="4">
        <v>0.73529999999999995</v>
      </c>
      <c r="FX112" s="4">
        <v>0.2404</v>
      </c>
      <c r="FY112" s="4">
        <v>2.1000000000000001E-2</v>
      </c>
      <c r="FZ112" s="4">
        <v>0.75739999999999996</v>
      </c>
      <c r="GA112" s="4">
        <v>0.41860000000000003</v>
      </c>
      <c r="GB112" s="4">
        <v>0.99990000000000001</v>
      </c>
      <c r="GC112" s="4">
        <v>2.8277999999999999</v>
      </c>
      <c r="GD112" s="5"/>
      <c r="GE112" s="5"/>
      <c r="GF112" s="5"/>
      <c r="GG112" s="5"/>
      <c r="GH112" s="5"/>
      <c r="GI112" s="5"/>
      <c r="GJ112" s="5"/>
      <c r="GK112" s="5"/>
      <c r="GL112" s="4"/>
      <c r="GM112" s="4"/>
      <c r="GN112" s="4"/>
      <c r="GO112" s="4"/>
      <c r="GP112" s="4"/>
      <c r="GQ112" s="4"/>
      <c r="GR112" s="4"/>
      <c r="GS112" s="4"/>
      <c r="GT112" s="5"/>
      <c r="GU112" s="5"/>
      <c r="GV112" s="5"/>
      <c r="GW112" s="5"/>
      <c r="GX112" s="5"/>
      <c r="GY112" s="5"/>
      <c r="GZ112" s="5"/>
      <c r="HA112" s="5"/>
      <c r="HB112" s="4"/>
      <c r="HC112" s="4"/>
      <c r="HD112" s="4"/>
      <c r="HE112" s="4"/>
      <c r="HF112" s="4"/>
      <c r="HG112" s="4"/>
      <c r="HH112" s="4"/>
      <c r="HI112" s="4"/>
      <c r="HJ112" s="5"/>
      <c r="HK112" s="5"/>
      <c r="HL112" s="5"/>
      <c r="HM112" s="5"/>
      <c r="HN112" s="5"/>
      <c r="HO112" s="5"/>
      <c r="HP112" s="5"/>
      <c r="HQ112" s="5"/>
      <c r="HR112" s="4"/>
      <c r="HS112" s="4"/>
      <c r="HT112" s="4"/>
      <c r="HU112" s="4"/>
      <c r="HV112" s="4"/>
      <c r="HW112" s="4"/>
      <c r="HX112" s="4"/>
      <c r="HY112" s="4"/>
      <c r="HZ112" s="5"/>
      <c r="IA112" s="5"/>
      <c r="IB112" s="5"/>
      <c r="IC112" s="5"/>
      <c r="ID112" s="5"/>
      <c r="IE112" s="5"/>
      <c r="IF112" s="5"/>
      <c r="IG112" s="5"/>
      <c r="IH112" s="4"/>
      <c r="II112" s="4"/>
      <c r="IJ112" s="4"/>
      <c r="IK112" s="4"/>
      <c r="IL112" s="4"/>
      <c r="IM112" s="4"/>
      <c r="IN112" s="4"/>
      <c r="IO112" s="4"/>
      <c r="IP112" s="5"/>
      <c r="IQ112" s="5"/>
      <c r="IR112" s="5"/>
      <c r="IS112" s="5"/>
      <c r="IT112" s="5"/>
      <c r="IU112" s="5"/>
      <c r="IV112" s="5"/>
      <c r="IW112" s="5"/>
      <c r="IX112" s="4"/>
      <c r="IY112" s="4"/>
      <c r="IZ112" s="4"/>
      <c r="JA112" s="4"/>
      <c r="JB112" s="4"/>
      <c r="JC112" s="4"/>
      <c r="JD112" s="4"/>
      <c r="JE112" s="4"/>
      <c r="JF112" s="5"/>
      <c r="JG112" s="5"/>
      <c r="JH112" s="5"/>
      <c r="JI112" s="5"/>
      <c r="JJ112" s="5"/>
      <c r="JK112" s="5"/>
      <c r="JL112" s="5"/>
      <c r="JM112" s="5"/>
      <c r="JN112" s="4">
        <f t="shared" si="48"/>
        <v>0.64085333333333339</v>
      </c>
      <c r="JO112" s="4">
        <f t="shared" si="49"/>
        <v>0.70672666666666684</v>
      </c>
      <c r="JP112" s="4">
        <f t="shared" si="50"/>
        <v>0.26947333333333334</v>
      </c>
      <c r="JQ112" s="4">
        <f t="shared" si="51"/>
        <v>1.4686666666666664E-2</v>
      </c>
      <c r="JR112" s="4">
        <f t="shared" si="52"/>
        <v>0.76279333333333332</v>
      </c>
      <c r="JS112" s="4">
        <f t="shared" si="53"/>
        <v>0.34605000000000002</v>
      </c>
      <c r="JT112" s="4">
        <f t="shared" si="54"/>
        <v>0.99883333333333335</v>
      </c>
      <c r="JU112" s="4">
        <f t="shared" si="55"/>
        <v>5.2946799999999996</v>
      </c>
      <c r="JV112" s="1" t="str" cm="1">
        <f t="array" aca="1" ref="JV112" ca="1">CONCATENATE(INDIRECT(ADDRESS(1,MATCH(_xlfn.MINIFS(B112:JM112,metrics.rec,"MAE"),B112:JM112,0)+1)), ", ", INDIRECT(ADDRESS(2,MATCH(_xlfn.MINIFS(B112:JM112,metrics.rec,"MAE"),B112:JM112,0)+1)))</f>
        <v>k=5, r=0.1</v>
      </c>
      <c r="JW112" s="1" t="str" cm="1">
        <f t="array" aca="1" ref="JW112" ca="1">CONCATENATE(INDIRECT(ADDRESS(1,MATCH(_xlfn.MINIFS(B112:JM112,metrics.rec,"MSE"),B112:JM112,0)+1)), ", ", INDIRECT(ADDRESS(2,MATCH(_xlfn.MINIFS(B112:JM112,metrics.rec,"MSE"),B112:JM112,0)+1)))</f>
        <v>k=5, r=0.1</v>
      </c>
      <c r="JX112" s="1" t="str" cm="1">
        <f t="array" aca="1" ref="JX112" ca="1">CONCATENATE(INDIRECT(ADDRESS(1,MATCH(_xlfn.MAXIFS(B112:JM112,metrics.rec,"R"),B112:JM112,0)+1)), ", ", INDIRECT(ADDRESS(2,MATCH(_xlfn.MAXIFS(B112:JM112,metrics.rec,"R"),B112:JM112,0)+1)))</f>
        <v>k=20, r=0.1</v>
      </c>
      <c r="JY112" s="1" t="str" cm="1">
        <f t="array" aca="1" ref="JY112" ca="1">CONCATENATE(INDIRECT(ADDRESS(1,MATCH(_xlfn.MAXIFS(B112:JM112,metrics.rec,"Precision"),B112:JM112,0)+1)), ", ", INDIRECT(ADDRESS(2,MATCH(_xlfn.MAXIFS(B112:JM112,metrics.rec,"Precision"),B112:JM112,0)+1)))</f>
        <v>k=5, r=0.9</v>
      </c>
      <c r="JZ112" s="1" t="str" cm="1">
        <f t="array" aca="1" ref="JZ112" ca="1">CONCATENATE(INDIRECT(ADDRESS(1,MATCH(_xlfn.MAXIFS(B112:JM112,metrics.rec,"Recall"),B112:JM112,0)+1)), ", ", INDIRECT(ADDRESS(2,MATCH(_xlfn.MAXIFS(B112:JM112,metrics.rec,"Recall"),B112:JM112,0)+1)))</f>
        <v>k=5, r=0.4</v>
      </c>
      <c r="KA112" s="1" t="str" cm="1">
        <f t="array" aca="1" ref="KA112" ca="1">CONCATENATE(INDIRECT(ADDRESS(1,MATCH(_xlfn.MAXIFS(B112:JM112,metrics.rec,"Coverage"),B112:JM112,0)+1)), ", ", INDIRECT(ADDRESS(2,MATCH(_xlfn.MAXIFS(B112:JM112,metrics.rec,"Coverage"),B112:JM112,0)+1)))</f>
        <v>k=5, r=0.8</v>
      </c>
      <c r="KB112" s="1" t="str" cm="1">
        <f t="array" aca="1" ref="KB112" ca="1">CONCATENATE(INDIRECT(ADDRESS(1,MATCH(_xlfn.MAXIFS(B112:JM112,metrics.rec,"Recatio"),B112:JM112,0)+1)), ", ", INDIRECT(ADDRESS(2,MATCH(_xlfn.MAXIFS(B112:JM112,metrics.rec,"Recatio"),B112:JM112,0)+1)))</f>
        <v>k=5, r=0.1</v>
      </c>
      <c r="KC112" s="1" t="str" cm="1">
        <f t="array" aca="1" ref="KC112" ca="1">CONCATENATE(INDIRECT(ADDRESS(1,MATCH(_xlfn.MINIFS(B112:JM112,metrics.rec,"Time"),B112:JM112,0)+1)), ", ", INDIRECT(ADDRESS(2,MATCH(_xlfn.MINIFS(B112:JM112,metrics.rec,"Time"),B112:JM112,0)+1)))</f>
        <v>k=5, r=0.9</v>
      </c>
    </row>
    <row r="113" spans="1:289" x14ac:dyDescent="0.2">
      <c r="A113" s="1" t="s">
        <v>102</v>
      </c>
      <c r="B113" s="4">
        <v>0.59499999999999997</v>
      </c>
      <c r="C113" s="4">
        <v>0.60819999999999996</v>
      </c>
      <c r="D113" s="4">
        <v>0.32319999999999999</v>
      </c>
      <c r="E113" s="4">
        <v>3.7000000000000002E-3</v>
      </c>
      <c r="F113" s="4">
        <v>0.77310000000000001</v>
      </c>
      <c r="G113" s="4"/>
      <c r="H113" s="4">
        <v>1</v>
      </c>
      <c r="I113" s="4">
        <v>7.3722000000000003</v>
      </c>
      <c r="J113" s="5">
        <v>0.6028</v>
      </c>
      <c r="K113" s="5">
        <v>0.62649999999999995</v>
      </c>
      <c r="L113" s="5">
        <v>0.3337</v>
      </c>
      <c r="M113" s="5">
        <v>6.6E-3</v>
      </c>
      <c r="N113" s="5">
        <v>0.77849999999999997</v>
      </c>
      <c r="O113" s="5">
        <v>0.27329999999999999</v>
      </c>
      <c r="P113" s="5">
        <v>1</v>
      </c>
      <c r="Q113" s="5">
        <v>9.1452000000000009</v>
      </c>
      <c r="R113" s="4">
        <v>0.61029999999999995</v>
      </c>
      <c r="S113" s="4">
        <v>0.64319999999999999</v>
      </c>
      <c r="T113" s="4">
        <v>0.31819999999999998</v>
      </c>
      <c r="U113" s="4">
        <v>9.4000000000000004E-3</v>
      </c>
      <c r="V113" s="4">
        <v>0.78539999999999999</v>
      </c>
      <c r="W113" s="4"/>
      <c r="X113" s="4">
        <v>1</v>
      </c>
      <c r="Y113" s="4">
        <v>6.0266999999999999</v>
      </c>
      <c r="Z113" s="5">
        <v>0.61680000000000001</v>
      </c>
      <c r="AA113" s="5">
        <v>0.65580000000000005</v>
      </c>
      <c r="AB113" s="5">
        <v>0.3</v>
      </c>
      <c r="AC113" s="5">
        <v>1.23E-2</v>
      </c>
      <c r="AD113" s="5">
        <v>0.78820000000000001</v>
      </c>
      <c r="AE113" s="5">
        <v>0.3226</v>
      </c>
      <c r="AF113" s="5">
        <v>1</v>
      </c>
      <c r="AG113" s="5">
        <v>5.2081</v>
      </c>
      <c r="AH113" s="4">
        <v>0.62470000000000003</v>
      </c>
      <c r="AI113" s="4">
        <v>0.67279999999999995</v>
      </c>
      <c r="AJ113" s="4">
        <v>0.29049999999999998</v>
      </c>
      <c r="AK113" s="4">
        <v>1.5100000000000001E-2</v>
      </c>
      <c r="AL113" s="4">
        <v>0.78269999999999995</v>
      </c>
      <c r="AM113" s="4"/>
      <c r="AN113" s="4">
        <v>1</v>
      </c>
      <c r="AO113" s="4">
        <v>5.7091000000000003</v>
      </c>
      <c r="AP113" s="5">
        <v>0.63770000000000004</v>
      </c>
      <c r="AQ113" s="5">
        <v>0.6996</v>
      </c>
      <c r="AR113" s="5">
        <v>0.26179999999999998</v>
      </c>
      <c r="AS113" s="5">
        <v>1.7899999999999999E-2</v>
      </c>
      <c r="AT113" s="5">
        <v>0.77229999999999999</v>
      </c>
      <c r="AU113" s="5">
        <v>0.38009999999999999</v>
      </c>
      <c r="AV113" s="5">
        <v>1</v>
      </c>
      <c r="AW113" s="5">
        <v>3.9674</v>
      </c>
      <c r="AX113" s="4">
        <v>0.65339999999999998</v>
      </c>
      <c r="AY113" s="4">
        <v>0.73770000000000002</v>
      </c>
      <c r="AZ113" s="4">
        <v>0.2346</v>
      </c>
      <c r="BA113" s="4">
        <v>2.0899999999999998E-2</v>
      </c>
      <c r="BB113" s="4">
        <v>0.7571</v>
      </c>
      <c r="BC113" s="4"/>
      <c r="BD113" s="4">
        <v>1</v>
      </c>
      <c r="BE113" s="4">
        <v>3.3401999999999998</v>
      </c>
      <c r="BF113" s="5">
        <v>0.68110000000000004</v>
      </c>
      <c r="BG113" s="5">
        <v>0.80800000000000005</v>
      </c>
      <c r="BH113" s="5">
        <v>0.19439999999999999</v>
      </c>
      <c r="BI113" s="5">
        <v>2.4899999999999999E-2</v>
      </c>
      <c r="BJ113" s="5">
        <v>0.72330000000000005</v>
      </c>
      <c r="BK113" s="5">
        <v>0.46050000000000002</v>
      </c>
      <c r="BL113" s="5">
        <v>0.99870000000000003</v>
      </c>
      <c r="BM113" s="5">
        <v>1.9222999999999999</v>
      </c>
      <c r="BN113" s="4">
        <v>0.74529999999999996</v>
      </c>
      <c r="BO113" s="4">
        <v>0.9708</v>
      </c>
      <c r="BP113" s="4">
        <v>0.13639999999999999</v>
      </c>
      <c r="BQ113" s="4">
        <v>3.0800000000000001E-2</v>
      </c>
      <c r="BR113" s="4">
        <v>0.64510000000000001</v>
      </c>
      <c r="BS113" s="4"/>
      <c r="BT113" s="4">
        <v>0.9839</v>
      </c>
      <c r="BU113" s="4">
        <v>1.4133</v>
      </c>
      <c r="BV113" s="5"/>
      <c r="BW113" s="5"/>
      <c r="BX113" s="5"/>
      <c r="BY113" s="5"/>
      <c r="BZ113" s="5"/>
      <c r="CA113" s="5"/>
      <c r="CB113" s="5"/>
      <c r="CC113" s="5"/>
      <c r="CD113" s="4"/>
      <c r="CE113" s="4"/>
      <c r="CF113" s="4"/>
      <c r="CG113" s="4"/>
      <c r="CH113" s="4"/>
      <c r="CI113" s="4"/>
      <c r="CJ113" s="4"/>
      <c r="CK113" s="4"/>
      <c r="CL113" s="5">
        <v>0.62580000000000002</v>
      </c>
      <c r="CM113" s="5">
        <v>0.67520000000000002</v>
      </c>
      <c r="CN113" s="5">
        <v>0.29110000000000003</v>
      </c>
      <c r="CO113" s="5">
        <v>1.4999999999999999E-2</v>
      </c>
      <c r="CP113" s="5">
        <v>0.78339999999999999</v>
      </c>
      <c r="CQ113" s="5">
        <v>0.3508</v>
      </c>
      <c r="CR113" s="5">
        <v>1</v>
      </c>
      <c r="CS113" s="5">
        <v>4.7519</v>
      </c>
      <c r="CT113" s="4"/>
      <c r="CU113" s="4"/>
      <c r="CV113" s="4"/>
      <c r="CW113" s="4"/>
      <c r="CX113" s="4"/>
      <c r="CY113" s="4"/>
      <c r="CZ113" s="4"/>
      <c r="DA113" s="4"/>
      <c r="DB113" s="5"/>
      <c r="DC113" s="5"/>
      <c r="DD113" s="5"/>
      <c r="DE113" s="5"/>
      <c r="DF113" s="5"/>
      <c r="DG113" s="5"/>
      <c r="DH113" s="5"/>
      <c r="DI113" s="5"/>
      <c r="DJ113" s="4"/>
      <c r="DK113" s="4"/>
      <c r="DL113" s="4"/>
      <c r="DM113" s="4"/>
      <c r="DN113" s="4"/>
      <c r="DO113" s="4"/>
      <c r="DP113" s="4"/>
      <c r="DQ113" s="4"/>
      <c r="DR113" s="5"/>
      <c r="DS113" s="5"/>
      <c r="DT113" s="5"/>
      <c r="DU113" s="5"/>
      <c r="DV113" s="5"/>
      <c r="DW113" s="5"/>
      <c r="DX113" s="5"/>
      <c r="DY113" s="5"/>
      <c r="DZ113" s="4">
        <v>0.62549999999999994</v>
      </c>
      <c r="EA113" s="4">
        <v>0.67430000000000001</v>
      </c>
      <c r="EB113" s="4">
        <v>0.29120000000000001</v>
      </c>
      <c r="EC113" s="4">
        <v>1.4999999999999999E-2</v>
      </c>
      <c r="ED113" s="4">
        <v>0.78220000000000001</v>
      </c>
      <c r="EE113" s="4">
        <v>0.35170000000000001</v>
      </c>
      <c r="EF113" s="4">
        <v>1</v>
      </c>
      <c r="EG113" s="4">
        <v>5.1311</v>
      </c>
      <c r="EH113" s="5"/>
      <c r="EI113" s="5"/>
      <c r="EJ113" s="5"/>
      <c r="EK113" s="5"/>
      <c r="EL113" s="5"/>
      <c r="EM113" s="5"/>
      <c r="EN113" s="5"/>
      <c r="EO113" s="5"/>
      <c r="EP113" s="4"/>
      <c r="EQ113" s="4"/>
      <c r="ER113" s="4"/>
      <c r="ES113" s="4"/>
      <c r="ET113" s="4"/>
      <c r="EU113" s="4"/>
      <c r="EV113" s="4"/>
      <c r="EW113" s="4"/>
      <c r="EX113" s="5">
        <v>0.59460000000000002</v>
      </c>
      <c r="EY113" s="5">
        <v>0.60980000000000001</v>
      </c>
      <c r="EZ113" s="5">
        <v>0.34410000000000002</v>
      </c>
      <c r="FA113" s="5">
        <v>3.7000000000000002E-3</v>
      </c>
      <c r="FB113" s="5">
        <v>0.76939999999999997</v>
      </c>
      <c r="FC113" s="5">
        <v>0.24640000000000001</v>
      </c>
      <c r="FD113" s="5">
        <v>1</v>
      </c>
      <c r="FE113" s="5">
        <v>9.1775000000000002</v>
      </c>
      <c r="FF113" s="4">
        <v>0.6099</v>
      </c>
      <c r="FG113" s="4">
        <v>0.64249999999999996</v>
      </c>
      <c r="FH113" s="4">
        <v>0.3231</v>
      </c>
      <c r="FI113" s="4">
        <v>9.4000000000000004E-3</v>
      </c>
      <c r="FJ113" s="4">
        <v>0.78710000000000002</v>
      </c>
      <c r="FK113" s="4">
        <v>0.2989</v>
      </c>
      <c r="FL113" s="4">
        <v>1</v>
      </c>
      <c r="FM113" s="4">
        <v>7.6386000000000003</v>
      </c>
      <c r="FN113" s="5">
        <v>0.62560000000000004</v>
      </c>
      <c r="FO113" s="5">
        <v>0.6754</v>
      </c>
      <c r="FP113" s="5">
        <v>0.2898</v>
      </c>
      <c r="FQ113" s="5">
        <v>1.4999999999999999E-2</v>
      </c>
      <c r="FR113" s="5">
        <v>0.78410000000000002</v>
      </c>
      <c r="FS113" s="5">
        <v>0.35220000000000001</v>
      </c>
      <c r="FT113" s="5">
        <v>1</v>
      </c>
      <c r="FU113" s="5">
        <v>5.9245000000000001</v>
      </c>
      <c r="FV113" s="4">
        <v>0.65259999999999996</v>
      </c>
      <c r="FW113" s="4">
        <v>0.73670000000000002</v>
      </c>
      <c r="FX113" s="4">
        <v>0.23699999999999999</v>
      </c>
      <c r="FY113" s="4">
        <v>2.1000000000000001E-2</v>
      </c>
      <c r="FZ113" s="4">
        <v>0.75570000000000004</v>
      </c>
      <c r="GA113" s="4">
        <v>0.41760000000000003</v>
      </c>
      <c r="GB113" s="4">
        <v>0.99990000000000001</v>
      </c>
      <c r="GC113" s="4">
        <v>2.8075999999999999</v>
      </c>
      <c r="GD113" s="5"/>
      <c r="GE113" s="5"/>
      <c r="GF113" s="5"/>
      <c r="GG113" s="5"/>
      <c r="GH113" s="5"/>
      <c r="GI113" s="5"/>
      <c r="GJ113" s="5"/>
      <c r="GK113" s="5"/>
      <c r="GL113" s="4"/>
      <c r="GM113" s="4"/>
      <c r="GN113" s="4"/>
      <c r="GO113" s="4"/>
      <c r="GP113" s="4"/>
      <c r="GQ113" s="4"/>
      <c r="GR113" s="4"/>
      <c r="GS113" s="4"/>
      <c r="GT113" s="5"/>
      <c r="GU113" s="5"/>
      <c r="GV113" s="5"/>
      <c r="GW113" s="5"/>
      <c r="GX113" s="5"/>
      <c r="GY113" s="5"/>
      <c r="GZ113" s="5"/>
      <c r="HA113" s="5"/>
      <c r="HB113" s="4"/>
      <c r="HC113" s="4"/>
      <c r="HD113" s="4"/>
      <c r="HE113" s="4"/>
      <c r="HF113" s="4"/>
      <c r="HG113" s="4"/>
      <c r="HH113" s="4"/>
      <c r="HI113" s="4"/>
      <c r="HJ113" s="5"/>
      <c r="HK113" s="5"/>
      <c r="HL113" s="5"/>
      <c r="HM113" s="5"/>
      <c r="HN113" s="5"/>
      <c r="HO113" s="5"/>
      <c r="HP113" s="5"/>
      <c r="HQ113" s="5"/>
      <c r="HR113" s="4"/>
      <c r="HS113" s="4"/>
      <c r="HT113" s="4"/>
      <c r="HU113" s="4"/>
      <c r="HV113" s="4"/>
      <c r="HW113" s="4"/>
      <c r="HX113" s="4"/>
      <c r="HY113" s="4"/>
      <c r="HZ113" s="5"/>
      <c r="IA113" s="5"/>
      <c r="IB113" s="5"/>
      <c r="IC113" s="5"/>
      <c r="ID113" s="5"/>
      <c r="IE113" s="5"/>
      <c r="IF113" s="5"/>
      <c r="IG113" s="5"/>
      <c r="IH113" s="4"/>
      <c r="II113" s="4"/>
      <c r="IJ113" s="4"/>
      <c r="IK113" s="4"/>
      <c r="IL113" s="4"/>
      <c r="IM113" s="4"/>
      <c r="IN113" s="4"/>
      <c r="IO113" s="4"/>
      <c r="IP113" s="5"/>
      <c r="IQ113" s="5"/>
      <c r="IR113" s="5"/>
      <c r="IS113" s="5"/>
      <c r="IT113" s="5"/>
      <c r="IU113" s="5"/>
      <c r="IV113" s="5"/>
      <c r="IW113" s="5"/>
      <c r="IX113" s="4"/>
      <c r="IY113" s="4"/>
      <c r="IZ113" s="4"/>
      <c r="JA113" s="4"/>
      <c r="JB113" s="4"/>
      <c r="JC113" s="4"/>
      <c r="JD113" s="4"/>
      <c r="JE113" s="4"/>
      <c r="JF113" s="5"/>
      <c r="JG113" s="5"/>
      <c r="JH113" s="5"/>
      <c r="JI113" s="5"/>
      <c r="JJ113" s="5"/>
      <c r="JK113" s="5"/>
      <c r="JL113" s="5"/>
      <c r="JM113" s="5"/>
      <c r="JN113" s="4">
        <f t="shared" si="48"/>
        <v>0.63340666666666656</v>
      </c>
      <c r="JO113" s="4">
        <f t="shared" si="49"/>
        <v>0.69576666666666676</v>
      </c>
      <c r="JP113" s="4">
        <f t="shared" si="50"/>
        <v>0.27794000000000002</v>
      </c>
      <c r="JQ113" s="4">
        <f t="shared" si="51"/>
        <v>1.4713333333333335E-2</v>
      </c>
      <c r="JR113" s="4">
        <f t="shared" si="52"/>
        <v>0.76450666666666678</v>
      </c>
      <c r="JS113" s="4">
        <f t="shared" si="53"/>
        <v>0.34541000000000005</v>
      </c>
      <c r="JT113" s="4">
        <f t="shared" si="54"/>
        <v>0.99883333333333335</v>
      </c>
      <c r="JU113" s="4">
        <f t="shared" si="55"/>
        <v>5.3023799999999994</v>
      </c>
      <c r="JV113" s="1" t="str" cm="1">
        <f t="array" aca="1" ref="JV113" ca="1">CONCATENATE(INDIRECT(ADDRESS(1,MATCH(_xlfn.MINIFS(B113:JM113,metrics.rec,"MAE"),B113:JM113,0)+1)), ", ", INDIRECT(ADDRESS(2,MATCH(_xlfn.MINIFS(B113:JM113,metrics.rec,"MAE"),B113:JM113,0)+1)))</f>
        <v>k=20, r=0.1</v>
      </c>
      <c r="JW113" s="1" t="str" cm="1">
        <f t="array" aca="1" ref="JW113" ca="1">CONCATENATE(INDIRECT(ADDRESS(1,MATCH(_xlfn.MINIFS(B113:JM113,metrics.rec,"MSE"),B113:JM113,0)+1)), ", ", INDIRECT(ADDRESS(2,MATCH(_xlfn.MINIFS(B113:JM113,metrics.rec,"MSE"),B113:JM113,0)+1)))</f>
        <v>k=5, r=0.1</v>
      </c>
      <c r="JX113" s="1" t="str" cm="1">
        <f t="array" aca="1" ref="JX113" ca="1">CONCATENATE(INDIRECT(ADDRESS(1,MATCH(_xlfn.MAXIFS(B113:JM113,metrics.rec,"R"),B113:JM113,0)+1)), ", ", INDIRECT(ADDRESS(2,MATCH(_xlfn.MAXIFS(B113:JM113,metrics.rec,"R"),B113:JM113,0)+1)))</f>
        <v>k=20, r=0.1</v>
      </c>
      <c r="JY113" s="1" t="str" cm="1">
        <f t="array" aca="1" ref="JY113" ca="1">CONCATENATE(INDIRECT(ADDRESS(1,MATCH(_xlfn.MAXIFS(B113:JM113,metrics.rec,"Precision"),B113:JM113,0)+1)), ", ", INDIRECT(ADDRESS(2,MATCH(_xlfn.MAXIFS(B113:JM113,metrics.rec,"Precision"),B113:JM113,0)+1)))</f>
        <v>k=5, r=0.9</v>
      </c>
      <c r="JZ113" s="1" t="str" cm="1">
        <f t="array" aca="1" ref="JZ113" ca="1">CONCATENATE(INDIRECT(ADDRESS(1,MATCH(_xlfn.MAXIFS(B113:JM113,metrics.rec,"Recall"),B113:JM113,0)+1)), ", ", INDIRECT(ADDRESS(2,MATCH(_xlfn.MAXIFS(B113:JM113,metrics.rec,"Recall"),B113:JM113,0)+1)))</f>
        <v>k=5, r=0.4</v>
      </c>
      <c r="KA113" s="1" t="str" cm="1">
        <f t="array" aca="1" ref="KA113" ca="1">CONCATENATE(INDIRECT(ADDRESS(1,MATCH(_xlfn.MAXIFS(B113:JM113,metrics.rec,"Coverage"),B113:JM113,0)+1)), ", ", INDIRECT(ADDRESS(2,MATCH(_xlfn.MAXIFS(B113:JM113,metrics.rec,"Coverage"),B113:JM113,0)+1)))</f>
        <v>k=5, r=0.8</v>
      </c>
      <c r="KB113" s="1" t="str" cm="1">
        <f t="array" aca="1" ref="KB113" ca="1">CONCATENATE(INDIRECT(ADDRESS(1,MATCH(_xlfn.MAXIFS(B113:JM113,metrics.rec,"Recatio"),B113:JM113,0)+1)), ", ", INDIRECT(ADDRESS(2,MATCH(_xlfn.MAXIFS(B113:JM113,metrics.rec,"Recatio"),B113:JM113,0)+1)))</f>
        <v>k=5, r=0.1</v>
      </c>
      <c r="KC113" s="1" t="str" cm="1">
        <f t="array" aca="1" ref="KC113" ca="1">CONCATENATE(INDIRECT(ADDRESS(1,MATCH(_xlfn.MINIFS(B113:JM113,metrics.rec,"Time"),B113:JM113,0)+1)), ", ", INDIRECT(ADDRESS(2,MATCH(_xlfn.MINIFS(B113:JM113,metrics.rec,"Time"),B113:JM113,0)+1)))</f>
        <v>k=5, r=0.9</v>
      </c>
    </row>
    <row r="114" spans="1:289" x14ac:dyDescent="0.2">
      <c r="A114" s="1" t="s">
        <v>227</v>
      </c>
      <c r="B114" s="4">
        <v>0.61450000000000005</v>
      </c>
      <c r="C114" s="4">
        <v>0.65359999999999996</v>
      </c>
      <c r="D114" s="4">
        <v>0.308</v>
      </c>
      <c r="E114" s="4">
        <v>1.6000000000000001E-3</v>
      </c>
      <c r="F114" s="4">
        <v>0.88519999999999999</v>
      </c>
      <c r="G114" s="4">
        <v>0.64710000000000001</v>
      </c>
      <c r="H114" s="4">
        <v>1</v>
      </c>
      <c r="I114" s="4">
        <v>13.8094</v>
      </c>
      <c r="J114" s="5">
        <v>0.61939999999999995</v>
      </c>
      <c r="K114" s="5">
        <v>0.66579999999999995</v>
      </c>
      <c r="L114" s="5">
        <v>0.30869999999999997</v>
      </c>
      <c r="M114" s="5">
        <v>3.2000000000000002E-3</v>
      </c>
      <c r="N114" s="5">
        <v>0.88149999999999995</v>
      </c>
      <c r="O114" s="5">
        <v>0.6421</v>
      </c>
      <c r="P114" s="5">
        <v>1</v>
      </c>
      <c r="Q114" s="5">
        <v>7.2828999999999997</v>
      </c>
      <c r="R114" s="4">
        <v>0.62539999999999996</v>
      </c>
      <c r="S114" s="4">
        <v>0.67859999999999998</v>
      </c>
      <c r="T114" s="4">
        <v>0.30009999999999998</v>
      </c>
      <c r="U114" s="4">
        <v>4.8999999999999998E-3</v>
      </c>
      <c r="V114" s="4">
        <v>0.87580000000000002</v>
      </c>
      <c r="W114" s="4">
        <v>0.63429999999999997</v>
      </c>
      <c r="X114" s="4">
        <v>1</v>
      </c>
      <c r="Y114" s="4">
        <v>7.2068000000000003</v>
      </c>
      <c r="Z114" s="5">
        <v>0.63019999999999998</v>
      </c>
      <c r="AA114" s="5">
        <v>0.68899999999999995</v>
      </c>
      <c r="AB114" s="5">
        <v>0.28549999999999998</v>
      </c>
      <c r="AC114" s="5">
        <v>7.0000000000000001E-3</v>
      </c>
      <c r="AD114" s="5">
        <v>0.87080000000000002</v>
      </c>
      <c r="AE114" s="5">
        <v>0.62690000000000001</v>
      </c>
      <c r="AF114" s="5">
        <v>1</v>
      </c>
      <c r="AG114" s="5">
        <v>6.3155000000000001</v>
      </c>
      <c r="AH114" s="4">
        <v>0.63639999999999997</v>
      </c>
      <c r="AI114" s="4">
        <v>0.70369999999999999</v>
      </c>
      <c r="AJ114" s="4">
        <v>0.28260000000000002</v>
      </c>
      <c r="AK114" s="4">
        <v>9.4999999999999998E-3</v>
      </c>
      <c r="AL114" s="4">
        <v>0.85850000000000004</v>
      </c>
      <c r="AM114" s="4">
        <v>0.61439999999999995</v>
      </c>
      <c r="AN114" s="4">
        <v>1</v>
      </c>
      <c r="AO114" s="4">
        <v>4.8491</v>
      </c>
      <c r="AP114" s="5">
        <v>0.64929999999999999</v>
      </c>
      <c r="AQ114" s="5">
        <v>0.7329</v>
      </c>
      <c r="AR114" s="5">
        <v>0.2495</v>
      </c>
      <c r="AS114" s="5">
        <v>1.26E-2</v>
      </c>
      <c r="AT114" s="5">
        <v>0.8427</v>
      </c>
      <c r="AU114" s="5">
        <v>0.58989999999999998</v>
      </c>
      <c r="AV114" s="5">
        <v>1</v>
      </c>
      <c r="AW114" s="5">
        <v>4.9916999999999998</v>
      </c>
      <c r="AX114" s="4">
        <v>0.66490000000000005</v>
      </c>
      <c r="AY114" s="4">
        <v>0.77259999999999995</v>
      </c>
      <c r="AZ114" s="4">
        <v>0.22109999999999999</v>
      </c>
      <c r="BA114" s="4">
        <v>1.7399999999999999E-2</v>
      </c>
      <c r="BB114" s="4">
        <v>0.81950000000000001</v>
      </c>
      <c r="BC114" s="4">
        <v>0.54659999999999997</v>
      </c>
      <c r="BD114" s="4">
        <v>1</v>
      </c>
      <c r="BE114" s="4">
        <v>2.9382999999999999</v>
      </c>
      <c r="BF114" s="5">
        <v>0.69650000000000001</v>
      </c>
      <c r="BG114" s="5">
        <v>0.8528</v>
      </c>
      <c r="BH114" s="5">
        <v>0.18679999999999999</v>
      </c>
      <c r="BI114" s="5">
        <v>2.63E-2</v>
      </c>
      <c r="BJ114" s="5">
        <v>0.76590000000000003</v>
      </c>
      <c r="BK114" s="5">
        <v>0.46089999999999998</v>
      </c>
      <c r="BL114" s="5">
        <v>0.99839999999999995</v>
      </c>
      <c r="BM114" s="5">
        <v>1.8945000000000001</v>
      </c>
      <c r="BN114" s="4">
        <v>0.74760000000000004</v>
      </c>
      <c r="BO114" s="4">
        <v>0.9718</v>
      </c>
      <c r="BP114" s="4">
        <v>0.14280000000000001</v>
      </c>
      <c r="BQ114" s="4">
        <v>5.6399999999999999E-2</v>
      </c>
      <c r="BR114" s="4">
        <v>0.58979999999999999</v>
      </c>
      <c r="BS114" s="4">
        <v>0.2606</v>
      </c>
      <c r="BT114" s="4">
        <v>0.97770000000000001</v>
      </c>
      <c r="BU114" s="4">
        <v>0.9325</v>
      </c>
      <c r="BV114" s="5"/>
      <c r="BW114" s="5"/>
      <c r="BX114" s="5"/>
      <c r="BY114" s="5"/>
      <c r="BZ114" s="5"/>
      <c r="CA114" s="5"/>
      <c r="CB114" s="5"/>
      <c r="CC114" s="5"/>
      <c r="CD114" s="4"/>
      <c r="CE114" s="4"/>
      <c r="CF114" s="4"/>
      <c r="CG114" s="4"/>
      <c r="CH114" s="4"/>
      <c r="CI114" s="4"/>
      <c r="CJ114" s="4"/>
      <c r="CK114" s="4"/>
      <c r="CL114" s="5">
        <v>0.63790000000000002</v>
      </c>
      <c r="CM114" s="5">
        <v>0.70730000000000004</v>
      </c>
      <c r="CN114" s="5">
        <v>0.2762</v>
      </c>
      <c r="CO114" s="5">
        <v>9.4000000000000004E-3</v>
      </c>
      <c r="CP114" s="5">
        <v>0.86</v>
      </c>
      <c r="CQ114" s="5">
        <v>0.6139</v>
      </c>
      <c r="CR114" s="5">
        <v>1</v>
      </c>
      <c r="CS114" s="5">
        <v>4.9824999999999999</v>
      </c>
      <c r="CT114" s="4"/>
      <c r="CU114" s="4"/>
      <c r="CV114" s="4"/>
      <c r="CW114" s="4"/>
      <c r="CX114" s="4"/>
      <c r="CY114" s="4"/>
      <c r="CZ114" s="4"/>
      <c r="DA114" s="4"/>
      <c r="DB114" s="5"/>
      <c r="DC114" s="5"/>
      <c r="DD114" s="5"/>
      <c r="DE114" s="5"/>
      <c r="DF114" s="5"/>
      <c r="DG114" s="5"/>
      <c r="DH114" s="5"/>
      <c r="DI114" s="5"/>
      <c r="DJ114" s="4"/>
      <c r="DK114" s="4"/>
      <c r="DL114" s="4"/>
      <c r="DM114" s="4"/>
      <c r="DN114" s="4"/>
      <c r="DO114" s="4"/>
      <c r="DP114" s="4"/>
      <c r="DQ114" s="4"/>
      <c r="DR114" s="5"/>
      <c r="DS114" s="5"/>
      <c r="DT114" s="5"/>
      <c r="DU114" s="5"/>
      <c r="DV114" s="5"/>
      <c r="DW114" s="5"/>
      <c r="DX114" s="5"/>
      <c r="DY114" s="5"/>
      <c r="DZ114" s="4">
        <v>0.63780000000000003</v>
      </c>
      <c r="EA114" s="4">
        <v>0.70709999999999995</v>
      </c>
      <c r="EB114" s="4">
        <v>0.28060000000000002</v>
      </c>
      <c r="EC114" s="4">
        <v>9.4999999999999998E-3</v>
      </c>
      <c r="ED114" s="4">
        <v>0.85819999999999996</v>
      </c>
      <c r="EE114" s="4">
        <v>0.6129</v>
      </c>
      <c r="EF114" s="4">
        <v>1</v>
      </c>
      <c r="EG114" s="4">
        <v>5.9337</v>
      </c>
      <c r="EH114" s="5"/>
      <c r="EI114" s="5"/>
      <c r="EJ114" s="5"/>
      <c r="EK114" s="5"/>
      <c r="EL114" s="5"/>
      <c r="EM114" s="5"/>
      <c r="EN114" s="5"/>
      <c r="EO114" s="5"/>
      <c r="EP114" s="4"/>
      <c r="EQ114" s="4"/>
      <c r="ER114" s="4"/>
      <c r="ES114" s="4"/>
      <c r="ET114" s="4"/>
      <c r="EU114" s="4"/>
      <c r="EV114" s="4"/>
      <c r="EW114" s="4"/>
      <c r="EX114" s="5">
        <v>0.61250000000000004</v>
      </c>
      <c r="EY114" s="5">
        <v>0.65010000000000001</v>
      </c>
      <c r="EZ114" s="5">
        <v>0.32419999999999999</v>
      </c>
      <c r="FA114" s="5">
        <v>1.6000000000000001E-3</v>
      </c>
      <c r="FB114" s="5">
        <v>0.88480000000000003</v>
      </c>
      <c r="FC114" s="5">
        <v>0.64829999999999999</v>
      </c>
      <c r="FD114" s="5">
        <v>1</v>
      </c>
      <c r="FE114" s="5">
        <v>9.6983999999999995</v>
      </c>
      <c r="FF114" s="4">
        <v>0.62450000000000006</v>
      </c>
      <c r="FG114" s="4">
        <v>0.67689999999999995</v>
      </c>
      <c r="FH114" s="4">
        <v>0.30709999999999998</v>
      </c>
      <c r="FI114" s="4">
        <v>4.8999999999999998E-3</v>
      </c>
      <c r="FJ114" s="4">
        <v>0.87639999999999996</v>
      </c>
      <c r="FK114" s="4">
        <v>0.63490000000000002</v>
      </c>
      <c r="FL114" s="4">
        <v>1</v>
      </c>
      <c r="FM114" s="4">
        <v>7.9500999999999999</v>
      </c>
      <c r="FN114" s="5">
        <v>0.63819999999999999</v>
      </c>
      <c r="FO114" s="5">
        <v>0.70840000000000003</v>
      </c>
      <c r="FP114" s="5">
        <v>0.27760000000000001</v>
      </c>
      <c r="FQ114" s="5">
        <v>9.4000000000000004E-3</v>
      </c>
      <c r="FR114" s="5">
        <v>0.85940000000000005</v>
      </c>
      <c r="FS114" s="5">
        <v>0.61370000000000002</v>
      </c>
      <c r="FT114" s="5">
        <v>1</v>
      </c>
      <c r="FU114" s="5">
        <v>6.0023</v>
      </c>
      <c r="FV114" s="4">
        <v>0.66579999999999995</v>
      </c>
      <c r="FW114" s="4">
        <v>0.77569999999999995</v>
      </c>
      <c r="FX114" s="4">
        <v>0.2253</v>
      </c>
      <c r="FY114" s="4">
        <v>1.7299999999999999E-2</v>
      </c>
      <c r="FZ114" s="4">
        <v>0.81879999999999997</v>
      </c>
      <c r="GA114" s="4">
        <v>0.54900000000000004</v>
      </c>
      <c r="GB114" s="4">
        <v>0.99990000000000001</v>
      </c>
      <c r="GC114" s="4">
        <v>3.6238999999999999</v>
      </c>
      <c r="GD114" s="5"/>
      <c r="GE114" s="5"/>
      <c r="GF114" s="5"/>
      <c r="GG114" s="5"/>
      <c r="GH114" s="5"/>
      <c r="GI114" s="5"/>
      <c r="GJ114" s="5"/>
      <c r="GK114" s="5"/>
      <c r="GL114" s="4"/>
      <c r="GM114" s="4"/>
      <c r="GN114" s="4"/>
      <c r="GO114" s="4"/>
      <c r="GP114" s="4"/>
      <c r="GQ114" s="4"/>
      <c r="GR114" s="4"/>
      <c r="GS114" s="4"/>
      <c r="GT114" s="5"/>
      <c r="GU114" s="5"/>
      <c r="GV114" s="5"/>
      <c r="GW114" s="5"/>
      <c r="GX114" s="5"/>
      <c r="GY114" s="5"/>
      <c r="GZ114" s="5"/>
      <c r="HA114" s="5"/>
      <c r="HB114" s="4"/>
      <c r="HC114" s="4"/>
      <c r="HD114" s="4"/>
      <c r="HE114" s="4"/>
      <c r="HF114" s="4"/>
      <c r="HG114" s="4"/>
      <c r="HH114" s="4"/>
      <c r="HI114" s="4"/>
      <c r="HJ114" s="5"/>
      <c r="HK114" s="5"/>
      <c r="HL114" s="5"/>
      <c r="HM114" s="5"/>
      <c r="HN114" s="5"/>
      <c r="HO114" s="5"/>
      <c r="HP114" s="5"/>
      <c r="HQ114" s="5"/>
      <c r="HR114" s="4"/>
      <c r="HS114" s="4"/>
      <c r="HT114" s="4"/>
      <c r="HU114" s="4"/>
      <c r="HV114" s="4"/>
      <c r="HW114" s="4"/>
      <c r="HX114" s="4"/>
      <c r="HY114" s="4"/>
      <c r="HZ114" s="5"/>
      <c r="IA114" s="5"/>
      <c r="IB114" s="5"/>
      <c r="IC114" s="5"/>
      <c r="ID114" s="5"/>
      <c r="IE114" s="5"/>
      <c r="IF114" s="5"/>
      <c r="IG114" s="5"/>
      <c r="IH114" s="4"/>
      <c r="II114" s="4"/>
      <c r="IJ114" s="4"/>
      <c r="IK114" s="4"/>
      <c r="IL114" s="4"/>
      <c r="IM114" s="4"/>
      <c r="IN114" s="4"/>
      <c r="IO114" s="4"/>
      <c r="IP114" s="5"/>
      <c r="IQ114" s="5"/>
      <c r="IR114" s="5"/>
      <c r="IS114" s="5"/>
      <c r="IT114" s="5"/>
      <c r="IU114" s="5"/>
      <c r="IV114" s="5"/>
      <c r="IW114" s="5"/>
      <c r="IX114" s="4"/>
      <c r="IY114" s="4"/>
      <c r="IZ114" s="4"/>
      <c r="JA114" s="4"/>
      <c r="JB114" s="4"/>
      <c r="JC114" s="4"/>
      <c r="JD114" s="4"/>
      <c r="JE114" s="4"/>
      <c r="JF114" s="5"/>
      <c r="JG114" s="5"/>
      <c r="JH114" s="5"/>
      <c r="JI114" s="5"/>
      <c r="JJ114" s="5"/>
      <c r="JK114" s="5"/>
      <c r="JL114" s="5"/>
      <c r="JM114" s="5"/>
      <c r="JN114" s="4">
        <f t="shared" si="48"/>
        <v>0.64672666666666667</v>
      </c>
      <c r="JO114" s="4">
        <f t="shared" si="49"/>
        <v>0.72975333333333325</v>
      </c>
      <c r="JP114" s="4">
        <f t="shared" si="50"/>
        <v>0.26507333333333333</v>
      </c>
      <c r="JQ114" s="4">
        <f t="shared" si="51"/>
        <v>1.2733333333333331E-2</v>
      </c>
      <c r="JR114" s="4">
        <f t="shared" si="52"/>
        <v>0.83648666666666682</v>
      </c>
      <c r="JS114" s="4">
        <f t="shared" si="53"/>
        <v>0.57969999999999999</v>
      </c>
      <c r="JT114" s="4">
        <f t="shared" si="54"/>
        <v>0.99840000000000007</v>
      </c>
      <c r="JU114" s="4">
        <f t="shared" si="55"/>
        <v>5.8941066666666684</v>
      </c>
      <c r="JV114" s="1" t="str" cm="1">
        <f t="array" aca="1" ref="JV114" ca="1">CONCATENATE(INDIRECT(ADDRESS(1,MATCH(_xlfn.MINIFS(B114:JM114,metrics.rec,"MAE"),B114:JM114,0)+1)), ", ", INDIRECT(ADDRESS(2,MATCH(_xlfn.MINIFS(B114:JM114,metrics.rec,"MAE"),B114:JM114,0)+1)))</f>
        <v>k=20, r=0.1</v>
      </c>
      <c r="JW114" s="1" t="str" cm="1">
        <f t="array" aca="1" ref="JW114" ca="1">CONCATENATE(INDIRECT(ADDRESS(1,MATCH(_xlfn.MINIFS(B114:JM114,metrics.rec,"MSE"),B114:JM114,0)+1)), ", ", INDIRECT(ADDRESS(2,MATCH(_xlfn.MINIFS(B114:JM114,metrics.rec,"MSE"),B114:JM114,0)+1)))</f>
        <v>k=20, r=0.1</v>
      </c>
      <c r="JX114" s="1" t="str" cm="1">
        <f t="array" aca="1" ref="JX114" ca="1">CONCATENATE(INDIRECT(ADDRESS(1,MATCH(_xlfn.MAXIFS(B114:JM114,metrics.rec,"R"),B114:JM114,0)+1)), ", ", INDIRECT(ADDRESS(2,MATCH(_xlfn.MAXIFS(B114:JM114,metrics.rec,"R"),B114:JM114,0)+1)))</f>
        <v>k=20, r=0.1</v>
      </c>
      <c r="JY114" s="1" t="str" cm="1">
        <f t="array" aca="1" ref="JY114" ca="1">CONCATENATE(INDIRECT(ADDRESS(1,MATCH(_xlfn.MAXIFS(B114:JM114,metrics.rec,"Precision"),B114:JM114,0)+1)), ", ", INDIRECT(ADDRESS(2,MATCH(_xlfn.MAXIFS(B114:JM114,metrics.rec,"Precision"),B114:JM114,0)+1)))</f>
        <v>k=5, r=0.9</v>
      </c>
      <c r="JZ114" s="1" t="str" cm="1">
        <f t="array" aca="1" ref="JZ114" ca="1">CONCATENATE(INDIRECT(ADDRESS(1,MATCH(_xlfn.MAXIFS(B114:JM114,metrics.rec,"Recall"),B114:JM114,0)+1)), ", ", INDIRECT(ADDRESS(2,MATCH(_xlfn.MAXIFS(B114:JM114,metrics.rec,"Recall"),B114:JM114,0)+1)))</f>
        <v>k=5, r=0.1</v>
      </c>
      <c r="KA114" s="1" t="str" cm="1">
        <f t="array" aca="1" ref="KA114" ca="1">CONCATENATE(INDIRECT(ADDRESS(1,MATCH(_xlfn.MAXIFS(B114:JM114,metrics.rec,"Coverage"),B114:JM114,0)+1)), ", ", INDIRECT(ADDRESS(2,MATCH(_xlfn.MAXIFS(B114:JM114,metrics.rec,"Coverage"),B114:JM114,0)+1)))</f>
        <v>k=20, r=0.1</v>
      </c>
      <c r="KB114" s="1" t="str" cm="1">
        <f t="array" aca="1" ref="KB114" ca="1">CONCATENATE(INDIRECT(ADDRESS(1,MATCH(_xlfn.MAXIFS(B114:JM114,metrics.rec,"Recatio"),B114:JM114,0)+1)), ", ", INDIRECT(ADDRESS(2,MATCH(_xlfn.MAXIFS(B114:JM114,metrics.rec,"Recatio"),B114:JM114,0)+1)))</f>
        <v>k=5, r=0.1</v>
      </c>
      <c r="KC114" s="1" t="str" cm="1">
        <f t="array" aca="1" ref="KC114" ca="1">CONCATENATE(INDIRECT(ADDRESS(1,MATCH(_xlfn.MINIFS(B114:JM114,metrics.rec,"Time"),B114:JM114,0)+1)), ", ", INDIRECT(ADDRESS(2,MATCH(_xlfn.MINIFS(B114:JM114,metrics.rec,"Time"),B114:JM114,0)+1)))</f>
        <v>k=5, r=0.9</v>
      </c>
    </row>
    <row r="115" spans="1:289" x14ac:dyDescent="0.2">
      <c r="A115" s="1" t="s">
        <v>103</v>
      </c>
      <c r="B115" s="4">
        <v>0.63939999999999997</v>
      </c>
      <c r="C115" s="4">
        <v>0.70799999999999996</v>
      </c>
      <c r="D115" s="4">
        <v>0.24640000000000001</v>
      </c>
      <c r="E115" s="4">
        <v>4.1000000000000003E-3</v>
      </c>
      <c r="F115" s="4">
        <v>0.85470000000000002</v>
      </c>
      <c r="G115" s="4"/>
      <c r="H115" s="4">
        <v>1</v>
      </c>
      <c r="I115" s="4">
        <v>2.613</v>
      </c>
      <c r="J115" s="5">
        <v>0.64510000000000001</v>
      </c>
      <c r="K115" s="5">
        <v>0.7248</v>
      </c>
      <c r="L115" s="5">
        <v>0.23880000000000001</v>
      </c>
      <c r="M115" s="5">
        <v>8.2000000000000007E-3</v>
      </c>
      <c r="N115" s="5">
        <v>0.85040000000000004</v>
      </c>
      <c r="O115" s="5">
        <v>0.23910000000000001</v>
      </c>
      <c r="P115" s="5">
        <v>1</v>
      </c>
      <c r="Q115" s="5">
        <v>2.5331000000000001</v>
      </c>
      <c r="R115" s="4">
        <v>0.6522</v>
      </c>
      <c r="S115" s="4">
        <v>0.74009999999999998</v>
      </c>
      <c r="T115" s="4">
        <v>0.2218</v>
      </c>
      <c r="U115" s="4">
        <v>1.26E-2</v>
      </c>
      <c r="V115" s="4">
        <v>0.84279999999999999</v>
      </c>
      <c r="W115" s="4"/>
      <c r="X115" s="4">
        <v>1</v>
      </c>
      <c r="Y115" s="4">
        <v>2.3538999999999999</v>
      </c>
      <c r="Z115" s="5">
        <v>0.65569999999999995</v>
      </c>
      <c r="AA115" s="5">
        <v>0.74770000000000003</v>
      </c>
      <c r="AB115" s="5">
        <v>0.21379999999999999</v>
      </c>
      <c r="AC115" s="5">
        <v>1.7600000000000001E-2</v>
      </c>
      <c r="AD115" s="5">
        <v>0.83309999999999995</v>
      </c>
      <c r="AE115" s="5">
        <v>0.23910000000000001</v>
      </c>
      <c r="AF115" s="5">
        <v>1</v>
      </c>
      <c r="AG115" s="5">
        <v>2.1566000000000001</v>
      </c>
      <c r="AH115" s="4">
        <v>0.66090000000000004</v>
      </c>
      <c r="AI115" s="4">
        <v>0.75870000000000004</v>
      </c>
      <c r="AJ115" s="4">
        <v>0.2074</v>
      </c>
      <c r="AK115" s="4">
        <v>2.29E-2</v>
      </c>
      <c r="AL115" s="4">
        <v>0.81699999999999995</v>
      </c>
      <c r="AM115" s="4"/>
      <c r="AN115" s="4">
        <v>1</v>
      </c>
      <c r="AO115" s="4">
        <v>2.3311000000000002</v>
      </c>
      <c r="AP115" s="5">
        <v>0.66930000000000001</v>
      </c>
      <c r="AQ115" s="5">
        <v>0.77729999999999999</v>
      </c>
      <c r="AR115" s="5">
        <v>0.1837</v>
      </c>
      <c r="AS115" s="5">
        <v>2.86E-2</v>
      </c>
      <c r="AT115" s="5">
        <v>0.79690000000000005</v>
      </c>
      <c r="AU115" s="5">
        <v>0.24629999999999999</v>
      </c>
      <c r="AV115" s="5">
        <v>1</v>
      </c>
      <c r="AW115" s="5">
        <v>1.8147</v>
      </c>
      <c r="AX115" s="4">
        <v>0.68400000000000005</v>
      </c>
      <c r="AY115" s="4">
        <v>0.80959999999999999</v>
      </c>
      <c r="AZ115" s="4">
        <v>0.15890000000000001</v>
      </c>
      <c r="BA115" s="4">
        <v>3.4000000000000002E-2</v>
      </c>
      <c r="BB115" s="4">
        <v>0.7651</v>
      </c>
      <c r="BC115" s="4"/>
      <c r="BD115" s="4">
        <v>1</v>
      </c>
      <c r="BE115" s="4">
        <v>1.7329000000000001</v>
      </c>
      <c r="BF115" s="5">
        <v>0.70509999999999995</v>
      </c>
      <c r="BG115" s="5">
        <v>0.86229999999999996</v>
      </c>
      <c r="BH115" s="5">
        <v>0.14810000000000001</v>
      </c>
      <c r="BI115" s="5">
        <v>3.8600000000000002E-2</v>
      </c>
      <c r="BJ115" s="5">
        <v>0.70040000000000002</v>
      </c>
      <c r="BK115" s="5">
        <v>0.28749999999999998</v>
      </c>
      <c r="BL115" s="5">
        <v>0.99839999999999995</v>
      </c>
      <c r="BM115" s="5">
        <v>1.2176</v>
      </c>
      <c r="BN115" s="4">
        <v>0.74490000000000001</v>
      </c>
      <c r="BO115" s="4">
        <v>0.96030000000000004</v>
      </c>
      <c r="BP115" s="4">
        <v>0.1042</v>
      </c>
      <c r="BQ115" s="4">
        <v>4.4299999999999999E-2</v>
      </c>
      <c r="BR115" s="4">
        <v>0.56079999999999997</v>
      </c>
      <c r="BS115" s="4"/>
      <c r="BT115" s="4">
        <v>0.98</v>
      </c>
      <c r="BU115" s="4">
        <v>1.1709000000000001</v>
      </c>
      <c r="BV115" s="5">
        <v>0.64339999999999997</v>
      </c>
      <c r="BW115" s="5">
        <v>0.72260000000000002</v>
      </c>
      <c r="BX115" s="5">
        <v>0.25929999999999997</v>
      </c>
      <c r="BY115" s="5">
        <v>4.1000000000000003E-3</v>
      </c>
      <c r="BZ115" s="5">
        <v>0.85660000000000003</v>
      </c>
      <c r="CA115" s="5">
        <v>0.2455</v>
      </c>
      <c r="CB115" s="5">
        <v>1</v>
      </c>
      <c r="CC115" s="5">
        <v>2.5310000000000001</v>
      </c>
      <c r="CD115" s="4">
        <v>0.65090000000000003</v>
      </c>
      <c r="CE115" s="4">
        <v>0.73799999999999999</v>
      </c>
      <c r="CF115" s="4">
        <v>0.23039999999999999</v>
      </c>
      <c r="CG115" s="4">
        <v>1.2699999999999999E-2</v>
      </c>
      <c r="CH115" s="4">
        <v>0.84289999999999998</v>
      </c>
      <c r="CI115" s="4">
        <v>0.2384</v>
      </c>
      <c r="CJ115" s="4">
        <v>1</v>
      </c>
      <c r="CK115" s="4">
        <v>2.5787</v>
      </c>
      <c r="CL115" s="5">
        <v>0.66210000000000002</v>
      </c>
      <c r="CM115" s="5">
        <v>0.76290000000000002</v>
      </c>
      <c r="CN115" s="5">
        <v>0.2049</v>
      </c>
      <c r="CO115" s="5">
        <v>2.3E-2</v>
      </c>
      <c r="CP115" s="5">
        <v>0.81910000000000005</v>
      </c>
      <c r="CQ115" s="5">
        <v>0.24010000000000001</v>
      </c>
      <c r="CR115" s="5">
        <v>1</v>
      </c>
      <c r="CS115" s="5">
        <v>1.4007000000000001</v>
      </c>
      <c r="CT115" s="4">
        <v>0.68300000000000005</v>
      </c>
      <c r="CU115" s="4">
        <v>0.80989999999999995</v>
      </c>
      <c r="CV115" s="4">
        <v>0.1694</v>
      </c>
      <c r="CW115" s="4">
        <v>3.4099999999999998E-2</v>
      </c>
      <c r="CX115" s="4">
        <v>0.76349999999999996</v>
      </c>
      <c r="CY115" s="4">
        <v>0.26</v>
      </c>
      <c r="CZ115" s="4">
        <v>1</v>
      </c>
      <c r="DA115" s="4">
        <v>1.704</v>
      </c>
      <c r="DB115" s="5">
        <v>0.74429999999999996</v>
      </c>
      <c r="DC115" s="5">
        <v>0.95850000000000002</v>
      </c>
      <c r="DD115" s="5">
        <v>0.11210000000000001</v>
      </c>
      <c r="DE115" s="5">
        <v>4.4299999999999999E-2</v>
      </c>
      <c r="DF115" s="5">
        <v>0.5595</v>
      </c>
      <c r="DG115" s="5">
        <v>0.31490000000000001</v>
      </c>
      <c r="DH115" s="5">
        <v>0.97729999999999995</v>
      </c>
      <c r="DI115" s="5">
        <v>0.95930000000000004</v>
      </c>
      <c r="DJ115" s="4">
        <v>0.64370000000000005</v>
      </c>
      <c r="DK115" s="4">
        <v>0.72370000000000001</v>
      </c>
      <c r="DL115" s="4">
        <v>0.24379999999999999</v>
      </c>
      <c r="DM115" s="4">
        <v>4.1000000000000003E-3</v>
      </c>
      <c r="DN115" s="4">
        <v>0.85509999999999997</v>
      </c>
      <c r="DO115" s="4">
        <v>0.24529999999999999</v>
      </c>
      <c r="DP115" s="4">
        <v>1</v>
      </c>
      <c r="DQ115" s="4">
        <v>2.6074000000000002</v>
      </c>
      <c r="DR115" s="5">
        <v>0.65059999999999996</v>
      </c>
      <c r="DS115" s="5">
        <v>0.73799999999999999</v>
      </c>
      <c r="DT115" s="5">
        <v>0.22739999999999999</v>
      </c>
      <c r="DU115" s="5">
        <v>1.2699999999999999E-2</v>
      </c>
      <c r="DV115" s="5">
        <v>0.84340000000000004</v>
      </c>
      <c r="DW115" s="5">
        <v>0.23830000000000001</v>
      </c>
      <c r="DX115" s="5">
        <v>1</v>
      </c>
      <c r="DY115" s="5">
        <v>2.3729</v>
      </c>
      <c r="DZ115" s="4">
        <v>0.66120000000000001</v>
      </c>
      <c r="EA115" s="4">
        <v>0.7601</v>
      </c>
      <c r="EB115" s="4">
        <v>0.20619999999999999</v>
      </c>
      <c r="EC115" s="4">
        <v>2.3E-2</v>
      </c>
      <c r="ED115" s="4">
        <v>0.81859999999999999</v>
      </c>
      <c r="EE115" s="4">
        <v>0.2407</v>
      </c>
      <c r="EF115" s="4">
        <v>1</v>
      </c>
      <c r="EG115" s="4">
        <v>1.9211</v>
      </c>
      <c r="EH115" s="5">
        <v>0.6835</v>
      </c>
      <c r="EI115" s="5">
        <v>0.81169999999999998</v>
      </c>
      <c r="EJ115" s="5">
        <v>0.17030000000000001</v>
      </c>
      <c r="EK115" s="5">
        <v>3.4099999999999998E-2</v>
      </c>
      <c r="EL115" s="5">
        <v>0.76380000000000003</v>
      </c>
      <c r="EM115" s="5">
        <v>0.26</v>
      </c>
      <c r="EN115" s="5">
        <v>0.99980000000000002</v>
      </c>
      <c r="EO115" s="5">
        <v>1.5919000000000001</v>
      </c>
      <c r="EP115" s="4">
        <v>0.74339999999999995</v>
      </c>
      <c r="EQ115" s="4">
        <v>0.95809999999999995</v>
      </c>
      <c r="ER115" s="4">
        <v>0.1144</v>
      </c>
      <c r="ES115" s="4">
        <v>4.4600000000000001E-2</v>
      </c>
      <c r="ET115" s="4">
        <v>0.55700000000000005</v>
      </c>
      <c r="EU115" s="4">
        <v>0.31069999999999998</v>
      </c>
      <c r="EV115" s="4">
        <v>0.97330000000000005</v>
      </c>
      <c r="EW115" s="4">
        <v>0.8427</v>
      </c>
      <c r="EX115" s="5">
        <v>0.6411</v>
      </c>
      <c r="EY115" s="5">
        <v>0.71660000000000001</v>
      </c>
      <c r="EZ115" s="5">
        <v>0.25230000000000002</v>
      </c>
      <c r="FA115" s="5">
        <v>4.1000000000000003E-3</v>
      </c>
      <c r="FB115" s="5">
        <v>0.8569</v>
      </c>
      <c r="FC115" s="5">
        <v>0.24529999999999999</v>
      </c>
      <c r="FD115" s="5">
        <v>1</v>
      </c>
      <c r="FE115" s="5">
        <v>2.7909000000000002</v>
      </c>
      <c r="FF115" s="4">
        <v>0.65080000000000005</v>
      </c>
      <c r="FG115" s="4">
        <v>0.73819999999999997</v>
      </c>
      <c r="FH115" s="4">
        <v>0.2298</v>
      </c>
      <c r="FI115" s="4">
        <v>1.26E-2</v>
      </c>
      <c r="FJ115" s="4">
        <v>0.84309999999999996</v>
      </c>
      <c r="FK115" s="4">
        <v>0.23860000000000001</v>
      </c>
      <c r="FL115" s="4">
        <v>1</v>
      </c>
      <c r="FM115" s="4">
        <v>2.5964</v>
      </c>
      <c r="FN115" s="5">
        <v>0.66249999999999998</v>
      </c>
      <c r="FO115" s="5">
        <v>0.76390000000000002</v>
      </c>
      <c r="FP115" s="5">
        <v>0.20269999999999999</v>
      </c>
      <c r="FQ115" s="5">
        <v>2.3E-2</v>
      </c>
      <c r="FR115" s="5">
        <v>0.81930000000000003</v>
      </c>
      <c r="FS115" s="5">
        <v>0.24060000000000001</v>
      </c>
      <c r="FT115" s="5">
        <v>1</v>
      </c>
      <c r="FU115" s="5">
        <v>2.0501999999999998</v>
      </c>
      <c r="FV115" s="4">
        <v>0.68410000000000004</v>
      </c>
      <c r="FW115" s="4">
        <v>0.81230000000000002</v>
      </c>
      <c r="FX115" s="4">
        <v>0.1651</v>
      </c>
      <c r="FY115" s="4">
        <v>3.39E-2</v>
      </c>
      <c r="FZ115" s="4">
        <v>0.76339999999999997</v>
      </c>
      <c r="GA115" s="4">
        <v>0.26140000000000002</v>
      </c>
      <c r="GB115" s="4">
        <v>0.99990000000000001</v>
      </c>
      <c r="GC115" s="4">
        <v>1.4576</v>
      </c>
      <c r="GD115" s="5">
        <v>0.74319999999999997</v>
      </c>
      <c r="GE115" s="5">
        <v>0.95660000000000001</v>
      </c>
      <c r="GF115" s="5">
        <v>0.1132</v>
      </c>
      <c r="GG115" s="5">
        <v>4.4699999999999997E-2</v>
      </c>
      <c r="GH115" s="5">
        <v>0.55820000000000003</v>
      </c>
      <c r="GI115" s="5">
        <v>0.31069999999999998</v>
      </c>
      <c r="GJ115" s="5">
        <v>0.97489999999999999</v>
      </c>
      <c r="GK115" s="5">
        <v>1.0247999999999999</v>
      </c>
      <c r="GL115" s="4"/>
      <c r="GM115" s="4"/>
      <c r="GN115" s="4"/>
      <c r="GO115" s="4"/>
      <c r="GP115" s="4"/>
      <c r="GQ115" s="4"/>
      <c r="GR115" s="4"/>
      <c r="GS115" s="4"/>
      <c r="GT115" s="5"/>
      <c r="GU115" s="5"/>
      <c r="GV115" s="5"/>
      <c r="GW115" s="5"/>
      <c r="GX115" s="5"/>
      <c r="GY115" s="5"/>
      <c r="GZ115" s="5"/>
      <c r="HA115" s="5"/>
      <c r="HB115" s="4">
        <v>0.66149999999999998</v>
      </c>
      <c r="HC115" s="4">
        <v>0.76160000000000005</v>
      </c>
      <c r="HD115" s="4">
        <v>0.20580000000000001</v>
      </c>
      <c r="HE115" s="4">
        <v>2.3E-2</v>
      </c>
      <c r="HF115" s="4">
        <v>0.8175</v>
      </c>
      <c r="HG115" s="4">
        <v>0.2409</v>
      </c>
      <c r="HH115" s="4">
        <v>1</v>
      </c>
      <c r="HI115" s="4">
        <v>1.8402000000000001</v>
      </c>
      <c r="HJ115" s="5"/>
      <c r="HK115" s="5"/>
      <c r="HL115" s="5"/>
      <c r="HM115" s="5"/>
      <c r="HN115" s="5"/>
      <c r="HO115" s="5"/>
      <c r="HP115" s="5"/>
      <c r="HQ115" s="5"/>
      <c r="HR115" s="4"/>
      <c r="HS115" s="4"/>
      <c r="HT115" s="4"/>
      <c r="HU115" s="4"/>
      <c r="HV115" s="4"/>
      <c r="HW115" s="4"/>
      <c r="HX115" s="4"/>
      <c r="HY115" s="4"/>
      <c r="HZ115" s="5"/>
      <c r="IA115" s="5"/>
      <c r="IB115" s="5"/>
      <c r="IC115" s="5"/>
      <c r="ID115" s="5"/>
      <c r="IE115" s="5"/>
      <c r="IF115" s="5"/>
      <c r="IG115" s="5"/>
      <c r="IH115" s="4"/>
      <c r="II115" s="4"/>
      <c r="IJ115" s="4"/>
      <c r="IK115" s="4"/>
      <c r="IL115" s="4"/>
      <c r="IM115" s="4"/>
      <c r="IN115" s="4"/>
      <c r="IO115" s="4"/>
      <c r="IP115" s="5"/>
      <c r="IQ115" s="5"/>
      <c r="IR115" s="5"/>
      <c r="IS115" s="5"/>
      <c r="IT115" s="5"/>
      <c r="IU115" s="5"/>
      <c r="IV115" s="5"/>
      <c r="IW115" s="5"/>
      <c r="IX115" s="4"/>
      <c r="IY115" s="4"/>
      <c r="IZ115" s="4"/>
      <c r="JA115" s="4"/>
      <c r="JB115" s="4"/>
      <c r="JC115" s="4"/>
      <c r="JD115" s="4"/>
      <c r="JE115" s="4"/>
      <c r="JF115" s="5"/>
      <c r="JG115" s="5"/>
      <c r="JH115" s="5"/>
      <c r="JI115" s="5"/>
      <c r="JJ115" s="5"/>
      <c r="JK115" s="5"/>
      <c r="JL115" s="5"/>
      <c r="JM115" s="5"/>
      <c r="JN115" s="4">
        <f t="shared" si="48"/>
        <v>0.67463600000000012</v>
      </c>
      <c r="JO115" s="4">
        <f t="shared" si="49"/>
        <v>0.79286000000000012</v>
      </c>
      <c r="JP115" s="4">
        <f t="shared" si="50"/>
        <v>0.19320799999999999</v>
      </c>
      <c r="JQ115" s="4">
        <f t="shared" si="51"/>
        <v>2.3556000000000001E-2</v>
      </c>
      <c r="JR115" s="4">
        <f t="shared" si="52"/>
        <v>0.77436400000000005</v>
      </c>
      <c r="JS115" s="4">
        <f t="shared" si="53"/>
        <v>0.25717000000000001</v>
      </c>
      <c r="JT115" s="4">
        <f t="shared" si="54"/>
        <v>0.99614400000000014</v>
      </c>
      <c r="JU115" s="4">
        <f t="shared" si="55"/>
        <v>1.9277440000000003</v>
      </c>
      <c r="JV115" s="1" t="str" cm="1">
        <f t="array" aca="1" ref="JV115" ca="1">CONCATENATE(INDIRECT(ADDRESS(1,MATCH(_xlfn.MINIFS(B115:JM115,metrics.rec,"MAE"),B115:JM115,0)+1)), ", ", INDIRECT(ADDRESS(2,MATCH(_xlfn.MINIFS(B115:JM115,metrics.rec,"MAE"),B115:JM115,0)+1)))</f>
        <v>k=5, r=0.1</v>
      </c>
      <c r="JW115" s="1" t="str" cm="1">
        <f t="array" aca="1" ref="JW115" ca="1">CONCATENATE(INDIRECT(ADDRESS(1,MATCH(_xlfn.MINIFS(B115:JM115,metrics.rec,"MSE"),B115:JM115,0)+1)), ", ", INDIRECT(ADDRESS(2,MATCH(_xlfn.MINIFS(B115:JM115,metrics.rec,"MSE"),B115:JM115,0)+1)))</f>
        <v>k=5, r=0.1</v>
      </c>
      <c r="JX115" s="1" t="str" cm="1">
        <f t="array" aca="1" ref="JX115" ca="1">CONCATENATE(INDIRECT(ADDRESS(1,MATCH(_xlfn.MAXIFS(B115:JM115,metrics.rec,"R"),B115:JM115,0)+1)), ", ", INDIRECT(ADDRESS(2,MATCH(_xlfn.MAXIFS(B115:JM115,metrics.rec,"R"),B115:JM115,0)+1)))</f>
        <v>k=10, r=0.1</v>
      </c>
      <c r="JY115" s="1" t="str" cm="1">
        <f t="array" aca="1" ref="JY115" ca="1">CONCATENATE(INDIRECT(ADDRESS(1,MATCH(_xlfn.MAXIFS(B115:JM115,metrics.rec,"Precision"),B115:JM115,0)+1)), ", ", INDIRECT(ADDRESS(2,MATCH(_xlfn.MAXIFS(B115:JM115,metrics.rec,"Precision"),B115:JM115,0)+1)))</f>
        <v>k=20, r=0.9</v>
      </c>
      <c r="JZ115" s="1" t="str" cm="1">
        <f t="array" aca="1" ref="JZ115" ca="1">CONCATENATE(INDIRECT(ADDRESS(1,MATCH(_xlfn.MAXIFS(B115:JM115,metrics.rec,"Recall"),B115:JM115,0)+1)), ", ", INDIRECT(ADDRESS(2,MATCH(_xlfn.MAXIFS(B115:JM115,metrics.rec,"Recall"),B115:JM115,0)+1)))</f>
        <v>k=20, r=0.1</v>
      </c>
      <c r="KA115" s="1" t="str" cm="1">
        <f t="array" aca="1" ref="KA115" ca="1">CONCATENATE(INDIRECT(ADDRESS(1,MATCH(_xlfn.MAXIFS(B115:JM115,metrics.rec,"Coverage"),B115:JM115,0)+1)), ", ", INDIRECT(ADDRESS(2,MATCH(_xlfn.MAXIFS(B115:JM115,metrics.rec,"Coverage"),B115:JM115,0)+1)))</f>
        <v>k=10, r=0.9</v>
      </c>
      <c r="KB115" s="1" t="str" cm="1">
        <f t="array" aca="1" ref="KB115" ca="1">CONCATENATE(INDIRECT(ADDRESS(1,MATCH(_xlfn.MAXIFS(B115:JM115,metrics.rec,"Recatio"),B115:JM115,0)+1)), ", ", INDIRECT(ADDRESS(2,MATCH(_xlfn.MAXIFS(B115:JM115,metrics.rec,"Recatio"),B115:JM115,0)+1)))</f>
        <v>k=5, r=0.1</v>
      </c>
      <c r="KC115" s="1" t="str" cm="1">
        <f t="array" aca="1" ref="KC115" ca="1">CONCATENATE(INDIRECT(ADDRESS(1,MATCH(_xlfn.MINIFS(B115:JM115,metrics.rec,"Time"),B115:JM115,0)+1)), ", ", INDIRECT(ADDRESS(2,MATCH(_xlfn.MINIFS(B115:JM115,metrics.rec,"Time"),B115:JM115,0)+1)))</f>
        <v>k=15, r=0.9</v>
      </c>
    </row>
    <row r="116" spans="1:289" x14ac:dyDescent="0.2">
      <c r="A116" s="1" t="s">
        <v>104</v>
      </c>
      <c r="B116" s="4">
        <v>0.63900000000000001</v>
      </c>
      <c r="C116" s="4">
        <v>0.70979999999999999</v>
      </c>
      <c r="D116" s="4">
        <v>0.25979999999999998</v>
      </c>
      <c r="E116" s="4">
        <v>3.3E-3</v>
      </c>
      <c r="F116" s="4">
        <v>0.86380000000000001</v>
      </c>
      <c r="G116" s="4"/>
      <c r="H116" s="4">
        <v>1</v>
      </c>
      <c r="I116" s="4">
        <v>2.6808000000000001</v>
      </c>
      <c r="J116" s="5">
        <v>0.6452</v>
      </c>
      <c r="K116" s="5">
        <v>0.72699999999999998</v>
      </c>
      <c r="L116" s="5">
        <v>0.2487</v>
      </c>
      <c r="M116" s="5">
        <v>6.6E-3</v>
      </c>
      <c r="N116" s="5">
        <v>0.85929999999999995</v>
      </c>
      <c r="O116" s="5">
        <v>0.30049999999999999</v>
      </c>
      <c r="P116" s="5">
        <v>1</v>
      </c>
      <c r="Q116" s="5">
        <v>2.5943000000000001</v>
      </c>
      <c r="R116" s="4">
        <v>0.65169999999999995</v>
      </c>
      <c r="S116" s="4">
        <v>0.74119999999999997</v>
      </c>
      <c r="T116" s="4">
        <v>0.23680000000000001</v>
      </c>
      <c r="U116" s="4">
        <v>1.0200000000000001E-2</v>
      </c>
      <c r="V116" s="4">
        <v>0.85299999999999998</v>
      </c>
      <c r="W116" s="4"/>
      <c r="X116" s="4">
        <v>1</v>
      </c>
      <c r="Y116" s="4">
        <v>2.4371</v>
      </c>
      <c r="Z116" s="5">
        <v>0.65610000000000002</v>
      </c>
      <c r="AA116" s="5">
        <v>0.75029999999999997</v>
      </c>
      <c r="AB116" s="5">
        <v>0.2198</v>
      </c>
      <c r="AC116" s="5">
        <v>1.44E-2</v>
      </c>
      <c r="AD116" s="5">
        <v>0.84450000000000003</v>
      </c>
      <c r="AE116" s="5">
        <v>0.29659999999999997</v>
      </c>
      <c r="AF116" s="5">
        <v>1</v>
      </c>
      <c r="AG116" s="5">
        <v>2.2170000000000001</v>
      </c>
      <c r="AH116" s="4">
        <v>0.66049999999999998</v>
      </c>
      <c r="AI116" s="4">
        <v>0.75990000000000002</v>
      </c>
      <c r="AJ116" s="4">
        <v>0.21809999999999999</v>
      </c>
      <c r="AK116" s="4">
        <v>1.9E-2</v>
      </c>
      <c r="AL116" s="4">
        <v>0.83030000000000004</v>
      </c>
      <c r="AM116" s="4"/>
      <c r="AN116" s="4">
        <v>1</v>
      </c>
      <c r="AO116" s="4">
        <v>2.4304000000000001</v>
      </c>
      <c r="AP116" s="5">
        <v>0.66849999999999998</v>
      </c>
      <c r="AQ116" s="5">
        <v>0.77800000000000002</v>
      </c>
      <c r="AR116" s="5">
        <v>0.19869999999999999</v>
      </c>
      <c r="AS116" s="5">
        <v>2.4199999999999999E-2</v>
      </c>
      <c r="AT116" s="5">
        <v>0.81059999999999999</v>
      </c>
      <c r="AU116" s="5">
        <v>0.29630000000000001</v>
      </c>
      <c r="AV116" s="5">
        <v>1</v>
      </c>
      <c r="AW116" s="5">
        <v>1.8586</v>
      </c>
      <c r="AX116" s="4">
        <v>0.68210000000000004</v>
      </c>
      <c r="AY116" s="4">
        <v>0.80740000000000001</v>
      </c>
      <c r="AZ116" s="4">
        <v>0.1666</v>
      </c>
      <c r="BA116" s="4">
        <v>2.9899999999999999E-2</v>
      </c>
      <c r="BB116" s="4">
        <v>0.78100000000000003</v>
      </c>
      <c r="BC116" s="4"/>
      <c r="BD116" s="4">
        <v>1</v>
      </c>
      <c r="BE116" s="4">
        <v>1.9142999999999999</v>
      </c>
      <c r="BF116" s="5">
        <v>0.70320000000000005</v>
      </c>
      <c r="BG116" s="5">
        <v>0.86050000000000004</v>
      </c>
      <c r="BH116" s="5">
        <v>0.15670000000000001</v>
      </c>
      <c r="BI116" s="5">
        <v>3.5799999999999998E-2</v>
      </c>
      <c r="BJ116" s="5">
        <v>0.71740000000000004</v>
      </c>
      <c r="BK116" s="5">
        <v>0.31730000000000003</v>
      </c>
      <c r="BL116" s="5">
        <v>0.99839999999999995</v>
      </c>
      <c r="BM116" s="5">
        <v>1.2383999999999999</v>
      </c>
      <c r="BN116" s="4">
        <v>0.74380000000000002</v>
      </c>
      <c r="BO116" s="4">
        <v>0.95850000000000002</v>
      </c>
      <c r="BP116" s="4">
        <v>0.1081</v>
      </c>
      <c r="BQ116" s="4">
        <v>4.41E-2</v>
      </c>
      <c r="BR116" s="4">
        <v>0.56979999999999997</v>
      </c>
      <c r="BS116" s="4"/>
      <c r="BT116" s="4">
        <v>0.98</v>
      </c>
      <c r="BU116" s="4">
        <v>1.1495</v>
      </c>
      <c r="BV116" s="5">
        <v>0.64380000000000004</v>
      </c>
      <c r="BW116" s="5">
        <v>0.7248</v>
      </c>
      <c r="BX116" s="5">
        <v>0.2727</v>
      </c>
      <c r="BY116" s="5">
        <v>3.3E-3</v>
      </c>
      <c r="BZ116" s="5">
        <v>0.86560000000000004</v>
      </c>
      <c r="CA116" s="5">
        <v>0.30980000000000002</v>
      </c>
      <c r="CB116" s="5">
        <v>1</v>
      </c>
      <c r="CC116" s="5">
        <v>2.6025</v>
      </c>
      <c r="CD116" s="4">
        <v>0.65059999999999996</v>
      </c>
      <c r="CE116" s="4">
        <v>0.73899999999999999</v>
      </c>
      <c r="CF116" s="4">
        <v>0.24160000000000001</v>
      </c>
      <c r="CG116" s="4">
        <v>1.03E-2</v>
      </c>
      <c r="CH116" s="4">
        <v>0.85289999999999999</v>
      </c>
      <c r="CI116" s="4">
        <v>0.29830000000000001</v>
      </c>
      <c r="CJ116" s="4">
        <v>1</v>
      </c>
      <c r="CK116" s="4">
        <v>2.6549999999999998</v>
      </c>
      <c r="CL116" s="5">
        <v>0.66149999999999998</v>
      </c>
      <c r="CM116" s="5">
        <v>0.76370000000000005</v>
      </c>
      <c r="CN116" s="5">
        <v>0.21790000000000001</v>
      </c>
      <c r="CO116" s="5">
        <v>1.9E-2</v>
      </c>
      <c r="CP116" s="5">
        <v>0.83140000000000003</v>
      </c>
      <c r="CQ116" s="5">
        <v>0.29470000000000002</v>
      </c>
      <c r="CR116" s="5">
        <v>1</v>
      </c>
      <c r="CS116" s="5">
        <v>1.4338</v>
      </c>
      <c r="CT116" s="4">
        <v>0.68159999999999998</v>
      </c>
      <c r="CU116" s="4">
        <v>0.80879999999999996</v>
      </c>
      <c r="CV116" s="4">
        <v>0.17780000000000001</v>
      </c>
      <c r="CW116" s="4">
        <v>0.03</v>
      </c>
      <c r="CX116" s="4">
        <v>0.77959999999999996</v>
      </c>
      <c r="CY116" s="4">
        <v>0.30209999999999998</v>
      </c>
      <c r="CZ116" s="4">
        <v>1</v>
      </c>
      <c r="DA116" s="4">
        <v>1.7461</v>
      </c>
      <c r="DB116" s="5">
        <v>0.74229999999999996</v>
      </c>
      <c r="DC116" s="5">
        <v>0.95569999999999999</v>
      </c>
      <c r="DD116" s="5">
        <v>0.1178</v>
      </c>
      <c r="DE116" s="5">
        <v>4.3999999999999997E-2</v>
      </c>
      <c r="DF116" s="5">
        <v>0.56840000000000002</v>
      </c>
      <c r="DG116" s="5">
        <v>0.32190000000000002</v>
      </c>
      <c r="DH116" s="5">
        <v>0.97729999999999995</v>
      </c>
      <c r="DI116" s="5">
        <v>0.96509999999999996</v>
      </c>
      <c r="DJ116" s="4">
        <v>0.64349999999999996</v>
      </c>
      <c r="DK116" s="4">
        <v>0.72460000000000002</v>
      </c>
      <c r="DL116" s="4">
        <v>0.25769999999999998</v>
      </c>
      <c r="DM116" s="4">
        <v>3.3E-3</v>
      </c>
      <c r="DN116" s="4">
        <v>0.86350000000000005</v>
      </c>
      <c r="DO116" s="4">
        <v>0.3095</v>
      </c>
      <c r="DP116" s="4">
        <v>1</v>
      </c>
      <c r="DQ116" s="4">
        <v>2.6871</v>
      </c>
      <c r="DR116" s="5">
        <v>0.65029999999999999</v>
      </c>
      <c r="DS116" s="5">
        <v>0.73919999999999997</v>
      </c>
      <c r="DT116" s="5">
        <v>0.23849999999999999</v>
      </c>
      <c r="DU116" s="5">
        <v>1.03E-2</v>
      </c>
      <c r="DV116" s="5">
        <v>0.85409999999999997</v>
      </c>
      <c r="DW116" s="5">
        <v>0.29809999999999998</v>
      </c>
      <c r="DX116" s="5">
        <v>1</v>
      </c>
      <c r="DY116" s="5">
        <v>2.3767</v>
      </c>
      <c r="DZ116" s="4">
        <v>0.66090000000000004</v>
      </c>
      <c r="EA116" s="4">
        <v>0.76190000000000002</v>
      </c>
      <c r="EB116" s="4">
        <v>0.2155</v>
      </c>
      <c r="EC116" s="4">
        <v>1.9E-2</v>
      </c>
      <c r="ED116" s="4">
        <v>0.83120000000000005</v>
      </c>
      <c r="EE116" s="4">
        <v>0.29530000000000001</v>
      </c>
      <c r="EF116" s="4">
        <v>1</v>
      </c>
      <c r="EG116" s="4">
        <v>2.6471</v>
      </c>
      <c r="EH116" s="5">
        <v>0.68259999999999998</v>
      </c>
      <c r="EI116" s="5">
        <v>0.81169999999999998</v>
      </c>
      <c r="EJ116" s="5">
        <v>0.17879999999999999</v>
      </c>
      <c r="EK116" s="5">
        <v>0.03</v>
      </c>
      <c r="EL116" s="5">
        <v>0.77959999999999996</v>
      </c>
      <c r="EM116" s="5">
        <v>0.30230000000000001</v>
      </c>
      <c r="EN116" s="5">
        <v>0.99980000000000002</v>
      </c>
      <c r="EO116" s="5">
        <v>1.621</v>
      </c>
      <c r="EP116" s="4">
        <v>0.74160000000000004</v>
      </c>
      <c r="EQ116" s="4">
        <v>0.95489999999999997</v>
      </c>
      <c r="ER116" s="4">
        <v>0.11899999999999999</v>
      </c>
      <c r="ES116" s="4">
        <v>4.4400000000000002E-2</v>
      </c>
      <c r="ET116" s="4">
        <v>0.56620000000000004</v>
      </c>
      <c r="EU116" s="4">
        <v>0.31769999999999998</v>
      </c>
      <c r="EV116" s="4">
        <v>0.97319999999999995</v>
      </c>
      <c r="EW116" s="4">
        <v>0.86260000000000003</v>
      </c>
      <c r="EX116" s="5">
        <v>0.64119999999999999</v>
      </c>
      <c r="EY116" s="5">
        <v>0.71870000000000001</v>
      </c>
      <c r="EZ116" s="5">
        <v>0.27060000000000001</v>
      </c>
      <c r="FA116" s="5">
        <v>3.3E-3</v>
      </c>
      <c r="FB116" s="5">
        <v>0.86470000000000002</v>
      </c>
      <c r="FC116" s="5">
        <v>0.30969999999999998</v>
      </c>
      <c r="FD116" s="5">
        <v>1</v>
      </c>
      <c r="FE116" s="5">
        <v>2.8822000000000001</v>
      </c>
      <c r="FF116" s="4">
        <v>0.65069999999999995</v>
      </c>
      <c r="FG116" s="4">
        <v>0.7399</v>
      </c>
      <c r="FH116" s="4">
        <v>0.2414</v>
      </c>
      <c r="FI116" s="4">
        <v>1.0200000000000001E-2</v>
      </c>
      <c r="FJ116" s="4">
        <v>0.85340000000000005</v>
      </c>
      <c r="FK116" s="4">
        <v>0.29809999999999998</v>
      </c>
      <c r="FL116" s="4">
        <v>1</v>
      </c>
      <c r="FM116" s="4">
        <v>2.7294999999999998</v>
      </c>
      <c r="FN116" s="5">
        <v>0.66149999999999998</v>
      </c>
      <c r="FO116" s="5">
        <v>0.76390000000000002</v>
      </c>
      <c r="FP116" s="5">
        <v>0.21729999999999999</v>
      </c>
      <c r="FQ116" s="5">
        <v>1.9E-2</v>
      </c>
      <c r="FR116" s="5">
        <v>0.83199999999999996</v>
      </c>
      <c r="FS116" s="5">
        <v>0.29509999999999997</v>
      </c>
      <c r="FT116" s="5">
        <v>1</v>
      </c>
      <c r="FU116" s="5">
        <v>2.0350000000000001</v>
      </c>
      <c r="FV116" s="4">
        <v>0.68259999999999998</v>
      </c>
      <c r="FW116" s="4">
        <v>0.81140000000000001</v>
      </c>
      <c r="FX116" s="4">
        <v>0.1764</v>
      </c>
      <c r="FY116" s="4">
        <v>2.98E-2</v>
      </c>
      <c r="FZ116" s="4">
        <v>0.77910000000000001</v>
      </c>
      <c r="GA116" s="4">
        <v>0.30309999999999998</v>
      </c>
      <c r="GB116" s="4">
        <v>0.99990000000000001</v>
      </c>
      <c r="GC116" s="4">
        <v>2.5106999999999999</v>
      </c>
      <c r="GD116" s="5">
        <v>0.74199999999999999</v>
      </c>
      <c r="GE116" s="5">
        <v>0.95479999999999998</v>
      </c>
      <c r="GF116" s="5">
        <v>0.11799999999999999</v>
      </c>
      <c r="GG116" s="5">
        <v>4.4400000000000002E-2</v>
      </c>
      <c r="GH116" s="5">
        <v>0.56820000000000004</v>
      </c>
      <c r="GI116" s="5">
        <v>0.31819999999999998</v>
      </c>
      <c r="GJ116" s="5">
        <v>0.97489999999999999</v>
      </c>
      <c r="GK116" s="5">
        <v>0.99750000000000005</v>
      </c>
      <c r="GL116" s="4"/>
      <c r="GM116" s="4"/>
      <c r="GN116" s="4"/>
      <c r="GO116" s="4"/>
      <c r="GP116" s="4"/>
      <c r="GQ116" s="4"/>
      <c r="GR116" s="4"/>
      <c r="GS116" s="4"/>
      <c r="GT116" s="5"/>
      <c r="GU116" s="5"/>
      <c r="GV116" s="5"/>
      <c r="GW116" s="5"/>
      <c r="GX116" s="5"/>
      <c r="GY116" s="5"/>
      <c r="GZ116" s="5"/>
      <c r="HA116" s="5"/>
      <c r="HB116" s="4">
        <v>0.66080000000000005</v>
      </c>
      <c r="HC116" s="4">
        <v>0.76270000000000004</v>
      </c>
      <c r="HD116" s="4">
        <v>0.2172</v>
      </c>
      <c r="HE116" s="4">
        <v>1.9E-2</v>
      </c>
      <c r="HF116" s="4">
        <v>0.83030000000000004</v>
      </c>
      <c r="HG116" s="4"/>
      <c r="HH116" s="4">
        <v>1</v>
      </c>
      <c r="HI116" s="4">
        <v>2.0139999999999998</v>
      </c>
      <c r="HJ116" s="5"/>
      <c r="HK116" s="5"/>
      <c r="HL116" s="5"/>
      <c r="HM116" s="5"/>
      <c r="HN116" s="5"/>
      <c r="HO116" s="5"/>
      <c r="HP116" s="5"/>
      <c r="HQ116" s="5"/>
      <c r="HR116" s="4"/>
      <c r="HS116" s="4"/>
      <c r="HT116" s="4"/>
      <c r="HU116" s="4"/>
      <c r="HV116" s="4"/>
      <c r="HW116" s="4"/>
      <c r="HX116" s="4"/>
      <c r="HY116" s="4"/>
      <c r="HZ116" s="5"/>
      <c r="IA116" s="5"/>
      <c r="IB116" s="5"/>
      <c r="IC116" s="5"/>
      <c r="ID116" s="5"/>
      <c r="IE116" s="5"/>
      <c r="IF116" s="5"/>
      <c r="IG116" s="5"/>
      <c r="IH116" s="4"/>
      <c r="II116" s="4"/>
      <c r="IJ116" s="4"/>
      <c r="IK116" s="4"/>
      <c r="IL116" s="4"/>
      <c r="IM116" s="4"/>
      <c r="IN116" s="4"/>
      <c r="IO116" s="4"/>
      <c r="IP116" s="5"/>
      <c r="IQ116" s="5"/>
      <c r="IR116" s="5"/>
      <c r="IS116" s="5"/>
      <c r="IT116" s="5"/>
      <c r="IU116" s="5"/>
      <c r="IV116" s="5"/>
      <c r="IW116" s="5"/>
      <c r="IX116" s="4"/>
      <c r="IY116" s="4"/>
      <c r="IZ116" s="4"/>
      <c r="JA116" s="4"/>
      <c r="JB116" s="4"/>
      <c r="JC116" s="4"/>
      <c r="JD116" s="4"/>
      <c r="JE116" s="4"/>
      <c r="JF116" s="5"/>
      <c r="JG116" s="5"/>
      <c r="JH116" s="5"/>
      <c r="JI116" s="5"/>
      <c r="JJ116" s="5"/>
      <c r="JK116" s="5"/>
      <c r="JL116" s="5"/>
      <c r="JM116" s="5"/>
      <c r="JN116" s="4">
        <f t="shared" si="48"/>
        <v>0.67390399999999995</v>
      </c>
      <c r="JO116" s="4">
        <f t="shared" si="49"/>
        <v>0.79313199999999995</v>
      </c>
      <c r="JP116" s="4">
        <f t="shared" si="50"/>
        <v>0.20366000000000001</v>
      </c>
      <c r="JQ116" s="4">
        <f t="shared" si="51"/>
        <v>2.1072E-2</v>
      </c>
      <c r="JR116" s="4">
        <f t="shared" si="52"/>
        <v>0.78599600000000025</v>
      </c>
      <c r="JS116" s="4">
        <f t="shared" si="53"/>
        <v>0.30445263157894731</v>
      </c>
      <c r="JT116" s="4">
        <f t="shared" si="54"/>
        <v>0.99614000000000003</v>
      </c>
      <c r="JU116" s="4">
        <f t="shared" si="55"/>
        <v>2.0514520000000003</v>
      </c>
      <c r="JV116" s="1" t="str" cm="1">
        <f t="array" aca="1" ref="JV116" ca="1">CONCATENATE(INDIRECT(ADDRESS(1,MATCH(_xlfn.MINIFS(B116:JM116,metrics.rec,"MAE"),B116:JM116,0)+1)), ", ", INDIRECT(ADDRESS(2,MATCH(_xlfn.MINIFS(B116:JM116,metrics.rec,"MAE"),B116:JM116,0)+1)))</f>
        <v>k=5, r=0.1</v>
      </c>
      <c r="JW116" s="1" t="str" cm="1">
        <f t="array" aca="1" ref="JW116" ca="1">CONCATENATE(INDIRECT(ADDRESS(1,MATCH(_xlfn.MINIFS(B116:JM116,metrics.rec,"MSE"),B116:JM116,0)+1)), ", ", INDIRECT(ADDRESS(2,MATCH(_xlfn.MINIFS(B116:JM116,metrics.rec,"MSE"),B116:JM116,0)+1)))</f>
        <v>k=5, r=0.1</v>
      </c>
      <c r="JX116" s="1" t="str" cm="1">
        <f t="array" aca="1" ref="JX116" ca="1">CONCATENATE(INDIRECT(ADDRESS(1,MATCH(_xlfn.MAXIFS(B116:JM116,metrics.rec,"R"),B116:JM116,0)+1)), ", ", INDIRECT(ADDRESS(2,MATCH(_xlfn.MAXIFS(B116:JM116,metrics.rec,"R"),B116:JM116,0)+1)))</f>
        <v>k=10, r=0.1</v>
      </c>
      <c r="JY116" s="1" t="str" cm="1">
        <f t="array" aca="1" ref="JY116" ca="1">CONCATENATE(INDIRECT(ADDRESS(1,MATCH(_xlfn.MAXIFS(B116:JM116,metrics.rec,"Precision"),B116:JM116,0)+1)), ", ", INDIRECT(ADDRESS(2,MATCH(_xlfn.MAXIFS(B116:JM116,metrics.rec,"Precision"),B116:JM116,0)+1)))</f>
        <v>k=15, r=0.9</v>
      </c>
      <c r="JZ116" s="1" t="str" cm="1">
        <f t="array" aca="1" ref="JZ116" ca="1">CONCATENATE(INDIRECT(ADDRESS(1,MATCH(_xlfn.MAXIFS(B116:JM116,metrics.rec,"Recall"),B116:JM116,0)+1)), ", ", INDIRECT(ADDRESS(2,MATCH(_xlfn.MAXIFS(B116:JM116,metrics.rec,"Recall"),B116:JM116,0)+1)))</f>
        <v>k=10, r=0.1</v>
      </c>
      <c r="KA116" s="1" t="str" cm="1">
        <f t="array" aca="1" ref="KA116" ca="1">CONCATENATE(INDIRECT(ADDRESS(1,MATCH(_xlfn.MAXIFS(B116:JM116,metrics.rec,"Coverage"),B116:JM116,0)+1)), ", ", INDIRECT(ADDRESS(2,MATCH(_xlfn.MAXIFS(B116:JM116,metrics.rec,"Coverage"),B116:JM116,0)+1)))</f>
        <v>k=10, r=0.9</v>
      </c>
      <c r="KB116" s="1" t="str" cm="1">
        <f t="array" aca="1" ref="KB116" ca="1">CONCATENATE(INDIRECT(ADDRESS(1,MATCH(_xlfn.MAXIFS(B116:JM116,metrics.rec,"Recatio"),B116:JM116,0)+1)), ", ", INDIRECT(ADDRESS(2,MATCH(_xlfn.MAXIFS(B116:JM116,metrics.rec,"Recatio"),B116:JM116,0)+1)))</f>
        <v>k=5, r=0.1</v>
      </c>
      <c r="KC116" s="1" t="str" cm="1">
        <f t="array" aca="1" ref="KC116" ca="1">CONCATENATE(INDIRECT(ADDRESS(1,MATCH(_xlfn.MINIFS(B116:JM116,metrics.rec,"Time"),B116:JM116,0)+1)), ", ", INDIRECT(ADDRESS(2,MATCH(_xlfn.MINIFS(B116:JM116,metrics.rec,"Time"),B116:JM116,0)+1)))</f>
        <v>k=15, r=0.9</v>
      </c>
    </row>
    <row r="117" spans="1:289" x14ac:dyDescent="0.2">
      <c r="A117" s="1" t="s">
        <v>224</v>
      </c>
      <c r="B117" s="4">
        <v>0.64229999999999998</v>
      </c>
      <c r="C117" s="4">
        <v>0.72319999999999995</v>
      </c>
      <c r="D117" s="4">
        <v>0.24970000000000001</v>
      </c>
      <c r="E117" s="4">
        <v>3.3999999999999998E-3</v>
      </c>
      <c r="F117" s="4">
        <v>0.8619</v>
      </c>
      <c r="G117" s="4">
        <v>0.29299999999999998</v>
      </c>
      <c r="H117" s="4">
        <v>1</v>
      </c>
      <c r="I117" s="4">
        <v>2.8130000000000002</v>
      </c>
      <c r="J117" s="5">
        <v>0.64880000000000004</v>
      </c>
      <c r="K117" s="5">
        <v>0.74029999999999996</v>
      </c>
      <c r="L117" s="5">
        <v>0.24360000000000001</v>
      </c>
      <c r="M117" s="5">
        <v>6.8999999999999999E-3</v>
      </c>
      <c r="N117" s="5">
        <v>0.85629999999999995</v>
      </c>
      <c r="O117" s="5">
        <v>0.2848</v>
      </c>
      <c r="P117" s="5">
        <v>1</v>
      </c>
      <c r="Q117" s="5">
        <v>2.5468000000000002</v>
      </c>
      <c r="R117" s="4">
        <v>0.65739999999999998</v>
      </c>
      <c r="S117" s="4">
        <v>0.75870000000000004</v>
      </c>
      <c r="T117" s="4">
        <v>0.22770000000000001</v>
      </c>
      <c r="U117" s="4">
        <v>1.0800000000000001E-2</v>
      </c>
      <c r="V117" s="4">
        <v>0.84899999999999998</v>
      </c>
      <c r="W117" s="4">
        <v>0.28010000000000002</v>
      </c>
      <c r="X117" s="4">
        <v>1</v>
      </c>
      <c r="Y117" s="4">
        <v>2.4222999999999999</v>
      </c>
      <c r="Z117" s="5">
        <v>0.66090000000000004</v>
      </c>
      <c r="AA117" s="5">
        <v>0.76570000000000005</v>
      </c>
      <c r="AB117" s="5">
        <v>0.21579999999999999</v>
      </c>
      <c r="AC117" s="5">
        <v>1.52E-2</v>
      </c>
      <c r="AD117" s="5">
        <v>0.83830000000000005</v>
      </c>
      <c r="AE117" s="5">
        <v>0.27760000000000001</v>
      </c>
      <c r="AF117" s="5">
        <v>1</v>
      </c>
      <c r="AG117" s="5">
        <v>2.202</v>
      </c>
      <c r="AH117" s="4">
        <v>0.66869999999999996</v>
      </c>
      <c r="AI117" s="4">
        <v>0.78310000000000002</v>
      </c>
      <c r="AJ117" s="4">
        <v>0.20580000000000001</v>
      </c>
      <c r="AK117" s="4">
        <v>2.01E-2</v>
      </c>
      <c r="AL117" s="4">
        <v>0.82199999999999995</v>
      </c>
      <c r="AM117" s="4">
        <v>0.27660000000000001</v>
      </c>
      <c r="AN117" s="4">
        <v>1</v>
      </c>
      <c r="AO117" s="4">
        <v>2.0326</v>
      </c>
      <c r="AP117" s="5">
        <v>0.67849999999999999</v>
      </c>
      <c r="AQ117" s="5">
        <v>0.80449999999999999</v>
      </c>
      <c r="AR117" s="5">
        <v>0.1867</v>
      </c>
      <c r="AS117" s="5">
        <v>2.5499999999999998E-2</v>
      </c>
      <c r="AT117" s="5">
        <v>0.79769999999999996</v>
      </c>
      <c r="AU117" s="5">
        <v>0.27600000000000002</v>
      </c>
      <c r="AV117" s="5">
        <v>1</v>
      </c>
      <c r="AW117" s="5">
        <v>1.8482000000000001</v>
      </c>
      <c r="AX117" s="4">
        <v>0.69430000000000003</v>
      </c>
      <c r="AY117" s="4">
        <v>0.84009999999999996</v>
      </c>
      <c r="AZ117" s="4">
        <v>0.15840000000000001</v>
      </c>
      <c r="BA117" s="4">
        <v>3.0700000000000002E-2</v>
      </c>
      <c r="BB117" s="4">
        <v>0.76270000000000004</v>
      </c>
      <c r="BC117" s="4">
        <v>0.28810000000000002</v>
      </c>
      <c r="BD117" s="4">
        <v>1</v>
      </c>
      <c r="BE117" s="4">
        <v>1.5271999999999999</v>
      </c>
      <c r="BF117" s="5">
        <v>0.71960000000000002</v>
      </c>
      <c r="BG117" s="5">
        <v>0.90310000000000001</v>
      </c>
      <c r="BH117" s="5">
        <v>0.14660000000000001</v>
      </c>
      <c r="BI117" s="5">
        <v>3.5200000000000002E-2</v>
      </c>
      <c r="BJ117" s="5">
        <v>0.69369999999999998</v>
      </c>
      <c r="BK117" s="5">
        <v>0.312</v>
      </c>
      <c r="BL117" s="5">
        <v>0.99839999999999995</v>
      </c>
      <c r="BM117" s="5">
        <v>1.2357</v>
      </c>
      <c r="BN117" s="4">
        <v>0.753</v>
      </c>
      <c r="BO117" s="4">
        <v>0.98229999999999995</v>
      </c>
      <c r="BP117" s="4">
        <v>0.1074</v>
      </c>
      <c r="BQ117" s="4">
        <v>4.3400000000000001E-2</v>
      </c>
      <c r="BR117" s="4">
        <v>0.56669999999999998</v>
      </c>
      <c r="BS117" s="4">
        <v>0.32529999999999998</v>
      </c>
      <c r="BT117" s="4">
        <v>0.98</v>
      </c>
      <c r="BU117" s="4">
        <v>0.88490000000000002</v>
      </c>
      <c r="BV117" s="5">
        <v>0.64659999999999995</v>
      </c>
      <c r="BW117" s="5">
        <v>0.73560000000000003</v>
      </c>
      <c r="BX117" s="5">
        <v>0.2636</v>
      </c>
      <c r="BY117" s="5">
        <v>3.3999999999999998E-3</v>
      </c>
      <c r="BZ117" s="5">
        <v>0.86380000000000001</v>
      </c>
      <c r="CA117" s="5">
        <v>0.29470000000000002</v>
      </c>
      <c r="CB117" s="5">
        <v>1</v>
      </c>
      <c r="CC117" s="5">
        <v>3.0436999999999999</v>
      </c>
      <c r="CD117" s="4">
        <v>0.65600000000000003</v>
      </c>
      <c r="CE117" s="4">
        <v>0.755</v>
      </c>
      <c r="CF117" s="4">
        <v>0.2344</v>
      </c>
      <c r="CG117" s="4">
        <v>1.09E-2</v>
      </c>
      <c r="CH117" s="4">
        <v>0.84870000000000001</v>
      </c>
      <c r="CI117" s="4">
        <v>0.28039999999999998</v>
      </c>
      <c r="CJ117" s="4">
        <v>1</v>
      </c>
      <c r="CK117" s="4">
        <v>2.6316999999999999</v>
      </c>
      <c r="CL117" s="5">
        <v>0.66890000000000005</v>
      </c>
      <c r="CM117" s="5">
        <v>0.78490000000000004</v>
      </c>
      <c r="CN117" s="5">
        <v>0.20269999999999999</v>
      </c>
      <c r="CO117" s="5">
        <v>2.0199999999999999E-2</v>
      </c>
      <c r="CP117" s="5">
        <v>0.82250000000000001</v>
      </c>
      <c r="CQ117" s="5">
        <v>0.27489999999999998</v>
      </c>
      <c r="CR117" s="5">
        <v>1</v>
      </c>
      <c r="CS117" s="5">
        <v>1.3519000000000001</v>
      </c>
      <c r="CT117" s="4">
        <v>0.69550000000000001</v>
      </c>
      <c r="CU117" s="4">
        <v>0.84440000000000004</v>
      </c>
      <c r="CV117" s="4">
        <v>0.16189999999999999</v>
      </c>
      <c r="CW117" s="4">
        <v>3.09E-2</v>
      </c>
      <c r="CX117" s="4">
        <v>0.7611</v>
      </c>
      <c r="CY117" s="4">
        <v>0.28649999999999998</v>
      </c>
      <c r="CZ117" s="4">
        <v>1</v>
      </c>
      <c r="DA117" s="4">
        <v>1.7307999999999999</v>
      </c>
      <c r="DB117" s="5">
        <v>0.75219999999999998</v>
      </c>
      <c r="DC117" s="5">
        <v>0.98080000000000001</v>
      </c>
      <c r="DD117" s="5">
        <v>0.1137</v>
      </c>
      <c r="DE117" s="5">
        <v>4.3200000000000002E-2</v>
      </c>
      <c r="DF117" s="5">
        <v>0.56569999999999998</v>
      </c>
      <c r="DG117" s="5">
        <v>0.32579999999999998</v>
      </c>
      <c r="DH117" s="5">
        <v>0.97729999999999995</v>
      </c>
      <c r="DI117" s="5">
        <v>0.95930000000000004</v>
      </c>
      <c r="DJ117" s="4">
        <v>0.64659999999999995</v>
      </c>
      <c r="DK117" s="4">
        <v>0.7369</v>
      </c>
      <c r="DL117" s="4">
        <v>0.25790000000000002</v>
      </c>
      <c r="DM117" s="4">
        <v>3.3999999999999998E-3</v>
      </c>
      <c r="DN117" s="4">
        <v>0.86229999999999996</v>
      </c>
      <c r="DO117" s="4">
        <v>0.29399999999999998</v>
      </c>
      <c r="DP117" s="4">
        <v>1</v>
      </c>
      <c r="DQ117" s="4">
        <v>2.6835</v>
      </c>
      <c r="DR117" s="5">
        <v>0.65590000000000004</v>
      </c>
      <c r="DS117" s="5">
        <v>0.75609999999999999</v>
      </c>
      <c r="DT117" s="5">
        <v>0.2283</v>
      </c>
      <c r="DU117" s="5">
        <v>1.0800000000000001E-2</v>
      </c>
      <c r="DV117" s="5">
        <v>0.84940000000000004</v>
      </c>
      <c r="DW117" s="5">
        <v>0.28070000000000001</v>
      </c>
      <c r="DX117" s="5">
        <v>1</v>
      </c>
      <c r="DY117" s="5">
        <v>2.3626</v>
      </c>
      <c r="DZ117" s="4">
        <v>0.66869999999999996</v>
      </c>
      <c r="EA117" s="4">
        <v>0.78400000000000003</v>
      </c>
      <c r="EB117" s="4">
        <v>0.20569999999999999</v>
      </c>
      <c r="EC117" s="4">
        <v>2.0199999999999999E-2</v>
      </c>
      <c r="ED117" s="4">
        <v>0.82199999999999995</v>
      </c>
      <c r="EE117" s="4">
        <v>0.27560000000000001</v>
      </c>
      <c r="EF117" s="4">
        <v>1</v>
      </c>
      <c r="EG117" s="4">
        <v>1.9619</v>
      </c>
      <c r="EH117" s="5">
        <v>0.69499999999999995</v>
      </c>
      <c r="EI117" s="5">
        <v>0.84419999999999995</v>
      </c>
      <c r="EJ117" s="5">
        <v>0.1726</v>
      </c>
      <c r="EK117" s="5">
        <v>3.09E-2</v>
      </c>
      <c r="EL117" s="5">
        <v>0.76149999999999995</v>
      </c>
      <c r="EM117" s="5">
        <v>0.28670000000000001</v>
      </c>
      <c r="EN117" s="5">
        <v>0.99980000000000002</v>
      </c>
      <c r="EO117" s="5">
        <v>1.6136999999999999</v>
      </c>
      <c r="EP117" s="4">
        <v>0.75149999999999995</v>
      </c>
      <c r="EQ117" s="4">
        <v>0.98089999999999999</v>
      </c>
      <c r="ER117" s="4">
        <v>0.11550000000000001</v>
      </c>
      <c r="ES117" s="4">
        <v>4.3499999999999997E-2</v>
      </c>
      <c r="ET117" s="4">
        <v>0.56230000000000002</v>
      </c>
      <c r="EU117" s="4">
        <v>0.3216</v>
      </c>
      <c r="EV117" s="4">
        <v>0.97330000000000005</v>
      </c>
      <c r="EW117" s="4">
        <v>0.85850000000000004</v>
      </c>
      <c r="EX117" s="5">
        <v>0.64349999999999996</v>
      </c>
      <c r="EY117" s="5">
        <v>0.72770000000000001</v>
      </c>
      <c r="EZ117" s="5">
        <v>0.26100000000000001</v>
      </c>
      <c r="FA117" s="5">
        <v>3.3999999999999998E-3</v>
      </c>
      <c r="FB117" s="5">
        <v>0.86350000000000005</v>
      </c>
      <c r="FC117" s="5">
        <v>0.2944</v>
      </c>
      <c r="FD117" s="5">
        <v>1</v>
      </c>
      <c r="FE117" s="5">
        <v>2.7963</v>
      </c>
      <c r="FF117" s="4">
        <v>0.65610000000000002</v>
      </c>
      <c r="FG117" s="4">
        <v>0.75690000000000002</v>
      </c>
      <c r="FH117" s="4">
        <v>0.23319999999999999</v>
      </c>
      <c r="FI117" s="4">
        <v>1.0800000000000001E-2</v>
      </c>
      <c r="FJ117" s="4">
        <v>0.84919999999999995</v>
      </c>
      <c r="FK117" s="4">
        <v>0.28070000000000001</v>
      </c>
      <c r="FL117" s="4">
        <v>1</v>
      </c>
      <c r="FM117" s="4">
        <v>2.609</v>
      </c>
      <c r="FN117" s="5">
        <v>0.66959999999999997</v>
      </c>
      <c r="FO117" s="5">
        <v>0.78700000000000003</v>
      </c>
      <c r="FP117" s="5">
        <v>0.20080000000000001</v>
      </c>
      <c r="FQ117" s="5">
        <v>2.0199999999999999E-2</v>
      </c>
      <c r="FR117" s="5">
        <v>0.82320000000000004</v>
      </c>
      <c r="FS117" s="5">
        <v>0.27560000000000001</v>
      </c>
      <c r="FT117" s="5">
        <v>1</v>
      </c>
      <c r="FU117" s="5">
        <v>1.9641999999999999</v>
      </c>
      <c r="FV117" s="4">
        <v>0.6956</v>
      </c>
      <c r="FW117" s="4">
        <v>0.84550000000000003</v>
      </c>
      <c r="FX117" s="4">
        <v>0.16569999999999999</v>
      </c>
      <c r="FY117" s="4">
        <v>3.0700000000000002E-2</v>
      </c>
      <c r="FZ117" s="4">
        <v>0.76180000000000003</v>
      </c>
      <c r="GA117" s="4">
        <v>0.2883</v>
      </c>
      <c r="GB117" s="4">
        <v>0.99990000000000001</v>
      </c>
      <c r="GC117" s="4">
        <v>1.4887999999999999</v>
      </c>
      <c r="GD117" s="5">
        <v>0.75180000000000002</v>
      </c>
      <c r="GE117" s="5">
        <v>0.98040000000000005</v>
      </c>
      <c r="GF117" s="5">
        <v>0.1139</v>
      </c>
      <c r="GG117" s="5">
        <v>4.3700000000000003E-2</v>
      </c>
      <c r="GH117" s="5">
        <v>0.56520000000000004</v>
      </c>
      <c r="GI117" s="5">
        <v>0.32179999999999997</v>
      </c>
      <c r="GJ117" s="5">
        <v>0.97489999999999999</v>
      </c>
      <c r="GK117" s="5">
        <v>1.0052000000000001</v>
      </c>
      <c r="GL117" s="4"/>
      <c r="GM117" s="4"/>
      <c r="GN117" s="4"/>
      <c r="GO117" s="4"/>
      <c r="GP117" s="4"/>
      <c r="GQ117" s="4"/>
      <c r="GR117" s="4"/>
      <c r="GS117" s="4"/>
      <c r="GT117" s="5"/>
      <c r="GU117" s="5"/>
      <c r="GV117" s="5"/>
      <c r="GW117" s="5"/>
      <c r="GX117" s="5"/>
      <c r="GY117" s="5"/>
      <c r="GZ117" s="5"/>
      <c r="HA117" s="5"/>
      <c r="HB117" s="4"/>
      <c r="HC117" s="4"/>
      <c r="HD117" s="4"/>
      <c r="HE117" s="4"/>
      <c r="HF117" s="4"/>
      <c r="HG117" s="4"/>
      <c r="HH117" s="4"/>
      <c r="HI117" s="4"/>
      <c r="HJ117" s="5"/>
      <c r="HK117" s="5"/>
      <c r="HL117" s="5"/>
      <c r="HM117" s="5"/>
      <c r="HN117" s="5"/>
      <c r="HO117" s="5"/>
      <c r="HP117" s="5"/>
      <c r="HQ117" s="5"/>
      <c r="HR117" s="4"/>
      <c r="HS117" s="4"/>
      <c r="HT117" s="4"/>
      <c r="HU117" s="4"/>
      <c r="HV117" s="4"/>
      <c r="HW117" s="4"/>
      <c r="HX117" s="4"/>
      <c r="HY117" s="4"/>
      <c r="HZ117" s="5"/>
      <c r="IA117" s="5"/>
      <c r="IB117" s="5"/>
      <c r="IC117" s="5"/>
      <c r="ID117" s="5"/>
      <c r="IE117" s="5"/>
      <c r="IF117" s="5"/>
      <c r="IG117" s="5"/>
      <c r="IH117" s="4"/>
      <c r="II117" s="4"/>
      <c r="IJ117" s="4"/>
      <c r="IK117" s="4"/>
      <c r="IL117" s="4"/>
      <c r="IM117" s="4"/>
      <c r="IN117" s="4"/>
      <c r="IO117" s="4"/>
      <c r="IP117" s="5"/>
      <c r="IQ117" s="5"/>
      <c r="IR117" s="5"/>
      <c r="IS117" s="5"/>
      <c r="IT117" s="5"/>
      <c r="IU117" s="5"/>
      <c r="IV117" s="5"/>
      <c r="IW117" s="5"/>
      <c r="IX117" s="4"/>
      <c r="IY117" s="4"/>
      <c r="IZ117" s="4"/>
      <c r="JA117" s="4"/>
      <c r="JB117" s="4"/>
      <c r="JC117" s="4"/>
      <c r="JD117" s="4"/>
      <c r="JE117" s="4"/>
      <c r="JF117" s="5"/>
      <c r="JG117" s="5"/>
      <c r="JH117" s="5"/>
      <c r="JI117" s="5"/>
      <c r="JJ117" s="5"/>
      <c r="JK117" s="5"/>
      <c r="JL117" s="5"/>
      <c r="JM117" s="5"/>
      <c r="JN117" s="4">
        <f t="shared" si="48"/>
        <v>0.68237500000000006</v>
      </c>
      <c r="JO117" s="4">
        <f t="shared" si="49"/>
        <v>0.81672083333333356</v>
      </c>
      <c r="JP117" s="4">
        <f t="shared" si="50"/>
        <v>0.19469166666666671</v>
      </c>
      <c r="JQ117" s="4">
        <f t="shared" si="51"/>
        <v>2.1558333333333332E-2</v>
      </c>
      <c r="JR117" s="4">
        <f t="shared" si="52"/>
        <v>0.77627083333333335</v>
      </c>
      <c r="JS117" s="4">
        <f t="shared" si="53"/>
        <v>0.2914666666666666</v>
      </c>
      <c r="JT117" s="4">
        <f t="shared" si="54"/>
        <v>0.99598333333333355</v>
      </c>
      <c r="JU117" s="4">
        <f t="shared" si="55"/>
        <v>1.9405749999999999</v>
      </c>
      <c r="JV117" s="1" t="str" cm="1">
        <f t="array" aca="1" ref="JV117" ca="1">CONCATENATE(INDIRECT(ADDRESS(1,MATCH(_xlfn.MINIFS(B117:JM117,metrics.rec,"MAE"),B117:JM117,0)+1)), ", ", INDIRECT(ADDRESS(2,MATCH(_xlfn.MINIFS(B117:JM117,metrics.rec,"MAE"),B117:JM117,0)+1)))</f>
        <v>k=5, r=0.1</v>
      </c>
      <c r="JW117" s="1" t="str" cm="1">
        <f t="array" aca="1" ref="JW117" ca="1">CONCATENATE(INDIRECT(ADDRESS(1,MATCH(_xlfn.MINIFS(B117:JM117,metrics.rec,"MSE"),B117:JM117,0)+1)), ", ", INDIRECT(ADDRESS(2,MATCH(_xlfn.MINIFS(B117:JM117,metrics.rec,"MSE"),B117:JM117,0)+1)))</f>
        <v>k=5, r=0.1</v>
      </c>
      <c r="JX117" s="1" t="str" cm="1">
        <f t="array" aca="1" ref="JX117" ca="1">CONCATENATE(INDIRECT(ADDRESS(1,MATCH(_xlfn.MAXIFS(B117:JM117,metrics.rec,"R"),B117:JM117,0)+1)), ", ", INDIRECT(ADDRESS(2,MATCH(_xlfn.MAXIFS(B117:JM117,metrics.rec,"R"),B117:JM117,0)+1)))</f>
        <v>k=10, r=0.1</v>
      </c>
      <c r="JY117" s="1" t="str" cm="1">
        <f t="array" aca="1" ref="JY117" ca="1">CONCATENATE(INDIRECT(ADDRESS(1,MATCH(_xlfn.MAXIFS(B117:JM117,metrics.rec,"Precision"),B117:JM117,0)+1)), ", ", INDIRECT(ADDRESS(2,MATCH(_xlfn.MAXIFS(B117:JM117,metrics.rec,"Precision"),B117:JM117,0)+1)))</f>
        <v>k=20, r=0.9</v>
      </c>
      <c r="JZ117" s="1" t="str" cm="1">
        <f t="array" aca="1" ref="JZ117" ca="1">CONCATENATE(INDIRECT(ADDRESS(1,MATCH(_xlfn.MAXIFS(B117:JM117,metrics.rec,"Recall"),B117:JM117,0)+1)), ", ", INDIRECT(ADDRESS(2,MATCH(_xlfn.MAXIFS(B117:JM117,metrics.rec,"Recall"),B117:JM117,0)+1)))</f>
        <v>k=10, r=0.1</v>
      </c>
      <c r="KA117" s="1" t="str" cm="1">
        <f t="array" aca="1" ref="KA117" ca="1">CONCATENATE(INDIRECT(ADDRESS(1,MATCH(_xlfn.MAXIFS(B117:JM117,metrics.rec,"Coverage"),B117:JM117,0)+1)), ", ", INDIRECT(ADDRESS(2,MATCH(_xlfn.MAXIFS(B117:JM117,metrics.rec,"Coverage"),B117:JM117,0)+1)))</f>
        <v>k=10, r=0.9</v>
      </c>
      <c r="KB117" s="1" t="str" cm="1">
        <f t="array" aca="1" ref="KB117" ca="1">CONCATENATE(INDIRECT(ADDRESS(1,MATCH(_xlfn.MAXIFS(B117:JM117,metrics.rec,"Recatio"),B117:JM117,0)+1)), ", ", INDIRECT(ADDRESS(2,MATCH(_xlfn.MAXIFS(B117:JM117,metrics.rec,"Recatio"),B117:JM117,0)+1)))</f>
        <v>k=5, r=0.1</v>
      </c>
      <c r="KC117" s="1" t="str" cm="1">
        <f t="array" aca="1" ref="KC117" ca="1">CONCATENATE(INDIRECT(ADDRESS(1,MATCH(_xlfn.MINIFS(B117:JM117,metrics.rec,"Time"),B117:JM117,0)+1)), ", ", INDIRECT(ADDRESS(2,MATCH(_xlfn.MINIFS(B117:JM117,metrics.rec,"Time"),B117:JM117,0)+1)))</f>
        <v>k=15, r=0.9</v>
      </c>
    </row>
    <row r="118" spans="1:289" x14ac:dyDescent="0.2">
      <c r="A118" s="1" t="s">
        <v>220</v>
      </c>
      <c r="B118" s="4">
        <v>0.6946</v>
      </c>
      <c r="C118" s="4">
        <v>0.81220000000000003</v>
      </c>
      <c r="D118" s="4">
        <v>0.1235</v>
      </c>
      <c r="E118" s="4">
        <v>1.01E-2</v>
      </c>
      <c r="F118" s="4">
        <v>0.58950000000000002</v>
      </c>
      <c r="G118" s="4">
        <v>6.8199999999999997E-2</v>
      </c>
      <c r="H118" s="4">
        <v>1</v>
      </c>
      <c r="I118" s="4">
        <v>2.7892000000000001</v>
      </c>
      <c r="J118" s="5">
        <v>0.70740000000000003</v>
      </c>
      <c r="K118" s="5">
        <v>0.84499999999999997</v>
      </c>
      <c r="L118" s="5">
        <v>0.12659999999999999</v>
      </c>
      <c r="M118" s="5">
        <v>1.9E-2</v>
      </c>
      <c r="N118" s="5">
        <v>0.5383</v>
      </c>
      <c r="O118" s="5">
        <v>6.5299999999999997E-2</v>
      </c>
      <c r="P118" s="5">
        <v>1</v>
      </c>
      <c r="Q118" s="5">
        <v>2.6231</v>
      </c>
      <c r="R118" s="4">
        <v>0.71699999999999997</v>
      </c>
      <c r="S118" s="4">
        <v>0.87139999999999995</v>
      </c>
      <c r="T118" s="4">
        <v>0.1031</v>
      </c>
      <c r="U118" s="4">
        <v>2.7799999999999998E-2</v>
      </c>
      <c r="V118" s="4">
        <v>0.49220000000000003</v>
      </c>
      <c r="W118" s="4">
        <v>6.3200000000000006E-2</v>
      </c>
      <c r="X118" s="4">
        <v>1</v>
      </c>
      <c r="Y118" s="4">
        <v>2.6412</v>
      </c>
      <c r="Z118" s="5">
        <v>0.73129999999999995</v>
      </c>
      <c r="AA118" s="5">
        <v>0.90210000000000001</v>
      </c>
      <c r="AB118" s="5">
        <v>0.1013</v>
      </c>
      <c r="AC118" s="5">
        <v>3.61E-2</v>
      </c>
      <c r="AD118" s="5">
        <v>0.4365</v>
      </c>
      <c r="AE118" s="5">
        <v>6.1100000000000002E-2</v>
      </c>
      <c r="AF118" s="5">
        <v>1</v>
      </c>
      <c r="AG118" s="5">
        <v>2.2562000000000002</v>
      </c>
      <c r="AH118" s="4">
        <v>0.73540000000000005</v>
      </c>
      <c r="AI118" s="4">
        <v>0.91310000000000002</v>
      </c>
      <c r="AJ118" s="4">
        <v>0.1014</v>
      </c>
      <c r="AK118" s="4">
        <v>4.4400000000000002E-2</v>
      </c>
      <c r="AL118" s="4">
        <v>0.38279999999999997</v>
      </c>
      <c r="AM118" s="4">
        <v>5.8400000000000001E-2</v>
      </c>
      <c r="AN118" s="4">
        <v>1</v>
      </c>
      <c r="AO118" s="4">
        <v>1.9794</v>
      </c>
      <c r="AP118" s="5">
        <v>0.74360000000000004</v>
      </c>
      <c r="AQ118" s="5">
        <v>0.93210000000000004</v>
      </c>
      <c r="AR118" s="5">
        <v>7.9500000000000001E-2</v>
      </c>
      <c r="AS118" s="5">
        <v>5.3499999999999999E-2</v>
      </c>
      <c r="AT118" s="5">
        <v>0.32719999999999999</v>
      </c>
      <c r="AU118" s="5">
        <v>5.3999999999999999E-2</v>
      </c>
      <c r="AV118" s="5">
        <v>1</v>
      </c>
      <c r="AW118" s="5">
        <v>1.8794999999999999</v>
      </c>
      <c r="AX118" s="4">
        <v>0.75119999999999998</v>
      </c>
      <c r="AY118" s="4">
        <v>0.94950000000000001</v>
      </c>
      <c r="AZ118" s="4">
        <v>7.7799999999999994E-2</v>
      </c>
      <c r="BA118" s="4">
        <v>6.4899999999999999E-2</v>
      </c>
      <c r="BB118" s="4">
        <v>0.27689999999999998</v>
      </c>
      <c r="BC118" s="4">
        <v>4.9500000000000002E-2</v>
      </c>
      <c r="BD118" s="4">
        <v>1</v>
      </c>
      <c r="BE118" s="4">
        <v>1.6919</v>
      </c>
      <c r="BF118" s="5">
        <v>0.76100000000000001</v>
      </c>
      <c r="BG118" s="5">
        <v>0.97699999999999998</v>
      </c>
      <c r="BH118" s="5">
        <v>7.0699999999999999E-2</v>
      </c>
      <c r="BI118" s="5">
        <v>7.8E-2</v>
      </c>
      <c r="BJ118" s="5">
        <v>0.21</v>
      </c>
      <c r="BK118" s="5">
        <v>4.2599999999999999E-2</v>
      </c>
      <c r="BL118" s="5">
        <v>0.99870000000000003</v>
      </c>
      <c r="BM118" s="5">
        <v>1.2628999999999999</v>
      </c>
      <c r="BN118" s="4">
        <v>0.7661</v>
      </c>
      <c r="BO118" s="4">
        <v>0.98160000000000003</v>
      </c>
      <c r="BP118" s="4">
        <v>7.3800000000000004E-2</v>
      </c>
      <c r="BQ118" s="4">
        <v>9.5299999999999996E-2</v>
      </c>
      <c r="BR118" s="4">
        <v>0.12039999999999999</v>
      </c>
      <c r="BS118" s="4">
        <v>3.15E-2</v>
      </c>
      <c r="BT118" s="4">
        <v>0.98129999999999995</v>
      </c>
      <c r="BU118" s="4">
        <v>0.93020000000000003</v>
      </c>
      <c r="BV118" s="5">
        <v>0.69950000000000001</v>
      </c>
      <c r="BW118" s="5">
        <v>0.8306</v>
      </c>
      <c r="BX118" s="5">
        <v>0.1336</v>
      </c>
      <c r="BY118" s="5">
        <v>0.01</v>
      </c>
      <c r="BZ118" s="5">
        <v>0.58809999999999996</v>
      </c>
      <c r="CA118" s="5">
        <v>6.8500000000000005E-2</v>
      </c>
      <c r="CB118" s="5">
        <v>1</v>
      </c>
      <c r="CC118" s="5">
        <v>3.0794999999999999</v>
      </c>
      <c r="CD118" s="4">
        <v>0.71640000000000004</v>
      </c>
      <c r="CE118" s="4">
        <v>0.86460000000000004</v>
      </c>
      <c r="CF118" s="4">
        <v>0.11509999999999999</v>
      </c>
      <c r="CG118" s="4">
        <v>2.7799999999999998E-2</v>
      </c>
      <c r="CH118" s="4">
        <v>0.48980000000000001</v>
      </c>
      <c r="CI118" s="4">
        <v>6.3399999999999998E-2</v>
      </c>
      <c r="CJ118" s="4">
        <v>1</v>
      </c>
      <c r="CK118" s="4">
        <v>2.5949</v>
      </c>
      <c r="CL118" s="5">
        <v>0.73460000000000003</v>
      </c>
      <c r="CM118" s="5">
        <v>0.90880000000000005</v>
      </c>
      <c r="CN118" s="5">
        <v>0.1009</v>
      </c>
      <c r="CO118" s="5">
        <v>4.3900000000000002E-2</v>
      </c>
      <c r="CP118" s="5">
        <v>0.38600000000000001</v>
      </c>
      <c r="CQ118" s="5">
        <v>5.9299999999999999E-2</v>
      </c>
      <c r="CR118" s="5">
        <v>1</v>
      </c>
      <c r="CS118" s="5">
        <v>1.2708999999999999</v>
      </c>
      <c r="CT118" s="4">
        <v>0.75429999999999997</v>
      </c>
      <c r="CU118" s="4">
        <v>0.95520000000000005</v>
      </c>
      <c r="CV118" s="4">
        <v>8.4699999999999998E-2</v>
      </c>
      <c r="CW118" s="4">
        <v>6.4000000000000001E-2</v>
      </c>
      <c r="CX118" s="4">
        <v>0.27689999999999998</v>
      </c>
      <c r="CY118" s="4">
        <v>5.0299999999999997E-2</v>
      </c>
      <c r="CZ118" s="4">
        <v>1</v>
      </c>
      <c r="DA118" s="4">
        <v>1.7596000000000001</v>
      </c>
      <c r="DB118" s="5">
        <v>0.76900000000000002</v>
      </c>
      <c r="DC118" s="5">
        <v>0.97750000000000004</v>
      </c>
      <c r="DD118" s="5">
        <v>5.4199999999999998E-2</v>
      </c>
      <c r="DE118" s="5">
        <v>9.69E-2</v>
      </c>
      <c r="DF118" s="5">
        <v>0.12280000000000001</v>
      </c>
      <c r="DG118" s="5">
        <v>3.1600000000000003E-2</v>
      </c>
      <c r="DH118" s="5">
        <v>0.9788</v>
      </c>
      <c r="DI118" s="5">
        <v>0.95860000000000001</v>
      </c>
      <c r="DJ118" s="4">
        <v>0.69650000000000001</v>
      </c>
      <c r="DK118" s="4">
        <v>0.82069999999999999</v>
      </c>
      <c r="DL118" s="4">
        <v>0.1295</v>
      </c>
      <c r="DM118" s="4">
        <v>1.01E-2</v>
      </c>
      <c r="DN118" s="4">
        <v>0.59060000000000001</v>
      </c>
      <c r="DO118" s="4">
        <v>6.8199999999999997E-2</v>
      </c>
      <c r="DP118" s="4">
        <v>1</v>
      </c>
      <c r="DQ118" s="4">
        <v>2.6734</v>
      </c>
      <c r="DR118" s="5">
        <v>0.71789999999999998</v>
      </c>
      <c r="DS118" s="5">
        <v>0.86839999999999995</v>
      </c>
      <c r="DT118" s="5">
        <v>0.11609999999999999</v>
      </c>
      <c r="DU118" s="5">
        <v>2.7799999999999998E-2</v>
      </c>
      <c r="DV118" s="5">
        <v>0.4924</v>
      </c>
      <c r="DW118" s="5">
        <v>6.3399999999999998E-2</v>
      </c>
      <c r="DX118" s="5">
        <v>1</v>
      </c>
      <c r="DY118" s="5">
        <v>2.3904999999999998</v>
      </c>
      <c r="DZ118" s="4">
        <v>0.73560000000000003</v>
      </c>
      <c r="EA118" s="4">
        <v>0.91300000000000003</v>
      </c>
      <c r="EB118" s="4">
        <v>9.98E-2</v>
      </c>
      <c r="EC118" s="4">
        <v>4.4200000000000003E-2</v>
      </c>
      <c r="ED118" s="4">
        <v>0.38429999999999997</v>
      </c>
      <c r="EE118" s="4">
        <v>5.8700000000000002E-2</v>
      </c>
      <c r="EF118" s="4">
        <v>1</v>
      </c>
      <c r="EG118" s="4">
        <v>2.0533999999999999</v>
      </c>
      <c r="EH118" s="5">
        <v>0.75370000000000004</v>
      </c>
      <c r="EI118" s="5">
        <v>0.96330000000000005</v>
      </c>
      <c r="EJ118" s="5">
        <v>7.7100000000000002E-2</v>
      </c>
      <c r="EK118" s="5">
        <v>6.4799999999999996E-2</v>
      </c>
      <c r="EL118" s="5">
        <v>0.27539999999999998</v>
      </c>
      <c r="EM118" s="5">
        <v>4.9399999999999999E-2</v>
      </c>
      <c r="EN118" s="5">
        <v>0.99980000000000002</v>
      </c>
      <c r="EO118" s="5">
        <v>1.6434</v>
      </c>
      <c r="EP118" s="4">
        <v>0.76580000000000004</v>
      </c>
      <c r="EQ118" s="4">
        <v>0.97119999999999995</v>
      </c>
      <c r="ER118" s="4">
        <v>3.95E-2</v>
      </c>
      <c r="ES118" s="4">
        <v>9.8000000000000004E-2</v>
      </c>
      <c r="ET118" s="4">
        <v>0.1229</v>
      </c>
      <c r="EU118" s="4">
        <v>3.1300000000000001E-2</v>
      </c>
      <c r="EV118" s="4">
        <v>0.97619999999999996</v>
      </c>
      <c r="EW118" s="4">
        <v>0.92190000000000005</v>
      </c>
      <c r="EX118" s="5">
        <v>0.69420000000000004</v>
      </c>
      <c r="EY118" s="5">
        <v>0.81399999999999995</v>
      </c>
      <c r="EZ118" s="5">
        <v>0.1328</v>
      </c>
      <c r="FA118" s="5">
        <v>1.01E-2</v>
      </c>
      <c r="FB118" s="5">
        <v>0.58850000000000002</v>
      </c>
      <c r="FC118" s="5">
        <v>6.83E-2</v>
      </c>
      <c r="FD118" s="5">
        <v>1</v>
      </c>
      <c r="FE118" s="5">
        <v>2.7664</v>
      </c>
      <c r="FF118" s="4">
        <v>0.71789999999999998</v>
      </c>
      <c r="FG118" s="4">
        <v>0.87139999999999995</v>
      </c>
      <c r="FH118" s="4">
        <v>0.1128</v>
      </c>
      <c r="FI118" s="4">
        <v>2.7900000000000001E-2</v>
      </c>
      <c r="FJ118" s="4">
        <v>0.49440000000000001</v>
      </c>
      <c r="FK118" s="4">
        <v>6.3399999999999998E-2</v>
      </c>
      <c r="FL118" s="4">
        <v>1</v>
      </c>
      <c r="FM118" s="4">
        <v>2.6770999999999998</v>
      </c>
      <c r="FN118" s="5">
        <v>0.73740000000000006</v>
      </c>
      <c r="FO118" s="5">
        <v>0.91810000000000003</v>
      </c>
      <c r="FP118" s="5">
        <v>0.10299999999999999</v>
      </c>
      <c r="FQ118" s="5">
        <v>4.4400000000000002E-2</v>
      </c>
      <c r="FR118" s="5">
        <v>0.38319999999999999</v>
      </c>
      <c r="FS118" s="5">
        <v>5.8200000000000002E-2</v>
      </c>
      <c r="FT118" s="5">
        <v>1</v>
      </c>
      <c r="FU118" s="5">
        <v>1.9581</v>
      </c>
      <c r="FV118" s="4">
        <v>0.75619999999999998</v>
      </c>
      <c r="FW118" s="4">
        <v>0.96330000000000005</v>
      </c>
      <c r="FX118" s="4">
        <v>8.48E-2</v>
      </c>
      <c r="FY118" s="4">
        <v>6.54E-2</v>
      </c>
      <c r="FZ118" s="4">
        <v>0.27860000000000001</v>
      </c>
      <c r="GA118" s="4">
        <v>4.9500000000000002E-2</v>
      </c>
      <c r="GB118" s="4">
        <v>0.99980000000000002</v>
      </c>
      <c r="GC118" s="4">
        <v>1.5566</v>
      </c>
      <c r="GD118" s="5">
        <v>0.75939999999999996</v>
      </c>
      <c r="GE118" s="5">
        <v>0.96389999999999998</v>
      </c>
      <c r="GF118" s="5">
        <v>7.3899999999999993E-2</v>
      </c>
      <c r="GG118" s="5">
        <v>9.5699999999999993E-2</v>
      </c>
      <c r="GH118" s="5">
        <v>0.12139999999999999</v>
      </c>
      <c r="GI118" s="5">
        <v>3.1600000000000003E-2</v>
      </c>
      <c r="GJ118" s="5">
        <v>0.97770000000000001</v>
      </c>
      <c r="GK118" s="5">
        <v>1.1180000000000001</v>
      </c>
      <c r="GL118" s="4"/>
      <c r="GM118" s="4"/>
      <c r="GN118" s="4"/>
      <c r="GO118" s="4"/>
      <c r="GP118" s="4"/>
      <c r="GQ118" s="4"/>
      <c r="GR118" s="4"/>
      <c r="GS118" s="4"/>
      <c r="GT118" s="5"/>
      <c r="GU118" s="5"/>
      <c r="GV118" s="5"/>
      <c r="GW118" s="5"/>
      <c r="GX118" s="5"/>
      <c r="GY118" s="5"/>
      <c r="GZ118" s="5"/>
      <c r="HA118" s="5"/>
      <c r="HB118" s="4">
        <v>0.7369</v>
      </c>
      <c r="HC118" s="4">
        <v>0.91759999999999997</v>
      </c>
      <c r="HD118" s="4">
        <v>0.1002</v>
      </c>
      <c r="HE118" s="4">
        <v>4.3999999999999997E-2</v>
      </c>
      <c r="HF118" s="4">
        <v>0.38290000000000002</v>
      </c>
      <c r="HG118" s="4">
        <v>5.8799999999999998E-2</v>
      </c>
      <c r="HH118" s="4">
        <v>1</v>
      </c>
      <c r="HI118" s="4">
        <v>1.8935</v>
      </c>
      <c r="HJ118" s="5"/>
      <c r="HK118" s="5"/>
      <c r="HL118" s="5"/>
      <c r="HM118" s="5"/>
      <c r="HN118" s="5"/>
      <c r="HO118" s="5"/>
      <c r="HP118" s="5"/>
      <c r="HQ118" s="5"/>
      <c r="HR118" s="4"/>
      <c r="HS118" s="4"/>
      <c r="HT118" s="4"/>
      <c r="HU118" s="4"/>
      <c r="HV118" s="4"/>
      <c r="HW118" s="4"/>
      <c r="HX118" s="4"/>
      <c r="HY118" s="4"/>
      <c r="HZ118" s="5"/>
      <c r="IA118" s="5"/>
      <c r="IB118" s="5"/>
      <c r="IC118" s="5"/>
      <c r="ID118" s="5"/>
      <c r="IE118" s="5"/>
      <c r="IF118" s="5"/>
      <c r="IG118" s="5"/>
      <c r="IH118" s="4"/>
      <c r="II118" s="4"/>
      <c r="IJ118" s="4"/>
      <c r="IK118" s="4"/>
      <c r="IL118" s="4"/>
      <c r="IM118" s="4"/>
      <c r="IN118" s="4"/>
      <c r="IO118" s="4"/>
      <c r="IP118" s="5"/>
      <c r="IQ118" s="5"/>
      <c r="IR118" s="5"/>
      <c r="IS118" s="5"/>
      <c r="IT118" s="5"/>
      <c r="IU118" s="5"/>
      <c r="IV118" s="5"/>
      <c r="IW118" s="5"/>
      <c r="IX118" s="4"/>
      <c r="IY118" s="4"/>
      <c r="IZ118" s="4"/>
      <c r="JA118" s="4"/>
      <c r="JB118" s="4"/>
      <c r="JC118" s="4"/>
      <c r="JD118" s="4"/>
      <c r="JE118" s="4"/>
      <c r="JF118" s="5"/>
      <c r="JG118" s="5"/>
      <c r="JH118" s="5"/>
      <c r="JI118" s="5"/>
      <c r="JJ118" s="5"/>
      <c r="JK118" s="5"/>
      <c r="JL118" s="5"/>
      <c r="JM118" s="5"/>
      <c r="JN118" s="4">
        <f t="shared" si="48"/>
        <v>0.7341160000000001</v>
      </c>
      <c r="JO118" s="4">
        <f t="shared" si="49"/>
        <v>0.90822400000000003</v>
      </c>
      <c r="JP118" s="4">
        <f t="shared" si="50"/>
        <v>9.6628000000000006E-2</v>
      </c>
      <c r="JQ118" s="4">
        <f t="shared" si="51"/>
        <v>4.8163999999999998E-2</v>
      </c>
      <c r="JR118" s="4">
        <f t="shared" si="52"/>
        <v>0.37408000000000002</v>
      </c>
      <c r="JS118" s="4">
        <f t="shared" si="53"/>
        <v>5.4708000000000014E-2</v>
      </c>
      <c r="JT118" s="4">
        <f t="shared" si="54"/>
        <v>0.99649199999999993</v>
      </c>
      <c r="JU118" s="4">
        <f t="shared" si="55"/>
        <v>1.9747760000000005</v>
      </c>
      <c r="JV118" s="1" t="str" cm="1">
        <f t="array" aca="1" ref="JV118" ca="1">CONCATENATE(INDIRECT(ADDRESS(1,MATCH(_xlfn.MINIFS(B118:JM118,metrics.rec,"MAE"),B118:JM118,0)+1)), ", ", INDIRECT(ADDRESS(2,MATCH(_xlfn.MINIFS(B118:JM118,metrics.rec,"MAE"),B118:JM118,0)+1)))</f>
        <v>k=20, r=0.1</v>
      </c>
      <c r="JW118" s="1" t="str" cm="1">
        <f t="array" aca="1" ref="JW118" ca="1">CONCATENATE(INDIRECT(ADDRESS(1,MATCH(_xlfn.MINIFS(B118:JM118,metrics.rec,"MSE"),B118:JM118,0)+1)), ", ", INDIRECT(ADDRESS(2,MATCH(_xlfn.MINIFS(B118:JM118,metrics.rec,"MSE"),B118:JM118,0)+1)))</f>
        <v>k=5, r=0.1</v>
      </c>
      <c r="JX118" s="1" t="str" cm="1">
        <f t="array" aca="1" ref="JX118" ca="1">CONCATENATE(INDIRECT(ADDRESS(1,MATCH(_xlfn.MAXIFS(B118:JM118,metrics.rec,"R"),B118:JM118,0)+1)), ", ", INDIRECT(ADDRESS(2,MATCH(_xlfn.MAXIFS(B118:JM118,metrics.rec,"R"),B118:JM118,0)+1)))</f>
        <v>k=10, r=0.1</v>
      </c>
      <c r="JY118" s="1" t="str" cm="1">
        <f t="array" aca="1" ref="JY118" ca="1">CONCATENATE(INDIRECT(ADDRESS(1,MATCH(_xlfn.MAXIFS(B118:JM118,metrics.rec,"Precision"),B118:JM118,0)+1)), ", ", INDIRECT(ADDRESS(2,MATCH(_xlfn.MAXIFS(B118:JM118,metrics.rec,"Precision"),B118:JM118,0)+1)))</f>
        <v>k=15, r=0.9</v>
      </c>
      <c r="JZ118" s="1" t="str" cm="1">
        <f t="array" aca="1" ref="JZ118" ca="1">CONCATENATE(INDIRECT(ADDRESS(1,MATCH(_xlfn.MAXIFS(B118:JM118,metrics.rec,"Recall"),B118:JM118,0)+1)), ", ", INDIRECT(ADDRESS(2,MATCH(_xlfn.MAXIFS(B118:JM118,metrics.rec,"Recall"),B118:JM118,0)+1)))</f>
        <v>k=10, r=0.1</v>
      </c>
      <c r="KA118" s="1" t="str" cm="1">
        <f t="array" aca="1" ref="KA118" ca="1">CONCATENATE(INDIRECT(ADDRESS(1,MATCH(_xlfn.MAXIFS(B118:JM118,metrics.rec,"Coverage"),B118:JM118,0)+1)), ", ", INDIRECT(ADDRESS(2,MATCH(_xlfn.MAXIFS(B118:JM118,metrics.rec,"Coverage"),B118:JM118,0)+1)))</f>
        <v>k=10, r=0.1</v>
      </c>
      <c r="KB118" s="1" t="str" cm="1">
        <f t="array" aca="1" ref="KB118" ca="1">CONCATENATE(INDIRECT(ADDRESS(1,MATCH(_xlfn.MAXIFS(B118:JM118,metrics.rec,"Recatio"),B118:JM118,0)+1)), ", ", INDIRECT(ADDRESS(2,MATCH(_xlfn.MAXIFS(B118:JM118,metrics.rec,"Recatio"),B118:JM118,0)+1)))</f>
        <v>k=5, r=0.1</v>
      </c>
      <c r="KC118" s="1" t="str" cm="1">
        <f t="array" aca="1" ref="KC118" ca="1">CONCATENATE(INDIRECT(ADDRESS(1,MATCH(_xlfn.MINIFS(B118:JM118,metrics.rec,"Time"),B118:JM118,0)+1)), ", ", INDIRECT(ADDRESS(2,MATCH(_xlfn.MINIFS(B118:JM118,metrics.rec,"Time"),B118:JM118,0)+1)))</f>
        <v>k=15, r=0.9</v>
      </c>
    </row>
    <row r="119" spans="1:289" x14ac:dyDescent="0.2">
      <c r="A119" s="1" t="s">
        <v>105</v>
      </c>
      <c r="B119" s="4">
        <v>0.63549999999999995</v>
      </c>
      <c r="C119" s="4">
        <v>0.70650000000000002</v>
      </c>
      <c r="D119" s="4">
        <v>0.25580000000000003</v>
      </c>
      <c r="E119" s="4">
        <v>3.5999999999999999E-3</v>
      </c>
      <c r="F119" s="4">
        <v>0.85940000000000005</v>
      </c>
      <c r="G119" s="4"/>
      <c r="H119" s="4">
        <v>1</v>
      </c>
      <c r="I119" s="4">
        <v>2.6354000000000002</v>
      </c>
      <c r="J119" s="5">
        <v>0.64200000000000002</v>
      </c>
      <c r="K119" s="5">
        <v>0.72319999999999995</v>
      </c>
      <c r="L119" s="5">
        <v>0.25569999999999998</v>
      </c>
      <c r="M119" s="5">
        <v>7.0000000000000001E-3</v>
      </c>
      <c r="N119" s="5">
        <v>0.85340000000000005</v>
      </c>
      <c r="O119" s="5">
        <v>0.27900000000000003</v>
      </c>
      <c r="P119" s="5">
        <v>1</v>
      </c>
      <c r="Q119" s="5">
        <v>2.6183999999999998</v>
      </c>
      <c r="R119" s="4">
        <v>0.64980000000000004</v>
      </c>
      <c r="S119" s="4">
        <v>0.73809999999999998</v>
      </c>
      <c r="T119" s="4">
        <v>0.2354</v>
      </c>
      <c r="U119" s="4">
        <v>1.0800000000000001E-2</v>
      </c>
      <c r="V119" s="4">
        <v>0.84450000000000003</v>
      </c>
      <c r="W119" s="4"/>
      <c r="X119" s="4">
        <v>1</v>
      </c>
      <c r="Y119" s="4">
        <v>2.3788999999999998</v>
      </c>
      <c r="Z119" s="5">
        <v>0.65359999999999996</v>
      </c>
      <c r="AA119" s="5">
        <v>0.74529999999999996</v>
      </c>
      <c r="AB119" s="5">
        <v>0.2361</v>
      </c>
      <c r="AC119" s="5">
        <v>1.49E-2</v>
      </c>
      <c r="AD119" s="5">
        <v>0.8327</v>
      </c>
      <c r="AE119" s="5">
        <v>0.28199999999999997</v>
      </c>
      <c r="AF119" s="5">
        <v>1</v>
      </c>
      <c r="AG119" s="5">
        <v>2.2103000000000002</v>
      </c>
      <c r="AH119" s="4">
        <v>0.66259999999999997</v>
      </c>
      <c r="AI119" s="4">
        <v>0.76690000000000003</v>
      </c>
      <c r="AJ119" s="4">
        <v>0.2147</v>
      </c>
      <c r="AK119" s="4">
        <v>1.9199999999999998E-2</v>
      </c>
      <c r="AL119" s="4">
        <v>0.81530000000000002</v>
      </c>
      <c r="AM119" s="4"/>
      <c r="AN119" s="4">
        <v>1</v>
      </c>
      <c r="AO119" s="4">
        <v>2.3515000000000001</v>
      </c>
      <c r="AP119" s="5">
        <v>0.67159999999999997</v>
      </c>
      <c r="AQ119" s="5">
        <v>0.78649999999999998</v>
      </c>
      <c r="AR119" s="5">
        <v>0.19309999999999999</v>
      </c>
      <c r="AS119" s="5">
        <v>2.3599999999999999E-2</v>
      </c>
      <c r="AT119" s="5">
        <v>0.79420000000000002</v>
      </c>
      <c r="AU119" s="5">
        <v>0.29659999999999997</v>
      </c>
      <c r="AV119" s="5">
        <v>0.99929999999999997</v>
      </c>
      <c r="AW119" s="5">
        <v>1.8415999999999999</v>
      </c>
      <c r="AX119" s="4">
        <v>0.68910000000000005</v>
      </c>
      <c r="AY119" s="4">
        <v>0.82479999999999998</v>
      </c>
      <c r="AZ119" s="4">
        <v>0.16489999999999999</v>
      </c>
      <c r="BA119" s="4">
        <v>2.7799999999999998E-2</v>
      </c>
      <c r="BB119" s="4">
        <v>0.75580000000000003</v>
      </c>
      <c r="BC119" s="4"/>
      <c r="BD119" s="4">
        <v>0.99739999999999995</v>
      </c>
      <c r="BE119" s="4">
        <v>1.8603000000000001</v>
      </c>
      <c r="BF119" s="5">
        <v>0.71350000000000002</v>
      </c>
      <c r="BG119" s="5">
        <v>0.88700000000000001</v>
      </c>
      <c r="BH119" s="5">
        <v>0.14829999999999999</v>
      </c>
      <c r="BI119" s="5">
        <v>3.27E-2</v>
      </c>
      <c r="BJ119" s="5">
        <v>0.6855</v>
      </c>
      <c r="BK119" s="5">
        <v>0.33179999999999998</v>
      </c>
      <c r="BL119" s="5">
        <v>0.99080000000000001</v>
      </c>
      <c r="BM119" s="5">
        <v>1.2225999999999999</v>
      </c>
      <c r="BN119" s="4">
        <v>0.74539999999999995</v>
      </c>
      <c r="BO119" s="4">
        <v>0.95650000000000002</v>
      </c>
      <c r="BP119" s="4">
        <v>9.3899999999999997E-2</v>
      </c>
      <c r="BQ119" s="4">
        <v>4.5900000000000003E-2</v>
      </c>
      <c r="BR119" s="4">
        <v>0.54190000000000005</v>
      </c>
      <c r="BS119" s="4"/>
      <c r="BT119" s="4">
        <v>0.93920000000000003</v>
      </c>
      <c r="BU119" s="4">
        <v>1.089</v>
      </c>
      <c r="BV119" s="5">
        <v>0.6401</v>
      </c>
      <c r="BW119" s="5">
        <v>0.71909999999999996</v>
      </c>
      <c r="BX119" s="5">
        <v>0.27660000000000001</v>
      </c>
      <c r="BY119" s="5">
        <v>3.5000000000000001E-3</v>
      </c>
      <c r="BZ119" s="5">
        <v>0.85909999999999997</v>
      </c>
      <c r="CA119" s="5">
        <v>0.28320000000000001</v>
      </c>
      <c r="CB119" s="5">
        <v>1</v>
      </c>
      <c r="CC119" s="5">
        <v>3.0129999999999999</v>
      </c>
      <c r="CD119" s="4">
        <v>0.64880000000000004</v>
      </c>
      <c r="CE119" s="4">
        <v>0.73550000000000004</v>
      </c>
      <c r="CF119" s="4">
        <v>0.255</v>
      </c>
      <c r="CG119" s="4">
        <v>1.0800000000000001E-2</v>
      </c>
      <c r="CH119" s="4">
        <v>0.84440000000000004</v>
      </c>
      <c r="CI119" s="4">
        <v>0.2802</v>
      </c>
      <c r="CJ119" s="4">
        <v>1</v>
      </c>
      <c r="CK119" s="4">
        <v>2.5407000000000002</v>
      </c>
      <c r="CL119" s="5">
        <v>0.6623</v>
      </c>
      <c r="CM119" s="5">
        <v>0.76729999999999998</v>
      </c>
      <c r="CN119" s="5">
        <v>0.21479999999999999</v>
      </c>
      <c r="CO119" s="5">
        <v>1.9300000000000001E-2</v>
      </c>
      <c r="CP119" s="5">
        <v>0.81710000000000005</v>
      </c>
      <c r="CQ119" s="5">
        <v>0.28589999999999999</v>
      </c>
      <c r="CR119" s="5">
        <v>1</v>
      </c>
      <c r="CS119" s="5">
        <v>1.2384999999999999</v>
      </c>
      <c r="CT119" s="4">
        <v>0.68730000000000002</v>
      </c>
      <c r="CU119" s="4">
        <v>0.82289999999999996</v>
      </c>
      <c r="CV119" s="4">
        <v>0.17280000000000001</v>
      </c>
      <c r="CW119" s="4">
        <v>2.81E-2</v>
      </c>
      <c r="CX119" s="4">
        <v>0.75560000000000005</v>
      </c>
      <c r="CY119" s="4">
        <v>0.31280000000000002</v>
      </c>
      <c r="CZ119" s="4">
        <v>0.99739999999999995</v>
      </c>
      <c r="DA119" s="4">
        <v>1.7298</v>
      </c>
      <c r="DB119" s="5">
        <v>0.74239999999999995</v>
      </c>
      <c r="DC119" s="5">
        <v>0.95040000000000002</v>
      </c>
      <c r="DD119" s="5">
        <v>0.10680000000000001</v>
      </c>
      <c r="DE119" s="5">
        <v>4.5699999999999998E-2</v>
      </c>
      <c r="DF119" s="5">
        <v>0.5413</v>
      </c>
      <c r="DG119" s="5">
        <v>0.29299999999999998</v>
      </c>
      <c r="DH119" s="5">
        <v>0.94040000000000001</v>
      </c>
      <c r="DI119" s="5">
        <v>0.91300000000000003</v>
      </c>
      <c r="DJ119" s="4">
        <v>0.64019999999999999</v>
      </c>
      <c r="DK119" s="4">
        <v>0.71970000000000001</v>
      </c>
      <c r="DL119" s="4">
        <v>0.26569999999999999</v>
      </c>
      <c r="DM119" s="4">
        <v>3.5000000000000001E-3</v>
      </c>
      <c r="DN119" s="4">
        <v>0.85919999999999996</v>
      </c>
      <c r="DO119" s="4">
        <v>0.28410000000000002</v>
      </c>
      <c r="DP119" s="4">
        <v>1</v>
      </c>
      <c r="DQ119" s="4">
        <v>2.6667999999999998</v>
      </c>
      <c r="DR119" s="5">
        <v>0.64939999999999998</v>
      </c>
      <c r="DS119" s="5">
        <v>0.73899999999999999</v>
      </c>
      <c r="DT119" s="5">
        <v>0.24299999999999999</v>
      </c>
      <c r="DU119" s="5">
        <v>1.0800000000000001E-2</v>
      </c>
      <c r="DV119" s="5">
        <v>0.84430000000000005</v>
      </c>
      <c r="DW119" s="5">
        <v>0.27960000000000002</v>
      </c>
      <c r="DX119" s="5">
        <v>1</v>
      </c>
      <c r="DY119" s="5">
        <v>2.3401999999999998</v>
      </c>
      <c r="DZ119" s="4">
        <v>0.66169999999999995</v>
      </c>
      <c r="EA119" s="4">
        <v>0.76480000000000004</v>
      </c>
      <c r="EB119" s="4">
        <v>0.2157</v>
      </c>
      <c r="EC119" s="4">
        <v>1.9199999999999998E-2</v>
      </c>
      <c r="ED119" s="4">
        <v>0.81720000000000004</v>
      </c>
      <c r="EE119" s="4">
        <v>0.28689999999999999</v>
      </c>
      <c r="EF119" s="4">
        <v>0.99980000000000002</v>
      </c>
      <c r="EG119" s="4">
        <v>2.0731000000000002</v>
      </c>
      <c r="EH119" s="5">
        <v>0.68869999999999998</v>
      </c>
      <c r="EI119" s="5">
        <v>0.82640000000000002</v>
      </c>
      <c r="EJ119" s="5">
        <v>0.1729</v>
      </c>
      <c r="EK119" s="5">
        <v>2.81E-2</v>
      </c>
      <c r="EL119" s="5">
        <v>0.755</v>
      </c>
      <c r="EM119" s="5">
        <v>0.31240000000000001</v>
      </c>
      <c r="EN119" s="5">
        <v>0.997</v>
      </c>
      <c r="EO119" s="5">
        <v>1.5992999999999999</v>
      </c>
      <c r="EP119" s="4">
        <v>0.74250000000000005</v>
      </c>
      <c r="EQ119" s="4">
        <v>0.95109999999999995</v>
      </c>
      <c r="ER119" s="4">
        <v>0.1094</v>
      </c>
      <c r="ES119" s="4">
        <v>4.5999999999999999E-2</v>
      </c>
      <c r="ET119" s="4">
        <v>0.54</v>
      </c>
      <c r="EU119" s="4">
        <v>0.29020000000000001</v>
      </c>
      <c r="EV119" s="4">
        <v>0.93610000000000004</v>
      </c>
      <c r="EW119" s="4">
        <v>0.85770000000000002</v>
      </c>
      <c r="EX119" s="5">
        <v>0.63739999999999997</v>
      </c>
      <c r="EY119" s="5">
        <v>0.71220000000000006</v>
      </c>
      <c r="EZ119" s="5">
        <v>0.26939999999999997</v>
      </c>
      <c r="FA119" s="5">
        <v>3.5000000000000001E-3</v>
      </c>
      <c r="FB119" s="5">
        <v>0.8599</v>
      </c>
      <c r="FC119" s="5">
        <v>0.28399999999999997</v>
      </c>
      <c r="FD119" s="5">
        <v>1</v>
      </c>
      <c r="FE119" s="5">
        <v>2.7256999999999998</v>
      </c>
      <c r="FF119" s="4">
        <v>0.64929999999999999</v>
      </c>
      <c r="FG119" s="4">
        <v>0.73850000000000005</v>
      </c>
      <c r="FH119" s="4">
        <v>0.24440000000000001</v>
      </c>
      <c r="FI119" s="4">
        <v>1.0800000000000001E-2</v>
      </c>
      <c r="FJ119" s="4">
        <v>0.84460000000000002</v>
      </c>
      <c r="FK119" s="4">
        <v>0.27989999999999998</v>
      </c>
      <c r="FL119" s="4">
        <v>1</v>
      </c>
      <c r="FM119" s="4">
        <v>2.5379</v>
      </c>
      <c r="FN119" s="5">
        <v>0.66279999999999994</v>
      </c>
      <c r="FO119" s="5">
        <v>0.76819999999999999</v>
      </c>
      <c r="FP119" s="5">
        <v>0.216</v>
      </c>
      <c r="FQ119" s="5">
        <v>1.9300000000000001E-2</v>
      </c>
      <c r="FR119" s="5">
        <v>0.81710000000000005</v>
      </c>
      <c r="FS119" s="5">
        <v>0.28570000000000001</v>
      </c>
      <c r="FT119" s="5">
        <v>0.99980000000000002</v>
      </c>
      <c r="FU119" s="5">
        <v>1.9233</v>
      </c>
      <c r="FV119" s="4">
        <v>0.69</v>
      </c>
      <c r="FW119" s="4">
        <v>0.82920000000000005</v>
      </c>
      <c r="FX119" s="4">
        <v>0.17080000000000001</v>
      </c>
      <c r="FY119" s="4">
        <v>2.7900000000000001E-2</v>
      </c>
      <c r="FZ119" s="4">
        <v>0.75490000000000002</v>
      </c>
      <c r="GA119" s="4">
        <v>0.31459999999999999</v>
      </c>
      <c r="GB119" s="4">
        <v>0.99750000000000005</v>
      </c>
      <c r="GC119" s="4">
        <v>1.5515000000000001</v>
      </c>
      <c r="GD119" s="5">
        <v>0.74180000000000001</v>
      </c>
      <c r="GE119" s="5">
        <v>0.95</v>
      </c>
      <c r="GF119" s="5">
        <v>0.1081</v>
      </c>
      <c r="GG119" s="5">
        <v>4.58E-2</v>
      </c>
      <c r="GH119" s="5">
        <v>0.53949999999999998</v>
      </c>
      <c r="GI119" s="5">
        <v>0.29110000000000003</v>
      </c>
      <c r="GJ119" s="5">
        <v>0.93389999999999995</v>
      </c>
      <c r="GK119" s="5">
        <v>0.94950000000000001</v>
      </c>
      <c r="GL119" s="4"/>
      <c r="GM119" s="4"/>
      <c r="GN119" s="4"/>
      <c r="GO119" s="4"/>
      <c r="GP119" s="4"/>
      <c r="GQ119" s="4"/>
      <c r="GR119" s="4"/>
      <c r="GS119" s="4"/>
      <c r="GT119" s="5"/>
      <c r="GU119" s="5"/>
      <c r="GV119" s="5"/>
      <c r="GW119" s="5"/>
      <c r="GX119" s="5"/>
      <c r="GY119" s="5"/>
      <c r="GZ119" s="5"/>
      <c r="HA119" s="5"/>
      <c r="HB119" s="4">
        <v>0.66220000000000001</v>
      </c>
      <c r="HC119" s="4">
        <v>0.76670000000000005</v>
      </c>
      <c r="HD119" s="4">
        <v>0.21429999999999999</v>
      </c>
      <c r="HE119" s="4">
        <v>1.9300000000000001E-2</v>
      </c>
      <c r="HF119" s="4">
        <v>0.81610000000000005</v>
      </c>
      <c r="HG119" s="4">
        <v>0.28599999999999998</v>
      </c>
      <c r="HH119" s="4">
        <v>0.99990000000000001</v>
      </c>
      <c r="HI119" s="4">
        <v>1.9145000000000001</v>
      </c>
      <c r="HJ119" s="5"/>
      <c r="HK119" s="5"/>
      <c r="HL119" s="5"/>
      <c r="HM119" s="5"/>
      <c r="HN119" s="5"/>
      <c r="HO119" s="5"/>
      <c r="HP119" s="5"/>
      <c r="HQ119" s="5"/>
      <c r="HR119" s="4"/>
      <c r="HS119" s="4"/>
      <c r="HT119" s="4"/>
      <c r="HU119" s="4"/>
      <c r="HV119" s="4"/>
      <c r="HW119" s="4"/>
      <c r="HX119" s="4"/>
      <c r="HY119" s="4"/>
      <c r="HZ119" s="5"/>
      <c r="IA119" s="5"/>
      <c r="IB119" s="5"/>
      <c r="IC119" s="5"/>
      <c r="ID119" s="5"/>
      <c r="IE119" s="5"/>
      <c r="IF119" s="5"/>
      <c r="IG119" s="5"/>
      <c r="IH119" s="4"/>
      <c r="II119" s="4"/>
      <c r="IJ119" s="4"/>
      <c r="IK119" s="4"/>
      <c r="IL119" s="4"/>
      <c r="IM119" s="4"/>
      <c r="IN119" s="4"/>
      <c r="IO119" s="4"/>
      <c r="IP119" s="5"/>
      <c r="IQ119" s="5"/>
      <c r="IR119" s="5"/>
      <c r="IS119" s="5"/>
      <c r="IT119" s="5"/>
      <c r="IU119" s="5"/>
      <c r="IV119" s="5"/>
      <c r="IW119" s="5"/>
      <c r="IX119" s="4"/>
      <c r="IY119" s="4"/>
      <c r="IZ119" s="4"/>
      <c r="JA119" s="4"/>
      <c r="JB119" s="4"/>
      <c r="JC119" s="4"/>
      <c r="JD119" s="4"/>
      <c r="JE119" s="4"/>
      <c r="JF119" s="5"/>
      <c r="JG119" s="5"/>
      <c r="JH119" s="5"/>
      <c r="JI119" s="5"/>
      <c r="JJ119" s="5"/>
      <c r="JK119" s="5"/>
      <c r="JL119" s="5"/>
      <c r="JM119" s="5"/>
      <c r="JN119" s="4">
        <f t="shared" si="48"/>
        <v>0.67480000000000007</v>
      </c>
      <c r="JO119" s="4">
        <f t="shared" si="49"/>
        <v>0.79583200000000009</v>
      </c>
      <c r="JP119" s="4">
        <f t="shared" si="50"/>
        <v>0.20214399999999999</v>
      </c>
      <c r="JQ119" s="4">
        <f t="shared" si="51"/>
        <v>2.1083999999999995E-2</v>
      </c>
      <c r="JR119" s="4">
        <f t="shared" si="52"/>
        <v>0.76991999999999994</v>
      </c>
      <c r="JS119" s="4">
        <f t="shared" si="53"/>
        <v>0.29194999999999993</v>
      </c>
      <c r="JT119" s="4">
        <f t="shared" si="54"/>
        <v>0.98914000000000002</v>
      </c>
      <c r="JU119" s="4">
        <f t="shared" si="55"/>
        <v>1.9512999999999996</v>
      </c>
      <c r="JV119" s="1" t="str" cm="1">
        <f t="array" aca="1" ref="JV119" ca="1">CONCATENATE(INDIRECT(ADDRESS(1,MATCH(_xlfn.MINIFS(B119:JM119,metrics.rec,"MAE"),B119:JM119,0)+1)), ", ", INDIRECT(ADDRESS(2,MATCH(_xlfn.MINIFS(B119:JM119,metrics.rec,"MAE"),B119:JM119,0)+1)))</f>
        <v>k=5, r=0.1</v>
      </c>
      <c r="JW119" s="1" t="str" cm="1">
        <f t="array" aca="1" ref="JW119" ca="1">CONCATENATE(INDIRECT(ADDRESS(1,MATCH(_xlfn.MINIFS(B119:JM119,metrics.rec,"MSE"),B119:JM119,0)+1)), ", ", INDIRECT(ADDRESS(2,MATCH(_xlfn.MINIFS(B119:JM119,metrics.rec,"MSE"),B119:JM119,0)+1)))</f>
        <v>k=5, r=0.1</v>
      </c>
      <c r="JX119" s="1" t="str" cm="1">
        <f t="array" aca="1" ref="JX119" ca="1">CONCATENATE(INDIRECT(ADDRESS(1,MATCH(_xlfn.MAXIFS(B119:JM119,metrics.rec,"R"),B119:JM119,0)+1)), ", ", INDIRECT(ADDRESS(2,MATCH(_xlfn.MAXIFS(B119:JM119,metrics.rec,"R"),B119:JM119,0)+1)))</f>
        <v>k=10, r=0.1</v>
      </c>
      <c r="JY119" s="1" t="str" cm="1">
        <f t="array" aca="1" ref="JY119" ca="1">CONCATENATE(INDIRECT(ADDRESS(1,MATCH(_xlfn.MAXIFS(B119:JM119,metrics.rec,"Precision"),B119:JM119,0)+1)), ", ", INDIRECT(ADDRESS(2,MATCH(_xlfn.MAXIFS(B119:JM119,metrics.rec,"Precision"),B119:JM119,0)+1)))</f>
        <v>k=15, r=0.9</v>
      </c>
      <c r="JZ119" s="1" t="str" cm="1">
        <f t="array" aca="1" ref="JZ119" ca="1">CONCATENATE(INDIRECT(ADDRESS(1,MATCH(_xlfn.MAXIFS(B119:JM119,metrics.rec,"Recall"),B119:JM119,0)+1)), ", ", INDIRECT(ADDRESS(2,MATCH(_xlfn.MAXIFS(B119:JM119,metrics.rec,"Recall"),B119:JM119,0)+1)))</f>
        <v>k=20, r=0.1</v>
      </c>
      <c r="KA119" s="1" t="str" cm="1">
        <f t="array" aca="1" ref="KA119" ca="1">CONCATENATE(INDIRECT(ADDRESS(1,MATCH(_xlfn.MAXIFS(B119:JM119,metrics.rec,"Coverage"),B119:JM119,0)+1)), ", ", INDIRECT(ADDRESS(2,MATCH(_xlfn.MAXIFS(B119:JM119,metrics.rec,"Coverage"),B119:JM119,0)+1)))</f>
        <v>k=5, r=0.8</v>
      </c>
      <c r="KB119" s="1" t="str" cm="1">
        <f t="array" aca="1" ref="KB119" ca="1">CONCATENATE(INDIRECT(ADDRESS(1,MATCH(_xlfn.MAXIFS(B119:JM119,metrics.rec,"Recatio"),B119:JM119,0)+1)), ", ", INDIRECT(ADDRESS(2,MATCH(_xlfn.MAXIFS(B119:JM119,metrics.rec,"Recatio"),B119:JM119,0)+1)))</f>
        <v>k=5, r=0.1</v>
      </c>
      <c r="KC119" s="1" t="str" cm="1">
        <f t="array" aca="1" ref="KC119" ca="1">CONCATENATE(INDIRECT(ADDRESS(1,MATCH(_xlfn.MINIFS(B119:JM119,metrics.rec,"Time"),B119:JM119,0)+1)), ", ", INDIRECT(ADDRESS(2,MATCH(_xlfn.MINIFS(B119:JM119,metrics.rec,"Time"),B119:JM119,0)+1)))</f>
        <v>k=15, r=0.9</v>
      </c>
    </row>
    <row r="120" spans="1:289" x14ac:dyDescent="0.2">
      <c r="A120" s="1" t="s">
        <v>106</v>
      </c>
      <c r="B120" s="4">
        <v>0.63690000000000002</v>
      </c>
      <c r="C120" s="4">
        <v>0.70340000000000003</v>
      </c>
      <c r="D120" s="4">
        <v>0.25169999999999998</v>
      </c>
      <c r="E120" s="4">
        <v>4.1000000000000003E-3</v>
      </c>
      <c r="F120" s="4">
        <v>0.85650000000000004</v>
      </c>
      <c r="G120" s="4"/>
      <c r="H120" s="4">
        <v>1</v>
      </c>
      <c r="I120" s="4">
        <v>2.6034000000000002</v>
      </c>
      <c r="J120" s="5">
        <v>0.64219999999999999</v>
      </c>
      <c r="K120" s="5">
        <v>0.71830000000000005</v>
      </c>
      <c r="L120" s="5">
        <v>0.2419</v>
      </c>
      <c r="M120" s="5">
        <v>8.2000000000000007E-3</v>
      </c>
      <c r="N120" s="5">
        <v>0.85160000000000002</v>
      </c>
      <c r="O120" s="5">
        <v>0.2404</v>
      </c>
      <c r="P120" s="5">
        <v>1</v>
      </c>
      <c r="Q120" s="5">
        <v>2.6190000000000002</v>
      </c>
      <c r="R120" s="4">
        <v>0.64910000000000001</v>
      </c>
      <c r="S120" s="4">
        <v>0.73309999999999997</v>
      </c>
      <c r="T120" s="4">
        <v>0.23649999999999999</v>
      </c>
      <c r="U120" s="4">
        <v>1.26E-2</v>
      </c>
      <c r="V120" s="4">
        <v>0.84370000000000001</v>
      </c>
      <c r="W120" s="4"/>
      <c r="X120" s="4">
        <v>1</v>
      </c>
      <c r="Y120" s="4">
        <v>2.3791000000000002</v>
      </c>
      <c r="Z120" s="5">
        <v>0.65290000000000004</v>
      </c>
      <c r="AA120" s="5">
        <v>0.74150000000000005</v>
      </c>
      <c r="AB120" s="5">
        <v>0.22109999999999999</v>
      </c>
      <c r="AC120" s="5">
        <v>1.7500000000000002E-2</v>
      </c>
      <c r="AD120" s="5">
        <v>0.83479999999999999</v>
      </c>
      <c r="AE120" s="5">
        <v>0.24079999999999999</v>
      </c>
      <c r="AF120" s="5">
        <v>1</v>
      </c>
      <c r="AG120" s="5">
        <v>2.202</v>
      </c>
      <c r="AH120" s="4">
        <v>0.65880000000000005</v>
      </c>
      <c r="AI120" s="4">
        <v>0.75390000000000001</v>
      </c>
      <c r="AJ120" s="4">
        <v>0.215</v>
      </c>
      <c r="AK120" s="4">
        <v>2.2800000000000001E-2</v>
      </c>
      <c r="AL120" s="4">
        <v>0.81859999999999999</v>
      </c>
      <c r="AM120" s="4"/>
      <c r="AN120" s="4">
        <v>1</v>
      </c>
      <c r="AO120" s="4">
        <v>2.2823000000000002</v>
      </c>
      <c r="AP120" s="5">
        <v>0.66659999999999997</v>
      </c>
      <c r="AQ120" s="5">
        <v>0.77090000000000003</v>
      </c>
      <c r="AR120" s="5">
        <v>0.1883</v>
      </c>
      <c r="AS120" s="5">
        <v>2.8400000000000002E-2</v>
      </c>
      <c r="AT120" s="5">
        <v>0.79790000000000005</v>
      </c>
      <c r="AU120" s="5">
        <v>0.24829999999999999</v>
      </c>
      <c r="AV120" s="5">
        <v>1</v>
      </c>
      <c r="AW120" s="5">
        <v>1.8501000000000001</v>
      </c>
      <c r="AX120" s="4">
        <v>0.68140000000000001</v>
      </c>
      <c r="AY120" s="4">
        <v>0.80330000000000001</v>
      </c>
      <c r="AZ120" s="4">
        <v>0.16800000000000001</v>
      </c>
      <c r="BA120" s="4">
        <v>3.3700000000000001E-2</v>
      </c>
      <c r="BB120" s="4">
        <v>0.7661</v>
      </c>
      <c r="BC120" s="4"/>
      <c r="BD120" s="4">
        <v>1</v>
      </c>
      <c r="BE120" s="4">
        <v>1.9058999999999999</v>
      </c>
      <c r="BF120" s="5">
        <v>0.70279999999999998</v>
      </c>
      <c r="BG120" s="5">
        <v>0.8579</v>
      </c>
      <c r="BH120" s="5">
        <v>0.14979999999999999</v>
      </c>
      <c r="BI120" s="5">
        <v>3.8100000000000002E-2</v>
      </c>
      <c r="BJ120" s="5">
        <v>0.70220000000000005</v>
      </c>
      <c r="BK120" s="5">
        <v>0.29160000000000003</v>
      </c>
      <c r="BL120" s="5">
        <v>0.99839999999999995</v>
      </c>
      <c r="BM120" s="5">
        <v>1.2145999999999999</v>
      </c>
      <c r="BN120" s="4">
        <v>0.74299999999999999</v>
      </c>
      <c r="BO120" s="4">
        <v>0.95550000000000002</v>
      </c>
      <c r="BP120" s="4">
        <v>0.1043</v>
      </c>
      <c r="BQ120" s="4">
        <v>4.4299999999999999E-2</v>
      </c>
      <c r="BR120" s="4">
        <v>0.56630000000000003</v>
      </c>
      <c r="BS120" s="4"/>
      <c r="BT120" s="4">
        <v>0.98</v>
      </c>
      <c r="BU120" s="4">
        <v>1.0888</v>
      </c>
      <c r="BV120" s="5">
        <v>0.64070000000000005</v>
      </c>
      <c r="BW120" s="5">
        <v>0.71709999999999996</v>
      </c>
      <c r="BX120" s="5">
        <v>0.26719999999999999</v>
      </c>
      <c r="BY120" s="5">
        <v>4.0000000000000001E-3</v>
      </c>
      <c r="BZ120" s="5">
        <v>0.85809999999999997</v>
      </c>
      <c r="CA120" s="5">
        <v>0.24690000000000001</v>
      </c>
      <c r="CB120" s="5">
        <v>1</v>
      </c>
      <c r="CC120" s="5">
        <v>3.0419</v>
      </c>
      <c r="CD120" s="4">
        <v>0.64810000000000001</v>
      </c>
      <c r="CE120" s="4">
        <v>0.73129999999999995</v>
      </c>
      <c r="CF120" s="4">
        <v>0.23849999999999999</v>
      </c>
      <c r="CG120" s="4">
        <v>1.2699999999999999E-2</v>
      </c>
      <c r="CH120" s="4">
        <v>0.84440000000000004</v>
      </c>
      <c r="CI120" s="4">
        <v>0.2399</v>
      </c>
      <c r="CJ120" s="4">
        <v>1</v>
      </c>
      <c r="CK120" s="4">
        <v>2.5390999999999999</v>
      </c>
      <c r="CL120" s="5">
        <v>0.6593</v>
      </c>
      <c r="CM120" s="5">
        <v>0.75619999999999998</v>
      </c>
      <c r="CN120" s="5">
        <v>0.21190000000000001</v>
      </c>
      <c r="CO120" s="5">
        <v>2.29E-2</v>
      </c>
      <c r="CP120" s="5">
        <v>0.82030000000000003</v>
      </c>
      <c r="CQ120" s="5">
        <v>0.2419</v>
      </c>
      <c r="CR120" s="5">
        <v>1</v>
      </c>
      <c r="CS120" s="5">
        <v>1.2607999999999999</v>
      </c>
      <c r="CT120" s="4">
        <v>0.68049999999999999</v>
      </c>
      <c r="CU120" s="4">
        <v>0.80400000000000005</v>
      </c>
      <c r="CV120" s="4">
        <v>0.17169999999999999</v>
      </c>
      <c r="CW120" s="4">
        <v>3.39E-2</v>
      </c>
      <c r="CX120" s="4">
        <v>0.76500000000000001</v>
      </c>
      <c r="CY120" s="4">
        <v>0.2626</v>
      </c>
      <c r="CZ120" s="4">
        <v>1</v>
      </c>
      <c r="DA120" s="4">
        <v>1.6604000000000001</v>
      </c>
      <c r="DB120" s="5">
        <v>0.74209999999999998</v>
      </c>
      <c r="DC120" s="5">
        <v>0.95379999999999998</v>
      </c>
      <c r="DD120" s="5">
        <v>0.1132</v>
      </c>
      <c r="DE120" s="5">
        <v>4.4200000000000003E-2</v>
      </c>
      <c r="DF120" s="5">
        <v>0.56459999999999999</v>
      </c>
      <c r="DG120" s="5">
        <v>0.31830000000000003</v>
      </c>
      <c r="DH120" s="5">
        <v>0.97729999999999995</v>
      </c>
      <c r="DI120" s="5">
        <v>0.90739999999999998</v>
      </c>
      <c r="DJ120" s="4">
        <v>0.64170000000000005</v>
      </c>
      <c r="DK120" s="4">
        <v>0.71919999999999995</v>
      </c>
      <c r="DL120" s="4">
        <v>0.25440000000000002</v>
      </c>
      <c r="DM120" s="4">
        <v>4.1000000000000003E-3</v>
      </c>
      <c r="DN120" s="4">
        <v>0.85750000000000004</v>
      </c>
      <c r="DO120" s="4">
        <v>0.2467</v>
      </c>
      <c r="DP120" s="4">
        <v>1</v>
      </c>
      <c r="DQ120" s="4">
        <v>2.6476000000000002</v>
      </c>
      <c r="DR120" s="5">
        <v>0.64800000000000002</v>
      </c>
      <c r="DS120" s="5">
        <v>0.73180000000000001</v>
      </c>
      <c r="DT120" s="5">
        <v>0.23419999999999999</v>
      </c>
      <c r="DU120" s="5">
        <v>1.26E-2</v>
      </c>
      <c r="DV120" s="5">
        <v>0.84489999999999998</v>
      </c>
      <c r="DW120" s="5">
        <v>0.2397</v>
      </c>
      <c r="DX120" s="5">
        <v>1</v>
      </c>
      <c r="DY120" s="5">
        <v>2.3188</v>
      </c>
      <c r="DZ120" s="4">
        <v>0.6583</v>
      </c>
      <c r="EA120" s="4">
        <v>0.75390000000000001</v>
      </c>
      <c r="EB120" s="4">
        <v>0.2114</v>
      </c>
      <c r="EC120" s="4">
        <v>2.2800000000000001E-2</v>
      </c>
      <c r="ED120" s="4">
        <v>0.81979999999999997</v>
      </c>
      <c r="EE120" s="4">
        <v>0.24260000000000001</v>
      </c>
      <c r="EF120" s="4">
        <v>1</v>
      </c>
      <c r="EG120" s="4">
        <v>2.0478000000000001</v>
      </c>
      <c r="EH120" s="5">
        <v>0.68059999999999998</v>
      </c>
      <c r="EI120" s="5">
        <v>0.80510000000000004</v>
      </c>
      <c r="EJ120" s="5">
        <v>0.1744</v>
      </c>
      <c r="EK120" s="5">
        <v>3.39E-2</v>
      </c>
      <c r="EL120" s="5">
        <v>0.76480000000000004</v>
      </c>
      <c r="EM120" s="5">
        <v>0.26240000000000002</v>
      </c>
      <c r="EN120" s="5">
        <v>0.99980000000000002</v>
      </c>
      <c r="EO120" s="5">
        <v>1.5866</v>
      </c>
      <c r="EP120" s="4">
        <v>0.74160000000000004</v>
      </c>
      <c r="EQ120" s="4">
        <v>0.95309999999999995</v>
      </c>
      <c r="ER120" s="4">
        <v>0.11459999999999999</v>
      </c>
      <c r="ES120" s="4">
        <v>4.4600000000000001E-2</v>
      </c>
      <c r="ET120" s="4">
        <v>0.5625</v>
      </c>
      <c r="EU120" s="4">
        <v>0.31409999999999999</v>
      </c>
      <c r="EV120" s="4">
        <v>0.97330000000000005</v>
      </c>
      <c r="EW120" s="4">
        <v>0.86060000000000003</v>
      </c>
      <c r="EX120" s="5">
        <v>0.63800000000000001</v>
      </c>
      <c r="EY120" s="5">
        <v>0.71009999999999995</v>
      </c>
      <c r="EZ120" s="5">
        <v>0.2651</v>
      </c>
      <c r="FA120" s="5">
        <v>4.1000000000000003E-3</v>
      </c>
      <c r="FB120" s="5">
        <v>0.85829999999999995</v>
      </c>
      <c r="FC120" s="5">
        <v>0.24679999999999999</v>
      </c>
      <c r="FD120" s="5">
        <v>1</v>
      </c>
      <c r="FE120" s="5">
        <v>2.7684000000000002</v>
      </c>
      <c r="FF120" s="4">
        <v>0.64849999999999997</v>
      </c>
      <c r="FG120" s="4">
        <v>0.73340000000000005</v>
      </c>
      <c r="FH120" s="4">
        <v>0.2374</v>
      </c>
      <c r="FI120" s="4">
        <v>1.26E-2</v>
      </c>
      <c r="FJ120" s="4">
        <v>0.84450000000000003</v>
      </c>
      <c r="FK120" s="4">
        <v>0.24</v>
      </c>
      <c r="FL120" s="4">
        <v>1</v>
      </c>
      <c r="FM120" s="4">
        <v>2.504</v>
      </c>
      <c r="FN120" s="5">
        <v>0.65959999999999996</v>
      </c>
      <c r="FO120" s="5">
        <v>0.75760000000000005</v>
      </c>
      <c r="FP120" s="5">
        <v>0.2097</v>
      </c>
      <c r="FQ120" s="5">
        <v>2.2800000000000001E-2</v>
      </c>
      <c r="FR120" s="5">
        <v>0.82040000000000002</v>
      </c>
      <c r="FS120" s="5">
        <v>0.24260000000000001</v>
      </c>
      <c r="FT120" s="5">
        <v>1</v>
      </c>
      <c r="FU120" s="5">
        <v>1.8842000000000001</v>
      </c>
      <c r="FV120" s="4">
        <v>0.68149999999999999</v>
      </c>
      <c r="FW120" s="4">
        <v>0.80640000000000001</v>
      </c>
      <c r="FX120" s="4">
        <v>0.17069999999999999</v>
      </c>
      <c r="FY120" s="4">
        <v>3.3599999999999998E-2</v>
      </c>
      <c r="FZ120" s="4">
        <v>0.76429999999999998</v>
      </c>
      <c r="GA120" s="4">
        <v>0.26400000000000001</v>
      </c>
      <c r="GB120" s="4">
        <v>0.99990000000000001</v>
      </c>
      <c r="GC120" s="4">
        <v>1.5339</v>
      </c>
      <c r="GD120" s="5">
        <v>0.74129999999999996</v>
      </c>
      <c r="GE120" s="5">
        <v>0.95179999999999998</v>
      </c>
      <c r="GF120" s="5">
        <v>0.1134</v>
      </c>
      <c r="GG120" s="5">
        <v>4.4600000000000001E-2</v>
      </c>
      <c r="GH120" s="5">
        <v>0.56310000000000004</v>
      </c>
      <c r="GI120" s="5">
        <v>0.31409999999999999</v>
      </c>
      <c r="GJ120" s="5">
        <v>0.97489999999999999</v>
      </c>
      <c r="GK120" s="5">
        <v>0.97619999999999996</v>
      </c>
      <c r="GL120" s="4"/>
      <c r="GM120" s="4"/>
      <c r="GN120" s="4"/>
      <c r="GO120" s="4"/>
      <c r="GP120" s="4"/>
      <c r="GQ120" s="4"/>
      <c r="GR120" s="4"/>
      <c r="GS120" s="4"/>
      <c r="GT120" s="5"/>
      <c r="GU120" s="5"/>
      <c r="GV120" s="5"/>
      <c r="GW120" s="5"/>
      <c r="GX120" s="5"/>
      <c r="GY120" s="5"/>
      <c r="GZ120" s="5"/>
      <c r="HA120" s="5"/>
      <c r="HB120" s="4">
        <v>0.65869999999999995</v>
      </c>
      <c r="HC120" s="4">
        <v>0.75529999999999997</v>
      </c>
      <c r="HD120" s="4">
        <v>0.21149999999999999</v>
      </c>
      <c r="HE120" s="4">
        <v>2.2800000000000001E-2</v>
      </c>
      <c r="HF120" s="4">
        <v>0.81910000000000005</v>
      </c>
      <c r="HG120" s="4">
        <v>0.24249999999999999</v>
      </c>
      <c r="HH120" s="4">
        <v>1</v>
      </c>
      <c r="HI120" s="4">
        <v>2.0143</v>
      </c>
      <c r="HJ120" s="5"/>
      <c r="HK120" s="5"/>
      <c r="HL120" s="5"/>
      <c r="HM120" s="5"/>
      <c r="HN120" s="5"/>
      <c r="HO120" s="5"/>
      <c r="HP120" s="5"/>
      <c r="HQ120" s="5"/>
      <c r="HR120" s="4"/>
      <c r="HS120" s="4"/>
      <c r="HT120" s="4"/>
      <c r="HU120" s="4"/>
      <c r="HV120" s="4"/>
      <c r="HW120" s="4"/>
      <c r="HX120" s="4"/>
      <c r="HY120" s="4"/>
      <c r="HZ120" s="5"/>
      <c r="IA120" s="5"/>
      <c r="IB120" s="5"/>
      <c r="IC120" s="5"/>
      <c r="ID120" s="5"/>
      <c r="IE120" s="5"/>
      <c r="IF120" s="5"/>
      <c r="IG120" s="5"/>
      <c r="IH120" s="4"/>
      <c r="II120" s="4"/>
      <c r="IJ120" s="4"/>
      <c r="IK120" s="4"/>
      <c r="IL120" s="4"/>
      <c r="IM120" s="4"/>
      <c r="IN120" s="4"/>
      <c r="IO120" s="4"/>
      <c r="IP120" s="5"/>
      <c r="IQ120" s="5"/>
      <c r="IR120" s="5"/>
      <c r="IS120" s="5"/>
      <c r="IT120" s="5"/>
      <c r="IU120" s="5"/>
      <c r="IV120" s="5"/>
      <c r="IW120" s="5"/>
      <c r="IX120" s="4"/>
      <c r="IY120" s="4"/>
      <c r="IZ120" s="4"/>
      <c r="JA120" s="4"/>
      <c r="JB120" s="4"/>
      <c r="JC120" s="4"/>
      <c r="JD120" s="4"/>
      <c r="JE120" s="4"/>
      <c r="JF120" s="5"/>
      <c r="JG120" s="5"/>
      <c r="JH120" s="5"/>
      <c r="JI120" s="5"/>
      <c r="JJ120" s="5"/>
      <c r="JK120" s="5"/>
      <c r="JL120" s="5"/>
      <c r="JM120" s="5"/>
      <c r="JN120" s="4">
        <f t="shared" si="48"/>
        <v>0.67208800000000002</v>
      </c>
      <c r="JO120" s="4">
        <f t="shared" si="49"/>
        <v>0.78711599999999993</v>
      </c>
      <c r="JP120" s="4">
        <f t="shared" si="50"/>
        <v>0.19903599999999996</v>
      </c>
      <c r="JQ120" s="4">
        <f t="shared" si="51"/>
        <v>2.3435999999999998E-2</v>
      </c>
      <c r="JR120" s="4">
        <f t="shared" si="52"/>
        <v>0.77637199999999984</v>
      </c>
      <c r="JS120" s="4">
        <f t="shared" si="53"/>
        <v>0.25931000000000004</v>
      </c>
      <c r="JT120" s="4">
        <f t="shared" si="54"/>
        <v>0.99614400000000014</v>
      </c>
      <c r="JU120" s="4">
        <f t="shared" si="55"/>
        <v>1.9478879999999998</v>
      </c>
      <c r="JV120" s="1" t="str" cm="1">
        <f t="array" aca="1" ref="JV120" ca="1">CONCATENATE(INDIRECT(ADDRESS(1,MATCH(_xlfn.MINIFS(B120:JM120,metrics.rec,"MAE"),B120:JM120,0)+1)), ", ", INDIRECT(ADDRESS(2,MATCH(_xlfn.MINIFS(B120:JM120,metrics.rec,"MAE"),B120:JM120,0)+1)))</f>
        <v>k=5, r=0.1</v>
      </c>
      <c r="JW120" s="1" t="str" cm="1">
        <f t="array" aca="1" ref="JW120" ca="1">CONCATENATE(INDIRECT(ADDRESS(1,MATCH(_xlfn.MINIFS(B120:JM120,metrics.rec,"MSE"),B120:JM120,0)+1)), ", ", INDIRECT(ADDRESS(2,MATCH(_xlfn.MINIFS(B120:JM120,metrics.rec,"MSE"),B120:JM120,0)+1)))</f>
        <v>k=5, r=0.1</v>
      </c>
      <c r="JX120" s="1" t="str" cm="1">
        <f t="array" aca="1" ref="JX120" ca="1">CONCATENATE(INDIRECT(ADDRESS(1,MATCH(_xlfn.MAXIFS(B120:JM120,metrics.rec,"R"),B120:JM120,0)+1)), ", ", INDIRECT(ADDRESS(2,MATCH(_xlfn.MAXIFS(B120:JM120,metrics.rec,"R"),B120:JM120,0)+1)))</f>
        <v>k=10, r=0.1</v>
      </c>
      <c r="JY120" s="1" t="str" cm="1">
        <f t="array" aca="1" ref="JY120" ca="1">CONCATENATE(INDIRECT(ADDRESS(1,MATCH(_xlfn.MAXIFS(B120:JM120,metrics.rec,"Precision"),B120:JM120,0)+1)), ", ", INDIRECT(ADDRESS(2,MATCH(_xlfn.MAXIFS(B120:JM120,metrics.rec,"Precision"),B120:JM120,0)+1)))</f>
        <v>k=15, r=0.9</v>
      </c>
      <c r="JZ120" s="1" t="str" cm="1">
        <f t="array" aca="1" ref="JZ120" ca="1">CONCATENATE(INDIRECT(ADDRESS(1,MATCH(_xlfn.MAXIFS(B120:JM120,metrics.rec,"Recall"),B120:JM120,0)+1)), ", ", INDIRECT(ADDRESS(2,MATCH(_xlfn.MAXIFS(B120:JM120,metrics.rec,"Recall"),B120:JM120,0)+1)))</f>
        <v>k=20, r=0.1</v>
      </c>
      <c r="KA120" s="1" t="str" cm="1">
        <f t="array" aca="1" ref="KA120" ca="1">CONCATENATE(INDIRECT(ADDRESS(1,MATCH(_xlfn.MAXIFS(B120:JM120,metrics.rec,"Coverage"),B120:JM120,0)+1)), ", ", INDIRECT(ADDRESS(2,MATCH(_xlfn.MAXIFS(B120:JM120,metrics.rec,"Coverage"),B120:JM120,0)+1)))</f>
        <v>k=10, r=0.9</v>
      </c>
      <c r="KB120" s="1" t="str" cm="1">
        <f t="array" aca="1" ref="KB120" ca="1">CONCATENATE(INDIRECT(ADDRESS(1,MATCH(_xlfn.MAXIFS(B120:JM120,metrics.rec,"Recatio"),B120:JM120,0)+1)), ", ", INDIRECT(ADDRESS(2,MATCH(_xlfn.MAXIFS(B120:JM120,metrics.rec,"Recatio"),B120:JM120,0)+1)))</f>
        <v>k=5, r=0.1</v>
      </c>
      <c r="KC120" s="1" t="str" cm="1">
        <f t="array" aca="1" ref="KC120" ca="1">CONCATENATE(INDIRECT(ADDRESS(1,MATCH(_xlfn.MINIFS(B120:JM120,metrics.rec,"Time"),B120:JM120,0)+1)), ", ", INDIRECT(ADDRESS(2,MATCH(_xlfn.MINIFS(B120:JM120,metrics.rec,"Time"),B120:JM120,0)+1)))</f>
        <v>k=15, r=0.9</v>
      </c>
    </row>
    <row r="121" spans="1:289" x14ac:dyDescent="0.2">
      <c r="A121" s="1" t="s">
        <v>107</v>
      </c>
      <c r="B121" s="4">
        <v>0.68740000000000001</v>
      </c>
      <c r="C121" s="4">
        <v>0.79959999999999998</v>
      </c>
      <c r="D121" s="4">
        <v>0.1603</v>
      </c>
      <c r="E121" s="4">
        <v>7.7999999999999996E-3</v>
      </c>
      <c r="F121" s="4">
        <v>0.65449999999999997</v>
      </c>
      <c r="G121" s="4"/>
      <c r="H121" s="4">
        <v>1</v>
      </c>
      <c r="I121" s="4">
        <v>2.5583999999999998</v>
      </c>
      <c r="J121" s="5">
        <v>0.6925</v>
      </c>
      <c r="K121" s="5">
        <v>0.81569999999999998</v>
      </c>
      <c r="L121" s="5">
        <v>0.16</v>
      </c>
      <c r="M121" s="5">
        <v>1.4800000000000001E-2</v>
      </c>
      <c r="N121" s="5">
        <v>0.63700000000000001</v>
      </c>
      <c r="O121" s="5">
        <v>9.9299999999999999E-2</v>
      </c>
      <c r="P121" s="5">
        <v>1</v>
      </c>
      <c r="Q121" s="5">
        <v>2.5615999999999999</v>
      </c>
      <c r="R121" s="4">
        <v>0.69869999999999999</v>
      </c>
      <c r="S121" s="4">
        <v>0.83250000000000002</v>
      </c>
      <c r="T121" s="4">
        <v>0.1507</v>
      </c>
      <c r="U121" s="4">
        <v>2.1899999999999999E-2</v>
      </c>
      <c r="V121" s="4">
        <v>0.62250000000000005</v>
      </c>
      <c r="W121" s="4"/>
      <c r="X121" s="4">
        <v>1</v>
      </c>
      <c r="Y121" s="4">
        <v>2.3111000000000002</v>
      </c>
      <c r="Z121" s="5">
        <v>0.70369999999999999</v>
      </c>
      <c r="AA121" s="5">
        <v>0.84360000000000002</v>
      </c>
      <c r="AB121" s="5">
        <v>0.1512</v>
      </c>
      <c r="AC121" s="5">
        <v>2.8899999999999999E-2</v>
      </c>
      <c r="AD121" s="5">
        <v>0.59919999999999995</v>
      </c>
      <c r="AE121" s="5">
        <v>0.1048</v>
      </c>
      <c r="AF121" s="5">
        <v>1</v>
      </c>
      <c r="AG121" s="5">
        <v>2.1284000000000001</v>
      </c>
      <c r="AH121" s="4">
        <v>0.71009999999999995</v>
      </c>
      <c r="AI121" s="4">
        <v>0.8589</v>
      </c>
      <c r="AJ121" s="4">
        <v>0.14729999999999999</v>
      </c>
      <c r="AK121" s="4">
        <v>3.4700000000000002E-2</v>
      </c>
      <c r="AL121" s="4">
        <v>0.57499999999999996</v>
      </c>
      <c r="AM121" s="4"/>
      <c r="AN121" s="4">
        <v>1</v>
      </c>
      <c r="AO121" s="4">
        <v>2.3022</v>
      </c>
      <c r="AP121" s="5">
        <v>0.71579999999999999</v>
      </c>
      <c r="AQ121" s="5">
        <v>0.874</v>
      </c>
      <c r="AR121" s="5">
        <v>0.13619999999999999</v>
      </c>
      <c r="AS121" s="5">
        <v>3.8399999999999997E-2</v>
      </c>
      <c r="AT121" s="5">
        <v>0.53990000000000005</v>
      </c>
      <c r="AU121" s="5">
        <v>0.1241</v>
      </c>
      <c r="AV121" s="5">
        <v>1</v>
      </c>
      <c r="AW121" s="5">
        <v>1.8093999999999999</v>
      </c>
      <c r="AX121" s="4">
        <v>0.72929999999999995</v>
      </c>
      <c r="AY121" s="4">
        <v>0.90349999999999997</v>
      </c>
      <c r="AZ121" s="4">
        <v>0.1166</v>
      </c>
      <c r="BA121" s="4">
        <v>3.7999999999999999E-2</v>
      </c>
      <c r="BB121" s="4">
        <v>0.50090000000000001</v>
      </c>
      <c r="BC121" s="4"/>
      <c r="BD121" s="4">
        <v>1</v>
      </c>
      <c r="BE121" s="4">
        <v>1.8767</v>
      </c>
      <c r="BF121" s="5">
        <v>0.74029999999999996</v>
      </c>
      <c r="BG121" s="5">
        <v>0.94130000000000003</v>
      </c>
      <c r="BH121" s="5">
        <v>0.1211</v>
      </c>
      <c r="BI121" s="5">
        <v>3.49E-2</v>
      </c>
      <c r="BJ121" s="5">
        <v>0.45679999999999998</v>
      </c>
      <c r="BK121" s="5">
        <v>0.2074</v>
      </c>
      <c r="BL121" s="5">
        <v>0.99839999999999995</v>
      </c>
      <c r="BM121" s="5">
        <v>1.1983999999999999</v>
      </c>
      <c r="BN121" s="4">
        <v>0.76180000000000003</v>
      </c>
      <c r="BO121" s="4">
        <v>1.0032000000000001</v>
      </c>
      <c r="BP121" s="4">
        <v>9.4500000000000001E-2</v>
      </c>
      <c r="BQ121" s="4">
        <v>3.9199999999999999E-2</v>
      </c>
      <c r="BR121" s="4">
        <v>0.45889999999999997</v>
      </c>
      <c r="BS121" s="4"/>
      <c r="BT121" s="4">
        <v>0.98</v>
      </c>
      <c r="BU121" s="4">
        <v>1.0187999999999999</v>
      </c>
      <c r="BV121" s="5">
        <v>0.68710000000000004</v>
      </c>
      <c r="BW121" s="5">
        <v>0.80779999999999996</v>
      </c>
      <c r="BX121" s="5">
        <v>0.18279999999999999</v>
      </c>
      <c r="BY121" s="5">
        <v>7.7000000000000002E-3</v>
      </c>
      <c r="BZ121" s="5">
        <v>0.65490000000000004</v>
      </c>
      <c r="CA121" s="5">
        <v>9.9000000000000005E-2</v>
      </c>
      <c r="CB121" s="5">
        <v>1</v>
      </c>
      <c r="CC121" s="5">
        <v>3.1358000000000001</v>
      </c>
      <c r="CD121" s="4">
        <v>0.69730000000000003</v>
      </c>
      <c r="CE121" s="4">
        <v>0.82599999999999996</v>
      </c>
      <c r="CF121" s="4">
        <v>0.16200000000000001</v>
      </c>
      <c r="CG121" s="4">
        <v>2.1999999999999999E-2</v>
      </c>
      <c r="CH121" s="4">
        <v>0.62260000000000004</v>
      </c>
      <c r="CI121" s="4">
        <v>0.1017</v>
      </c>
      <c r="CJ121" s="4">
        <v>1</v>
      </c>
      <c r="CK121" s="4">
        <v>2.5457000000000001</v>
      </c>
      <c r="CL121" s="5">
        <v>0.70879999999999999</v>
      </c>
      <c r="CM121" s="5">
        <v>0.85550000000000004</v>
      </c>
      <c r="CN121" s="5">
        <v>0.1429</v>
      </c>
      <c r="CO121" s="5">
        <v>3.5200000000000002E-2</v>
      </c>
      <c r="CP121" s="5">
        <v>0.57430000000000003</v>
      </c>
      <c r="CQ121" s="5">
        <v>0.1101</v>
      </c>
      <c r="CR121" s="5">
        <v>1</v>
      </c>
      <c r="CS121" s="5">
        <v>1.2943</v>
      </c>
      <c r="CT121" s="4">
        <v>0.72740000000000005</v>
      </c>
      <c r="CU121" s="4">
        <v>0.90110000000000001</v>
      </c>
      <c r="CV121" s="4">
        <v>0.1232</v>
      </c>
      <c r="CW121" s="4">
        <v>3.8300000000000001E-2</v>
      </c>
      <c r="CX121" s="4">
        <v>0.50119999999999998</v>
      </c>
      <c r="CY121" s="4">
        <v>0.152</v>
      </c>
      <c r="CZ121" s="4">
        <v>1</v>
      </c>
      <c r="DA121" s="4">
        <v>1.5837000000000001</v>
      </c>
      <c r="DB121" s="5">
        <v>0.76070000000000004</v>
      </c>
      <c r="DC121" s="5">
        <v>1.0005999999999999</v>
      </c>
      <c r="DD121" s="5">
        <v>0.1021</v>
      </c>
      <c r="DE121" s="5">
        <v>3.9199999999999999E-2</v>
      </c>
      <c r="DF121" s="5">
        <v>0.45829999999999999</v>
      </c>
      <c r="DG121" s="5">
        <v>0.29149999999999998</v>
      </c>
      <c r="DH121" s="5">
        <v>0.97729999999999995</v>
      </c>
      <c r="DI121" s="5">
        <v>0.90539999999999998</v>
      </c>
      <c r="DJ121" s="4">
        <v>0.68979999999999997</v>
      </c>
      <c r="DK121" s="4">
        <v>0.81279999999999997</v>
      </c>
      <c r="DL121" s="4">
        <v>0.17249999999999999</v>
      </c>
      <c r="DM121" s="4">
        <v>7.7999999999999996E-3</v>
      </c>
      <c r="DN121" s="4">
        <v>0.65820000000000001</v>
      </c>
      <c r="DO121" s="4">
        <v>9.8699999999999996E-2</v>
      </c>
      <c r="DP121" s="4">
        <v>1</v>
      </c>
      <c r="DQ121" s="4">
        <v>2.5972</v>
      </c>
      <c r="DR121" s="5">
        <v>0.69640000000000002</v>
      </c>
      <c r="DS121" s="5">
        <v>0.82440000000000002</v>
      </c>
      <c r="DT121" s="5">
        <v>0.1653</v>
      </c>
      <c r="DU121" s="5">
        <v>2.1899999999999999E-2</v>
      </c>
      <c r="DV121" s="5">
        <v>0.62390000000000001</v>
      </c>
      <c r="DW121" s="5">
        <v>0.1019</v>
      </c>
      <c r="DX121" s="5">
        <v>1</v>
      </c>
      <c r="DY121" s="5">
        <v>2.2709000000000001</v>
      </c>
      <c r="DZ121" s="4">
        <v>0.70820000000000005</v>
      </c>
      <c r="EA121" s="4">
        <v>0.85240000000000005</v>
      </c>
      <c r="EB121" s="4">
        <v>0.15040000000000001</v>
      </c>
      <c r="EC121" s="4">
        <v>3.49E-2</v>
      </c>
      <c r="ED121" s="4">
        <v>0.57399999999999995</v>
      </c>
      <c r="EE121" s="4">
        <v>0.1111</v>
      </c>
      <c r="EF121" s="4">
        <v>1</v>
      </c>
      <c r="EG121" s="4">
        <v>1.9890000000000001</v>
      </c>
      <c r="EH121" s="5">
        <v>0.72670000000000001</v>
      </c>
      <c r="EI121" s="5">
        <v>0.9022</v>
      </c>
      <c r="EJ121" s="5">
        <v>0.13170000000000001</v>
      </c>
      <c r="EK121" s="5">
        <v>3.85E-2</v>
      </c>
      <c r="EL121" s="5">
        <v>0.49969999999999998</v>
      </c>
      <c r="EM121" s="5">
        <v>0.15090000000000001</v>
      </c>
      <c r="EN121" s="5">
        <v>0.99980000000000002</v>
      </c>
      <c r="EO121" s="5">
        <v>1.5638000000000001</v>
      </c>
      <c r="EP121" s="4">
        <v>0.76</v>
      </c>
      <c r="EQ121" s="4">
        <v>0.99980000000000002</v>
      </c>
      <c r="ER121" s="4">
        <v>0.104</v>
      </c>
      <c r="ES121" s="4">
        <v>3.9600000000000003E-2</v>
      </c>
      <c r="ET121" s="4">
        <v>0.45610000000000001</v>
      </c>
      <c r="EU121" s="4">
        <v>0.28710000000000002</v>
      </c>
      <c r="EV121" s="4">
        <v>0.97330000000000005</v>
      </c>
      <c r="EW121" s="4">
        <v>0.86270000000000002</v>
      </c>
      <c r="EX121" s="5">
        <v>0.68899999999999995</v>
      </c>
      <c r="EY121" s="5">
        <v>0.80740000000000001</v>
      </c>
      <c r="EZ121" s="5">
        <v>0.1782</v>
      </c>
      <c r="FA121" s="5">
        <v>7.7000000000000002E-3</v>
      </c>
      <c r="FB121" s="5">
        <v>0.65280000000000005</v>
      </c>
      <c r="FC121" s="5">
        <v>9.8699999999999996E-2</v>
      </c>
      <c r="FD121" s="5">
        <v>1</v>
      </c>
      <c r="FE121" s="5">
        <v>2.6562000000000001</v>
      </c>
      <c r="FF121" s="4">
        <v>0.69840000000000002</v>
      </c>
      <c r="FG121" s="4">
        <v>0.83099999999999996</v>
      </c>
      <c r="FH121" s="4">
        <v>0.161</v>
      </c>
      <c r="FI121" s="4">
        <v>2.1899999999999999E-2</v>
      </c>
      <c r="FJ121" s="4">
        <v>0.62490000000000001</v>
      </c>
      <c r="FK121" s="4">
        <v>0.1019</v>
      </c>
      <c r="FL121" s="4">
        <v>1</v>
      </c>
      <c r="FM121" s="4">
        <v>2.6520000000000001</v>
      </c>
      <c r="FN121" s="5">
        <v>0.71030000000000004</v>
      </c>
      <c r="FO121" s="5">
        <v>0.85909999999999997</v>
      </c>
      <c r="FP121" s="5">
        <v>0.14249999999999999</v>
      </c>
      <c r="FQ121" s="5">
        <v>3.5000000000000003E-2</v>
      </c>
      <c r="FR121" s="5">
        <v>0.57650000000000001</v>
      </c>
      <c r="FS121" s="5">
        <v>0.1111</v>
      </c>
      <c r="FT121" s="5">
        <v>1</v>
      </c>
      <c r="FU121" s="5">
        <v>1.8347</v>
      </c>
      <c r="FV121" s="4">
        <v>0.72729999999999995</v>
      </c>
      <c r="FW121" s="4">
        <v>0.90290000000000004</v>
      </c>
      <c r="FX121" s="4">
        <v>0.1244</v>
      </c>
      <c r="FY121" s="4">
        <v>3.8100000000000002E-2</v>
      </c>
      <c r="FZ121" s="4">
        <v>0.49880000000000002</v>
      </c>
      <c r="GA121" s="4">
        <v>0.15190000000000001</v>
      </c>
      <c r="GB121" s="4">
        <v>0.99990000000000001</v>
      </c>
      <c r="GC121" s="4">
        <v>1.5017</v>
      </c>
      <c r="GD121" s="5">
        <v>0.75880000000000003</v>
      </c>
      <c r="GE121" s="5">
        <v>0.99580000000000002</v>
      </c>
      <c r="GF121" s="5">
        <v>0.10290000000000001</v>
      </c>
      <c r="GG121" s="5">
        <v>3.9600000000000003E-2</v>
      </c>
      <c r="GH121" s="5">
        <v>0.45800000000000002</v>
      </c>
      <c r="GI121" s="5">
        <v>0.28739999999999999</v>
      </c>
      <c r="GJ121" s="5">
        <v>0.97489999999999999</v>
      </c>
      <c r="GK121" s="5">
        <v>0.95960000000000001</v>
      </c>
      <c r="GL121" s="4"/>
      <c r="GM121" s="4"/>
      <c r="GN121" s="4"/>
      <c r="GO121" s="4"/>
      <c r="GP121" s="4"/>
      <c r="GQ121" s="4"/>
      <c r="GR121" s="4"/>
      <c r="GS121" s="4"/>
      <c r="GT121" s="5"/>
      <c r="GU121" s="5"/>
      <c r="GV121" s="5"/>
      <c r="GW121" s="5"/>
      <c r="GX121" s="5"/>
      <c r="GY121" s="5"/>
      <c r="GZ121" s="5"/>
      <c r="HA121" s="5"/>
      <c r="HB121" s="4"/>
      <c r="HC121" s="4"/>
      <c r="HD121" s="4"/>
      <c r="HE121" s="4"/>
      <c r="HF121" s="4"/>
      <c r="HG121" s="4"/>
      <c r="HH121" s="4"/>
      <c r="HI121" s="4"/>
      <c r="HJ121" s="5"/>
      <c r="HK121" s="5"/>
      <c r="HL121" s="5"/>
      <c r="HM121" s="5"/>
      <c r="HN121" s="5"/>
      <c r="HO121" s="5"/>
      <c r="HP121" s="5"/>
      <c r="HQ121" s="5"/>
      <c r="HR121" s="4"/>
      <c r="HS121" s="4"/>
      <c r="HT121" s="4"/>
      <c r="HU121" s="4"/>
      <c r="HV121" s="4"/>
      <c r="HW121" s="4"/>
      <c r="HX121" s="4"/>
      <c r="HY121" s="4"/>
      <c r="HZ121" s="5"/>
      <c r="IA121" s="5"/>
      <c r="IB121" s="5"/>
      <c r="IC121" s="5"/>
      <c r="ID121" s="5"/>
      <c r="IE121" s="5"/>
      <c r="IF121" s="5"/>
      <c r="IG121" s="5"/>
      <c r="IH121" s="4"/>
      <c r="II121" s="4"/>
      <c r="IJ121" s="4"/>
      <c r="IK121" s="4"/>
      <c r="IL121" s="4"/>
      <c r="IM121" s="4"/>
      <c r="IN121" s="4"/>
      <c r="IO121" s="4"/>
      <c r="IP121" s="5"/>
      <c r="IQ121" s="5"/>
      <c r="IR121" s="5"/>
      <c r="IS121" s="5"/>
      <c r="IT121" s="5"/>
      <c r="IU121" s="5"/>
      <c r="IV121" s="5"/>
      <c r="IW121" s="5"/>
      <c r="IX121" s="4"/>
      <c r="IY121" s="4"/>
      <c r="IZ121" s="4"/>
      <c r="JA121" s="4"/>
      <c r="JB121" s="4"/>
      <c r="JC121" s="4"/>
      <c r="JD121" s="4"/>
      <c r="JE121" s="4"/>
      <c r="JF121" s="5"/>
      <c r="JG121" s="5"/>
      <c r="JH121" s="5"/>
      <c r="JI121" s="5"/>
      <c r="JJ121" s="5"/>
      <c r="JK121" s="5"/>
      <c r="JL121" s="5"/>
      <c r="JM121" s="5"/>
      <c r="JN121" s="4">
        <f t="shared" si="48"/>
        <v>0.71607500000000002</v>
      </c>
      <c r="JO121" s="4">
        <f t="shared" si="49"/>
        <v>0.87712916666666663</v>
      </c>
      <c r="JP121" s="4">
        <f t="shared" si="50"/>
        <v>0.14099166666666668</v>
      </c>
      <c r="JQ121" s="4">
        <f t="shared" si="51"/>
        <v>2.8583333333333336E-2</v>
      </c>
      <c r="JR121" s="4">
        <f t="shared" si="52"/>
        <v>0.56162083333333335</v>
      </c>
      <c r="JS121" s="4">
        <f t="shared" si="53"/>
        <v>0.14687368421052632</v>
      </c>
      <c r="JT121" s="4">
        <f t="shared" si="54"/>
        <v>0.99598333333333355</v>
      </c>
      <c r="JU121" s="4">
        <f t="shared" si="55"/>
        <v>1.921570833333333</v>
      </c>
      <c r="JV121" s="1" t="str" cm="1">
        <f t="array" aca="1" ref="JV121" ca="1">CONCATENATE(INDIRECT(ADDRESS(1,MATCH(_xlfn.MINIFS(B121:JM121,metrics.rec,"MAE"),B121:JM121,0)+1)), ", ", INDIRECT(ADDRESS(2,MATCH(_xlfn.MINIFS(B121:JM121,metrics.rec,"MAE"),B121:JM121,0)+1)))</f>
        <v>k=10, r=0.1</v>
      </c>
      <c r="JW121" s="1" t="str" cm="1">
        <f t="array" aca="1" ref="JW121" ca="1">CONCATENATE(INDIRECT(ADDRESS(1,MATCH(_xlfn.MINIFS(B121:JM121,metrics.rec,"MSE"),B121:JM121,0)+1)), ", ", INDIRECT(ADDRESS(2,MATCH(_xlfn.MINIFS(B121:JM121,metrics.rec,"MSE"),B121:JM121,0)+1)))</f>
        <v>k=5, r=0.1</v>
      </c>
      <c r="JX121" s="1" t="str" cm="1">
        <f t="array" aca="1" ref="JX121" ca="1">CONCATENATE(INDIRECT(ADDRESS(1,MATCH(_xlfn.MAXIFS(B121:JM121,metrics.rec,"R"),B121:JM121,0)+1)), ", ", INDIRECT(ADDRESS(2,MATCH(_xlfn.MAXIFS(B121:JM121,metrics.rec,"R"),B121:JM121,0)+1)))</f>
        <v>k=10, r=0.1</v>
      </c>
      <c r="JY121" s="1" t="str" cm="1">
        <f t="array" aca="1" ref="JY121" ca="1">CONCATENATE(INDIRECT(ADDRESS(1,MATCH(_xlfn.MAXIFS(B121:JM121,metrics.rec,"Precision"),B121:JM121,0)+1)), ", ", INDIRECT(ADDRESS(2,MATCH(_xlfn.MAXIFS(B121:JM121,metrics.rec,"Precision"),B121:JM121,0)+1)))</f>
        <v>k=15, r=0.9</v>
      </c>
      <c r="JZ121" s="1" t="str" cm="1">
        <f t="array" aca="1" ref="JZ121" ca="1">CONCATENATE(INDIRECT(ADDRESS(1,MATCH(_xlfn.MAXIFS(B121:JM121,metrics.rec,"Recall"),B121:JM121,0)+1)), ", ", INDIRECT(ADDRESS(2,MATCH(_xlfn.MAXIFS(B121:JM121,metrics.rec,"Recall"),B121:JM121,0)+1)))</f>
        <v>k=10, r=0.1</v>
      </c>
      <c r="KA121" s="1" t="str" cm="1">
        <f t="array" aca="1" ref="KA121" ca="1">CONCATENATE(INDIRECT(ADDRESS(1,MATCH(_xlfn.MAXIFS(B121:JM121,metrics.rec,"Coverage"),B121:JM121,0)+1)), ", ", INDIRECT(ADDRESS(2,MATCH(_xlfn.MAXIFS(B121:JM121,metrics.rec,"Coverage"),B121:JM121,0)+1)))</f>
        <v>k=10, r=0.9</v>
      </c>
      <c r="KB121" s="1" t="str" cm="1">
        <f t="array" aca="1" ref="KB121" ca="1">CONCATENATE(INDIRECT(ADDRESS(1,MATCH(_xlfn.MAXIFS(B121:JM121,metrics.rec,"Recatio"),B121:JM121,0)+1)), ", ", INDIRECT(ADDRESS(2,MATCH(_xlfn.MAXIFS(B121:JM121,metrics.rec,"Recatio"),B121:JM121,0)+1)))</f>
        <v>k=5, r=0.1</v>
      </c>
      <c r="KC121" s="1" t="str" cm="1">
        <f t="array" aca="1" ref="KC121" ca="1">CONCATENATE(INDIRECT(ADDRESS(1,MATCH(_xlfn.MINIFS(B121:JM121,metrics.rec,"Time"),B121:JM121,0)+1)), ", ", INDIRECT(ADDRESS(2,MATCH(_xlfn.MINIFS(B121:JM121,metrics.rec,"Time"),B121:JM121,0)+1)))</f>
        <v>k=15, r=0.9</v>
      </c>
    </row>
    <row r="122" spans="1:289" x14ac:dyDescent="0.2">
      <c r="A122" s="1" t="s">
        <v>108</v>
      </c>
      <c r="B122" s="4">
        <v>0.64059999999999995</v>
      </c>
      <c r="C122" s="4">
        <v>0.70989999999999998</v>
      </c>
      <c r="D122" s="4">
        <v>0.2399</v>
      </c>
      <c r="E122" s="4">
        <v>4.1000000000000003E-3</v>
      </c>
      <c r="F122" s="4">
        <v>0.85350000000000004</v>
      </c>
      <c r="G122" s="4"/>
      <c r="H122" s="4">
        <v>1</v>
      </c>
      <c r="I122" s="4">
        <v>2.6078999999999999</v>
      </c>
      <c r="J122" s="5">
        <v>0.64600000000000002</v>
      </c>
      <c r="K122" s="5">
        <v>0.72609999999999997</v>
      </c>
      <c r="L122" s="5">
        <v>0.24</v>
      </c>
      <c r="M122" s="5">
        <v>8.2000000000000007E-3</v>
      </c>
      <c r="N122" s="5">
        <v>0.8498</v>
      </c>
      <c r="O122" s="5">
        <v>0.23930000000000001</v>
      </c>
      <c r="P122" s="5">
        <v>1</v>
      </c>
      <c r="Q122" s="5">
        <v>2.5571999999999999</v>
      </c>
      <c r="R122" s="4">
        <v>0.6532</v>
      </c>
      <c r="S122" s="4">
        <v>0.74199999999999999</v>
      </c>
      <c r="T122" s="4">
        <v>0.2243</v>
      </c>
      <c r="U122" s="4">
        <v>1.26E-2</v>
      </c>
      <c r="V122" s="4">
        <v>0.84199999999999997</v>
      </c>
      <c r="W122" s="4"/>
      <c r="X122" s="4">
        <v>1</v>
      </c>
      <c r="Y122" s="4">
        <v>2.3736999999999999</v>
      </c>
      <c r="Z122" s="5">
        <v>0.6573</v>
      </c>
      <c r="AA122" s="5">
        <v>0.75029999999999997</v>
      </c>
      <c r="AB122" s="5">
        <v>0.2135</v>
      </c>
      <c r="AC122" s="5">
        <v>1.7600000000000001E-2</v>
      </c>
      <c r="AD122" s="5">
        <v>0.83240000000000003</v>
      </c>
      <c r="AE122" s="5">
        <v>0.2392</v>
      </c>
      <c r="AF122" s="5">
        <v>1</v>
      </c>
      <c r="AG122" s="5">
        <v>2.1802000000000001</v>
      </c>
      <c r="AH122" s="4">
        <v>0.66200000000000003</v>
      </c>
      <c r="AI122" s="4">
        <v>0.76029999999999998</v>
      </c>
      <c r="AJ122" s="4">
        <v>0.2069</v>
      </c>
      <c r="AK122" s="4">
        <v>2.29E-2</v>
      </c>
      <c r="AL122" s="4">
        <v>0.81659999999999999</v>
      </c>
      <c r="AM122" s="4"/>
      <c r="AN122" s="4">
        <v>1</v>
      </c>
      <c r="AO122" s="4">
        <v>2.3222999999999998</v>
      </c>
      <c r="AP122" s="5">
        <v>0.67010000000000003</v>
      </c>
      <c r="AQ122" s="5">
        <v>0.77869999999999995</v>
      </c>
      <c r="AR122" s="5">
        <v>0.18959999999999999</v>
      </c>
      <c r="AS122" s="5">
        <v>2.8500000000000001E-2</v>
      </c>
      <c r="AT122" s="5">
        <v>0.79630000000000001</v>
      </c>
      <c r="AU122" s="5">
        <v>0.24660000000000001</v>
      </c>
      <c r="AV122" s="5">
        <v>1</v>
      </c>
      <c r="AW122" s="5">
        <v>1.8353999999999999</v>
      </c>
      <c r="AX122" s="4">
        <v>0.68389999999999995</v>
      </c>
      <c r="AY122" s="4">
        <v>0.80840000000000001</v>
      </c>
      <c r="AZ122" s="4">
        <v>0.16550000000000001</v>
      </c>
      <c r="BA122" s="4">
        <v>3.4000000000000002E-2</v>
      </c>
      <c r="BB122" s="4">
        <v>0.76519999999999999</v>
      </c>
      <c r="BC122" s="4"/>
      <c r="BD122" s="4">
        <v>1</v>
      </c>
      <c r="BE122" s="4">
        <v>1.8856999999999999</v>
      </c>
      <c r="BF122" s="5">
        <v>0.70409999999999995</v>
      </c>
      <c r="BG122" s="5">
        <v>0.86</v>
      </c>
      <c r="BH122" s="5">
        <v>0.1545</v>
      </c>
      <c r="BI122" s="5">
        <v>3.8600000000000002E-2</v>
      </c>
      <c r="BJ122" s="5">
        <v>0.70120000000000005</v>
      </c>
      <c r="BK122" s="5">
        <v>0.28739999999999999</v>
      </c>
      <c r="BL122" s="5">
        <v>0.99870000000000003</v>
      </c>
      <c r="BM122" s="5">
        <v>1.2111000000000001</v>
      </c>
      <c r="BN122" s="4">
        <v>0.74339999999999995</v>
      </c>
      <c r="BO122" s="4">
        <v>0.95789999999999997</v>
      </c>
      <c r="BP122" s="4">
        <v>0.1148</v>
      </c>
      <c r="BQ122" s="4">
        <v>4.4999999999999998E-2</v>
      </c>
      <c r="BR122" s="4">
        <v>0.56240000000000001</v>
      </c>
      <c r="BS122" s="4"/>
      <c r="BT122" s="4">
        <v>0.98329999999999995</v>
      </c>
      <c r="BU122" s="4">
        <v>0.96160000000000001</v>
      </c>
      <c r="BV122" s="5">
        <v>0.64449999999999996</v>
      </c>
      <c r="BW122" s="5">
        <v>0.72470000000000001</v>
      </c>
      <c r="BX122" s="5">
        <v>0.26100000000000001</v>
      </c>
      <c r="BY122" s="5">
        <v>4.1000000000000003E-3</v>
      </c>
      <c r="BZ122" s="5">
        <v>0.85509999999999997</v>
      </c>
      <c r="CA122" s="5">
        <v>0.24560000000000001</v>
      </c>
      <c r="CB122" s="5">
        <v>1</v>
      </c>
      <c r="CC122" s="5">
        <v>3.1722999999999999</v>
      </c>
      <c r="CD122" s="4">
        <v>0.6522</v>
      </c>
      <c r="CE122" s="4">
        <v>0.74039999999999995</v>
      </c>
      <c r="CF122" s="4">
        <v>0.2324</v>
      </c>
      <c r="CG122" s="4">
        <v>1.2699999999999999E-2</v>
      </c>
      <c r="CH122" s="4">
        <v>0.84179999999999999</v>
      </c>
      <c r="CI122" s="4">
        <v>0.23860000000000001</v>
      </c>
      <c r="CJ122" s="4">
        <v>1</v>
      </c>
      <c r="CK122" s="4">
        <v>2.5310999999999999</v>
      </c>
      <c r="CL122" s="5">
        <v>0.66300000000000003</v>
      </c>
      <c r="CM122" s="5">
        <v>0.7641</v>
      </c>
      <c r="CN122" s="5">
        <v>0.20349999999999999</v>
      </c>
      <c r="CO122" s="5">
        <v>2.29E-2</v>
      </c>
      <c r="CP122" s="5">
        <v>0.81830000000000003</v>
      </c>
      <c r="CQ122" s="5">
        <v>0.24030000000000001</v>
      </c>
      <c r="CR122" s="5">
        <v>1</v>
      </c>
      <c r="CS122" s="5">
        <v>1.2463</v>
      </c>
      <c r="CT122" s="4">
        <v>0.68300000000000005</v>
      </c>
      <c r="CU122" s="4">
        <v>0.80969999999999998</v>
      </c>
      <c r="CV122" s="4">
        <v>0.17249999999999999</v>
      </c>
      <c r="CW122" s="4">
        <v>3.4099999999999998E-2</v>
      </c>
      <c r="CX122" s="4">
        <v>0.76390000000000002</v>
      </c>
      <c r="CY122" s="4">
        <v>0.26019999999999999</v>
      </c>
      <c r="CZ122" s="4">
        <v>1</v>
      </c>
      <c r="DA122" s="4">
        <v>1.6076999999999999</v>
      </c>
      <c r="DB122" s="5">
        <v>0.7429</v>
      </c>
      <c r="DC122" s="5">
        <v>0.95579999999999998</v>
      </c>
      <c r="DD122" s="5">
        <v>0.1138</v>
      </c>
      <c r="DE122" s="5">
        <v>4.4999999999999998E-2</v>
      </c>
      <c r="DF122" s="5">
        <v>0.56179999999999997</v>
      </c>
      <c r="DG122" s="5">
        <v>0.31109999999999999</v>
      </c>
      <c r="DH122" s="5">
        <v>0.98029999999999995</v>
      </c>
      <c r="DI122" s="5">
        <v>0.90639999999999998</v>
      </c>
      <c r="DJ122" s="4">
        <v>0.64510000000000001</v>
      </c>
      <c r="DK122" s="4">
        <v>0.72609999999999997</v>
      </c>
      <c r="DL122" s="4">
        <v>0.24429999999999999</v>
      </c>
      <c r="DM122" s="4">
        <v>4.1000000000000003E-3</v>
      </c>
      <c r="DN122" s="4">
        <v>0.85389999999999999</v>
      </c>
      <c r="DO122" s="4">
        <v>0.24540000000000001</v>
      </c>
      <c r="DP122" s="4">
        <v>1</v>
      </c>
      <c r="DQ122" s="4">
        <v>2.7643</v>
      </c>
      <c r="DR122" s="5">
        <v>0.65180000000000005</v>
      </c>
      <c r="DS122" s="5">
        <v>0.74</v>
      </c>
      <c r="DT122" s="5">
        <v>0.22850000000000001</v>
      </c>
      <c r="DU122" s="5">
        <v>1.26E-2</v>
      </c>
      <c r="DV122" s="5">
        <v>0.84260000000000002</v>
      </c>
      <c r="DW122" s="5">
        <v>0.23849999999999999</v>
      </c>
      <c r="DX122" s="5">
        <v>1</v>
      </c>
      <c r="DY122" s="5">
        <v>2.3195000000000001</v>
      </c>
      <c r="DZ122" s="4">
        <v>0.66200000000000003</v>
      </c>
      <c r="EA122" s="4">
        <v>0.76160000000000005</v>
      </c>
      <c r="EB122" s="4">
        <v>0.2069</v>
      </c>
      <c r="EC122" s="4">
        <v>2.29E-2</v>
      </c>
      <c r="ED122" s="4">
        <v>0.81810000000000005</v>
      </c>
      <c r="EE122" s="4">
        <v>0.24099999999999999</v>
      </c>
      <c r="EF122" s="4">
        <v>1</v>
      </c>
      <c r="EG122" s="4">
        <v>2.0314000000000001</v>
      </c>
      <c r="EH122" s="5">
        <v>0.6835</v>
      </c>
      <c r="EI122" s="5">
        <v>0.81130000000000002</v>
      </c>
      <c r="EJ122" s="5">
        <v>0.1744</v>
      </c>
      <c r="EK122" s="5">
        <v>3.4099999999999998E-2</v>
      </c>
      <c r="EL122" s="5">
        <v>0.76370000000000005</v>
      </c>
      <c r="EM122" s="5">
        <v>0.26019999999999999</v>
      </c>
      <c r="EN122" s="5">
        <v>0.99990000000000001</v>
      </c>
      <c r="EO122" s="5">
        <v>1.5825</v>
      </c>
      <c r="EP122" s="4">
        <v>0.74219999999999997</v>
      </c>
      <c r="EQ122" s="4">
        <v>0.95569999999999999</v>
      </c>
      <c r="ER122" s="4">
        <v>0.11260000000000001</v>
      </c>
      <c r="ES122" s="4">
        <v>4.5400000000000003E-2</v>
      </c>
      <c r="ET122" s="4">
        <v>0.55910000000000004</v>
      </c>
      <c r="EU122" s="4">
        <v>0.30669999999999997</v>
      </c>
      <c r="EV122" s="4">
        <v>0.97819999999999996</v>
      </c>
      <c r="EW122" s="4">
        <v>0.85550000000000004</v>
      </c>
      <c r="EX122" s="5">
        <v>0.64239999999999997</v>
      </c>
      <c r="EY122" s="5">
        <v>0.71909999999999996</v>
      </c>
      <c r="EZ122" s="5">
        <v>0.25230000000000002</v>
      </c>
      <c r="FA122" s="5">
        <v>4.1000000000000003E-3</v>
      </c>
      <c r="FB122" s="5">
        <v>0.85550000000000004</v>
      </c>
      <c r="FC122" s="5">
        <v>0.2455</v>
      </c>
      <c r="FD122" s="5">
        <v>1</v>
      </c>
      <c r="FE122" s="5">
        <v>2.7378</v>
      </c>
      <c r="FF122" s="4">
        <v>0.65229999999999999</v>
      </c>
      <c r="FG122" s="4">
        <v>0.74019999999999997</v>
      </c>
      <c r="FH122" s="4">
        <v>0.22950000000000001</v>
      </c>
      <c r="FI122" s="4">
        <v>1.26E-2</v>
      </c>
      <c r="FJ122" s="4">
        <v>0.84279999999999999</v>
      </c>
      <c r="FK122" s="4">
        <v>0.23910000000000001</v>
      </c>
      <c r="FL122" s="4">
        <v>1</v>
      </c>
      <c r="FM122" s="4">
        <v>2.8885000000000001</v>
      </c>
      <c r="FN122" s="5">
        <v>0.66339999999999999</v>
      </c>
      <c r="FO122" s="5">
        <v>0.76549999999999996</v>
      </c>
      <c r="FP122" s="5">
        <v>0.2064</v>
      </c>
      <c r="FQ122" s="5">
        <v>2.29E-2</v>
      </c>
      <c r="FR122" s="5">
        <v>0.81869999999999998</v>
      </c>
      <c r="FS122" s="5">
        <v>0.2409</v>
      </c>
      <c r="FT122" s="5">
        <v>1</v>
      </c>
      <c r="FU122" s="5">
        <v>1.9025000000000001</v>
      </c>
      <c r="FV122" s="4">
        <v>0.68400000000000005</v>
      </c>
      <c r="FW122" s="4">
        <v>0.81179999999999997</v>
      </c>
      <c r="FX122" s="4">
        <v>0.16889999999999999</v>
      </c>
      <c r="FY122" s="4">
        <v>3.39E-2</v>
      </c>
      <c r="FZ122" s="4">
        <v>0.76359999999999995</v>
      </c>
      <c r="GA122" s="4">
        <v>0.26169999999999999</v>
      </c>
      <c r="GB122" s="4">
        <v>0.99990000000000001</v>
      </c>
      <c r="GC122" s="4">
        <v>1.5370999999999999</v>
      </c>
      <c r="GD122" s="5">
        <v>0.74170000000000003</v>
      </c>
      <c r="GE122" s="5">
        <v>0.95379999999999998</v>
      </c>
      <c r="GF122" s="5">
        <v>0.1162</v>
      </c>
      <c r="GG122" s="5">
        <v>4.5400000000000003E-2</v>
      </c>
      <c r="GH122" s="5">
        <v>0.56089999999999995</v>
      </c>
      <c r="GI122" s="5">
        <v>0.3075</v>
      </c>
      <c r="GJ122" s="5">
        <v>0.97809999999999997</v>
      </c>
      <c r="GK122" s="5">
        <v>0.97729999999999995</v>
      </c>
      <c r="GL122" s="4"/>
      <c r="GM122" s="4"/>
      <c r="GN122" s="4"/>
      <c r="GO122" s="4"/>
      <c r="GP122" s="4"/>
      <c r="GQ122" s="4"/>
      <c r="GR122" s="4"/>
      <c r="GS122" s="4"/>
      <c r="GT122" s="5"/>
      <c r="GU122" s="5"/>
      <c r="GV122" s="5"/>
      <c r="GW122" s="5"/>
      <c r="GX122" s="5"/>
      <c r="GY122" s="5"/>
      <c r="GZ122" s="5"/>
      <c r="HA122" s="5"/>
      <c r="HB122" s="4"/>
      <c r="HC122" s="4"/>
      <c r="HD122" s="4"/>
      <c r="HE122" s="4"/>
      <c r="HF122" s="4"/>
      <c r="HG122" s="4"/>
      <c r="HH122" s="4"/>
      <c r="HI122" s="4"/>
      <c r="HJ122" s="5"/>
      <c r="HK122" s="5"/>
      <c r="HL122" s="5"/>
      <c r="HM122" s="5"/>
      <c r="HN122" s="5"/>
      <c r="HO122" s="5"/>
      <c r="HP122" s="5"/>
      <c r="HQ122" s="5"/>
      <c r="HR122" s="4"/>
      <c r="HS122" s="4"/>
      <c r="HT122" s="4"/>
      <c r="HU122" s="4"/>
      <c r="HV122" s="4"/>
      <c r="HW122" s="4"/>
      <c r="HX122" s="4"/>
      <c r="HY122" s="4"/>
      <c r="HZ122" s="5"/>
      <c r="IA122" s="5"/>
      <c r="IB122" s="5"/>
      <c r="IC122" s="5"/>
      <c r="ID122" s="5"/>
      <c r="IE122" s="5"/>
      <c r="IF122" s="5"/>
      <c r="IG122" s="5"/>
      <c r="IH122" s="4"/>
      <c r="II122" s="4"/>
      <c r="IJ122" s="4"/>
      <c r="IK122" s="4"/>
      <c r="IL122" s="4"/>
      <c r="IM122" s="4"/>
      <c r="IN122" s="4"/>
      <c r="IO122" s="4"/>
      <c r="IP122" s="5"/>
      <c r="IQ122" s="5"/>
      <c r="IR122" s="5"/>
      <c r="IS122" s="5"/>
      <c r="IT122" s="5"/>
      <c r="IU122" s="5"/>
      <c r="IV122" s="5"/>
      <c r="IW122" s="5"/>
      <c r="IX122" s="4"/>
      <c r="IY122" s="4"/>
      <c r="IZ122" s="4"/>
      <c r="JA122" s="4"/>
      <c r="JB122" s="4"/>
      <c r="JC122" s="4"/>
      <c r="JD122" s="4"/>
      <c r="JE122" s="4"/>
      <c r="JF122" s="5"/>
      <c r="JG122" s="5"/>
      <c r="JH122" s="5"/>
      <c r="JI122" s="5"/>
      <c r="JJ122" s="5"/>
      <c r="JK122" s="5"/>
      <c r="JL122" s="5"/>
      <c r="JM122" s="5"/>
      <c r="JN122" s="4">
        <f t="shared" si="48"/>
        <v>0.67560833333333337</v>
      </c>
      <c r="JO122" s="4">
        <f t="shared" si="49"/>
        <v>0.79472500000000013</v>
      </c>
      <c r="JP122" s="4">
        <f t="shared" si="50"/>
        <v>0.19467500000000001</v>
      </c>
      <c r="JQ122" s="4">
        <f t="shared" si="51"/>
        <v>2.3679166666666664E-2</v>
      </c>
      <c r="JR122" s="4">
        <f t="shared" si="52"/>
        <v>0.77246666666666652</v>
      </c>
      <c r="JS122" s="4">
        <f t="shared" si="53"/>
        <v>0.25762105263157897</v>
      </c>
      <c r="JT122" s="4">
        <f t="shared" si="54"/>
        <v>0.99660000000000004</v>
      </c>
      <c r="JU122" s="4">
        <f t="shared" si="55"/>
        <v>1.9581375000000003</v>
      </c>
      <c r="JV122" s="1" t="str" cm="1">
        <f t="array" aca="1" ref="JV122" ca="1">CONCATENATE(INDIRECT(ADDRESS(1,MATCH(_xlfn.MINIFS(B122:JM122,metrics.rec,"MAE"),B122:JM122,0)+1)), ", ", INDIRECT(ADDRESS(2,MATCH(_xlfn.MINIFS(B122:JM122,metrics.rec,"MAE"),B122:JM122,0)+1)))</f>
        <v>k=5, r=0.1</v>
      </c>
      <c r="JW122" s="1" t="str" cm="1">
        <f t="array" aca="1" ref="JW122" ca="1">CONCATENATE(INDIRECT(ADDRESS(1,MATCH(_xlfn.MINIFS(B122:JM122,metrics.rec,"MSE"),B122:JM122,0)+1)), ", ", INDIRECT(ADDRESS(2,MATCH(_xlfn.MINIFS(B122:JM122,metrics.rec,"MSE"),B122:JM122,0)+1)))</f>
        <v>k=5, r=0.1</v>
      </c>
      <c r="JX122" s="1" t="str" cm="1">
        <f t="array" aca="1" ref="JX122" ca="1">CONCATENATE(INDIRECT(ADDRESS(1,MATCH(_xlfn.MAXIFS(B122:JM122,metrics.rec,"R"),B122:JM122,0)+1)), ", ", INDIRECT(ADDRESS(2,MATCH(_xlfn.MAXIFS(B122:JM122,metrics.rec,"R"),B122:JM122,0)+1)))</f>
        <v>k=10, r=0.1</v>
      </c>
      <c r="JY122" s="1" t="str" cm="1">
        <f t="array" aca="1" ref="JY122" ca="1">CONCATENATE(INDIRECT(ADDRESS(1,MATCH(_xlfn.MAXIFS(B122:JM122,metrics.rec,"Precision"),B122:JM122,0)+1)), ", ", INDIRECT(ADDRESS(2,MATCH(_xlfn.MAXIFS(B122:JM122,metrics.rec,"Precision"),B122:JM122,0)+1)))</f>
        <v>k=15, r=0.9</v>
      </c>
      <c r="JZ122" s="1" t="str" cm="1">
        <f t="array" aca="1" ref="JZ122" ca="1">CONCATENATE(INDIRECT(ADDRESS(1,MATCH(_xlfn.MAXIFS(B122:JM122,metrics.rec,"Recall"),B122:JM122,0)+1)), ", ", INDIRECT(ADDRESS(2,MATCH(_xlfn.MAXIFS(B122:JM122,metrics.rec,"Recall"),B122:JM122,0)+1)))</f>
        <v>k=15, r=0.9</v>
      </c>
      <c r="KA122" s="1" t="str" cm="1">
        <f t="array" aca="1" ref="KA122" ca="1">CONCATENATE(INDIRECT(ADDRESS(1,MATCH(_xlfn.MAXIFS(B122:JM122,metrics.rec,"Coverage"),B122:JM122,0)+1)), ", ", INDIRECT(ADDRESS(2,MATCH(_xlfn.MAXIFS(B122:JM122,metrics.rec,"Coverage"),B122:JM122,0)+1)))</f>
        <v>k=10, r=0.9</v>
      </c>
      <c r="KB122" s="1" t="str" cm="1">
        <f t="array" aca="1" ref="KB122" ca="1">CONCATENATE(INDIRECT(ADDRESS(1,MATCH(_xlfn.MAXIFS(B122:JM122,metrics.rec,"Recatio"),B122:JM122,0)+1)), ", ", INDIRECT(ADDRESS(2,MATCH(_xlfn.MAXIFS(B122:JM122,metrics.rec,"Recatio"),B122:JM122,0)+1)))</f>
        <v>k=5, r=0.1</v>
      </c>
      <c r="KC122" s="1" t="str" cm="1">
        <f t="array" aca="1" ref="KC122" ca="1">CONCATENATE(INDIRECT(ADDRESS(1,MATCH(_xlfn.MINIFS(B122:JM122,metrics.rec,"Time"),B122:JM122,0)+1)), ", ", INDIRECT(ADDRESS(2,MATCH(_xlfn.MINIFS(B122:JM122,metrics.rec,"Time"),B122:JM122,0)+1)))</f>
        <v>k=15, r=0.9</v>
      </c>
    </row>
    <row r="123" spans="1:289" x14ac:dyDescent="0.2">
      <c r="A123" s="1" t="s">
        <v>109</v>
      </c>
      <c r="B123" s="4">
        <v>0.63829999999999998</v>
      </c>
      <c r="C123" s="4">
        <v>0.70650000000000002</v>
      </c>
      <c r="D123" s="4">
        <v>0.23150000000000001</v>
      </c>
      <c r="E123" s="4">
        <v>4.4000000000000003E-3</v>
      </c>
      <c r="F123" s="4">
        <v>0.84540000000000004</v>
      </c>
      <c r="G123" s="4"/>
      <c r="H123" s="4">
        <v>1</v>
      </c>
      <c r="I123" s="4">
        <v>2.5884</v>
      </c>
      <c r="J123" s="5">
        <v>0.64359999999999995</v>
      </c>
      <c r="K123" s="5">
        <v>0.72130000000000005</v>
      </c>
      <c r="L123" s="5">
        <v>0.2253</v>
      </c>
      <c r="M123" s="5">
        <v>8.6E-3</v>
      </c>
      <c r="N123" s="5">
        <v>0.83630000000000004</v>
      </c>
      <c r="O123" s="5">
        <v>0.223</v>
      </c>
      <c r="P123" s="5">
        <v>1</v>
      </c>
      <c r="Q123" s="5">
        <v>2.4615999999999998</v>
      </c>
      <c r="R123" s="4">
        <v>0.65229999999999999</v>
      </c>
      <c r="S123" s="4">
        <v>0.74250000000000005</v>
      </c>
      <c r="T123" s="4">
        <v>0.21590000000000001</v>
      </c>
      <c r="U123" s="4">
        <v>1.2999999999999999E-2</v>
      </c>
      <c r="V123" s="4">
        <v>0.82589999999999997</v>
      </c>
      <c r="W123" s="4"/>
      <c r="X123" s="4">
        <v>1</v>
      </c>
      <c r="Y123" s="4">
        <v>2.3613</v>
      </c>
      <c r="Z123" s="5">
        <v>0.65659999999999996</v>
      </c>
      <c r="AA123" s="5">
        <v>0.74950000000000006</v>
      </c>
      <c r="AB123" s="5">
        <v>0.21340000000000001</v>
      </c>
      <c r="AC123" s="5">
        <v>1.7500000000000002E-2</v>
      </c>
      <c r="AD123" s="5">
        <v>0.81169999999999998</v>
      </c>
      <c r="AE123" s="5">
        <v>0.2341</v>
      </c>
      <c r="AF123" s="5">
        <v>1</v>
      </c>
      <c r="AG123" s="5">
        <v>2.1743000000000001</v>
      </c>
      <c r="AH123" s="4">
        <v>0.66510000000000002</v>
      </c>
      <c r="AI123" s="4">
        <v>0.76729999999999998</v>
      </c>
      <c r="AJ123" s="4">
        <v>0.2021</v>
      </c>
      <c r="AK123" s="4">
        <v>2.1399999999999999E-2</v>
      </c>
      <c r="AL123" s="4">
        <v>0.7913</v>
      </c>
      <c r="AM123" s="4"/>
      <c r="AN123" s="4">
        <v>1</v>
      </c>
      <c r="AO123" s="4">
        <v>2.3136000000000001</v>
      </c>
      <c r="AP123" s="5">
        <v>0.67589999999999995</v>
      </c>
      <c r="AQ123" s="5">
        <v>0.79290000000000005</v>
      </c>
      <c r="AR123" s="5">
        <v>0.1847</v>
      </c>
      <c r="AS123" s="5">
        <v>2.41E-2</v>
      </c>
      <c r="AT123" s="5">
        <v>0.76359999999999995</v>
      </c>
      <c r="AU123" s="5">
        <v>0.28029999999999999</v>
      </c>
      <c r="AV123" s="5">
        <v>1</v>
      </c>
      <c r="AW123" s="5">
        <v>1.8312999999999999</v>
      </c>
      <c r="AX123" s="4">
        <v>0.6946</v>
      </c>
      <c r="AY123" s="4">
        <v>0.83599999999999997</v>
      </c>
      <c r="AZ123" s="4">
        <v>0.15870000000000001</v>
      </c>
      <c r="BA123" s="4">
        <v>2.6200000000000001E-2</v>
      </c>
      <c r="BB123" s="4">
        <v>0.72619999999999996</v>
      </c>
      <c r="BC123" s="4"/>
      <c r="BD123" s="4">
        <v>0.998</v>
      </c>
      <c r="BE123" s="4">
        <v>1.8055000000000001</v>
      </c>
      <c r="BF123" s="5">
        <v>0.71830000000000005</v>
      </c>
      <c r="BG123" s="5">
        <v>0.89639999999999997</v>
      </c>
      <c r="BH123" s="5">
        <v>0.14480000000000001</v>
      </c>
      <c r="BI123" s="5">
        <v>3.0700000000000002E-2</v>
      </c>
      <c r="BJ123" s="5">
        <v>0.66320000000000001</v>
      </c>
      <c r="BK123" s="5">
        <v>0.34129999999999999</v>
      </c>
      <c r="BL123" s="5">
        <v>0.99470000000000003</v>
      </c>
      <c r="BM123" s="5">
        <v>1.2109000000000001</v>
      </c>
      <c r="BN123" s="4">
        <v>0.74390000000000001</v>
      </c>
      <c r="BO123" s="4">
        <v>0.95040000000000002</v>
      </c>
      <c r="BP123" s="4">
        <v>9.0899999999999995E-2</v>
      </c>
      <c r="BQ123" s="4">
        <v>4.7E-2</v>
      </c>
      <c r="BR123" s="4">
        <v>0.52739999999999998</v>
      </c>
      <c r="BS123" s="4"/>
      <c r="BT123" s="4">
        <v>0.96189999999999998</v>
      </c>
      <c r="BU123" s="4">
        <v>0.95850000000000002</v>
      </c>
      <c r="BV123" s="5">
        <v>0.64119999999999999</v>
      </c>
      <c r="BW123" s="5">
        <v>0.71870000000000001</v>
      </c>
      <c r="BX123" s="5">
        <v>0.25669999999999998</v>
      </c>
      <c r="BY123" s="5">
        <v>4.4000000000000003E-3</v>
      </c>
      <c r="BZ123" s="5">
        <v>0.84650000000000003</v>
      </c>
      <c r="CA123" s="5">
        <v>0.22600000000000001</v>
      </c>
      <c r="CB123" s="5">
        <v>1</v>
      </c>
      <c r="CC123" s="5">
        <v>3.4236</v>
      </c>
      <c r="CD123" s="4">
        <v>0.65090000000000003</v>
      </c>
      <c r="CE123" s="4">
        <v>0.73719999999999997</v>
      </c>
      <c r="CF123" s="4">
        <v>0.22189999999999999</v>
      </c>
      <c r="CG123" s="4">
        <v>1.3100000000000001E-2</v>
      </c>
      <c r="CH123" s="4">
        <v>0.82579999999999998</v>
      </c>
      <c r="CI123" s="4">
        <v>0.22589999999999999</v>
      </c>
      <c r="CJ123" s="4">
        <v>1</v>
      </c>
      <c r="CK123" s="4">
        <v>2.5095999999999998</v>
      </c>
      <c r="CL123" s="5">
        <v>0.66539999999999999</v>
      </c>
      <c r="CM123" s="5">
        <v>0.76959999999999995</v>
      </c>
      <c r="CN123" s="5">
        <v>0.193</v>
      </c>
      <c r="CO123" s="5">
        <v>2.1399999999999999E-2</v>
      </c>
      <c r="CP123" s="5">
        <v>0.79220000000000002</v>
      </c>
      <c r="CQ123" s="5">
        <v>0.25</v>
      </c>
      <c r="CR123" s="5">
        <v>1</v>
      </c>
      <c r="CS123" s="5">
        <v>1.2347999999999999</v>
      </c>
      <c r="CT123" s="4">
        <v>0.69389999999999996</v>
      </c>
      <c r="CU123" s="4">
        <v>0.83440000000000003</v>
      </c>
      <c r="CV123" s="4">
        <v>0.1618</v>
      </c>
      <c r="CW123" s="4">
        <v>2.63E-2</v>
      </c>
      <c r="CX123" s="4">
        <v>0.72599999999999998</v>
      </c>
      <c r="CY123" s="4">
        <v>0.32100000000000001</v>
      </c>
      <c r="CZ123" s="4">
        <v>0.99950000000000006</v>
      </c>
      <c r="DA123" s="4">
        <v>1.5952999999999999</v>
      </c>
      <c r="DB123" s="5">
        <v>0.74199999999999999</v>
      </c>
      <c r="DC123" s="5">
        <v>0.94499999999999995</v>
      </c>
      <c r="DD123" s="5">
        <v>9.74E-2</v>
      </c>
      <c r="DE123" s="5">
        <v>4.6800000000000001E-2</v>
      </c>
      <c r="DF123" s="5">
        <v>0.52949999999999997</v>
      </c>
      <c r="DG123" s="5">
        <v>0.28089999999999998</v>
      </c>
      <c r="DH123" s="5">
        <v>0.95909999999999995</v>
      </c>
      <c r="DI123" s="5">
        <v>0.88729999999999998</v>
      </c>
      <c r="DJ123" s="4">
        <v>0.6421</v>
      </c>
      <c r="DK123" s="4">
        <v>0.72050000000000003</v>
      </c>
      <c r="DL123" s="4">
        <v>0.24279999999999999</v>
      </c>
      <c r="DM123" s="4">
        <v>4.4000000000000003E-3</v>
      </c>
      <c r="DN123" s="4">
        <v>0.84630000000000005</v>
      </c>
      <c r="DO123" s="4">
        <v>0.22559999999999999</v>
      </c>
      <c r="DP123" s="4">
        <v>1</v>
      </c>
      <c r="DQ123" s="4">
        <v>2.9007999999999998</v>
      </c>
      <c r="DR123" s="5">
        <v>0.6502</v>
      </c>
      <c r="DS123" s="5">
        <v>0.73699999999999999</v>
      </c>
      <c r="DT123" s="5">
        <v>0.2198</v>
      </c>
      <c r="DU123" s="5">
        <v>1.2999999999999999E-2</v>
      </c>
      <c r="DV123" s="5">
        <v>0.82650000000000001</v>
      </c>
      <c r="DW123" s="5">
        <v>0.2268</v>
      </c>
      <c r="DX123" s="5">
        <v>1</v>
      </c>
      <c r="DY123" s="5">
        <v>2.2974000000000001</v>
      </c>
      <c r="DZ123" s="4">
        <v>0.66539999999999999</v>
      </c>
      <c r="EA123" s="4">
        <v>0.76959999999999995</v>
      </c>
      <c r="EB123" s="4">
        <v>0.19320000000000001</v>
      </c>
      <c r="EC123" s="4">
        <v>2.1399999999999999E-2</v>
      </c>
      <c r="ED123" s="4">
        <v>0.79120000000000001</v>
      </c>
      <c r="EE123" s="4">
        <v>0.25030000000000002</v>
      </c>
      <c r="EF123" s="4">
        <v>1</v>
      </c>
      <c r="EG123" s="4">
        <v>2.0200999999999998</v>
      </c>
      <c r="EH123" s="5">
        <v>0.69379999999999997</v>
      </c>
      <c r="EI123" s="5">
        <v>0.83620000000000005</v>
      </c>
      <c r="EJ123" s="5">
        <v>0.16689999999999999</v>
      </c>
      <c r="EK123" s="5">
        <v>2.6200000000000001E-2</v>
      </c>
      <c r="EL123" s="5">
        <v>0.72599999999999998</v>
      </c>
      <c r="EM123" s="5">
        <v>0.32219999999999999</v>
      </c>
      <c r="EN123" s="5">
        <v>0.99909999999999999</v>
      </c>
      <c r="EO123" s="5">
        <v>1.59</v>
      </c>
      <c r="EP123" s="4">
        <v>0.74170000000000003</v>
      </c>
      <c r="EQ123" s="4">
        <v>0.94450000000000001</v>
      </c>
      <c r="ER123" s="4">
        <v>9.8500000000000004E-2</v>
      </c>
      <c r="ES123" s="4">
        <v>4.7E-2</v>
      </c>
      <c r="ET123" s="4">
        <v>0.52810000000000001</v>
      </c>
      <c r="EU123" s="4">
        <v>0.2792</v>
      </c>
      <c r="EV123" s="4">
        <v>0.95630000000000004</v>
      </c>
      <c r="EW123" s="4">
        <v>0.8478</v>
      </c>
      <c r="EX123" s="5">
        <v>0.63880000000000003</v>
      </c>
      <c r="EY123" s="5">
        <v>0.71199999999999997</v>
      </c>
      <c r="EZ123" s="5">
        <v>0.24990000000000001</v>
      </c>
      <c r="FA123" s="5">
        <v>4.4000000000000003E-3</v>
      </c>
      <c r="FB123" s="5">
        <v>0.84660000000000002</v>
      </c>
      <c r="FC123" s="5">
        <v>0.2258</v>
      </c>
      <c r="FD123" s="5">
        <v>1</v>
      </c>
      <c r="FE123" s="5">
        <v>2.7488999999999999</v>
      </c>
      <c r="FF123" s="4">
        <v>0.6512</v>
      </c>
      <c r="FG123" s="4">
        <v>0.7389</v>
      </c>
      <c r="FH123" s="4">
        <v>0.2147</v>
      </c>
      <c r="FI123" s="4">
        <v>1.3100000000000001E-2</v>
      </c>
      <c r="FJ123" s="4">
        <v>0.82720000000000005</v>
      </c>
      <c r="FK123" s="4">
        <v>0.22689999999999999</v>
      </c>
      <c r="FL123" s="4">
        <v>1</v>
      </c>
      <c r="FM123" s="4">
        <v>2.6625999999999999</v>
      </c>
      <c r="FN123" s="5">
        <v>0.66620000000000001</v>
      </c>
      <c r="FO123" s="5">
        <v>0.77159999999999995</v>
      </c>
      <c r="FP123" s="5">
        <v>0.1983</v>
      </c>
      <c r="FQ123" s="5">
        <v>2.12E-2</v>
      </c>
      <c r="FR123" s="5">
        <v>0.79200000000000004</v>
      </c>
      <c r="FS123" s="5">
        <v>0.25169999999999998</v>
      </c>
      <c r="FT123" s="5">
        <v>1</v>
      </c>
      <c r="FU123" s="5">
        <v>1.9037999999999999</v>
      </c>
      <c r="FV123" s="4">
        <v>0.69510000000000005</v>
      </c>
      <c r="FW123" s="4">
        <v>0.83830000000000005</v>
      </c>
      <c r="FX123" s="4">
        <v>0.16489999999999999</v>
      </c>
      <c r="FY123" s="4">
        <v>2.5999999999999999E-2</v>
      </c>
      <c r="FZ123" s="4">
        <v>0.72550000000000003</v>
      </c>
      <c r="GA123" s="4">
        <v>0.32369999999999999</v>
      </c>
      <c r="GB123" s="4">
        <v>0.99950000000000006</v>
      </c>
      <c r="GC123" s="4">
        <v>1.5316000000000001</v>
      </c>
      <c r="GD123" s="5">
        <v>0.74109999999999998</v>
      </c>
      <c r="GE123" s="5">
        <v>0.94340000000000002</v>
      </c>
      <c r="GF123" s="5">
        <v>9.7500000000000003E-2</v>
      </c>
      <c r="GG123" s="5">
        <v>4.6800000000000001E-2</v>
      </c>
      <c r="GH123" s="5">
        <v>0.5302</v>
      </c>
      <c r="GI123" s="5">
        <v>0.28070000000000001</v>
      </c>
      <c r="GJ123" s="5">
        <v>0.95509999999999995</v>
      </c>
      <c r="GK123" s="5">
        <v>0.9284</v>
      </c>
      <c r="GL123" s="4"/>
      <c r="GM123" s="4"/>
      <c r="GN123" s="4"/>
      <c r="GO123" s="4"/>
      <c r="GP123" s="4"/>
      <c r="GQ123" s="4"/>
      <c r="GR123" s="4"/>
      <c r="GS123" s="4"/>
      <c r="GT123" s="5"/>
      <c r="GU123" s="5"/>
      <c r="GV123" s="5"/>
      <c r="GW123" s="5"/>
      <c r="GX123" s="5"/>
      <c r="GY123" s="5"/>
      <c r="GZ123" s="5"/>
      <c r="HA123" s="5"/>
      <c r="HB123" s="4">
        <v>0.66490000000000005</v>
      </c>
      <c r="HC123" s="4">
        <v>0.76890000000000003</v>
      </c>
      <c r="HD123" s="4">
        <v>0.19570000000000001</v>
      </c>
      <c r="HE123" s="4">
        <v>2.1299999999999999E-2</v>
      </c>
      <c r="HF123" s="4">
        <v>0.79069999999999996</v>
      </c>
      <c r="HG123" s="4">
        <v>0.25090000000000001</v>
      </c>
      <c r="HH123" s="4">
        <v>1</v>
      </c>
      <c r="HI123" s="4">
        <v>1.9115</v>
      </c>
      <c r="HJ123" s="5"/>
      <c r="HK123" s="5"/>
      <c r="HL123" s="5"/>
      <c r="HM123" s="5"/>
      <c r="HN123" s="5"/>
      <c r="HO123" s="5"/>
      <c r="HP123" s="5"/>
      <c r="HQ123" s="5"/>
      <c r="HR123" s="4"/>
      <c r="HS123" s="4"/>
      <c r="HT123" s="4"/>
      <c r="HU123" s="4"/>
      <c r="HV123" s="4"/>
      <c r="HW123" s="4"/>
      <c r="HX123" s="4"/>
      <c r="HY123" s="4"/>
      <c r="HZ123" s="5"/>
      <c r="IA123" s="5"/>
      <c r="IB123" s="5"/>
      <c r="IC123" s="5"/>
      <c r="ID123" s="5"/>
      <c r="IE123" s="5"/>
      <c r="IF123" s="5"/>
      <c r="IG123" s="5"/>
      <c r="IH123" s="4"/>
      <c r="II123" s="4"/>
      <c r="IJ123" s="4"/>
      <c r="IK123" s="4"/>
      <c r="IL123" s="4"/>
      <c r="IM123" s="4"/>
      <c r="IN123" s="4"/>
      <c r="IO123" s="4"/>
      <c r="IP123" s="5"/>
      <c r="IQ123" s="5"/>
      <c r="IR123" s="5"/>
      <c r="IS123" s="5"/>
      <c r="IT123" s="5"/>
      <c r="IU123" s="5"/>
      <c r="IV123" s="5"/>
      <c r="IW123" s="5"/>
      <c r="IX123" s="4"/>
      <c r="IY123" s="4"/>
      <c r="IZ123" s="4"/>
      <c r="JA123" s="4"/>
      <c r="JB123" s="4"/>
      <c r="JC123" s="4"/>
      <c r="JD123" s="4"/>
      <c r="JE123" s="4"/>
      <c r="JF123" s="5"/>
      <c r="JG123" s="5"/>
      <c r="JH123" s="5"/>
      <c r="JI123" s="5"/>
      <c r="JJ123" s="5"/>
      <c r="JK123" s="5"/>
      <c r="JL123" s="5"/>
      <c r="JM123" s="5"/>
      <c r="JN123" s="4">
        <f t="shared" si="48"/>
        <v>0.6772999999999999</v>
      </c>
      <c r="JO123" s="4">
        <f t="shared" si="49"/>
        <v>0.79794399999999999</v>
      </c>
      <c r="JP123" s="4">
        <f t="shared" si="50"/>
        <v>0.18561200000000003</v>
      </c>
      <c r="JQ123" s="4">
        <f t="shared" si="51"/>
        <v>2.1987999999999997E-2</v>
      </c>
      <c r="JR123" s="4">
        <f t="shared" si="52"/>
        <v>0.7496520000000001</v>
      </c>
      <c r="JS123" s="4">
        <f t="shared" si="53"/>
        <v>0.26231499999999996</v>
      </c>
      <c r="JT123" s="4">
        <f t="shared" si="54"/>
        <v>0.99292799999999981</v>
      </c>
      <c r="JU123" s="4">
        <f t="shared" si="55"/>
        <v>1.9479559999999998</v>
      </c>
      <c r="JV123" s="1" t="str" cm="1">
        <f t="array" aca="1" ref="JV123" ca="1">CONCATENATE(INDIRECT(ADDRESS(1,MATCH(_xlfn.MINIFS(B123:JM123,metrics.rec,"MAE"),B123:JM123,0)+1)), ", ", INDIRECT(ADDRESS(2,MATCH(_xlfn.MINIFS(B123:JM123,metrics.rec,"MAE"),B123:JM123,0)+1)))</f>
        <v>k=5, r=0.1</v>
      </c>
      <c r="JW123" s="1" t="str" cm="1">
        <f t="array" aca="1" ref="JW123" ca="1">CONCATENATE(INDIRECT(ADDRESS(1,MATCH(_xlfn.MINIFS(B123:JM123,metrics.rec,"MSE"),B123:JM123,0)+1)), ", ", INDIRECT(ADDRESS(2,MATCH(_xlfn.MINIFS(B123:JM123,metrics.rec,"MSE"),B123:JM123,0)+1)))</f>
        <v>k=5, r=0.1</v>
      </c>
      <c r="JX123" s="1" t="str" cm="1">
        <f t="array" aca="1" ref="JX123" ca="1">CONCATENATE(INDIRECT(ADDRESS(1,MATCH(_xlfn.MAXIFS(B123:JM123,metrics.rec,"R"),B123:JM123,0)+1)), ", ", INDIRECT(ADDRESS(2,MATCH(_xlfn.MAXIFS(B123:JM123,metrics.rec,"R"),B123:JM123,0)+1)))</f>
        <v>k=10, r=0.1</v>
      </c>
      <c r="JY123" s="1" t="str" cm="1">
        <f t="array" aca="1" ref="JY123" ca="1">CONCATENATE(INDIRECT(ADDRESS(1,MATCH(_xlfn.MAXIFS(B123:JM123,metrics.rec,"Precision"),B123:JM123,0)+1)), ", ", INDIRECT(ADDRESS(2,MATCH(_xlfn.MAXIFS(B123:JM123,metrics.rec,"Precision"),B123:JM123,0)+1)))</f>
        <v>k=5, r=0.9</v>
      </c>
      <c r="JZ123" s="1" t="str" cm="1">
        <f t="array" aca="1" ref="JZ123" ca="1">CONCATENATE(INDIRECT(ADDRESS(1,MATCH(_xlfn.MAXIFS(B123:JM123,metrics.rec,"Recall"),B123:JM123,0)+1)), ", ", INDIRECT(ADDRESS(2,MATCH(_xlfn.MAXIFS(B123:JM123,metrics.rec,"Recall"),B123:JM123,0)+1)))</f>
        <v>k=20, r=0.1</v>
      </c>
      <c r="KA123" s="1" t="str" cm="1">
        <f t="array" aca="1" ref="KA123" ca="1">CONCATENATE(INDIRECT(ADDRESS(1,MATCH(_xlfn.MAXIFS(B123:JM123,metrics.rec,"Coverage"),B123:JM123,0)+1)), ", ", INDIRECT(ADDRESS(2,MATCH(_xlfn.MAXIFS(B123:JM123,metrics.rec,"Coverage"),B123:JM123,0)+1)))</f>
        <v>k=5, r=0.8</v>
      </c>
      <c r="KB123" s="1" t="str" cm="1">
        <f t="array" aca="1" ref="KB123" ca="1">CONCATENATE(INDIRECT(ADDRESS(1,MATCH(_xlfn.MAXIFS(B123:JM123,metrics.rec,"Recatio"),B123:JM123,0)+1)), ", ", INDIRECT(ADDRESS(2,MATCH(_xlfn.MAXIFS(B123:JM123,metrics.rec,"Recatio"),B123:JM123,0)+1)))</f>
        <v>k=5, r=0.1</v>
      </c>
      <c r="KC123" s="1" t="str" cm="1">
        <f t="array" aca="1" ref="KC123" ca="1">CONCATENATE(INDIRECT(ADDRESS(1,MATCH(_xlfn.MINIFS(B123:JM123,metrics.rec,"Time"),B123:JM123,0)+1)), ", ", INDIRECT(ADDRESS(2,MATCH(_xlfn.MINIFS(B123:JM123,metrics.rec,"Time"),B123:JM123,0)+1)))</f>
        <v>k=15, r=0.9</v>
      </c>
    </row>
    <row r="124" spans="1:289" x14ac:dyDescent="0.2">
      <c r="A124" s="1" t="s">
        <v>110</v>
      </c>
      <c r="B124" s="4">
        <v>0.65869999999999995</v>
      </c>
      <c r="C124" s="4">
        <v>0.75929999999999997</v>
      </c>
      <c r="D124" s="4">
        <v>0.25769999999999998</v>
      </c>
      <c r="E124" s="4">
        <v>1.6000000000000001E-3</v>
      </c>
      <c r="F124" s="4">
        <v>0.8075</v>
      </c>
      <c r="G124" s="4"/>
      <c r="H124" s="4">
        <v>1</v>
      </c>
      <c r="I124" s="4">
        <v>2.786</v>
      </c>
      <c r="J124" s="5">
        <v>0.6593</v>
      </c>
      <c r="K124" s="5">
        <v>0.7671</v>
      </c>
      <c r="L124" s="5">
        <v>0.26900000000000002</v>
      </c>
      <c r="M124" s="5">
        <v>3.2000000000000002E-3</v>
      </c>
      <c r="N124" s="5">
        <v>0.81779999999999997</v>
      </c>
      <c r="O124" s="5">
        <v>0.59179999999999999</v>
      </c>
      <c r="P124" s="5">
        <v>1</v>
      </c>
      <c r="Q124" s="5">
        <v>2.6970999999999998</v>
      </c>
      <c r="R124" s="4">
        <v>0.66010000000000002</v>
      </c>
      <c r="S124" s="4">
        <v>0.76839999999999997</v>
      </c>
      <c r="T124" s="4">
        <v>0.26910000000000001</v>
      </c>
      <c r="U124" s="4">
        <v>5.0000000000000001E-3</v>
      </c>
      <c r="V124" s="4">
        <v>0.83260000000000001</v>
      </c>
      <c r="W124" s="4"/>
      <c r="X124" s="4">
        <v>1</v>
      </c>
      <c r="Y124" s="4">
        <v>2.5737999999999999</v>
      </c>
      <c r="Z124" s="5">
        <v>0.66100000000000003</v>
      </c>
      <c r="AA124" s="5">
        <v>0.76800000000000002</v>
      </c>
      <c r="AB124" s="5">
        <v>0.25769999999999998</v>
      </c>
      <c r="AC124" s="5">
        <v>7.1000000000000004E-3</v>
      </c>
      <c r="AD124" s="5">
        <v>0.8397</v>
      </c>
      <c r="AE124" s="5">
        <v>0.59609999999999996</v>
      </c>
      <c r="AF124" s="5">
        <v>1</v>
      </c>
      <c r="AG124" s="5">
        <v>2.3229000000000002</v>
      </c>
      <c r="AH124" s="4">
        <v>0.66379999999999995</v>
      </c>
      <c r="AI124" s="4">
        <v>0.7742</v>
      </c>
      <c r="AJ124" s="4">
        <v>0.25619999999999998</v>
      </c>
      <c r="AK124" s="4">
        <v>9.7000000000000003E-3</v>
      </c>
      <c r="AL124" s="4">
        <v>0.84219999999999995</v>
      </c>
      <c r="AM124" s="4"/>
      <c r="AN124" s="4">
        <v>1</v>
      </c>
      <c r="AO124" s="4">
        <v>2.5175999999999998</v>
      </c>
      <c r="AP124" s="5">
        <v>0.67</v>
      </c>
      <c r="AQ124" s="5">
        <v>0.78810000000000002</v>
      </c>
      <c r="AR124" s="5">
        <v>0.23799999999999999</v>
      </c>
      <c r="AS124" s="5">
        <v>1.2800000000000001E-2</v>
      </c>
      <c r="AT124" s="5">
        <v>0.83020000000000005</v>
      </c>
      <c r="AU124" s="5">
        <v>0.57279999999999998</v>
      </c>
      <c r="AV124" s="5">
        <v>1</v>
      </c>
      <c r="AW124" s="5">
        <v>1.9484999999999999</v>
      </c>
      <c r="AX124" s="4">
        <v>0.68079999999999996</v>
      </c>
      <c r="AY124" s="4">
        <v>0.81240000000000001</v>
      </c>
      <c r="AZ124" s="4">
        <v>0.21560000000000001</v>
      </c>
      <c r="BA124" s="4">
        <v>1.72E-2</v>
      </c>
      <c r="BB124" s="4">
        <v>0.80910000000000004</v>
      </c>
      <c r="BC124" s="4"/>
      <c r="BD124" s="4">
        <v>1</v>
      </c>
      <c r="BE124" s="4">
        <v>1.9951000000000001</v>
      </c>
      <c r="BF124" s="5">
        <v>0.70069999999999999</v>
      </c>
      <c r="BG124" s="5">
        <v>0.86199999999999999</v>
      </c>
      <c r="BH124" s="5">
        <v>0.18590000000000001</v>
      </c>
      <c r="BI124" s="5">
        <v>2.4799999999999999E-2</v>
      </c>
      <c r="BJ124" s="5">
        <v>0.75860000000000005</v>
      </c>
      <c r="BK124" s="5">
        <v>0.48399999999999999</v>
      </c>
      <c r="BL124" s="5">
        <v>0.99839999999999995</v>
      </c>
      <c r="BM124" s="5">
        <v>1.3225</v>
      </c>
      <c r="BN124" s="4">
        <v>0.73850000000000005</v>
      </c>
      <c r="BO124" s="4">
        <v>0.94869999999999999</v>
      </c>
      <c r="BP124" s="4">
        <v>0.1196</v>
      </c>
      <c r="BQ124" s="4">
        <v>4.2799999999999998E-2</v>
      </c>
      <c r="BR124" s="4">
        <v>0.6089</v>
      </c>
      <c r="BS124" s="4"/>
      <c r="BT124" s="4">
        <v>0.98</v>
      </c>
      <c r="BU124" s="4">
        <v>0.98619999999999997</v>
      </c>
      <c r="BV124" s="5">
        <v>0.66249999999999998</v>
      </c>
      <c r="BW124" s="5">
        <v>0.7742</v>
      </c>
      <c r="BX124" s="5">
        <v>0.26960000000000001</v>
      </c>
      <c r="BY124" s="5">
        <v>1.6000000000000001E-3</v>
      </c>
      <c r="BZ124" s="5">
        <v>0.80969999999999998</v>
      </c>
      <c r="CA124" s="5">
        <v>0.58940000000000003</v>
      </c>
      <c r="CB124" s="5">
        <v>1</v>
      </c>
      <c r="CC124" s="5">
        <v>3.5998999999999999</v>
      </c>
      <c r="CD124" s="4">
        <v>0.6603</v>
      </c>
      <c r="CE124" s="4">
        <v>0.76690000000000003</v>
      </c>
      <c r="CF124" s="4">
        <v>0.26960000000000001</v>
      </c>
      <c r="CG124" s="4">
        <v>5.0000000000000001E-3</v>
      </c>
      <c r="CH124" s="4">
        <v>0.83299999999999996</v>
      </c>
      <c r="CI124" s="4">
        <v>0.59570000000000001</v>
      </c>
      <c r="CJ124" s="4">
        <v>1</v>
      </c>
      <c r="CK124" s="4">
        <v>2.7296999999999998</v>
      </c>
      <c r="CL124" s="5">
        <v>0.66539999999999999</v>
      </c>
      <c r="CM124" s="5">
        <v>0.77890000000000004</v>
      </c>
      <c r="CN124" s="5">
        <v>0.25319999999999998</v>
      </c>
      <c r="CO124" s="5">
        <v>9.5999999999999992E-3</v>
      </c>
      <c r="CP124" s="5">
        <v>0.84240000000000004</v>
      </c>
      <c r="CQ124" s="5">
        <v>0.59040000000000004</v>
      </c>
      <c r="CR124" s="5">
        <v>1</v>
      </c>
      <c r="CS124" s="5">
        <v>1.2726</v>
      </c>
      <c r="CT124" s="4">
        <v>0.68089999999999995</v>
      </c>
      <c r="CU124" s="4">
        <v>0.81479999999999997</v>
      </c>
      <c r="CV124" s="4">
        <v>0.21870000000000001</v>
      </c>
      <c r="CW124" s="4">
        <v>1.72E-2</v>
      </c>
      <c r="CX124" s="4">
        <v>0.8085</v>
      </c>
      <c r="CY124" s="4">
        <v>0.54600000000000004</v>
      </c>
      <c r="CZ124" s="4">
        <v>1</v>
      </c>
      <c r="DA124" s="4">
        <v>1.6758999999999999</v>
      </c>
      <c r="DB124" s="5">
        <v>0.73740000000000006</v>
      </c>
      <c r="DC124" s="5">
        <v>0.94640000000000002</v>
      </c>
      <c r="DD124" s="5">
        <v>0.1258</v>
      </c>
      <c r="DE124" s="5">
        <v>4.2599999999999999E-2</v>
      </c>
      <c r="DF124" s="5">
        <v>0.60709999999999997</v>
      </c>
      <c r="DG124" s="5">
        <v>0.35489999999999999</v>
      </c>
      <c r="DH124" s="5">
        <v>0.97719999999999996</v>
      </c>
      <c r="DI124" s="5">
        <v>0.89439999999999997</v>
      </c>
      <c r="DJ124" s="4">
        <v>0.66180000000000005</v>
      </c>
      <c r="DK124" s="4">
        <v>0.77110000000000001</v>
      </c>
      <c r="DL124" s="4">
        <v>0.27360000000000001</v>
      </c>
      <c r="DM124" s="4">
        <v>1.6000000000000001E-3</v>
      </c>
      <c r="DN124" s="4">
        <v>0.81</v>
      </c>
      <c r="DO124" s="4">
        <v>0.58889999999999998</v>
      </c>
      <c r="DP124" s="4">
        <v>1</v>
      </c>
      <c r="DQ124" s="4">
        <v>3.0173999999999999</v>
      </c>
      <c r="DR124" s="5">
        <v>0.66</v>
      </c>
      <c r="DS124" s="5">
        <v>0.7681</v>
      </c>
      <c r="DT124" s="5">
        <v>0.26519999999999999</v>
      </c>
      <c r="DU124" s="5">
        <v>5.0000000000000001E-3</v>
      </c>
      <c r="DV124" s="5">
        <v>0.83199999999999996</v>
      </c>
      <c r="DW124" s="5">
        <v>0.59599999999999997</v>
      </c>
      <c r="DX124" s="5">
        <v>1</v>
      </c>
      <c r="DY124" s="5">
        <v>2.5341999999999998</v>
      </c>
      <c r="DZ124" s="4">
        <v>0.66469999999999996</v>
      </c>
      <c r="EA124" s="4">
        <v>0.77680000000000005</v>
      </c>
      <c r="EB124" s="4">
        <v>0.25740000000000002</v>
      </c>
      <c r="EC124" s="4">
        <v>9.7000000000000003E-3</v>
      </c>
      <c r="ED124" s="4">
        <v>0.84370000000000001</v>
      </c>
      <c r="EE124" s="4">
        <v>0.58789999999999998</v>
      </c>
      <c r="EF124" s="4">
        <v>1</v>
      </c>
      <c r="EG124" s="4">
        <v>2.1991000000000001</v>
      </c>
      <c r="EH124" s="5">
        <v>0.68210000000000004</v>
      </c>
      <c r="EI124" s="5">
        <v>0.81730000000000003</v>
      </c>
      <c r="EJ124" s="5">
        <v>0.21959999999999999</v>
      </c>
      <c r="EK124" s="5">
        <v>1.72E-2</v>
      </c>
      <c r="EL124" s="5">
        <v>0.80820000000000003</v>
      </c>
      <c r="EM124" s="5">
        <v>0.54610000000000003</v>
      </c>
      <c r="EN124" s="5">
        <v>0.99980000000000002</v>
      </c>
      <c r="EO124" s="5">
        <v>1.7096</v>
      </c>
      <c r="EP124" s="4">
        <v>0.73699999999999999</v>
      </c>
      <c r="EQ124" s="4">
        <v>0.94650000000000001</v>
      </c>
      <c r="ER124" s="4">
        <v>0.12839999999999999</v>
      </c>
      <c r="ES124" s="4">
        <v>4.2900000000000001E-2</v>
      </c>
      <c r="ET124" s="4">
        <v>0.60519999999999996</v>
      </c>
      <c r="EU124" s="4">
        <v>0.35110000000000002</v>
      </c>
      <c r="EV124" s="4">
        <v>0.97319999999999995</v>
      </c>
      <c r="EW124" s="4">
        <v>0.86380000000000001</v>
      </c>
      <c r="EX124" s="5">
        <v>0.65810000000000002</v>
      </c>
      <c r="EY124" s="5">
        <v>0.76219999999999999</v>
      </c>
      <c r="EZ124" s="5">
        <v>0.27860000000000001</v>
      </c>
      <c r="FA124" s="5">
        <v>1.6000000000000001E-3</v>
      </c>
      <c r="FB124" s="5">
        <v>0.80700000000000005</v>
      </c>
      <c r="FC124" s="5">
        <v>0.58889999999999998</v>
      </c>
      <c r="FD124" s="5">
        <v>1</v>
      </c>
      <c r="FE124" s="5">
        <v>2.9836</v>
      </c>
      <c r="FF124" s="4">
        <v>0.66020000000000001</v>
      </c>
      <c r="FG124" s="4">
        <v>0.76790000000000003</v>
      </c>
      <c r="FH124" s="4">
        <v>0.26819999999999999</v>
      </c>
      <c r="FI124" s="4">
        <v>5.0000000000000001E-3</v>
      </c>
      <c r="FJ124" s="4">
        <v>0.83240000000000003</v>
      </c>
      <c r="FK124" s="4">
        <v>0.5958</v>
      </c>
      <c r="FL124" s="4">
        <v>1</v>
      </c>
      <c r="FM124" s="4">
        <v>2.9666000000000001</v>
      </c>
      <c r="FN124" s="5">
        <v>0.66510000000000002</v>
      </c>
      <c r="FO124" s="5">
        <v>0.77869999999999995</v>
      </c>
      <c r="FP124" s="5">
        <v>0.25569999999999998</v>
      </c>
      <c r="FQ124" s="5">
        <v>9.7000000000000003E-3</v>
      </c>
      <c r="FR124" s="5">
        <v>0.84330000000000005</v>
      </c>
      <c r="FS124" s="5">
        <v>0.58879999999999999</v>
      </c>
      <c r="FT124" s="5">
        <v>1</v>
      </c>
      <c r="FU124" s="5">
        <v>2.0552000000000001</v>
      </c>
      <c r="FV124" s="4">
        <v>0.68230000000000002</v>
      </c>
      <c r="FW124" s="4">
        <v>0.81759999999999999</v>
      </c>
      <c r="FX124" s="4">
        <v>0.21840000000000001</v>
      </c>
      <c r="FY124" s="4">
        <v>1.7100000000000001E-2</v>
      </c>
      <c r="FZ124" s="4">
        <v>0.80810000000000004</v>
      </c>
      <c r="GA124" s="4">
        <v>0.54730000000000001</v>
      </c>
      <c r="GB124" s="4">
        <v>0.99990000000000001</v>
      </c>
      <c r="GC124" s="4">
        <v>1.62</v>
      </c>
      <c r="GD124" s="5">
        <v>0.7369</v>
      </c>
      <c r="GE124" s="5">
        <v>0.94540000000000002</v>
      </c>
      <c r="GF124" s="5">
        <v>0.12659999999999999</v>
      </c>
      <c r="GG124" s="5">
        <v>4.2999999999999997E-2</v>
      </c>
      <c r="GH124" s="5">
        <v>0.60660000000000003</v>
      </c>
      <c r="GI124" s="5">
        <v>0.35089999999999999</v>
      </c>
      <c r="GJ124" s="5">
        <v>0.97489999999999999</v>
      </c>
      <c r="GK124" s="5">
        <v>1.0025999999999999</v>
      </c>
      <c r="GL124" s="4"/>
      <c r="GM124" s="4"/>
      <c r="GN124" s="4"/>
      <c r="GO124" s="4"/>
      <c r="GP124" s="4"/>
      <c r="GQ124" s="4"/>
      <c r="GR124" s="4"/>
      <c r="GS124" s="4"/>
      <c r="GT124" s="5"/>
      <c r="GU124" s="5"/>
      <c r="GV124" s="5"/>
      <c r="GW124" s="5"/>
      <c r="GX124" s="5"/>
      <c r="GY124" s="5"/>
      <c r="GZ124" s="5"/>
      <c r="HA124" s="5"/>
      <c r="HB124" s="4">
        <v>0.66439999999999999</v>
      </c>
      <c r="HC124" s="4">
        <v>0.77739999999999998</v>
      </c>
      <c r="HD124" s="4">
        <v>0.25590000000000002</v>
      </c>
      <c r="HE124" s="4">
        <v>9.7000000000000003E-3</v>
      </c>
      <c r="HF124" s="4">
        <v>0.8427</v>
      </c>
      <c r="HG124" s="4">
        <v>0.58889999999999998</v>
      </c>
      <c r="HH124" s="4">
        <v>1</v>
      </c>
      <c r="HI124" s="4">
        <v>2.0842999999999998</v>
      </c>
      <c r="HJ124" s="5"/>
      <c r="HK124" s="5"/>
      <c r="HL124" s="5"/>
      <c r="HM124" s="5"/>
      <c r="HN124" s="5"/>
      <c r="HO124" s="5"/>
      <c r="HP124" s="5"/>
      <c r="HQ124" s="5"/>
      <c r="HR124" s="4"/>
      <c r="HS124" s="4"/>
      <c r="HT124" s="4"/>
      <c r="HU124" s="4"/>
      <c r="HV124" s="4"/>
      <c r="HW124" s="4"/>
      <c r="HX124" s="4"/>
      <c r="HY124" s="4"/>
      <c r="HZ124" s="5"/>
      <c r="IA124" s="5"/>
      <c r="IB124" s="5"/>
      <c r="IC124" s="5"/>
      <c r="ID124" s="5"/>
      <c r="IE124" s="5"/>
      <c r="IF124" s="5"/>
      <c r="IG124" s="5"/>
      <c r="IH124" s="4"/>
      <c r="II124" s="4"/>
      <c r="IJ124" s="4"/>
      <c r="IK124" s="4"/>
      <c r="IL124" s="4"/>
      <c r="IM124" s="4"/>
      <c r="IN124" s="4"/>
      <c r="IO124" s="4"/>
      <c r="IP124" s="5"/>
      <c r="IQ124" s="5"/>
      <c r="IR124" s="5"/>
      <c r="IS124" s="5"/>
      <c r="IT124" s="5"/>
      <c r="IU124" s="5"/>
      <c r="IV124" s="5"/>
      <c r="IW124" s="5"/>
      <c r="IX124" s="4"/>
      <c r="IY124" s="4"/>
      <c r="IZ124" s="4"/>
      <c r="JA124" s="4"/>
      <c r="JB124" s="4"/>
      <c r="JC124" s="4"/>
      <c r="JD124" s="4"/>
      <c r="JE124" s="4"/>
      <c r="JF124" s="5"/>
      <c r="JG124" s="5"/>
      <c r="JH124" s="5"/>
      <c r="JI124" s="5"/>
      <c r="JJ124" s="5"/>
      <c r="JK124" s="5"/>
      <c r="JL124" s="5"/>
      <c r="JM124" s="5"/>
      <c r="JN124" s="4">
        <f t="shared" si="48"/>
        <v>0.67887999999999993</v>
      </c>
      <c r="JO124" s="4">
        <f t="shared" si="49"/>
        <v>0.81033599999999995</v>
      </c>
      <c r="JP124" s="4">
        <f t="shared" si="50"/>
        <v>0.23013199999999998</v>
      </c>
      <c r="JQ124" s="4">
        <f t="shared" si="51"/>
        <v>1.4507999999999997E-2</v>
      </c>
      <c r="JR124" s="4">
        <f t="shared" si="52"/>
        <v>0.78746000000000005</v>
      </c>
      <c r="JS124" s="4">
        <f t="shared" si="53"/>
        <v>0.54258499999999998</v>
      </c>
      <c r="JT124" s="4">
        <f t="shared" si="54"/>
        <v>0.99613600000000002</v>
      </c>
      <c r="JU124" s="4">
        <f t="shared" si="55"/>
        <v>2.094344</v>
      </c>
      <c r="JV124" s="1" t="str" cm="1">
        <f t="array" aca="1" ref="JV124" ca="1">CONCATENATE(INDIRECT(ADDRESS(1,MATCH(_xlfn.MINIFS(B124:JM124,metrics.rec,"MAE"),B124:JM124,0)+1)), ", ", INDIRECT(ADDRESS(2,MATCH(_xlfn.MINIFS(B124:JM124,metrics.rec,"MAE"),B124:JM124,0)+1)))</f>
        <v>k=20, r=0.1</v>
      </c>
      <c r="JW124" s="1" t="str" cm="1">
        <f t="array" aca="1" ref="JW124" ca="1">CONCATENATE(INDIRECT(ADDRESS(1,MATCH(_xlfn.MINIFS(B124:JM124,metrics.rec,"MSE"),B124:JM124,0)+1)), ", ", INDIRECT(ADDRESS(2,MATCH(_xlfn.MINIFS(B124:JM124,metrics.rec,"MSE"),B124:JM124,0)+1)))</f>
        <v>k=5, r=0.1</v>
      </c>
      <c r="JX124" s="1" t="str" cm="1">
        <f t="array" aca="1" ref="JX124" ca="1">CONCATENATE(INDIRECT(ADDRESS(1,MATCH(_xlfn.MAXIFS(B124:JM124,metrics.rec,"R"),B124:JM124,0)+1)), ", ", INDIRECT(ADDRESS(2,MATCH(_xlfn.MAXIFS(B124:JM124,metrics.rec,"R"),B124:JM124,0)+1)))</f>
        <v>k=20, r=0.1</v>
      </c>
      <c r="JY124" s="1" t="str" cm="1">
        <f t="array" aca="1" ref="JY124" ca="1">CONCATENATE(INDIRECT(ADDRESS(1,MATCH(_xlfn.MAXIFS(B124:JM124,metrics.rec,"Precision"),B124:JM124,0)+1)), ", ", INDIRECT(ADDRESS(2,MATCH(_xlfn.MAXIFS(B124:JM124,metrics.rec,"Precision"),B124:JM124,0)+1)))</f>
        <v>k=20, r=0.9</v>
      </c>
      <c r="JZ124" s="1" t="str" cm="1">
        <f t="array" aca="1" ref="JZ124" ca="1">CONCATENATE(INDIRECT(ADDRESS(1,MATCH(_xlfn.MAXIFS(B124:JM124,metrics.rec,"Recall"),B124:JM124,0)+1)), ", ", INDIRECT(ADDRESS(2,MATCH(_xlfn.MAXIFS(B124:JM124,metrics.rec,"Recall"),B124:JM124,0)+1)))</f>
        <v>k=15, r=0.5</v>
      </c>
      <c r="KA124" s="1" t="str" cm="1">
        <f t="array" aca="1" ref="KA124" ca="1">CONCATENATE(INDIRECT(ADDRESS(1,MATCH(_xlfn.MAXIFS(B124:JM124,metrics.rec,"Coverage"),B124:JM124,0)+1)), ", ", INDIRECT(ADDRESS(2,MATCH(_xlfn.MAXIFS(B124:JM124,metrics.rec,"Coverage"),B124:JM124,0)+1)))</f>
        <v>k=5, r=0.4</v>
      </c>
      <c r="KB124" s="1" t="str" cm="1">
        <f t="array" aca="1" ref="KB124" ca="1">CONCATENATE(INDIRECT(ADDRESS(1,MATCH(_xlfn.MAXIFS(B124:JM124,metrics.rec,"Recatio"),B124:JM124,0)+1)), ", ", INDIRECT(ADDRESS(2,MATCH(_xlfn.MAXIFS(B124:JM124,metrics.rec,"Recatio"),B124:JM124,0)+1)))</f>
        <v>k=5, r=0.1</v>
      </c>
      <c r="KC124" s="1" t="str" cm="1">
        <f t="array" aca="1" ref="KC124" ca="1">CONCATENATE(INDIRECT(ADDRESS(1,MATCH(_xlfn.MINIFS(B124:JM124,metrics.rec,"Time"),B124:JM124,0)+1)), ", ", INDIRECT(ADDRESS(2,MATCH(_xlfn.MINIFS(B124:JM124,metrics.rec,"Time"),B124:JM124,0)+1)))</f>
        <v>k=15, r=0.9</v>
      </c>
    </row>
    <row r="125" spans="1:289" x14ac:dyDescent="0.2">
      <c r="A125" s="1" t="s">
        <v>111</v>
      </c>
      <c r="B125" s="4">
        <v>0.68820000000000003</v>
      </c>
      <c r="C125" s="4">
        <v>0.80959999999999999</v>
      </c>
      <c r="D125" s="4">
        <v>0.15570000000000001</v>
      </c>
      <c r="E125" s="4">
        <v>3.5999999999999999E-3</v>
      </c>
      <c r="F125" s="4">
        <v>0.66469999999999996</v>
      </c>
      <c r="G125" s="4"/>
      <c r="H125" s="4">
        <v>1</v>
      </c>
      <c r="I125" s="4">
        <v>2.5446</v>
      </c>
      <c r="J125" s="5">
        <v>0.70540000000000003</v>
      </c>
      <c r="K125" s="5">
        <v>0.85389999999999999</v>
      </c>
      <c r="L125" s="5">
        <v>0.1399</v>
      </c>
      <c r="M125" s="5">
        <v>6.7000000000000002E-3</v>
      </c>
      <c r="N125" s="5">
        <v>0.63719999999999999</v>
      </c>
      <c r="O125" s="5">
        <v>0.21829999999999999</v>
      </c>
      <c r="P125" s="5">
        <v>1</v>
      </c>
      <c r="Q125" s="5">
        <v>2.4045000000000001</v>
      </c>
      <c r="R125" s="4">
        <v>0.71230000000000004</v>
      </c>
      <c r="S125" s="4">
        <v>0.86799999999999999</v>
      </c>
      <c r="T125" s="4">
        <v>0.15010000000000001</v>
      </c>
      <c r="U125" s="4">
        <v>9.7999999999999997E-3</v>
      </c>
      <c r="V125" s="4">
        <v>0.61119999999999997</v>
      </c>
      <c r="W125" s="4"/>
      <c r="X125" s="4">
        <v>1</v>
      </c>
      <c r="Y125" s="4">
        <v>2.2431000000000001</v>
      </c>
      <c r="Z125" s="5">
        <v>0.72309999999999997</v>
      </c>
      <c r="AA125" s="5">
        <v>0.8952</v>
      </c>
      <c r="AB125" s="5">
        <v>0.12839999999999999</v>
      </c>
      <c r="AC125" s="5">
        <v>1.2699999999999999E-2</v>
      </c>
      <c r="AD125" s="5">
        <v>0.58089999999999997</v>
      </c>
      <c r="AE125" s="5">
        <v>0.23150000000000001</v>
      </c>
      <c r="AF125" s="5">
        <v>1</v>
      </c>
      <c r="AG125" s="5">
        <v>2.0264000000000002</v>
      </c>
      <c r="AH125" s="4">
        <v>0.7298</v>
      </c>
      <c r="AI125" s="4">
        <v>0.91190000000000004</v>
      </c>
      <c r="AJ125" s="4">
        <v>0.13339999999999999</v>
      </c>
      <c r="AK125" s="4">
        <v>1.49E-2</v>
      </c>
      <c r="AL125" s="4">
        <v>0.54920000000000002</v>
      </c>
      <c r="AM125" s="4"/>
      <c r="AN125" s="4">
        <v>1</v>
      </c>
      <c r="AO125" s="4">
        <v>2.1522999999999999</v>
      </c>
      <c r="AP125" s="5">
        <v>0.73780000000000001</v>
      </c>
      <c r="AQ125" s="5">
        <v>0.93159999999999998</v>
      </c>
      <c r="AR125" s="5">
        <v>0.1239</v>
      </c>
      <c r="AS125" s="5">
        <v>1.6899999999999998E-2</v>
      </c>
      <c r="AT125" s="5">
        <v>0.52959999999999996</v>
      </c>
      <c r="AU125" s="5">
        <v>0.27650000000000002</v>
      </c>
      <c r="AV125" s="5">
        <v>1</v>
      </c>
      <c r="AW125" s="5">
        <v>1.6724000000000001</v>
      </c>
      <c r="AX125" s="4">
        <v>0.74329999999999996</v>
      </c>
      <c r="AY125" s="4">
        <v>0.94920000000000004</v>
      </c>
      <c r="AZ125" s="4">
        <v>0.1135</v>
      </c>
      <c r="BA125" s="4">
        <v>1.9E-2</v>
      </c>
      <c r="BB125" s="4">
        <v>0.52659999999999996</v>
      </c>
      <c r="BC125" s="4"/>
      <c r="BD125" s="4">
        <v>1</v>
      </c>
      <c r="BE125" s="4">
        <v>1.6307</v>
      </c>
      <c r="BF125" s="5">
        <v>0.74829999999999997</v>
      </c>
      <c r="BG125" s="5">
        <v>0.9657</v>
      </c>
      <c r="BH125" s="5">
        <v>7.1099999999999997E-2</v>
      </c>
      <c r="BI125" s="5">
        <v>2.4299999999999999E-2</v>
      </c>
      <c r="BJ125" s="5">
        <v>0.5474</v>
      </c>
      <c r="BK125" s="5">
        <v>0.35639999999999999</v>
      </c>
      <c r="BL125" s="5">
        <v>0.998</v>
      </c>
      <c r="BM125" s="5">
        <v>1.0406</v>
      </c>
      <c r="BN125" s="4">
        <v>0.79469999999999996</v>
      </c>
      <c r="BO125" s="4">
        <v>1.0763</v>
      </c>
      <c r="BP125" s="4">
        <v>-9.1000000000000004E-3</v>
      </c>
      <c r="BQ125" s="4">
        <v>4.6699999999999998E-2</v>
      </c>
      <c r="BR125" s="4">
        <v>0.51390000000000002</v>
      </c>
      <c r="BS125" s="4"/>
      <c r="BT125" s="4">
        <v>0.97470000000000001</v>
      </c>
      <c r="BU125" s="4">
        <v>0.69</v>
      </c>
      <c r="BV125" s="5">
        <v>0.69869999999999999</v>
      </c>
      <c r="BW125" s="5">
        <v>0.84199999999999997</v>
      </c>
      <c r="BX125" s="5">
        <v>0.15840000000000001</v>
      </c>
      <c r="BY125" s="5">
        <v>3.5999999999999999E-3</v>
      </c>
      <c r="BZ125" s="5">
        <v>0.66349999999999998</v>
      </c>
      <c r="CA125" s="5">
        <v>0.2145</v>
      </c>
      <c r="CB125" s="5">
        <v>1</v>
      </c>
      <c r="CC125" s="5">
        <v>2.8788999999999998</v>
      </c>
      <c r="CD125" s="4">
        <v>0.71279999999999999</v>
      </c>
      <c r="CE125" s="4">
        <v>0.86990000000000001</v>
      </c>
      <c r="CF125" s="4">
        <v>0.15240000000000001</v>
      </c>
      <c r="CG125" s="4">
        <v>9.9000000000000008E-3</v>
      </c>
      <c r="CH125" s="4">
        <v>0.61050000000000004</v>
      </c>
      <c r="CI125" s="4">
        <v>0.2223</v>
      </c>
      <c r="CJ125" s="4">
        <v>1</v>
      </c>
      <c r="CK125" s="4">
        <v>2.3961000000000001</v>
      </c>
      <c r="CL125" s="5">
        <v>0.7288</v>
      </c>
      <c r="CM125" s="5">
        <v>0.91010000000000002</v>
      </c>
      <c r="CN125" s="5">
        <v>0.13739999999999999</v>
      </c>
      <c r="CO125" s="5">
        <v>1.5100000000000001E-2</v>
      </c>
      <c r="CP125" s="5">
        <v>0.5534</v>
      </c>
      <c r="CQ125" s="5">
        <v>0.2472</v>
      </c>
      <c r="CR125" s="5">
        <v>1</v>
      </c>
      <c r="CS125" s="5">
        <v>1.8379000000000001</v>
      </c>
      <c r="CT125" s="4">
        <v>0.74129999999999996</v>
      </c>
      <c r="CU125" s="4">
        <v>0.94410000000000005</v>
      </c>
      <c r="CV125" s="4">
        <v>0.1139</v>
      </c>
      <c r="CW125" s="4">
        <v>1.9199999999999998E-2</v>
      </c>
      <c r="CX125" s="4">
        <v>0.52600000000000002</v>
      </c>
      <c r="CY125" s="4">
        <v>0.31879999999999997</v>
      </c>
      <c r="CZ125" s="4">
        <v>0.99980000000000002</v>
      </c>
      <c r="DA125" s="4">
        <v>1.3616999999999999</v>
      </c>
      <c r="DB125" s="5">
        <v>0.79459999999999997</v>
      </c>
      <c r="DC125" s="5">
        <v>1.0745</v>
      </c>
      <c r="DD125" s="5">
        <v>-4.7999999999999996E-3</v>
      </c>
      <c r="DE125" s="5">
        <v>4.6699999999999998E-2</v>
      </c>
      <c r="DF125" s="5">
        <v>0.51449999999999996</v>
      </c>
      <c r="DG125" s="5">
        <v>0.2737</v>
      </c>
      <c r="DH125" s="5">
        <v>0.97060000000000002</v>
      </c>
      <c r="DI125" s="5">
        <v>0.59450000000000003</v>
      </c>
      <c r="DJ125" s="4">
        <v>0.69589999999999996</v>
      </c>
      <c r="DK125" s="4">
        <v>0.83199999999999996</v>
      </c>
      <c r="DL125" s="4">
        <v>0.1603</v>
      </c>
      <c r="DM125" s="4">
        <v>3.5999999999999999E-3</v>
      </c>
      <c r="DN125" s="4">
        <v>0.66559999999999997</v>
      </c>
      <c r="DO125" s="4">
        <v>0.21460000000000001</v>
      </c>
      <c r="DP125" s="4">
        <v>1</v>
      </c>
      <c r="DQ125" s="4">
        <v>2.6492</v>
      </c>
      <c r="DR125" s="5">
        <v>0.7147</v>
      </c>
      <c r="DS125" s="5">
        <v>0.877</v>
      </c>
      <c r="DT125" s="5">
        <v>0.14530000000000001</v>
      </c>
      <c r="DU125" s="5">
        <v>9.7999999999999997E-3</v>
      </c>
      <c r="DV125" s="5">
        <v>0.61170000000000002</v>
      </c>
      <c r="DW125" s="5">
        <v>0.22270000000000001</v>
      </c>
      <c r="DX125" s="5">
        <v>1</v>
      </c>
      <c r="DY125" s="5">
        <v>2.2723</v>
      </c>
      <c r="DZ125" s="4">
        <v>0.73</v>
      </c>
      <c r="EA125" s="4">
        <v>0.91190000000000004</v>
      </c>
      <c r="EB125" s="4">
        <v>0.12939999999999999</v>
      </c>
      <c r="EC125" s="4">
        <v>1.4999999999999999E-2</v>
      </c>
      <c r="ED125" s="4">
        <v>0.55100000000000005</v>
      </c>
      <c r="EE125" s="4">
        <v>0.24790000000000001</v>
      </c>
      <c r="EF125" s="4">
        <v>1</v>
      </c>
      <c r="EG125" s="4">
        <v>2.1267999999999998</v>
      </c>
      <c r="EH125" s="5">
        <v>0.74239999999999995</v>
      </c>
      <c r="EI125" s="5">
        <v>0.94820000000000004</v>
      </c>
      <c r="EJ125" s="5">
        <v>0.1108</v>
      </c>
      <c r="EK125" s="5">
        <v>1.9199999999999998E-2</v>
      </c>
      <c r="EL125" s="5">
        <v>0.52729999999999999</v>
      </c>
      <c r="EM125" s="5">
        <v>0.31900000000000001</v>
      </c>
      <c r="EN125" s="5">
        <v>0.99970000000000003</v>
      </c>
      <c r="EO125" s="5">
        <v>1.397</v>
      </c>
      <c r="EP125" s="4">
        <v>0.79510000000000003</v>
      </c>
      <c r="EQ125" s="4">
        <v>1.0773999999999999</v>
      </c>
      <c r="ER125" s="4">
        <v>-6.9999999999999999E-4</v>
      </c>
      <c r="ES125" s="4">
        <v>4.7E-2</v>
      </c>
      <c r="ET125" s="4">
        <v>0.5121</v>
      </c>
      <c r="EU125" s="4">
        <v>0.27079999999999999</v>
      </c>
      <c r="EV125" s="4">
        <v>0.96560000000000001</v>
      </c>
      <c r="EW125" s="4">
        <v>0.55530000000000002</v>
      </c>
      <c r="EX125" s="5">
        <v>0.69399999999999995</v>
      </c>
      <c r="EY125" s="5">
        <v>0.82609999999999995</v>
      </c>
      <c r="EZ125" s="5">
        <v>0.15029999999999999</v>
      </c>
      <c r="FA125" s="5">
        <v>3.5999999999999999E-3</v>
      </c>
      <c r="FB125" s="5">
        <v>0.66149999999999998</v>
      </c>
      <c r="FC125" s="5">
        <v>0.21379999999999999</v>
      </c>
      <c r="FD125" s="5">
        <v>1</v>
      </c>
      <c r="FE125" s="5">
        <v>2.6465999999999998</v>
      </c>
      <c r="FF125" s="4">
        <v>0.71419999999999995</v>
      </c>
      <c r="FG125" s="4">
        <v>0.875</v>
      </c>
      <c r="FH125" s="4">
        <v>0.14549999999999999</v>
      </c>
      <c r="FI125" s="4">
        <v>9.9000000000000008E-3</v>
      </c>
      <c r="FJ125" s="4">
        <v>0.61270000000000002</v>
      </c>
      <c r="FK125" s="4">
        <v>0.2225</v>
      </c>
      <c r="FL125" s="4">
        <v>1</v>
      </c>
      <c r="FM125" s="4">
        <v>2.4655</v>
      </c>
      <c r="FN125" s="5">
        <v>0.73209999999999997</v>
      </c>
      <c r="FO125" s="5">
        <v>0.91700000000000004</v>
      </c>
      <c r="FP125" s="5">
        <v>0.13039999999999999</v>
      </c>
      <c r="FQ125" s="5">
        <v>1.4999999999999999E-2</v>
      </c>
      <c r="FR125" s="5">
        <v>0.55349999999999999</v>
      </c>
      <c r="FS125" s="5">
        <v>0.2492</v>
      </c>
      <c r="FT125" s="5">
        <v>1</v>
      </c>
      <c r="FU125" s="5">
        <v>1.7548999999999999</v>
      </c>
      <c r="FV125" s="4">
        <v>0.74270000000000003</v>
      </c>
      <c r="FW125" s="4">
        <v>0.9486</v>
      </c>
      <c r="FX125" s="4">
        <v>0.1145</v>
      </c>
      <c r="FY125" s="4">
        <v>1.9E-2</v>
      </c>
      <c r="FZ125" s="4">
        <v>0.52549999999999997</v>
      </c>
      <c r="GA125" s="4">
        <v>0.32100000000000001</v>
      </c>
      <c r="GB125" s="4">
        <v>0.99990000000000001</v>
      </c>
      <c r="GC125" s="4">
        <v>1.2653000000000001</v>
      </c>
      <c r="GD125" s="5">
        <v>0.79249999999999998</v>
      </c>
      <c r="GE125" s="5">
        <v>1.07</v>
      </c>
      <c r="GF125" s="5">
        <v>0</v>
      </c>
      <c r="GG125" s="5">
        <v>4.7300000000000002E-2</v>
      </c>
      <c r="GH125" s="5">
        <v>0.51370000000000005</v>
      </c>
      <c r="GI125" s="5">
        <v>0.26989999999999997</v>
      </c>
      <c r="GJ125" s="5">
        <v>0.96899999999999997</v>
      </c>
      <c r="GK125" s="5">
        <v>0.6351</v>
      </c>
      <c r="GL125" s="4"/>
      <c r="GM125" s="4"/>
      <c r="GN125" s="4"/>
      <c r="GO125" s="4"/>
      <c r="GP125" s="4"/>
      <c r="GQ125" s="4"/>
      <c r="GR125" s="4"/>
      <c r="GS125" s="4"/>
      <c r="GT125" s="5"/>
      <c r="GU125" s="5"/>
      <c r="GV125" s="5"/>
      <c r="GW125" s="5"/>
      <c r="GX125" s="5"/>
      <c r="GY125" s="5"/>
      <c r="GZ125" s="5"/>
      <c r="HA125" s="5"/>
      <c r="HB125" s="4"/>
      <c r="HC125" s="4"/>
      <c r="HD125" s="4"/>
      <c r="HE125" s="4"/>
      <c r="HF125" s="4"/>
      <c r="HG125" s="4"/>
      <c r="HH125" s="4"/>
      <c r="HI125" s="4"/>
      <c r="HJ125" s="5"/>
      <c r="HK125" s="5"/>
      <c r="HL125" s="5"/>
      <c r="HM125" s="5"/>
      <c r="HN125" s="5"/>
      <c r="HO125" s="5"/>
      <c r="HP125" s="5"/>
      <c r="HQ125" s="5"/>
      <c r="HR125" s="4"/>
      <c r="HS125" s="4"/>
      <c r="HT125" s="4"/>
      <c r="HU125" s="4"/>
      <c r="HV125" s="4"/>
      <c r="HW125" s="4"/>
      <c r="HX125" s="4"/>
      <c r="HY125" s="4"/>
      <c r="HZ125" s="5"/>
      <c r="IA125" s="5"/>
      <c r="IB125" s="5"/>
      <c r="IC125" s="5"/>
      <c r="ID125" s="5"/>
      <c r="IE125" s="5"/>
      <c r="IF125" s="5"/>
      <c r="IG125" s="5"/>
      <c r="IH125" s="4"/>
      <c r="II125" s="4"/>
      <c r="IJ125" s="4"/>
      <c r="IK125" s="4"/>
      <c r="IL125" s="4"/>
      <c r="IM125" s="4"/>
      <c r="IN125" s="4"/>
      <c r="IO125" s="4"/>
      <c r="IP125" s="5"/>
      <c r="IQ125" s="5"/>
      <c r="IR125" s="5"/>
      <c r="IS125" s="5"/>
      <c r="IT125" s="5"/>
      <c r="IU125" s="5"/>
      <c r="IV125" s="5"/>
      <c r="IW125" s="5"/>
      <c r="IX125" s="4"/>
      <c r="IY125" s="4"/>
      <c r="IZ125" s="4"/>
      <c r="JA125" s="4"/>
      <c r="JB125" s="4"/>
      <c r="JC125" s="4"/>
      <c r="JD125" s="4"/>
      <c r="JE125" s="4"/>
      <c r="JF125" s="5"/>
      <c r="JG125" s="5"/>
      <c r="JH125" s="5"/>
      <c r="JI125" s="5"/>
      <c r="JJ125" s="5"/>
      <c r="JK125" s="5"/>
      <c r="JL125" s="5"/>
      <c r="JM125" s="5"/>
      <c r="JN125" s="4">
        <f t="shared" si="48"/>
        <v>0.73386249999999997</v>
      </c>
      <c r="JO125" s="4">
        <f t="shared" si="49"/>
        <v>0.92438333333333356</v>
      </c>
      <c r="JP125" s="4">
        <f t="shared" si="50"/>
        <v>0.11041666666666666</v>
      </c>
      <c r="JQ125" s="4">
        <f t="shared" si="51"/>
        <v>1.8270833333333333E-2</v>
      </c>
      <c r="JR125" s="4">
        <f t="shared" si="52"/>
        <v>0.57346666666666657</v>
      </c>
      <c r="JS125" s="4">
        <f t="shared" si="53"/>
        <v>0.25845263157894732</v>
      </c>
      <c r="JT125" s="4">
        <f t="shared" si="54"/>
        <v>0.99488750000000004</v>
      </c>
      <c r="JU125" s="4">
        <f t="shared" si="55"/>
        <v>1.8017375</v>
      </c>
      <c r="JV125" s="1" t="str" cm="1">
        <f t="array" aca="1" ref="JV125" ca="1">CONCATENATE(INDIRECT(ADDRESS(1,MATCH(_xlfn.MINIFS(B125:JM125,metrics.rec,"MAE"),B125:JM125,0)+1)), ", ", INDIRECT(ADDRESS(2,MATCH(_xlfn.MINIFS(B125:JM125,metrics.rec,"MAE"),B125:JM125,0)+1)))</f>
        <v>k=5, r=0.1</v>
      </c>
      <c r="JW125" s="1" t="str" cm="1">
        <f t="array" aca="1" ref="JW125" ca="1">CONCATENATE(INDIRECT(ADDRESS(1,MATCH(_xlfn.MINIFS(B125:JM125,metrics.rec,"MSE"),B125:JM125,0)+1)), ", ", INDIRECT(ADDRESS(2,MATCH(_xlfn.MINIFS(B125:JM125,metrics.rec,"MSE"),B125:JM125,0)+1)))</f>
        <v>k=5, r=0.1</v>
      </c>
      <c r="JX125" s="1" t="str" cm="1">
        <f t="array" aca="1" ref="JX125" ca="1">CONCATENATE(INDIRECT(ADDRESS(1,MATCH(_xlfn.MAXIFS(B125:JM125,metrics.rec,"R"),B125:JM125,0)+1)), ", ", INDIRECT(ADDRESS(2,MATCH(_xlfn.MAXIFS(B125:JM125,metrics.rec,"R"),B125:JM125,0)+1)))</f>
        <v>k=10, r=0.1</v>
      </c>
      <c r="JY125" s="1" t="str" cm="1">
        <f t="array" aca="1" ref="JY125" ca="1">CONCATENATE(INDIRECT(ADDRESS(1,MATCH(_xlfn.MAXIFS(B125:JM125,metrics.rec,"Precision"),B125:JM125,0)+1)), ", ", INDIRECT(ADDRESS(2,MATCH(_xlfn.MAXIFS(B125:JM125,metrics.rec,"Precision"),B125:JM125,0)+1)))</f>
        <v>k=20, r=0.9</v>
      </c>
      <c r="JZ125" s="1" t="str" cm="1">
        <f t="array" aca="1" ref="JZ125" ca="1">CONCATENATE(INDIRECT(ADDRESS(1,MATCH(_xlfn.MAXIFS(B125:JM125,metrics.rec,"Recall"),B125:JM125,0)+1)), ", ", INDIRECT(ADDRESS(2,MATCH(_xlfn.MAXIFS(B125:JM125,metrics.rec,"Recall"),B125:JM125,0)+1)))</f>
        <v>k=10, r=0.1</v>
      </c>
      <c r="KA125" s="1" t="str" cm="1">
        <f t="array" aca="1" ref="KA125" ca="1">CONCATENATE(INDIRECT(ADDRESS(1,MATCH(_xlfn.MAXIFS(B125:JM125,metrics.rec,"Coverage"),B125:JM125,0)+1)), ", ", INDIRECT(ADDRESS(2,MATCH(_xlfn.MAXIFS(B125:JM125,metrics.rec,"Coverage"),B125:JM125,0)+1)))</f>
        <v>k=5, r=0.8</v>
      </c>
      <c r="KB125" s="1" t="str" cm="1">
        <f t="array" aca="1" ref="KB125" ca="1">CONCATENATE(INDIRECT(ADDRESS(1,MATCH(_xlfn.MAXIFS(B125:JM125,metrics.rec,"Recatio"),B125:JM125,0)+1)), ", ", INDIRECT(ADDRESS(2,MATCH(_xlfn.MAXIFS(B125:JM125,metrics.rec,"Recatio"),B125:JM125,0)+1)))</f>
        <v>k=5, r=0.1</v>
      </c>
      <c r="KC125" s="1" t="str" cm="1">
        <f t="array" aca="1" ref="KC125" ca="1">CONCATENATE(INDIRECT(ADDRESS(1,MATCH(_xlfn.MINIFS(B125:JM125,metrics.rec,"Time"),B125:JM125,0)+1)), ", ", INDIRECT(ADDRESS(2,MATCH(_xlfn.MINIFS(B125:JM125,metrics.rec,"Time"),B125:JM125,0)+1)))</f>
        <v>k=15, r=0.9</v>
      </c>
    </row>
    <row r="126" spans="1:289" x14ac:dyDescent="0.2">
      <c r="A126" s="1" t="s">
        <v>112</v>
      </c>
      <c r="B126" s="4">
        <v>0.63690000000000002</v>
      </c>
      <c r="C126" s="4">
        <v>0.70979999999999999</v>
      </c>
      <c r="D126" s="4">
        <v>0.26440000000000002</v>
      </c>
      <c r="E126" s="4">
        <v>2.8E-3</v>
      </c>
      <c r="F126" s="4">
        <v>0.86929999999999996</v>
      </c>
      <c r="G126" s="4"/>
      <c r="H126" s="4">
        <v>1</v>
      </c>
      <c r="I126" s="4">
        <v>2.6855000000000002</v>
      </c>
      <c r="J126" s="5">
        <v>0.64270000000000005</v>
      </c>
      <c r="K126" s="5">
        <v>0.72629999999999995</v>
      </c>
      <c r="L126" s="5">
        <v>0.27589999999999998</v>
      </c>
      <c r="M126" s="5">
        <v>5.7000000000000002E-3</v>
      </c>
      <c r="N126" s="5">
        <v>0.86409999999999998</v>
      </c>
      <c r="O126" s="5">
        <v>0.3503</v>
      </c>
      <c r="P126" s="5">
        <v>1</v>
      </c>
      <c r="Q126" s="5">
        <v>2.5956000000000001</v>
      </c>
      <c r="R126" s="4">
        <v>0.64990000000000003</v>
      </c>
      <c r="S126" s="4">
        <v>0.74139999999999995</v>
      </c>
      <c r="T126" s="4">
        <v>0.25929999999999997</v>
      </c>
      <c r="U126" s="4">
        <v>8.8999999999999999E-3</v>
      </c>
      <c r="V126" s="4">
        <v>0.85729999999999995</v>
      </c>
      <c r="W126" s="4"/>
      <c r="X126" s="4">
        <v>1</v>
      </c>
      <c r="Y126" s="4">
        <v>2.4293</v>
      </c>
      <c r="Z126" s="5">
        <v>0.6532</v>
      </c>
      <c r="AA126" s="5">
        <v>0.74680000000000002</v>
      </c>
      <c r="AB126" s="5">
        <v>0.2452</v>
      </c>
      <c r="AC126" s="5">
        <v>1.26E-2</v>
      </c>
      <c r="AD126" s="5">
        <v>0.84870000000000001</v>
      </c>
      <c r="AE126" s="5">
        <v>0.33929999999999999</v>
      </c>
      <c r="AF126" s="5">
        <v>1</v>
      </c>
      <c r="AG126" s="5">
        <v>2.3048000000000002</v>
      </c>
      <c r="AH126" s="4">
        <v>0.65969999999999995</v>
      </c>
      <c r="AI126" s="4">
        <v>0.76119999999999999</v>
      </c>
      <c r="AJ126" s="4">
        <v>0.24129999999999999</v>
      </c>
      <c r="AK126" s="4">
        <v>1.6899999999999998E-2</v>
      </c>
      <c r="AL126" s="4">
        <v>0.83279999999999998</v>
      </c>
      <c r="AM126" s="4"/>
      <c r="AN126" s="4">
        <v>1</v>
      </c>
      <c r="AO126" s="4">
        <v>2.4357000000000002</v>
      </c>
      <c r="AP126" s="5">
        <v>0.66920000000000002</v>
      </c>
      <c r="AQ126" s="5">
        <v>0.78259999999999996</v>
      </c>
      <c r="AR126" s="5">
        <v>0.2084</v>
      </c>
      <c r="AS126" s="5">
        <v>2.1999999999999999E-2</v>
      </c>
      <c r="AT126" s="5">
        <v>0.81040000000000001</v>
      </c>
      <c r="AU126" s="5">
        <v>0.32479999999999998</v>
      </c>
      <c r="AV126" s="5">
        <v>1</v>
      </c>
      <c r="AW126" s="5">
        <v>1.9411</v>
      </c>
      <c r="AX126" s="4">
        <v>0.68479999999999996</v>
      </c>
      <c r="AY126" s="4">
        <v>0.8145</v>
      </c>
      <c r="AZ126" s="4">
        <v>0.18090000000000001</v>
      </c>
      <c r="BA126" s="4">
        <v>2.8199999999999999E-2</v>
      </c>
      <c r="BB126" s="4">
        <v>0.77180000000000004</v>
      </c>
      <c r="BC126" s="4"/>
      <c r="BD126" s="4">
        <v>1</v>
      </c>
      <c r="BE126" s="4">
        <v>1.9108000000000001</v>
      </c>
      <c r="BF126" s="5">
        <v>0.71020000000000005</v>
      </c>
      <c r="BG126" s="5">
        <v>0.87790000000000001</v>
      </c>
      <c r="BH126" s="5">
        <v>0.1565</v>
      </c>
      <c r="BI126" s="5">
        <v>3.44E-2</v>
      </c>
      <c r="BJ126" s="5">
        <v>0.69189999999999996</v>
      </c>
      <c r="BK126" s="5">
        <v>0.31859999999999999</v>
      </c>
      <c r="BL126" s="5">
        <v>0.99839999999999995</v>
      </c>
      <c r="BM126" s="5">
        <v>1.3478000000000001</v>
      </c>
      <c r="BN126" s="4">
        <v>0.74939999999999996</v>
      </c>
      <c r="BO126" s="4">
        <v>0.97209999999999996</v>
      </c>
      <c r="BP126" s="4">
        <v>0.1069</v>
      </c>
      <c r="BQ126" s="4">
        <v>4.24E-2</v>
      </c>
      <c r="BR126" s="4">
        <v>0.54349999999999998</v>
      </c>
      <c r="BS126" s="4"/>
      <c r="BT126" s="4">
        <v>0.98</v>
      </c>
      <c r="BU126" s="4">
        <v>1.0920000000000001</v>
      </c>
      <c r="BV126" s="5">
        <v>0.64100000000000001</v>
      </c>
      <c r="BW126" s="5">
        <v>0.72419999999999995</v>
      </c>
      <c r="BX126" s="5">
        <v>0.29020000000000001</v>
      </c>
      <c r="BY126" s="5">
        <v>2.8E-3</v>
      </c>
      <c r="BZ126" s="5">
        <v>0.87</v>
      </c>
      <c r="CA126" s="5">
        <v>0.36020000000000002</v>
      </c>
      <c r="CB126" s="5">
        <v>1</v>
      </c>
      <c r="CC126" s="5">
        <v>2.9542000000000002</v>
      </c>
      <c r="CD126" s="4">
        <v>0.64810000000000001</v>
      </c>
      <c r="CE126" s="4">
        <v>0.73680000000000001</v>
      </c>
      <c r="CF126" s="4">
        <v>0.2727</v>
      </c>
      <c r="CG126" s="4">
        <v>8.8999999999999999E-3</v>
      </c>
      <c r="CH126" s="4">
        <v>0.85709999999999997</v>
      </c>
      <c r="CI126" s="4">
        <v>0.34429999999999999</v>
      </c>
      <c r="CJ126" s="4">
        <v>1</v>
      </c>
      <c r="CK126" s="4">
        <v>2.5430000000000001</v>
      </c>
      <c r="CL126" s="5">
        <v>0.66039999999999999</v>
      </c>
      <c r="CM126" s="5">
        <v>0.76380000000000003</v>
      </c>
      <c r="CN126" s="5">
        <v>0.23369999999999999</v>
      </c>
      <c r="CO126" s="5">
        <v>1.7000000000000001E-2</v>
      </c>
      <c r="CP126" s="5">
        <v>0.83389999999999997</v>
      </c>
      <c r="CQ126" s="5">
        <v>0.33</v>
      </c>
      <c r="CR126" s="5">
        <v>1</v>
      </c>
      <c r="CS126" s="5">
        <v>2.0621</v>
      </c>
      <c r="CT126" s="4">
        <v>0.68410000000000004</v>
      </c>
      <c r="CU126" s="4">
        <v>0.81599999999999995</v>
      </c>
      <c r="CV126" s="4">
        <v>0.18529999999999999</v>
      </c>
      <c r="CW126" s="4">
        <v>2.8199999999999999E-2</v>
      </c>
      <c r="CX126" s="4">
        <v>0.7722</v>
      </c>
      <c r="CY126" s="4">
        <v>0.31869999999999998</v>
      </c>
      <c r="CZ126" s="4">
        <v>1</v>
      </c>
      <c r="DA126" s="4">
        <v>1.6209</v>
      </c>
      <c r="DB126" s="5">
        <v>0.74790000000000001</v>
      </c>
      <c r="DC126" s="5">
        <v>0.96850000000000003</v>
      </c>
      <c r="DD126" s="5">
        <v>0.1154</v>
      </c>
      <c r="DE126" s="5">
        <v>4.2299999999999997E-2</v>
      </c>
      <c r="DF126" s="5">
        <v>0.54169999999999996</v>
      </c>
      <c r="DG126" s="5">
        <v>0.31879999999999997</v>
      </c>
      <c r="DH126" s="5">
        <v>0.97729999999999995</v>
      </c>
      <c r="DI126" s="5">
        <v>0.89280000000000004</v>
      </c>
      <c r="DJ126" s="4">
        <v>0.64059999999999995</v>
      </c>
      <c r="DK126" s="4">
        <v>0.72219999999999995</v>
      </c>
      <c r="DL126" s="4">
        <v>0.28189999999999998</v>
      </c>
      <c r="DM126" s="4">
        <v>2.8E-3</v>
      </c>
      <c r="DN126" s="4">
        <v>0.86860000000000004</v>
      </c>
      <c r="DO126" s="4">
        <v>0.36020000000000002</v>
      </c>
      <c r="DP126" s="4">
        <v>1</v>
      </c>
      <c r="DQ126" s="4">
        <v>2.7107000000000001</v>
      </c>
      <c r="DR126" s="5">
        <v>0.64839999999999998</v>
      </c>
      <c r="DS126" s="5">
        <v>0.73829999999999996</v>
      </c>
      <c r="DT126" s="5">
        <v>0.25879999999999997</v>
      </c>
      <c r="DU126" s="5">
        <v>8.8999999999999999E-3</v>
      </c>
      <c r="DV126" s="5">
        <v>0.85819999999999996</v>
      </c>
      <c r="DW126" s="5">
        <v>0.34439999999999998</v>
      </c>
      <c r="DX126" s="5">
        <v>1</v>
      </c>
      <c r="DY126" s="5">
        <v>2.3883999999999999</v>
      </c>
      <c r="DZ126" s="4">
        <v>0.6593</v>
      </c>
      <c r="EA126" s="4">
        <v>0.76139999999999997</v>
      </c>
      <c r="EB126" s="4">
        <v>0.2389</v>
      </c>
      <c r="EC126" s="4">
        <v>1.7000000000000001E-2</v>
      </c>
      <c r="ED126" s="4">
        <v>0.83330000000000004</v>
      </c>
      <c r="EE126" s="4">
        <v>0.33110000000000001</v>
      </c>
      <c r="EF126" s="4">
        <v>1</v>
      </c>
      <c r="EG126" s="4">
        <v>2.234</v>
      </c>
      <c r="EH126" s="5">
        <v>0.68469999999999998</v>
      </c>
      <c r="EI126" s="5">
        <v>0.81779999999999997</v>
      </c>
      <c r="EJ126" s="5">
        <v>0.1905</v>
      </c>
      <c r="EK126" s="5">
        <v>2.8199999999999999E-2</v>
      </c>
      <c r="EL126" s="5">
        <v>0.77149999999999996</v>
      </c>
      <c r="EM126" s="5">
        <v>0.3175</v>
      </c>
      <c r="EN126" s="5">
        <v>0.99980000000000002</v>
      </c>
      <c r="EO126" s="5">
        <v>1.6436999999999999</v>
      </c>
      <c r="EP126" s="4">
        <v>0.74780000000000002</v>
      </c>
      <c r="EQ126" s="4">
        <v>0.96960000000000002</v>
      </c>
      <c r="ER126" s="4">
        <v>0.1167</v>
      </c>
      <c r="ES126" s="4">
        <v>4.2700000000000002E-2</v>
      </c>
      <c r="ET126" s="4">
        <v>0.53820000000000001</v>
      </c>
      <c r="EU126" s="4">
        <v>0.314</v>
      </c>
      <c r="EV126" s="4">
        <v>0.97319999999999995</v>
      </c>
      <c r="EW126" s="4">
        <v>0.85970000000000002</v>
      </c>
      <c r="EX126" s="5">
        <v>0.63770000000000004</v>
      </c>
      <c r="EY126" s="5">
        <v>0.71550000000000002</v>
      </c>
      <c r="EZ126" s="5">
        <v>0.28799999999999998</v>
      </c>
      <c r="FA126" s="5">
        <v>2.8E-3</v>
      </c>
      <c r="FB126" s="5">
        <v>0.86939999999999995</v>
      </c>
      <c r="FC126" s="5">
        <v>0.36030000000000001</v>
      </c>
      <c r="FD126" s="5">
        <v>1</v>
      </c>
      <c r="FE126" s="5">
        <v>2.7913000000000001</v>
      </c>
      <c r="FF126" s="4">
        <v>0.64839999999999998</v>
      </c>
      <c r="FG126" s="4">
        <v>0.73829999999999996</v>
      </c>
      <c r="FH126" s="4">
        <v>0.26779999999999998</v>
      </c>
      <c r="FI126" s="4">
        <v>8.8999999999999999E-3</v>
      </c>
      <c r="FJ126" s="4">
        <v>0.85740000000000005</v>
      </c>
      <c r="FK126" s="4">
        <v>0.34420000000000001</v>
      </c>
      <c r="FL126" s="4">
        <v>1</v>
      </c>
      <c r="FM126" s="4">
        <v>2.6166999999999998</v>
      </c>
      <c r="FN126" s="5">
        <v>0.66059999999999997</v>
      </c>
      <c r="FO126" s="5">
        <v>0.76480000000000004</v>
      </c>
      <c r="FP126" s="5">
        <v>0.2336</v>
      </c>
      <c r="FQ126" s="5">
        <v>1.7000000000000001E-2</v>
      </c>
      <c r="FR126" s="5">
        <v>0.83440000000000003</v>
      </c>
      <c r="FS126" s="5">
        <v>0.3306</v>
      </c>
      <c r="FT126" s="5">
        <v>1</v>
      </c>
      <c r="FU126" s="5">
        <v>2.0242</v>
      </c>
      <c r="FV126" s="4">
        <v>0.68559999999999999</v>
      </c>
      <c r="FW126" s="4">
        <v>0.82010000000000005</v>
      </c>
      <c r="FX126" s="4">
        <v>0.18379999999999999</v>
      </c>
      <c r="FY126" s="4">
        <v>2.8000000000000001E-2</v>
      </c>
      <c r="FZ126" s="4">
        <v>0.77200000000000002</v>
      </c>
      <c r="GA126" s="4">
        <v>0.31990000000000002</v>
      </c>
      <c r="GB126" s="4">
        <v>0.99990000000000001</v>
      </c>
      <c r="GC126" s="4">
        <v>1.5536000000000001</v>
      </c>
      <c r="GD126" s="5">
        <v>0.74719999999999998</v>
      </c>
      <c r="GE126" s="5">
        <v>0.96730000000000005</v>
      </c>
      <c r="GF126" s="5">
        <v>0.1143</v>
      </c>
      <c r="GG126" s="5">
        <v>4.2700000000000002E-2</v>
      </c>
      <c r="GH126" s="5">
        <v>0.54010000000000002</v>
      </c>
      <c r="GI126" s="5">
        <v>0.31440000000000001</v>
      </c>
      <c r="GJ126" s="5">
        <v>0.97489999999999999</v>
      </c>
      <c r="GK126" s="5">
        <v>1.0039</v>
      </c>
      <c r="GL126" s="4"/>
      <c r="GM126" s="4"/>
      <c r="GN126" s="4"/>
      <c r="GO126" s="4"/>
      <c r="GP126" s="4"/>
      <c r="GQ126" s="4"/>
      <c r="GR126" s="4"/>
      <c r="GS126" s="4"/>
      <c r="GT126" s="5"/>
      <c r="GU126" s="5"/>
      <c r="GV126" s="5"/>
      <c r="GW126" s="5"/>
      <c r="GX126" s="5"/>
      <c r="GY126" s="5"/>
      <c r="GZ126" s="5"/>
      <c r="HA126" s="5"/>
      <c r="HB126" s="4"/>
      <c r="HC126" s="4"/>
      <c r="HD126" s="4"/>
      <c r="HE126" s="4"/>
      <c r="HF126" s="4"/>
      <c r="HG126" s="4"/>
      <c r="HH126" s="4"/>
      <c r="HI126" s="4"/>
      <c r="HJ126" s="5"/>
      <c r="HK126" s="5"/>
      <c r="HL126" s="5"/>
      <c r="HM126" s="5"/>
      <c r="HN126" s="5"/>
      <c r="HO126" s="5"/>
      <c r="HP126" s="5"/>
      <c r="HQ126" s="5"/>
      <c r="HR126" s="4"/>
      <c r="HS126" s="4"/>
      <c r="HT126" s="4"/>
      <c r="HU126" s="4"/>
      <c r="HV126" s="4"/>
      <c r="HW126" s="4"/>
      <c r="HX126" s="4"/>
      <c r="HY126" s="4"/>
      <c r="HZ126" s="5"/>
      <c r="IA126" s="5"/>
      <c r="IB126" s="5"/>
      <c r="IC126" s="5"/>
      <c r="ID126" s="5"/>
      <c r="IE126" s="5"/>
      <c r="IF126" s="5"/>
      <c r="IG126" s="5"/>
      <c r="IH126" s="4"/>
      <c r="II126" s="4"/>
      <c r="IJ126" s="4"/>
      <c r="IK126" s="4"/>
      <c r="IL126" s="4"/>
      <c r="IM126" s="4"/>
      <c r="IN126" s="4"/>
      <c r="IO126" s="4"/>
      <c r="IP126" s="5"/>
      <c r="IQ126" s="5"/>
      <c r="IR126" s="5"/>
      <c r="IS126" s="5"/>
      <c r="IT126" s="5"/>
      <c r="IU126" s="5"/>
      <c r="IV126" s="5"/>
      <c r="IW126" s="5"/>
      <c r="IX126" s="4"/>
      <c r="IY126" s="4"/>
      <c r="IZ126" s="4"/>
      <c r="JA126" s="4"/>
      <c r="JB126" s="4"/>
      <c r="JC126" s="4"/>
      <c r="JD126" s="4"/>
      <c r="JE126" s="4"/>
      <c r="JF126" s="5"/>
      <c r="JG126" s="5"/>
      <c r="JH126" s="5"/>
      <c r="JI126" s="5"/>
      <c r="JJ126" s="5"/>
      <c r="JK126" s="5"/>
      <c r="JL126" s="5"/>
      <c r="JM126" s="5"/>
      <c r="JN126" s="4">
        <f t="shared" si="48"/>
        <v>0.67490833333333333</v>
      </c>
      <c r="JO126" s="4">
        <f t="shared" si="49"/>
        <v>0.7982166666666668</v>
      </c>
      <c r="JP126" s="4">
        <f t="shared" si="50"/>
        <v>0.21709999999999999</v>
      </c>
      <c r="JQ126" s="4">
        <f t="shared" si="51"/>
        <v>1.9670833333333342E-2</v>
      </c>
      <c r="JR126" s="4">
        <f t="shared" si="52"/>
        <v>0.77949166666666647</v>
      </c>
      <c r="JS126" s="4">
        <f t="shared" si="53"/>
        <v>0.33376842105263155</v>
      </c>
      <c r="JT126" s="4">
        <f t="shared" si="54"/>
        <v>0.99597916666666675</v>
      </c>
      <c r="JU126" s="4">
        <f t="shared" si="55"/>
        <v>2.0267416666666667</v>
      </c>
      <c r="JV126" s="1" t="str" cm="1">
        <f t="array" aca="1" ref="JV126" ca="1">CONCATENATE(INDIRECT(ADDRESS(1,MATCH(_xlfn.MINIFS(B126:JM126,metrics.rec,"MAE"),B126:JM126,0)+1)), ", ", INDIRECT(ADDRESS(2,MATCH(_xlfn.MINIFS(B126:JM126,metrics.rec,"MAE"),B126:JM126,0)+1)))</f>
        <v>k=5, r=0.1</v>
      </c>
      <c r="JW126" s="1" t="str" cm="1">
        <f t="array" aca="1" ref="JW126" ca="1">CONCATENATE(INDIRECT(ADDRESS(1,MATCH(_xlfn.MINIFS(B126:JM126,metrics.rec,"MSE"),B126:JM126,0)+1)), ", ", INDIRECT(ADDRESS(2,MATCH(_xlfn.MINIFS(B126:JM126,metrics.rec,"MSE"),B126:JM126,0)+1)))</f>
        <v>k=5, r=0.1</v>
      </c>
      <c r="JX126" s="1" t="str" cm="1">
        <f t="array" aca="1" ref="JX126" ca="1">CONCATENATE(INDIRECT(ADDRESS(1,MATCH(_xlfn.MAXIFS(B126:JM126,metrics.rec,"R"),B126:JM126,0)+1)), ", ", INDIRECT(ADDRESS(2,MATCH(_xlfn.MAXIFS(B126:JM126,metrics.rec,"R"),B126:JM126,0)+1)))</f>
        <v>k=10, r=0.1</v>
      </c>
      <c r="JY126" s="1" t="str" cm="1">
        <f t="array" aca="1" ref="JY126" ca="1">CONCATENATE(INDIRECT(ADDRESS(1,MATCH(_xlfn.MAXIFS(B126:JM126,metrics.rec,"Precision"),B126:JM126,0)+1)), ", ", INDIRECT(ADDRESS(2,MATCH(_xlfn.MAXIFS(B126:JM126,metrics.rec,"Precision"),B126:JM126,0)+1)))</f>
        <v>k=15, r=0.9</v>
      </c>
      <c r="JZ126" s="1" t="str" cm="1">
        <f t="array" aca="1" ref="JZ126" ca="1">CONCATENATE(INDIRECT(ADDRESS(1,MATCH(_xlfn.MAXIFS(B126:JM126,metrics.rec,"Recall"),B126:JM126,0)+1)), ", ", INDIRECT(ADDRESS(2,MATCH(_xlfn.MAXIFS(B126:JM126,metrics.rec,"Recall"),B126:JM126,0)+1)))</f>
        <v>k=10, r=0.1</v>
      </c>
      <c r="KA126" s="1" t="str" cm="1">
        <f t="array" aca="1" ref="KA126" ca="1">CONCATENATE(INDIRECT(ADDRESS(1,MATCH(_xlfn.MAXIFS(B126:JM126,metrics.rec,"Coverage"),B126:JM126,0)+1)), ", ", INDIRECT(ADDRESS(2,MATCH(_xlfn.MAXIFS(B126:JM126,metrics.rec,"Coverage"),B126:JM126,0)+1)))</f>
        <v>k=20, r=0.1</v>
      </c>
      <c r="KB126" s="1" t="str" cm="1">
        <f t="array" aca="1" ref="KB126" ca="1">CONCATENATE(INDIRECT(ADDRESS(1,MATCH(_xlfn.MAXIFS(B126:JM126,metrics.rec,"Recatio"),B126:JM126,0)+1)), ", ", INDIRECT(ADDRESS(2,MATCH(_xlfn.MAXIFS(B126:JM126,metrics.rec,"Recatio"),B126:JM126,0)+1)))</f>
        <v>k=5, r=0.1</v>
      </c>
      <c r="KC126" s="1" t="str" cm="1">
        <f t="array" aca="1" ref="KC126" ca="1">CONCATENATE(INDIRECT(ADDRESS(1,MATCH(_xlfn.MINIFS(B126:JM126,metrics.rec,"Time"),B126:JM126,0)+1)), ", ", INDIRECT(ADDRESS(2,MATCH(_xlfn.MINIFS(B126:JM126,metrics.rec,"Time"),B126:JM126,0)+1)))</f>
        <v>k=15, r=0.9</v>
      </c>
    </row>
    <row r="127" spans="1:289" x14ac:dyDescent="0.2">
      <c r="A127" s="1" t="s">
        <v>113</v>
      </c>
      <c r="B127" s="4">
        <v>0.63819999999999999</v>
      </c>
      <c r="C127" s="4">
        <v>0.70569999999999999</v>
      </c>
      <c r="D127" s="4">
        <v>0.2445</v>
      </c>
      <c r="E127" s="4">
        <v>4.1000000000000003E-3</v>
      </c>
      <c r="F127" s="4">
        <v>0.85560000000000003</v>
      </c>
      <c r="G127" s="4"/>
      <c r="H127" s="4">
        <v>1</v>
      </c>
      <c r="I127" s="4">
        <v>2.5518000000000001</v>
      </c>
      <c r="J127" s="5">
        <v>0.64390000000000003</v>
      </c>
      <c r="K127" s="5">
        <v>0.72199999999999998</v>
      </c>
      <c r="L127" s="5">
        <v>0.24030000000000001</v>
      </c>
      <c r="M127" s="5">
        <v>8.2000000000000007E-3</v>
      </c>
      <c r="N127" s="5">
        <v>0.8508</v>
      </c>
      <c r="O127" s="5">
        <v>0.2382</v>
      </c>
      <c r="P127" s="5">
        <v>1</v>
      </c>
      <c r="Q127" s="5">
        <v>2.5148999999999999</v>
      </c>
      <c r="R127" s="4">
        <v>0.65080000000000005</v>
      </c>
      <c r="S127" s="4">
        <v>0.73699999999999999</v>
      </c>
      <c r="T127" s="4">
        <v>0.2258</v>
      </c>
      <c r="U127" s="4">
        <v>1.2699999999999999E-2</v>
      </c>
      <c r="V127" s="4">
        <v>0.84279999999999999</v>
      </c>
      <c r="W127" s="4"/>
      <c r="X127" s="4">
        <v>1</v>
      </c>
      <c r="Y127" s="4">
        <v>2.2854999999999999</v>
      </c>
      <c r="Z127" s="5">
        <v>0.65429999999999999</v>
      </c>
      <c r="AA127" s="5">
        <v>0.74450000000000005</v>
      </c>
      <c r="AB127" s="5">
        <v>0.21360000000000001</v>
      </c>
      <c r="AC127" s="5">
        <v>1.77E-2</v>
      </c>
      <c r="AD127" s="5">
        <v>0.83350000000000002</v>
      </c>
      <c r="AE127" s="5">
        <v>0.2379</v>
      </c>
      <c r="AF127" s="5">
        <v>1</v>
      </c>
      <c r="AG127" s="5">
        <v>2.1244999999999998</v>
      </c>
      <c r="AH127" s="4">
        <v>0.65990000000000004</v>
      </c>
      <c r="AI127" s="4">
        <v>0.75639999999999996</v>
      </c>
      <c r="AJ127" s="4">
        <v>0.21</v>
      </c>
      <c r="AK127" s="4">
        <v>2.3099999999999999E-2</v>
      </c>
      <c r="AL127" s="4">
        <v>0.81699999999999995</v>
      </c>
      <c r="AM127" s="4"/>
      <c r="AN127" s="4">
        <v>1</v>
      </c>
      <c r="AO127" s="4">
        <v>2.1391</v>
      </c>
      <c r="AP127" s="5">
        <v>0.66800000000000004</v>
      </c>
      <c r="AQ127" s="5">
        <v>0.77429999999999999</v>
      </c>
      <c r="AR127" s="5">
        <v>0.18360000000000001</v>
      </c>
      <c r="AS127" s="5">
        <v>2.8799999999999999E-2</v>
      </c>
      <c r="AT127" s="5">
        <v>0.79659999999999997</v>
      </c>
      <c r="AU127" s="5">
        <v>0.24379999999999999</v>
      </c>
      <c r="AV127" s="5">
        <v>1</v>
      </c>
      <c r="AW127" s="5">
        <v>1.6762999999999999</v>
      </c>
      <c r="AX127" s="4">
        <v>0.68300000000000005</v>
      </c>
      <c r="AY127" s="4">
        <v>0.80689999999999995</v>
      </c>
      <c r="AZ127" s="4">
        <v>0.15920000000000001</v>
      </c>
      <c r="BA127" s="4">
        <v>3.4700000000000002E-2</v>
      </c>
      <c r="BB127" s="4">
        <v>0.76439999999999997</v>
      </c>
      <c r="BC127" s="4"/>
      <c r="BD127" s="4">
        <v>1</v>
      </c>
      <c r="BE127" s="4">
        <v>1.6283000000000001</v>
      </c>
      <c r="BF127" s="5">
        <v>0.7036</v>
      </c>
      <c r="BG127" s="5">
        <v>0.85829999999999995</v>
      </c>
      <c r="BH127" s="5">
        <v>0.14940000000000001</v>
      </c>
      <c r="BI127" s="5">
        <v>4.07E-2</v>
      </c>
      <c r="BJ127" s="5">
        <v>0.69689999999999996</v>
      </c>
      <c r="BK127" s="5">
        <v>0.27110000000000001</v>
      </c>
      <c r="BL127" s="5">
        <v>0.99839999999999995</v>
      </c>
      <c r="BM127" s="5">
        <v>1.0350999999999999</v>
      </c>
      <c r="BN127" s="4">
        <v>0.74260000000000004</v>
      </c>
      <c r="BO127" s="4">
        <v>0.95379999999999998</v>
      </c>
      <c r="BP127" s="4">
        <v>0.1048</v>
      </c>
      <c r="BQ127" s="4">
        <v>5.4199999999999998E-2</v>
      </c>
      <c r="BR127" s="4">
        <v>0.53139999999999998</v>
      </c>
      <c r="BS127" s="4"/>
      <c r="BT127" s="4">
        <v>0.97640000000000005</v>
      </c>
      <c r="BU127" s="4">
        <v>0.87339999999999995</v>
      </c>
      <c r="BV127" s="5">
        <v>0.64190000000000003</v>
      </c>
      <c r="BW127" s="5">
        <v>0.71950000000000003</v>
      </c>
      <c r="BX127" s="5">
        <v>0.2601</v>
      </c>
      <c r="BY127" s="5">
        <v>4.1000000000000003E-3</v>
      </c>
      <c r="BZ127" s="5">
        <v>0.85729999999999995</v>
      </c>
      <c r="CA127" s="5">
        <v>0.245</v>
      </c>
      <c r="CB127" s="5">
        <v>1</v>
      </c>
      <c r="CC127" s="5">
        <v>2.8429000000000002</v>
      </c>
      <c r="CD127" s="4">
        <v>0.64970000000000006</v>
      </c>
      <c r="CE127" s="4">
        <v>0.7349</v>
      </c>
      <c r="CF127" s="4">
        <v>0.2329</v>
      </c>
      <c r="CG127" s="4">
        <v>1.2800000000000001E-2</v>
      </c>
      <c r="CH127" s="4">
        <v>0.84350000000000003</v>
      </c>
      <c r="CI127" s="4">
        <v>0.23769999999999999</v>
      </c>
      <c r="CJ127" s="4">
        <v>1</v>
      </c>
      <c r="CK127" s="4">
        <v>2.3462000000000001</v>
      </c>
      <c r="CL127" s="5">
        <v>0.66069999999999995</v>
      </c>
      <c r="CM127" s="5">
        <v>0.75970000000000004</v>
      </c>
      <c r="CN127" s="5">
        <v>0.2051</v>
      </c>
      <c r="CO127" s="5">
        <v>2.3199999999999998E-2</v>
      </c>
      <c r="CP127" s="5">
        <v>0.81920000000000004</v>
      </c>
      <c r="CQ127" s="5">
        <v>0.2384</v>
      </c>
      <c r="CR127" s="5">
        <v>1</v>
      </c>
      <c r="CS127" s="5">
        <v>1.1214999999999999</v>
      </c>
      <c r="CT127" s="4">
        <v>0.68210000000000004</v>
      </c>
      <c r="CU127" s="4">
        <v>0.8075</v>
      </c>
      <c r="CV127" s="4">
        <v>0.16869999999999999</v>
      </c>
      <c r="CW127" s="4">
        <v>3.4799999999999998E-2</v>
      </c>
      <c r="CX127" s="4">
        <v>0.76280000000000003</v>
      </c>
      <c r="CY127" s="4">
        <v>0.25459999999999999</v>
      </c>
      <c r="CZ127" s="4">
        <v>0.99980000000000002</v>
      </c>
      <c r="DA127" s="4">
        <v>1.3563000000000001</v>
      </c>
      <c r="DB127" s="5">
        <v>0.74229999999999996</v>
      </c>
      <c r="DC127" s="5">
        <v>0.95199999999999996</v>
      </c>
      <c r="DD127" s="5">
        <v>0.1159</v>
      </c>
      <c r="DE127" s="5">
        <v>5.4100000000000002E-2</v>
      </c>
      <c r="DF127" s="5">
        <v>0.53090000000000004</v>
      </c>
      <c r="DG127" s="5">
        <v>0.24399999999999999</v>
      </c>
      <c r="DH127" s="5">
        <v>0.97219999999999995</v>
      </c>
      <c r="DI127" s="5">
        <v>0.59699999999999998</v>
      </c>
      <c r="DJ127" s="4">
        <v>0.64270000000000005</v>
      </c>
      <c r="DK127" s="4">
        <v>0.72150000000000003</v>
      </c>
      <c r="DL127" s="4">
        <v>0.24610000000000001</v>
      </c>
      <c r="DM127" s="4">
        <v>4.1000000000000003E-3</v>
      </c>
      <c r="DN127" s="4">
        <v>0.85599999999999998</v>
      </c>
      <c r="DO127" s="4">
        <v>0.24490000000000001</v>
      </c>
      <c r="DP127" s="4">
        <v>1</v>
      </c>
      <c r="DQ127" s="4">
        <v>2.6025999999999998</v>
      </c>
      <c r="DR127" s="5">
        <v>0.64939999999999998</v>
      </c>
      <c r="DS127" s="5">
        <v>0.73550000000000004</v>
      </c>
      <c r="DT127" s="5">
        <v>0.22889999999999999</v>
      </c>
      <c r="DU127" s="5">
        <v>1.2699999999999999E-2</v>
      </c>
      <c r="DV127" s="5">
        <v>0.84379999999999999</v>
      </c>
      <c r="DW127" s="5">
        <v>0.23749999999999999</v>
      </c>
      <c r="DX127" s="5">
        <v>1</v>
      </c>
      <c r="DY127" s="5">
        <v>2.2471000000000001</v>
      </c>
      <c r="DZ127" s="4">
        <v>0.66</v>
      </c>
      <c r="EA127" s="4">
        <v>0.75739999999999996</v>
      </c>
      <c r="EB127" s="4">
        <v>0.2082</v>
      </c>
      <c r="EC127" s="4">
        <v>2.3099999999999999E-2</v>
      </c>
      <c r="ED127" s="4">
        <v>0.81869999999999998</v>
      </c>
      <c r="EE127" s="4">
        <v>0.23910000000000001</v>
      </c>
      <c r="EF127" s="4">
        <v>1</v>
      </c>
      <c r="EG127" s="4">
        <v>1.8143</v>
      </c>
      <c r="EH127" s="5">
        <v>0.68240000000000001</v>
      </c>
      <c r="EI127" s="5">
        <v>0.80910000000000004</v>
      </c>
      <c r="EJ127" s="5">
        <v>0.1704</v>
      </c>
      <c r="EK127" s="5">
        <v>3.4799999999999998E-2</v>
      </c>
      <c r="EL127" s="5">
        <v>0.7631</v>
      </c>
      <c r="EM127" s="5">
        <v>0.25469999999999998</v>
      </c>
      <c r="EN127" s="5">
        <v>0.99980000000000002</v>
      </c>
      <c r="EO127" s="5">
        <v>1.3702000000000001</v>
      </c>
      <c r="EP127" s="4">
        <v>0.74119999999999997</v>
      </c>
      <c r="EQ127" s="4">
        <v>0.95120000000000005</v>
      </c>
      <c r="ER127" s="4">
        <v>0.11899999999999999</v>
      </c>
      <c r="ES127" s="4">
        <v>5.4600000000000003E-2</v>
      </c>
      <c r="ET127" s="4">
        <v>0.52890000000000004</v>
      </c>
      <c r="EU127" s="4">
        <v>0.24079999999999999</v>
      </c>
      <c r="EV127" s="4">
        <v>0.96809999999999996</v>
      </c>
      <c r="EW127" s="4">
        <v>0.55679999999999996</v>
      </c>
      <c r="EX127" s="5">
        <v>0.63939999999999997</v>
      </c>
      <c r="EY127" s="5">
        <v>0.71299999999999997</v>
      </c>
      <c r="EZ127" s="5">
        <v>0.25659999999999999</v>
      </c>
      <c r="FA127" s="5">
        <v>4.1000000000000003E-3</v>
      </c>
      <c r="FB127" s="5">
        <v>0.85760000000000003</v>
      </c>
      <c r="FC127" s="5">
        <v>0.24490000000000001</v>
      </c>
      <c r="FD127" s="5">
        <v>1</v>
      </c>
      <c r="FE127" s="5">
        <v>2.6053999999999999</v>
      </c>
      <c r="FF127" s="4">
        <v>0.64980000000000004</v>
      </c>
      <c r="FG127" s="4">
        <v>0.7359</v>
      </c>
      <c r="FH127" s="4">
        <v>0.23319999999999999</v>
      </c>
      <c r="FI127" s="4">
        <v>1.2699999999999999E-2</v>
      </c>
      <c r="FJ127" s="4">
        <v>0.84370000000000001</v>
      </c>
      <c r="FK127" s="4">
        <v>0.23760000000000001</v>
      </c>
      <c r="FL127" s="4">
        <v>1</v>
      </c>
      <c r="FM127" s="4">
        <v>2.5552999999999999</v>
      </c>
      <c r="FN127" s="5">
        <v>0.66120000000000001</v>
      </c>
      <c r="FO127" s="5">
        <v>0.7611</v>
      </c>
      <c r="FP127" s="5">
        <v>0.2046</v>
      </c>
      <c r="FQ127" s="5">
        <v>2.3099999999999999E-2</v>
      </c>
      <c r="FR127" s="5">
        <v>0.81950000000000001</v>
      </c>
      <c r="FS127" s="5">
        <v>0.23899999999999999</v>
      </c>
      <c r="FT127" s="5">
        <v>1</v>
      </c>
      <c r="FU127" s="5">
        <v>1.86</v>
      </c>
      <c r="FV127" s="4">
        <v>0.68300000000000005</v>
      </c>
      <c r="FW127" s="4">
        <v>0.80940000000000001</v>
      </c>
      <c r="FX127" s="4">
        <v>0.1648</v>
      </c>
      <c r="FY127" s="4">
        <v>3.4599999999999999E-2</v>
      </c>
      <c r="FZ127" s="4">
        <v>0.76259999999999994</v>
      </c>
      <c r="GA127" s="4">
        <v>0.25609999999999999</v>
      </c>
      <c r="GB127" s="4">
        <v>0.99990000000000001</v>
      </c>
      <c r="GC127" s="4">
        <v>1.2685</v>
      </c>
      <c r="GD127" s="5">
        <v>0.74119999999999997</v>
      </c>
      <c r="GE127" s="5">
        <v>0.94940000000000002</v>
      </c>
      <c r="GF127" s="5">
        <v>0.11650000000000001</v>
      </c>
      <c r="GG127" s="5">
        <v>5.4899999999999997E-2</v>
      </c>
      <c r="GH127" s="5">
        <v>0.52929999999999999</v>
      </c>
      <c r="GI127" s="5">
        <v>0.23930000000000001</v>
      </c>
      <c r="GJ127" s="5">
        <v>0.97030000000000005</v>
      </c>
      <c r="GK127" s="5">
        <v>0.67330000000000001</v>
      </c>
      <c r="GL127" s="4"/>
      <c r="GM127" s="4"/>
      <c r="GN127" s="4"/>
      <c r="GO127" s="4"/>
      <c r="GP127" s="4"/>
      <c r="GQ127" s="4"/>
      <c r="GR127" s="4"/>
      <c r="GS127" s="4"/>
      <c r="GT127" s="5"/>
      <c r="GU127" s="5"/>
      <c r="GV127" s="5"/>
      <c r="GW127" s="5"/>
      <c r="GX127" s="5"/>
      <c r="GY127" s="5"/>
      <c r="GZ127" s="5"/>
      <c r="HA127" s="5"/>
      <c r="HB127" s="4">
        <v>0.6603</v>
      </c>
      <c r="HC127" s="4">
        <v>0.75860000000000005</v>
      </c>
      <c r="HD127" s="4">
        <v>0.2064</v>
      </c>
      <c r="HE127" s="4">
        <v>2.3099999999999999E-2</v>
      </c>
      <c r="HF127" s="4">
        <v>0.81799999999999995</v>
      </c>
      <c r="HG127" s="4"/>
      <c r="HH127" s="4">
        <v>1</v>
      </c>
      <c r="HI127" s="4">
        <v>1.8216000000000001</v>
      </c>
      <c r="HJ127" s="5"/>
      <c r="HK127" s="5"/>
      <c r="HL127" s="5"/>
      <c r="HM127" s="5"/>
      <c r="HN127" s="5"/>
      <c r="HO127" s="5"/>
      <c r="HP127" s="5"/>
      <c r="HQ127" s="5"/>
      <c r="HR127" s="4"/>
      <c r="HS127" s="4"/>
      <c r="HT127" s="4"/>
      <c r="HU127" s="4"/>
      <c r="HV127" s="4"/>
      <c r="HW127" s="4"/>
      <c r="HX127" s="4"/>
      <c r="HY127" s="4"/>
      <c r="HZ127" s="5"/>
      <c r="IA127" s="5"/>
      <c r="IB127" s="5"/>
      <c r="IC127" s="5"/>
      <c r="ID127" s="5"/>
      <c r="IE127" s="5"/>
      <c r="IF127" s="5"/>
      <c r="IG127" s="5"/>
      <c r="IH127" s="4"/>
      <c r="II127" s="4"/>
      <c r="IJ127" s="4"/>
      <c r="IK127" s="4"/>
      <c r="IL127" s="4"/>
      <c r="IM127" s="4"/>
      <c r="IN127" s="4"/>
      <c r="IO127" s="4"/>
      <c r="IP127" s="5"/>
      <c r="IQ127" s="5"/>
      <c r="IR127" s="5"/>
      <c r="IS127" s="5"/>
      <c r="IT127" s="5"/>
      <c r="IU127" s="5"/>
      <c r="IV127" s="5"/>
      <c r="IW127" s="5"/>
      <c r="IX127" s="4"/>
      <c r="IY127" s="4"/>
      <c r="IZ127" s="4"/>
      <c r="JA127" s="4"/>
      <c r="JB127" s="4"/>
      <c r="JC127" s="4"/>
      <c r="JD127" s="4"/>
      <c r="JE127" s="4"/>
      <c r="JF127" s="5"/>
      <c r="JG127" s="5"/>
      <c r="JH127" s="5"/>
      <c r="JI127" s="5"/>
      <c r="JJ127" s="5"/>
      <c r="JK127" s="5"/>
      <c r="JL127" s="5"/>
      <c r="JM127" s="5"/>
      <c r="JN127" s="4">
        <f t="shared" si="48"/>
        <v>0.67326399999999997</v>
      </c>
      <c r="JO127" s="4">
        <f t="shared" si="49"/>
        <v>0.78938399999999997</v>
      </c>
      <c r="JP127" s="4">
        <f t="shared" si="50"/>
        <v>0.194744</v>
      </c>
      <c r="JQ127" s="4">
        <f t="shared" si="51"/>
        <v>2.5399999999999992E-2</v>
      </c>
      <c r="JR127" s="4">
        <f t="shared" si="52"/>
        <v>0.769756</v>
      </c>
      <c r="JS127" s="4">
        <f t="shared" si="53"/>
        <v>0.24445263157894739</v>
      </c>
      <c r="JT127" s="4">
        <f t="shared" si="54"/>
        <v>0.99539600000000006</v>
      </c>
      <c r="JU127" s="4">
        <f t="shared" si="55"/>
        <v>1.778716</v>
      </c>
      <c r="JV127" s="1" t="str" cm="1">
        <f t="array" aca="1" ref="JV127" ca="1">CONCATENATE(INDIRECT(ADDRESS(1,MATCH(_xlfn.MINIFS(B127:JM127,metrics.rec,"MAE"),B127:JM127,0)+1)), ", ", INDIRECT(ADDRESS(2,MATCH(_xlfn.MINIFS(B127:JM127,metrics.rec,"MAE"),B127:JM127,0)+1)))</f>
        <v>k=5, r=0.1</v>
      </c>
      <c r="JW127" s="1" t="str" cm="1">
        <f t="array" aca="1" ref="JW127" ca="1">CONCATENATE(INDIRECT(ADDRESS(1,MATCH(_xlfn.MINIFS(B127:JM127,metrics.rec,"MSE"),B127:JM127,0)+1)), ", ", INDIRECT(ADDRESS(2,MATCH(_xlfn.MINIFS(B127:JM127,metrics.rec,"MSE"),B127:JM127,0)+1)))</f>
        <v>k=5, r=0.1</v>
      </c>
      <c r="JX127" s="1" t="str" cm="1">
        <f t="array" aca="1" ref="JX127" ca="1">CONCATENATE(INDIRECT(ADDRESS(1,MATCH(_xlfn.MAXIFS(B127:JM127,metrics.rec,"R"),B127:JM127,0)+1)), ", ", INDIRECT(ADDRESS(2,MATCH(_xlfn.MAXIFS(B127:JM127,metrics.rec,"R"),B127:JM127,0)+1)))</f>
        <v>k=10, r=0.1</v>
      </c>
      <c r="JY127" s="1" t="str" cm="1">
        <f t="array" aca="1" ref="JY127" ca="1">CONCATENATE(INDIRECT(ADDRESS(1,MATCH(_xlfn.MAXIFS(B127:JM127,metrics.rec,"Precision"),B127:JM127,0)+1)), ", ", INDIRECT(ADDRESS(2,MATCH(_xlfn.MAXIFS(B127:JM127,metrics.rec,"Precision"),B127:JM127,0)+1)))</f>
        <v>k=20, r=0.9</v>
      </c>
      <c r="JZ127" s="1" t="str" cm="1">
        <f t="array" aca="1" ref="JZ127" ca="1">CONCATENATE(INDIRECT(ADDRESS(1,MATCH(_xlfn.MAXIFS(B127:JM127,metrics.rec,"Recall"),B127:JM127,0)+1)), ", ", INDIRECT(ADDRESS(2,MATCH(_xlfn.MAXIFS(B127:JM127,metrics.rec,"Recall"),B127:JM127,0)+1)))</f>
        <v>k=20, r=0.1</v>
      </c>
      <c r="KA127" s="1" t="str" cm="1">
        <f t="array" aca="1" ref="KA127" ca="1">CONCATENATE(INDIRECT(ADDRESS(1,MATCH(_xlfn.MAXIFS(B127:JM127,metrics.rec,"Coverage"),B127:JM127,0)+1)), ", ", INDIRECT(ADDRESS(2,MATCH(_xlfn.MAXIFS(B127:JM127,metrics.rec,"Coverage"),B127:JM127,0)+1)))</f>
        <v>k=5, r=0.8</v>
      </c>
      <c r="KB127" s="1" t="str" cm="1">
        <f t="array" aca="1" ref="KB127" ca="1">CONCATENATE(INDIRECT(ADDRESS(1,MATCH(_xlfn.MAXIFS(B127:JM127,metrics.rec,"Recatio"),B127:JM127,0)+1)), ", ", INDIRECT(ADDRESS(2,MATCH(_xlfn.MAXIFS(B127:JM127,metrics.rec,"Recatio"),B127:JM127,0)+1)))</f>
        <v>k=5, r=0.1</v>
      </c>
      <c r="KC127" s="1" t="str" cm="1">
        <f t="array" aca="1" ref="KC127" ca="1">CONCATENATE(INDIRECT(ADDRESS(1,MATCH(_xlfn.MINIFS(B127:JM127,metrics.rec,"Time"),B127:JM127,0)+1)), ", ", INDIRECT(ADDRESS(2,MATCH(_xlfn.MINIFS(B127:JM127,metrics.rec,"Time"),B127:JM127,0)+1)))</f>
        <v>k=15, r=0.9</v>
      </c>
    </row>
    <row r="128" spans="1:289" x14ac:dyDescent="0.2">
      <c r="A128" s="1" t="s">
        <v>114</v>
      </c>
      <c r="B128" s="4">
        <v>0.6905</v>
      </c>
      <c r="C128" s="4">
        <v>0.80810000000000004</v>
      </c>
      <c r="D128" s="4">
        <v>0.12970000000000001</v>
      </c>
      <c r="E128" s="4">
        <v>3.8999999999999998E-3</v>
      </c>
      <c r="F128" s="4">
        <v>0.60709999999999997</v>
      </c>
      <c r="G128" s="4"/>
      <c r="H128" s="4">
        <v>1</v>
      </c>
      <c r="I128" s="4">
        <v>2.4893000000000001</v>
      </c>
      <c r="J128" s="5">
        <v>0.70730000000000004</v>
      </c>
      <c r="K128" s="5">
        <v>0.84789999999999999</v>
      </c>
      <c r="L128" s="5">
        <v>0.10979999999999999</v>
      </c>
      <c r="M128" s="5">
        <v>7.1000000000000004E-3</v>
      </c>
      <c r="N128" s="5">
        <v>0.58420000000000005</v>
      </c>
      <c r="O128" s="5">
        <v>0.18920000000000001</v>
      </c>
      <c r="P128" s="5">
        <v>1</v>
      </c>
      <c r="Q128" s="5">
        <v>2.4626000000000001</v>
      </c>
      <c r="R128" s="4">
        <v>0.71589999999999998</v>
      </c>
      <c r="S128" s="4">
        <v>0.86709999999999998</v>
      </c>
      <c r="T128" s="4">
        <v>0.113</v>
      </c>
      <c r="U128" s="4">
        <v>1.01E-2</v>
      </c>
      <c r="V128" s="4">
        <v>0.56069999999999998</v>
      </c>
      <c r="W128" s="4"/>
      <c r="X128" s="4">
        <v>1</v>
      </c>
      <c r="Y128" s="4">
        <v>2.2090999999999998</v>
      </c>
      <c r="Z128" s="5">
        <v>0.72409999999999997</v>
      </c>
      <c r="AA128" s="5">
        <v>0.88790000000000002</v>
      </c>
      <c r="AB128" s="5">
        <v>0.1082</v>
      </c>
      <c r="AC128" s="5">
        <v>1.2999999999999999E-2</v>
      </c>
      <c r="AD128" s="5">
        <v>0.53790000000000004</v>
      </c>
      <c r="AE128" s="5">
        <v>0.2097</v>
      </c>
      <c r="AF128" s="5">
        <v>1</v>
      </c>
      <c r="AG128" s="5">
        <v>2.0510999999999999</v>
      </c>
      <c r="AH128" s="4">
        <v>0.72929999999999995</v>
      </c>
      <c r="AI128" s="4">
        <v>0.90300000000000002</v>
      </c>
      <c r="AJ128" s="4">
        <v>0.1258</v>
      </c>
      <c r="AK128" s="4">
        <v>1.52E-2</v>
      </c>
      <c r="AL128" s="4">
        <v>0.51649999999999996</v>
      </c>
      <c r="AM128" s="4"/>
      <c r="AN128" s="4">
        <v>1</v>
      </c>
      <c r="AO128" s="4">
        <v>2.0666000000000002</v>
      </c>
      <c r="AP128" s="5">
        <v>0.73719999999999997</v>
      </c>
      <c r="AQ128" s="5">
        <v>0.92159999999999997</v>
      </c>
      <c r="AR128" s="5">
        <v>0.12379999999999999</v>
      </c>
      <c r="AS128" s="5">
        <v>1.7299999999999999E-2</v>
      </c>
      <c r="AT128" s="5">
        <v>0.50129999999999997</v>
      </c>
      <c r="AU128" s="5">
        <v>0.25629999999999997</v>
      </c>
      <c r="AV128" s="5">
        <v>0.99929999999999997</v>
      </c>
      <c r="AW128" s="5">
        <v>1.6349</v>
      </c>
      <c r="AX128" s="4">
        <v>0.73980000000000001</v>
      </c>
      <c r="AY128" s="4">
        <v>0.93600000000000005</v>
      </c>
      <c r="AZ128" s="4">
        <v>0.1237</v>
      </c>
      <c r="BA128" s="4">
        <v>0.02</v>
      </c>
      <c r="BB128" s="4">
        <v>0.50180000000000002</v>
      </c>
      <c r="BC128" s="4"/>
      <c r="BD128" s="4">
        <v>0.998</v>
      </c>
      <c r="BE128" s="4">
        <v>1.3499000000000001</v>
      </c>
      <c r="BF128" s="5">
        <v>0.73980000000000001</v>
      </c>
      <c r="BG128" s="5">
        <v>0.94569999999999999</v>
      </c>
      <c r="BH128" s="5">
        <v>0.11890000000000001</v>
      </c>
      <c r="BI128" s="5">
        <v>2.6599999999999999E-2</v>
      </c>
      <c r="BJ128" s="5">
        <v>0.52470000000000006</v>
      </c>
      <c r="BK128" s="5">
        <v>0.31159999999999999</v>
      </c>
      <c r="BL128" s="5">
        <v>0.99239999999999995</v>
      </c>
      <c r="BM128" s="5">
        <v>1.0116000000000001</v>
      </c>
      <c r="BN128" s="4">
        <v>0.75519999999999998</v>
      </c>
      <c r="BO128" s="4">
        <v>0.98609999999999998</v>
      </c>
      <c r="BP128" s="4">
        <v>7.8200000000000006E-2</v>
      </c>
      <c r="BQ128" s="4">
        <v>5.3499999999999999E-2</v>
      </c>
      <c r="BR128" s="4">
        <v>0.48859999999999998</v>
      </c>
      <c r="BS128" s="4"/>
      <c r="BT128" s="4">
        <v>0.94610000000000005</v>
      </c>
      <c r="BU128" s="4">
        <v>0.71989999999999998</v>
      </c>
      <c r="BV128" s="5">
        <v>0.69589999999999996</v>
      </c>
      <c r="BW128" s="5">
        <v>0.82569999999999999</v>
      </c>
      <c r="BX128" s="5">
        <v>0.1343</v>
      </c>
      <c r="BY128" s="5">
        <v>3.8999999999999998E-3</v>
      </c>
      <c r="BZ128" s="5">
        <v>0.60509999999999997</v>
      </c>
      <c r="CA128" s="5">
        <v>0.18260000000000001</v>
      </c>
      <c r="CB128" s="5">
        <v>1</v>
      </c>
      <c r="CC128" s="5">
        <v>2.6779999999999999</v>
      </c>
      <c r="CD128" s="4">
        <v>0.71309999999999996</v>
      </c>
      <c r="CE128" s="4">
        <v>0.86019999999999996</v>
      </c>
      <c r="CF128" s="4">
        <v>0.122</v>
      </c>
      <c r="CG128" s="4">
        <v>1.0200000000000001E-2</v>
      </c>
      <c r="CH128" s="4">
        <v>0.56399999999999995</v>
      </c>
      <c r="CI128" s="4">
        <v>0.1988</v>
      </c>
      <c r="CJ128" s="4">
        <v>1</v>
      </c>
      <c r="CK128" s="4">
        <v>2.2662</v>
      </c>
      <c r="CL128" s="5">
        <v>0.7268</v>
      </c>
      <c r="CM128" s="5">
        <v>0.89610000000000001</v>
      </c>
      <c r="CN128" s="5">
        <v>0.12529999999999999</v>
      </c>
      <c r="CO128" s="5">
        <v>1.5299999999999999E-2</v>
      </c>
      <c r="CP128" s="5">
        <v>0.51859999999999995</v>
      </c>
      <c r="CQ128" s="5">
        <v>0.2283</v>
      </c>
      <c r="CR128" s="5">
        <v>1</v>
      </c>
      <c r="CS128" s="5">
        <v>1.7989999999999999</v>
      </c>
      <c r="CT128" s="4">
        <v>0.73899999999999999</v>
      </c>
      <c r="CU128" s="4">
        <v>0.93510000000000004</v>
      </c>
      <c r="CV128" s="4">
        <v>0.1232</v>
      </c>
      <c r="CW128" s="4">
        <v>2.0199999999999999E-2</v>
      </c>
      <c r="CX128" s="4">
        <v>0.50470000000000004</v>
      </c>
      <c r="CY128" s="4">
        <v>0.28989999999999999</v>
      </c>
      <c r="CZ128" s="4">
        <v>0.99790000000000001</v>
      </c>
      <c r="DA128" s="4">
        <v>1.3160000000000001</v>
      </c>
      <c r="DB128" s="5">
        <v>0.75490000000000002</v>
      </c>
      <c r="DC128" s="5">
        <v>0.98540000000000005</v>
      </c>
      <c r="DD128" s="5">
        <v>7.9600000000000004E-2</v>
      </c>
      <c r="DE128" s="5">
        <v>5.3999999999999999E-2</v>
      </c>
      <c r="DF128" s="5">
        <v>0.48920000000000002</v>
      </c>
      <c r="DG128" s="5">
        <v>0.22459999999999999</v>
      </c>
      <c r="DH128" s="5">
        <v>0.9476</v>
      </c>
      <c r="DI128" s="5">
        <v>0.58140000000000003</v>
      </c>
      <c r="DJ128" s="4">
        <v>0.70079999999999998</v>
      </c>
      <c r="DK128" s="4">
        <v>0.83150000000000002</v>
      </c>
      <c r="DL128" s="4">
        <v>0.12590000000000001</v>
      </c>
      <c r="DM128" s="4">
        <v>3.8999999999999998E-3</v>
      </c>
      <c r="DN128" s="4">
        <v>0.60640000000000005</v>
      </c>
      <c r="DO128" s="4">
        <v>0.18190000000000001</v>
      </c>
      <c r="DP128" s="4">
        <v>1</v>
      </c>
      <c r="DQ128" s="4">
        <v>2.5322</v>
      </c>
      <c r="DR128" s="5">
        <v>0.71560000000000001</v>
      </c>
      <c r="DS128" s="5">
        <v>0.86709999999999998</v>
      </c>
      <c r="DT128" s="5">
        <v>0.1221</v>
      </c>
      <c r="DU128" s="5">
        <v>1.0200000000000001E-2</v>
      </c>
      <c r="DV128" s="5">
        <v>0.56169999999999998</v>
      </c>
      <c r="DW128" s="5">
        <v>0.19789999999999999</v>
      </c>
      <c r="DX128" s="5">
        <v>1</v>
      </c>
      <c r="DY128" s="5">
        <v>2.2166999999999999</v>
      </c>
      <c r="DZ128" s="4">
        <v>0.73</v>
      </c>
      <c r="EA128" s="4">
        <v>0.90449999999999997</v>
      </c>
      <c r="EB128" s="4">
        <v>0.123</v>
      </c>
      <c r="EC128" s="4">
        <v>1.5299999999999999E-2</v>
      </c>
      <c r="ED128" s="4">
        <v>0.51659999999999995</v>
      </c>
      <c r="EE128" s="4">
        <v>0.2288</v>
      </c>
      <c r="EF128" s="4">
        <v>0.99990000000000001</v>
      </c>
      <c r="EG128" s="4">
        <v>1.9861</v>
      </c>
      <c r="EH128" s="5">
        <v>0.73919999999999997</v>
      </c>
      <c r="EI128" s="5">
        <v>0.93569999999999998</v>
      </c>
      <c r="EJ128" s="5">
        <v>0.1255</v>
      </c>
      <c r="EK128" s="5">
        <v>2.0199999999999999E-2</v>
      </c>
      <c r="EL128" s="5">
        <v>0.50370000000000004</v>
      </c>
      <c r="EM128" s="5">
        <v>0.28960000000000002</v>
      </c>
      <c r="EN128" s="5">
        <v>0.99790000000000001</v>
      </c>
      <c r="EO128" s="5">
        <v>1.3306</v>
      </c>
      <c r="EP128" s="4">
        <v>0.75480000000000003</v>
      </c>
      <c r="EQ128" s="4">
        <v>0.98750000000000004</v>
      </c>
      <c r="ER128" s="4">
        <v>8.72E-2</v>
      </c>
      <c r="ES128" s="4">
        <v>5.4300000000000001E-2</v>
      </c>
      <c r="ET128" s="4">
        <v>0.48920000000000002</v>
      </c>
      <c r="EU128" s="4">
        <v>0.223</v>
      </c>
      <c r="EV128" s="4">
        <v>0.94140000000000001</v>
      </c>
      <c r="EW128" s="4">
        <v>0.53449999999999998</v>
      </c>
      <c r="EX128" s="5">
        <v>0.69669999999999999</v>
      </c>
      <c r="EY128" s="5">
        <v>0.82479999999999998</v>
      </c>
      <c r="EZ128" s="5">
        <v>0.1215</v>
      </c>
      <c r="FA128" s="5">
        <v>3.8999999999999998E-3</v>
      </c>
      <c r="FB128" s="5">
        <v>0.60440000000000005</v>
      </c>
      <c r="FC128" s="5">
        <v>0.182</v>
      </c>
      <c r="FD128" s="5">
        <v>1</v>
      </c>
      <c r="FE128" s="5">
        <v>2.7187000000000001</v>
      </c>
      <c r="FF128" s="4">
        <v>0.71489999999999998</v>
      </c>
      <c r="FG128" s="4">
        <v>0.86709999999999998</v>
      </c>
      <c r="FH128" s="4">
        <v>0.1211</v>
      </c>
      <c r="FI128" s="4">
        <v>1.0200000000000001E-2</v>
      </c>
      <c r="FJ128" s="4">
        <v>0.56159999999999999</v>
      </c>
      <c r="FK128" s="4">
        <v>0.19769999999999999</v>
      </c>
      <c r="FL128" s="4">
        <v>1</v>
      </c>
      <c r="FM128" s="4">
        <v>2.4670000000000001</v>
      </c>
      <c r="FN128" s="5">
        <v>0.73019999999999996</v>
      </c>
      <c r="FO128" s="5">
        <v>0.90600000000000003</v>
      </c>
      <c r="FP128" s="5">
        <v>0.1231</v>
      </c>
      <c r="FQ128" s="5">
        <v>1.52E-2</v>
      </c>
      <c r="FR128" s="5">
        <v>0.51729999999999998</v>
      </c>
      <c r="FS128" s="5">
        <v>0.2293</v>
      </c>
      <c r="FT128" s="5">
        <v>0.99980000000000002</v>
      </c>
      <c r="FU128" s="5">
        <v>1.7637</v>
      </c>
      <c r="FV128" s="4">
        <v>0.73860000000000003</v>
      </c>
      <c r="FW128" s="4">
        <v>0.93389999999999995</v>
      </c>
      <c r="FX128" s="4">
        <v>0.12529999999999999</v>
      </c>
      <c r="FY128" s="4">
        <v>2.01E-2</v>
      </c>
      <c r="FZ128" s="4">
        <v>0.50280000000000002</v>
      </c>
      <c r="GA128" s="4">
        <v>0.29070000000000001</v>
      </c>
      <c r="GB128" s="4">
        <v>0.99839999999999995</v>
      </c>
      <c r="GC128" s="4">
        <v>1.2217</v>
      </c>
      <c r="GD128" s="5">
        <v>0.75070000000000003</v>
      </c>
      <c r="GE128" s="5">
        <v>0.97540000000000004</v>
      </c>
      <c r="GF128" s="5">
        <v>8.7099999999999997E-2</v>
      </c>
      <c r="GG128" s="5">
        <v>5.4300000000000001E-2</v>
      </c>
      <c r="GH128" s="5">
        <v>0.48970000000000002</v>
      </c>
      <c r="GI128" s="5">
        <v>0.223</v>
      </c>
      <c r="GJ128" s="5">
        <v>0.94389999999999996</v>
      </c>
      <c r="GK128" s="5">
        <v>0.61880000000000002</v>
      </c>
      <c r="GL128" s="4"/>
      <c r="GM128" s="4"/>
      <c r="GN128" s="4"/>
      <c r="GO128" s="4"/>
      <c r="GP128" s="4"/>
      <c r="GQ128" s="4"/>
      <c r="GR128" s="4"/>
      <c r="GS128" s="4"/>
      <c r="GT128" s="5"/>
      <c r="GU128" s="5"/>
      <c r="GV128" s="5"/>
      <c r="GW128" s="5"/>
      <c r="GX128" s="5"/>
      <c r="GY128" s="5"/>
      <c r="GZ128" s="5"/>
      <c r="HA128" s="5"/>
      <c r="HB128" s="4"/>
      <c r="HC128" s="4"/>
      <c r="HD128" s="4"/>
      <c r="HE128" s="4"/>
      <c r="HF128" s="4"/>
      <c r="HG128" s="4"/>
      <c r="HH128" s="4"/>
      <c r="HI128" s="4"/>
      <c r="HJ128" s="5"/>
      <c r="HK128" s="5"/>
      <c r="HL128" s="5"/>
      <c r="HM128" s="5"/>
      <c r="HN128" s="5"/>
      <c r="HO128" s="5"/>
      <c r="HP128" s="5"/>
      <c r="HQ128" s="5"/>
      <c r="HR128" s="4"/>
      <c r="HS128" s="4"/>
      <c r="HT128" s="4"/>
      <c r="HU128" s="4"/>
      <c r="HV128" s="4"/>
      <c r="HW128" s="4"/>
      <c r="HX128" s="4"/>
      <c r="HY128" s="4"/>
      <c r="HZ128" s="5"/>
      <c r="IA128" s="5"/>
      <c r="IB128" s="5"/>
      <c r="IC128" s="5"/>
      <c r="ID128" s="5"/>
      <c r="IE128" s="5"/>
      <c r="IF128" s="5"/>
      <c r="IG128" s="5"/>
      <c r="IH128" s="4"/>
      <c r="II128" s="4"/>
      <c r="IJ128" s="4"/>
      <c r="IK128" s="4"/>
      <c r="IL128" s="4"/>
      <c r="IM128" s="4"/>
      <c r="IN128" s="4"/>
      <c r="IO128" s="4"/>
      <c r="IP128" s="5"/>
      <c r="IQ128" s="5"/>
      <c r="IR128" s="5"/>
      <c r="IS128" s="5"/>
      <c r="IT128" s="5"/>
      <c r="IU128" s="5"/>
      <c r="IV128" s="5"/>
      <c r="IW128" s="5"/>
      <c r="IX128" s="4"/>
      <c r="IY128" s="4"/>
      <c r="IZ128" s="4"/>
      <c r="JA128" s="4"/>
      <c r="JB128" s="4"/>
      <c r="JC128" s="4"/>
      <c r="JD128" s="4"/>
      <c r="JE128" s="4"/>
      <c r="JF128" s="5"/>
      <c r="JG128" s="5"/>
      <c r="JH128" s="5"/>
      <c r="JI128" s="5"/>
      <c r="JJ128" s="5"/>
      <c r="JK128" s="5"/>
      <c r="JL128" s="5"/>
      <c r="JM128" s="5"/>
      <c r="JN128" s="4">
        <f t="shared" si="48"/>
        <v>0.72667916666666654</v>
      </c>
      <c r="JO128" s="4">
        <f t="shared" si="49"/>
        <v>0.9016416666666669</v>
      </c>
      <c r="JP128" s="4">
        <f t="shared" si="50"/>
        <v>0.11572083333333338</v>
      </c>
      <c r="JQ128" s="4">
        <f t="shared" si="51"/>
        <v>1.99125E-2</v>
      </c>
      <c r="JR128" s="4">
        <f t="shared" si="52"/>
        <v>0.53574166666666689</v>
      </c>
      <c r="JS128" s="4">
        <f t="shared" si="53"/>
        <v>0.22815263157894738</v>
      </c>
      <c r="JT128" s="4">
        <f t="shared" si="54"/>
        <v>0.99010833333333348</v>
      </c>
      <c r="JU128" s="4">
        <f t="shared" si="55"/>
        <v>1.7510666666666665</v>
      </c>
      <c r="JV128" s="1" t="str" cm="1">
        <f t="array" aca="1" ref="JV128" ca="1">CONCATENATE(INDIRECT(ADDRESS(1,MATCH(_xlfn.MINIFS(B128:JM128,metrics.rec,"MAE"),B128:JM128,0)+1)), ", ", INDIRECT(ADDRESS(2,MATCH(_xlfn.MINIFS(B128:JM128,metrics.rec,"MAE"),B128:JM128,0)+1)))</f>
        <v>k=5, r=0.1</v>
      </c>
      <c r="JW128" s="1" t="str" cm="1">
        <f t="array" aca="1" ref="JW128" ca="1">CONCATENATE(INDIRECT(ADDRESS(1,MATCH(_xlfn.MINIFS(B128:JM128,metrics.rec,"MSE"),B128:JM128,0)+1)), ", ", INDIRECT(ADDRESS(2,MATCH(_xlfn.MINIFS(B128:JM128,metrics.rec,"MSE"),B128:JM128,0)+1)))</f>
        <v>k=5, r=0.1</v>
      </c>
      <c r="JX128" s="1" t="str" cm="1">
        <f t="array" aca="1" ref="JX128" ca="1">CONCATENATE(INDIRECT(ADDRESS(1,MATCH(_xlfn.MAXIFS(B128:JM128,metrics.rec,"R"),B128:JM128,0)+1)), ", ", INDIRECT(ADDRESS(2,MATCH(_xlfn.MAXIFS(B128:JM128,metrics.rec,"R"),B128:JM128,0)+1)))</f>
        <v>k=10, r=0.1</v>
      </c>
      <c r="JY128" s="1" t="str" cm="1">
        <f t="array" aca="1" ref="JY128" ca="1">CONCATENATE(INDIRECT(ADDRESS(1,MATCH(_xlfn.MAXIFS(B128:JM128,metrics.rec,"Precision"),B128:JM128,0)+1)), ", ", INDIRECT(ADDRESS(2,MATCH(_xlfn.MAXIFS(B128:JM128,metrics.rec,"Precision"),B128:JM128,0)+1)))</f>
        <v>k=15, r=0.9</v>
      </c>
      <c r="JZ128" s="1" t="str" cm="1">
        <f t="array" aca="1" ref="JZ128" ca="1">CONCATENATE(INDIRECT(ADDRESS(1,MATCH(_xlfn.MAXIFS(B128:JM128,metrics.rec,"Recall"),B128:JM128,0)+1)), ", ", INDIRECT(ADDRESS(2,MATCH(_xlfn.MAXIFS(B128:JM128,metrics.rec,"Recall"),B128:JM128,0)+1)))</f>
        <v>k=5, r=0.1</v>
      </c>
      <c r="KA128" s="1" t="str" cm="1">
        <f t="array" aca="1" ref="KA128" ca="1">CONCATENATE(INDIRECT(ADDRESS(1,MATCH(_xlfn.MAXIFS(B128:JM128,metrics.rec,"Coverage"),B128:JM128,0)+1)), ", ", INDIRECT(ADDRESS(2,MATCH(_xlfn.MAXIFS(B128:JM128,metrics.rec,"Coverage"),B128:JM128,0)+1)))</f>
        <v>k=5, r=0.8</v>
      </c>
      <c r="KB128" s="1" t="str" cm="1">
        <f t="array" aca="1" ref="KB128" ca="1">CONCATENATE(INDIRECT(ADDRESS(1,MATCH(_xlfn.MAXIFS(B128:JM128,metrics.rec,"Recatio"),B128:JM128,0)+1)), ", ", INDIRECT(ADDRESS(2,MATCH(_xlfn.MAXIFS(B128:JM128,metrics.rec,"Recatio"),B128:JM128,0)+1)))</f>
        <v>k=5, r=0.1</v>
      </c>
      <c r="KC128" s="1" t="str" cm="1">
        <f t="array" aca="1" ref="KC128" ca="1">CONCATENATE(INDIRECT(ADDRESS(1,MATCH(_xlfn.MINIFS(B128:JM128,metrics.rec,"Time"),B128:JM128,0)+1)), ", ", INDIRECT(ADDRESS(2,MATCH(_xlfn.MINIFS(B128:JM128,metrics.rec,"Time"),B128:JM128,0)+1)))</f>
        <v>k=15, r=0.9</v>
      </c>
    </row>
    <row r="129" spans="1:289" x14ac:dyDescent="0.2">
      <c r="A129" s="1" t="s">
        <v>115</v>
      </c>
      <c r="B129" s="4">
        <v>0.64749999999999996</v>
      </c>
      <c r="C129" s="4">
        <v>0.73</v>
      </c>
      <c r="D129" s="4">
        <v>0.23630000000000001</v>
      </c>
      <c r="E129" s="4">
        <v>3.0999999999999999E-3</v>
      </c>
      <c r="F129" s="4">
        <v>0.85240000000000005</v>
      </c>
      <c r="G129" s="4">
        <v>0.32569999999999999</v>
      </c>
      <c r="H129" s="4">
        <v>1</v>
      </c>
      <c r="I129" s="4">
        <v>2.8509000000000002</v>
      </c>
      <c r="J129" s="5">
        <v>0.65310000000000001</v>
      </c>
      <c r="K129" s="5">
        <v>0.74319999999999997</v>
      </c>
      <c r="L129" s="5">
        <v>0.2477</v>
      </c>
      <c r="M129" s="5">
        <v>6.0000000000000001E-3</v>
      </c>
      <c r="N129" s="5">
        <v>0.84619999999999995</v>
      </c>
      <c r="O129" s="5">
        <v>0.32469999999999999</v>
      </c>
      <c r="P129" s="5">
        <v>1</v>
      </c>
      <c r="Q129" s="5">
        <v>2.7071999999999998</v>
      </c>
      <c r="R129" s="4">
        <v>0.66120000000000001</v>
      </c>
      <c r="S129" s="4">
        <v>0.76149999999999995</v>
      </c>
      <c r="T129" s="4">
        <v>0.22650000000000001</v>
      </c>
      <c r="U129" s="4">
        <v>9.1999999999999998E-3</v>
      </c>
      <c r="V129" s="4">
        <v>0.83509999999999995</v>
      </c>
      <c r="W129" s="4">
        <v>0.32319999999999999</v>
      </c>
      <c r="X129" s="4">
        <v>1</v>
      </c>
      <c r="Y129" s="4">
        <v>2.5836000000000001</v>
      </c>
      <c r="Z129" s="5">
        <v>0.6663</v>
      </c>
      <c r="AA129" s="5">
        <v>0.77239999999999998</v>
      </c>
      <c r="AB129" s="5">
        <v>0.2198</v>
      </c>
      <c r="AC129" s="5">
        <v>1.2699999999999999E-2</v>
      </c>
      <c r="AD129" s="5">
        <v>0.82399999999999995</v>
      </c>
      <c r="AE129" s="5">
        <v>0.32719999999999999</v>
      </c>
      <c r="AF129" s="5">
        <v>1</v>
      </c>
      <c r="AG129" s="5">
        <v>2.2637</v>
      </c>
      <c r="AH129" s="4">
        <v>0.67379999999999995</v>
      </c>
      <c r="AI129" s="4">
        <v>0.78890000000000005</v>
      </c>
      <c r="AJ129" s="4">
        <v>0.2114</v>
      </c>
      <c r="AK129" s="4">
        <v>1.6400000000000001E-2</v>
      </c>
      <c r="AL129" s="4">
        <v>0.80700000000000005</v>
      </c>
      <c r="AM129" s="4">
        <v>0.33279999999999998</v>
      </c>
      <c r="AN129" s="4">
        <v>1</v>
      </c>
      <c r="AO129" s="4">
        <v>1.9653</v>
      </c>
      <c r="AP129" s="5">
        <v>0.68259999999999998</v>
      </c>
      <c r="AQ129" s="5">
        <v>0.80979999999999996</v>
      </c>
      <c r="AR129" s="5">
        <v>0.1953</v>
      </c>
      <c r="AS129" s="5">
        <v>2.0299999999999999E-2</v>
      </c>
      <c r="AT129" s="5">
        <v>0.78369999999999995</v>
      </c>
      <c r="AU129" s="5">
        <v>0.34129999999999999</v>
      </c>
      <c r="AV129" s="5">
        <v>1</v>
      </c>
      <c r="AW129" s="5">
        <v>1.9207000000000001</v>
      </c>
      <c r="AX129" s="4">
        <v>0.69950000000000001</v>
      </c>
      <c r="AY129" s="4">
        <v>0.8478</v>
      </c>
      <c r="AZ129" s="4">
        <v>0.17349999999999999</v>
      </c>
      <c r="BA129" s="4">
        <v>2.4500000000000001E-2</v>
      </c>
      <c r="BB129" s="4">
        <v>0.74470000000000003</v>
      </c>
      <c r="BC129" s="4">
        <v>0.35289999999999999</v>
      </c>
      <c r="BD129" s="4">
        <v>1</v>
      </c>
      <c r="BE129" s="4">
        <v>1.6860999999999999</v>
      </c>
      <c r="BF129" s="5">
        <v>0.72219999999999995</v>
      </c>
      <c r="BG129" s="5">
        <v>0.90759999999999996</v>
      </c>
      <c r="BH129" s="5">
        <v>0.1431</v>
      </c>
      <c r="BI129" s="5">
        <v>3.0099999999999998E-2</v>
      </c>
      <c r="BJ129" s="5">
        <v>0.67920000000000003</v>
      </c>
      <c r="BK129" s="5">
        <v>0.35680000000000001</v>
      </c>
      <c r="BL129" s="5">
        <v>0.997</v>
      </c>
      <c r="BM129" s="5">
        <v>1.3627</v>
      </c>
      <c r="BN129" s="4">
        <v>0.75280000000000002</v>
      </c>
      <c r="BO129" s="4">
        <v>0.97989999999999999</v>
      </c>
      <c r="BP129" s="4">
        <v>9.8199999999999996E-2</v>
      </c>
      <c r="BQ129" s="4">
        <v>4.53E-2</v>
      </c>
      <c r="BR129" s="4">
        <v>0.55730000000000002</v>
      </c>
      <c r="BS129" s="4">
        <v>0.30590000000000001</v>
      </c>
      <c r="BT129" s="4">
        <v>0.96809999999999996</v>
      </c>
      <c r="BU129" s="4">
        <v>0.89370000000000005</v>
      </c>
      <c r="BV129" s="5">
        <v>0.65190000000000003</v>
      </c>
      <c r="BW129" s="5">
        <v>0.74239999999999995</v>
      </c>
      <c r="BX129" s="5">
        <v>0.25740000000000002</v>
      </c>
      <c r="BY129" s="5">
        <v>3.0000000000000001E-3</v>
      </c>
      <c r="BZ129" s="5">
        <v>0.85360000000000003</v>
      </c>
      <c r="CA129" s="5">
        <v>0.3271</v>
      </c>
      <c r="CB129" s="5">
        <v>1</v>
      </c>
      <c r="CC129" s="5">
        <v>2.9464000000000001</v>
      </c>
      <c r="CD129" s="4">
        <v>0.6603</v>
      </c>
      <c r="CE129" s="4">
        <v>0.75990000000000002</v>
      </c>
      <c r="CF129" s="4">
        <v>0.2417</v>
      </c>
      <c r="CG129" s="4">
        <v>9.1999999999999998E-3</v>
      </c>
      <c r="CH129" s="4">
        <v>0.83550000000000002</v>
      </c>
      <c r="CI129" s="4">
        <v>0.3251</v>
      </c>
      <c r="CJ129" s="4">
        <v>1</v>
      </c>
      <c r="CK129" s="4">
        <v>2.5215999999999998</v>
      </c>
      <c r="CL129" s="5">
        <v>0.67359999999999998</v>
      </c>
      <c r="CM129" s="5">
        <v>0.78969999999999996</v>
      </c>
      <c r="CN129" s="5">
        <v>0.21049999999999999</v>
      </c>
      <c r="CO129" s="5">
        <v>1.6500000000000001E-2</v>
      </c>
      <c r="CP129" s="5">
        <v>0.80720000000000003</v>
      </c>
      <c r="CQ129" s="5">
        <v>0.33</v>
      </c>
      <c r="CR129" s="5">
        <v>1</v>
      </c>
      <c r="CS129" s="5">
        <v>2.0640999999999998</v>
      </c>
      <c r="CT129" s="4">
        <v>0.69830000000000003</v>
      </c>
      <c r="CU129" s="4">
        <v>0.84709999999999996</v>
      </c>
      <c r="CV129" s="4">
        <v>0.17480000000000001</v>
      </c>
      <c r="CW129" s="4">
        <v>2.47E-2</v>
      </c>
      <c r="CX129" s="4">
        <v>0.74539999999999995</v>
      </c>
      <c r="CY129" s="4">
        <v>0.35010000000000002</v>
      </c>
      <c r="CZ129" s="4">
        <v>0.99970000000000003</v>
      </c>
      <c r="DA129" s="4">
        <v>1.6514</v>
      </c>
      <c r="DB129" s="5">
        <v>0.752</v>
      </c>
      <c r="DC129" s="5">
        <v>0.97989999999999999</v>
      </c>
      <c r="DD129" s="5">
        <v>0.1072</v>
      </c>
      <c r="DE129" s="5">
        <v>4.4900000000000002E-2</v>
      </c>
      <c r="DF129" s="5">
        <v>0.55589999999999995</v>
      </c>
      <c r="DG129" s="5">
        <v>0.30809999999999998</v>
      </c>
      <c r="DH129" s="5">
        <v>0.96579999999999999</v>
      </c>
      <c r="DI129" s="5">
        <v>0.90629999999999999</v>
      </c>
      <c r="DJ129" s="4">
        <v>0.65059999999999996</v>
      </c>
      <c r="DK129" s="4">
        <v>0.73939999999999995</v>
      </c>
      <c r="DL129" s="4">
        <v>0.2472</v>
      </c>
      <c r="DM129" s="4">
        <v>3.0000000000000001E-3</v>
      </c>
      <c r="DN129" s="4">
        <v>0.85099999999999998</v>
      </c>
      <c r="DO129" s="4">
        <v>0.32790000000000002</v>
      </c>
      <c r="DP129" s="4">
        <v>1</v>
      </c>
      <c r="DQ129" s="4">
        <v>2.7757000000000001</v>
      </c>
      <c r="DR129" s="5">
        <v>0.66049999999999998</v>
      </c>
      <c r="DS129" s="5">
        <v>0.76149999999999995</v>
      </c>
      <c r="DT129" s="5">
        <v>0.2316</v>
      </c>
      <c r="DU129" s="5">
        <v>9.1999999999999998E-3</v>
      </c>
      <c r="DV129" s="5">
        <v>0.83540000000000003</v>
      </c>
      <c r="DW129" s="5">
        <v>0.32519999999999999</v>
      </c>
      <c r="DX129" s="5">
        <v>1</v>
      </c>
      <c r="DY129" s="5">
        <v>2.4813999999999998</v>
      </c>
      <c r="DZ129" s="4">
        <v>0.67379999999999995</v>
      </c>
      <c r="EA129" s="4">
        <v>0.79039999999999999</v>
      </c>
      <c r="EB129" s="4">
        <v>0.21240000000000001</v>
      </c>
      <c r="EC129" s="4">
        <v>1.6500000000000001E-2</v>
      </c>
      <c r="ED129" s="4">
        <v>0.80700000000000005</v>
      </c>
      <c r="EE129" s="4">
        <v>0.33050000000000002</v>
      </c>
      <c r="EF129" s="4">
        <v>1</v>
      </c>
      <c r="EG129" s="4">
        <v>2.2532999999999999</v>
      </c>
      <c r="EH129" s="5">
        <v>0.69850000000000001</v>
      </c>
      <c r="EI129" s="5">
        <v>0.84819999999999995</v>
      </c>
      <c r="EJ129" s="5">
        <v>0.17680000000000001</v>
      </c>
      <c r="EK129" s="5">
        <v>2.46E-2</v>
      </c>
      <c r="EL129" s="5">
        <v>0.74529999999999996</v>
      </c>
      <c r="EM129" s="5">
        <v>0.3528</v>
      </c>
      <c r="EN129" s="5">
        <v>0.99980000000000002</v>
      </c>
      <c r="EO129" s="5">
        <v>1.6781999999999999</v>
      </c>
      <c r="EP129" s="4">
        <v>0.75180000000000002</v>
      </c>
      <c r="EQ129" s="4">
        <v>0.98019999999999996</v>
      </c>
      <c r="ER129" s="4">
        <v>0.1096</v>
      </c>
      <c r="ES129" s="4">
        <v>4.5199999999999997E-2</v>
      </c>
      <c r="ET129" s="4">
        <v>0.55400000000000005</v>
      </c>
      <c r="EU129" s="4">
        <v>0.30430000000000001</v>
      </c>
      <c r="EV129" s="4">
        <v>0.96050000000000002</v>
      </c>
      <c r="EW129" s="4">
        <v>0.86070000000000002</v>
      </c>
      <c r="EX129" s="5">
        <v>0.64839999999999998</v>
      </c>
      <c r="EY129" s="5">
        <v>0.7349</v>
      </c>
      <c r="EZ129" s="5">
        <v>0.25769999999999998</v>
      </c>
      <c r="FA129" s="5">
        <v>3.0000000000000001E-3</v>
      </c>
      <c r="FB129" s="5">
        <v>0.8518</v>
      </c>
      <c r="FC129" s="5">
        <v>0.3281</v>
      </c>
      <c r="FD129" s="5">
        <v>1</v>
      </c>
      <c r="FE129" s="5">
        <v>2.6909999999999998</v>
      </c>
      <c r="FF129" s="4">
        <v>0.66039999999999999</v>
      </c>
      <c r="FG129" s="4">
        <v>0.76119999999999999</v>
      </c>
      <c r="FH129" s="4">
        <v>0.2369</v>
      </c>
      <c r="FI129" s="4">
        <v>9.1999999999999998E-3</v>
      </c>
      <c r="FJ129" s="4">
        <v>0.83699999999999997</v>
      </c>
      <c r="FK129" s="4">
        <v>0.3261</v>
      </c>
      <c r="FL129" s="4">
        <v>1</v>
      </c>
      <c r="FM129" s="4">
        <v>2.4611000000000001</v>
      </c>
      <c r="FN129" s="5">
        <v>0.67469999999999997</v>
      </c>
      <c r="FO129" s="5">
        <v>0.79290000000000005</v>
      </c>
      <c r="FP129" s="5">
        <v>0.21179999999999999</v>
      </c>
      <c r="FQ129" s="5">
        <v>1.6500000000000001E-2</v>
      </c>
      <c r="FR129" s="5">
        <v>0.80769999999999997</v>
      </c>
      <c r="FS129" s="5">
        <v>0.33090000000000003</v>
      </c>
      <c r="FT129" s="5">
        <v>1</v>
      </c>
      <c r="FU129" s="5">
        <v>2.0335000000000001</v>
      </c>
      <c r="FV129" s="4">
        <v>0.69950000000000001</v>
      </c>
      <c r="FW129" s="4">
        <v>0.8508</v>
      </c>
      <c r="FX129" s="4">
        <v>0.17460000000000001</v>
      </c>
      <c r="FY129" s="4">
        <v>2.4500000000000001E-2</v>
      </c>
      <c r="FZ129" s="4">
        <v>0.74460000000000004</v>
      </c>
      <c r="GA129" s="4">
        <v>0.35370000000000001</v>
      </c>
      <c r="GB129" s="4">
        <v>0.99990000000000001</v>
      </c>
      <c r="GC129" s="4">
        <v>2.4195000000000002</v>
      </c>
      <c r="GD129" s="5">
        <v>0.75070000000000003</v>
      </c>
      <c r="GE129" s="5">
        <v>0.97750000000000004</v>
      </c>
      <c r="GF129" s="5">
        <v>0.1099</v>
      </c>
      <c r="GG129" s="5">
        <v>4.5100000000000001E-2</v>
      </c>
      <c r="GH129" s="5">
        <v>0.55679999999999996</v>
      </c>
      <c r="GI129" s="5">
        <v>0.30630000000000002</v>
      </c>
      <c r="GJ129" s="5">
        <v>0.96440000000000003</v>
      </c>
      <c r="GK129" s="5">
        <v>0.96579999999999999</v>
      </c>
      <c r="GL129" s="4"/>
      <c r="GM129" s="4"/>
      <c r="GN129" s="4"/>
      <c r="GO129" s="4"/>
      <c r="GP129" s="4"/>
      <c r="GQ129" s="4"/>
      <c r="GR129" s="4"/>
      <c r="GS129" s="4"/>
      <c r="GT129" s="5"/>
      <c r="GU129" s="5"/>
      <c r="GV129" s="5"/>
      <c r="GW129" s="5"/>
      <c r="GX129" s="5"/>
      <c r="GY129" s="5"/>
      <c r="GZ129" s="5"/>
      <c r="HA129" s="5"/>
      <c r="HB129" s="4"/>
      <c r="HC129" s="4"/>
      <c r="HD129" s="4"/>
      <c r="HE129" s="4"/>
      <c r="HF129" s="4"/>
      <c r="HG129" s="4"/>
      <c r="HH129" s="4"/>
      <c r="HI129" s="4"/>
      <c r="HJ129" s="5"/>
      <c r="HK129" s="5"/>
      <c r="HL129" s="5"/>
      <c r="HM129" s="5"/>
      <c r="HN129" s="5"/>
      <c r="HO129" s="5"/>
      <c r="HP129" s="5"/>
      <c r="HQ129" s="5"/>
      <c r="HR129" s="4"/>
      <c r="HS129" s="4"/>
      <c r="HT129" s="4"/>
      <c r="HU129" s="4"/>
      <c r="HV129" s="4"/>
      <c r="HW129" s="4"/>
      <c r="HX129" s="4"/>
      <c r="HY129" s="4"/>
      <c r="HZ129" s="5"/>
      <c r="IA129" s="5"/>
      <c r="IB129" s="5"/>
      <c r="IC129" s="5"/>
      <c r="ID129" s="5"/>
      <c r="IE129" s="5"/>
      <c r="IF129" s="5"/>
      <c r="IG129" s="5"/>
      <c r="IH129" s="4"/>
      <c r="II129" s="4"/>
      <c r="IJ129" s="4"/>
      <c r="IK129" s="4"/>
      <c r="IL129" s="4"/>
      <c r="IM129" s="4"/>
      <c r="IN129" s="4"/>
      <c r="IO129" s="4"/>
      <c r="IP129" s="5"/>
      <c r="IQ129" s="5"/>
      <c r="IR129" s="5"/>
      <c r="IS129" s="5"/>
      <c r="IT129" s="5"/>
      <c r="IU129" s="5"/>
      <c r="IV129" s="5"/>
      <c r="IW129" s="5"/>
      <c r="IX129" s="4"/>
      <c r="IY129" s="4"/>
      <c r="IZ129" s="4"/>
      <c r="JA129" s="4"/>
      <c r="JB129" s="4"/>
      <c r="JC129" s="4"/>
      <c r="JD129" s="4"/>
      <c r="JE129" s="4"/>
      <c r="JF129" s="5"/>
      <c r="JG129" s="5"/>
      <c r="JH129" s="5"/>
      <c r="JI129" s="5"/>
      <c r="JJ129" s="5"/>
      <c r="JK129" s="5"/>
      <c r="JL129" s="5"/>
      <c r="JM129" s="5"/>
      <c r="JN129" s="4">
        <f t="shared" si="48"/>
        <v>0.68599999999999994</v>
      </c>
      <c r="JO129" s="4">
        <f t="shared" si="49"/>
        <v>0.82071249999999996</v>
      </c>
      <c r="JP129" s="4">
        <f t="shared" si="50"/>
        <v>0.19632916666666664</v>
      </c>
      <c r="JQ129" s="4">
        <f t="shared" si="51"/>
        <v>1.927916666666667E-2</v>
      </c>
      <c r="JR129" s="4">
        <f t="shared" si="52"/>
        <v>0.7632416666666666</v>
      </c>
      <c r="JS129" s="4">
        <f t="shared" si="53"/>
        <v>0.3298625</v>
      </c>
      <c r="JT129" s="4">
        <f t="shared" si="54"/>
        <v>0.99396666666666667</v>
      </c>
      <c r="JU129" s="4">
        <f t="shared" si="55"/>
        <v>2.0393291666666666</v>
      </c>
      <c r="JV129" s="1" t="str" cm="1">
        <f t="array" aca="1" ref="JV129" ca="1">CONCATENATE(INDIRECT(ADDRESS(1,MATCH(_xlfn.MINIFS(B129:JM129,metrics.rec,"MAE"),B129:JM129,0)+1)), ", ", INDIRECT(ADDRESS(2,MATCH(_xlfn.MINIFS(B129:JM129,metrics.rec,"MAE"),B129:JM129,0)+1)))</f>
        <v>k=5, r=0.1</v>
      </c>
      <c r="JW129" s="1" t="str" cm="1">
        <f t="array" aca="1" ref="JW129" ca="1">CONCATENATE(INDIRECT(ADDRESS(1,MATCH(_xlfn.MINIFS(B129:JM129,metrics.rec,"MSE"),B129:JM129,0)+1)), ", ", INDIRECT(ADDRESS(2,MATCH(_xlfn.MINIFS(B129:JM129,metrics.rec,"MSE"),B129:JM129,0)+1)))</f>
        <v>k=5, r=0.1</v>
      </c>
      <c r="JX129" s="1" t="str" cm="1">
        <f t="array" aca="1" ref="JX129" ca="1">CONCATENATE(INDIRECT(ADDRESS(1,MATCH(_xlfn.MAXIFS(B129:JM129,metrics.rec,"R"),B129:JM129,0)+1)), ", ", INDIRECT(ADDRESS(2,MATCH(_xlfn.MAXIFS(B129:JM129,metrics.rec,"R"),B129:JM129,0)+1)))</f>
        <v>k=20, r=0.1</v>
      </c>
      <c r="JY129" s="1" t="str" cm="1">
        <f t="array" aca="1" ref="JY129" ca="1">CONCATENATE(INDIRECT(ADDRESS(1,MATCH(_xlfn.MAXIFS(B129:JM129,metrics.rec,"Precision"),B129:JM129,0)+1)), ", ", INDIRECT(ADDRESS(2,MATCH(_xlfn.MAXIFS(B129:JM129,metrics.rec,"Precision"),B129:JM129,0)+1)))</f>
        <v>k=5, r=0.9</v>
      </c>
      <c r="JZ129" s="1" t="str" cm="1">
        <f t="array" aca="1" ref="JZ129" ca="1">CONCATENATE(INDIRECT(ADDRESS(1,MATCH(_xlfn.MAXIFS(B129:JM129,metrics.rec,"Recall"),B129:JM129,0)+1)), ", ", INDIRECT(ADDRESS(2,MATCH(_xlfn.MAXIFS(B129:JM129,metrics.rec,"Recall"),B129:JM129,0)+1)))</f>
        <v>k=10, r=0.1</v>
      </c>
      <c r="KA129" s="1" t="str" cm="1">
        <f t="array" aca="1" ref="KA129" ca="1">CONCATENATE(INDIRECT(ADDRESS(1,MATCH(_xlfn.MAXIFS(B129:JM129,metrics.rec,"Coverage"),B129:JM129,0)+1)), ", ", INDIRECT(ADDRESS(2,MATCH(_xlfn.MAXIFS(B129:JM129,metrics.rec,"Coverage"),B129:JM129,0)+1)))</f>
        <v>k=5, r=0.8</v>
      </c>
      <c r="KB129" s="1" t="str" cm="1">
        <f t="array" aca="1" ref="KB129" ca="1">CONCATENATE(INDIRECT(ADDRESS(1,MATCH(_xlfn.MAXIFS(B129:JM129,metrics.rec,"Recatio"),B129:JM129,0)+1)), ", ", INDIRECT(ADDRESS(2,MATCH(_xlfn.MAXIFS(B129:JM129,metrics.rec,"Recatio"),B129:JM129,0)+1)))</f>
        <v>k=5, r=0.1</v>
      </c>
      <c r="KC129" s="1" t="str" cm="1">
        <f t="array" aca="1" ref="KC129" ca="1">CONCATENATE(INDIRECT(ADDRESS(1,MATCH(_xlfn.MINIFS(B129:JM129,metrics.rec,"Time"),B129:JM129,0)+1)), ", ", INDIRECT(ADDRESS(2,MATCH(_xlfn.MINIFS(B129:JM129,metrics.rec,"Time"),B129:JM129,0)+1)))</f>
        <v>k=15, r=0.9</v>
      </c>
    </row>
    <row r="130" spans="1:289" x14ac:dyDescent="0.2">
      <c r="A130" s="1" t="s">
        <v>116</v>
      </c>
      <c r="B130" s="4">
        <v>0.64800000000000002</v>
      </c>
      <c r="C130" s="4">
        <v>0.73019999999999996</v>
      </c>
      <c r="D130" s="4">
        <v>0.24149999999999999</v>
      </c>
      <c r="E130" s="4">
        <v>3.0999999999999999E-3</v>
      </c>
      <c r="F130" s="4">
        <v>0.85099999999999998</v>
      </c>
      <c r="G130" s="4">
        <v>0.32590000000000002</v>
      </c>
      <c r="H130" s="4">
        <v>1</v>
      </c>
      <c r="I130" s="4">
        <v>2.9186000000000001</v>
      </c>
      <c r="J130" s="5">
        <v>0.65390000000000004</v>
      </c>
      <c r="K130" s="5">
        <v>0.74419999999999997</v>
      </c>
      <c r="L130" s="5">
        <v>0.2475</v>
      </c>
      <c r="M130" s="5">
        <v>6.0000000000000001E-3</v>
      </c>
      <c r="N130" s="5">
        <v>0.84489999999999998</v>
      </c>
      <c r="O130" s="5">
        <v>0.3251</v>
      </c>
      <c r="P130" s="5">
        <v>1</v>
      </c>
      <c r="Q130" s="5">
        <v>2.7456</v>
      </c>
      <c r="R130" s="4">
        <v>0.66120000000000001</v>
      </c>
      <c r="S130" s="4">
        <v>0.76129999999999998</v>
      </c>
      <c r="T130" s="4">
        <v>0.22800000000000001</v>
      </c>
      <c r="U130" s="4">
        <v>9.1999999999999998E-3</v>
      </c>
      <c r="V130" s="4">
        <v>0.83399999999999996</v>
      </c>
      <c r="W130" s="4">
        <v>0.32329999999999998</v>
      </c>
      <c r="X130" s="4">
        <v>1</v>
      </c>
      <c r="Y130" s="4">
        <v>2.4599000000000002</v>
      </c>
      <c r="Z130" s="5">
        <v>0.66639999999999999</v>
      </c>
      <c r="AA130" s="5">
        <v>0.77210000000000001</v>
      </c>
      <c r="AB130" s="5">
        <v>0.22220000000000001</v>
      </c>
      <c r="AC130" s="5">
        <v>1.2699999999999999E-2</v>
      </c>
      <c r="AD130" s="5">
        <v>0.82350000000000001</v>
      </c>
      <c r="AE130" s="5">
        <v>0.32729999999999998</v>
      </c>
      <c r="AF130" s="5">
        <v>1</v>
      </c>
      <c r="AG130" s="5">
        <v>2.2995999999999999</v>
      </c>
      <c r="AH130" s="4">
        <v>0.67290000000000005</v>
      </c>
      <c r="AI130" s="4">
        <v>0.78639999999999999</v>
      </c>
      <c r="AJ130" s="4">
        <v>0.2132</v>
      </c>
      <c r="AK130" s="4">
        <v>1.6400000000000001E-2</v>
      </c>
      <c r="AL130" s="4">
        <v>0.80679999999999996</v>
      </c>
      <c r="AM130" s="4">
        <v>0.33239999999999997</v>
      </c>
      <c r="AN130" s="4">
        <v>1</v>
      </c>
      <c r="AO130" s="4">
        <v>1.9751000000000001</v>
      </c>
      <c r="AP130" s="5">
        <v>0.68149999999999999</v>
      </c>
      <c r="AQ130" s="5">
        <v>0.80659999999999998</v>
      </c>
      <c r="AR130" s="5">
        <v>0.2049</v>
      </c>
      <c r="AS130" s="5">
        <v>2.0400000000000001E-2</v>
      </c>
      <c r="AT130" s="5">
        <v>0.78439999999999999</v>
      </c>
      <c r="AU130" s="5">
        <v>0.34</v>
      </c>
      <c r="AV130" s="5">
        <v>1</v>
      </c>
      <c r="AW130" s="5">
        <v>1.9013</v>
      </c>
      <c r="AX130" s="4">
        <v>0.6966</v>
      </c>
      <c r="AY130" s="4">
        <v>0.84050000000000002</v>
      </c>
      <c r="AZ130" s="4">
        <v>0.18190000000000001</v>
      </c>
      <c r="BA130" s="4">
        <v>2.4799999999999999E-2</v>
      </c>
      <c r="BB130" s="4">
        <v>0.74670000000000003</v>
      </c>
      <c r="BC130" s="4">
        <v>0.3498</v>
      </c>
      <c r="BD130" s="4">
        <v>0.999</v>
      </c>
      <c r="BE130" s="4">
        <v>1.7532000000000001</v>
      </c>
      <c r="BF130" s="5">
        <v>0.71619999999999995</v>
      </c>
      <c r="BG130" s="5">
        <v>0.89319999999999999</v>
      </c>
      <c r="BH130" s="5">
        <v>0.1545</v>
      </c>
      <c r="BI130" s="5">
        <v>3.09E-2</v>
      </c>
      <c r="BJ130" s="5">
        <v>0.68240000000000001</v>
      </c>
      <c r="BK130" s="5">
        <v>0.34960000000000002</v>
      </c>
      <c r="BL130" s="5">
        <v>0.99180000000000001</v>
      </c>
      <c r="BM130" s="5">
        <v>1.3804000000000001</v>
      </c>
      <c r="BN130" s="4">
        <v>0.74050000000000005</v>
      </c>
      <c r="BO130" s="4">
        <v>0.95189999999999997</v>
      </c>
      <c r="BP130" s="4">
        <v>0.11310000000000001</v>
      </c>
      <c r="BQ130" s="4">
        <v>4.8000000000000001E-2</v>
      </c>
      <c r="BR130" s="4">
        <v>0.56489999999999996</v>
      </c>
      <c r="BS130" s="4">
        <v>0.2898</v>
      </c>
      <c r="BT130" s="4">
        <v>0.92449999999999999</v>
      </c>
      <c r="BU130" s="4">
        <v>0.90569999999999995</v>
      </c>
      <c r="BV130" s="5">
        <v>0.65229999999999999</v>
      </c>
      <c r="BW130" s="5">
        <v>0.74280000000000002</v>
      </c>
      <c r="BX130" s="5">
        <v>0.25600000000000001</v>
      </c>
      <c r="BY130" s="5">
        <v>3.0000000000000001E-3</v>
      </c>
      <c r="BZ130" s="5">
        <v>0.85170000000000001</v>
      </c>
      <c r="CA130" s="5">
        <v>0.32740000000000002</v>
      </c>
      <c r="CB130" s="5">
        <v>1</v>
      </c>
      <c r="CC130" s="5">
        <v>2.9630999999999998</v>
      </c>
      <c r="CD130" s="4">
        <v>0.66080000000000005</v>
      </c>
      <c r="CE130" s="4">
        <v>0.76029999999999998</v>
      </c>
      <c r="CF130" s="4">
        <v>0.24129999999999999</v>
      </c>
      <c r="CG130" s="4">
        <v>9.1999999999999998E-3</v>
      </c>
      <c r="CH130" s="4">
        <v>0.83450000000000002</v>
      </c>
      <c r="CI130" s="4">
        <v>0.32519999999999999</v>
      </c>
      <c r="CJ130" s="4">
        <v>1</v>
      </c>
      <c r="CK130" s="4">
        <v>2.5792999999999999</v>
      </c>
      <c r="CL130" s="5">
        <v>0.67320000000000002</v>
      </c>
      <c r="CM130" s="5">
        <v>0.78839999999999999</v>
      </c>
      <c r="CN130" s="5">
        <v>0.215</v>
      </c>
      <c r="CO130" s="5">
        <v>1.6500000000000001E-2</v>
      </c>
      <c r="CP130" s="5">
        <v>0.80740000000000001</v>
      </c>
      <c r="CQ130" s="5">
        <v>0.3296</v>
      </c>
      <c r="CR130" s="5">
        <v>1</v>
      </c>
      <c r="CS130" s="5">
        <v>2.0971000000000002</v>
      </c>
      <c r="CT130" s="4">
        <v>0.69530000000000003</v>
      </c>
      <c r="CU130" s="4">
        <v>0.83950000000000002</v>
      </c>
      <c r="CV130" s="4">
        <v>0.1825</v>
      </c>
      <c r="CW130" s="4">
        <v>2.5000000000000001E-2</v>
      </c>
      <c r="CX130" s="4">
        <v>0.74709999999999999</v>
      </c>
      <c r="CY130" s="4">
        <v>0.34720000000000001</v>
      </c>
      <c r="CZ130" s="4">
        <v>0.99919999999999998</v>
      </c>
      <c r="DA130" s="4">
        <v>1.6808000000000001</v>
      </c>
      <c r="DB130" s="5">
        <v>0.73960000000000004</v>
      </c>
      <c r="DC130" s="5">
        <v>0.94989999999999997</v>
      </c>
      <c r="DD130" s="5">
        <v>0.1234</v>
      </c>
      <c r="DE130" s="5">
        <v>4.7800000000000002E-2</v>
      </c>
      <c r="DF130" s="5">
        <v>0.56210000000000004</v>
      </c>
      <c r="DG130" s="5">
        <v>0.28999999999999998</v>
      </c>
      <c r="DH130" s="5">
        <v>0.92510000000000003</v>
      </c>
      <c r="DI130" s="5">
        <v>0.88570000000000004</v>
      </c>
      <c r="DJ130" s="4">
        <v>0.65100000000000002</v>
      </c>
      <c r="DK130" s="4">
        <v>0.74009999999999998</v>
      </c>
      <c r="DL130" s="4">
        <v>0.25130000000000002</v>
      </c>
      <c r="DM130" s="4">
        <v>3.0000000000000001E-3</v>
      </c>
      <c r="DN130" s="4">
        <v>0.84889999999999999</v>
      </c>
      <c r="DO130" s="4">
        <v>0.32819999999999999</v>
      </c>
      <c r="DP130" s="4">
        <v>1</v>
      </c>
      <c r="DQ130" s="4">
        <v>2.7728999999999999</v>
      </c>
      <c r="DR130" s="5">
        <v>0.66090000000000004</v>
      </c>
      <c r="DS130" s="5">
        <v>0.76170000000000004</v>
      </c>
      <c r="DT130" s="5">
        <v>0.2351</v>
      </c>
      <c r="DU130" s="5">
        <v>9.1999999999999998E-3</v>
      </c>
      <c r="DV130" s="5">
        <v>0.83489999999999998</v>
      </c>
      <c r="DW130" s="5">
        <v>0.32540000000000002</v>
      </c>
      <c r="DX130" s="5">
        <v>1</v>
      </c>
      <c r="DY130" s="5">
        <v>2.5253999999999999</v>
      </c>
      <c r="DZ130" s="4">
        <v>0.67349999999999999</v>
      </c>
      <c r="EA130" s="4">
        <v>0.78910000000000002</v>
      </c>
      <c r="EB130" s="4">
        <v>0.21759999999999999</v>
      </c>
      <c r="EC130" s="4">
        <v>1.6500000000000001E-2</v>
      </c>
      <c r="ED130" s="4">
        <v>0.80689999999999995</v>
      </c>
      <c r="EE130" s="4">
        <v>0.33019999999999999</v>
      </c>
      <c r="EF130" s="4">
        <v>1</v>
      </c>
      <c r="EG130" s="4">
        <v>2.246</v>
      </c>
      <c r="EH130" s="5">
        <v>0.6956</v>
      </c>
      <c r="EI130" s="5">
        <v>0.84130000000000005</v>
      </c>
      <c r="EJ130" s="5">
        <v>0.18759999999999999</v>
      </c>
      <c r="EK130" s="5">
        <v>2.4799999999999999E-2</v>
      </c>
      <c r="EL130" s="5">
        <v>0.74650000000000005</v>
      </c>
      <c r="EM130" s="5">
        <v>0.35010000000000002</v>
      </c>
      <c r="EN130" s="5">
        <v>0.99950000000000006</v>
      </c>
      <c r="EO130" s="5">
        <v>1.7229000000000001</v>
      </c>
      <c r="EP130" s="4">
        <v>0.73939999999999995</v>
      </c>
      <c r="EQ130" s="4">
        <v>0.95009999999999994</v>
      </c>
      <c r="ER130" s="4">
        <v>0.1249</v>
      </c>
      <c r="ES130" s="4">
        <v>4.8000000000000001E-2</v>
      </c>
      <c r="ET130" s="4">
        <v>0.56059999999999999</v>
      </c>
      <c r="EU130" s="4">
        <v>0.28799999999999998</v>
      </c>
      <c r="EV130" s="4">
        <v>0.9224</v>
      </c>
      <c r="EW130" s="4">
        <v>0.86970000000000003</v>
      </c>
      <c r="EX130" s="5">
        <v>0.64929999999999999</v>
      </c>
      <c r="EY130" s="5">
        <v>0.73580000000000001</v>
      </c>
      <c r="EZ130" s="5">
        <v>0.25559999999999999</v>
      </c>
      <c r="FA130" s="5">
        <v>3.0000000000000001E-3</v>
      </c>
      <c r="FB130" s="5">
        <v>0.85060000000000002</v>
      </c>
      <c r="FC130" s="5">
        <v>0.32840000000000003</v>
      </c>
      <c r="FD130" s="5">
        <v>1</v>
      </c>
      <c r="FE130" s="5">
        <v>2.7618</v>
      </c>
      <c r="FF130" s="4">
        <v>0.66080000000000005</v>
      </c>
      <c r="FG130" s="4">
        <v>0.76160000000000005</v>
      </c>
      <c r="FH130" s="4">
        <v>0.2394</v>
      </c>
      <c r="FI130" s="4">
        <v>9.1999999999999998E-3</v>
      </c>
      <c r="FJ130" s="4">
        <v>0.83599999999999997</v>
      </c>
      <c r="FK130" s="4">
        <v>0.32619999999999999</v>
      </c>
      <c r="FL130" s="4">
        <v>1</v>
      </c>
      <c r="FM130" s="4">
        <v>2.4108000000000001</v>
      </c>
      <c r="FN130" s="5">
        <v>0.67430000000000001</v>
      </c>
      <c r="FO130" s="5">
        <v>0.79179999999999995</v>
      </c>
      <c r="FP130" s="5">
        <v>0.2165</v>
      </c>
      <c r="FQ130" s="5">
        <v>1.6500000000000001E-2</v>
      </c>
      <c r="FR130" s="5">
        <v>0.80759999999999998</v>
      </c>
      <c r="FS130" s="5">
        <v>0.3306</v>
      </c>
      <c r="FT130" s="5">
        <v>1</v>
      </c>
      <c r="FU130" s="5">
        <v>2.1097999999999999</v>
      </c>
      <c r="FV130" s="4">
        <v>0.69679999999999997</v>
      </c>
      <c r="FW130" s="4">
        <v>0.84399999999999997</v>
      </c>
      <c r="FX130" s="4">
        <v>0.18340000000000001</v>
      </c>
      <c r="FY130" s="4">
        <v>2.47E-2</v>
      </c>
      <c r="FZ130" s="4">
        <v>0.74609999999999999</v>
      </c>
      <c r="GA130" s="4">
        <v>0.3508</v>
      </c>
      <c r="GB130" s="4">
        <v>0.99929999999999997</v>
      </c>
      <c r="GC130" s="4">
        <v>2.23</v>
      </c>
      <c r="GD130" s="5">
        <v>0.73880000000000001</v>
      </c>
      <c r="GE130" s="5">
        <v>0.94840000000000002</v>
      </c>
      <c r="GF130" s="5">
        <v>0.12540000000000001</v>
      </c>
      <c r="GG130" s="5">
        <v>4.8000000000000001E-2</v>
      </c>
      <c r="GH130" s="5">
        <v>0.56289999999999996</v>
      </c>
      <c r="GI130" s="5">
        <v>0.2883</v>
      </c>
      <c r="GJ130" s="5">
        <v>0.9234</v>
      </c>
      <c r="GK130" s="5">
        <v>1.0430999999999999</v>
      </c>
      <c r="GL130" s="4"/>
      <c r="GM130" s="4"/>
      <c r="GN130" s="4"/>
      <c r="GO130" s="4"/>
      <c r="GP130" s="4"/>
      <c r="GQ130" s="4"/>
      <c r="GR130" s="4"/>
      <c r="GS130" s="4"/>
      <c r="GT130" s="5"/>
      <c r="GU130" s="5"/>
      <c r="GV130" s="5"/>
      <c r="GW130" s="5"/>
      <c r="GX130" s="5"/>
      <c r="GY130" s="5"/>
      <c r="GZ130" s="5"/>
      <c r="HA130" s="5"/>
      <c r="HB130" s="4"/>
      <c r="HC130" s="4"/>
      <c r="HD130" s="4"/>
      <c r="HE130" s="4"/>
      <c r="HF130" s="4"/>
      <c r="HG130" s="4"/>
      <c r="HH130" s="4"/>
      <c r="HI130" s="4"/>
      <c r="HJ130" s="5"/>
      <c r="HK130" s="5"/>
      <c r="HL130" s="5"/>
      <c r="HM130" s="5"/>
      <c r="HN130" s="5"/>
      <c r="HO130" s="5"/>
      <c r="HP130" s="5"/>
      <c r="HQ130" s="5"/>
      <c r="HR130" s="4"/>
      <c r="HS130" s="4"/>
      <c r="HT130" s="4"/>
      <c r="HU130" s="4"/>
      <c r="HV130" s="4"/>
      <c r="HW130" s="4"/>
      <c r="HX130" s="4"/>
      <c r="HY130" s="4"/>
      <c r="HZ130" s="5"/>
      <c r="IA130" s="5"/>
      <c r="IB130" s="5"/>
      <c r="IC130" s="5"/>
      <c r="ID130" s="5"/>
      <c r="IE130" s="5"/>
      <c r="IF130" s="5"/>
      <c r="IG130" s="5"/>
      <c r="IH130" s="4"/>
      <c r="II130" s="4"/>
      <c r="IJ130" s="4"/>
      <c r="IK130" s="4"/>
      <c r="IL130" s="4"/>
      <c r="IM130" s="4"/>
      <c r="IN130" s="4"/>
      <c r="IO130" s="4"/>
      <c r="IP130" s="5"/>
      <c r="IQ130" s="5"/>
      <c r="IR130" s="5"/>
      <c r="IS130" s="5"/>
      <c r="IT130" s="5"/>
      <c r="IU130" s="5"/>
      <c r="IV130" s="5"/>
      <c r="IW130" s="5"/>
      <c r="IX130" s="4"/>
      <c r="IY130" s="4"/>
      <c r="IZ130" s="4"/>
      <c r="JA130" s="4"/>
      <c r="JB130" s="4"/>
      <c r="JC130" s="4"/>
      <c r="JD130" s="4"/>
      <c r="JE130" s="4"/>
      <c r="JF130" s="5"/>
      <c r="JG130" s="5"/>
      <c r="JH130" s="5"/>
      <c r="JI130" s="5"/>
      <c r="JJ130" s="5"/>
      <c r="JK130" s="5"/>
      <c r="JL130" s="5"/>
      <c r="JM130" s="5"/>
      <c r="JN130" s="4">
        <f t="shared" si="48"/>
        <v>0.68328333333333335</v>
      </c>
      <c r="JO130" s="4">
        <f t="shared" si="49"/>
        <v>0.81379999999999997</v>
      </c>
      <c r="JP130" s="4">
        <f t="shared" si="50"/>
        <v>0.20257499999999998</v>
      </c>
      <c r="JQ130" s="4">
        <f t="shared" si="51"/>
        <v>1.9829166666666665E-2</v>
      </c>
      <c r="JR130" s="4">
        <f t="shared" si="52"/>
        <v>0.76426666666666643</v>
      </c>
      <c r="JS130" s="4">
        <f t="shared" si="53"/>
        <v>0.32619999999999999</v>
      </c>
      <c r="JT130" s="4">
        <f t="shared" si="54"/>
        <v>0.98684166666666684</v>
      </c>
      <c r="JU130" s="4">
        <f t="shared" si="55"/>
        <v>2.0515750000000006</v>
      </c>
      <c r="JV130" s="1" t="str" cm="1">
        <f t="array" aca="1" ref="JV130" ca="1">CONCATENATE(INDIRECT(ADDRESS(1,MATCH(_xlfn.MINIFS(B130:JM130,metrics.rec,"MAE"),B130:JM130,0)+1)), ", ", INDIRECT(ADDRESS(2,MATCH(_xlfn.MINIFS(B130:JM130,metrics.rec,"MAE"),B130:JM130,0)+1)))</f>
        <v>k=5, r=0.1</v>
      </c>
      <c r="JW130" s="1" t="str" cm="1">
        <f t="array" aca="1" ref="JW130" ca="1">CONCATENATE(INDIRECT(ADDRESS(1,MATCH(_xlfn.MINIFS(B130:JM130,metrics.rec,"MSE"),B130:JM130,0)+1)), ", ", INDIRECT(ADDRESS(2,MATCH(_xlfn.MINIFS(B130:JM130,metrics.rec,"MSE"),B130:JM130,0)+1)))</f>
        <v>k=5, r=0.1</v>
      </c>
      <c r="JX130" s="1" t="str" cm="1">
        <f t="array" aca="1" ref="JX130" ca="1">CONCATENATE(INDIRECT(ADDRESS(1,MATCH(_xlfn.MAXIFS(B130:JM130,metrics.rec,"R"),B130:JM130,0)+1)), ", ", INDIRECT(ADDRESS(2,MATCH(_xlfn.MAXIFS(B130:JM130,metrics.rec,"R"),B130:JM130,0)+1)))</f>
        <v>k=10, r=0.1</v>
      </c>
      <c r="JY130" s="1" t="str" cm="1">
        <f t="array" aca="1" ref="JY130" ca="1">CONCATENATE(INDIRECT(ADDRESS(1,MATCH(_xlfn.MAXIFS(B130:JM130,metrics.rec,"Precision"),B130:JM130,0)+1)), ", ", INDIRECT(ADDRESS(2,MATCH(_xlfn.MAXIFS(B130:JM130,metrics.rec,"Precision"),B130:JM130,0)+1)))</f>
        <v>k=5, r=0.9</v>
      </c>
      <c r="JZ130" s="1" t="str" cm="1">
        <f t="array" aca="1" ref="JZ130" ca="1">CONCATENATE(INDIRECT(ADDRESS(1,MATCH(_xlfn.MAXIFS(B130:JM130,metrics.rec,"Recall"),B130:JM130,0)+1)), ", ", INDIRECT(ADDRESS(2,MATCH(_xlfn.MAXIFS(B130:JM130,metrics.rec,"Recall"),B130:JM130,0)+1)))</f>
        <v>k=10, r=0.1</v>
      </c>
      <c r="KA130" s="1" t="str" cm="1">
        <f t="array" aca="1" ref="KA130" ca="1">CONCATENATE(INDIRECT(ADDRESS(1,MATCH(_xlfn.MAXIFS(B130:JM130,metrics.rec,"Coverage"),B130:JM130,0)+1)), ", ", INDIRECT(ADDRESS(2,MATCH(_xlfn.MAXIFS(B130:JM130,metrics.rec,"Coverage"),B130:JM130,0)+1)))</f>
        <v>k=20, r=0.7</v>
      </c>
      <c r="KB130" s="1" t="str" cm="1">
        <f t="array" aca="1" ref="KB130" ca="1">CONCATENATE(INDIRECT(ADDRESS(1,MATCH(_xlfn.MAXIFS(B130:JM130,metrics.rec,"Recatio"),B130:JM130,0)+1)), ", ", INDIRECT(ADDRESS(2,MATCH(_xlfn.MAXIFS(B130:JM130,metrics.rec,"Recatio"),B130:JM130,0)+1)))</f>
        <v>k=5, r=0.1</v>
      </c>
      <c r="KC130" s="1" t="str" cm="1">
        <f t="array" aca="1" ref="KC130" ca="1">CONCATENATE(INDIRECT(ADDRESS(1,MATCH(_xlfn.MINIFS(B130:JM130,metrics.rec,"Time"),B130:JM130,0)+1)), ", ", INDIRECT(ADDRESS(2,MATCH(_xlfn.MINIFS(B130:JM130,metrics.rec,"Time"),B130:JM130,0)+1)))</f>
        <v>k=15, r=0.9</v>
      </c>
    </row>
    <row r="131" spans="1:289" x14ac:dyDescent="0.2">
      <c r="A131" s="1" t="s">
        <v>117</v>
      </c>
      <c r="B131" s="4">
        <v>0.72870000000000001</v>
      </c>
      <c r="C131" s="4">
        <v>0.91520000000000001</v>
      </c>
      <c r="D131" s="4">
        <v>0.1265</v>
      </c>
      <c r="E131" s="4">
        <v>2E-3</v>
      </c>
      <c r="F131" s="4">
        <v>0.82430000000000003</v>
      </c>
      <c r="G131" s="4"/>
      <c r="H131" s="4">
        <v>1</v>
      </c>
      <c r="I131" s="4">
        <v>10.229100000000001</v>
      </c>
      <c r="J131" s="5">
        <v>0.73880000000000001</v>
      </c>
      <c r="K131" s="5">
        <v>0.93789999999999996</v>
      </c>
      <c r="L131" s="5">
        <v>0.11559999999999999</v>
      </c>
      <c r="M131" s="5">
        <v>3.8999999999999998E-3</v>
      </c>
      <c r="N131" s="5">
        <v>0.81499999999999995</v>
      </c>
      <c r="O131" s="5">
        <v>0.48170000000000002</v>
      </c>
      <c r="P131" s="5">
        <v>1</v>
      </c>
      <c r="Q131" s="5">
        <v>8.1176999999999992</v>
      </c>
      <c r="R131" s="4">
        <v>0.74439999999999995</v>
      </c>
      <c r="S131" s="4">
        <v>0.95130000000000003</v>
      </c>
      <c r="T131" s="4">
        <v>8.1199999999999994E-2</v>
      </c>
      <c r="U131" s="4">
        <v>6.1000000000000004E-3</v>
      </c>
      <c r="V131" s="4">
        <v>0.8105</v>
      </c>
      <c r="W131" s="4"/>
      <c r="X131" s="4">
        <v>1</v>
      </c>
      <c r="Y131" s="4">
        <v>6.4984999999999999</v>
      </c>
      <c r="Z131" s="5">
        <v>0.75009999999999999</v>
      </c>
      <c r="AA131" s="5">
        <v>0.95940000000000003</v>
      </c>
      <c r="AB131" s="5">
        <v>5.1900000000000002E-2</v>
      </c>
      <c r="AC131" s="5">
        <v>8.6999999999999994E-3</v>
      </c>
      <c r="AD131" s="5">
        <v>0.8004</v>
      </c>
      <c r="AE131" s="5">
        <v>0.4647</v>
      </c>
      <c r="AF131" s="5">
        <v>1</v>
      </c>
      <c r="AG131" s="5">
        <v>5.3520000000000003</v>
      </c>
      <c r="AH131" s="4">
        <v>0.76</v>
      </c>
      <c r="AI131" s="4">
        <v>0.98019999999999996</v>
      </c>
      <c r="AJ131" s="4">
        <v>1.83E-2</v>
      </c>
      <c r="AK131" s="4">
        <v>1.17E-2</v>
      </c>
      <c r="AL131" s="4">
        <v>0.78979999999999995</v>
      </c>
      <c r="AM131" s="4"/>
      <c r="AN131" s="4">
        <v>1</v>
      </c>
      <c r="AO131" s="4">
        <v>4.0601000000000003</v>
      </c>
      <c r="AP131" s="5">
        <v>0.76770000000000005</v>
      </c>
      <c r="AQ131" s="5">
        <v>0.997</v>
      </c>
      <c r="AR131" s="5">
        <v>-1.78E-2</v>
      </c>
      <c r="AS131" s="5">
        <v>1.55E-2</v>
      </c>
      <c r="AT131" s="5">
        <v>0.77239999999999998</v>
      </c>
      <c r="AU131" s="5">
        <v>0.439</v>
      </c>
      <c r="AV131" s="5">
        <v>1</v>
      </c>
      <c r="AW131" s="5">
        <v>2.6173999999999999</v>
      </c>
      <c r="AX131" s="4">
        <v>0.77639999999999998</v>
      </c>
      <c r="AY131" s="4">
        <v>1.0142</v>
      </c>
      <c r="AZ131" s="4">
        <v>-1.8800000000000001E-2</v>
      </c>
      <c r="BA131" s="4">
        <v>2.1100000000000001E-2</v>
      </c>
      <c r="BB131" s="4">
        <v>0.74370000000000003</v>
      </c>
      <c r="BC131" s="4"/>
      <c r="BD131" s="4">
        <v>1</v>
      </c>
      <c r="BE131" s="4">
        <v>1.5855999999999999</v>
      </c>
      <c r="BF131" s="5">
        <v>0.79010000000000002</v>
      </c>
      <c r="BG131" s="5">
        <v>1.0515000000000001</v>
      </c>
      <c r="BH131" s="5">
        <v>-3.8699999999999998E-2</v>
      </c>
      <c r="BI131" s="5">
        <v>3.2099999999999997E-2</v>
      </c>
      <c r="BJ131" s="5">
        <v>0.68489999999999995</v>
      </c>
      <c r="BK131" s="5">
        <v>0.33760000000000001</v>
      </c>
      <c r="BL131" s="5">
        <v>0.998</v>
      </c>
      <c r="BM131" s="5">
        <v>0.86280000000000001</v>
      </c>
      <c r="BN131" s="4">
        <v>0.81820000000000004</v>
      </c>
      <c r="BO131" s="4">
        <v>1.1224000000000001</v>
      </c>
      <c r="BP131" s="4">
        <v>-2.8500000000000001E-2</v>
      </c>
      <c r="BQ131" s="4">
        <v>6.8599999999999994E-2</v>
      </c>
      <c r="BR131" s="4">
        <v>0.4874</v>
      </c>
      <c r="BS131" s="4"/>
      <c r="BT131" s="4">
        <v>0.97440000000000004</v>
      </c>
      <c r="BU131" s="4">
        <v>0.40600000000000003</v>
      </c>
      <c r="BV131" s="5">
        <v>0.72919999999999996</v>
      </c>
      <c r="BW131" s="5">
        <v>0.92030000000000001</v>
      </c>
      <c r="BX131" s="5">
        <v>0.13350000000000001</v>
      </c>
      <c r="BY131" s="5">
        <v>2E-3</v>
      </c>
      <c r="BZ131" s="5">
        <v>0.82499999999999996</v>
      </c>
      <c r="CA131" s="5">
        <v>0.4894</v>
      </c>
      <c r="CB131" s="5">
        <v>1</v>
      </c>
      <c r="CC131" s="5">
        <v>10.722</v>
      </c>
      <c r="CD131" s="4">
        <v>0.74219999999999997</v>
      </c>
      <c r="CE131" s="4">
        <v>0.94579999999999997</v>
      </c>
      <c r="CF131" s="4">
        <v>9.2799999999999994E-2</v>
      </c>
      <c r="CG131" s="4">
        <v>6.1000000000000004E-3</v>
      </c>
      <c r="CH131" s="4">
        <v>0.81179999999999997</v>
      </c>
      <c r="CI131" s="4">
        <v>0.47720000000000001</v>
      </c>
      <c r="CJ131" s="4">
        <v>1</v>
      </c>
      <c r="CK131" s="4">
        <v>7.7081</v>
      </c>
      <c r="CL131" s="5">
        <v>0.75839999999999996</v>
      </c>
      <c r="CM131" s="5">
        <v>0.97729999999999995</v>
      </c>
      <c r="CN131" s="5">
        <v>2.5000000000000001E-2</v>
      </c>
      <c r="CO131" s="5">
        <v>1.17E-2</v>
      </c>
      <c r="CP131" s="5">
        <v>0.78900000000000003</v>
      </c>
      <c r="CQ131" s="5">
        <v>0.45550000000000002</v>
      </c>
      <c r="CR131" s="5">
        <v>1</v>
      </c>
      <c r="CS131" s="5">
        <v>3.4430999999999998</v>
      </c>
      <c r="CT131" s="4">
        <v>0.77729999999999999</v>
      </c>
      <c r="CU131" s="4">
        <v>1.0206</v>
      </c>
      <c r="CV131" s="4">
        <v>-2.4799999999999999E-2</v>
      </c>
      <c r="CW131" s="4">
        <v>2.1299999999999999E-2</v>
      </c>
      <c r="CX131" s="4">
        <v>0.74350000000000005</v>
      </c>
      <c r="CY131" s="4">
        <v>0.40660000000000002</v>
      </c>
      <c r="CZ131" s="4">
        <v>0.99980000000000002</v>
      </c>
      <c r="DA131" s="4">
        <v>1.5864</v>
      </c>
      <c r="DB131" s="5">
        <v>0.81920000000000004</v>
      </c>
      <c r="DC131" s="5">
        <v>1.1259999999999999</v>
      </c>
      <c r="DD131" s="5">
        <v>-2.6700000000000002E-2</v>
      </c>
      <c r="DE131" s="5">
        <v>6.8900000000000003E-2</v>
      </c>
      <c r="DF131" s="5">
        <v>0.4874</v>
      </c>
      <c r="DG131" s="5">
        <v>0.17599999999999999</v>
      </c>
      <c r="DH131" s="5">
        <v>0.97030000000000005</v>
      </c>
      <c r="DI131" s="5">
        <v>0.28210000000000002</v>
      </c>
      <c r="DJ131" s="4">
        <v>0.73119999999999996</v>
      </c>
      <c r="DK131" s="4">
        <v>0.92420000000000002</v>
      </c>
      <c r="DL131" s="4">
        <v>0.13170000000000001</v>
      </c>
      <c r="DM131" s="4">
        <v>2E-3</v>
      </c>
      <c r="DN131" s="4">
        <v>0.82469999999999999</v>
      </c>
      <c r="DO131" s="4">
        <v>0.48830000000000001</v>
      </c>
      <c r="DP131" s="4">
        <v>1</v>
      </c>
      <c r="DQ131" s="4">
        <v>11.717000000000001</v>
      </c>
      <c r="DR131" s="5">
        <v>0.74260000000000004</v>
      </c>
      <c r="DS131" s="5">
        <v>0.94699999999999995</v>
      </c>
      <c r="DT131" s="5">
        <v>8.9399999999999993E-2</v>
      </c>
      <c r="DU131" s="5">
        <v>6.1000000000000004E-3</v>
      </c>
      <c r="DV131" s="5">
        <v>0.81240000000000001</v>
      </c>
      <c r="DW131" s="5">
        <v>0.47589999999999999</v>
      </c>
      <c r="DX131" s="5">
        <v>1</v>
      </c>
      <c r="DY131" s="5">
        <v>7.2218999999999998</v>
      </c>
      <c r="DZ131" s="4">
        <v>0.75970000000000004</v>
      </c>
      <c r="EA131" s="4">
        <v>0.9819</v>
      </c>
      <c r="EB131" s="4">
        <v>1.9599999999999999E-2</v>
      </c>
      <c r="EC131" s="4">
        <v>1.17E-2</v>
      </c>
      <c r="ED131" s="4">
        <v>0.79039999999999999</v>
      </c>
      <c r="EE131" s="4">
        <v>0.45739999999999997</v>
      </c>
      <c r="EF131" s="4">
        <v>1</v>
      </c>
      <c r="EG131" s="4">
        <v>3.8115000000000001</v>
      </c>
      <c r="EH131" s="5">
        <v>0.77669999999999995</v>
      </c>
      <c r="EI131" s="5">
        <v>1.0185999999999999</v>
      </c>
      <c r="EJ131" s="5">
        <v>-2.47E-2</v>
      </c>
      <c r="EK131" s="5">
        <v>2.12E-2</v>
      </c>
      <c r="EL131" s="5">
        <v>0.74429999999999996</v>
      </c>
      <c r="EM131" s="5">
        <v>0.4083</v>
      </c>
      <c r="EN131" s="5">
        <v>0.99970000000000003</v>
      </c>
      <c r="EO131" s="5">
        <v>1.6983999999999999</v>
      </c>
      <c r="EP131" s="4">
        <v>0.81979999999999997</v>
      </c>
      <c r="EQ131" s="4">
        <v>1.1302000000000001</v>
      </c>
      <c r="ER131" s="4">
        <v>-2.18E-2</v>
      </c>
      <c r="ES131" s="4">
        <v>6.88E-2</v>
      </c>
      <c r="ET131" s="4">
        <v>0.48430000000000001</v>
      </c>
      <c r="EU131" s="4">
        <v>0.17499999999999999</v>
      </c>
      <c r="EV131" s="4">
        <v>0.96519999999999995</v>
      </c>
      <c r="EW131" s="4">
        <v>0.27360000000000001</v>
      </c>
      <c r="EX131" s="5">
        <v>0.73060000000000003</v>
      </c>
      <c r="EY131" s="5">
        <v>0.92730000000000001</v>
      </c>
      <c r="EZ131" s="5">
        <v>0.12759999999999999</v>
      </c>
      <c r="FA131" s="5">
        <v>2E-3</v>
      </c>
      <c r="FB131" s="5">
        <v>0.82320000000000004</v>
      </c>
      <c r="FC131" s="5">
        <v>0.4884</v>
      </c>
      <c r="FD131" s="5">
        <v>1</v>
      </c>
      <c r="FE131" s="5">
        <v>12.085100000000001</v>
      </c>
      <c r="FF131" s="4">
        <v>0.74380000000000002</v>
      </c>
      <c r="FG131" s="4">
        <v>0.94920000000000004</v>
      </c>
      <c r="FH131" s="4">
        <v>8.72E-2</v>
      </c>
      <c r="FI131" s="4">
        <v>6.1000000000000004E-3</v>
      </c>
      <c r="FJ131" s="4">
        <v>0.81200000000000006</v>
      </c>
      <c r="FK131" s="4">
        <v>0.47520000000000001</v>
      </c>
      <c r="FL131" s="4">
        <v>1</v>
      </c>
      <c r="FM131" s="4">
        <v>6.5406000000000004</v>
      </c>
      <c r="FN131" s="5">
        <v>0.75960000000000005</v>
      </c>
      <c r="FO131" s="5">
        <v>0.98029999999999995</v>
      </c>
      <c r="FP131" s="5">
        <v>2.2200000000000001E-2</v>
      </c>
      <c r="FQ131" s="5">
        <v>1.1599999999999999E-2</v>
      </c>
      <c r="FR131" s="5">
        <v>0.7913</v>
      </c>
      <c r="FS131" s="5">
        <v>0.45829999999999999</v>
      </c>
      <c r="FT131" s="5">
        <v>1</v>
      </c>
      <c r="FU131" s="5">
        <v>4.0749000000000004</v>
      </c>
      <c r="FV131" s="4">
        <v>0.77680000000000005</v>
      </c>
      <c r="FW131" s="4">
        <v>1.0179</v>
      </c>
      <c r="FX131" s="4">
        <v>-2.8000000000000001E-2</v>
      </c>
      <c r="FY131" s="4">
        <v>2.12E-2</v>
      </c>
      <c r="FZ131" s="4">
        <v>0.74380000000000002</v>
      </c>
      <c r="GA131" s="4">
        <v>0.40770000000000001</v>
      </c>
      <c r="GB131" s="4">
        <v>0.99990000000000001</v>
      </c>
      <c r="GC131" s="4">
        <v>1.4226000000000001</v>
      </c>
      <c r="GD131" s="5">
        <v>0.81689999999999996</v>
      </c>
      <c r="GE131" s="5">
        <v>1.1197999999999999</v>
      </c>
      <c r="GF131" s="5">
        <v>-1.9099999999999999E-2</v>
      </c>
      <c r="GG131" s="5">
        <v>6.9000000000000006E-2</v>
      </c>
      <c r="GH131" s="5">
        <v>0.48530000000000001</v>
      </c>
      <c r="GI131" s="5">
        <v>0.17460000000000001</v>
      </c>
      <c r="GJ131" s="5">
        <v>0.96850000000000003</v>
      </c>
      <c r="GK131" s="5">
        <v>0.316</v>
      </c>
      <c r="GL131" s="4"/>
      <c r="GM131" s="4"/>
      <c r="GN131" s="4"/>
      <c r="GO131" s="4"/>
      <c r="GP131" s="4"/>
      <c r="GQ131" s="4"/>
      <c r="GR131" s="4"/>
      <c r="GS131" s="4"/>
      <c r="GT131" s="5"/>
      <c r="GU131" s="5"/>
      <c r="GV131" s="5"/>
      <c r="GW131" s="5"/>
      <c r="GX131" s="5"/>
      <c r="GY131" s="5"/>
      <c r="GZ131" s="5"/>
      <c r="HA131" s="5"/>
      <c r="HB131" s="4"/>
      <c r="HC131" s="4"/>
      <c r="HD131" s="4"/>
      <c r="HE131" s="4"/>
      <c r="HF131" s="4"/>
      <c r="HG131" s="4"/>
      <c r="HH131" s="4"/>
      <c r="HI131" s="4"/>
      <c r="HJ131" s="5"/>
      <c r="HK131" s="5"/>
      <c r="HL131" s="5"/>
      <c r="HM131" s="5"/>
      <c r="HN131" s="5"/>
      <c r="HO131" s="5"/>
      <c r="HP131" s="5"/>
      <c r="HQ131" s="5"/>
      <c r="HR131" s="4"/>
      <c r="HS131" s="4"/>
      <c r="HT131" s="4"/>
      <c r="HU131" s="4"/>
      <c r="HV131" s="4"/>
      <c r="HW131" s="4"/>
      <c r="HX131" s="4"/>
      <c r="HY131" s="4"/>
      <c r="HZ131" s="5"/>
      <c r="IA131" s="5"/>
      <c r="IB131" s="5"/>
      <c r="IC131" s="5"/>
      <c r="ID131" s="5"/>
      <c r="IE131" s="5"/>
      <c r="IF131" s="5"/>
      <c r="IG131" s="5"/>
      <c r="IH131" s="4"/>
      <c r="II131" s="4"/>
      <c r="IJ131" s="4"/>
      <c r="IK131" s="4"/>
      <c r="IL131" s="4"/>
      <c r="IM131" s="4"/>
      <c r="IN131" s="4"/>
      <c r="IO131" s="4"/>
      <c r="IP131" s="5"/>
      <c r="IQ131" s="5"/>
      <c r="IR131" s="5"/>
      <c r="IS131" s="5"/>
      <c r="IT131" s="5"/>
      <c r="IU131" s="5"/>
      <c r="IV131" s="5"/>
      <c r="IW131" s="5"/>
      <c r="IX131" s="4"/>
      <c r="IY131" s="4"/>
      <c r="IZ131" s="4"/>
      <c r="JA131" s="4"/>
      <c r="JB131" s="4"/>
      <c r="JC131" s="4"/>
      <c r="JD131" s="4"/>
      <c r="JE131" s="4"/>
      <c r="JF131" s="5"/>
      <c r="JG131" s="5"/>
      <c r="JH131" s="5"/>
      <c r="JI131" s="5"/>
      <c r="JJ131" s="5"/>
      <c r="JK131" s="5"/>
      <c r="JL131" s="5"/>
      <c r="JM131" s="5"/>
      <c r="JN131" s="4">
        <f t="shared" si="48"/>
        <v>0.76493333333333335</v>
      </c>
      <c r="JO131" s="4">
        <f t="shared" si="49"/>
        <v>0.99647916666666658</v>
      </c>
      <c r="JP131" s="4">
        <f t="shared" si="50"/>
        <v>3.6399999999999995E-2</v>
      </c>
      <c r="JQ131" s="4">
        <f t="shared" si="51"/>
        <v>2.0808333333333331E-2</v>
      </c>
      <c r="JR131" s="4">
        <f t="shared" si="52"/>
        <v>0.7373666666666665</v>
      </c>
      <c r="JS131" s="4">
        <f t="shared" si="53"/>
        <v>0.40720000000000001</v>
      </c>
      <c r="JT131" s="4">
        <f t="shared" si="54"/>
        <v>0.99482500000000007</v>
      </c>
      <c r="JU131" s="4">
        <f t="shared" si="55"/>
        <v>4.6930208333333345</v>
      </c>
      <c r="JV131" s="1" t="str" cm="1">
        <f t="array" aca="1" ref="JV131" ca="1">CONCATENATE(INDIRECT(ADDRESS(1,MATCH(_xlfn.MINIFS(B131:JM131,metrics.rec,"MAE"),B131:JM131,0)+1)), ", ", INDIRECT(ADDRESS(2,MATCH(_xlfn.MINIFS(B131:JM131,metrics.rec,"MAE"),B131:JM131,0)+1)))</f>
        <v>k=5, r=0.1</v>
      </c>
      <c r="JW131" s="1" t="str" cm="1">
        <f t="array" aca="1" ref="JW131" ca="1">CONCATENATE(INDIRECT(ADDRESS(1,MATCH(_xlfn.MINIFS(B131:JM131,metrics.rec,"MSE"),B131:JM131,0)+1)), ", ", INDIRECT(ADDRESS(2,MATCH(_xlfn.MINIFS(B131:JM131,metrics.rec,"MSE"),B131:JM131,0)+1)))</f>
        <v>k=5, r=0.1</v>
      </c>
      <c r="JX131" s="1" t="str" cm="1">
        <f t="array" aca="1" ref="JX131" ca="1">CONCATENATE(INDIRECT(ADDRESS(1,MATCH(_xlfn.MAXIFS(B131:JM131,metrics.rec,"R"),B131:JM131,0)+1)), ", ", INDIRECT(ADDRESS(2,MATCH(_xlfn.MAXIFS(B131:JM131,metrics.rec,"R"),B131:JM131,0)+1)))</f>
        <v>k=10, r=0.1</v>
      </c>
      <c r="JY131" s="1" t="str" cm="1">
        <f t="array" aca="1" ref="JY131" ca="1">CONCATENATE(INDIRECT(ADDRESS(1,MATCH(_xlfn.MAXIFS(B131:JM131,metrics.rec,"Precision"),B131:JM131,0)+1)), ", ", INDIRECT(ADDRESS(2,MATCH(_xlfn.MAXIFS(B131:JM131,metrics.rec,"Precision"),B131:JM131,0)+1)))</f>
        <v>k=20, r=0.9</v>
      </c>
      <c r="JZ131" s="1" t="str" cm="1">
        <f t="array" aca="1" ref="JZ131" ca="1">CONCATENATE(INDIRECT(ADDRESS(1,MATCH(_xlfn.MAXIFS(B131:JM131,metrics.rec,"Recall"),B131:JM131,0)+1)), ", ", INDIRECT(ADDRESS(2,MATCH(_xlfn.MAXIFS(B131:JM131,metrics.rec,"Recall"),B131:JM131,0)+1)))</f>
        <v>k=10, r=0.1</v>
      </c>
      <c r="KA131" s="1" t="str" cm="1">
        <f t="array" aca="1" ref="KA131" ca="1">CONCATENATE(INDIRECT(ADDRESS(1,MATCH(_xlfn.MAXIFS(B131:JM131,metrics.rec,"Coverage"),B131:JM131,0)+1)), ", ", INDIRECT(ADDRESS(2,MATCH(_xlfn.MAXIFS(B131:JM131,metrics.rec,"Coverage"),B131:JM131,0)+1)))</f>
        <v>k=10, r=0.1</v>
      </c>
      <c r="KB131" s="1" t="str" cm="1">
        <f t="array" aca="1" ref="KB131" ca="1">CONCATENATE(INDIRECT(ADDRESS(1,MATCH(_xlfn.MAXIFS(B131:JM131,metrics.rec,"Recatio"),B131:JM131,0)+1)), ", ", INDIRECT(ADDRESS(2,MATCH(_xlfn.MAXIFS(B131:JM131,metrics.rec,"Recatio"),B131:JM131,0)+1)))</f>
        <v>k=5, r=0.1</v>
      </c>
      <c r="KC131" s="1" t="str" cm="1">
        <f t="array" aca="1" ref="KC131" ca="1">CONCATENATE(INDIRECT(ADDRESS(1,MATCH(_xlfn.MINIFS(B131:JM131,metrics.rec,"Time"),B131:JM131,0)+1)), ", ", INDIRECT(ADDRESS(2,MATCH(_xlfn.MINIFS(B131:JM131,metrics.rec,"Time"),B131:JM131,0)+1)))</f>
        <v>k=15, r=0.9</v>
      </c>
    </row>
    <row r="132" spans="1:289" x14ac:dyDescent="0.2">
      <c r="A132" s="1" t="s">
        <v>118</v>
      </c>
      <c r="B132" s="4">
        <v>0.62649999999999995</v>
      </c>
      <c r="C132" s="4">
        <v>0.68679999999999997</v>
      </c>
      <c r="D132" s="4">
        <v>0.26629999999999998</v>
      </c>
      <c r="E132" s="4">
        <v>4.0000000000000001E-3</v>
      </c>
      <c r="F132" s="4">
        <v>0.84730000000000005</v>
      </c>
      <c r="G132" s="4"/>
      <c r="H132" s="4">
        <v>0.99790000000000001</v>
      </c>
      <c r="I132" s="4">
        <v>2.5655999999999999</v>
      </c>
      <c r="J132" s="5">
        <v>0.6351</v>
      </c>
      <c r="K132" s="5">
        <v>0.7087</v>
      </c>
      <c r="L132" s="5">
        <v>0.25519999999999998</v>
      </c>
      <c r="M132" s="5">
        <v>7.9000000000000008E-3</v>
      </c>
      <c r="N132" s="5">
        <v>0.83919999999999995</v>
      </c>
      <c r="O132" s="5">
        <v>0.2432</v>
      </c>
      <c r="P132" s="5">
        <v>0.99829999999999997</v>
      </c>
      <c r="Q132" s="5">
        <v>2.4220000000000002</v>
      </c>
      <c r="R132" s="4">
        <v>0.64229999999999998</v>
      </c>
      <c r="S132" s="4">
        <v>0.7238</v>
      </c>
      <c r="T132" s="4">
        <v>0.2422</v>
      </c>
      <c r="U132" s="4">
        <v>1.21E-2</v>
      </c>
      <c r="V132" s="4">
        <v>0.82720000000000005</v>
      </c>
      <c r="W132" s="4"/>
      <c r="X132" s="4">
        <v>0.99839999999999995</v>
      </c>
      <c r="Y132" s="4">
        <v>2.2766000000000002</v>
      </c>
      <c r="Z132" s="5">
        <v>0.6482</v>
      </c>
      <c r="AA132" s="5">
        <v>0.73460000000000003</v>
      </c>
      <c r="AB132" s="5">
        <v>0.2316</v>
      </c>
      <c r="AC132" s="5">
        <v>1.66E-2</v>
      </c>
      <c r="AD132" s="5">
        <v>0.81389999999999996</v>
      </c>
      <c r="AE132" s="5">
        <v>0.24709999999999999</v>
      </c>
      <c r="AF132" s="5">
        <v>0.997</v>
      </c>
      <c r="AG132" s="5">
        <v>2.0436000000000001</v>
      </c>
      <c r="AH132" s="4">
        <v>0.6583</v>
      </c>
      <c r="AI132" s="4">
        <v>0.75590000000000002</v>
      </c>
      <c r="AJ132" s="4">
        <v>0.2099</v>
      </c>
      <c r="AK132" s="4">
        <v>2.1100000000000001E-2</v>
      </c>
      <c r="AL132" s="4">
        <v>0.79410000000000003</v>
      </c>
      <c r="AM132" s="4"/>
      <c r="AN132" s="4">
        <v>0.998</v>
      </c>
      <c r="AO132" s="4">
        <v>1.8615999999999999</v>
      </c>
      <c r="AP132" s="5">
        <v>0.66859999999999997</v>
      </c>
      <c r="AQ132" s="5">
        <v>0.77780000000000005</v>
      </c>
      <c r="AR132" s="5">
        <v>0.18729999999999999</v>
      </c>
      <c r="AS132" s="5">
        <v>2.47E-2</v>
      </c>
      <c r="AT132" s="5">
        <v>0.76939999999999997</v>
      </c>
      <c r="AU132" s="5">
        <v>0.2742</v>
      </c>
      <c r="AV132" s="5">
        <v>0.99570000000000003</v>
      </c>
      <c r="AW132" s="5">
        <v>1.6282000000000001</v>
      </c>
      <c r="AX132" s="4">
        <v>0.6865</v>
      </c>
      <c r="AY132" s="4">
        <v>0.81740000000000002</v>
      </c>
      <c r="AZ132" s="4">
        <v>0.1452</v>
      </c>
      <c r="BA132" s="4">
        <v>2.76E-2</v>
      </c>
      <c r="BB132" s="4">
        <v>0.73250000000000004</v>
      </c>
      <c r="BC132" s="4"/>
      <c r="BD132" s="4">
        <v>0.99150000000000005</v>
      </c>
      <c r="BE132" s="4">
        <v>1.3748</v>
      </c>
      <c r="BF132" s="5">
        <v>0.71579999999999999</v>
      </c>
      <c r="BG132" s="5">
        <v>0.88770000000000004</v>
      </c>
      <c r="BH132" s="5">
        <v>0.1075</v>
      </c>
      <c r="BI132" s="5">
        <v>3.04E-2</v>
      </c>
      <c r="BJ132" s="5">
        <v>0.66749999999999998</v>
      </c>
      <c r="BK132" s="5">
        <v>0.34570000000000001</v>
      </c>
      <c r="BL132" s="5">
        <v>0.97670000000000001</v>
      </c>
      <c r="BM132" s="5">
        <v>1.0422</v>
      </c>
      <c r="BN132" s="4">
        <v>0.76770000000000005</v>
      </c>
      <c r="BO132" s="4">
        <v>1.01</v>
      </c>
      <c r="BP132" s="4">
        <v>2.4400000000000002E-2</v>
      </c>
      <c r="BQ132" s="4">
        <v>4.8899999999999999E-2</v>
      </c>
      <c r="BR132" s="4">
        <v>0.5383</v>
      </c>
      <c r="BS132" s="4"/>
      <c r="BT132" s="4">
        <v>0.87960000000000005</v>
      </c>
      <c r="BU132" s="4">
        <v>0.82669999999999999</v>
      </c>
      <c r="BV132" s="5">
        <v>0.62990000000000002</v>
      </c>
      <c r="BW132" s="5">
        <v>0.69840000000000002</v>
      </c>
      <c r="BX132" s="5">
        <v>0.2823</v>
      </c>
      <c r="BY132" s="5">
        <v>4.0000000000000001E-3</v>
      </c>
      <c r="BZ132" s="5">
        <v>0.84660000000000002</v>
      </c>
      <c r="CA132" s="5">
        <v>0.24929999999999999</v>
      </c>
      <c r="CB132" s="5">
        <v>0.99860000000000004</v>
      </c>
      <c r="CC132" s="5">
        <v>2.5653999999999999</v>
      </c>
      <c r="CD132" s="4">
        <v>0.6421</v>
      </c>
      <c r="CE132" s="4">
        <v>0.72209999999999996</v>
      </c>
      <c r="CF132" s="4">
        <v>0.2475</v>
      </c>
      <c r="CG132" s="4">
        <v>1.2200000000000001E-2</v>
      </c>
      <c r="CH132" s="4">
        <v>0.82750000000000001</v>
      </c>
      <c r="CI132" s="4">
        <v>0.24399999999999999</v>
      </c>
      <c r="CJ132" s="4">
        <v>0.998</v>
      </c>
      <c r="CK132" s="4">
        <v>2.3363</v>
      </c>
      <c r="CL132" s="5">
        <v>0.65769999999999995</v>
      </c>
      <c r="CM132" s="5">
        <v>0.755</v>
      </c>
      <c r="CN132" s="5">
        <v>0.20979999999999999</v>
      </c>
      <c r="CO132" s="5">
        <v>2.1100000000000001E-2</v>
      </c>
      <c r="CP132" s="5">
        <v>0.79620000000000002</v>
      </c>
      <c r="CQ132" s="5">
        <v>0.25409999999999999</v>
      </c>
      <c r="CR132" s="5">
        <v>0.99770000000000003</v>
      </c>
      <c r="CS132" s="5">
        <v>1.1208</v>
      </c>
      <c r="CT132" s="4">
        <v>0.68640000000000001</v>
      </c>
      <c r="CU132" s="4">
        <v>0.81920000000000004</v>
      </c>
      <c r="CV132" s="4">
        <v>0.15359999999999999</v>
      </c>
      <c r="CW132" s="4">
        <v>2.7799999999999998E-2</v>
      </c>
      <c r="CX132" s="4">
        <v>0.73129999999999995</v>
      </c>
      <c r="CY132" s="4">
        <v>0.30599999999999999</v>
      </c>
      <c r="CZ132" s="4">
        <v>0.99309999999999998</v>
      </c>
      <c r="DA132" s="4">
        <v>1.3786</v>
      </c>
      <c r="DB132" s="5">
        <v>0.76629999999999998</v>
      </c>
      <c r="DC132" s="5">
        <v>1.006</v>
      </c>
      <c r="DD132" s="5">
        <v>3.15E-2</v>
      </c>
      <c r="DE132" s="5">
        <v>4.9299999999999997E-2</v>
      </c>
      <c r="DF132" s="5">
        <v>0.53369999999999995</v>
      </c>
      <c r="DG132" s="5">
        <v>0.26440000000000002</v>
      </c>
      <c r="DH132" s="5">
        <v>0.88429999999999997</v>
      </c>
      <c r="DI132" s="5">
        <v>0.60250000000000004</v>
      </c>
      <c r="DJ132" s="4">
        <v>0.63029999999999997</v>
      </c>
      <c r="DK132" s="4">
        <v>0.69730000000000003</v>
      </c>
      <c r="DL132" s="4">
        <v>0.27789999999999998</v>
      </c>
      <c r="DM132" s="4">
        <v>4.0000000000000001E-3</v>
      </c>
      <c r="DN132" s="4">
        <v>0.84730000000000005</v>
      </c>
      <c r="DO132" s="4">
        <v>0.24879999999999999</v>
      </c>
      <c r="DP132" s="4">
        <v>0.99819999999999998</v>
      </c>
      <c r="DQ132" s="4">
        <v>2.5819999999999999</v>
      </c>
      <c r="DR132" s="5">
        <v>0.64200000000000002</v>
      </c>
      <c r="DS132" s="5">
        <v>0.72240000000000004</v>
      </c>
      <c r="DT132" s="5">
        <v>0.2472</v>
      </c>
      <c r="DU132" s="5">
        <v>1.2200000000000001E-2</v>
      </c>
      <c r="DV132" s="5">
        <v>0.82789999999999997</v>
      </c>
      <c r="DW132" s="5">
        <v>0.2437</v>
      </c>
      <c r="DX132" s="5">
        <v>0.998</v>
      </c>
      <c r="DY132" s="5">
        <v>2.17</v>
      </c>
      <c r="DZ132" s="4">
        <v>0.65780000000000005</v>
      </c>
      <c r="EA132" s="4">
        <v>0.75570000000000004</v>
      </c>
      <c r="EB132" s="4">
        <v>0.20880000000000001</v>
      </c>
      <c r="EC132" s="4">
        <v>2.1100000000000001E-2</v>
      </c>
      <c r="ED132" s="4">
        <v>0.79569999999999996</v>
      </c>
      <c r="EE132" s="4">
        <v>0.25409999999999999</v>
      </c>
      <c r="EF132" s="4">
        <v>0.99760000000000004</v>
      </c>
      <c r="EG132" s="4">
        <v>1.7845</v>
      </c>
      <c r="EH132" s="5">
        <v>0.68730000000000002</v>
      </c>
      <c r="EI132" s="5">
        <v>0.8216</v>
      </c>
      <c r="EJ132" s="5">
        <v>0.15290000000000001</v>
      </c>
      <c r="EK132" s="5">
        <v>2.76E-2</v>
      </c>
      <c r="EL132" s="5">
        <v>0.73019999999999996</v>
      </c>
      <c r="EM132" s="5">
        <v>0.30690000000000001</v>
      </c>
      <c r="EN132" s="5">
        <v>0.99329999999999996</v>
      </c>
      <c r="EO132" s="5">
        <v>1.3202</v>
      </c>
      <c r="EP132" s="4">
        <v>0.76629999999999998</v>
      </c>
      <c r="EQ132" s="4">
        <v>1.0057</v>
      </c>
      <c r="ER132" s="4">
        <v>3.7400000000000003E-2</v>
      </c>
      <c r="ES132" s="4">
        <v>4.9500000000000002E-2</v>
      </c>
      <c r="ET132" s="4">
        <v>0.53220000000000001</v>
      </c>
      <c r="EU132" s="4">
        <v>0.26250000000000001</v>
      </c>
      <c r="EV132" s="4">
        <v>0.88239999999999996</v>
      </c>
      <c r="EW132" s="4">
        <v>0.5665</v>
      </c>
      <c r="EX132" s="5">
        <v>0.62770000000000004</v>
      </c>
      <c r="EY132" s="5">
        <v>0.69110000000000005</v>
      </c>
      <c r="EZ132" s="5">
        <v>0.27979999999999999</v>
      </c>
      <c r="FA132" s="5">
        <v>4.0000000000000001E-3</v>
      </c>
      <c r="FB132" s="5">
        <v>0.84670000000000001</v>
      </c>
      <c r="FC132" s="5">
        <v>0.249</v>
      </c>
      <c r="FD132" s="5">
        <v>0.99829999999999997</v>
      </c>
      <c r="FE132" s="5">
        <v>2.6126999999999998</v>
      </c>
      <c r="FF132" s="4">
        <v>0.6421</v>
      </c>
      <c r="FG132" s="4">
        <v>0.72319999999999995</v>
      </c>
      <c r="FH132" s="4">
        <v>0.25019999999999998</v>
      </c>
      <c r="FI132" s="4">
        <v>1.2200000000000001E-2</v>
      </c>
      <c r="FJ132" s="4">
        <v>0.82830000000000004</v>
      </c>
      <c r="FK132" s="4">
        <v>0.24340000000000001</v>
      </c>
      <c r="FL132" s="4">
        <v>0.99829999999999997</v>
      </c>
      <c r="FM132" s="4">
        <v>2.1951000000000001</v>
      </c>
      <c r="FN132" s="5">
        <v>0.65820000000000001</v>
      </c>
      <c r="FO132" s="5">
        <v>0.75739999999999996</v>
      </c>
      <c r="FP132" s="5">
        <v>0.21110000000000001</v>
      </c>
      <c r="FQ132" s="5">
        <v>2.1100000000000001E-2</v>
      </c>
      <c r="FR132" s="5">
        <v>0.7954</v>
      </c>
      <c r="FS132" s="5">
        <v>0.25459999999999999</v>
      </c>
      <c r="FT132" s="5">
        <v>0.99770000000000003</v>
      </c>
      <c r="FU132" s="5">
        <v>1.9126000000000001</v>
      </c>
      <c r="FV132" s="4">
        <v>0.68820000000000003</v>
      </c>
      <c r="FW132" s="4">
        <v>0.8236</v>
      </c>
      <c r="FX132" s="4">
        <v>0.1512</v>
      </c>
      <c r="FY132" s="4">
        <v>2.76E-2</v>
      </c>
      <c r="FZ132" s="4">
        <v>0.73</v>
      </c>
      <c r="GA132" s="4">
        <v>0.30709999999999998</v>
      </c>
      <c r="GB132" s="4">
        <v>0.99309999999999998</v>
      </c>
      <c r="GC132" s="4">
        <v>1.2695000000000001</v>
      </c>
      <c r="GD132" s="5">
        <v>0.76429999999999998</v>
      </c>
      <c r="GE132" s="5">
        <v>0.99909999999999999</v>
      </c>
      <c r="GF132" s="5">
        <v>3.4799999999999998E-2</v>
      </c>
      <c r="GG132" s="5">
        <v>4.9700000000000001E-2</v>
      </c>
      <c r="GH132" s="5">
        <v>0.53249999999999997</v>
      </c>
      <c r="GI132" s="5">
        <v>0.26119999999999999</v>
      </c>
      <c r="GJ132" s="5">
        <v>0.8851</v>
      </c>
      <c r="GK132" s="5">
        <v>0.64780000000000004</v>
      </c>
      <c r="GL132" s="4"/>
      <c r="GM132" s="4"/>
      <c r="GN132" s="4"/>
      <c r="GO132" s="4"/>
      <c r="GP132" s="4"/>
      <c r="GQ132" s="4"/>
      <c r="GR132" s="4"/>
      <c r="GS132" s="4"/>
      <c r="GT132" s="5"/>
      <c r="GU132" s="5"/>
      <c r="GV132" s="5"/>
      <c r="GW132" s="5"/>
      <c r="GX132" s="5"/>
      <c r="GY132" s="5"/>
      <c r="GZ132" s="5"/>
      <c r="HA132" s="5"/>
      <c r="HB132" s="4">
        <v>0.65710000000000002</v>
      </c>
      <c r="HC132" s="4">
        <v>0.75439999999999996</v>
      </c>
      <c r="HD132" s="4">
        <v>0.21199999999999999</v>
      </c>
      <c r="HE132" s="4">
        <v>2.1100000000000001E-2</v>
      </c>
      <c r="HF132" s="4">
        <v>0.7944</v>
      </c>
      <c r="HG132" s="4"/>
      <c r="HH132" s="4">
        <v>0.99790000000000001</v>
      </c>
      <c r="HI132" s="4">
        <v>1.8462000000000001</v>
      </c>
      <c r="HJ132" s="5"/>
      <c r="HK132" s="5"/>
      <c r="HL132" s="5"/>
      <c r="HM132" s="5"/>
      <c r="HN132" s="5"/>
      <c r="HO132" s="5"/>
      <c r="HP132" s="5"/>
      <c r="HQ132" s="5"/>
      <c r="HR132" s="4"/>
      <c r="HS132" s="4"/>
      <c r="HT132" s="4"/>
      <c r="HU132" s="4"/>
      <c r="HV132" s="4"/>
      <c r="HW132" s="4"/>
      <c r="HX132" s="4"/>
      <c r="HY132" s="4"/>
      <c r="HZ132" s="5"/>
      <c r="IA132" s="5"/>
      <c r="IB132" s="5"/>
      <c r="IC132" s="5"/>
      <c r="ID132" s="5"/>
      <c r="IE132" s="5"/>
      <c r="IF132" s="5"/>
      <c r="IG132" s="5"/>
      <c r="IH132" s="4"/>
      <c r="II132" s="4"/>
      <c r="IJ132" s="4"/>
      <c r="IK132" s="4"/>
      <c r="IL132" s="4"/>
      <c r="IM132" s="4"/>
      <c r="IN132" s="4"/>
      <c r="IO132" s="4"/>
      <c r="IP132" s="5"/>
      <c r="IQ132" s="5"/>
      <c r="IR132" s="5"/>
      <c r="IS132" s="5"/>
      <c r="IT132" s="5"/>
      <c r="IU132" s="5"/>
      <c r="IV132" s="5"/>
      <c r="IW132" s="5"/>
      <c r="IX132" s="4"/>
      <c r="IY132" s="4"/>
      <c r="IZ132" s="4"/>
      <c r="JA132" s="4"/>
      <c r="JB132" s="4"/>
      <c r="JC132" s="4"/>
      <c r="JD132" s="4"/>
      <c r="JE132" s="4"/>
      <c r="JF132" s="5"/>
      <c r="JG132" s="5"/>
      <c r="JH132" s="5"/>
      <c r="JI132" s="5"/>
      <c r="JJ132" s="5"/>
      <c r="JK132" s="5"/>
      <c r="JL132" s="5"/>
      <c r="JM132" s="5"/>
      <c r="JN132" s="4">
        <f t="shared" si="48"/>
        <v>0.67410799999999993</v>
      </c>
      <c r="JO132" s="4">
        <f t="shared" si="49"/>
        <v>0.79419600000000001</v>
      </c>
      <c r="JP132" s="4">
        <f t="shared" si="50"/>
        <v>0.18630399999999994</v>
      </c>
      <c r="JQ132" s="4">
        <f t="shared" si="51"/>
        <v>2.2312000000000002E-2</v>
      </c>
      <c r="JR132" s="4">
        <f t="shared" si="52"/>
        <v>0.7530119999999999</v>
      </c>
      <c r="JS132" s="4">
        <f t="shared" si="53"/>
        <v>0.26627894736842106</v>
      </c>
      <c r="JT132" s="4">
        <f t="shared" si="54"/>
        <v>0.97778800000000021</v>
      </c>
      <c r="JU132" s="4">
        <f t="shared" si="55"/>
        <v>1.7180799999999996</v>
      </c>
      <c r="JV132" s="1" t="str" cm="1">
        <f t="array" aca="1" ref="JV132" ca="1">CONCATENATE(INDIRECT(ADDRESS(1,MATCH(_xlfn.MINIFS(B132:JM132,metrics.rec,"MAE"),B132:JM132,0)+1)), ", ", INDIRECT(ADDRESS(2,MATCH(_xlfn.MINIFS(B132:JM132,metrics.rec,"MAE"),B132:JM132,0)+1)))</f>
        <v>k=5, r=0.1</v>
      </c>
      <c r="JW132" s="1" t="str" cm="1">
        <f t="array" aca="1" ref="JW132" ca="1">CONCATENATE(INDIRECT(ADDRESS(1,MATCH(_xlfn.MINIFS(B132:JM132,metrics.rec,"MSE"),B132:JM132,0)+1)), ", ", INDIRECT(ADDRESS(2,MATCH(_xlfn.MINIFS(B132:JM132,metrics.rec,"MSE"),B132:JM132,0)+1)))</f>
        <v>k=5, r=0.1</v>
      </c>
      <c r="JX132" s="1" t="str" cm="1">
        <f t="array" aca="1" ref="JX132" ca="1">CONCATENATE(INDIRECT(ADDRESS(1,MATCH(_xlfn.MAXIFS(B132:JM132,metrics.rec,"R"),B132:JM132,0)+1)), ", ", INDIRECT(ADDRESS(2,MATCH(_xlfn.MAXIFS(B132:JM132,metrics.rec,"R"),B132:JM132,0)+1)))</f>
        <v>k=10, r=0.1</v>
      </c>
      <c r="JY132" s="1" t="str" cm="1">
        <f t="array" aca="1" ref="JY132" ca="1">CONCATENATE(INDIRECT(ADDRESS(1,MATCH(_xlfn.MAXIFS(B132:JM132,metrics.rec,"Precision"),B132:JM132,0)+1)), ", ", INDIRECT(ADDRESS(2,MATCH(_xlfn.MAXIFS(B132:JM132,metrics.rec,"Precision"),B132:JM132,0)+1)))</f>
        <v>k=20, r=0.9</v>
      </c>
      <c r="JZ132" s="1" t="str" cm="1">
        <f t="array" aca="1" ref="JZ132" ca="1">CONCATENATE(INDIRECT(ADDRESS(1,MATCH(_xlfn.MAXIFS(B132:JM132,metrics.rec,"Recall"),B132:JM132,0)+1)), ", ", INDIRECT(ADDRESS(2,MATCH(_xlfn.MAXIFS(B132:JM132,metrics.rec,"Recall"),B132:JM132,0)+1)))</f>
        <v>k=5, r=0.1</v>
      </c>
      <c r="KA132" s="1" t="str" cm="1">
        <f t="array" aca="1" ref="KA132" ca="1">CONCATENATE(INDIRECT(ADDRESS(1,MATCH(_xlfn.MAXIFS(B132:JM132,metrics.rec,"Coverage"),B132:JM132,0)+1)), ", ", INDIRECT(ADDRESS(2,MATCH(_xlfn.MAXIFS(B132:JM132,metrics.rec,"Coverage"),B132:JM132,0)+1)))</f>
        <v>k=5, r=0.8</v>
      </c>
      <c r="KB132" s="1" t="str" cm="1">
        <f t="array" aca="1" ref="KB132" ca="1">CONCATENATE(INDIRECT(ADDRESS(1,MATCH(_xlfn.MAXIFS(B132:JM132,metrics.rec,"Recatio"),B132:JM132,0)+1)), ", ", INDIRECT(ADDRESS(2,MATCH(_xlfn.MAXIFS(B132:JM132,metrics.rec,"Recatio"),B132:JM132,0)+1)))</f>
        <v>k=10, r=0.1</v>
      </c>
      <c r="KC132" s="1" t="str" cm="1">
        <f t="array" aca="1" ref="KC132" ca="1">CONCATENATE(INDIRECT(ADDRESS(1,MATCH(_xlfn.MINIFS(B132:JM132,metrics.rec,"Time"),B132:JM132,0)+1)), ", ", INDIRECT(ADDRESS(2,MATCH(_xlfn.MINIFS(B132:JM132,metrics.rec,"Time"),B132:JM132,0)+1)))</f>
        <v>k=15, r=0.9</v>
      </c>
    </row>
    <row r="133" spans="1:289" x14ac:dyDescent="0.2">
      <c r="A133" s="1" t="s">
        <v>119</v>
      </c>
      <c r="B133" s="4">
        <v>0.66120000000000001</v>
      </c>
      <c r="C133" s="4">
        <v>0.75849999999999995</v>
      </c>
      <c r="D133" s="4">
        <v>0.2102</v>
      </c>
      <c r="E133" s="4">
        <v>3.3999999999999998E-3</v>
      </c>
      <c r="F133" s="4">
        <v>0.68799999999999994</v>
      </c>
      <c r="G133" s="4"/>
      <c r="H133" s="4">
        <v>0.99790000000000001</v>
      </c>
      <c r="I133" s="4">
        <v>2.6461999999999999</v>
      </c>
      <c r="J133" s="5">
        <v>0.67469999999999997</v>
      </c>
      <c r="K133" s="5">
        <v>0.79049999999999998</v>
      </c>
      <c r="L133" s="5">
        <v>0.1976</v>
      </c>
      <c r="M133" s="5">
        <v>6.1999999999999998E-3</v>
      </c>
      <c r="N133" s="5">
        <v>0.66500000000000004</v>
      </c>
      <c r="O133" s="5">
        <v>0.2462</v>
      </c>
      <c r="P133" s="5">
        <v>0.99829999999999997</v>
      </c>
      <c r="Q133" s="5">
        <v>2.4140999999999999</v>
      </c>
      <c r="R133" s="4">
        <v>0.68659999999999999</v>
      </c>
      <c r="S133" s="4">
        <v>0.81669999999999998</v>
      </c>
      <c r="T133" s="4">
        <v>0.19900000000000001</v>
      </c>
      <c r="U133" s="4">
        <v>8.8999999999999999E-3</v>
      </c>
      <c r="V133" s="4">
        <v>0.64339999999999997</v>
      </c>
      <c r="W133" s="4"/>
      <c r="X133" s="4">
        <v>0.99839999999999995</v>
      </c>
      <c r="Y133" s="4">
        <v>2.2662</v>
      </c>
      <c r="Z133" s="5">
        <v>0.69779999999999998</v>
      </c>
      <c r="AA133" s="5">
        <v>0.84119999999999995</v>
      </c>
      <c r="AB133" s="5">
        <v>0.1885</v>
      </c>
      <c r="AC133" s="5">
        <v>1.14E-2</v>
      </c>
      <c r="AD133" s="5">
        <v>0.62090000000000001</v>
      </c>
      <c r="AE133" s="5">
        <v>0.27489999999999998</v>
      </c>
      <c r="AF133" s="5">
        <v>0.997</v>
      </c>
      <c r="AG133" s="5">
        <v>2.0499000000000001</v>
      </c>
      <c r="AH133" s="4">
        <v>0.70550000000000002</v>
      </c>
      <c r="AI133" s="4">
        <v>0.8589</v>
      </c>
      <c r="AJ133" s="4">
        <v>0.1875</v>
      </c>
      <c r="AK133" s="4">
        <v>1.38E-2</v>
      </c>
      <c r="AL133" s="4">
        <v>0.60499999999999998</v>
      </c>
      <c r="AM133" s="4"/>
      <c r="AN133" s="4">
        <v>0.998</v>
      </c>
      <c r="AO133" s="4">
        <v>1.8977999999999999</v>
      </c>
      <c r="AP133" s="5">
        <v>0.71089999999999998</v>
      </c>
      <c r="AQ133" s="5">
        <v>0.87319999999999998</v>
      </c>
      <c r="AR133" s="5">
        <v>0.17249999999999999</v>
      </c>
      <c r="AS133" s="5">
        <v>1.6400000000000001E-2</v>
      </c>
      <c r="AT133" s="5">
        <v>0.59870000000000001</v>
      </c>
      <c r="AU133" s="5">
        <v>0.32250000000000001</v>
      </c>
      <c r="AV133" s="5">
        <v>0.99570000000000003</v>
      </c>
      <c r="AW133" s="5">
        <v>1.6298999999999999</v>
      </c>
      <c r="AX133" s="4">
        <v>0.71579999999999999</v>
      </c>
      <c r="AY133" s="4">
        <v>0.88780000000000003</v>
      </c>
      <c r="AZ133" s="4">
        <v>0.151</v>
      </c>
      <c r="BA133" s="4">
        <v>0.02</v>
      </c>
      <c r="BB133" s="4">
        <v>0.60770000000000002</v>
      </c>
      <c r="BC133" s="4"/>
      <c r="BD133" s="4">
        <v>0.99150000000000005</v>
      </c>
      <c r="BE133" s="4">
        <v>1.3837999999999999</v>
      </c>
      <c r="BF133" s="5">
        <v>0.72670000000000001</v>
      </c>
      <c r="BG133" s="5">
        <v>0.91820000000000002</v>
      </c>
      <c r="BH133" s="5">
        <v>0.1138</v>
      </c>
      <c r="BI133" s="5">
        <v>2.6499999999999999E-2</v>
      </c>
      <c r="BJ133" s="5">
        <v>0.61250000000000004</v>
      </c>
      <c r="BK133" s="5">
        <v>0.36399999999999999</v>
      </c>
      <c r="BL133" s="5">
        <v>0.97670000000000001</v>
      </c>
      <c r="BM133" s="5">
        <v>1.0464</v>
      </c>
      <c r="BN133" s="4">
        <v>0.76239999999999997</v>
      </c>
      <c r="BO133" s="4">
        <v>0.99770000000000003</v>
      </c>
      <c r="BP133" s="4">
        <v>3.44E-2</v>
      </c>
      <c r="BQ133" s="4">
        <v>4.9599999999999998E-2</v>
      </c>
      <c r="BR133" s="4">
        <v>0.52880000000000005</v>
      </c>
      <c r="BS133" s="4"/>
      <c r="BT133" s="4">
        <v>0.88080000000000003</v>
      </c>
      <c r="BU133" s="4">
        <v>0.73060000000000003</v>
      </c>
      <c r="BV133" s="5">
        <v>0.66690000000000005</v>
      </c>
      <c r="BW133" s="5">
        <v>0.77590000000000003</v>
      </c>
      <c r="BX133" s="5">
        <v>0.2142</v>
      </c>
      <c r="BY133" s="5">
        <v>3.3999999999999998E-3</v>
      </c>
      <c r="BZ133" s="5">
        <v>0.68500000000000005</v>
      </c>
      <c r="CA133" s="5">
        <v>0.23619999999999999</v>
      </c>
      <c r="CB133" s="5">
        <v>0.99860000000000004</v>
      </c>
      <c r="CC133" s="5">
        <v>2.6797</v>
      </c>
      <c r="CD133" s="4">
        <v>0.68440000000000001</v>
      </c>
      <c r="CE133" s="4">
        <v>0.8105</v>
      </c>
      <c r="CF133" s="4">
        <v>0.2034</v>
      </c>
      <c r="CG133" s="4">
        <v>8.8999999999999999E-3</v>
      </c>
      <c r="CH133" s="4">
        <v>0.64470000000000005</v>
      </c>
      <c r="CI133" s="4">
        <v>0.2596</v>
      </c>
      <c r="CJ133" s="4">
        <v>0.998</v>
      </c>
      <c r="CK133" s="4">
        <v>2.3258000000000001</v>
      </c>
      <c r="CL133" s="5">
        <v>0.70379999999999998</v>
      </c>
      <c r="CM133" s="5">
        <v>0.85680000000000001</v>
      </c>
      <c r="CN133" s="5">
        <v>0.18729999999999999</v>
      </c>
      <c r="CO133" s="5">
        <v>1.38E-2</v>
      </c>
      <c r="CP133" s="5">
        <v>0.60389999999999999</v>
      </c>
      <c r="CQ133" s="5">
        <v>0.29549999999999998</v>
      </c>
      <c r="CR133" s="5">
        <v>0.99770000000000003</v>
      </c>
      <c r="CS133" s="5">
        <v>1.855</v>
      </c>
      <c r="CT133" s="4">
        <v>0.71630000000000005</v>
      </c>
      <c r="CU133" s="4">
        <v>0.89049999999999996</v>
      </c>
      <c r="CV133" s="4">
        <v>0.1535</v>
      </c>
      <c r="CW133" s="4">
        <v>0.02</v>
      </c>
      <c r="CX133" s="4">
        <v>0.60750000000000004</v>
      </c>
      <c r="CY133" s="4">
        <v>0.35220000000000001</v>
      </c>
      <c r="CZ133" s="4">
        <v>0.99309999999999998</v>
      </c>
      <c r="DA133" s="4">
        <v>1.38</v>
      </c>
      <c r="DB133" s="5">
        <v>0.76349999999999996</v>
      </c>
      <c r="DC133" s="5">
        <v>0.99939999999999996</v>
      </c>
      <c r="DD133" s="5">
        <v>3.78E-2</v>
      </c>
      <c r="DE133" s="5">
        <v>4.9500000000000002E-2</v>
      </c>
      <c r="DF133" s="5">
        <v>0.52829999999999999</v>
      </c>
      <c r="DG133" s="5">
        <v>0.26050000000000001</v>
      </c>
      <c r="DH133" s="5">
        <v>0.88429999999999997</v>
      </c>
      <c r="DI133" s="5">
        <v>0.59550000000000003</v>
      </c>
      <c r="DJ133" s="4">
        <v>0.66700000000000004</v>
      </c>
      <c r="DK133" s="4">
        <v>0.77310000000000001</v>
      </c>
      <c r="DL133" s="4">
        <v>0.20630000000000001</v>
      </c>
      <c r="DM133" s="4">
        <v>3.3999999999999998E-3</v>
      </c>
      <c r="DN133" s="4">
        <v>0.68759999999999999</v>
      </c>
      <c r="DO133" s="4">
        <v>0.2351</v>
      </c>
      <c r="DP133" s="4">
        <v>0.99819999999999998</v>
      </c>
      <c r="DQ133" s="4">
        <v>2.806</v>
      </c>
      <c r="DR133" s="5">
        <v>0.68710000000000004</v>
      </c>
      <c r="DS133" s="5">
        <v>0.81850000000000001</v>
      </c>
      <c r="DT133" s="5">
        <v>0.20449999999999999</v>
      </c>
      <c r="DU133" s="5">
        <v>8.8999999999999999E-3</v>
      </c>
      <c r="DV133" s="5">
        <v>0.64559999999999995</v>
      </c>
      <c r="DW133" s="5">
        <v>0.25840000000000002</v>
      </c>
      <c r="DX133" s="5">
        <v>0.998</v>
      </c>
      <c r="DY133" s="5">
        <v>2.3010999999999999</v>
      </c>
      <c r="DZ133" s="4">
        <v>0.70550000000000002</v>
      </c>
      <c r="EA133" s="4">
        <v>0.86029999999999995</v>
      </c>
      <c r="EB133" s="4">
        <v>0.18329999999999999</v>
      </c>
      <c r="EC133" s="4">
        <v>1.38E-2</v>
      </c>
      <c r="ED133" s="4">
        <v>0.60450000000000004</v>
      </c>
      <c r="EE133" s="4">
        <v>0.29549999999999998</v>
      </c>
      <c r="EF133" s="4">
        <v>0.99760000000000004</v>
      </c>
      <c r="EG133" s="4">
        <v>1.8329</v>
      </c>
      <c r="EH133" s="5">
        <v>0.71650000000000003</v>
      </c>
      <c r="EI133" s="5">
        <v>0.89159999999999995</v>
      </c>
      <c r="EJ133" s="5">
        <v>0.15340000000000001</v>
      </c>
      <c r="EK133" s="5">
        <v>0.02</v>
      </c>
      <c r="EL133" s="5">
        <v>0.60680000000000001</v>
      </c>
      <c r="EM133" s="5">
        <v>0.35189999999999999</v>
      </c>
      <c r="EN133" s="5">
        <v>0.99329999999999996</v>
      </c>
      <c r="EO133" s="5">
        <v>1.431</v>
      </c>
      <c r="EP133" s="4">
        <v>0.76370000000000005</v>
      </c>
      <c r="EQ133" s="4">
        <v>1.0005999999999999</v>
      </c>
      <c r="ER133" s="4">
        <v>4.24E-2</v>
      </c>
      <c r="ES133" s="4">
        <v>4.9799999999999997E-2</v>
      </c>
      <c r="ET133" s="4">
        <v>0.5282</v>
      </c>
      <c r="EU133" s="4">
        <v>0.2591</v>
      </c>
      <c r="EV133" s="4">
        <v>0.88239999999999996</v>
      </c>
      <c r="EW133" s="4">
        <v>0.56969999999999998</v>
      </c>
      <c r="EX133" s="5">
        <v>0.66449999999999998</v>
      </c>
      <c r="EY133" s="5">
        <v>0.76539999999999997</v>
      </c>
      <c r="EZ133" s="5">
        <v>0.2102</v>
      </c>
      <c r="FA133" s="5">
        <v>3.3999999999999998E-3</v>
      </c>
      <c r="FB133" s="5">
        <v>0.68689999999999996</v>
      </c>
      <c r="FC133" s="5">
        <v>0.23480000000000001</v>
      </c>
      <c r="FD133" s="5">
        <v>0.99829999999999997</v>
      </c>
      <c r="FE133" s="5">
        <v>2.6236999999999999</v>
      </c>
      <c r="FF133" s="4">
        <v>0.68540000000000001</v>
      </c>
      <c r="FG133" s="4">
        <v>0.81410000000000005</v>
      </c>
      <c r="FH133" s="4">
        <v>0.2014</v>
      </c>
      <c r="FI133" s="4">
        <v>8.9999999999999993E-3</v>
      </c>
      <c r="FJ133" s="4">
        <v>0.64659999999999995</v>
      </c>
      <c r="FK133" s="4">
        <v>0.25850000000000001</v>
      </c>
      <c r="FL133" s="4">
        <v>0.99829999999999997</v>
      </c>
      <c r="FM133" s="4">
        <v>2.1909999999999998</v>
      </c>
      <c r="FN133" s="5">
        <v>0.7056</v>
      </c>
      <c r="FO133" s="5">
        <v>0.86280000000000001</v>
      </c>
      <c r="FP133" s="5">
        <v>0.1832</v>
      </c>
      <c r="FQ133" s="5">
        <v>1.38E-2</v>
      </c>
      <c r="FR133" s="5">
        <v>0.60499999999999998</v>
      </c>
      <c r="FS133" s="5">
        <v>0.29620000000000002</v>
      </c>
      <c r="FT133" s="5">
        <v>0.99770000000000003</v>
      </c>
      <c r="FU133" s="5">
        <v>1.9094</v>
      </c>
      <c r="FV133" s="4">
        <v>0.71679999999999999</v>
      </c>
      <c r="FW133" s="4">
        <v>0.89119999999999999</v>
      </c>
      <c r="FX133" s="4">
        <v>0.155</v>
      </c>
      <c r="FY133" s="4">
        <v>1.9900000000000001E-2</v>
      </c>
      <c r="FZ133" s="4">
        <v>0.60660000000000003</v>
      </c>
      <c r="GA133" s="4">
        <v>0.35289999999999999</v>
      </c>
      <c r="GB133" s="4">
        <v>0.99309999999999998</v>
      </c>
      <c r="GC133" s="4">
        <v>1.292</v>
      </c>
      <c r="GD133" s="5">
        <v>0.76129999999999998</v>
      </c>
      <c r="GE133" s="5">
        <v>0.99339999999999995</v>
      </c>
      <c r="GF133" s="5">
        <v>0.04</v>
      </c>
      <c r="GG133" s="5">
        <v>0.05</v>
      </c>
      <c r="GH133" s="5">
        <v>0.52890000000000004</v>
      </c>
      <c r="GI133" s="5">
        <v>0.25790000000000002</v>
      </c>
      <c r="GJ133" s="5">
        <v>0.8851</v>
      </c>
      <c r="GK133" s="5">
        <v>0.6462</v>
      </c>
      <c r="GL133" s="4"/>
      <c r="GM133" s="4"/>
      <c r="GN133" s="4"/>
      <c r="GO133" s="4"/>
      <c r="GP133" s="4"/>
      <c r="GQ133" s="4"/>
      <c r="GR133" s="4"/>
      <c r="GS133" s="4"/>
      <c r="GT133" s="5"/>
      <c r="GU133" s="5"/>
      <c r="GV133" s="5"/>
      <c r="GW133" s="5"/>
      <c r="GX133" s="5"/>
      <c r="GY133" s="5"/>
      <c r="GZ133" s="5"/>
      <c r="HA133" s="5"/>
      <c r="HB133" s="4"/>
      <c r="HC133" s="4"/>
      <c r="HD133" s="4"/>
      <c r="HE133" s="4"/>
      <c r="HF133" s="4"/>
      <c r="HG133" s="4"/>
      <c r="HH133" s="4"/>
      <c r="HI133" s="4"/>
      <c r="HJ133" s="5"/>
      <c r="HK133" s="5"/>
      <c r="HL133" s="5"/>
      <c r="HM133" s="5"/>
      <c r="HN133" s="5"/>
      <c r="HO133" s="5"/>
      <c r="HP133" s="5"/>
      <c r="HQ133" s="5"/>
      <c r="HR133" s="4"/>
      <c r="HS133" s="4"/>
      <c r="HT133" s="4"/>
      <c r="HU133" s="4"/>
      <c r="HV133" s="4"/>
      <c r="HW133" s="4"/>
      <c r="HX133" s="4"/>
      <c r="HY133" s="4"/>
      <c r="HZ133" s="5"/>
      <c r="IA133" s="5"/>
      <c r="IB133" s="5"/>
      <c r="IC133" s="5"/>
      <c r="ID133" s="5"/>
      <c r="IE133" s="5"/>
      <c r="IF133" s="5"/>
      <c r="IG133" s="5"/>
      <c r="IH133" s="4"/>
      <c r="II133" s="4"/>
      <c r="IJ133" s="4"/>
      <c r="IK133" s="4"/>
      <c r="IL133" s="4"/>
      <c r="IM133" s="4"/>
      <c r="IN133" s="4"/>
      <c r="IO133" s="4"/>
      <c r="IP133" s="5"/>
      <c r="IQ133" s="5"/>
      <c r="IR133" s="5"/>
      <c r="IS133" s="5"/>
      <c r="IT133" s="5"/>
      <c r="IU133" s="5"/>
      <c r="IV133" s="5"/>
      <c r="IW133" s="5"/>
      <c r="IX133" s="4"/>
      <c r="IY133" s="4"/>
      <c r="IZ133" s="4"/>
      <c r="JA133" s="4"/>
      <c r="JB133" s="4"/>
      <c r="JC133" s="4"/>
      <c r="JD133" s="4"/>
      <c r="JE133" s="4"/>
      <c r="JF133" s="5"/>
      <c r="JG133" s="5"/>
      <c r="JH133" s="5"/>
      <c r="JI133" s="5"/>
      <c r="JJ133" s="5"/>
      <c r="JK133" s="5"/>
      <c r="JL133" s="5"/>
      <c r="JM133" s="5"/>
      <c r="JN133" s="4">
        <f t="shared" si="48"/>
        <v>0.70624583333333335</v>
      </c>
      <c r="JO133" s="4">
        <f t="shared" si="49"/>
        <v>0.86445000000000005</v>
      </c>
      <c r="JP133" s="4">
        <f t="shared" si="50"/>
        <v>0.15959999999999999</v>
      </c>
      <c r="JQ133" s="4">
        <f t="shared" si="51"/>
        <v>1.8491666666666667E-2</v>
      </c>
      <c r="JR133" s="4">
        <f t="shared" si="52"/>
        <v>0.61608750000000001</v>
      </c>
      <c r="JS133" s="4">
        <f t="shared" si="53"/>
        <v>0.28483684210526311</v>
      </c>
      <c r="JT133" s="4">
        <f t="shared" si="54"/>
        <v>0.97699999999999998</v>
      </c>
      <c r="JU133" s="4">
        <f t="shared" si="55"/>
        <v>1.7709958333333333</v>
      </c>
      <c r="JV133" s="1" t="str" cm="1">
        <f t="array" aca="1" ref="JV133" ca="1">CONCATENATE(INDIRECT(ADDRESS(1,MATCH(_xlfn.MINIFS(B133:JM133,metrics.rec,"MAE"),B133:JM133,0)+1)), ", ", INDIRECT(ADDRESS(2,MATCH(_xlfn.MINIFS(B133:JM133,metrics.rec,"MAE"),B133:JM133,0)+1)))</f>
        <v>k=5, r=0.1</v>
      </c>
      <c r="JW133" s="1" t="str" cm="1">
        <f t="array" aca="1" ref="JW133" ca="1">CONCATENATE(INDIRECT(ADDRESS(1,MATCH(_xlfn.MINIFS(B133:JM133,metrics.rec,"MSE"),B133:JM133,0)+1)), ", ", INDIRECT(ADDRESS(2,MATCH(_xlfn.MINIFS(B133:JM133,metrics.rec,"MSE"),B133:JM133,0)+1)))</f>
        <v>k=5, r=0.1</v>
      </c>
      <c r="JX133" s="1" t="str" cm="1">
        <f t="array" aca="1" ref="JX133" ca="1">CONCATENATE(INDIRECT(ADDRESS(1,MATCH(_xlfn.MAXIFS(B133:JM133,metrics.rec,"R"),B133:JM133,0)+1)), ", ", INDIRECT(ADDRESS(2,MATCH(_xlfn.MAXIFS(B133:JM133,metrics.rec,"R"),B133:JM133,0)+1)))</f>
        <v>k=10, r=0.1</v>
      </c>
      <c r="JY133" s="1" t="str" cm="1">
        <f t="array" aca="1" ref="JY133" ca="1">CONCATENATE(INDIRECT(ADDRESS(1,MATCH(_xlfn.MAXIFS(B133:JM133,metrics.rec,"Precision"),B133:JM133,0)+1)), ", ", INDIRECT(ADDRESS(2,MATCH(_xlfn.MAXIFS(B133:JM133,metrics.rec,"Precision"),B133:JM133,0)+1)))</f>
        <v>k=20, r=0.9</v>
      </c>
      <c r="JZ133" s="1" t="str" cm="1">
        <f t="array" aca="1" ref="JZ133" ca="1">CONCATENATE(INDIRECT(ADDRESS(1,MATCH(_xlfn.MAXIFS(B133:JM133,metrics.rec,"Recall"),B133:JM133,0)+1)), ", ", INDIRECT(ADDRESS(2,MATCH(_xlfn.MAXIFS(B133:JM133,metrics.rec,"Recall"),B133:JM133,0)+1)))</f>
        <v>k=5, r=0.1</v>
      </c>
      <c r="KA133" s="1" t="str" cm="1">
        <f t="array" aca="1" ref="KA133" ca="1">CONCATENATE(INDIRECT(ADDRESS(1,MATCH(_xlfn.MAXIFS(B133:JM133,metrics.rec,"Coverage"),B133:JM133,0)+1)), ", ", INDIRECT(ADDRESS(2,MATCH(_xlfn.MAXIFS(B133:JM133,metrics.rec,"Coverage"),B133:JM133,0)+1)))</f>
        <v>k=5, r=0.8</v>
      </c>
      <c r="KB133" s="1" t="str" cm="1">
        <f t="array" aca="1" ref="KB133" ca="1">CONCATENATE(INDIRECT(ADDRESS(1,MATCH(_xlfn.MAXIFS(B133:JM133,metrics.rec,"Recatio"),B133:JM133,0)+1)), ", ", INDIRECT(ADDRESS(2,MATCH(_xlfn.MAXIFS(B133:JM133,metrics.rec,"Recatio"),B133:JM133,0)+1)))</f>
        <v>k=10, r=0.1</v>
      </c>
      <c r="KC133" s="1" t="str" cm="1">
        <f t="array" aca="1" ref="KC133" ca="1">CONCATENATE(INDIRECT(ADDRESS(1,MATCH(_xlfn.MINIFS(B133:JM133,metrics.rec,"Time"),B133:JM133,0)+1)), ", ", INDIRECT(ADDRESS(2,MATCH(_xlfn.MINIFS(B133:JM133,metrics.rec,"Time"),B133:JM133,0)+1)))</f>
        <v>k=15, r=0.9</v>
      </c>
    </row>
    <row r="134" spans="1:289" x14ac:dyDescent="0.2">
      <c r="A134" s="1" t="s">
        <v>120</v>
      </c>
      <c r="B134" s="4">
        <v>0.63060000000000005</v>
      </c>
      <c r="C134" s="4">
        <v>0.70240000000000002</v>
      </c>
      <c r="D134" s="4">
        <v>0.28860000000000002</v>
      </c>
      <c r="E134" s="4">
        <v>2E-3</v>
      </c>
      <c r="F134" s="4">
        <v>0.86070000000000002</v>
      </c>
      <c r="G134" s="4"/>
      <c r="H134" s="4">
        <v>0.99790000000000001</v>
      </c>
      <c r="I134" s="4">
        <v>2.8184999999999998</v>
      </c>
      <c r="J134" s="5">
        <v>0.63780000000000003</v>
      </c>
      <c r="K134" s="5">
        <v>0.72189999999999999</v>
      </c>
      <c r="L134" s="5">
        <v>0.29470000000000002</v>
      </c>
      <c r="M134" s="5">
        <v>3.8999999999999998E-3</v>
      </c>
      <c r="N134" s="5">
        <v>0.85509999999999997</v>
      </c>
      <c r="O134" s="5">
        <v>0.50829999999999997</v>
      </c>
      <c r="P134" s="5">
        <v>0.99829999999999997</v>
      </c>
      <c r="Q134" s="5">
        <v>2.5869</v>
      </c>
      <c r="R134" s="4">
        <v>0.64419999999999999</v>
      </c>
      <c r="S134" s="4">
        <v>0.73509999999999998</v>
      </c>
      <c r="T134" s="4">
        <v>0.28749999999999998</v>
      </c>
      <c r="U134" s="4">
        <v>6.0000000000000001E-3</v>
      </c>
      <c r="V134" s="4">
        <v>0.85270000000000001</v>
      </c>
      <c r="W134" s="4"/>
      <c r="X134" s="4">
        <v>0.99839999999999995</v>
      </c>
      <c r="Y134" s="4">
        <v>2.4298999999999999</v>
      </c>
      <c r="Z134" s="5">
        <v>0.64970000000000006</v>
      </c>
      <c r="AA134" s="5">
        <v>0.74519999999999997</v>
      </c>
      <c r="AB134" s="5">
        <v>0.27279999999999999</v>
      </c>
      <c r="AC134" s="5">
        <v>8.5000000000000006E-3</v>
      </c>
      <c r="AD134" s="5">
        <v>0.84689999999999999</v>
      </c>
      <c r="AE134" s="5">
        <v>0.50139999999999996</v>
      </c>
      <c r="AF134" s="5">
        <v>0.997</v>
      </c>
      <c r="AG134" s="5">
        <v>2.1556000000000002</v>
      </c>
      <c r="AH134" s="4">
        <v>0.65759999999999996</v>
      </c>
      <c r="AI134" s="4">
        <v>0.76439999999999997</v>
      </c>
      <c r="AJ134" s="4">
        <v>0.26040000000000002</v>
      </c>
      <c r="AK134" s="4">
        <v>1.15E-2</v>
      </c>
      <c r="AL134" s="4">
        <v>0.83350000000000002</v>
      </c>
      <c r="AM134" s="4"/>
      <c r="AN134" s="4">
        <v>0.998</v>
      </c>
      <c r="AO134" s="4">
        <v>1.9669000000000001</v>
      </c>
      <c r="AP134" s="5">
        <v>0.66749999999999998</v>
      </c>
      <c r="AQ134" s="5">
        <v>0.78539999999999999</v>
      </c>
      <c r="AR134" s="5">
        <v>0.23580000000000001</v>
      </c>
      <c r="AS134" s="5">
        <v>1.5100000000000001E-2</v>
      </c>
      <c r="AT134" s="5">
        <v>0.81489999999999996</v>
      </c>
      <c r="AU134" s="5">
        <v>0.47739999999999999</v>
      </c>
      <c r="AV134" s="5">
        <v>0.99570000000000003</v>
      </c>
      <c r="AW134" s="5">
        <v>1.6889000000000001</v>
      </c>
      <c r="AX134" s="4">
        <v>0.68359999999999999</v>
      </c>
      <c r="AY134" s="4">
        <v>0.82079999999999997</v>
      </c>
      <c r="AZ134" s="4">
        <v>0.19139999999999999</v>
      </c>
      <c r="BA134" s="4">
        <v>1.9900000000000001E-2</v>
      </c>
      <c r="BB134" s="4">
        <v>0.78600000000000003</v>
      </c>
      <c r="BC134" s="4"/>
      <c r="BD134" s="4">
        <v>0.99150000000000005</v>
      </c>
      <c r="BE134" s="4">
        <v>1.4242999999999999</v>
      </c>
      <c r="BF134" s="5">
        <v>0.70940000000000003</v>
      </c>
      <c r="BG134" s="5">
        <v>0.88129999999999997</v>
      </c>
      <c r="BH134" s="5">
        <v>0.13189999999999999</v>
      </c>
      <c r="BI134" s="5">
        <v>2.7699999999999999E-2</v>
      </c>
      <c r="BJ134" s="5">
        <v>0.7218</v>
      </c>
      <c r="BK134" s="5">
        <v>0.41139999999999999</v>
      </c>
      <c r="BL134" s="5">
        <v>0.97670000000000001</v>
      </c>
      <c r="BM134" s="5">
        <v>1.0754999999999999</v>
      </c>
      <c r="BN134" s="4">
        <v>0.75780000000000003</v>
      </c>
      <c r="BO134" s="4">
        <v>0.98640000000000005</v>
      </c>
      <c r="BP134" s="4">
        <v>3.8300000000000001E-2</v>
      </c>
      <c r="BQ134" s="4">
        <v>5.0900000000000001E-2</v>
      </c>
      <c r="BR134" s="4">
        <v>0.54749999999999999</v>
      </c>
      <c r="BS134" s="4"/>
      <c r="BT134" s="4">
        <v>0.88080000000000003</v>
      </c>
      <c r="BU134" s="4">
        <v>0.73050000000000004</v>
      </c>
      <c r="BV134" s="5">
        <v>0.6331</v>
      </c>
      <c r="BW134" s="5">
        <v>0.71250000000000002</v>
      </c>
      <c r="BX134" s="5">
        <v>0.316</v>
      </c>
      <c r="BY134" s="5">
        <v>2E-3</v>
      </c>
      <c r="BZ134" s="5">
        <v>0.86019999999999996</v>
      </c>
      <c r="CA134" s="5">
        <v>0.5121</v>
      </c>
      <c r="CB134" s="5">
        <v>0.99860000000000004</v>
      </c>
      <c r="CC134" s="5">
        <v>3.3828</v>
      </c>
      <c r="CD134" s="4">
        <v>0.64380000000000004</v>
      </c>
      <c r="CE134" s="4">
        <v>0.73180000000000001</v>
      </c>
      <c r="CF134" s="4">
        <v>0.29339999999999999</v>
      </c>
      <c r="CG134" s="4">
        <v>6.0000000000000001E-3</v>
      </c>
      <c r="CH134" s="4">
        <v>0.85270000000000001</v>
      </c>
      <c r="CI134" s="4">
        <v>0.50649999999999995</v>
      </c>
      <c r="CJ134" s="4">
        <v>0.998</v>
      </c>
      <c r="CK134" s="4">
        <v>2.4430999999999998</v>
      </c>
      <c r="CL134" s="5">
        <v>0.65810000000000002</v>
      </c>
      <c r="CM134" s="5">
        <v>0.7651</v>
      </c>
      <c r="CN134" s="5">
        <v>0.25750000000000001</v>
      </c>
      <c r="CO134" s="5">
        <v>1.14E-2</v>
      </c>
      <c r="CP134" s="5">
        <v>0.83479999999999999</v>
      </c>
      <c r="CQ134" s="5">
        <v>0.49220000000000003</v>
      </c>
      <c r="CR134" s="5">
        <v>0.99770000000000003</v>
      </c>
      <c r="CS134" s="5">
        <v>1.9454</v>
      </c>
      <c r="CT134" s="4">
        <v>0.68289999999999995</v>
      </c>
      <c r="CU134" s="4">
        <v>0.82069999999999999</v>
      </c>
      <c r="CV134" s="4">
        <v>0.19270000000000001</v>
      </c>
      <c r="CW134" s="4">
        <v>1.9900000000000001E-2</v>
      </c>
      <c r="CX134" s="4">
        <v>0.78520000000000001</v>
      </c>
      <c r="CY134" s="4">
        <v>0.45789999999999997</v>
      </c>
      <c r="CZ134" s="4">
        <v>0.99309999999999998</v>
      </c>
      <c r="DA134" s="4">
        <v>1.4041999999999999</v>
      </c>
      <c r="DB134" s="5">
        <v>0.75790000000000002</v>
      </c>
      <c r="DC134" s="5">
        <v>0.98670000000000002</v>
      </c>
      <c r="DD134" s="5">
        <v>4.2099999999999999E-2</v>
      </c>
      <c r="DE134" s="5">
        <v>5.0799999999999998E-2</v>
      </c>
      <c r="DF134" s="5">
        <v>0.5474</v>
      </c>
      <c r="DG134" s="5">
        <v>0.26279999999999998</v>
      </c>
      <c r="DH134" s="5">
        <v>0.88429999999999997</v>
      </c>
      <c r="DI134" s="5">
        <v>0.59740000000000004</v>
      </c>
      <c r="DJ134" s="4">
        <v>0.6331</v>
      </c>
      <c r="DK134" s="4">
        <v>0.70960000000000001</v>
      </c>
      <c r="DL134" s="4">
        <v>0.3014</v>
      </c>
      <c r="DM134" s="4">
        <v>2E-3</v>
      </c>
      <c r="DN134" s="4">
        <v>0.86099999999999999</v>
      </c>
      <c r="DO134" s="4">
        <v>0.51190000000000002</v>
      </c>
      <c r="DP134" s="4">
        <v>0.99819999999999998</v>
      </c>
      <c r="DQ134" s="4">
        <v>2.9268999999999998</v>
      </c>
      <c r="DR134" s="5">
        <v>0.64419999999999999</v>
      </c>
      <c r="DS134" s="5">
        <v>0.73450000000000004</v>
      </c>
      <c r="DT134" s="5">
        <v>0.2908</v>
      </c>
      <c r="DU134" s="5">
        <v>6.0000000000000001E-3</v>
      </c>
      <c r="DV134" s="5">
        <v>0.85350000000000004</v>
      </c>
      <c r="DW134" s="5">
        <v>0.50519999999999998</v>
      </c>
      <c r="DX134" s="5">
        <v>0.998</v>
      </c>
      <c r="DY134" s="5">
        <v>2.4262000000000001</v>
      </c>
      <c r="DZ134" s="4">
        <v>0.65780000000000005</v>
      </c>
      <c r="EA134" s="4">
        <v>0.76500000000000001</v>
      </c>
      <c r="EB134" s="4">
        <v>0.25919999999999999</v>
      </c>
      <c r="EC134" s="4">
        <v>1.15E-2</v>
      </c>
      <c r="ED134" s="4">
        <v>0.83430000000000004</v>
      </c>
      <c r="EE134" s="4">
        <v>0.49120000000000003</v>
      </c>
      <c r="EF134" s="4">
        <v>0.99760000000000004</v>
      </c>
      <c r="EG134" s="4">
        <v>1.9957</v>
      </c>
      <c r="EH134" s="5">
        <v>0.6845</v>
      </c>
      <c r="EI134" s="5">
        <v>0.82509999999999994</v>
      </c>
      <c r="EJ134" s="5">
        <v>0.19409999999999999</v>
      </c>
      <c r="EK134" s="5">
        <v>1.9900000000000001E-2</v>
      </c>
      <c r="EL134" s="5">
        <v>0.78349999999999997</v>
      </c>
      <c r="EM134" s="5">
        <v>0.45739999999999997</v>
      </c>
      <c r="EN134" s="5">
        <v>0.99329999999999996</v>
      </c>
      <c r="EO134" s="5">
        <v>1.4332</v>
      </c>
      <c r="EP134" s="4">
        <v>0.75839999999999996</v>
      </c>
      <c r="EQ134" s="4">
        <v>0.98829999999999996</v>
      </c>
      <c r="ER134" s="4">
        <v>4.6600000000000003E-2</v>
      </c>
      <c r="ES134" s="4">
        <v>5.11E-2</v>
      </c>
      <c r="ET134" s="4">
        <v>0.54669999999999996</v>
      </c>
      <c r="EU134" s="4">
        <v>0.26140000000000002</v>
      </c>
      <c r="EV134" s="4">
        <v>0.88239999999999996</v>
      </c>
      <c r="EW134" s="4">
        <v>0.56669999999999998</v>
      </c>
      <c r="EX134" s="5">
        <v>0.63039999999999996</v>
      </c>
      <c r="EY134" s="5">
        <v>0.70320000000000005</v>
      </c>
      <c r="EZ134" s="5">
        <v>0.30830000000000002</v>
      </c>
      <c r="FA134" s="5">
        <v>2E-3</v>
      </c>
      <c r="FB134" s="5">
        <v>0.86009999999999998</v>
      </c>
      <c r="FC134" s="5">
        <v>0.51170000000000004</v>
      </c>
      <c r="FD134" s="5">
        <v>0.99829999999999997</v>
      </c>
      <c r="FE134" s="5">
        <v>2.8003</v>
      </c>
      <c r="FF134" s="4">
        <v>0.64400000000000002</v>
      </c>
      <c r="FG134" s="4">
        <v>0.73409999999999997</v>
      </c>
      <c r="FH134" s="4">
        <v>0.29120000000000001</v>
      </c>
      <c r="FI134" s="4">
        <v>6.0000000000000001E-3</v>
      </c>
      <c r="FJ134" s="4">
        <v>0.85360000000000003</v>
      </c>
      <c r="FK134" s="4">
        <v>0.50609999999999999</v>
      </c>
      <c r="FL134" s="4">
        <v>0.99829999999999997</v>
      </c>
      <c r="FM134" s="4">
        <v>2.4018999999999999</v>
      </c>
      <c r="FN134" s="5">
        <v>0.65820000000000001</v>
      </c>
      <c r="FO134" s="5">
        <v>0.76619999999999999</v>
      </c>
      <c r="FP134" s="5">
        <v>0.25950000000000001</v>
      </c>
      <c r="FQ134" s="5">
        <v>1.15E-2</v>
      </c>
      <c r="FR134" s="5">
        <v>0.83489999999999998</v>
      </c>
      <c r="FS134" s="5">
        <v>0.49159999999999998</v>
      </c>
      <c r="FT134" s="5">
        <v>0.99770000000000003</v>
      </c>
      <c r="FU134" s="5">
        <v>2.0009000000000001</v>
      </c>
      <c r="FV134" s="4">
        <v>0.68520000000000003</v>
      </c>
      <c r="FW134" s="4">
        <v>0.8256</v>
      </c>
      <c r="FX134" s="4">
        <v>0.19420000000000001</v>
      </c>
      <c r="FY134" s="4">
        <v>1.9800000000000002E-2</v>
      </c>
      <c r="FZ134" s="4">
        <v>0.78390000000000004</v>
      </c>
      <c r="GA134" s="4">
        <v>0.45910000000000001</v>
      </c>
      <c r="GB134" s="4">
        <v>0.99309999999999998</v>
      </c>
      <c r="GC134" s="4">
        <v>1.3257000000000001</v>
      </c>
      <c r="GD134" s="5">
        <v>0.75649999999999995</v>
      </c>
      <c r="GE134" s="5">
        <v>0.98240000000000005</v>
      </c>
      <c r="GF134" s="5">
        <v>4.3900000000000002E-2</v>
      </c>
      <c r="GG134" s="5">
        <v>5.1299999999999998E-2</v>
      </c>
      <c r="GH134" s="5">
        <v>0.54700000000000004</v>
      </c>
      <c r="GI134" s="5">
        <v>0.2601</v>
      </c>
      <c r="GJ134" s="5">
        <v>0.8851</v>
      </c>
      <c r="GK134" s="5">
        <v>0.63470000000000004</v>
      </c>
      <c r="GL134" s="4"/>
      <c r="GM134" s="4"/>
      <c r="GN134" s="4"/>
      <c r="GO134" s="4"/>
      <c r="GP134" s="4"/>
      <c r="GQ134" s="4"/>
      <c r="GR134" s="4"/>
      <c r="GS134" s="4"/>
      <c r="GT134" s="5"/>
      <c r="GU134" s="5"/>
      <c r="GV134" s="5"/>
      <c r="GW134" s="5"/>
      <c r="GX134" s="5"/>
      <c r="GY134" s="5"/>
      <c r="GZ134" s="5"/>
      <c r="HA134" s="5"/>
      <c r="HB134" s="4"/>
      <c r="HC134" s="4"/>
      <c r="HD134" s="4"/>
      <c r="HE134" s="4"/>
      <c r="HF134" s="4"/>
      <c r="HG134" s="4"/>
      <c r="HH134" s="4"/>
      <c r="HI134" s="4"/>
      <c r="HJ134" s="5"/>
      <c r="HK134" s="5"/>
      <c r="HL134" s="5"/>
      <c r="HM134" s="5"/>
      <c r="HN134" s="5"/>
      <c r="HO134" s="5"/>
      <c r="HP134" s="5"/>
      <c r="HQ134" s="5"/>
      <c r="HR134" s="4"/>
      <c r="HS134" s="4"/>
      <c r="HT134" s="4"/>
      <c r="HU134" s="4"/>
      <c r="HV134" s="4"/>
      <c r="HW134" s="4"/>
      <c r="HX134" s="4"/>
      <c r="HY134" s="4"/>
      <c r="HZ134" s="5"/>
      <c r="IA134" s="5"/>
      <c r="IB134" s="5"/>
      <c r="IC134" s="5"/>
      <c r="ID134" s="5"/>
      <c r="IE134" s="5"/>
      <c r="IF134" s="5"/>
      <c r="IG134" s="5"/>
      <c r="IH134" s="4"/>
      <c r="II134" s="4"/>
      <c r="IJ134" s="4"/>
      <c r="IK134" s="4"/>
      <c r="IL134" s="4"/>
      <c r="IM134" s="4"/>
      <c r="IN134" s="4"/>
      <c r="IO134" s="4"/>
      <c r="IP134" s="5"/>
      <c r="IQ134" s="5"/>
      <c r="IR134" s="5"/>
      <c r="IS134" s="5"/>
      <c r="IT134" s="5"/>
      <c r="IU134" s="5"/>
      <c r="IV134" s="5"/>
      <c r="IW134" s="5"/>
      <c r="IX134" s="4"/>
      <c r="IY134" s="4"/>
      <c r="IZ134" s="4"/>
      <c r="JA134" s="4"/>
      <c r="JB134" s="4"/>
      <c r="JC134" s="4"/>
      <c r="JD134" s="4"/>
      <c r="JE134" s="4"/>
      <c r="JF134" s="5"/>
      <c r="JG134" s="5"/>
      <c r="JH134" s="5"/>
      <c r="JI134" s="5"/>
      <c r="JJ134" s="5"/>
      <c r="JK134" s="5"/>
      <c r="JL134" s="5"/>
      <c r="JM134" s="5"/>
      <c r="JN134" s="4">
        <f t="shared" si="48"/>
        <v>0.67359583333333328</v>
      </c>
      <c r="JO134" s="4">
        <f t="shared" si="49"/>
        <v>0.79973750000000032</v>
      </c>
      <c r="JP134" s="4">
        <f t="shared" si="50"/>
        <v>0.22051249999999997</v>
      </c>
      <c r="JQ134" s="4">
        <f t="shared" si="51"/>
        <v>1.7362499999999999E-2</v>
      </c>
      <c r="JR134" s="4">
        <f t="shared" si="52"/>
        <v>0.7815791666666666</v>
      </c>
      <c r="JS134" s="4">
        <f t="shared" si="53"/>
        <v>0.45187894736842099</v>
      </c>
      <c r="JT134" s="4">
        <f t="shared" si="54"/>
        <v>0.97699999999999998</v>
      </c>
      <c r="JU134" s="4">
        <f t="shared" si="55"/>
        <v>1.8817541666666664</v>
      </c>
      <c r="JV134" s="1" t="str" cm="1">
        <f t="array" aca="1" ref="JV134" ca="1">CONCATENATE(INDIRECT(ADDRESS(1,MATCH(_xlfn.MINIFS(B134:JM134,metrics.rec,"MAE"),B134:JM134,0)+1)), ", ", INDIRECT(ADDRESS(2,MATCH(_xlfn.MINIFS(B134:JM134,metrics.rec,"MAE"),B134:JM134,0)+1)))</f>
        <v>k=20, r=0.1</v>
      </c>
      <c r="JW134" s="1" t="str" cm="1">
        <f t="array" aca="1" ref="JW134" ca="1">CONCATENATE(INDIRECT(ADDRESS(1,MATCH(_xlfn.MINIFS(B134:JM134,metrics.rec,"MSE"),B134:JM134,0)+1)), ", ", INDIRECT(ADDRESS(2,MATCH(_xlfn.MINIFS(B134:JM134,metrics.rec,"MSE"),B134:JM134,0)+1)))</f>
        <v>k=5, r=0.1</v>
      </c>
      <c r="JX134" s="1" t="str" cm="1">
        <f t="array" aca="1" ref="JX134" ca="1">CONCATENATE(INDIRECT(ADDRESS(1,MATCH(_xlfn.MAXIFS(B134:JM134,metrics.rec,"R"),B134:JM134,0)+1)), ", ", INDIRECT(ADDRESS(2,MATCH(_xlfn.MAXIFS(B134:JM134,metrics.rec,"R"),B134:JM134,0)+1)))</f>
        <v>k=10, r=0.1</v>
      </c>
      <c r="JY134" s="1" t="str" cm="1">
        <f t="array" aca="1" ref="JY134" ca="1">CONCATENATE(INDIRECT(ADDRESS(1,MATCH(_xlfn.MAXIFS(B134:JM134,metrics.rec,"Precision"),B134:JM134,0)+1)), ", ", INDIRECT(ADDRESS(2,MATCH(_xlfn.MAXIFS(B134:JM134,metrics.rec,"Precision"),B134:JM134,0)+1)))</f>
        <v>k=20, r=0.9</v>
      </c>
      <c r="JZ134" s="1" t="str" cm="1">
        <f t="array" aca="1" ref="JZ134" ca="1">CONCATENATE(INDIRECT(ADDRESS(1,MATCH(_xlfn.MAXIFS(B134:JM134,metrics.rec,"Recall"),B134:JM134,0)+1)), ", ", INDIRECT(ADDRESS(2,MATCH(_xlfn.MAXIFS(B134:JM134,metrics.rec,"Recall"),B134:JM134,0)+1)))</f>
        <v>k=10, r=0.1</v>
      </c>
      <c r="KA134" s="1" t="str" cm="1">
        <f t="array" aca="1" ref="KA134" ca="1">CONCATENATE(INDIRECT(ADDRESS(1,MATCH(_xlfn.MAXIFS(B134:JM134,metrics.rec,"Coverage"),B134:JM134,0)+1)), ", ", INDIRECT(ADDRESS(2,MATCH(_xlfn.MAXIFS(B134:JM134,metrics.rec,"Coverage"),B134:JM134,0)+1)))</f>
        <v>k=10, r=0.1</v>
      </c>
      <c r="KB134" s="1" t="str" cm="1">
        <f t="array" aca="1" ref="KB134" ca="1">CONCATENATE(INDIRECT(ADDRESS(1,MATCH(_xlfn.MAXIFS(B134:JM134,metrics.rec,"Recatio"),B134:JM134,0)+1)), ", ", INDIRECT(ADDRESS(2,MATCH(_xlfn.MAXIFS(B134:JM134,metrics.rec,"Recatio"),B134:JM134,0)+1)))</f>
        <v>k=10, r=0.1</v>
      </c>
      <c r="KC134" s="1" t="str" cm="1">
        <f t="array" aca="1" ref="KC134" ca="1">CONCATENATE(INDIRECT(ADDRESS(1,MATCH(_xlfn.MINIFS(B134:JM134,metrics.rec,"Time"),B134:JM134,0)+1)), ", ", INDIRECT(ADDRESS(2,MATCH(_xlfn.MINIFS(B134:JM134,metrics.rec,"Time"),B134:JM134,0)+1)))</f>
        <v>k=15, r=0.9</v>
      </c>
    </row>
    <row r="135" spans="1:289" x14ac:dyDescent="0.2">
      <c r="A135" s="1" t="s">
        <v>121</v>
      </c>
      <c r="B135" s="4">
        <v>0.63770000000000004</v>
      </c>
      <c r="C135" s="4">
        <v>0.70479999999999998</v>
      </c>
      <c r="D135" s="4">
        <v>0.25059999999999999</v>
      </c>
      <c r="E135" s="4">
        <v>4.1000000000000003E-3</v>
      </c>
      <c r="F135" s="4">
        <v>0.85650000000000004</v>
      </c>
      <c r="G135" s="4"/>
      <c r="H135" s="4">
        <v>1</v>
      </c>
      <c r="I135" s="4">
        <v>2.5842000000000001</v>
      </c>
      <c r="J135" s="5">
        <v>0.64300000000000002</v>
      </c>
      <c r="K135" s="5">
        <v>0.72040000000000004</v>
      </c>
      <c r="L135" s="5">
        <v>0.24299999999999999</v>
      </c>
      <c r="M135" s="5">
        <v>8.0999999999999996E-3</v>
      </c>
      <c r="N135" s="5">
        <v>0.85199999999999998</v>
      </c>
      <c r="O135" s="5">
        <v>0.2414</v>
      </c>
      <c r="P135" s="5">
        <v>1</v>
      </c>
      <c r="Q135" s="5">
        <v>2.468</v>
      </c>
      <c r="R135" s="4">
        <v>0.64980000000000004</v>
      </c>
      <c r="S135" s="4">
        <v>0.73499999999999999</v>
      </c>
      <c r="T135" s="4">
        <v>0.22969999999999999</v>
      </c>
      <c r="U135" s="4">
        <v>1.2500000000000001E-2</v>
      </c>
      <c r="V135" s="4">
        <v>0.84409999999999996</v>
      </c>
      <c r="W135" s="4"/>
      <c r="X135" s="4">
        <v>1</v>
      </c>
      <c r="Y135" s="4">
        <v>2.2724000000000002</v>
      </c>
      <c r="Z135" s="5">
        <v>0.6532</v>
      </c>
      <c r="AA135" s="5">
        <v>0.74239999999999995</v>
      </c>
      <c r="AB135" s="5">
        <v>0.22090000000000001</v>
      </c>
      <c r="AC135" s="5">
        <v>1.7399999999999999E-2</v>
      </c>
      <c r="AD135" s="5">
        <v>0.83479999999999999</v>
      </c>
      <c r="AE135" s="5">
        <v>0.2417</v>
      </c>
      <c r="AF135" s="5">
        <v>1</v>
      </c>
      <c r="AG135" s="5">
        <v>2.0407999999999999</v>
      </c>
      <c r="AH135" s="4">
        <v>0.65900000000000003</v>
      </c>
      <c r="AI135" s="4">
        <v>0.75480000000000003</v>
      </c>
      <c r="AJ135" s="4">
        <v>0.2135</v>
      </c>
      <c r="AK135" s="4">
        <v>2.2700000000000001E-2</v>
      </c>
      <c r="AL135" s="4">
        <v>0.81879999999999997</v>
      </c>
      <c r="AM135" s="4"/>
      <c r="AN135" s="4">
        <v>1</v>
      </c>
      <c r="AO135" s="4">
        <v>1.9153</v>
      </c>
      <c r="AP135" s="5">
        <v>0.6673</v>
      </c>
      <c r="AQ135" s="5">
        <v>0.77259999999999995</v>
      </c>
      <c r="AR135" s="5">
        <v>0.1893</v>
      </c>
      <c r="AS135" s="5">
        <v>2.8400000000000002E-2</v>
      </c>
      <c r="AT135" s="5">
        <v>0.7984</v>
      </c>
      <c r="AU135" s="5">
        <v>0.24829999999999999</v>
      </c>
      <c r="AV135" s="5">
        <v>1</v>
      </c>
      <c r="AW135" s="5">
        <v>1.6767000000000001</v>
      </c>
      <c r="AX135" s="4">
        <v>0.68189999999999995</v>
      </c>
      <c r="AY135" s="4">
        <v>0.80479999999999996</v>
      </c>
      <c r="AZ135" s="4">
        <v>0.16370000000000001</v>
      </c>
      <c r="BA135" s="4">
        <v>3.4099999999999998E-2</v>
      </c>
      <c r="BB135" s="4">
        <v>0.76659999999999995</v>
      </c>
      <c r="BC135" s="4"/>
      <c r="BD135" s="4">
        <v>1</v>
      </c>
      <c r="BE135" s="4">
        <v>1.3568</v>
      </c>
      <c r="BF135" s="5">
        <v>0.70250000000000001</v>
      </c>
      <c r="BG135" s="5">
        <v>0.85609999999999997</v>
      </c>
      <c r="BH135" s="5">
        <v>0.14960000000000001</v>
      </c>
      <c r="BI135" s="5">
        <v>0.04</v>
      </c>
      <c r="BJ135" s="5">
        <v>0.7</v>
      </c>
      <c r="BK135" s="5">
        <v>0.27689999999999998</v>
      </c>
      <c r="BL135" s="5">
        <v>0.99839999999999995</v>
      </c>
      <c r="BM135" s="5">
        <v>1.0999000000000001</v>
      </c>
      <c r="BN135" s="4">
        <v>0.74170000000000003</v>
      </c>
      <c r="BO135" s="4">
        <v>0.95130000000000003</v>
      </c>
      <c r="BP135" s="4">
        <v>0.1053</v>
      </c>
      <c r="BQ135" s="4">
        <v>5.3999999999999999E-2</v>
      </c>
      <c r="BR135" s="4">
        <v>0.53669999999999995</v>
      </c>
      <c r="BS135" s="4"/>
      <c r="BT135" s="4">
        <v>0.97640000000000005</v>
      </c>
      <c r="BU135" s="4">
        <v>0.73509999999999998</v>
      </c>
      <c r="BV135" s="5">
        <v>0.64119999999999999</v>
      </c>
      <c r="BW135" s="5">
        <v>0.71789999999999998</v>
      </c>
      <c r="BX135" s="5">
        <v>0.26800000000000002</v>
      </c>
      <c r="BY135" s="5">
        <v>4.0000000000000001E-3</v>
      </c>
      <c r="BZ135" s="5">
        <v>0.85809999999999997</v>
      </c>
      <c r="CA135" s="5">
        <v>0.2482</v>
      </c>
      <c r="CB135" s="5">
        <v>1</v>
      </c>
      <c r="CC135" s="5">
        <v>3.2483</v>
      </c>
      <c r="CD135" s="4">
        <v>0.64910000000000001</v>
      </c>
      <c r="CE135" s="4">
        <v>0.7339</v>
      </c>
      <c r="CF135" s="4">
        <v>0.23769999999999999</v>
      </c>
      <c r="CG135" s="4">
        <v>1.26E-2</v>
      </c>
      <c r="CH135" s="4">
        <v>0.84430000000000005</v>
      </c>
      <c r="CI135" s="4">
        <v>0.2409</v>
      </c>
      <c r="CJ135" s="4">
        <v>1</v>
      </c>
      <c r="CK135" s="4">
        <v>2.3006000000000002</v>
      </c>
      <c r="CL135" s="5">
        <v>0.65969999999999995</v>
      </c>
      <c r="CM135" s="5">
        <v>0.75780000000000003</v>
      </c>
      <c r="CN135" s="5">
        <v>0.2099</v>
      </c>
      <c r="CO135" s="5">
        <v>2.2800000000000001E-2</v>
      </c>
      <c r="CP135" s="5">
        <v>0.82040000000000002</v>
      </c>
      <c r="CQ135" s="5">
        <v>0.2424</v>
      </c>
      <c r="CR135" s="5">
        <v>1</v>
      </c>
      <c r="CS135" s="5">
        <v>1.2250000000000001</v>
      </c>
      <c r="CT135" s="4">
        <v>0.68069999999999997</v>
      </c>
      <c r="CU135" s="4">
        <v>0.80459999999999998</v>
      </c>
      <c r="CV135" s="4">
        <v>0.1731</v>
      </c>
      <c r="CW135" s="4">
        <v>3.4200000000000001E-2</v>
      </c>
      <c r="CX135" s="4">
        <v>0.7651</v>
      </c>
      <c r="CY135" s="4">
        <v>0.25969999999999999</v>
      </c>
      <c r="CZ135" s="4">
        <v>0.99980000000000002</v>
      </c>
      <c r="DA135" s="4">
        <v>1.3545</v>
      </c>
      <c r="DB135" s="5">
        <v>0.7409</v>
      </c>
      <c r="DC135" s="5">
        <v>0.94910000000000005</v>
      </c>
      <c r="DD135" s="5">
        <v>0.1173</v>
      </c>
      <c r="DE135" s="5">
        <v>5.3900000000000003E-2</v>
      </c>
      <c r="DF135" s="5">
        <v>0.53590000000000004</v>
      </c>
      <c r="DG135" s="5">
        <v>0.2472</v>
      </c>
      <c r="DH135" s="5">
        <v>0.97260000000000002</v>
      </c>
      <c r="DI135" s="5">
        <v>0.59560000000000002</v>
      </c>
      <c r="DJ135" s="4">
        <v>0.64229999999999998</v>
      </c>
      <c r="DK135" s="4">
        <v>0.7208</v>
      </c>
      <c r="DL135" s="4">
        <v>0.24859999999999999</v>
      </c>
      <c r="DM135" s="4">
        <v>4.0000000000000001E-3</v>
      </c>
      <c r="DN135" s="4">
        <v>0.85729999999999995</v>
      </c>
      <c r="DO135" s="4">
        <v>0.248</v>
      </c>
      <c r="DP135" s="4">
        <v>1</v>
      </c>
      <c r="DQ135" s="4">
        <v>2.7471999999999999</v>
      </c>
      <c r="DR135" s="5">
        <v>0.64859999999999995</v>
      </c>
      <c r="DS135" s="5">
        <v>0.73340000000000005</v>
      </c>
      <c r="DT135" s="5">
        <v>0.23350000000000001</v>
      </c>
      <c r="DU135" s="5">
        <v>1.26E-2</v>
      </c>
      <c r="DV135" s="5">
        <v>0.84509999999999996</v>
      </c>
      <c r="DW135" s="5">
        <v>0.2409</v>
      </c>
      <c r="DX135" s="5">
        <v>1</v>
      </c>
      <c r="DY135" s="5">
        <v>2.2839</v>
      </c>
      <c r="DZ135" s="4">
        <v>0.65890000000000004</v>
      </c>
      <c r="EA135" s="4">
        <v>0.75539999999999996</v>
      </c>
      <c r="EB135" s="4">
        <v>0.2109</v>
      </c>
      <c r="EC135" s="4">
        <v>2.2800000000000001E-2</v>
      </c>
      <c r="ED135" s="4">
        <v>0.82010000000000005</v>
      </c>
      <c r="EE135" s="4">
        <v>0.2432</v>
      </c>
      <c r="EF135" s="4">
        <v>1</v>
      </c>
      <c r="EG135" s="4">
        <v>1.7549999999999999</v>
      </c>
      <c r="EH135" s="5">
        <v>0.68140000000000001</v>
      </c>
      <c r="EI135" s="5">
        <v>0.80700000000000005</v>
      </c>
      <c r="EJ135" s="5">
        <v>0.17369999999999999</v>
      </c>
      <c r="EK135" s="5">
        <v>3.4200000000000001E-2</v>
      </c>
      <c r="EL135" s="5">
        <v>0.76500000000000001</v>
      </c>
      <c r="EM135" s="5">
        <v>0.25990000000000002</v>
      </c>
      <c r="EN135" s="5">
        <v>0.99980000000000002</v>
      </c>
      <c r="EO135" s="5">
        <v>1.2961</v>
      </c>
      <c r="EP135" s="4">
        <v>0.74</v>
      </c>
      <c r="EQ135" s="4">
        <v>0.94830000000000003</v>
      </c>
      <c r="ER135" s="4">
        <v>0.1197</v>
      </c>
      <c r="ES135" s="4">
        <v>5.4399999999999997E-2</v>
      </c>
      <c r="ET135" s="4">
        <v>0.53420000000000001</v>
      </c>
      <c r="EU135" s="4">
        <v>0.24410000000000001</v>
      </c>
      <c r="EV135" s="4">
        <v>0.96830000000000005</v>
      </c>
      <c r="EW135" s="4">
        <v>0.56889999999999996</v>
      </c>
      <c r="EX135" s="5">
        <v>0.63839999999999997</v>
      </c>
      <c r="EY135" s="5">
        <v>0.71130000000000004</v>
      </c>
      <c r="EZ135" s="5">
        <v>0.26</v>
      </c>
      <c r="FA135" s="5">
        <v>4.0000000000000001E-3</v>
      </c>
      <c r="FB135" s="5">
        <v>0.85819999999999996</v>
      </c>
      <c r="FC135" s="5">
        <v>0.248</v>
      </c>
      <c r="FD135" s="5">
        <v>1</v>
      </c>
      <c r="FE135" s="5">
        <v>2.6446000000000001</v>
      </c>
      <c r="FF135" s="4">
        <v>0.6492</v>
      </c>
      <c r="FG135" s="4">
        <v>0.73480000000000001</v>
      </c>
      <c r="FH135" s="4">
        <v>0.23649999999999999</v>
      </c>
      <c r="FI135" s="4">
        <v>1.2500000000000001E-2</v>
      </c>
      <c r="FJ135" s="4">
        <v>0.84460000000000002</v>
      </c>
      <c r="FK135" s="4">
        <v>0.24099999999999999</v>
      </c>
      <c r="FL135" s="4">
        <v>1</v>
      </c>
      <c r="FM135" s="4">
        <v>2.1802999999999999</v>
      </c>
      <c r="FN135" s="5">
        <v>0.6603</v>
      </c>
      <c r="FO135" s="5">
        <v>0.75929999999999997</v>
      </c>
      <c r="FP135" s="5">
        <v>0.20899999999999999</v>
      </c>
      <c r="FQ135" s="5">
        <v>2.2800000000000001E-2</v>
      </c>
      <c r="FR135" s="5">
        <v>0.82079999999999997</v>
      </c>
      <c r="FS135" s="5">
        <v>0.24310000000000001</v>
      </c>
      <c r="FT135" s="5">
        <v>1</v>
      </c>
      <c r="FU135" s="5">
        <v>1.8427</v>
      </c>
      <c r="FV135" s="4">
        <v>0.68200000000000005</v>
      </c>
      <c r="FW135" s="4">
        <v>0.80769999999999997</v>
      </c>
      <c r="FX135" s="4">
        <v>0.16750000000000001</v>
      </c>
      <c r="FY135" s="4">
        <v>3.4000000000000002E-2</v>
      </c>
      <c r="FZ135" s="4">
        <v>0.76470000000000005</v>
      </c>
      <c r="GA135" s="4">
        <v>0.26140000000000002</v>
      </c>
      <c r="GB135" s="4">
        <v>0.99990000000000001</v>
      </c>
      <c r="GC135" s="4">
        <v>1.2581</v>
      </c>
      <c r="GD135" s="5">
        <v>0.74009999999999998</v>
      </c>
      <c r="GE135" s="5">
        <v>0.94689999999999996</v>
      </c>
      <c r="GF135" s="5">
        <v>0.11650000000000001</v>
      </c>
      <c r="GG135" s="5">
        <v>5.4699999999999999E-2</v>
      </c>
      <c r="GH135" s="5">
        <v>0.53449999999999998</v>
      </c>
      <c r="GI135" s="5">
        <v>0.24249999999999999</v>
      </c>
      <c r="GJ135" s="5">
        <v>0.97089999999999999</v>
      </c>
      <c r="GK135" s="5">
        <v>0.64770000000000005</v>
      </c>
      <c r="GL135" s="4"/>
      <c r="GM135" s="4"/>
      <c r="GN135" s="4"/>
      <c r="GO135" s="4"/>
      <c r="GP135" s="4"/>
      <c r="GQ135" s="4"/>
      <c r="GR135" s="4"/>
      <c r="GS135" s="4"/>
      <c r="GT135" s="5"/>
      <c r="GU135" s="5"/>
      <c r="GV135" s="5"/>
      <c r="GW135" s="5"/>
      <c r="GX135" s="5"/>
      <c r="GY135" s="5"/>
      <c r="GZ135" s="5"/>
      <c r="HA135" s="5"/>
      <c r="HB135" s="4"/>
      <c r="HC135" s="4"/>
      <c r="HD135" s="4"/>
      <c r="HE135" s="4"/>
      <c r="HF135" s="4"/>
      <c r="HG135" s="4"/>
      <c r="HH135" s="4"/>
      <c r="HI135" s="4"/>
      <c r="HJ135" s="5"/>
      <c r="HK135" s="5"/>
      <c r="HL135" s="5"/>
      <c r="HM135" s="5"/>
      <c r="HN135" s="5"/>
      <c r="HO135" s="5"/>
      <c r="HP135" s="5"/>
      <c r="HQ135" s="5"/>
      <c r="HR135" s="4"/>
      <c r="HS135" s="4"/>
      <c r="HT135" s="4"/>
      <c r="HU135" s="4"/>
      <c r="HV135" s="4"/>
      <c r="HW135" s="4"/>
      <c r="HX135" s="4"/>
      <c r="HY135" s="4"/>
      <c r="HZ135" s="5"/>
      <c r="IA135" s="5"/>
      <c r="IB135" s="5"/>
      <c r="IC135" s="5"/>
      <c r="ID135" s="5"/>
      <c r="IE135" s="5"/>
      <c r="IF135" s="5"/>
      <c r="IG135" s="5"/>
      <c r="IH135" s="4"/>
      <c r="II135" s="4"/>
      <c r="IJ135" s="4"/>
      <c r="IK135" s="4"/>
      <c r="IL135" s="4"/>
      <c r="IM135" s="4"/>
      <c r="IN135" s="4"/>
      <c r="IO135" s="4"/>
      <c r="IP135" s="5"/>
      <c r="IQ135" s="5"/>
      <c r="IR135" s="5"/>
      <c r="IS135" s="5"/>
      <c r="IT135" s="5"/>
      <c r="IU135" s="5"/>
      <c r="IV135" s="5"/>
      <c r="IW135" s="5"/>
      <c r="IX135" s="4"/>
      <c r="IY135" s="4"/>
      <c r="IZ135" s="4"/>
      <c r="JA135" s="4"/>
      <c r="JB135" s="4"/>
      <c r="JC135" s="4"/>
      <c r="JD135" s="4"/>
      <c r="JE135" s="4"/>
      <c r="JF135" s="5"/>
      <c r="JG135" s="5"/>
      <c r="JH135" s="5"/>
      <c r="JI135" s="5"/>
      <c r="JJ135" s="5"/>
      <c r="JK135" s="5"/>
      <c r="JL135" s="5"/>
      <c r="JM135" s="5"/>
      <c r="JN135" s="4">
        <f t="shared" si="48"/>
        <v>0.6728708333333332</v>
      </c>
      <c r="JO135" s="4">
        <f t="shared" si="49"/>
        <v>0.78876666666666662</v>
      </c>
      <c r="JP135" s="4">
        <f t="shared" si="50"/>
        <v>0.19781250000000003</v>
      </c>
      <c r="JQ135" s="4">
        <f t="shared" si="51"/>
        <v>2.52E-2</v>
      </c>
      <c r="JR135" s="4">
        <f t="shared" si="52"/>
        <v>0.76984166666666676</v>
      </c>
      <c r="JS135" s="4">
        <f t="shared" si="53"/>
        <v>0.24835789473684206</v>
      </c>
      <c r="JT135" s="4">
        <f t="shared" si="54"/>
        <v>0.99525416666666677</v>
      </c>
      <c r="JU135" s="4">
        <f t="shared" si="55"/>
        <v>1.7540708333333335</v>
      </c>
      <c r="JV135" s="1" t="str" cm="1">
        <f t="array" aca="1" ref="JV135" ca="1">CONCATENATE(INDIRECT(ADDRESS(1,MATCH(_xlfn.MINIFS(B135:JM135,metrics.rec,"MAE"),B135:JM135,0)+1)), ", ", INDIRECT(ADDRESS(2,MATCH(_xlfn.MINIFS(B135:JM135,metrics.rec,"MAE"),B135:JM135,0)+1)))</f>
        <v>k=5, r=0.1</v>
      </c>
      <c r="JW135" s="1" t="str" cm="1">
        <f t="array" aca="1" ref="JW135" ca="1">CONCATENATE(INDIRECT(ADDRESS(1,MATCH(_xlfn.MINIFS(B135:JM135,metrics.rec,"MSE"),B135:JM135,0)+1)), ", ", INDIRECT(ADDRESS(2,MATCH(_xlfn.MINIFS(B135:JM135,metrics.rec,"MSE"),B135:JM135,0)+1)))</f>
        <v>k=5, r=0.1</v>
      </c>
      <c r="JX135" s="1" t="str" cm="1">
        <f t="array" aca="1" ref="JX135" ca="1">CONCATENATE(INDIRECT(ADDRESS(1,MATCH(_xlfn.MAXIFS(B135:JM135,metrics.rec,"R"),B135:JM135,0)+1)), ", ", INDIRECT(ADDRESS(2,MATCH(_xlfn.MAXIFS(B135:JM135,metrics.rec,"R"),B135:JM135,0)+1)))</f>
        <v>k=10, r=0.1</v>
      </c>
      <c r="JY135" s="1" t="str" cm="1">
        <f t="array" aca="1" ref="JY135" ca="1">CONCATENATE(INDIRECT(ADDRESS(1,MATCH(_xlfn.MAXIFS(B135:JM135,metrics.rec,"Precision"),B135:JM135,0)+1)), ", ", INDIRECT(ADDRESS(2,MATCH(_xlfn.MAXIFS(B135:JM135,metrics.rec,"Precision"),B135:JM135,0)+1)))</f>
        <v>k=20, r=0.9</v>
      </c>
      <c r="JZ135" s="1" t="str" cm="1">
        <f t="array" aca="1" ref="JZ135" ca="1">CONCATENATE(INDIRECT(ADDRESS(1,MATCH(_xlfn.MAXIFS(B135:JM135,metrics.rec,"Recall"),B135:JM135,0)+1)), ", ", INDIRECT(ADDRESS(2,MATCH(_xlfn.MAXIFS(B135:JM135,metrics.rec,"Recall"),B135:JM135,0)+1)))</f>
        <v>k=20, r=0.1</v>
      </c>
      <c r="KA135" s="1" t="str" cm="1">
        <f t="array" aca="1" ref="KA135" ca="1">CONCATENATE(INDIRECT(ADDRESS(1,MATCH(_xlfn.MAXIFS(B135:JM135,metrics.rec,"Coverage"),B135:JM135,0)+1)), ", ", INDIRECT(ADDRESS(2,MATCH(_xlfn.MAXIFS(B135:JM135,metrics.rec,"Coverage"),B135:JM135,0)+1)))</f>
        <v>k=5, r=0.8</v>
      </c>
      <c r="KB135" s="1" t="str" cm="1">
        <f t="array" aca="1" ref="KB135" ca="1">CONCATENATE(INDIRECT(ADDRESS(1,MATCH(_xlfn.MAXIFS(B135:JM135,metrics.rec,"Recatio"),B135:JM135,0)+1)), ", ", INDIRECT(ADDRESS(2,MATCH(_xlfn.MAXIFS(B135:JM135,metrics.rec,"Recatio"),B135:JM135,0)+1)))</f>
        <v>k=5, r=0.1</v>
      </c>
      <c r="KC135" s="1" t="str" cm="1">
        <f t="array" aca="1" ref="KC135" ca="1">CONCATENATE(INDIRECT(ADDRESS(1,MATCH(_xlfn.MINIFS(B135:JM135,metrics.rec,"Time"),B135:JM135,0)+1)), ", ", INDIRECT(ADDRESS(2,MATCH(_xlfn.MINIFS(B135:JM135,metrics.rec,"Time"),B135:JM135,0)+1)))</f>
        <v>k=15, r=0.9</v>
      </c>
    </row>
    <row r="136" spans="1:289" x14ac:dyDescent="0.2">
      <c r="A136" s="1" t="s">
        <v>122</v>
      </c>
      <c r="B136" s="4">
        <v>0.64280000000000004</v>
      </c>
      <c r="C136" s="4">
        <v>0.72960000000000003</v>
      </c>
      <c r="D136" s="4">
        <v>0.27550000000000002</v>
      </c>
      <c r="E136" s="4">
        <v>1.6999999999999999E-3</v>
      </c>
      <c r="F136" s="4">
        <v>0.87770000000000004</v>
      </c>
      <c r="G136" s="4"/>
      <c r="H136" s="4">
        <v>1</v>
      </c>
      <c r="I136" s="4">
        <v>2.8591000000000002</v>
      </c>
      <c r="J136" s="5">
        <v>0.64600000000000002</v>
      </c>
      <c r="K136" s="5">
        <v>0.74129999999999996</v>
      </c>
      <c r="L136" s="5">
        <v>0.29149999999999998</v>
      </c>
      <c r="M136" s="5">
        <v>3.3999999999999998E-3</v>
      </c>
      <c r="N136" s="5">
        <v>0.87439999999999996</v>
      </c>
      <c r="O136" s="5">
        <v>0.59670000000000001</v>
      </c>
      <c r="P136" s="5">
        <v>1</v>
      </c>
      <c r="Q136" s="5">
        <v>2.6467000000000001</v>
      </c>
      <c r="R136" s="4">
        <v>0.65359999999999996</v>
      </c>
      <c r="S136" s="4">
        <v>0.75680000000000003</v>
      </c>
      <c r="T136" s="4">
        <v>0.28299999999999997</v>
      </c>
      <c r="U136" s="4">
        <v>5.3E-3</v>
      </c>
      <c r="V136" s="4">
        <v>0.86870000000000003</v>
      </c>
      <c r="W136" s="4"/>
      <c r="X136" s="4">
        <v>1</v>
      </c>
      <c r="Y136" s="4">
        <v>2.4706999999999999</v>
      </c>
      <c r="Z136" s="5">
        <v>0.65590000000000004</v>
      </c>
      <c r="AA136" s="5">
        <v>0.76060000000000005</v>
      </c>
      <c r="AB136" s="5">
        <v>0.27360000000000001</v>
      </c>
      <c r="AC136" s="5">
        <v>7.4999999999999997E-3</v>
      </c>
      <c r="AD136" s="5">
        <v>0.86270000000000002</v>
      </c>
      <c r="AE136" s="5">
        <v>0.58079999999999998</v>
      </c>
      <c r="AF136" s="5">
        <v>1</v>
      </c>
      <c r="AG136" s="5">
        <v>2.1819999999999999</v>
      </c>
      <c r="AH136" s="4">
        <v>0.6603</v>
      </c>
      <c r="AI136" s="4">
        <v>0.77039999999999997</v>
      </c>
      <c r="AJ136" s="4">
        <v>0.26579999999999998</v>
      </c>
      <c r="AK136" s="4">
        <v>1.0200000000000001E-2</v>
      </c>
      <c r="AL136" s="4">
        <v>0.85009999999999997</v>
      </c>
      <c r="AM136" s="4"/>
      <c r="AN136" s="4">
        <v>1</v>
      </c>
      <c r="AO136" s="4">
        <v>1.9807999999999999</v>
      </c>
      <c r="AP136" s="5">
        <v>0.66849999999999998</v>
      </c>
      <c r="AQ136" s="5">
        <v>0.78900000000000003</v>
      </c>
      <c r="AR136" s="5">
        <v>0.2427</v>
      </c>
      <c r="AS136" s="5">
        <v>1.35E-2</v>
      </c>
      <c r="AT136" s="5">
        <v>0.8337</v>
      </c>
      <c r="AU136" s="5">
        <v>0.54510000000000003</v>
      </c>
      <c r="AV136" s="5">
        <v>1</v>
      </c>
      <c r="AW136" s="5">
        <v>1.8381000000000001</v>
      </c>
      <c r="AX136" s="4">
        <v>0.68089999999999995</v>
      </c>
      <c r="AY136" s="4">
        <v>0.81569999999999998</v>
      </c>
      <c r="AZ136" s="4">
        <v>0.21579999999999999</v>
      </c>
      <c r="BA136" s="4">
        <v>1.83E-2</v>
      </c>
      <c r="BB136" s="4">
        <v>0.80889999999999995</v>
      </c>
      <c r="BC136" s="4"/>
      <c r="BD136" s="4">
        <v>1</v>
      </c>
      <c r="BE136" s="4">
        <v>1.5028999999999999</v>
      </c>
      <c r="BF136" s="5">
        <v>0.70150000000000001</v>
      </c>
      <c r="BG136" s="5">
        <v>0.8669</v>
      </c>
      <c r="BH136" s="5">
        <v>0.18340000000000001</v>
      </c>
      <c r="BI136" s="5">
        <v>2.6499999999999999E-2</v>
      </c>
      <c r="BJ136" s="5">
        <v>0.75229999999999997</v>
      </c>
      <c r="BK136" s="5">
        <v>0.44929999999999998</v>
      </c>
      <c r="BL136" s="5">
        <v>0.99839999999999995</v>
      </c>
      <c r="BM136" s="5">
        <v>1.1357999999999999</v>
      </c>
      <c r="BN136" s="4">
        <v>0.74019999999999997</v>
      </c>
      <c r="BO136" s="4">
        <v>0.9546</v>
      </c>
      <c r="BP136" s="4">
        <v>0.1162</v>
      </c>
      <c r="BQ136" s="4">
        <v>5.0900000000000001E-2</v>
      </c>
      <c r="BR136" s="4">
        <v>0.57469999999999999</v>
      </c>
      <c r="BS136" s="4"/>
      <c r="BT136" s="4">
        <v>0.97640000000000005</v>
      </c>
      <c r="BU136" s="4">
        <v>0.70630000000000004</v>
      </c>
      <c r="BV136" s="5">
        <v>0.64590000000000003</v>
      </c>
      <c r="BW136" s="5">
        <v>0.74270000000000003</v>
      </c>
      <c r="BX136" s="5">
        <v>0.2954</v>
      </c>
      <c r="BY136" s="5">
        <v>1.6999999999999999E-3</v>
      </c>
      <c r="BZ136" s="5">
        <v>0.87870000000000004</v>
      </c>
      <c r="CA136" s="5">
        <v>0.60560000000000003</v>
      </c>
      <c r="CB136" s="5">
        <v>1</v>
      </c>
      <c r="CC136" s="5">
        <v>3.3233000000000001</v>
      </c>
      <c r="CD136" s="4">
        <v>0.65269999999999995</v>
      </c>
      <c r="CE136" s="4">
        <v>0.75280000000000002</v>
      </c>
      <c r="CF136" s="4">
        <v>0.28699999999999998</v>
      </c>
      <c r="CG136" s="4">
        <v>5.3E-3</v>
      </c>
      <c r="CH136" s="4">
        <v>0.86860000000000004</v>
      </c>
      <c r="CI136" s="4">
        <v>0.5897</v>
      </c>
      <c r="CJ136" s="4">
        <v>1</v>
      </c>
      <c r="CK136" s="4">
        <v>2.5083000000000002</v>
      </c>
      <c r="CL136" s="5">
        <v>0.66169999999999995</v>
      </c>
      <c r="CM136" s="5">
        <v>0.77500000000000002</v>
      </c>
      <c r="CN136" s="5">
        <v>0.2601</v>
      </c>
      <c r="CO136" s="5">
        <v>1.01E-2</v>
      </c>
      <c r="CP136" s="5">
        <v>0.85109999999999997</v>
      </c>
      <c r="CQ136" s="5">
        <v>0.56659999999999999</v>
      </c>
      <c r="CR136" s="5">
        <v>1</v>
      </c>
      <c r="CS136" s="5">
        <v>1.9987999999999999</v>
      </c>
      <c r="CT136" s="4">
        <v>0.68120000000000003</v>
      </c>
      <c r="CU136" s="4">
        <v>0.81779999999999997</v>
      </c>
      <c r="CV136" s="4">
        <v>0.21990000000000001</v>
      </c>
      <c r="CW136" s="4">
        <v>1.83E-2</v>
      </c>
      <c r="CX136" s="4">
        <v>0.80879999999999996</v>
      </c>
      <c r="CY136" s="4">
        <v>0.51400000000000001</v>
      </c>
      <c r="CZ136" s="4">
        <v>0.99980000000000002</v>
      </c>
      <c r="DA136" s="4">
        <v>1.4278</v>
      </c>
      <c r="DB136" s="5">
        <v>0.73909999999999998</v>
      </c>
      <c r="DC136" s="5">
        <v>0.9516</v>
      </c>
      <c r="DD136" s="5">
        <v>0.1278</v>
      </c>
      <c r="DE136" s="5">
        <v>5.0799999999999998E-2</v>
      </c>
      <c r="DF136" s="5">
        <v>0.57389999999999997</v>
      </c>
      <c r="DG136" s="5">
        <v>0.28079999999999999</v>
      </c>
      <c r="DH136" s="5">
        <v>0.97219999999999995</v>
      </c>
      <c r="DI136" s="5">
        <v>0.59299999999999997</v>
      </c>
      <c r="DJ136" s="4">
        <v>0.64490000000000003</v>
      </c>
      <c r="DK136" s="4">
        <v>0.73729999999999996</v>
      </c>
      <c r="DL136" s="4">
        <v>0.29809999999999998</v>
      </c>
      <c r="DM136" s="4">
        <v>1.6999999999999999E-3</v>
      </c>
      <c r="DN136" s="4">
        <v>0.87749999999999995</v>
      </c>
      <c r="DO136" s="4">
        <v>0.60550000000000004</v>
      </c>
      <c r="DP136" s="4">
        <v>1</v>
      </c>
      <c r="DQ136" s="4">
        <v>3.0011999999999999</v>
      </c>
      <c r="DR136" s="5">
        <v>0.6522</v>
      </c>
      <c r="DS136" s="5">
        <v>0.75419999999999998</v>
      </c>
      <c r="DT136" s="5">
        <v>0.27879999999999999</v>
      </c>
      <c r="DU136" s="5">
        <v>5.3E-3</v>
      </c>
      <c r="DV136" s="5">
        <v>0.86929999999999996</v>
      </c>
      <c r="DW136" s="5">
        <v>0.58979999999999999</v>
      </c>
      <c r="DX136" s="5">
        <v>1</v>
      </c>
      <c r="DY136" s="5">
        <v>2.4678</v>
      </c>
      <c r="DZ136" s="4">
        <v>0.66149999999999998</v>
      </c>
      <c r="EA136" s="4">
        <v>0.77370000000000005</v>
      </c>
      <c r="EB136" s="4">
        <v>0.2616</v>
      </c>
      <c r="EC136" s="4">
        <v>1.0200000000000001E-2</v>
      </c>
      <c r="ED136" s="4">
        <v>0.8508</v>
      </c>
      <c r="EE136" s="4">
        <v>0.56479999999999997</v>
      </c>
      <c r="EF136" s="4">
        <v>1</v>
      </c>
      <c r="EG136" s="4">
        <v>2.0488</v>
      </c>
      <c r="EH136" s="5">
        <v>0.68110000000000004</v>
      </c>
      <c r="EI136" s="5">
        <v>0.81850000000000001</v>
      </c>
      <c r="EJ136" s="5">
        <v>0.21940000000000001</v>
      </c>
      <c r="EK136" s="5">
        <v>1.83E-2</v>
      </c>
      <c r="EL136" s="5">
        <v>0.80859999999999999</v>
      </c>
      <c r="EM136" s="5">
        <v>0.51319999999999999</v>
      </c>
      <c r="EN136" s="5">
        <v>0.99980000000000002</v>
      </c>
      <c r="EO136" s="5">
        <v>1.3893</v>
      </c>
      <c r="EP136" s="4">
        <v>0.7389</v>
      </c>
      <c r="EQ136" s="4">
        <v>0.95169999999999999</v>
      </c>
      <c r="ER136" s="4">
        <v>0.13139999999999999</v>
      </c>
      <c r="ES136" s="4">
        <v>5.1200000000000002E-2</v>
      </c>
      <c r="ET136" s="4">
        <v>0.57279999999999998</v>
      </c>
      <c r="EU136" s="4">
        <v>0.27829999999999999</v>
      </c>
      <c r="EV136" s="4">
        <v>0.96809999999999996</v>
      </c>
      <c r="EW136" s="4">
        <v>0.56999999999999995</v>
      </c>
      <c r="EX136" s="5">
        <v>0.64170000000000005</v>
      </c>
      <c r="EY136" s="5">
        <v>0.73099999999999998</v>
      </c>
      <c r="EZ136" s="5">
        <v>0.29749999999999999</v>
      </c>
      <c r="FA136" s="5">
        <v>1.6999999999999999E-3</v>
      </c>
      <c r="FB136" s="5">
        <v>0.87839999999999996</v>
      </c>
      <c r="FC136" s="5">
        <v>0.60550000000000004</v>
      </c>
      <c r="FD136" s="5">
        <v>1</v>
      </c>
      <c r="FE136" s="5">
        <v>2.8708</v>
      </c>
      <c r="FF136" s="4">
        <v>0.65229999999999999</v>
      </c>
      <c r="FG136" s="4">
        <v>0.75370000000000004</v>
      </c>
      <c r="FH136" s="4">
        <v>0.28370000000000001</v>
      </c>
      <c r="FI136" s="4">
        <v>5.3E-3</v>
      </c>
      <c r="FJ136" s="4">
        <v>0.86890000000000001</v>
      </c>
      <c r="FK136" s="4">
        <v>0.58889999999999998</v>
      </c>
      <c r="FL136" s="4">
        <v>1</v>
      </c>
      <c r="FM136" s="4">
        <v>2.6787999999999998</v>
      </c>
      <c r="FN136" s="5">
        <v>0.66220000000000001</v>
      </c>
      <c r="FO136" s="5">
        <v>0.77629999999999999</v>
      </c>
      <c r="FP136" s="5">
        <v>0.26319999999999999</v>
      </c>
      <c r="FQ136" s="5">
        <v>1.0200000000000001E-2</v>
      </c>
      <c r="FR136" s="5">
        <v>0.8518</v>
      </c>
      <c r="FS136" s="5">
        <v>0.56579999999999997</v>
      </c>
      <c r="FT136" s="5">
        <v>1</v>
      </c>
      <c r="FU136" s="5">
        <v>2.0581999999999998</v>
      </c>
      <c r="FV136" s="4">
        <v>0.68230000000000002</v>
      </c>
      <c r="FW136" s="4">
        <v>0.82079999999999997</v>
      </c>
      <c r="FX136" s="4">
        <v>0.2155</v>
      </c>
      <c r="FY136" s="4">
        <v>1.8200000000000001E-2</v>
      </c>
      <c r="FZ136" s="4">
        <v>0.80840000000000001</v>
      </c>
      <c r="GA136" s="4">
        <v>0.51519999999999999</v>
      </c>
      <c r="GB136" s="4">
        <v>0.99990000000000001</v>
      </c>
      <c r="GC136" s="4">
        <v>1.3343</v>
      </c>
      <c r="GD136" s="5">
        <v>0.7389</v>
      </c>
      <c r="GE136" s="5">
        <v>0.95030000000000003</v>
      </c>
      <c r="GF136" s="5">
        <v>0.12790000000000001</v>
      </c>
      <c r="GG136" s="5">
        <v>5.1499999999999997E-2</v>
      </c>
      <c r="GH136" s="5">
        <v>0.57399999999999995</v>
      </c>
      <c r="GI136" s="5">
        <v>0.27689999999999998</v>
      </c>
      <c r="GJ136" s="5">
        <v>0.97030000000000005</v>
      </c>
      <c r="GK136" s="5">
        <v>0.64329999999999998</v>
      </c>
      <c r="GL136" s="4"/>
      <c r="GM136" s="4"/>
      <c r="GN136" s="4"/>
      <c r="GO136" s="4"/>
      <c r="GP136" s="4"/>
      <c r="GQ136" s="4"/>
      <c r="GR136" s="4"/>
      <c r="GS136" s="4"/>
      <c r="GT136" s="5"/>
      <c r="GU136" s="5"/>
      <c r="GV136" s="5"/>
      <c r="GW136" s="5"/>
      <c r="GX136" s="5"/>
      <c r="GY136" s="5"/>
      <c r="GZ136" s="5"/>
      <c r="HA136" s="5"/>
      <c r="HB136" s="4"/>
      <c r="HC136" s="4"/>
      <c r="HD136" s="4"/>
      <c r="HE136" s="4"/>
      <c r="HF136" s="4"/>
      <c r="HG136" s="4"/>
      <c r="HH136" s="4"/>
      <c r="HI136" s="4"/>
      <c r="HJ136" s="5"/>
      <c r="HK136" s="5"/>
      <c r="HL136" s="5"/>
      <c r="HM136" s="5"/>
      <c r="HN136" s="5"/>
      <c r="HO136" s="5"/>
      <c r="HP136" s="5"/>
      <c r="HQ136" s="5"/>
      <c r="HR136" s="4"/>
      <c r="HS136" s="4"/>
      <c r="HT136" s="4"/>
      <c r="HU136" s="4"/>
      <c r="HV136" s="4"/>
      <c r="HW136" s="4"/>
      <c r="HX136" s="4"/>
      <c r="HY136" s="4"/>
      <c r="HZ136" s="5"/>
      <c r="IA136" s="5"/>
      <c r="IB136" s="5"/>
      <c r="IC136" s="5"/>
      <c r="ID136" s="5"/>
      <c r="IE136" s="5"/>
      <c r="IF136" s="5"/>
      <c r="IG136" s="5"/>
      <c r="IH136" s="4"/>
      <c r="II136" s="4"/>
      <c r="IJ136" s="4"/>
      <c r="IK136" s="4"/>
      <c r="IL136" s="4"/>
      <c r="IM136" s="4"/>
      <c r="IN136" s="4"/>
      <c r="IO136" s="4"/>
      <c r="IP136" s="5"/>
      <c r="IQ136" s="5"/>
      <c r="IR136" s="5"/>
      <c r="IS136" s="5"/>
      <c r="IT136" s="5"/>
      <c r="IU136" s="5"/>
      <c r="IV136" s="5"/>
      <c r="IW136" s="5"/>
      <c r="IX136" s="4"/>
      <c r="IY136" s="4"/>
      <c r="IZ136" s="4"/>
      <c r="JA136" s="4"/>
      <c r="JB136" s="4"/>
      <c r="JC136" s="4"/>
      <c r="JD136" s="4"/>
      <c r="JE136" s="4"/>
      <c r="JF136" s="5"/>
      <c r="JG136" s="5"/>
      <c r="JH136" s="5"/>
      <c r="JI136" s="5"/>
      <c r="JJ136" s="5"/>
      <c r="JK136" s="5"/>
      <c r="JL136" s="5"/>
      <c r="JM136" s="5"/>
      <c r="JN136" s="4">
        <f t="shared" si="48"/>
        <v>0.67442916666666675</v>
      </c>
      <c r="JO136" s="4">
        <f t="shared" si="49"/>
        <v>0.80384583333333326</v>
      </c>
      <c r="JP136" s="4">
        <f t="shared" si="50"/>
        <v>0.23811666666666667</v>
      </c>
      <c r="JQ136" s="4">
        <f t="shared" si="51"/>
        <v>1.6545833333333333E-2</v>
      </c>
      <c r="JR136" s="4">
        <f t="shared" si="52"/>
        <v>0.80186666666666673</v>
      </c>
      <c r="JS136" s="4">
        <f t="shared" si="53"/>
        <v>0.51749999999999996</v>
      </c>
      <c r="JT136" s="4">
        <f t="shared" si="54"/>
        <v>0.99520416666666678</v>
      </c>
      <c r="JU136" s="4">
        <f t="shared" si="55"/>
        <v>1.9265041666666669</v>
      </c>
      <c r="JV136" s="1" t="str" cm="1">
        <f t="array" aca="1" ref="JV136" ca="1">CONCATENATE(INDIRECT(ADDRESS(1,MATCH(_xlfn.MINIFS(B136:JM136,metrics.rec,"MAE"),B136:JM136,0)+1)), ", ", INDIRECT(ADDRESS(2,MATCH(_xlfn.MINIFS(B136:JM136,metrics.rec,"MAE"),B136:JM136,0)+1)))</f>
        <v>k=20, r=0.1</v>
      </c>
      <c r="JW136" s="1" t="str" cm="1">
        <f t="array" aca="1" ref="JW136" ca="1">CONCATENATE(INDIRECT(ADDRESS(1,MATCH(_xlfn.MINIFS(B136:JM136,metrics.rec,"MSE"),B136:JM136,0)+1)), ", ", INDIRECT(ADDRESS(2,MATCH(_xlfn.MINIFS(B136:JM136,metrics.rec,"MSE"),B136:JM136,0)+1)))</f>
        <v>k=5, r=0.1</v>
      </c>
      <c r="JX136" s="1" t="str" cm="1">
        <f t="array" aca="1" ref="JX136" ca="1">CONCATENATE(INDIRECT(ADDRESS(1,MATCH(_xlfn.MAXIFS(B136:JM136,metrics.rec,"R"),B136:JM136,0)+1)), ", ", INDIRECT(ADDRESS(2,MATCH(_xlfn.MAXIFS(B136:JM136,metrics.rec,"R"),B136:JM136,0)+1)))</f>
        <v>k=10, r=0.1</v>
      </c>
      <c r="JY136" s="1" t="str" cm="1">
        <f t="array" aca="1" ref="JY136" ca="1">CONCATENATE(INDIRECT(ADDRESS(1,MATCH(_xlfn.MAXIFS(B136:JM136,metrics.rec,"Precision"),B136:JM136,0)+1)), ", ", INDIRECT(ADDRESS(2,MATCH(_xlfn.MAXIFS(B136:JM136,metrics.rec,"Precision"),B136:JM136,0)+1)))</f>
        <v>k=20, r=0.9</v>
      </c>
      <c r="JZ136" s="1" t="str" cm="1">
        <f t="array" aca="1" ref="JZ136" ca="1">CONCATENATE(INDIRECT(ADDRESS(1,MATCH(_xlfn.MAXIFS(B136:JM136,metrics.rec,"Recall"),B136:JM136,0)+1)), ", ", INDIRECT(ADDRESS(2,MATCH(_xlfn.MAXIFS(B136:JM136,metrics.rec,"Recall"),B136:JM136,0)+1)))</f>
        <v>k=10, r=0.1</v>
      </c>
      <c r="KA136" s="1" t="str" cm="1">
        <f t="array" aca="1" ref="KA136" ca="1">CONCATENATE(INDIRECT(ADDRESS(1,MATCH(_xlfn.MAXIFS(B136:JM136,metrics.rec,"Coverage"),B136:JM136,0)+1)), ", ", INDIRECT(ADDRESS(2,MATCH(_xlfn.MAXIFS(B136:JM136,metrics.rec,"Coverage"),B136:JM136,0)+1)))</f>
        <v>k=10, r=0.1</v>
      </c>
      <c r="KB136" s="1" t="str" cm="1">
        <f t="array" aca="1" ref="KB136" ca="1">CONCATENATE(INDIRECT(ADDRESS(1,MATCH(_xlfn.MAXIFS(B136:JM136,metrics.rec,"Recatio"),B136:JM136,0)+1)), ", ", INDIRECT(ADDRESS(2,MATCH(_xlfn.MAXIFS(B136:JM136,metrics.rec,"Recatio"),B136:JM136,0)+1)))</f>
        <v>k=5, r=0.1</v>
      </c>
      <c r="KC136" s="1" t="str" cm="1">
        <f t="array" aca="1" ref="KC136" ca="1">CONCATENATE(INDIRECT(ADDRESS(1,MATCH(_xlfn.MINIFS(B136:JM136,metrics.rec,"Time"),B136:JM136,0)+1)), ", ", INDIRECT(ADDRESS(2,MATCH(_xlfn.MINIFS(B136:JM136,metrics.rec,"Time"),B136:JM136,0)+1)))</f>
        <v>k=15, r=0.9</v>
      </c>
    </row>
    <row r="137" spans="1:289" x14ac:dyDescent="0.2">
      <c r="A137" s="1" t="s">
        <v>123</v>
      </c>
      <c r="B137" s="4">
        <v>0.63560000000000005</v>
      </c>
      <c r="C137" s="4">
        <v>0.70569999999999999</v>
      </c>
      <c r="D137" s="4">
        <v>0.26190000000000002</v>
      </c>
      <c r="E137" s="4">
        <v>2.8999999999999998E-3</v>
      </c>
      <c r="F137" s="4">
        <v>0.86809999999999998</v>
      </c>
      <c r="G137" s="4"/>
      <c r="H137" s="4">
        <v>1</v>
      </c>
      <c r="I137" s="4">
        <v>2.7448000000000001</v>
      </c>
      <c r="J137" s="5">
        <v>0.64139999999999997</v>
      </c>
      <c r="K137" s="5">
        <v>0.72219999999999995</v>
      </c>
      <c r="L137" s="5">
        <v>0.26769999999999999</v>
      </c>
      <c r="M137" s="5">
        <v>5.7999999999999996E-3</v>
      </c>
      <c r="N137" s="5">
        <v>0.86360000000000003</v>
      </c>
      <c r="O137" s="5">
        <v>0.34150000000000003</v>
      </c>
      <c r="P137" s="5">
        <v>1</v>
      </c>
      <c r="Q137" s="5">
        <v>2.5163000000000002</v>
      </c>
      <c r="R137" s="4">
        <v>0.64749999999999996</v>
      </c>
      <c r="S137" s="4">
        <v>0.7359</v>
      </c>
      <c r="T137" s="4">
        <v>0.25409999999999999</v>
      </c>
      <c r="U137" s="4">
        <v>9.1000000000000004E-3</v>
      </c>
      <c r="V137" s="4">
        <v>0.85540000000000005</v>
      </c>
      <c r="W137" s="4"/>
      <c r="X137" s="4">
        <v>1</v>
      </c>
      <c r="Y137" s="4">
        <v>2.3323999999999998</v>
      </c>
      <c r="Z137" s="5">
        <v>0.65159999999999996</v>
      </c>
      <c r="AA137" s="5">
        <v>0.74260000000000004</v>
      </c>
      <c r="AB137" s="5">
        <v>0.24440000000000001</v>
      </c>
      <c r="AC137" s="5">
        <v>1.29E-2</v>
      </c>
      <c r="AD137" s="5">
        <v>0.84740000000000004</v>
      </c>
      <c r="AE137" s="5">
        <v>0.33229999999999998</v>
      </c>
      <c r="AF137" s="5">
        <v>1</v>
      </c>
      <c r="AG137" s="5">
        <v>2.0895000000000001</v>
      </c>
      <c r="AH137" s="4">
        <v>0.65820000000000001</v>
      </c>
      <c r="AI137" s="4">
        <v>0.75670000000000004</v>
      </c>
      <c r="AJ137" s="4">
        <v>0.23719999999999999</v>
      </c>
      <c r="AK137" s="4">
        <v>1.7100000000000001E-2</v>
      </c>
      <c r="AL137" s="4">
        <v>0.83099999999999996</v>
      </c>
      <c r="AM137" s="4"/>
      <c r="AN137" s="4">
        <v>1</v>
      </c>
      <c r="AO137" s="4">
        <v>1.9450000000000001</v>
      </c>
      <c r="AP137" s="5">
        <v>0.66790000000000005</v>
      </c>
      <c r="AQ137" s="5">
        <v>0.77880000000000005</v>
      </c>
      <c r="AR137" s="5">
        <v>0.20619999999999999</v>
      </c>
      <c r="AS137" s="5">
        <v>2.23E-2</v>
      </c>
      <c r="AT137" s="5">
        <v>0.80910000000000004</v>
      </c>
      <c r="AU137" s="5">
        <v>0.32100000000000001</v>
      </c>
      <c r="AV137" s="5">
        <v>1</v>
      </c>
      <c r="AW137" s="5">
        <v>1.7359</v>
      </c>
      <c r="AX137" s="4">
        <v>0.68389999999999995</v>
      </c>
      <c r="AY137" s="4">
        <v>0.81240000000000001</v>
      </c>
      <c r="AZ137" s="4">
        <v>0.17449999999999999</v>
      </c>
      <c r="BA137" s="4">
        <v>2.8500000000000001E-2</v>
      </c>
      <c r="BB137" s="4">
        <v>0.77159999999999995</v>
      </c>
      <c r="BC137" s="4"/>
      <c r="BD137" s="4">
        <v>1</v>
      </c>
      <c r="BE137" s="4">
        <v>1.3883000000000001</v>
      </c>
      <c r="BF137" s="5">
        <v>0.70789999999999997</v>
      </c>
      <c r="BG137" s="5">
        <v>0.87170000000000003</v>
      </c>
      <c r="BH137" s="5">
        <v>0.14560000000000001</v>
      </c>
      <c r="BI137" s="5">
        <v>3.5799999999999998E-2</v>
      </c>
      <c r="BJ137" s="5">
        <v>0.69379999999999997</v>
      </c>
      <c r="BK137" s="5">
        <v>0.30690000000000001</v>
      </c>
      <c r="BL137" s="5">
        <v>0.99839999999999995</v>
      </c>
      <c r="BM137" s="5">
        <v>1.1174999999999999</v>
      </c>
      <c r="BN137" s="4">
        <v>0.74739999999999995</v>
      </c>
      <c r="BO137" s="4">
        <v>0.96640000000000004</v>
      </c>
      <c r="BP137" s="4">
        <v>0.10489999999999999</v>
      </c>
      <c r="BQ137" s="4">
        <v>5.1799999999999999E-2</v>
      </c>
      <c r="BR137" s="4">
        <v>0.52029999999999998</v>
      </c>
      <c r="BS137" s="4"/>
      <c r="BT137" s="4">
        <v>0.97640000000000005</v>
      </c>
      <c r="BU137" s="4">
        <v>0.7177</v>
      </c>
      <c r="BV137" s="5">
        <v>0.63939999999999997</v>
      </c>
      <c r="BW137" s="5">
        <v>0.71989999999999998</v>
      </c>
      <c r="BX137" s="5">
        <v>0.29170000000000001</v>
      </c>
      <c r="BY137" s="5">
        <v>2.8999999999999998E-3</v>
      </c>
      <c r="BZ137" s="5">
        <v>0.86899999999999999</v>
      </c>
      <c r="CA137" s="5">
        <v>0.35060000000000002</v>
      </c>
      <c r="CB137" s="5">
        <v>1</v>
      </c>
      <c r="CC137" s="5">
        <v>2.8860999999999999</v>
      </c>
      <c r="CD137" s="4">
        <v>0.64610000000000001</v>
      </c>
      <c r="CE137" s="4">
        <v>0.73170000000000002</v>
      </c>
      <c r="CF137" s="4">
        <v>0.26729999999999998</v>
      </c>
      <c r="CG137" s="4">
        <v>9.1000000000000004E-3</v>
      </c>
      <c r="CH137" s="4">
        <v>0.85560000000000003</v>
      </c>
      <c r="CI137" s="4">
        <v>0.33679999999999999</v>
      </c>
      <c r="CJ137" s="4">
        <v>1</v>
      </c>
      <c r="CK137" s="4">
        <v>2.3864999999999998</v>
      </c>
      <c r="CL137" s="5">
        <v>0.65880000000000005</v>
      </c>
      <c r="CM137" s="5">
        <v>0.75949999999999995</v>
      </c>
      <c r="CN137" s="5">
        <v>0.22889999999999999</v>
      </c>
      <c r="CO137" s="5">
        <v>1.72E-2</v>
      </c>
      <c r="CP137" s="5">
        <v>0.83189999999999997</v>
      </c>
      <c r="CQ137" s="5">
        <v>0.32529999999999998</v>
      </c>
      <c r="CR137" s="5">
        <v>1</v>
      </c>
      <c r="CS137" s="5">
        <v>1.1706000000000001</v>
      </c>
      <c r="CT137" s="4">
        <v>0.6825</v>
      </c>
      <c r="CU137" s="4">
        <v>0.81210000000000004</v>
      </c>
      <c r="CV137" s="4">
        <v>0.18310000000000001</v>
      </c>
      <c r="CW137" s="4">
        <v>2.8500000000000001E-2</v>
      </c>
      <c r="CX137" s="4">
        <v>0.77070000000000005</v>
      </c>
      <c r="CY137" s="4">
        <v>0.3145</v>
      </c>
      <c r="CZ137" s="4">
        <v>0.99980000000000002</v>
      </c>
      <c r="DA137" s="4">
        <v>1.3697999999999999</v>
      </c>
      <c r="DB137" s="5">
        <v>0.74709999999999999</v>
      </c>
      <c r="DC137" s="5">
        <v>0.96609999999999996</v>
      </c>
      <c r="DD137" s="5">
        <v>0.1164</v>
      </c>
      <c r="DE137" s="5">
        <v>5.1799999999999999E-2</v>
      </c>
      <c r="DF137" s="5">
        <v>0.52</v>
      </c>
      <c r="DG137" s="5">
        <v>0.24959999999999999</v>
      </c>
      <c r="DH137" s="5">
        <v>0.97219999999999995</v>
      </c>
      <c r="DI137" s="5">
        <v>0.60409999999999997</v>
      </c>
      <c r="DJ137" s="4">
        <v>0.63890000000000002</v>
      </c>
      <c r="DK137" s="4">
        <v>0.71850000000000003</v>
      </c>
      <c r="DL137" s="4">
        <v>0.27760000000000001</v>
      </c>
      <c r="DM137" s="4">
        <v>2.8999999999999998E-3</v>
      </c>
      <c r="DN137" s="4">
        <v>0.86709999999999998</v>
      </c>
      <c r="DO137" s="4">
        <v>0.35060000000000002</v>
      </c>
      <c r="DP137" s="4">
        <v>1</v>
      </c>
      <c r="DQ137" s="4">
        <v>2.8822000000000001</v>
      </c>
      <c r="DR137" s="5">
        <v>0.64639999999999997</v>
      </c>
      <c r="DS137" s="5">
        <v>0.73270000000000002</v>
      </c>
      <c r="DT137" s="5">
        <v>0.25369999999999998</v>
      </c>
      <c r="DU137" s="5">
        <v>9.1000000000000004E-3</v>
      </c>
      <c r="DV137" s="5">
        <v>0.85650000000000004</v>
      </c>
      <c r="DW137" s="5">
        <v>0.33710000000000001</v>
      </c>
      <c r="DX137" s="5">
        <v>1</v>
      </c>
      <c r="DY137" s="5">
        <v>2.3309000000000002</v>
      </c>
      <c r="DZ137" s="4">
        <v>0.65820000000000001</v>
      </c>
      <c r="EA137" s="4">
        <v>0.75800000000000001</v>
      </c>
      <c r="EB137" s="4">
        <v>0.22969999999999999</v>
      </c>
      <c r="EC137" s="4">
        <v>1.7299999999999999E-2</v>
      </c>
      <c r="ED137" s="4">
        <v>0.83160000000000001</v>
      </c>
      <c r="EE137" s="4">
        <v>0.3256</v>
      </c>
      <c r="EF137" s="4">
        <v>1</v>
      </c>
      <c r="EG137" s="4">
        <v>1.7831999999999999</v>
      </c>
      <c r="EH137" s="5">
        <v>0.68379999999999996</v>
      </c>
      <c r="EI137" s="5">
        <v>0.81569999999999998</v>
      </c>
      <c r="EJ137" s="5">
        <v>0.18390000000000001</v>
      </c>
      <c r="EK137" s="5">
        <v>2.8500000000000001E-2</v>
      </c>
      <c r="EL137" s="5">
        <v>0.77070000000000005</v>
      </c>
      <c r="EM137" s="5">
        <v>0.31419999999999998</v>
      </c>
      <c r="EN137" s="5">
        <v>0.99980000000000002</v>
      </c>
      <c r="EO137" s="5">
        <v>1.3917999999999999</v>
      </c>
      <c r="EP137" s="4">
        <v>0.74639999999999995</v>
      </c>
      <c r="EQ137" s="4">
        <v>0.96540000000000004</v>
      </c>
      <c r="ER137" s="4">
        <v>0.1191</v>
      </c>
      <c r="ES137" s="4">
        <v>5.2299999999999999E-2</v>
      </c>
      <c r="ET137" s="4">
        <v>0.51770000000000005</v>
      </c>
      <c r="EU137" s="4">
        <v>0.24629999999999999</v>
      </c>
      <c r="EV137" s="4">
        <v>0.96799999999999997</v>
      </c>
      <c r="EW137" s="4">
        <v>0.57799999999999996</v>
      </c>
      <c r="EX137" s="5">
        <v>0.6361</v>
      </c>
      <c r="EY137" s="5">
        <v>0.71099999999999997</v>
      </c>
      <c r="EZ137" s="5">
        <v>0.28129999999999999</v>
      </c>
      <c r="FA137" s="5">
        <v>2.8999999999999998E-3</v>
      </c>
      <c r="FB137" s="5">
        <v>0.86860000000000004</v>
      </c>
      <c r="FC137" s="5">
        <v>0.3503</v>
      </c>
      <c r="FD137" s="5">
        <v>1</v>
      </c>
      <c r="FE137" s="5">
        <v>2.7814000000000001</v>
      </c>
      <c r="FF137" s="4">
        <v>0.64700000000000002</v>
      </c>
      <c r="FG137" s="4">
        <v>0.73399999999999999</v>
      </c>
      <c r="FH137" s="4">
        <v>0.26140000000000002</v>
      </c>
      <c r="FI137" s="4">
        <v>9.1000000000000004E-3</v>
      </c>
      <c r="FJ137" s="4">
        <v>0.85599999999999998</v>
      </c>
      <c r="FK137" s="4">
        <v>0.33710000000000001</v>
      </c>
      <c r="FL137" s="4">
        <v>1</v>
      </c>
      <c r="FM137" s="4">
        <v>2.5529000000000002</v>
      </c>
      <c r="FN137" s="5">
        <v>0.65920000000000001</v>
      </c>
      <c r="FO137" s="5">
        <v>0.76119999999999999</v>
      </c>
      <c r="FP137" s="5">
        <v>0.22969999999999999</v>
      </c>
      <c r="FQ137" s="5">
        <v>1.72E-2</v>
      </c>
      <c r="FR137" s="5">
        <v>0.83250000000000002</v>
      </c>
      <c r="FS137" s="5">
        <v>0.32569999999999999</v>
      </c>
      <c r="FT137" s="5">
        <v>1</v>
      </c>
      <c r="FU137" s="5">
        <v>1.9254</v>
      </c>
      <c r="FV137" s="4">
        <v>0.68410000000000004</v>
      </c>
      <c r="FW137" s="4">
        <v>0.81610000000000005</v>
      </c>
      <c r="FX137" s="4">
        <v>0.17929999999999999</v>
      </c>
      <c r="FY137" s="4">
        <v>2.8199999999999999E-2</v>
      </c>
      <c r="FZ137" s="4">
        <v>0.77049999999999996</v>
      </c>
      <c r="GA137" s="4">
        <v>0.31680000000000003</v>
      </c>
      <c r="GB137" s="4">
        <v>0.99990000000000001</v>
      </c>
      <c r="GC137" s="4">
        <v>1.2911999999999999</v>
      </c>
      <c r="GD137" s="5">
        <v>0.746</v>
      </c>
      <c r="GE137" s="5">
        <v>0.9627</v>
      </c>
      <c r="GF137" s="5">
        <v>0.1147</v>
      </c>
      <c r="GG137" s="5">
        <v>5.2600000000000001E-2</v>
      </c>
      <c r="GH137" s="5">
        <v>0.51829999999999998</v>
      </c>
      <c r="GI137" s="5">
        <v>0.24490000000000001</v>
      </c>
      <c r="GJ137" s="5">
        <v>0.97030000000000005</v>
      </c>
      <c r="GK137" s="5">
        <v>0.65400000000000003</v>
      </c>
      <c r="GL137" s="4"/>
      <c r="GM137" s="4"/>
      <c r="GN137" s="4"/>
      <c r="GO137" s="4"/>
      <c r="GP137" s="4"/>
      <c r="GQ137" s="4"/>
      <c r="GR137" s="4"/>
      <c r="GS137" s="4"/>
      <c r="GT137" s="5"/>
      <c r="GU137" s="5"/>
      <c r="GV137" s="5"/>
      <c r="GW137" s="5"/>
      <c r="GX137" s="5"/>
      <c r="GY137" s="5"/>
      <c r="GZ137" s="5"/>
      <c r="HA137" s="5"/>
      <c r="HB137" s="4"/>
      <c r="HC137" s="4"/>
      <c r="HD137" s="4"/>
      <c r="HE137" s="4"/>
      <c r="HF137" s="4"/>
      <c r="HG137" s="4"/>
      <c r="HH137" s="4"/>
      <c r="HI137" s="4"/>
      <c r="HJ137" s="5"/>
      <c r="HK137" s="5"/>
      <c r="HL137" s="5"/>
      <c r="HM137" s="5"/>
      <c r="HN137" s="5"/>
      <c r="HO137" s="5"/>
      <c r="HP137" s="5"/>
      <c r="HQ137" s="5"/>
      <c r="HR137" s="4"/>
      <c r="HS137" s="4"/>
      <c r="HT137" s="4"/>
      <c r="HU137" s="4"/>
      <c r="HV137" s="4"/>
      <c r="HW137" s="4"/>
      <c r="HX137" s="4"/>
      <c r="HY137" s="4"/>
      <c r="HZ137" s="5"/>
      <c r="IA137" s="5"/>
      <c r="IB137" s="5"/>
      <c r="IC137" s="5"/>
      <c r="ID137" s="5"/>
      <c r="IE137" s="5"/>
      <c r="IF137" s="5"/>
      <c r="IG137" s="5"/>
      <c r="IH137" s="4"/>
      <c r="II137" s="4"/>
      <c r="IJ137" s="4"/>
      <c r="IK137" s="4"/>
      <c r="IL137" s="4"/>
      <c r="IM137" s="4"/>
      <c r="IN137" s="4"/>
      <c r="IO137" s="4"/>
      <c r="IP137" s="5"/>
      <c r="IQ137" s="5"/>
      <c r="IR137" s="5"/>
      <c r="IS137" s="5"/>
      <c r="IT137" s="5"/>
      <c r="IU137" s="5"/>
      <c r="IV137" s="5"/>
      <c r="IW137" s="5"/>
      <c r="IX137" s="4"/>
      <c r="IY137" s="4"/>
      <c r="IZ137" s="4"/>
      <c r="JA137" s="4"/>
      <c r="JB137" s="4"/>
      <c r="JC137" s="4"/>
      <c r="JD137" s="4"/>
      <c r="JE137" s="4"/>
      <c r="JF137" s="5"/>
      <c r="JG137" s="5"/>
      <c r="JH137" s="5"/>
      <c r="JI137" s="5"/>
      <c r="JJ137" s="5"/>
      <c r="JK137" s="5"/>
      <c r="JL137" s="5"/>
      <c r="JM137" s="5"/>
      <c r="JN137" s="4">
        <f t="shared" si="48"/>
        <v>0.67339166666666672</v>
      </c>
      <c r="JO137" s="4">
        <f t="shared" si="49"/>
        <v>0.79404166666666676</v>
      </c>
      <c r="JP137" s="4">
        <f t="shared" si="50"/>
        <v>0.21309583333333329</v>
      </c>
      <c r="JQ137" s="4">
        <f t="shared" si="51"/>
        <v>2.1491666666666669E-2</v>
      </c>
      <c r="JR137" s="4">
        <f t="shared" si="52"/>
        <v>0.77487499999999987</v>
      </c>
      <c r="JS137" s="4">
        <f t="shared" si="53"/>
        <v>0.31721578947368423</v>
      </c>
      <c r="JT137" s="4">
        <f t="shared" si="54"/>
        <v>0.99520000000000008</v>
      </c>
      <c r="JU137" s="4">
        <f t="shared" si="55"/>
        <v>1.798979166666667</v>
      </c>
      <c r="JV137" s="1" t="str" cm="1">
        <f t="array" aca="1" ref="JV137" ca="1">CONCATENATE(INDIRECT(ADDRESS(1,MATCH(_xlfn.MINIFS(B137:JM137,metrics.rec,"MAE"),B137:JM137,0)+1)), ", ", INDIRECT(ADDRESS(2,MATCH(_xlfn.MINIFS(B137:JM137,metrics.rec,"MAE"),B137:JM137,0)+1)))</f>
        <v>k=5, r=0.1</v>
      </c>
      <c r="JW137" s="1" t="str" cm="1">
        <f t="array" aca="1" ref="JW137" ca="1">CONCATENATE(INDIRECT(ADDRESS(1,MATCH(_xlfn.MINIFS(B137:JM137,metrics.rec,"MSE"),B137:JM137,0)+1)), ", ", INDIRECT(ADDRESS(2,MATCH(_xlfn.MINIFS(B137:JM137,metrics.rec,"MSE"),B137:JM137,0)+1)))</f>
        <v>k=5, r=0.1</v>
      </c>
      <c r="JX137" s="1" t="str" cm="1">
        <f t="array" aca="1" ref="JX137" ca="1">CONCATENATE(INDIRECT(ADDRESS(1,MATCH(_xlfn.MAXIFS(B137:JM137,metrics.rec,"R"),B137:JM137,0)+1)), ", ", INDIRECT(ADDRESS(2,MATCH(_xlfn.MAXIFS(B137:JM137,metrics.rec,"R"),B137:JM137,0)+1)))</f>
        <v>k=10, r=0.1</v>
      </c>
      <c r="JY137" s="1" t="str" cm="1">
        <f t="array" aca="1" ref="JY137" ca="1">CONCATENATE(INDIRECT(ADDRESS(1,MATCH(_xlfn.MAXIFS(B137:JM137,metrics.rec,"Precision"),B137:JM137,0)+1)), ", ", INDIRECT(ADDRESS(2,MATCH(_xlfn.MAXIFS(B137:JM137,metrics.rec,"Precision"),B137:JM137,0)+1)))</f>
        <v>k=20, r=0.9</v>
      </c>
      <c r="JZ137" s="1" t="str" cm="1">
        <f t="array" aca="1" ref="JZ137" ca="1">CONCATENATE(INDIRECT(ADDRESS(1,MATCH(_xlfn.MAXIFS(B137:JM137,metrics.rec,"Recall"),B137:JM137,0)+1)), ", ", INDIRECT(ADDRESS(2,MATCH(_xlfn.MAXIFS(B137:JM137,metrics.rec,"Recall"),B137:JM137,0)+1)))</f>
        <v>k=10, r=0.1</v>
      </c>
      <c r="KA137" s="1" t="str" cm="1">
        <f t="array" aca="1" ref="KA137" ca="1">CONCATENATE(INDIRECT(ADDRESS(1,MATCH(_xlfn.MAXIFS(B137:JM137,metrics.rec,"Coverage"),B137:JM137,0)+1)), ", ", INDIRECT(ADDRESS(2,MATCH(_xlfn.MAXIFS(B137:JM137,metrics.rec,"Coverage"),B137:JM137,0)+1)))</f>
        <v>k=10, r=0.1</v>
      </c>
      <c r="KB137" s="1" t="str" cm="1">
        <f t="array" aca="1" ref="KB137" ca="1">CONCATENATE(INDIRECT(ADDRESS(1,MATCH(_xlfn.MAXIFS(B137:JM137,metrics.rec,"Recatio"),B137:JM137,0)+1)), ", ", INDIRECT(ADDRESS(2,MATCH(_xlfn.MAXIFS(B137:JM137,metrics.rec,"Recatio"),B137:JM137,0)+1)))</f>
        <v>k=5, r=0.1</v>
      </c>
      <c r="KC137" s="1" t="str" cm="1">
        <f t="array" aca="1" ref="KC137" ca="1">CONCATENATE(INDIRECT(ADDRESS(1,MATCH(_xlfn.MINIFS(B137:JM137,metrics.rec,"Time"),B137:JM137,0)+1)), ", ", INDIRECT(ADDRESS(2,MATCH(_xlfn.MINIFS(B137:JM137,metrics.rec,"Time"),B137:JM137,0)+1)))</f>
        <v>k=15, r=0.9</v>
      </c>
    </row>
    <row r="138" spans="1:289" x14ac:dyDescent="0.2">
      <c r="A138" s="1" t="s">
        <v>240</v>
      </c>
      <c r="B138" s="4">
        <v>0.63759999999999994</v>
      </c>
      <c r="C138" s="4">
        <v>0.71530000000000005</v>
      </c>
      <c r="D138" s="4">
        <v>0.2767</v>
      </c>
      <c r="E138" s="4">
        <v>2.3E-3</v>
      </c>
      <c r="F138" s="4">
        <v>0.87609999999999999</v>
      </c>
      <c r="G138" s="4">
        <v>0.43930000000000002</v>
      </c>
      <c r="H138" s="4">
        <v>1</v>
      </c>
      <c r="I138" s="4">
        <v>3.1251000000000002</v>
      </c>
      <c r="J138" s="5">
        <v>0.64349999999999996</v>
      </c>
      <c r="K138" s="5">
        <v>0.73160000000000003</v>
      </c>
      <c r="L138" s="5">
        <v>0.28100000000000003</v>
      </c>
      <c r="M138" s="5">
        <v>4.7000000000000002E-3</v>
      </c>
      <c r="N138" s="5">
        <v>0.87239999999999995</v>
      </c>
      <c r="O138" s="5">
        <v>0.43109999999999998</v>
      </c>
      <c r="P138" s="5">
        <v>1</v>
      </c>
      <c r="Q138" s="5">
        <v>2.5807000000000002</v>
      </c>
      <c r="R138" s="4">
        <v>0.64910000000000001</v>
      </c>
      <c r="S138" s="4">
        <v>0.74380000000000002</v>
      </c>
      <c r="T138" s="4">
        <v>0.26860000000000001</v>
      </c>
      <c r="U138" s="4">
        <v>7.3000000000000001E-3</v>
      </c>
      <c r="V138" s="4">
        <v>0.86560000000000004</v>
      </c>
      <c r="W138" s="4">
        <v>0.42620000000000002</v>
      </c>
      <c r="X138" s="4">
        <v>1</v>
      </c>
      <c r="Y138" s="4">
        <v>2.3433999999999999</v>
      </c>
      <c r="Z138" s="5">
        <v>0.6522</v>
      </c>
      <c r="AA138" s="5">
        <v>0.74809999999999999</v>
      </c>
      <c r="AB138" s="5">
        <v>0.25729999999999997</v>
      </c>
      <c r="AC138" s="5">
        <v>1.03E-2</v>
      </c>
      <c r="AD138" s="5">
        <v>0.85860000000000003</v>
      </c>
      <c r="AE138" s="5">
        <v>0.42030000000000001</v>
      </c>
      <c r="AF138" s="5">
        <v>1</v>
      </c>
      <c r="AG138" s="5">
        <v>2.1316000000000002</v>
      </c>
      <c r="AH138" s="4">
        <v>0.65839999999999999</v>
      </c>
      <c r="AI138" s="4">
        <v>0.76129999999999998</v>
      </c>
      <c r="AJ138" s="4">
        <v>0.25009999999999999</v>
      </c>
      <c r="AK138" s="4">
        <v>1.38E-2</v>
      </c>
      <c r="AL138" s="4">
        <v>0.84519999999999995</v>
      </c>
      <c r="AM138" s="4">
        <v>0.41610000000000003</v>
      </c>
      <c r="AN138" s="4">
        <v>1</v>
      </c>
      <c r="AO138" s="4">
        <v>1.8047</v>
      </c>
      <c r="AP138" s="5">
        <v>0.66690000000000005</v>
      </c>
      <c r="AQ138" s="5">
        <v>0.78049999999999997</v>
      </c>
      <c r="AR138" s="5">
        <v>0.22489999999999999</v>
      </c>
      <c r="AS138" s="5">
        <v>1.8100000000000002E-2</v>
      </c>
      <c r="AT138" s="5">
        <v>0.82709999999999995</v>
      </c>
      <c r="AU138" s="5">
        <v>0.40439999999999998</v>
      </c>
      <c r="AV138" s="5">
        <v>1</v>
      </c>
      <c r="AW138" s="5">
        <v>1.758</v>
      </c>
      <c r="AX138" s="4">
        <v>0.68079999999999996</v>
      </c>
      <c r="AY138" s="4">
        <v>0.81</v>
      </c>
      <c r="AZ138" s="4">
        <v>0.192</v>
      </c>
      <c r="BA138" s="4">
        <v>2.3599999999999999E-2</v>
      </c>
      <c r="BB138" s="4">
        <v>0.79849999999999999</v>
      </c>
      <c r="BC138" s="4">
        <v>0.39319999999999999</v>
      </c>
      <c r="BD138" s="4">
        <v>1</v>
      </c>
      <c r="BE138" s="4">
        <v>1.5535000000000001</v>
      </c>
      <c r="BF138" s="5">
        <v>0.70330000000000004</v>
      </c>
      <c r="BG138" s="5">
        <v>0.86570000000000003</v>
      </c>
      <c r="BH138" s="5">
        <v>0.15970000000000001</v>
      </c>
      <c r="BI138" s="5">
        <v>3.15E-2</v>
      </c>
      <c r="BJ138" s="5">
        <v>0.73699999999999999</v>
      </c>
      <c r="BK138" s="5">
        <v>0.36980000000000002</v>
      </c>
      <c r="BL138" s="5">
        <v>0.99839999999999995</v>
      </c>
      <c r="BM138" s="5">
        <v>1.1088</v>
      </c>
      <c r="BN138" s="4">
        <v>0.74219999999999997</v>
      </c>
      <c r="BO138" s="4">
        <v>0.95550000000000002</v>
      </c>
      <c r="BP138" s="4">
        <v>0.1106</v>
      </c>
      <c r="BQ138" s="4">
        <v>5.1999999999999998E-2</v>
      </c>
      <c r="BR138" s="4">
        <v>0.56430000000000002</v>
      </c>
      <c r="BS138" s="4">
        <v>0.2702</v>
      </c>
      <c r="BT138" s="4">
        <v>0.97640000000000005</v>
      </c>
      <c r="BU138" s="4">
        <v>0.64500000000000002</v>
      </c>
      <c r="BV138" s="5">
        <v>0.64180000000000004</v>
      </c>
      <c r="BW138" s="5">
        <v>0.73009999999999997</v>
      </c>
      <c r="BX138" s="5">
        <v>0.29470000000000002</v>
      </c>
      <c r="BY138" s="5">
        <v>2.3E-3</v>
      </c>
      <c r="BZ138" s="5">
        <v>0.87770000000000004</v>
      </c>
      <c r="CA138" s="5">
        <v>0.44130000000000003</v>
      </c>
      <c r="CB138" s="5">
        <v>1</v>
      </c>
      <c r="CC138" s="5">
        <v>2.9485000000000001</v>
      </c>
      <c r="CD138" s="4">
        <v>0.64780000000000004</v>
      </c>
      <c r="CE138" s="4">
        <v>0.73909999999999998</v>
      </c>
      <c r="CF138" s="4">
        <v>0.27950000000000003</v>
      </c>
      <c r="CG138" s="4">
        <v>7.3000000000000001E-3</v>
      </c>
      <c r="CH138" s="4">
        <v>0.86570000000000003</v>
      </c>
      <c r="CI138" s="4">
        <v>0.42530000000000001</v>
      </c>
      <c r="CJ138" s="4">
        <v>1</v>
      </c>
      <c r="CK138" s="4">
        <v>2.2871999999999999</v>
      </c>
      <c r="CL138" s="5">
        <v>0.65920000000000001</v>
      </c>
      <c r="CM138" s="5">
        <v>0.76490000000000002</v>
      </c>
      <c r="CN138" s="5">
        <v>0.24229999999999999</v>
      </c>
      <c r="CO138" s="5">
        <v>1.38E-2</v>
      </c>
      <c r="CP138" s="5">
        <v>0.84570000000000001</v>
      </c>
      <c r="CQ138" s="5">
        <v>0.41249999999999998</v>
      </c>
      <c r="CR138" s="5">
        <v>1</v>
      </c>
      <c r="CS138" s="5">
        <v>1.1811</v>
      </c>
      <c r="CT138" s="4">
        <v>0.68069999999999997</v>
      </c>
      <c r="CU138" s="4">
        <v>0.81269999999999998</v>
      </c>
      <c r="CV138" s="4">
        <v>0.19719999999999999</v>
      </c>
      <c r="CW138" s="4">
        <v>2.3599999999999999E-2</v>
      </c>
      <c r="CX138" s="4">
        <v>0.79859999999999998</v>
      </c>
      <c r="CY138" s="4">
        <v>0.39329999999999998</v>
      </c>
      <c r="CZ138" s="4">
        <v>0.99980000000000002</v>
      </c>
      <c r="DA138" s="4">
        <v>1.3962000000000001</v>
      </c>
      <c r="DB138" s="5">
        <v>0.74199999999999999</v>
      </c>
      <c r="DC138" s="5">
        <v>0.95569999999999999</v>
      </c>
      <c r="DD138" s="5">
        <v>0.1222</v>
      </c>
      <c r="DE138" s="5">
        <v>5.1900000000000002E-2</v>
      </c>
      <c r="DF138" s="5">
        <v>0.56340000000000001</v>
      </c>
      <c r="DG138" s="5">
        <v>0.27</v>
      </c>
      <c r="DH138" s="5">
        <v>0.97219999999999995</v>
      </c>
      <c r="DI138" s="5">
        <v>0.61209999999999998</v>
      </c>
      <c r="DJ138" s="4">
        <v>0.64070000000000005</v>
      </c>
      <c r="DK138" s="4">
        <v>0.72509999999999997</v>
      </c>
      <c r="DL138" s="4">
        <v>0.28949999999999998</v>
      </c>
      <c r="DM138" s="4">
        <v>2.3E-3</v>
      </c>
      <c r="DN138" s="4">
        <v>0.87529999999999997</v>
      </c>
      <c r="DO138" s="4">
        <v>0.44090000000000001</v>
      </c>
      <c r="DP138" s="4">
        <v>1</v>
      </c>
      <c r="DQ138" s="4">
        <v>2.9298999999999999</v>
      </c>
      <c r="DR138" s="5">
        <v>0.64859999999999995</v>
      </c>
      <c r="DS138" s="5">
        <v>0.74250000000000005</v>
      </c>
      <c r="DT138" s="5">
        <v>0.26750000000000002</v>
      </c>
      <c r="DU138" s="5">
        <v>7.3000000000000001E-3</v>
      </c>
      <c r="DV138" s="5">
        <v>0.86650000000000005</v>
      </c>
      <c r="DW138" s="5">
        <v>0.42599999999999999</v>
      </c>
      <c r="DX138" s="5">
        <v>1</v>
      </c>
      <c r="DY138" s="5">
        <v>2.4344000000000001</v>
      </c>
      <c r="DZ138" s="4">
        <v>0.6593</v>
      </c>
      <c r="EA138" s="4">
        <v>0.76459999999999995</v>
      </c>
      <c r="EB138" s="4">
        <v>0.24360000000000001</v>
      </c>
      <c r="EC138" s="4">
        <v>1.3899999999999999E-2</v>
      </c>
      <c r="ED138" s="4">
        <v>0.84599999999999997</v>
      </c>
      <c r="EE138" s="4">
        <v>0.41260000000000002</v>
      </c>
      <c r="EF138" s="4">
        <v>1</v>
      </c>
      <c r="EG138" s="4">
        <v>1.8187</v>
      </c>
      <c r="EH138" s="5">
        <v>0.68159999999999998</v>
      </c>
      <c r="EI138" s="5">
        <v>0.81510000000000005</v>
      </c>
      <c r="EJ138" s="5">
        <v>0.19869999999999999</v>
      </c>
      <c r="EK138" s="5">
        <v>2.3599999999999999E-2</v>
      </c>
      <c r="EL138" s="5">
        <v>0.79769999999999996</v>
      </c>
      <c r="EM138" s="5">
        <v>0.39279999999999998</v>
      </c>
      <c r="EN138" s="5">
        <v>0.99980000000000002</v>
      </c>
      <c r="EO138" s="5">
        <v>1.4557</v>
      </c>
      <c r="EP138" s="4">
        <v>0.74129999999999996</v>
      </c>
      <c r="EQ138" s="4">
        <v>0.95489999999999997</v>
      </c>
      <c r="ER138" s="4">
        <v>0.1249</v>
      </c>
      <c r="ES138" s="4">
        <v>5.2400000000000002E-2</v>
      </c>
      <c r="ET138" s="4">
        <v>0.56210000000000004</v>
      </c>
      <c r="EU138" s="4">
        <v>0.26679999999999998</v>
      </c>
      <c r="EV138" s="4">
        <v>0.96799999999999997</v>
      </c>
      <c r="EW138" s="4">
        <v>0.57520000000000004</v>
      </c>
      <c r="EX138" s="5">
        <v>0.63780000000000003</v>
      </c>
      <c r="EY138" s="5">
        <v>0.71879999999999999</v>
      </c>
      <c r="EZ138" s="5">
        <v>0.29070000000000001</v>
      </c>
      <c r="FA138" s="5">
        <v>2.3E-3</v>
      </c>
      <c r="FB138" s="5">
        <v>0.87680000000000002</v>
      </c>
      <c r="FC138" s="5">
        <v>0.44159999999999999</v>
      </c>
      <c r="FD138" s="5">
        <v>1</v>
      </c>
      <c r="FE138" s="5">
        <v>2.8107000000000002</v>
      </c>
      <c r="FF138" s="4">
        <v>0.64849999999999997</v>
      </c>
      <c r="FG138" s="4">
        <v>0.74180000000000001</v>
      </c>
      <c r="FH138" s="4">
        <v>0.27429999999999999</v>
      </c>
      <c r="FI138" s="4">
        <v>7.3000000000000001E-3</v>
      </c>
      <c r="FJ138" s="4">
        <v>0.86599999999999999</v>
      </c>
      <c r="FK138" s="4">
        <v>0.42580000000000001</v>
      </c>
      <c r="FL138" s="4">
        <v>1</v>
      </c>
      <c r="FM138" s="4">
        <v>2.3359000000000001</v>
      </c>
      <c r="FN138" s="5"/>
      <c r="FO138" s="5"/>
      <c r="FP138" s="5"/>
      <c r="FQ138" s="5"/>
      <c r="FR138" s="5"/>
      <c r="FS138" s="5"/>
      <c r="FT138" s="5"/>
      <c r="FU138" s="5"/>
      <c r="FV138" s="4">
        <v>0.68200000000000005</v>
      </c>
      <c r="FW138" s="4">
        <v>0.81610000000000005</v>
      </c>
      <c r="FX138" s="4">
        <v>0.19539999999999999</v>
      </c>
      <c r="FY138" s="4">
        <v>2.3400000000000001E-2</v>
      </c>
      <c r="FZ138" s="4">
        <v>0.79779999999999995</v>
      </c>
      <c r="GA138" s="4">
        <v>0.39539999999999997</v>
      </c>
      <c r="GB138" s="4">
        <v>0.99990000000000001</v>
      </c>
      <c r="GC138" s="4">
        <v>1.3166</v>
      </c>
      <c r="GD138" s="5">
        <v>0.74139999999999995</v>
      </c>
      <c r="GE138" s="5">
        <v>0.95389999999999997</v>
      </c>
      <c r="GF138" s="5">
        <v>0.1195</v>
      </c>
      <c r="GG138" s="5">
        <v>5.2699999999999997E-2</v>
      </c>
      <c r="GH138" s="5">
        <v>0.56289999999999996</v>
      </c>
      <c r="GI138" s="5">
        <v>0.26540000000000002</v>
      </c>
      <c r="GJ138" s="5">
        <v>0.97030000000000005</v>
      </c>
      <c r="GK138" s="5">
        <v>0.62839999999999996</v>
      </c>
      <c r="GL138" s="4"/>
      <c r="GM138" s="4"/>
      <c r="GN138" s="4"/>
      <c r="GO138" s="4"/>
      <c r="GP138" s="4"/>
      <c r="GQ138" s="4"/>
      <c r="GR138" s="4"/>
      <c r="GS138" s="4"/>
      <c r="GT138" s="5"/>
      <c r="GU138" s="5"/>
      <c r="GV138" s="5"/>
      <c r="GW138" s="5"/>
      <c r="GX138" s="5"/>
      <c r="GY138" s="5"/>
      <c r="GZ138" s="5"/>
      <c r="HA138" s="5"/>
      <c r="HB138" s="4"/>
      <c r="HC138" s="4"/>
      <c r="HD138" s="4"/>
      <c r="HE138" s="4"/>
      <c r="HF138" s="4"/>
      <c r="HG138" s="4"/>
      <c r="HH138" s="4"/>
      <c r="HI138" s="4"/>
      <c r="HJ138" s="5"/>
      <c r="HK138" s="5"/>
      <c r="HL138" s="5"/>
      <c r="HM138" s="5"/>
      <c r="HN138" s="5"/>
      <c r="HO138" s="5"/>
      <c r="HP138" s="5"/>
      <c r="HQ138" s="5"/>
      <c r="HR138" s="4"/>
      <c r="HS138" s="4"/>
      <c r="HT138" s="4"/>
      <c r="HU138" s="4"/>
      <c r="HV138" s="4"/>
      <c r="HW138" s="4"/>
      <c r="HX138" s="4"/>
      <c r="HY138" s="4"/>
      <c r="HZ138" s="5"/>
      <c r="IA138" s="5"/>
      <c r="IB138" s="5"/>
      <c r="IC138" s="5"/>
      <c r="ID138" s="5"/>
      <c r="IE138" s="5"/>
      <c r="IF138" s="5"/>
      <c r="IG138" s="5"/>
      <c r="IH138" s="4"/>
      <c r="II138" s="4"/>
      <c r="IJ138" s="4"/>
      <c r="IK138" s="4"/>
      <c r="IL138" s="4"/>
      <c r="IM138" s="4"/>
      <c r="IN138" s="4"/>
      <c r="IO138" s="4"/>
      <c r="IP138" s="5"/>
      <c r="IQ138" s="5"/>
      <c r="IR138" s="5"/>
      <c r="IS138" s="5"/>
      <c r="IT138" s="5"/>
      <c r="IU138" s="5"/>
      <c r="IV138" s="5"/>
      <c r="IW138" s="5"/>
      <c r="IX138" s="4"/>
      <c r="IY138" s="4"/>
      <c r="IZ138" s="4"/>
      <c r="JA138" s="4"/>
      <c r="JB138" s="4"/>
      <c r="JC138" s="4"/>
      <c r="JD138" s="4"/>
      <c r="JE138" s="4"/>
      <c r="JF138" s="5"/>
      <c r="JG138" s="5"/>
      <c r="JH138" s="5"/>
      <c r="JI138" s="5"/>
      <c r="JJ138" s="5"/>
      <c r="JK138" s="5"/>
      <c r="JL138" s="5"/>
      <c r="JM138" s="5"/>
      <c r="JN138" s="4">
        <f t="shared" si="48"/>
        <v>0.67333478260869573</v>
      </c>
      <c r="JO138" s="4">
        <f t="shared" si="49"/>
        <v>0.79769999999999985</v>
      </c>
      <c r="JP138" s="4">
        <f t="shared" si="50"/>
        <v>0.22438695652173921</v>
      </c>
      <c r="JQ138" s="4">
        <f t="shared" si="51"/>
        <v>1.9465217391304347E-2</v>
      </c>
      <c r="JR138" s="4">
        <f t="shared" si="52"/>
        <v>0.79334782608695653</v>
      </c>
      <c r="JS138" s="4">
        <f t="shared" si="53"/>
        <v>0.39044782608695661</v>
      </c>
      <c r="JT138" s="4">
        <f t="shared" si="54"/>
        <v>0.99499130434782612</v>
      </c>
      <c r="JU138" s="4">
        <f t="shared" si="55"/>
        <v>1.8165826086956525</v>
      </c>
      <c r="JV138" s="1" t="str" cm="1">
        <f t="array" aca="1" ref="JV138" ca="1">CONCATENATE(INDIRECT(ADDRESS(1,MATCH(_xlfn.MINIFS(B138:JM138,metrics.rec,"MAE"),B138:JM138,0)+1)), ", ", INDIRECT(ADDRESS(2,MATCH(_xlfn.MINIFS(B138:JM138,metrics.rec,"MAE"),B138:JM138,0)+1)))</f>
        <v>k=5, r=0.1</v>
      </c>
      <c r="JW138" s="1" t="str" cm="1">
        <f t="array" aca="1" ref="JW138" ca="1">CONCATENATE(INDIRECT(ADDRESS(1,MATCH(_xlfn.MINIFS(B138:JM138,metrics.rec,"MSE"),B138:JM138,0)+1)), ", ", INDIRECT(ADDRESS(2,MATCH(_xlfn.MINIFS(B138:JM138,metrics.rec,"MSE"),B138:JM138,0)+1)))</f>
        <v>k=5, r=0.1</v>
      </c>
      <c r="JX138" s="1" t="str" cm="1">
        <f t="array" aca="1" ref="JX138" ca="1">CONCATENATE(INDIRECT(ADDRESS(1,MATCH(_xlfn.MAXIFS(B138:JM138,metrics.rec,"R"),B138:JM138,0)+1)), ", ", INDIRECT(ADDRESS(2,MATCH(_xlfn.MAXIFS(B138:JM138,metrics.rec,"R"),B138:JM138,0)+1)))</f>
        <v>k=10, r=0.1</v>
      </c>
      <c r="JY138" s="1" t="str" cm="1">
        <f t="array" aca="1" ref="JY138" ca="1">CONCATENATE(INDIRECT(ADDRESS(1,MATCH(_xlfn.MAXIFS(B138:JM138,metrics.rec,"Precision"),B138:JM138,0)+1)), ", ", INDIRECT(ADDRESS(2,MATCH(_xlfn.MAXIFS(B138:JM138,metrics.rec,"Precision"),B138:JM138,0)+1)))</f>
        <v>k=20, r=0.9</v>
      </c>
      <c r="JZ138" s="1" t="str" cm="1">
        <f t="array" aca="1" ref="JZ138" ca="1">CONCATENATE(INDIRECT(ADDRESS(1,MATCH(_xlfn.MAXIFS(B138:JM138,metrics.rec,"Recall"),B138:JM138,0)+1)), ", ", INDIRECT(ADDRESS(2,MATCH(_xlfn.MAXIFS(B138:JM138,metrics.rec,"Recall"),B138:JM138,0)+1)))</f>
        <v>k=10, r=0.1</v>
      </c>
      <c r="KA138" s="1" t="str" cm="1">
        <f t="array" aca="1" ref="KA138" ca="1">CONCATENATE(INDIRECT(ADDRESS(1,MATCH(_xlfn.MAXIFS(B138:JM138,metrics.rec,"Coverage"),B138:JM138,0)+1)), ", ", INDIRECT(ADDRESS(2,MATCH(_xlfn.MAXIFS(B138:JM138,metrics.rec,"Coverage"),B138:JM138,0)+1)))</f>
        <v>k=20, r=0.1</v>
      </c>
      <c r="KB138" s="1" t="str" cm="1">
        <f t="array" aca="1" ref="KB138" ca="1">CONCATENATE(INDIRECT(ADDRESS(1,MATCH(_xlfn.MAXIFS(B138:JM138,metrics.rec,"Recatio"),B138:JM138,0)+1)), ", ", INDIRECT(ADDRESS(2,MATCH(_xlfn.MAXIFS(B138:JM138,metrics.rec,"Recatio"),B138:JM138,0)+1)))</f>
        <v>k=5, r=0.1</v>
      </c>
      <c r="KC138" s="1" t="str" cm="1">
        <f t="array" aca="1" ref="KC138" ca="1">CONCATENATE(INDIRECT(ADDRESS(1,MATCH(_xlfn.MINIFS(B138:JM138,metrics.rec,"Time"),B138:JM138,0)+1)), ", ", INDIRECT(ADDRESS(2,MATCH(_xlfn.MINIFS(B138:JM138,metrics.rec,"Time"),B138:JM138,0)+1)))</f>
        <v>k=15, r=0.9</v>
      </c>
    </row>
    <row r="139" spans="1:289" x14ac:dyDescent="0.2">
      <c r="A139" s="1" t="s">
        <v>241</v>
      </c>
      <c r="B139" s="4">
        <v>0.63859999999999995</v>
      </c>
      <c r="C139" s="4">
        <v>0.71779999999999999</v>
      </c>
      <c r="D139" s="4">
        <v>0.27539999999999998</v>
      </c>
      <c r="E139" s="4">
        <v>2.3E-3</v>
      </c>
      <c r="F139" s="4">
        <v>0.87560000000000004</v>
      </c>
      <c r="G139" s="4">
        <v>0.44259999999999999</v>
      </c>
      <c r="H139" s="4">
        <v>1</v>
      </c>
      <c r="I139" s="4">
        <v>3.1543000000000001</v>
      </c>
      <c r="J139" s="5">
        <v>0.64419999999999999</v>
      </c>
      <c r="K139" s="5">
        <v>0.73360000000000003</v>
      </c>
      <c r="L139" s="5">
        <v>0.27929999999999999</v>
      </c>
      <c r="M139" s="5">
        <v>4.5999999999999999E-3</v>
      </c>
      <c r="N139" s="5">
        <v>0.87270000000000003</v>
      </c>
      <c r="O139" s="5">
        <v>0.43469999999999998</v>
      </c>
      <c r="P139" s="5">
        <v>1</v>
      </c>
      <c r="Q139" s="5">
        <v>2.6132</v>
      </c>
      <c r="R139" s="4">
        <v>0.6502</v>
      </c>
      <c r="S139" s="4">
        <v>0.74619999999999997</v>
      </c>
      <c r="T139" s="4">
        <v>0.26529999999999998</v>
      </c>
      <c r="U139" s="4">
        <v>7.1999999999999998E-3</v>
      </c>
      <c r="V139" s="4">
        <v>0.86629999999999996</v>
      </c>
      <c r="W139" s="4">
        <v>0.42980000000000002</v>
      </c>
      <c r="X139" s="4">
        <v>1</v>
      </c>
      <c r="Y139" s="4">
        <v>2.3879999999999999</v>
      </c>
      <c r="Z139" s="5">
        <v>0.65290000000000004</v>
      </c>
      <c r="AA139" s="5">
        <v>0.74980000000000002</v>
      </c>
      <c r="AB139" s="5">
        <v>0.25600000000000001</v>
      </c>
      <c r="AC139" s="5">
        <v>1.0200000000000001E-2</v>
      </c>
      <c r="AD139" s="5">
        <v>0.85870000000000002</v>
      </c>
      <c r="AE139" s="5">
        <v>0.42449999999999999</v>
      </c>
      <c r="AF139" s="5">
        <v>1</v>
      </c>
      <c r="AG139" s="5">
        <v>2.1408999999999998</v>
      </c>
      <c r="AH139" s="4">
        <v>0.65890000000000004</v>
      </c>
      <c r="AI139" s="4">
        <v>0.76280000000000003</v>
      </c>
      <c r="AJ139" s="4">
        <v>0.25</v>
      </c>
      <c r="AK139" s="4">
        <v>1.3599999999999999E-2</v>
      </c>
      <c r="AL139" s="4">
        <v>0.84550000000000003</v>
      </c>
      <c r="AM139" s="4">
        <v>0.41949999999999998</v>
      </c>
      <c r="AN139" s="4">
        <v>1</v>
      </c>
      <c r="AO139" s="4">
        <v>1.8048999999999999</v>
      </c>
      <c r="AP139" s="5">
        <v>0.66769999999999996</v>
      </c>
      <c r="AQ139" s="5">
        <v>0.78239999999999998</v>
      </c>
      <c r="AR139" s="5">
        <v>0.22559999999999999</v>
      </c>
      <c r="AS139" s="5">
        <v>1.7899999999999999E-2</v>
      </c>
      <c r="AT139" s="5">
        <v>0.82769999999999999</v>
      </c>
      <c r="AU139" s="5">
        <v>0.40799999999999997</v>
      </c>
      <c r="AV139" s="5">
        <v>1</v>
      </c>
      <c r="AW139" s="5">
        <v>1.7043999999999999</v>
      </c>
      <c r="AX139" s="4">
        <v>0.68120000000000003</v>
      </c>
      <c r="AY139" s="4">
        <v>0.81140000000000001</v>
      </c>
      <c r="AZ139" s="4">
        <v>0.19059999999999999</v>
      </c>
      <c r="BA139" s="4">
        <v>2.35E-2</v>
      </c>
      <c r="BB139" s="4">
        <v>0.79949999999999999</v>
      </c>
      <c r="BC139" s="4">
        <v>0.39500000000000002</v>
      </c>
      <c r="BD139" s="4">
        <v>1</v>
      </c>
      <c r="BE139" s="4">
        <v>1.5892999999999999</v>
      </c>
      <c r="BF139" s="5">
        <v>0.70320000000000005</v>
      </c>
      <c r="BG139" s="5">
        <v>0.86609999999999998</v>
      </c>
      <c r="BH139" s="5">
        <v>0.16139999999999999</v>
      </c>
      <c r="BI139" s="5">
        <v>3.1699999999999999E-2</v>
      </c>
      <c r="BJ139" s="5">
        <v>0.73850000000000005</v>
      </c>
      <c r="BK139" s="5">
        <v>0.36930000000000002</v>
      </c>
      <c r="BL139" s="5">
        <v>0.99839999999999995</v>
      </c>
      <c r="BM139" s="5">
        <v>1.1136999999999999</v>
      </c>
      <c r="BN139" s="4">
        <v>0.74209999999999998</v>
      </c>
      <c r="BO139" s="4">
        <v>0.95530000000000004</v>
      </c>
      <c r="BP139" s="4">
        <v>0.1109</v>
      </c>
      <c r="BQ139" s="4">
        <v>5.2200000000000003E-2</v>
      </c>
      <c r="BR139" s="4">
        <v>0.56499999999999995</v>
      </c>
      <c r="BS139" s="4">
        <v>0.26950000000000002</v>
      </c>
      <c r="BT139" s="4">
        <v>0.97640000000000005</v>
      </c>
      <c r="BU139" s="4">
        <v>0.6169</v>
      </c>
      <c r="BV139" s="5">
        <v>0.64249999999999996</v>
      </c>
      <c r="BW139" s="5">
        <v>0.73170000000000002</v>
      </c>
      <c r="BX139" s="5">
        <v>0.29549999999999998</v>
      </c>
      <c r="BY139" s="5">
        <v>2.3E-3</v>
      </c>
      <c r="BZ139" s="5">
        <v>0.87770000000000004</v>
      </c>
      <c r="CA139" s="5">
        <v>0.44469999999999998</v>
      </c>
      <c r="CB139" s="5">
        <v>1</v>
      </c>
      <c r="CC139" s="5">
        <v>2.6604999999999999</v>
      </c>
      <c r="CD139" s="4">
        <v>0.64849999999999997</v>
      </c>
      <c r="CE139" s="4">
        <v>0.74070000000000003</v>
      </c>
      <c r="CF139" s="4">
        <v>0.2802</v>
      </c>
      <c r="CG139" s="4">
        <v>7.3000000000000001E-3</v>
      </c>
      <c r="CH139" s="4">
        <v>0.86560000000000004</v>
      </c>
      <c r="CI139" s="4">
        <v>0.42880000000000001</v>
      </c>
      <c r="CJ139" s="4">
        <v>1</v>
      </c>
      <c r="CK139" s="4">
        <v>2.2168999999999999</v>
      </c>
      <c r="CL139" s="5">
        <v>0.65990000000000004</v>
      </c>
      <c r="CM139" s="5">
        <v>0.76670000000000005</v>
      </c>
      <c r="CN139" s="5">
        <v>0.24340000000000001</v>
      </c>
      <c r="CO139" s="5">
        <v>1.37E-2</v>
      </c>
      <c r="CP139" s="5">
        <v>0.84599999999999997</v>
      </c>
      <c r="CQ139" s="5">
        <v>0.41649999999999998</v>
      </c>
      <c r="CR139" s="5">
        <v>1</v>
      </c>
      <c r="CS139" s="5">
        <v>1.2144999999999999</v>
      </c>
      <c r="CT139" s="4">
        <v>0.68089999999999995</v>
      </c>
      <c r="CU139" s="4">
        <v>0.81340000000000001</v>
      </c>
      <c r="CV139" s="4">
        <v>0.1983</v>
      </c>
      <c r="CW139" s="4">
        <v>2.35E-2</v>
      </c>
      <c r="CX139" s="4">
        <v>0.79930000000000001</v>
      </c>
      <c r="CY139" s="4">
        <v>0.39539999999999997</v>
      </c>
      <c r="CZ139" s="4">
        <v>0.99980000000000002</v>
      </c>
      <c r="DA139" s="4">
        <v>1.3955</v>
      </c>
      <c r="DB139" s="5">
        <v>0.74139999999999995</v>
      </c>
      <c r="DC139" s="5">
        <v>0.95420000000000005</v>
      </c>
      <c r="DD139" s="5">
        <v>0.1231</v>
      </c>
      <c r="DE139" s="5">
        <v>5.2200000000000003E-2</v>
      </c>
      <c r="DF139" s="5">
        <v>0.56399999999999995</v>
      </c>
      <c r="DG139" s="5">
        <v>0.26879999999999998</v>
      </c>
      <c r="DH139" s="5">
        <v>0.97219999999999995</v>
      </c>
      <c r="DI139" s="5">
        <v>0.60799999999999998</v>
      </c>
      <c r="DJ139" s="4">
        <v>0.64139999999999997</v>
      </c>
      <c r="DK139" s="4">
        <v>0.72699999999999998</v>
      </c>
      <c r="DL139" s="4">
        <v>0.2878</v>
      </c>
      <c r="DM139" s="4">
        <v>2.3E-3</v>
      </c>
      <c r="DN139" s="4">
        <v>0.87539999999999996</v>
      </c>
      <c r="DO139" s="4">
        <v>0.44419999999999998</v>
      </c>
      <c r="DP139" s="4">
        <v>1</v>
      </c>
      <c r="DQ139" s="4">
        <v>2.8569</v>
      </c>
      <c r="DR139" s="5">
        <v>0.6492</v>
      </c>
      <c r="DS139" s="5">
        <v>0.74370000000000003</v>
      </c>
      <c r="DT139" s="5">
        <v>0.26669999999999999</v>
      </c>
      <c r="DU139" s="5">
        <v>7.1999999999999998E-3</v>
      </c>
      <c r="DV139" s="5">
        <v>0.86650000000000005</v>
      </c>
      <c r="DW139" s="5">
        <v>0.42959999999999998</v>
      </c>
      <c r="DX139" s="5">
        <v>1</v>
      </c>
      <c r="DY139" s="5">
        <v>2.3346</v>
      </c>
      <c r="DZ139" s="4">
        <v>0.65980000000000005</v>
      </c>
      <c r="EA139" s="4">
        <v>0.76600000000000001</v>
      </c>
      <c r="EB139" s="4">
        <v>0.24390000000000001</v>
      </c>
      <c r="EC139" s="4">
        <v>1.37E-2</v>
      </c>
      <c r="ED139" s="4">
        <v>0.84619999999999995</v>
      </c>
      <c r="EE139" s="4">
        <v>0.41610000000000003</v>
      </c>
      <c r="EF139" s="4">
        <v>1</v>
      </c>
      <c r="EG139" s="4">
        <v>1.8621000000000001</v>
      </c>
      <c r="EH139" s="5">
        <v>0.68220000000000003</v>
      </c>
      <c r="EI139" s="5">
        <v>0.81679999999999997</v>
      </c>
      <c r="EJ139" s="5">
        <v>0.19869999999999999</v>
      </c>
      <c r="EK139" s="5">
        <v>2.35E-2</v>
      </c>
      <c r="EL139" s="5">
        <v>0.79879999999999995</v>
      </c>
      <c r="EM139" s="5">
        <v>0.39460000000000001</v>
      </c>
      <c r="EN139" s="5">
        <v>0.99980000000000002</v>
      </c>
      <c r="EO139" s="5">
        <v>1.4608000000000001</v>
      </c>
      <c r="EP139" s="4">
        <v>0.74070000000000003</v>
      </c>
      <c r="EQ139" s="4">
        <v>0.95320000000000005</v>
      </c>
      <c r="ER139" s="4">
        <v>0.12570000000000001</v>
      </c>
      <c r="ES139" s="4">
        <v>5.2699999999999997E-2</v>
      </c>
      <c r="ET139" s="4">
        <v>0.56289999999999996</v>
      </c>
      <c r="EU139" s="4">
        <v>0.26569999999999999</v>
      </c>
      <c r="EV139" s="4">
        <v>0.96799999999999997</v>
      </c>
      <c r="EW139" s="4">
        <v>0.57709999999999995</v>
      </c>
      <c r="EX139" s="5">
        <v>0.63849999999999996</v>
      </c>
      <c r="EY139" s="5">
        <v>0.7208</v>
      </c>
      <c r="EZ139" s="5">
        <v>0.2888</v>
      </c>
      <c r="FA139" s="5">
        <v>2.3E-3</v>
      </c>
      <c r="FB139" s="5">
        <v>0.87629999999999997</v>
      </c>
      <c r="FC139" s="5">
        <v>0.44500000000000001</v>
      </c>
      <c r="FD139" s="5">
        <v>1</v>
      </c>
      <c r="FE139" s="5">
        <v>2.7949000000000002</v>
      </c>
      <c r="FF139" s="4">
        <v>0.64910000000000001</v>
      </c>
      <c r="FG139" s="4">
        <v>0.74329999999999996</v>
      </c>
      <c r="FH139" s="4">
        <v>0.2747</v>
      </c>
      <c r="FI139" s="4">
        <v>7.1999999999999998E-3</v>
      </c>
      <c r="FJ139" s="4">
        <v>0.86599999999999999</v>
      </c>
      <c r="FK139" s="4">
        <v>0.42920000000000003</v>
      </c>
      <c r="FL139" s="4">
        <v>1</v>
      </c>
      <c r="FM139" s="4">
        <v>2.3281999999999998</v>
      </c>
      <c r="FN139" s="5"/>
      <c r="FO139" s="5"/>
      <c r="FP139" s="5"/>
      <c r="FQ139" s="5"/>
      <c r="FR139" s="5"/>
      <c r="FS139" s="5"/>
      <c r="FT139" s="5"/>
      <c r="FU139" s="5"/>
      <c r="FV139" s="4">
        <v>0.68230000000000002</v>
      </c>
      <c r="FW139" s="4">
        <v>0.81710000000000005</v>
      </c>
      <c r="FX139" s="4">
        <v>0.19500000000000001</v>
      </c>
      <c r="FY139" s="4">
        <v>2.3300000000000001E-2</v>
      </c>
      <c r="FZ139" s="4">
        <v>0.79890000000000005</v>
      </c>
      <c r="GA139" s="4">
        <v>0.39779999999999999</v>
      </c>
      <c r="GB139" s="4">
        <v>0.99990000000000001</v>
      </c>
      <c r="GC139" s="4">
        <v>1.3190999999999999</v>
      </c>
      <c r="GD139" s="5">
        <v>0.7409</v>
      </c>
      <c r="GE139" s="5">
        <v>0.95250000000000001</v>
      </c>
      <c r="GF139" s="5">
        <v>0.1203</v>
      </c>
      <c r="GG139" s="5">
        <v>5.2999999999999999E-2</v>
      </c>
      <c r="GH139" s="5">
        <v>0.56340000000000001</v>
      </c>
      <c r="GI139" s="5">
        <v>0.26419999999999999</v>
      </c>
      <c r="GJ139" s="5">
        <v>0.97030000000000005</v>
      </c>
      <c r="GK139" s="5">
        <v>0.63929999999999998</v>
      </c>
      <c r="GL139" s="4"/>
      <c r="GM139" s="4"/>
      <c r="GN139" s="4"/>
      <c r="GO139" s="4"/>
      <c r="GP139" s="4"/>
      <c r="GQ139" s="4"/>
      <c r="GR139" s="4"/>
      <c r="GS139" s="4"/>
      <c r="GT139" s="5"/>
      <c r="GU139" s="5"/>
      <c r="GV139" s="5"/>
      <c r="GW139" s="5"/>
      <c r="GX139" s="5"/>
      <c r="GY139" s="5"/>
      <c r="GZ139" s="5"/>
      <c r="HA139" s="5"/>
      <c r="HB139" s="4"/>
      <c r="HC139" s="4"/>
      <c r="HD139" s="4"/>
      <c r="HE139" s="4"/>
      <c r="HF139" s="4"/>
      <c r="HG139" s="4"/>
      <c r="HH139" s="4"/>
      <c r="HI139" s="4"/>
      <c r="HJ139" s="5"/>
      <c r="HK139" s="5"/>
      <c r="HL139" s="5"/>
      <c r="HM139" s="5"/>
      <c r="HN139" s="5"/>
      <c r="HO139" s="5"/>
      <c r="HP139" s="5"/>
      <c r="HQ139" s="5"/>
      <c r="HR139" s="4"/>
      <c r="HS139" s="4"/>
      <c r="HT139" s="4"/>
      <c r="HU139" s="4"/>
      <c r="HV139" s="4"/>
      <c r="HW139" s="4"/>
      <c r="HX139" s="4"/>
      <c r="HY139" s="4"/>
      <c r="HZ139" s="5"/>
      <c r="IA139" s="5"/>
      <c r="IB139" s="5"/>
      <c r="IC139" s="5"/>
      <c r="ID139" s="5"/>
      <c r="IE139" s="5"/>
      <c r="IF139" s="5"/>
      <c r="IG139" s="5"/>
      <c r="IH139" s="4"/>
      <c r="II139" s="4"/>
      <c r="IJ139" s="4"/>
      <c r="IK139" s="4"/>
      <c r="IL139" s="4"/>
      <c r="IM139" s="4"/>
      <c r="IN139" s="4"/>
      <c r="IO139" s="4"/>
      <c r="IP139" s="5"/>
      <c r="IQ139" s="5"/>
      <c r="IR139" s="5"/>
      <c r="IS139" s="5"/>
      <c r="IT139" s="5"/>
      <c r="IU139" s="5"/>
      <c r="IV139" s="5"/>
      <c r="IW139" s="5"/>
      <c r="IX139" s="4"/>
      <c r="IY139" s="4"/>
      <c r="IZ139" s="4"/>
      <c r="JA139" s="4"/>
      <c r="JB139" s="4"/>
      <c r="JC139" s="4"/>
      <c r="JD139" s="4"/>
      <c r="JE139" s="4"/>
      <c r="JF139" s="5"/>
      <c r="JG139" s="5"/>
      <c r="JH139" s="5"/>
      <c r="JI139" s="5"/>
      <c r="JJ139" s="5"/>
      <c r="JK139" s="5"/>
      <c r="JL139" s="5"/>
      <c r="JM139" s="5"/>
      <c r="JN139" s="4">
        <f t="shared" ref="JN139" si="56">AVERAGEIFS(B139:JM139,metrics.rec,"MAE")</f>
        <v>0.67375217391304354</v>
      </c>
      <c r="JO139" s="4">
        <f t="shared" ref="JO139" si="57">AVERAGEIFS(B139:JM139,metrics.rec,"MSE")</f>
        <v>0.798804347826087</v>
      </c>
      <c r="JP139" s="4">
        <f t="shared" ref="JP139" si="58">AVERAGEIFS(B139:JM139,metrics.rec,"R")</f>
        <v>0.22420000000000004</v>
      </c>
      <c r="JQ139" s="4">
        <f t="shared" ref="JQ139" si="59">AVERAGEIFS(B139:JM139,metrics.rec,"Precision")</f>
        <v>1.9452173913043481E-2</v>
      </c>
      <c r="JR139" s="4">
        <f t="shared" ref="JR139" si="60">AVERAGEIFS(B139:JM139,metrics.rec,"Recall")</f>
        <v>0.79376086956521763</v>
      </c>
      <c r="JS139" s="4">
        <f t="shared" ref="JS139" si="61">AVERAGEIFS(B139:JM139,metrics.rec,"Coverage")</f>
        <v>0.39276086956521739</v>
      </c>
      <c r="JT139" s="4">
        <f t="shared" ref="JT139" si="62">AVERAGEIFS(B139:JM139,metrics.rec,"Recatio")</f>
        <v>0.99499130434782612</v>
      </c>
      <c r="JU139" s="4">
        <f t="shared" ref="JU139" si="63">AVERAGEIFS(B139:JM139,metrics.rec,"Time")</f>
        <v>1.7997391304347825</v>
      </c>
      <c r="JV139" s="1" t="str" cm="1">
        <f t="array" aca="1" ref="JV139" ca="1">CONCATENATE(INDIRECT(ADDRESS(1,MATCH(_xlfn.MINIFS(B139:JM139,metrics.rec,"MAE"),B139:JM139,0)+1)), ", ", INDIRECT(ADDRESS(2,MATCH(_xlfn.MINIFS(B139:JM139,metrics.rec,"MAE"),B139:JM139,0)+1)))</f>
        <v>k=20, r=0.1</v>
      </c>
      <c r="JW139" s="1" t="str" cm="1">
        <f t="array" aca="1" ref="JW139" ca="1">CONCATENATE(INDIRECT(ADDRESS(1,MATCH(_xlfn.MINIFS(B139:JM139,metrics.rec,"MSE"),B139:JM139,0)+1)), ", ", INDIRECT(ADDRESS(2,MATCH(_xlfn.MINIFS(B139:JM139,metrics.rec,"MSE"),B139:JM139,0)+1)))</f>
        <v>k=5, r=0.1</v>
      </c>
      <c r="JX139" s="1" t="str" cm="1">
        <f t="array" aca="1" ref="JX139" ca="1">CONCATENATE(INDIRECT(ADDRESS(1,MATCH(_xlfn.MAXIFS(B139:JM139,metrics.rec,"R"),B139:JM139,0)+1)), ", ", INDIRECT(ADDRESS(2,MATCH(_xlfn.MAXIFS(B139:JM139,metrics.rec,"R"),B139:JM139,0)+1)))</f>
        <v>k=10, r=0.1</v>
      </c>
      <c r="JY139" s="1" t="str" cm="1">
        <f t="array" aca="1" ref="JY139" ca="1">CONCATENATE(INDIRECT(ADDRESS(1,MATCH(_xlfn.MAXIFS(B139:JM139,metrics.rec,"Precision"),B139:JM139,0)+1)), ", ", INDIRECT(ADDRESS(2,MATCH(_xlfn.MAXIFS(B139:JM139,metrics.rec,"Precision"),B139:JM139,0)+1)))</f>
        <v>k=20, r=0.9</v>
      </c>
      <c r="JZ139" s="1" t="str" cm="1">
        <f t="array" aca="1" ref="JZ139" ca="1">CONCATENATE(INDIRECT(ADDRESS(1,MATCH(_xlfn.MAXIFS(B139:JM139,metrics.rec,"Recall"),B139:JM139,0)+1)), ", ", INDIRECT(ADDRESS(2,MATCH(_xlfn.MAXIFS(B139:JM139,metrics.rec,"Recall"),B139:JM139,0)+1)))</f>
        <v>k=10, r=0.1</v>
      </c>
      <c r="KA139" s="1" t="str" cm="1">
        <f t="array" aca="1" ref="KA139" ca="1">CONCATENATE(INDIRECT(ADDRESS(1,MATCH(_xlfn.MAXIFS(B139:JM139,metrics.rec,"Coverage"),B139:JM139,0)+1)), ", ", INDIRECT(ADDRESS(2,MATCH(_xlfn.MAXIFS(B139:JM139,metrics.rec,"Coverage"),B139:JM139,0)+1)))</f>
        <v>k=20, r=0.1</v>
      </c>
      <c r="KB139" s="1" t="str" cm="1">
        <f t="array" aca="1" ref="KB139" ca="1">CONCATENATE(INDIRECT(ADDRESS(1,MATCH(_xlfn.MAXIFS(B139:JM139,metrics.rec,"Recatio"),B139:JM139,0)+1)), ", ", INDIRECT(ADDRESS(2,MATCH(_xlfn.MAXIFS(B139:JM139,metrics.rec,"Recatio"),B139:JM139,0)+1)))</f>
        <v>k=5, r=0.1</v>
      </c>
      <c r="KC139" s="1" t="str" cm="1">
        <f t="array" aca="1" ref="KC139" ca="1">CONCATENATE(INDIRECT(ADDRESS(1,MATCH(_xlfn.MINIFS(B139:JM139,metrics.rec,"Time"),B139:JM139,0)+1)), ", ", INDIRECT(ADDRESS(2,MATCH(_xlfn.MINIFS(B139:JM139,metrics.rec,"Time"),B139:JM139,0)+1)))</f>
        <v>k=15, r=0.9</v>
      </c>
    </row>
    <row r="140" spans="1:289" x14ac:dyDescent="0.2">
      <c r="A140" s="1" t="s">
        <v>124</v>
      </c>
      <c r="B140" s="4">
        <v>0.63800000000000001</v>
      </c>
      <c r="C140" s="4">
        <v>0.71530000000000005</v>
      </c>
      <c r="D140" s="4">
        <v>0.27460000000000001</v>
      </c>
      <c r="E140" s="4">
        <v>2.3E-3</v>
      </c>
      <c r="F140" s="4">
        <v>0.87560000000000004</v>
      </c>
      <c r="G140" s="4"/>
      <c r="H140" s="4">
        <v>1</v>
      </c>
      <c r="I140" s="4">
        <v>2.7553000000000001</v>
      </c>
      <c r="J140" s="5">
        <v>0.64449999999999996</v>
      </c>
      <c r="K140" s="5">
        <v>0.73299999999999998</v>
      </c>
      <c r="L140" s="5">
        <v>0.28499999999999998</v>
      </c>
      <c r="M140" s="5">
        <v>4.7000000000000002E-3</v>
      </c>
      <c r="N140" s="5">
        <v>0.87129999999999996</v>
      </c>
      <c r="O140" s="5">
        <v>0.42880000000000001</v>
      </c>
      <c r="P140" s="5">
        <v>1</v>
      </c>
      <c r="Q140" s="5">
        <v>2.5888</v>
      </c>
      <c r="R140" s="4">
        <v>0.65049999999999997</v>
      </c>
      <c r="S140" s="4">
        <v>0.74560000000000004</v>
      </c>
      <c r="T140" s="4">
        <v>0.26700000000000002</v>
      </c>
      <c r="U140" s="4">
        <v>7.3000000000000001E-3</v>
      </c>
      <c r="V140" s="4">
        <v>0.86529999999999996</v>
      </c>
      <c r="W140" s="4"/>
      <c r="X140" s="4">
        <v>1</v>
      </c>
      <c r="Y140" s="4">
        <v>2.3591000000000002</v>
      </c>
      <c r="Z140" s="5">
        <v>0.65359999999999996</v>
      </c>
      <c r="AA140" s="5">
        <v>0.75060000000000004</v>
      </c>
      <c r="AB140" s="5">
        <v>0.25280000000000002</v>
      </c>
      <c r="AC140" s="5">
        <v>1.03E-2</v>
      </c>
      <c r="AD140" s="5">
        <v>0.85809999999999997</v>
      </c>
      <c r="AE140" s="5">
        <v>0.4199</v>
      </c>
      <c r="AF140" s="5">
        <v>1</v>
      </c>
      <c r="AG140" s="5">
        <v>2.1236000000000002</v>
      </c>
      <c r="AH140" s="4">
        <v>0.65980000000000005</v>
      </c>
      <c r="AI140" s="4">
        <v>0.7641</v>
      </c>
      <c r="AJ140" s="4">
        <v>0.2462</v>
      </c>
      <c r="AK140" s="4">
        <v>1.38E-2</v>
      </c>
      <c r="AL140" s="4">
        <v>0.84470000000000001</v>
      </c>
      <c r="AM140" s="4"/>
      <c r="AN140" s="4">
        <v>1</v>
      </c>
      <c r="AO140" s="4">
        <v>1.9188000000000001</v>
      </c>
      <c r="AP140" s="5">
        <v>0.66810000000000003</v>
      </c>
      <c r="AQ140" s="5">
        <v>0.7823</v>
      </c>
      <c r="AR140" s="5">
        <v>0.22470000000000001</v>
      </c>
      <c r="AS140" s="5">
        <v>1.8100000000000002E-2</v>
      </c>
      <c r="AT140" s="5">
        <v>0.8266</v>
      </c>
      <c r="AU140" s="5">
        <v>0.40410000000000001</v>
      </c>
      <c r="AV140" s="5">
        <v>1</v>
      </c>
      <c r="AW140" s="5">
        <v>1.6872</v>
      </c>
      <c r="AX140" s="4">
        <v>0.68220000000000003</v>
      </c>
      <c r="AY140" s="4">
        <v>0.81299999999999994</v>
      </c>
      <c r="AZ140" s="4">
        <v>0.1905</v>
      </c>
      <c r="BA140" s="4">
        <v>2.3699999999999999E-2</v>
      </c>
      <c r="BB140" s="4">
        <v>0.7984</v>
      </c>
      <c r="BC140" s="4"/>
      <c r="BD140" s="4">
        <v>1</v>
      </c>
      <c r="BE140" s="4">
        <v>1.4048</v>
      </c>
      <c r="BF140" s="5">
        <v>0.70420000000000005</v>
      </c>
      <c r="BG140" s="5">
        <v>0.86680000000000001</v>
      </c>
      <c r="BH140" s="5">
        <v>0.15970000000000001</v>
      </c>
      <c r="BI140" s="5">
        <v>3.2000000000000001E-2</v>
      </c>
      <c r="BJ140" s="5">
        <v>0.73699999999999999</v>
      </c>
      <c r="BK140" s="5">
        <v>0.3649</v>
      </c>
      <c r="BL140" s="5">
        <v>0.99839999999999995</v>
      </c>
      <c r="BM140" s="5">
        <v>1.1137999999999999</v>
      </c>
      <c r="BN140" s="4">
        <v>0.74350000000000005</v>
      </c>
      <c r="BO140" s="4">
        <v>0.95809999999999995</v>
      </c>
      <c r="BP140" s="4">
        <v>0.109</v>
      </c>
      <c r="BQ140" s="4">
        <v>5.2400000000000002E-2</v>
      </c>
      <c r="BR140" s="4">
        <v>0.56210000000000004</v>
      </c>
      <c r="BS140" s="4"/>
      <c r="BT140" s="4">
        <v>0.97640000000000005</v>
      </c>
      <c r="BU140" s="4">
        <v>0.71930000000000005</v>
      </c>
      <c r="BV140" s="5">
        <v>0.64249999999999996</v>
      </c>
      <c r="BW140" s="5">
        <v>0.73070000000000002</v>
      </c>
      <c r="BX140" s="5">
        <v>0.29210000000000003</v>
      </c>
      <c r="BY140" s="5">
        <v>2.3E-3</v>
      </c>
      <c r="BZ140" s="5">
        <v>0.87639999999999996</v>
      </c>
      <c r="CA140" s="5">
        <v>0.43909999999999999</v>
      </c>
      <c r="CB140" s="5">
        <v>1</v>
      </c>
      <c r="CC140" s="5">
        <v>2.5508999999999999</v>
      </c>
      <c r="CD140" s="4">
        <v>0.64890000000000003</v>
      </c>
      <c r="CE140" s="4">
        <v>0.74099999999999999</v>
      </c>
      <c r="CF140" s="4">
        <v>0.27810000000000001</v>
      </c>
      <c r="CG140" s="4">
        <v>7.3000000000000001E-3</v>
      </c>
      <c r="CH140" s="4">
        <v>0.86460000000000004</v>
      </c>
      <c r="CI140" s="4">
        <v>0.42309999999999998</v>
      </c>
      <c r="CJ140" s="4">
        <v>1</v>
      </c>
      <c r="CK140" s="4">
        <v>2.1842999999999999</v>
      </c>
      <c r="CL140" s="5">
        <v>0.66010000000000002</v>
      </c>
      <c r="CM140" s="5">
        <v>0.76670000000000005</v>
      </c>
      <c r="CN140" s="5">
        <v>0.2412</v>
      </c>
      <c r="CO140" s="5">
        <v>1.38E-2</v>
      </c>
      <c r="CP140" s="5">
        <v>0.84519999999999995</v>
      </c>
      <c r="CQ140" s="5">
        <v>0.4118</v>
      </c>
      <c r="CR140" s="5">
        <v>1</v>
      </c>
      <c r="CS140" s="5">
        <v>1.2010000000000001</v>
      </c>
      <c r="CT140" s="4">
        <v>0.68159999999999998</v>
      </c>
      <c r="CU140" s="4">
        <v>0.81379999999999997</v>
      </c>
      <c r="CV140" s="4">
        <v>0.19450000000000001</v>
      </c>
      <c r="CW140" s="4">
        <v>2.3699999999999999E-2</v>
      </c>
      <c r="CX140" s="4">
        <v>0.79820000000000002</v>
      </c>
      <c r="CY140" s="4">
        <v>0.3911</v>
      </c>
      <c r="CZ140" s="4">
        <v>0.99980000000000002</v>
      </c>
      <c r="DA140" s="4">
        <v>1.3747</v>
      </c>
      <c r="DB140" s="5">
        <v>0.74239999999999995</v>
      </c>
      <c r="DC140" s="5">
        <v>0.95499999999999996</v>
      </c>
      <c r="DD140" s="5">
        <v>0.1212</v>
      </c>
      <c r="DE140" s="5">
        <v>5.2299999999999999E-2</v>
      </c>
      <c r="DF140" s="5">
        <v>0.56130000000000002</v>
      </c>
      <c r="DG140" s="5">
        <v>0.26700000000000002</v>
      </c>
      <c r="DH140" s="5">
        <v>0.97219999999999995</v>
      </c>
      <c r="DI140" s="5">
        <v>0.59770000000000001</v>
      </c>
      <c r="DJ140" s="4">
        <v>0.64170000000000005</v>
      </c>
      <c r="DK140" s="4">
        <v>0.72689999999999999</v>
      </c>
      <c r="DL140" s="4">
        <v>0.2878</v>
      </c>
      <c r="DM140" s="4">
        <v>2.3E-3</v>
      </c>
      <c r="DN140" s="4">
        <v>0.87480000000000002</v>
      </c>
      <c r="DO140" s="4">
        <v>0.43859999999999999</v>
      </c>
      <c r="DP140" s="4">
        <v>1</v>
      </c>
      <c r="DQ140" s="4">
        <v>2.7925</v>
      </c>
      <c r="DR140" s="5">
        <v>0.64939999999999998</v>
      </c>
      <c r="DS140" s="5">
        <v>0.74329999999999996</v>
      </c>
      <c r="DT140" s="5">
        <v>0.26750000000000002</v>
      </c>
      <c r="DU140" s="5">
        <v>7.3000000000000001E-3</v>
      </c>
      <c r="DV140" s="5">
        <v>0.86560000000000004</v>
      </c>
      <c r="DW140" s="5">
        <v>0.42370000000000002</v>
      </c>
      <c r="DX140" s="5">
        <v>1</v>
      </c>
      <c r="DY140" s="5">
        <v>2.2978999999999998</v>
      </c>
      <c r="DZ140" s="4">
        <v>0.65980000000000005</v>
      </c>
      <c r="EA140" s="4">
        <v>0.76500000000000001</v>
      </c>
      <c r="EB140" s="4">
        <v>0.2432</v>
      </c>
      <c r="EC140" s="4">
        <v>1.38E-2</v>
      </c>
      <c r="ED140" s="4">
        <v>0.8458</v>
      </c>
      <c r="EE140" s="4">
        <v>0.41189999999999999</v>
      </c>
      <c r="EF140" s="4">
        <v>1</v>
      </c>
      <c r="EG140" s="4">
        <v>1.8911</v>
      </c>
      <c r="EH140" s="5">
        <v>0.68279999999999996</v>
      </c>
      <c r="EI140" s="5">
        <v>0.8175</v>
      </c>
      <c r="EJ140" s="5">
        <v>0.19600000000000001</v>
      </c>
      <c r="EK140" s="5">
        <v>2.3699999999999999E-2</v>
      </c>
      <c r="EL140" s="5">
        <v>0.79790000000000005</v>
      </c>
      <c r="EM140" s="5">
        <v>0.3906</v>
      </c>
      <c r="EN140" s="5">
        <v>0.99980000000000002</v>
      </c>
      <c r="EO140" s="5">
        <v>1.4318</v>
      </c>
      <c r="EP140" s="4">
        <v>0.7419</v>
      </c>
      <c r="EQ140" s="4">
        <v>0.95509999999999995</v>
      </c>
      <c r="ER140" s="4">
        <v>0.12330000000000001</v>
      </c>
      <c r="ES140" s="4">
        <v>5.28E-2</v>
      </c>
      <c r="ET140" s="4">
        <v>0.56030000000000002</v>
      </c>
      <c r="EU140" s="4">
        <v>0.26379999999999998</v>
      </c>
      <c r="EV140" s="4">
        <v>0.96809999999999996</v>
      </c>
      <c r="EW140" s="4">
        <v>0.57450000000000001</v>
      </c>
      <c r="EX140" s="5"/>
      <c r="EY140" s="5"/>
      <c r="EZ140" s="5"/>
      <c r="FA140" s="5"/>
      <c r="FB140" s="5"/>
      <c r="FC140" s="5"/>
      <c r="FD140" s="5"/>
      <c r="FE140" s="5"/>
      <c r="FF140" s="4">
        <v>0.64929999999999999</v>
      </c>
      <c r="FG140" s="4">
        <v>0.74239999999999995</v>
      </c>
      <c r="FH140" s="4">
        <v>0.27300000000000002</v>
      </c>
      <c r="FI140" s="4">
        <v>7.3000000000000001E-3</v>
      </c>
      <c r="FJ140" s="4">
        <v>0.86509999999999998</v>
      </c>
      <c r="FK140" s="4">
        <v>0.42409999999999998</v>
      </c>
      <c r="FL140" s="4">
        <v>1</v>
      </c>
      <c r="FM140" s="4">
        <v>2.6082000000000001</v>
      </c>
      <c r="FN140" s="5">
        <v>0.66069999999999995</v>
      </c>
      <c r="FO140" s="5">
        <v>0.76829999999999998</v>
      </c>
      <c r="FP140" s="5">
        <v>0.24279999999999999</v>
      </c>
      <c r="FQ140" s="5">
        <v>1.3899999999999999E-2</v>
      </c>
      <c r="FR140" s="5">
        <v>0.84609999999999996</v>
      </c>
      <c r="FS140" s="5">
        <v>0.41189999999999999</v>
      </c>
      <c r="FT140" s="5">
        <v>1</v>
      </c>
      <c r="FU140" s="5">
        <v>2.0036</v>
      </c>
      <c r="FV140" s="4">
        <v>0.68320000000000003</v>
      </c>
      <c r="FW140" s="4">
        <v>0.81799999999999995</v>
      </c>
      <c r="FX140" s="4">
        <v>0.19170000000000001</v>
      </c>
      <c r="FY140" s="4">
        <v>2.3599999999999999E-2</v>
      </c>
      <c r="FZ140" s="4">
        <v>0.79779999999999995</v>
      </c>
      <c r="GA140" s="4">
        <v>0.39340000000000003</v>
      </c>
      <c r="GB140" s="4">
        <v>0.99990000000000001</v>
      </c>
      <c r="GC140" s="4">
        <v>1.2945</v>
      </c>
      <c r="GD140" s="5">
        <v>0.74229999999999996</v>
      </c>
      <c r="GE140" s="5">
        <v>0.95479999999999998</v>
      </c>
      <c r="GF140" s="5">
        <v>0.11890000000000001</v>
      </c>
      <c r="GG140" s="5">
        <v>5.3100000000000001E-2</v>
      </c>
      <c r="GH140" s="5">
        <v>0.56040000000000001</v>
      </c>
      <c r="GI140" s="5">
        <v>0.26219999999999999</v>
      </c>
      <c r="GJ140" s="5">
        <v>0.97030000000000005</v>
      </c>
      <c r="GK140" s="5">
        <v>0.61739999999999995</v>
      </c>
      <c r="GL140" s="4"/>
      <c r="GM140" s="4"/>
      <c r="GN140" s="4"/>
      <c r="GO140" s="4"/>
      <c r="GP140" s="4"/>
      <c r="GQ140" s="4"/>
      <c r="GR140" s="4"/>
      <c r="GS140" s="4"/>
      <c r="GT140" s="5"/>
      <c r="GU140" s="5"/>
      <c r="GV140" s="5"/>
      <c r="GW140" s="5"/>
      <c r="GX140" s="5"/>
      <c r="GY140" s="5"/>
      <c r="GZ140" s="5"/>
      <c r="HA140" s="5"/>
      <c r="HB140" s="4">
        <v>0.65990000000000004</v>
      </c>
      <c r="HC140" s="4">
        <v>0.76649999999999996</v>
      </c>
      <c r="HD140" s="4">
        <v>0.24379999999999999</v>
      </c>
      <c r="HE140" s="4">
        <v>1.38E-2</v>
      </c>
      <c r="HF140" s="4">
        <v>0.8448</v>
      </c>
      <c r="HG140" s="4"/>
      <c r="HH140" s="4">
        <v>1</v>
      </c>
      <c r="HI140" s="4">
        <v>1.8822000000000001</v>
      </c>
      <c r="HJ140" s="5"/>
      <c r="HK140" s="5"/>
      <c r="HL140" s="5"/>
      <c r="HM140" s="5"/>
      <c r="HN140" s="5"/>
      <c r="HO140" s="5"/>
      <c r="HP140" s="5"/>
      <c r="HQ140" s="5"/>
      <c r="HR140" s="4"/>
      <c r="HS140" s="4"/>
      <c r="HT140" s="4"/>
      <c r="HU140" s="4"/>
      <c r="HV140" s="4"/>
      <c r="HW140" s="4"/>
      <c r="HX140" s="4"/>
      <c r="HY140" s="4"/>
      <c r="HZ140" s="5"/>
      <c r="IA140" s="5"/>
      <c r="IB140" s="5"/>
      <c r="IC140" s="5"/>
      <c r="ID140" s="5"/>
      <c r="IE140" s="5"/>
      <c r="IF140" s="5"/>
      <c r="IG140" s="5"/>
      <c r="IH140" s="4"/>
      <c r="II140" s="4"/>
      <c r="IJ140" s="4"/>
      <c r="IK140" s="4"/>
      <c r="IL140" s="4"/>
      <c r="IM140" s="4"/>
      <c r="IN140" s="4"/>
      <c r="IO140" s="4"/>
      <c r="IP140" s="5"/>
      <c r="IQ140" s="5"/>
      <c r="IR140" s="5"/>
      <c r="IS140" s="5"/>
      <c r="IT140" s="5"/>
      <c r="IU140" s="5"/>
      <c r="IV140" s="5"/>
      <c r="IW140" s="5"/>
      <c r="IX140" s="4"/>
      <c r="IY140" s="4"/>
      <c r="IZ140" s="4"/>
      <c r="JA140" s="4"/>
      <c r="JB140" s="4"/>
      <c r="JC140" s="4"/>
      <c r="JD140" s="4"/>
      <c r="JE140" s="4"/>
      <c r="JF140" s="5"/>
      <c r="JG140" s="5"/>
      <c r="JH140" s="5"/>
      <c r="JI140" s="5"/>
      <c r="JJ140" s="5"/>
      <c r="JK140" s="5"/>
      <c r="JL140" s="5"/>
      <c r="JM140" s="5"/>
      <c r="JN140" s="4">
        <f t="shared" si="48"/>
        <v>0.67462083333333334</v>
      </c>
      <c r="JO140" s="4">
        <f t="shared" si="49"/>
        <v>0.7997416666666668</v>
      </c>
      <c r="JP140" s="4">
        <f t="shared" si="50"/>
        <v>0.22185833333333335</v>
      </c>
      <c r="JQ140" s="4">
        <f t="shared" si="51"/>
        <v>1.9816666666666666E-2</v>
      </c>
      <c r="JR140" s="4">
        <f t="shared" si="52"/>
        <v>0.79347499999999993</v>
      </c>
      <c r="JS140" s="4">
        <f t="shared" si="53"/>
        <v>0.38722222222222219</v>
      </c>
      <c r="JT140" s="4">
        <f t="shared" si="54"/>
        <v>0.99520416666666678</v>
      </c>
      <c r="JU140" s="4">
        <f t="shared" si="55"/>
        <v>1.748875</v>
      </c>
      <c r="JV140" s="1" t="str" cm="1">
        <f t="array" aca="1" ref="JV140" ca="1">CONCATENATE(INDIRECT(ADDRESS(1,MATCH(_xlfn.MINIFS(B140:JM140,metrics.rec,"MAE"),B140:JM140,0)+1)), ", ", INDIRECT(ADDRESS(2,MATCH(_xlfn.MINIFS(B140:JM140,metrics.rec,"MAE"),B140:JM140,0)+1)))</f>
        <v>k=5, r=0.1</v>
      </c>
      <c r="JW140" s="1" t="str" cm="1">
        <f t="array" aca="1" ref="JW140" ca="1">CONCATENATE(INDIRECT(ADDRESS(1,MATCH(_xlfn.MINIFS(B140:JM140,metrics.rec,"MSE"),B140:JM140,0)+1)), ", ", INDIRECT(ADDRESS(2,MATCH(_xlfn.MINIFS(B140:JM140,metrics.rec,"MSE"),B140:JM140,0)+1)))</f>
        <v>k=5, r=0.1</v>
      </c>
      <c r="JX140" s="1" t="str" cm="1">
        <f t="array" aca="1" ref="JX140" ca="1">CONCATENATE(INDIRECT(ADDRESS(1,MATCH(_xlfn.MAXIFS(B140:JM140,metrics.rec,"R"),B140:JM140,0)+1)), ", ", INDIRECT(ADDRESS(2,MATCH(_xlfn.MAXIFS(B140:JM140,metrics.rec,"R"),B140:JM140,0)+1)))</f>
        <v>k=10, r=0.1</v>
      </c>
      <c r="JY140" s="1" t="str" cm="1">
        <f t="array" aca="1" ref="JY140" ca="1">CONCATENATE(INDIRECT(ADDRESS(1,MATCH(_xlfn.MAXIFS(B140:JM140,metrics.rec,"Precision"),B140:JM140,0)+1)), ", ", INDIRECT(ADDRESS(2,MATCH(_xlfn.MAXIFS(B140:JM140,metrics.rec,"Precision"),B140:JM140,0)+1)))</f>
        <v>k=20, r=0.9</v>
      </c>
      <c r="JZ140" s="1" t="str" cm="1">
        <f t="array" aca="1" ref="JZ140" ca="1">CONCATENATE(INDIRECT(ADDRESS(1,MATCH(_xlfn.MAXIFS(B140:JM140,metrics.rec,"Recall"),B140:JM140,0)+1)), ", ", INDIRECT(ADDRESS(2,MATCH(_xlfn.MAXIFS(B140:JM140,metrics.rec,"Recall"),B140:JM140,0)+1)))</f>
        <v>k=10, r=0.1</v>
      </c>
      <c r="KA140" s="1" t="str" cm="1">
        <f t="array" aca="1" ref="KA140" ca="1">CONCATENATE(INDIRECT(ADDRESS(1,MATCH(_xlfn.MAXIFS(B140:JM140,metrics.rec,"Coverage"),B140:JM140,0)+1)), ", ", INDIRECT(ADDRESS(2,MATCH(_xlfn.MAXIFS(B140:JM140,metrics.rec,"Coverage"),B140:JM140,0)+1)))</f>
        <v>k=10, r=0.1</v>
      </c>
      <c r="KB140" s="1" t="str" cm="1">
        <f t="array" aca="1" ref="KB140" ca="1">CONCATENATE(INDIRECT(ADDRESS(1,MATCH(_xlfn.MAXIFS(B140:JM140,metrics.rec,"Recatio"),B140:JM140,0)+1)), ", ", INDIRECT(ADDRESS(2,MATCH(_xlfn.MAXIFS(B140:JM140,metrics.rec,"Recatio"),B140:JM140,0)+1)))</f>
        <v>k=5, r=0.1</v>
      </c>
      <c r="KC140" s="1" t="str" cm="1">
        <f t="array" aca="1" ref="KC140" ca="1">CONCATENATE(INDIRECT(ADDRESS(1,MATCH(_xlfn.MINIFS(B140:JM140,metrics.rec,"Time"),B140:JM140,0)+1)), ", ", INDIRECT(ADDRESS(2,MATCH(_xlfn.MINIFS(B140:JM140,metrics.rec,"Time"),B140:JM140,0)+1)))</f>
        <v>k=15, r=0.9</v>
      </c>
    </row>
    <row r="141" spans="1:289" x14ac:dyDescent="0.2">
      <c r="A141" s="1" t="s">
        <v>125</v>
      </c>
      <c r="B141" s="4">
        <v>0.66900000000000004</v>
      </c>
      <c r="C141" s="4">
        <v>0.78300000000000003</v>
      </c>
      <c r="D141" s="4">
        <v>0.2218</v>
      </c>
      <c r="E141" s="4">
        <v>1.6000000000000001E-3</v>
      </c>
      <c r="F141" s="4">
        <v>0.86719999999999997</v>
      </c>
      <c r="G141" s="4"/>
      <c r="H141" s="4">
        <v>1</v>
      </c>
      <c r="I141" s="4">
        <v>7.8379000000000003</v>
      </c>
      <c r="J141" s="5">
        <v>0.6714</v>
      </c>
      <c r="K141" s="5">
        <v>0.79520000000000002</v>
      </c>
      <c r="L141" s="5">
        <v>0.23799999999999999</v>
      </c>
      <c r="M141" s="5">
        <v>3.2000000000000002E-3</v>
      </c>
      <c r="N141" s="5">
        <v>0.86150000000000004</v>
      </c>
      <c r="O141" s="5">
        <v>0.62460000000000004</v>
      </c>
      <c r="P141" s="5">
        <v>1</v>
      </c>
      <c r="Q141" s="5">
        <v>6.4988999999999999</v>
      </c>
      <c r="R141" s="4">
        <v>0.67900000000000005</v>
      </c>
      <c r="S141" s="4">
        <v>0.81110000000000004</v>
      </c>
      <c r="T141" s="4">
        <v>0.23280000000000001</v>
      </c>
      <c r="U141" s="4">
        <v>4.8999999999999998E-3</v>
      </c>
      <c r="V141" s="4">
        <v>0.85519999999999996</v>
      </c>
      <c r="W141" s="4"/>
      <c r="X141" s="4">
        <v>1</v>
      </c>
      <c r="Y141" s="4">
        <v>5.7195999999999998</v>
      </c>
      <c r="Z141" s="5">
        <v>0.67969999999999997</v>
      </c>
      <c r="AA141" s="5">
        <v>0.81189999999999996</v>
      </c>
      <c r="AB141" s="5">
        <v>0.2276</v>
      </c>
      <c r="AC141" s="5">
        <v>6.8999999999999999E-3</v>
      </c>
      <c r="AD141" s="5">
        <v>0.84950000000000003</v>
      </c>
      <c r="AE141" s="5">
        <v>0.62029999999999996</v>
      </c>
      <c r="AF141" s="5">
        <v>1</v>
      </c>
      <c r="AG141" s="5">
        <v>4.5293000000000001</v>
      </c>
      <c r="AH141" s="4">
        <v>0.68389999999999995</v>
      </c>
      <c r="AI141" s="4">
        <v>0.8206</v>
      </c>
      <c r="AJ141" s="4">
        <v>0.21820000000000001</v>
      </c>
      <c r="AK141" s="4">
        <v>9.1999999999999998E-3</v>
      </c>
      <c r="AL141" s="4">
        <v>0.83889999999999998</v>
      </c>
      <c r="AM141" s="4"/>
      <c r="AN141" s="4">
        <v>1</v>
      </c>
      <c r="AO141" s="4">
        <v>4.2591000000000001</v>
      </c>
      <c r="AP141" s="5">
        <v>0.6905</v>
      </c>
      <c r="AQ141" s="5">
        <v>0.83889999999999998</v>
      </c>
      <c r="AR141" s="5">
        <v>0.20830000000000001</v>
      </c>
      <c r="AS141" s="5">
        <v>1.1900000000000001E-2</v>
      </c>
      <c r="AT141" s="5">
        <v>0.81979999999999997</v>
      </c>
      <c r="AU141" s="5">
        <v>0.6089</v>
      </c>
      <c r="AV141" s="5">
        <v>1</v>
      </c>
      <c r="AW141" s="5">
        <v>3.0756000000000001</v>
      </c>
      <c r="AX141" s="4">
        <v>0.69910000000000005</v>
      </c>
      <c r="AY141" s="4">
        <v>0.85809999999999997</v>
      </c>
      <c r="AZ141" s="4">
        <v>0.20430000000000001</v>
      </c>
      <c r="BA141" s="4">
        <v>1.5299999999999999E-2</v>
      </c>
      <c r="BB141" s="4">
        <v>0.80089999999999995</v>
      </c>
      <c r="BC141" s="4"/>
      <c r="BD141" s="4">
        <v>1</v>
      </c>
      <c r="BE141" s="4">
        <v>2.4661</v>
      </c>
      <c r="BF141" s="5">
        <v>0.71399999999999997</v>
      </c>
      <c r="BG141" s="5">
        <v>0.89739999999999998</v>
      </c>
      <c r="BH141" s="5">
        <v>0.1799</v>
      </c>
      <c r="BI141" s="5">
        <v>2.0299999999999999E-2</v>
      </c>
      <c r="BJ141" s="5">
        <v>0.75760000000000005</v>
      </c>
      <c r="BK141" s="5">
        <v>0.58960000000000001</v>
      </c>
      <c r="BL141" s="5">
        <v>0.99870000000000003</v>
      </c>
      <c r="BM141" s="5">
        <v>1.6997</v>
      </c>
      <c r="BN141" s="4">
        <v>0.74339999999999995</v>
      </c>
      <c r="BO141" s="4">
        <v>0.96609999999999996</v>
      </c>
      <c r="BP141" s="4">
        <v>0.1424</v>
      </c>
      <c r="BQ141" s="4">
        <v>3.0300000000000001E-2</v>
      </c>
      <c r="BR141" s="4">
        <v>0.66080000000000005</v>
      </c>
      <c r="BS141" s="4"/>
      <c r="BT141" s="4">
        <v>0.98260000000000003</v>
      </c>
      <c r="BU141" s="4">
        <v>1.1831</v>
      </c>
      <c r="BV141" s="5">
        <v>0.67190000000000005</v>
      </c>
      <c r="BW141" s="5">
        <v>0.79659999999999997</v>
      </c>
      <c r="BX141" s="5">
        <v>0.24970000000000001</v>
      </c>
      <c r="BY141" s="5">
        <v>1.6000000000000001E-3</v>
      </c>
      <c r="BZ141" s="5">
        <v>0.86650000000000005</v>
      </c>
      <c r="CA141" s="5">
        <v>0.62749999999999995</v>
      </c>
      <c r="CB141" s="5">
        <v>1</v>
      </c>
      <c r="CC141" s="5">
        <v>8.3146000000000004</v>
      </c>
      <c r="CD141" s="4">
        <v>0.67649999999999999</v>
      </c>
      <c r="CE141" s="4">
        <v>0.80510000000000004</v>
      </c>
      <c r="CF141" s="4">
        <v>0.2389</v>
      </c>
      <c r="CG141" s="4">
        <v>4.8999999999999998E-3</v>
      </c>
      <c r="CH141" s="4">
        <v>0.85560000000000003</v>
      </c>
      <c r="CI141" s="4">
        <v>0.62129999999999996</v>
      </c>
      <c r="CJ141" s="4">
        <v>1</v>
      </c>
      <c r="CK141" s="4">
        <v>5.2260999999999997</v>
      </c>
      <c r="CL141" s="5">
        <v>0.68479999999999996</v>
      </c>
      <c r="CM141" s="5">
        <v>0.8256</v>
      </c>
      <c r="CN141" s="5">
        <v>0.22070000000000001</v>
      </c>
      <c r="CO141" s="5">
        <v>9.1999999999999998E-3</v>
      </c>
      <c r="CP141" s="5">
        <v>0.83699999999999997</v>
      </c>
      <c r="CQ141" s="5">
        <v>0.61280000000000001</v>
      </c>
      <c r="CR141" s="5">
        <v>1</v>
      </c>
      <c r="CS141" s="5">
        <v>3.6602000000000001</v>
      </c>
      <c r="CT141" s="4">
        <v>0.69969999999999999</v>
      </c>
      <c r="CU141" s="4">
        <v>0.86</v>
      </c>
      <c r="CV141" s="4">
        <v>0.20430000000000001</v>
      </c>
      <c r="CW141" s="4">
        <v>1.5299999999999999E-2</v>
      </c>
      <c r="CX141" s="4">
        <v>0.79969999999999997</v>
      </c>
      <c r="CY141" s="4">
        <v>0.60599999999999998</v>
      </c>
      <c r="CZ141" s="4">
        <v>1</v>
      </c>
      <c r="DA141" s="4">
        <v>2.3479000000000001</v>
      </c>
      <c r="DB141" s="5">
        <v>0.73939999999999995</v>
      </c>
      <c r="DC141" s="5">
        <v>0.95789999999999997</v>
      </c>
      <c r="DD141" s="5">
        <v>0.14979999999999999</v>
      </c>
      <c r="DE141" s="5">
        <v>3.0099999999999998E-2</v>
      </c>
      <c r="DF141" s="5">
        <v>0.65890000000000004</v>
      </c>
      <c r="DG141" s="5">
        <v>0.54500000000000004</v>
      </c>
      <c r="DH141" s="5">
        <v>0.9798</v>
      </c>
      <c r="DI141" s="5">
        <v>1.0580000000000001</v>
      </c>
      <c r="DJ141" s="4">
        <v>0.66979999999999995</v>
      </c>
      <c r="DK141" s="4">
        <v>0.7903</v>
      </c>
      <c r="DL141" s="4">
        <v>0.24060000000000001</v>
      </c>
      <c r="DM141" s="4">
        <v>1.6000000000000001E-3</v>
      </c>
      <c r="DN141" s="4">
        <v>0.8649</v>
      </c>
      <c r="DO141" s="4">
        <v>0.62780000000000002</v>
      </c>
      <c r="DP141" s="4">
        <v>1</v>
      </c>
      <c r="DQ141" s="4">
        <v>7.8384999999999998</v>
      </c>
      <c r="DR141" s="5">
        <v>0.67710000000000004</v>
      </c>
      <c r="DS141" s="5">
        <v>0.80759999999999998</v>
      </c>
      <c r="DT141" s="5">
        <v>0.23449999999999999</v>
      </c>
      <c r="DU141" s="5">
        <v>4.8999999999999998E-3</v>
      </c>
      <c r="DV141" s="5">
        <v>0.85699999999999998</v>
      </c>
      <c r="DW141" s="5">
        <v>0.62050000000000005</v>
      </c>
      <c r="DX141" s="5">
        <v>1</v>
      </c>
      <c r="DY141" s="5">
        <v>5.4088000000000003</v>
      </c>
      <c r="DZ141" s="4">
        <v>0.68610000000000004</v>
      </c>
      <c r="EA141" s="4">
        <v>0.82809999999999995</v>
      </c>
      <c r="EB141" s="4">
        <v>0.2198</v>
      </c>
      <c r="EC141" s="4">
        <v>9.1999999999999998E-3</v>
      </c>
      <c r="ED141" s="4">
        <v>0.83689999999999998</v>
      </c>
      <c r="EE141" s="4">
        <v>0.61319999999999997</v>
      </c>
      <c r="EF141" s="4">
        <v>1</v>
      </c>
      <c r="EG141" s="4">
        <v>4.6753</v>
      </c>
      <c r="EH141" s="5">
        <v>0.70169999999999999</v>
      </c>
      <c r="EI141" s="5">
        <v>0.86560000000000004</v>
      </c>
      <c r="EJ141" s="5">
        <v>0.19489999999999999</v>
      </c>
      <c r="EK141" s="5">
        <v>1.5299999999999999E-2</v>
      </c>
      <c r="EL141" s="5">
        <v>0.79949999999999999</v>
      </c>
      <c r="EM141" s="5">
        <v>0.60609999999999997</v>
      </c>
      <c r="EN141" s="5">
        <v>0.99990000000000001</v>
      </c>
      <c r="EO141" s="5">
        <v>2.6678000000000002</v>
      </c>
      <c r="EP141" s="4">
        <v>0.74</v>
      </c>
      <c r="EQ141" s="4">
        <v>0.95850000000000002</v>
      </c>
      <c r="ER141" s="4">
        <v>0.14419999999999999</v>
      </c>
      <c r="ES141" s="4">
        <v>3.0300000000000001E-2</v>
      </c>
      <c r="ET141" s="4">
        <v>0.65839999999999999</v>
      </c>
      <c r="EU141" s="4">
        <v>0.5413</v>
      </c>
      <c r="EV141" s="4">
        <v>0.97729999999999995</v>
      </c>
      <c r="EW141" s="4">
        <v>1.032</v>
      </c>
      <c r="EX141" s="5"/>
      <c r="EY141" s="5"/>
      <c r="EZ141" s="5"/>
      <c r="FA141" s="5"/>
      <c r="FB141" s="5"/>
      <c r="FC141" s="5"/>
      <c r="FD141" s="5"/>
      <c r="FE141" s="5"/>
      <c r="FF141" s="4">
        <v>0.67810000000000004</v>
      </c>
      <c r="FG141" s="4">
        <v>0.80900000000000005</v>
      </c>
      <c r="FH141" s="4">
        <v>0.2326</v>
      </c>
      <c r="FI141" s="4">
        <v>4.8999999999999998E-3</v>
      </c>
      <c r="FJ141" s="4">
        <v>0.85629999999999995</v>
      </c>
      <c r="FK141" s="4">
        <v>0.62039999999999995</v>
      </c>
      <c r="FL141" s="4">
        <v>1</v>
      </c>
      <c r="FM141" s="4">
        <v>6.0105000000000004</v>
      </c>
      <c r="FN141" s="5">
        <v>0.68569999999999998</v>
      </c>
      <c r="FO141" s="5">
        <v>0.82840000000000003</v>
      </c>
      <c r="FP141" s="5">
        <v>0.22270000000000001</v>
      </c>
      <c r="FQ141" s="5">
        <v>9.1999999999999998E-3</v>
      </c>
      <c r="FR141" s="5">
        <v>0.83819999999999995</v>
      </c>
      <c r="FS141" s="5">
        <v>0.61609999999999998</v>
      </c>
      <c r="FT141" s="5">
        <v>1</v>
      </c>
      <c r="FU141" s="5">
        <v>4.2159000000000004</v>
      </c>
      <c r="FV141" s="4">
        <v>0.69989999999999997</v>
      </c>
      <c r="FW141" s="4">
        <v>0.86109999999999998</v>
      </c>
      <c r="FX141" s="4">
        <v>0.2009</v>
      </c>
      <c r="FY141" s="4">
        <v>1.5299999999999999E-2</v>
      </c>
      <c r="FZ141" s="4">
        <v>0.79879999999999995</v>
      </c>
      <c r="GA141" s="4">
        <v>0.60619999999999996</v>
      </c>
      <c r="GB141" s="4">
        <v>0.99990000000000001</v>
      </c>
      <c r="GC141" s="4">
        <v>2.2431000000000001</v>
      </c>
      <c r="GD141" s="5"/>
      <c r="GE141" s="5"/>
      <c r="GF141" s="5"/>
      <c r="GG141" s="5"/>
      <c r="GH141" s="5"/>
      <c r="GI141" s="5"/>
      <c r="GJ141" s="5"/>
      <c r="GK141" s="5"/>
      <c r="GL141" s="4"/>
      <c r="GM141" s="4"/>
      <c r="GN141" s="4"/>
      <c r="GO141" s="4"/>
      <c r="GP141" s="4"/>
      <c r="GQ141" s="4"/>
      <c r="GR141" s="4"/>
      <c r="GS141" s="4"/>
      <c r="GT141" s="5"/>
      <c r="GU141" s="5"/>
      <c r="GV141" s="5"/>
      <c r="GW141" s="5"/>
      <c r="GX141" s="5"/>
      <c r="GY141" s="5"/>
      <c r="GZ141" s="5"/>
      <c r="HA141" s="5"/>
      <c r="HB141" s="4"/>
      <c r="HC141" s="4"/>
      <c r="HD141" s="4"/>
      <c r="HE141" s="4"/>
      <c r="HF141" s="4"/>
      <c r="HG141" s="4"/>
      <c r="HH141" s="4"/>
      <c r="HI141" s="4"/>
      <c r="HJ141" s="5"/>
      <c r="HK141" s="5"/>
      <c r="HL141" s="5"/>
      <c r="HM141" s="5"/>
      <c r="HN141" s="5"/>
      <c r="HO141" s="5"/>
      <c r="HP141" s="5"/>
      <c r="HQ141" s="5"/>
      <c r="HR141" s="4"/>
      <c r="HS141" s="4"/>
      <c r="HT141" s="4"/>
      <c r="HU141" s="4"/>
      <c r="HV141" s="4"/>
      <c r="HW141" s="4"/>
      <c r="HX141" s="4"/>
      <c r="HY141" s="4"/>
      <c r="HZ141" s="5"/>
      <c r="IA141" s="5"/>
      <c r="IB141" s="5"/>
      <c r="IC141" s="5"/>
      <c r="ID141" s="5"/>
      <c r="IE141" s="5"/>
      <c r="IF141" s="5"/>
      <c r="IG141" s="5"/>
      <c r="IH141" s="4"/>
      <c r="II141" s="4"/>
      <c r="IJ141" s="4"/>
      <c r="IK141" s="4"/>
      <c r="IL141" s="4"/>
      <c r="IM141" s="4"/>
      <c r="IN141" s="4"/>
      <c r="IO141" s="4"/>
      <c r="IP141" s="5"/>
      <c r="IQ141" s="5"/>
      <c r="IR141" s="5"/>
      <c r="IS141" s="5"/>
      <c r="IT141" s="5"/>
      <c r="IU141" s="5"/>
      <c r="IV141" s="5"/>
      <c r="IW141" s="5"/>
      <c r="IX141" s="4"/>
      <c r="IY141" s="4"/>
      <c r="IZ141" s="4"/>
      <c r="JA141" s="4"/>
      <c r="JB141" s="4"/>
      <c r="JC141" s="4"/>
      <c r="JD141" s="4"/>
      <c r="JE141" s="4"/>
      <c r="JF141" s="5"/>
      <c r="JG141" s="5"/>
      <c r="JH141" s="5"/>
      <c r="JI141" s="5"/>
      <c r="JJ141" s="5"/>
      <c r="JK141" s="5"/>
      <c r="JL141" s="5"/>
      <c r="JM141" s="5"/>
      <c r="JN141" s="4">
        <f t="shared" si="48"/>
        <v>0.69275909090909105</v>
      </c>
      <c r="JO141" s="4">
        <f t="shared" si="49"/>
        <v>0.84436818181818185</v>
      </c>
      <c r="JP141" s="4">
        <f t="shared" si="50"/>
        <v>0.21031363636363631</v>
      </c>
      <c r="JQ141" s="4">
        <f t="shared" si="51"/>
        <v>1.1609090909090904E-2</v>
      </c>
      <c r="JR141" s="4">
        <f t="shared" si="52"/>
        <v>0.81086818181818188</v>
      </c>
      <c r="JS141" s="4">
        <f t="shared" si="53"/>
        <v>0.60632941176470567</v>
      </c>
      <c r="JT141" s="4">
        <f t="shared" si="54"/>
        <v>0.99719090909090913</v>
      </c>
      <c r="JU141" s="4">
        <f t="shared" si="55"/>
        <v>4.1803636363636363</v>
      </c>
      <c r="JV141" s="1" t="str" cm="1">
        <f t="array" aca="1" ref="JV141" ca="1">CONCATENATE(INDIRECT(ADDRESS(1,MATCH(_xlfn.MINIFS(B141:JM141,metrics.rec,"MAE"),B141:JM141,0)+1)), ", ", INDIRECT(ADDRESS(2,MATCH(_xlfn.MINIFS(B141:JM141,metrics.rec,"MAE"),B141:JM141,0)+1)))</f>
        <v>k=5, r=0.1</v>
      </c>
      <c r="JW141" s="1" t="str" cm="1">
        <f t="array" aca="1" ref="JW141" ca="1">CONCATENATE(INDIRECT(ADDRESS(1,MATCH(_xlfn.MINIFS(B141:JM141,metrics.rec,"MSE"),B141:JM141,0)+1)), ", ", INDIRECT(ADDRESS(2,MATCH(_xlfn.MINIFS(B141:JM141,metrics.rec,"MSE"),B141:JM141,0)+1)))</f>
        <v>k=5, r=0.1</v>
      </c>
      <c r="JX141" s="1" t="str" cm="1">
        <f t="array" aca="1" ref="JX141" ca="1">CONCATENATE(INDIRECT(ADDRESS(1,MATCH(_xlfn.MAXIFS(B141:JM141,metrics.rec,"R"),B141:JM141,0)+1)), ", ", INDIRECT(ADDRESS(2,MATCH(_xlfn.MAXIFS(B141:JM141,metrics.rec,"R"),B141:JM141,0)+1)))</f>
        <v>k=10, r=0.1</v>
      </c>
      <c r="JY141" s="1" t="str" cm="1">
        <f t="array" aca="1" ref="JY141" ca="1">CONCATENATE(INDIRECT(ADDRESS(1,MATCH(_xlfn.MAXIFS(B141:JM141,metrics.rec,"Precision"),B141:JM141,0)+1)), ", ", INDIRECT(ADDRESS(2,MATCH(_xlfn.MAXIFS(B141:JM141,metrics.rec,"Precision"),B141:JM141,0)+1)))</f>
        <v>k=5, r=0.9</v>
      </c>
      <c r="JZ141" s="1" t="str" cm="1">
        <f t="array" aca="1" ref="JZ141" ca="1">CONCATENATE(INDIRECT(ADDRESS(1,MATCH(_xlfn.MAXIFS(B141:JM141,metrics.rec,"Recall"),B141:JM141,0)+1)), ", ", INDIRECT(ADDRESS(2,MATCH(_xlfn.MAXIFS(B141:JM141,metrics.rec,"Recall"),B141:JM141,0)+1)))</f>
        <v>k=5, r=0.1</v>
      </c>
      <c r="KA141" s="1" t="str" cm="1">
        <f t="array" aca="1" ref="KA141" ca="1">CONCATENATE(INDIRECT(ADDRESS(1,MATCH(_xlfn.MAXIFS(B141:JM141,metrics.rec,"Coverage"),B141:JM141,0)+1)), ", ", INDIRECT(ADDRESS(2,MATCH(_xlfn.MAXIFS(B141:JM141,metrics.rec,"Coverage"),B141:JM141,0)+1)))</f>
        <v>k=10, r=0.1</v>
      </c>
      <c r="KB141" s="1" t="str" cm="1">
        <f t="array" aca="1" ref="KB141" ca="1">CONCATENATE(INDIRECT(ADDRESS(1,MATCH(_xlfn.MAXIFS(B141:JM141,metrics.rec,"Recatio"),B141:JM141,0)+1)), ", ", INDIRECT(ADDRESS(2,MATCH(_xlfn.MAXIFS(B141:JM141,metrics.rec,"Recatio"),B141:JM141,0)+1)))</f>
        <v>k=5, r=0.1</v>
      </c>
      <c r="KC141" s="1" t="str" cm="1">
        <f t="array" aca="1" ref="KC141" ca="1">CONCATENATE(INDIRECT(ADDRESS(1,MATCH(_xlfn.MINIFS(B141:JM141,metrics.rec,"Time"),B141:JM141,0)+1)), ", ", INDIRECT(ADDRESS(2,MATCH(_xlfn.MINIFS(B141:JM141,metrics.rec,"Time"),B141:JM141,0)+1)))</f>
        <v>k=15, r=0.9</v>
      </c>
    </row>
    <row r="142" spans="1:289" x14ac:dyDescent="0.2">
      <c r="A142" s="1" t="s">
        <v>126</v>
      </c>
      <c r="B142" s="4">
        <v>0.71319999999999995</v>
      </c>
      <c r="C142" s="4">
        <v>0.85289999999999999</v>
      </c>
      <c r="D142" s="4">
        <v>0.108</v>
      </c>
      <c r="E142" s="4">
        <v>3.2000000000000002E-3</v>
      </c>
      <c r="F142" s="4">
        <v>0.65759999999999996</v>
      </c>
      <c r="G142" s="4"/>
      <c r="H142" s="4">
        <v>1</v>
      </c>
      <c r="I142" s="4">
        <v>2.6863999999999999</v>
      </c>
      <c r="J142" s="5">
        <v>0.71589999999999998</v>
      </c>
      <c r="K142" s="5">
        <v>0.86660000000000004</v>
      </c>
      <c r="L142" s="5">
        <v>0.13439999999999999</v>
      </c>
      <c r="M142" s="5">
        <v>5.7999999999999996E-3</v>
      </c>
      <c r="N142" s="5">
        <v>0.64649999999999996</v>
      </c>
      <c r="O142" s="5">
        <v>0.25690000000000002</v>
      </c>
      <c r="P142" s="5">
        <v>1</v>
      </c>
      <c r="Q142" s="5">
        <v>2.5091999999999999</v>
      </c>
      <c r="R142" s="4">
        <v>0.72330000000000005</v>
      </c>
      <c r="S142" s="4">
        <v>0.88470000000000004</v>
      </c>
      <c r="T142" s="4">
        <v>0.1246</v>
      </c>
      <c r="U142" s="4">
        <v>8.3999999999999995E-3</v>
      </c>
      <c r="V142" s="4">
        <v>0.63990000000000002</v>
      </c>
      <c r="W142" s="4"/>
      <c r="X142" s="4">
        <v>1</v>
      </c>
      <c r="Y142" s="4">
        <v>2.3060999999999998</v>
      </c>
      <c r="Z142" s="5">
        <v>0.72119999999999995</v>
      </c>
      <c r="AA142" s="5">
        <v>0.88190000000000002</v>
      </c>
      <c r="AB142" s="5">
        <v>0.12479999999999999</v>
      </c>
      <c r="AC142" s="5">
        <v>1.1299999999999999E-2</v>
      </c>
      <c r="AD142" s="5">
        <v>0.64539999999999997</v>
      </c>
      <c r="AE142" s="5">
        <v>0.28939999999999999</v>
      </c>
      <c r="AF142" s="5">
        <v>1</v>
      </c>
      <c r="AG142" s="5">
        <v>2.0747</v>
      </c>
      <c r="AH142" s="4">
        <v>0.72550000000000003</v>
      </c>
      <c r="AI142" s="4">
        <v>0.8952</v>
      </c>
      <c r="AJ142" s="4">
        <v>0.1222</v>
      </c>
      <c r="AK142" s="4">
        <v>1.41E-2</v>
      </c>
      <c r="AL142" s="4">
        <v>0.62760000000000005</v>
      </c>
      <c r="AM142" s="4"/>
      <c r="AN142" s="4">
        <v>1</v>
      </c>
      <c r="AO142" s="4">
        <v>2.0304000000000002</v>
      </c>
      <c r="AP142" s="5">
        <v>0.72950000000000004</v>
      </c>
      <c r="AQ142" s="5">
        <v>0.90759999999999996</v>
      </c>
      <c r="AR142" s="5">
        <v>9.9400000000000002E-2</v>
      </c>
      <c r="AS142" s="5">
        <v>1.7600000000000001E-2</v>
      </c>
      <c r="AT142" s="5">
        <v>0.62070000000000003</v>
      </c>
      <c r="AU142" s="5">
        <v>0.312</v>
      </c>
      <c r="AV142" s="5">
        <v>1</v>
      </c>
      <c r="AW142" s="5">
        <v>1.6857</v>
      </c>
      <c r="AX142" s="4">
        <v>0.73970000000000002</v>
      </c>
      <c r="AY142" s="4">
        <v>0.93730000000000002</v>
      </c>
      <c r="AZ142" s="4">
        <v>7.1800000000000003E-2</v>
      </c>
      <c r="BA142" s="4">
        <v>2.1299999999999999E-2</v>
      </c>
      <c r="BB142" s="4">
        <v>0.61380000000000001</v>
      </c>
      <c r="BC142" s="4"/>
      <c r="BD142" s="4">
        <v>1</v>
      </c>
      <c r="BE142" s="4">
        <v>1.3984000000000001</v>
      </c>
      <c r="BF142" s="5">
        <v>0.75649999999999995</v>
      </c>
      <c r="BG142" s="5">
        <v>0.98209999999999997</v>
      </c>
      <c r="BH142" s="5">
        <v>3.39E-2</v>
      </c>
      <c r="BI142" s="5">
        <v>2.7699999999999999E-2</v>
      </c>
      <c r="BJ142" s="5">
        <v>0.61160000000000003</v>
      </c>
      <c r="BK142" s="5">
        <v>0.35010000000000002</v>
      </c>
      <c r="BL142" s="5">
        <v>0.99839999999999995</v>
      </c>
      <c r="BM142" s="5">
        <v>1.0182</v>
      </c>
      <c r="BN142" s="4">
        <v>0.79859999999999998</v>
      </c>
      <c r="BO142" s="4">
        <v>1.0829</v>
      </c>
      <c r="BP142" s="4">
        <v>-8.5000000000000006E-3</v>
      </c>
      <c r="BQ142" s="4">
        <v>4.7500000000000001E-2</v>
      </c>
      <c r="BR142" s="4">
        <v>0.51049999999999995</v>
      </c>
      <c r="BS142" s="4"/>
      <c r="BT142" s="4">
        <v>0.97640000000000005</v>
      </c>
      <c r="BU142" s="4">
        <v>0.7258</v>
      </c>
      <c r="BV142" s="5">
        <v>0.71479999999999999</v>
      </c>
      <c r="BW142" s="5">
        <v>0.86140000000000005</v>
      </c>
      <c r="BX142" s="5">
        <v>0.1346</v>
      </c>
      <c r="BY142" s="5">
        <v>3.2000000000000002E-3</v>
      </c>
      <c r="BZ142" s="5">
        <v>0.65539999999999998</v>
      </c>
      <c r="CA142" s="5">
        <v>0.24160000000000001</v>
      </c>
      <c r="CB142" s="5">
        <v>1</v>
      </c>
      <c r="CC142" s="5">
        <v>2.6431</v>
      </c>
      <c r="CD142" s="4">
        <v>0.71909999999999996</v>
      </c>
      <c r="CE142" s="4">
        <v>0.87549999999999994</v>
      </c>
      <c r="CF142" s="4">
        <v>0.14119999999999999</v>
      </c>
      <c r="CG142" s="4">
        <v>8.3999999999999995E-3</v>
      </c>
      <c r="CH142" s="4">
        <v>0.63970000000000005</v>
      </c>
      <c r="CI142" s="4">
        <v>0.27229999999999999</v>
      </c>
      <c r="CJ142" s="4">
        <v>1</v>
      </c>
      <c r="CK142" s="4">
        <v>2.1587999999999998</v>
      </c>
      <c r="CL142" s="5">
        <v>0.72550000000000003</v>
      </c>
      <c r="CM142" s="5">
        <v>0.89670000000000005</v>
      </c>
      <c r="CN142" s="5">
        <v>0.1094</v>
      </c>
      <c r="CO142" s="5">
        <v>1.4200000000000001E-2</v>
      </c>
      <c r="CP142" s="5">
        <v>0.6331</v>
      </c>
      <c r="CQ142" s="5">
        <v>0.30130000000000001</v>
      </c>
      <c r="CR142" s="5">
        <v>1</v>
      </c>
      <c r="CS142" s="5">
        <v>1.8831</v>
      </c>
      <c r="CT142" s="4">
        <v>0.7389</v>
      </c>
      <c r="CU142" s="4">
        <v>0.93479999999999996</v>
      </c>
      <c r="CV142" s="4">
        <v>7.6600000000000001E-2</v>
      </c>
      <c r="CW142" s="4">
        <v>2.1399999999999999E-2</v>
      </c>
      <c r="CX142" s="4">
        <v>0.62209999999999999</v>
      </c>
      <c r="CY142" s="4">
        <v>0.33750000000000002</v>
      </c>
      <c r="CZ142" s="4">
        <v>0.99980000000000002</v>
      </c>
      <c r="DA142" s="4">
        <v>1.3484</v>
      </c>
      <c r="DB142" s="5">
        <v>0.79910000000000003</v>
      </c>
      <c r="DC142" s="5">
        <v>1.0840000000000001</v>
      </c>
      <c r="DD142" s="5">
        <v>-3.8999999999999998E-3</v>
      </c>
      <c r="DE142" s="5">
        <v>4.7500000000000001E-2</v>
      </c>
      <c r="DF142" s="5">
        <v>0.51070000000000004</v>
      </c>
      <c r="DG142" s="5">
        <v>0.2676</v>
      </c>
      <c r="DH142" s="5">
        <v>0.97240000000000004</v>
      </c>
      <c r="DI142" s="5">
        <v>0.61860000000000004</v>
      </c>
      <c r="DJ142" s="4">
        <v>0.71630000000000005</v>
      </c>
      <c r="DK142" s="4">
        <v>0.86499999999999999</v>
      </c>
      <c r="DL142" s="4">
        <v>0.1249</v>
      </c>
      <c r="DM142" s="4">
        <v>3.2000000000000002E-3</v>
      </c>
      <c r="DN142" s="4">
        <v>0.65390000000000004</v>
      </c>
      <c r="DO142" s="4">
        <v>0.24160000000000001</v>
      </c>
      <c r="DP142" s="4">
        <v>1</v>
      </c>
      <c r="DQ142" s="4">
        <v>2.6406999999999998</v>
      </c>
      <c r="DR142" s="5">
        <v>0.71819999999999995</v>
      </c>
      <c r="DS142" s="5">
        <v>0.87439999999999996</v>
      </c>
      <c r="DT142" s="5">
        <v>0.13059999999999999</v>
      </c>
      <c r="DU142" s="5">
        <v>8.5000000000000006E-3</v>
      </c>
      <c r="DV142" s="5">
        <v>0.6421</v>
      </c>
      <c r="DW142" s="5">
        <v>0.27139999999999997</v>
      </c>
      <c r="DX142" s="5">
        <v>1</v>
      </c>
      <c r="DY142" s="5">
        <v>2.3069999999999999</v>
      </c>
      <c r="DZ142" s="4">
        <v>0.72609999999999997</v>
      </c>
      <c r="EA142" s="4">
        <v>0.89710000000000001</v>
      </c>
      <c r="EB142" s="4">
        <v>0.1154</v>
      </c>
      <c r="EC142" s="4">
        <v>1.4200000000000001E-2</v>
      </c>
      <c r="ED142" s="4">
        <v>0.62819999999999998</v>
      </c>
      <c r="EE142" s="4">
        <v>0.29809999999999998</v>
      </c>
      <c r="EF142" s="4">
        <v>1</v>
      </c>
      <c r="EG142" s="4">
        <v>2.1829000000000001</v>
      </c>
      <c r="EH142" s="5">
        <v>0.7389</v>
      </c>
      <c r="EI142" s="5">
        <v>0.93330000000000002</v>
      </c>
      <c r="EJ142" s="5">
        <v>7.4700000000000003E-2</v>
      </c>
      <c r="EK142" s="5">
        <v>2.1600000000000001E-2</v>
      </c>
      <c r="EL142" s="5">
        <v>0.62050000000000005</v>
      </c>
      <c r="EM142" s="5">
        <v>0.33379999999999999</v>
      </c>
      <c r="EN142" s="5">
        <v>0.99980000000000002</v>
      </c>
      <c r="EO142" s="5">
        <v>1.4262999999999999</v>
      </c>
      <c r="EP142" s="4">
        <v>0.79879999999999995</v>
      </c>
      <c r="EQ142" s="4">
        <v>1.0861000000000001</v>
      </c>
      <c r="ER142" s="4">
        <v>-8.6E-3</v>
      </c>
      <c r="ES142" s="4">
        <v>4.8000000000000001E-2</v>
      </c>
      <c r="ET142" s="4">
        <v>0.5101</v>
      </c>
      <c r="EU142" s="4">
        <v>0.26450000000000001</v>
      </c>
      <c r="EV142" s="4">
        <v>0.96870000000000001</v>
      </c>
      <c r="EW142" s="4">
        <v>0.58030000000000004</v>
      </c>
      <c r="EX142" s="5"/>
      <c r="EY142" s="5"/>
      <c r="EZ142" s="5"/>
      <c r="FA142" s="5"/>
      <c r="FB142" s="5"/>
      <c r="FC142" s="5"/>
      <c r="FD142" s="5"/>
      <c r="FE142" s="5"/>
      <c r="FF142" s="4">
        <v>0.71960000000000002</v>
      </c>
      <c r="FG142" s="4">
        <v>0.87770000000000004</v>
      </c>
      <c r="FH142" s="4">
        <v>0.1326</v>
      </c>
      <c r="FI142" s="4">
        <v>8.5000000000000006E-3</v>
      </c>
      <c r="FJ142" s="4">
        <v>0.63880000000000003</v>
      </c>
      <c r="FK142" s="4">
        <v>0.26979999999999998</v>
      </c>
      <c r="FL142" s="4">
        <v>1</v>
      </c>
      <c r="FM142" s="4">
        <v>2.5792000000000002</v>
      </c>
      <c r="FN142" s="5">
        <v>0.72399999999999998</v>
      </c>
      <c r="FO142" s="5">
        <v>0.89170000000000005</v>
      </c>
      <c r="FP142" s="5">
        <v>0.11799999999999999</v>
      </c>
      <c r="FQ142" s="5">
        <v>1.4200000000000001E-2</v>
      </c>
      <c r="FR142" s="5">
        <v>0.63109999999999999</v>
      </c>
      <c r="FS142" s="5">
        <v>0.30099999999999999</v>
      </c>
      <c r="FT142" s="5">
        <v>1</v>
      </c>
      <c r="FU142" s="5">
        <v>1.9283999999999999</v>
      </c>
      <c r="FV142" s="4">
        <v>0.74039999999999995</v>
      </c>
      <c r="FW142" s="4">
        <v>0.93689999999999996</v>
      </c>
      <c r="FX142" s="4">
        <v>7.5800000000000006E-2</v>
      </c>
      <c r="FY142" s="4">
        <v>2.1600000000000001E-2</v>
      </c>
      <c r="FZ142" s="4">
        <v>0.62170000000000003</v>
      </c>
      <c r="GA142" s="4">
        <v>0.33429999999999999</v>
      </c>
      <c r="GB142" s="4">
        <v>0.99990000000000001</v>
      </c>
      <c r="GC142" s="4">
        <v>1.2961</v>
      </c>
      <c r="GD142" s="5"/>
      <c r="GE142" s="5"/>
      <c r="GF142" s="5"/>
      <c r="GG142" s="5"/>
      <c r="GH142" s="5"/>
      <c r="GI142" s="5"/>
      <c r="GJ142" s="5"/>
      <c r="GK142" s="5"/>
      <c r="GL142" s="4"/>
      <c r="GM142" s="4"/>
      <c r="GN142" s="4"/>
      <c r="GO142" s="4"/>
      <c r="GP142" s="4"/>
      <c r="GQ142" s="4"/>
      <c r="GR142" s="4"/>
      <c r="GS142" s="4"/>
      <c r="GT142" s="5"/>
      <c r="GU142" s="5"/>
      <c r="GV142" s="5"/>
      <c r="GW142" s="5"/>
      <c r="GX142" s="5"/>
      <c r="GY142" s="5"/>
      <c r="GZ142" s="5"/>
      <c r="HA142" s="5"/>
      <c r="HB142" s="4"/>
      <c r="HC142" s="4"/>
      <c r="HD142" s="4"/>
      <c r="HE142" s="4"/>
      <c r="HF142" s="4"/>
      <c r="HG142" s="4"/>
      <c r="HH142" s="4"/>
      <c r="HI142" s="4"/>
      <c r="HJ142" s="5"/>
      <c r="HK142" s="5"/>
      <c r="HL142" s="5"/>
      <c r="HM142" s="5"/>
      <c r="HN142" s="5"/>
      <c r="HO142" s="5"/>
      <c r="HP142" s="5"/>
      <c r="HQ142" s="5"/>
      <c r="HR142" s="4"/>
      <c r="HS142" s="4"/>
      <c r="HT142" s="4"/>
      <c r="HU142" s="4"/>
      <c r="HV142" s="4"/>
      <c r="HW142" s="4"/>
      <c r="HX142" s="4"/>
      <c r="HY142" s="4"/>
      <c r="HZ142" s="5"/>
      <c r="IA142" s="5"/>
      <c r="IB142" s="5"/>
      <c r="IC142" s="5"/>
      <c r="ID142" s="5"/>
      <c r="IE142" s="5"/>
      <c r="IF142" s="5"/>
      <c r="IG142" s="5"/>
      <c r="IH142" s="4"/>
      <c r="II142" s="4"/>
      <c r="IJ142" s="4"/>
      <c r="IK142" s="4"/>
      <c r="IL142" s="4"/>
      <c r="IM142" s="4"/>
      <c r="IN142" s="4"/>
      <c r="IO142" s="4"/>
      <c r="IP142" s="5"/>
      <c r="IQ142" s="5"/>
      <c r="IR142" s="5"/>
      <c r="IS142" s="5"/>
      <c r="IT142" s="5"/>
      <c r="IU142" s="5"/>
      <c r="IV142" s="5"/>
      <c r="IW142" s="5"/>
      <c r="IX142" s="4"/>
      <c r="IY142" s="4"/>
      <c r="IZ142" s="4"/>
      <c r="JA142" s="4"/>
      <c r="JB142" s="4"/>
      <c r="JC142" s="4"/>
      <c r="JD142" s="4"/>
      <c r="JE142" s="4"/>
      <c r="JF142" s="5"/>
      <c r="JG142" s="5"/>
      <c r="JH142" s="5"/>
      <c r="JI142" s="5"/>
      <c r="JJ142" s="5"/>
      <c r="JK142" s="5"/>
      <c r="JL142" s="5"/>
      <c r="JM142" s="5"/>
      <c r="JN142" s="4">
        <f t="shared" si="48"/>
        <v>0.73650454545454547</v>
      </c>
      <c r="JO142" s="4">
        <f t="shared" si="49"/>
        <v>0.9229909090909092</v>
      </c>
      <c r="JP142" s="4">
        <f t="shared" si="50"/>
        <v>9.2359090909090918E-2</v>
      </c>
      <c r="JQ142" s="4">
        <f t="shared" si="51"/>
        <v>1.779090909090909E-2</v>
      </c>
      <c r="JR142" s="4">
        <f t="shared" si="52"/>
        <v>0.61731818181818177</v>
      </c>
      <c r="JS142" s="4">
        <f t="shared" si="53"/>
        <v>0.2907764705882353</v>
      </c>
      <c r="JT142" s="4">
        <f t="shared" si="54"/>
        <v>0.99615454545454551</v>
      </c>
      <c r="JU142" s="4">
        <f t="shared" si="55"/>
        <v>1.8194454545454548</v>
      </c>
      <c r="JV142" s="1" t="str" cm="1">
        <f t="array" aca="1" ref="JV142" ca="1">CONCATENATE(INDIRECT(ADDRESS(1,MATCH(_xlfn.MINIFS(B142:JM142,metrics.rec,"MAE"),B142:JM142,0)+1)), ", ", INDIRECT(ADDRESS(2,MATCH(_xlfn.MINIFS(B142:JM142,metrics.rec,"MAE"),B142:JM142,0)+1)))</f>
        <v>k=5, r=0.1</v>
      </c>
      <c r="JW142" s="1" t="str" cm="1">
        <f t="array" aca="1" ref="JW142" ca="1">CONCATENATE(INDIRECT(ADDRESS(1,MATCH(_xlfn.MINIFS(B142:JM142,metrics.rec,"MSE"),B142:JM142,0)+1)), ", ", INDIRECT(ADDRESS(2,MATCH(_xlfn.MINIFS(B142:JM142,metrics.rec,"MSE"),B142:JM142,0)+1)))</f>
        <v>k=5, r=0.1</v>
      </c>
      <c r="JX142" s="1" t="str" cm="1">
        <f t="array" aca="1" ref="JX142" ca="1">CONCATENATE(INDIRECT(ADDRESS(1,MATCH(_xlfn.MAXIFS(B142:JM142,metrics.rec,"R"),B142:JM142,0)+1)), ", ", INDIRECT(ADDRESS(2,MATCH(_xlfn.MAXIFS(B142:JM142,metrics.rec,"R"),B142:JM142,0)+1)))</f>
        <v>k=10, r=0.3</v>
      </c>
      <c r="JY142" s="1" t="str" cm="1">
        <f t="array" aca="1" ref="JY142" ca="1">CONCATENATE(INDIRECT(ADDRESS(1,MATCH(_xlfn.MAXIFS(B142:JM142,metrics.rec,"Precision"),B142:JM142,0)+1)), ", ", INDIRECT(ADDRESS(2,MATCH(_xlfn.MAXIFS(B142:JM142,metrics.rec,"Precision"),B142:JM142,0)+1)))</f>
        <v>k=15, r=0.9</v>
      </c>
      <c r="JZ142" s="1" t="str" cm="1">
        <f t="array" aca="1" ref="JZ142" ca="1">CONCATENATE(INDIRECT(ADDRESS(1,MATCH(_xlfn.MAXIFS(B142:JM142,metrics.rec,"Recall"),B142:JM142,0)+1)), ", ", INDIRECT(ADDRESS(2,MATCH(_xlfn.MAXIFS(B142:JM142,metrics.rec,"Recall"),B142:JM142,0)+1)))</f>
        <v>k=5, r=0.1</v>
      </c>
      <c r="KA142" s="1" t="str" cm="1">
        <f t="array" aca="1" ref="KA142" ca="1">CONCATENATE(INDIRECT(ADDRESS(1,MATCH(_xlfn.MAXIFS(B142:JM142,metrics.rec,"Coverage"),B142:JM142,0)+1)), ", ", INDIRECT(ADDRESS(2,MATCH(_xlfn.MAXIFS(B142:JM142,metrics.rec,"Coverage"),B142:JM142,0)+1)))</f>
        <v>k=5, r=0.8</v>
      </c>
      <c r="KB142" s="1" t="str" cm="1">
        <f t="array" aca="1" ref="KB142" ca="1">CONCATENATE(INDIRECT(ADDRESS(1,MATCH(_xlfn.MAXIFS(B142:JM142,metrics.rec,"Recatio"),B142:JM142,0)+1)), ", ", INDIRECT(ADDRESS(2,MATCH(_xlfn.MAXIFS(B142:JM142,metrics.rec,"Recatio"),B142:JM142,0)+1)))</f>
        <v>k=5, r=0.1</v>
      </c>
      <c r="KC142" s="1" t="str" cm="1">
        <f t="array" aca="1" ref="KC142" ca="1">CONCATENATE(INDIRECT(ADDRESS(1,MATCH(_xlfn.MINIFS(B142:JM142,metrics.rec,"Time"),B142:JM142,0)+1)), ", ", INDIRECT(ADDRESS(2,MATCH(_xlfn.MINIFS(B142:JM142,metrics.rec,"Time"),B142:JM142,0)+1)))</f>
        <v>k=15, r=0.9</v>
      </c>
    </row>
    <row r="143" spans="1:289" x14ac:dyDescent="0.2">
      <c r="A143" s="1" t="s">
        <v>127</v>
      </c>
      <c r="B143" s="4">
        <v>0.63890000000000002</v>
      </c>
      <c r="C143" s="4">
        <v>0.70720000000000005</v>
      </c>
      <c r="D143" s="4">
        <v>0.2455</v>
      </c>
      <c r="E143" s="4">
        <v>4.1000000000000003E-3</v>
      </c>
      <c r="F143" s="4">
        <v>0.85499999999999998</v>
      </c>
      <c r="G143" s="4"/>
      <c r="H143" s="4">
        <v>1</v>
      </c>
      <c r="I143" s="4">
        <v>2.6781999999999999</v>
      </c>
      <c r="J143" s="5">
        <v>0.64439999999999997</v>
      </c>
      <c r="K143" s="5">
        <v>0.72309999999999997</v>
      </c>
      <c r="L143" s="5">
        <v>0.23810000000000001</v>
      </c>
      <c r="M143" s="5">
        <v>8.2000000000000007E-3</v>
      </c>
      <c r="N143" s="5">
        <v>0.85029999999999994</v>
      </c>
      <c r="O143" s="5">
        <v>0.23830000000000001</v>
      </c>
      <c r="P143" s="5">
        <v>1</v>
      </c>
      <c r="Q143" s="5">
        <v>2.5152000000000001</v>
      </c>
      <c r="R143" s="4">
        <v>0.65139999999999998</v>
      </c>
      <c r="S143" s="4">
        <v>0.73829999999999996</v>
      </c>
      <c r="T143" s="4">
        <v>0.22009999999999999</v>
      </c>
      <c r="U143" s="4">
        <v>1.2699999999999999E-2</v>
      </c>
      <c r="V143" s="4">
        <v>0.84289999999999998</v>
      </c>
      <c r="W143" s="4"/>
      <c r="X143" s="4">
        <v>1</v>
      </c>
      <c r="Y143" s="4">
        <v>2.2709000000000001</v>
      </c>
      <c r="Z143" s="5">
        <v>0.65500000000000003</v>
      </c>
      <c r="AA143" s="5">
        <v>0.74609999999999999</v>
      </c>
      <c r="AB143" s="5">
        <v>0.2152</v>
      </c>
      <c r="AC143" s="5">
        <v>1.77E-2</v>
      </c>
      <c r="AD143" s="5">
        <v>0.83320000000000005</v>
      </c>
      <c r="AE143" s="5">
        <v>0.23830000000000001</v>
      </c>
      <c r="AF143" s="5">
        <v>1</v>
      </c>
      <c r="AG143" s="5">
        <v>2.0558000000000001</v>
      </c>
      <c r="AH143" s="4">
        <v>0.66039999999999999</v>
      </c>
      <c r="AI143" s="4">
        <v>0.75780000000000003</v>
      </c>
      <c r="AJ143" s="4">
        <v>0.2089</v>
      </c>
      <c r="AK143" s="4">
        <v>2.3E-2</v>
      </c>
      <c r="AL143" s="4">
        <v>0.81699999999999995</v>
      </c>
      <c r="AM143" s="4"/>
      <c r="AN143" s="4">
        <v>1</v>
      </c>
      <c r="AO143" s="4">
        <v>2.1021999999999998</v>
      </c>
      <c r="AP143" s="5">
        <v>0.66859999999999997</v>
      </c>
      <c r="AQ143" s="5">
        <v>0.77549999999999997</v>
      </c>
      <c r="AR143" s="5">
        <v>0.18360000000000001</v>
      </c>
      <c r="AS143" s="5">
        <v>2.87E-2</v>
      </c>
      <c r="AT143" s="5">
        <v>0.79679999999999995</v>
      </c>
      <c r="AU143" s="5">
        <v>0.24479999999999999</v>
      </c>
      <c r="AV143" s="5">
        <v>1</v>
      </c>
      <c r="AW143" s="5">
        <v>1.6321000000000001</v>
      </c>
      <c r="AX143" s="4">
        <v>0.68330000000000002</v>
      </c>
      <c r="AY143" s="4">
        <v>0.80779999999999996</v>
      </c>
      <c r="AZ143" s="4">
        <v>0.15959999999999999</v>
      </c>
      <c r="BA143" s="4">
        <v>3.4500000000000003E-2</v>
      </c>
      <c r="BB143" s="4">
        <v>0.76459999999999995</v>
      </c>
      <c r="BC143" s="4"/>
      <c r="BD143" s="4">
        <v>1</v>
      </c>
      <c r="BE143" s="4">
        <v>1.3575999999999999</v>
      </c>
      <c r="BF143" s="5">
        <v>0.70399999999999996</v>
      </c>
      <c r="BG143" s="5">
        <v>0.85960000000000003</v>
      </c>
      <c r="BH143" s="5">
        <v>0.1474</v>
      </c>
      <c r="BI143" s="5">
        <v>4.0500000000000001E-2</v>
      </c>
      <c r="BJ143" s="5">
        <v>0.69799999999999995</v>
      </c>
      <c r="BK143" s="5">
        <v>0.27300000000000002</v>
      </c>
      <c r="BL143" s="5">
        <v>0.99839999999999995</v>
      </c>
      <c r="BM143" s="5">
        <v>0.99980000000000002</v>
      </c>
      <c r="BN143" s="4">
        <v>0.74250000000000005</v>
      </c>
      <c r="BO143" s="4">
        <v>0.95379999999999998</v>
      </c>
      <c r="BP143" s="4">
        <v>0.1048</v>
      </c>
      <c r="BQ143" s="4">
        <v>5.4100000000000002E-2</v>
      </c>
      <c r="BR143" s="4">
        <v>0.53300000000000003</v>
      </c>
      <c r="BS143" s="4"/>
      <c r="BT143" s="4">
        <v>0.97640000000000005</v>
      </c>
      <c r="BU143" s="4">
        <v>0.72330000000000005</v>
      </c>
      <c r="BV143" s="5">
        <v>0.64239999999999997</v>
      </c>
      <c r="BW143" s="5">
        <v>0.72040000000000004</v>
      </c>
      <c r="BX143" s="5">
        <v>0.26069999999999999</v>
      </c>
      <c r="BY143" s="5">
        <v>4.1000000000000003E-3</v>
      </c>
      <c r="BZ143" s="5">
        <v>0.85680000000000001</v>
      </c>
      <c r="CA143" s="5">
        <v>0.24479999999999999</v>
      </c>
      <c r="CB143" s="5">
        <v>1</v>
      </c>
      <c r="CC143" s="5">
        <v>2.7081</v>
      </c>
      <c r="CD143" s="4">
        <v>0.65010000000000001</v>
      </c>
      <c r="CE143" s="4">
        <v>0.73599999999999999</v>
      </c>
      <c r="CF143" s="4">
        <v>0.2336</v>
      </c>
      <c r="CG143" s="4">
        <v>1.2699999999999999E-2</v>
      </c>
      <c r="CH143" s="4">
        <v>0.84309999999999996</v>
      </c>
      <c r="CI143" s="4">
        <v>0.23769999999999999</v>
      </c>
      <c r="CJ143" s="4">
        <v>1</v>
      </c>
      <c r="CK143" s="4">
        <v>2.1328</v>
      </c>
      <c r="CL143" s="5">
        <v>0.66139999999999999</v>
      </c>
      <c r="CM143" s="5">
        <v>0.76139999999999997</v>
      </c>
      <c r="CN143" s="5">
        <v>0.20419999999999999</v>
      </c>
      <c r="CO143" s="5">
        <v>2.3099999999999999E-2</v>
      </c>
      <c r="CP143" s="5">
        <v>0.81899999999999995</v>
      </c>
      <c r="CQ143" s="5">
        <v>0.23910000000000001</v>
      </c>
      <c r="CR143" s="5">
        <v>1</v>
      </c>
      <c r="CS143" s="5">
        <v>1.8386</v>
      </c>
      <c r="CT143" s="4">
        <v>0.68240000000000001</v>
      </c>
      <c r="CU143" s="4">
        <v>0.80830000000000002</v>
      </c>
      <c r="CV143" s="4">
        <v>0.1694</v>
      </c>
      <c r="CW143" s="4">
        <v>3.4599999999999999E-2</v>
      </c>
      <c r="CX143" s="4">
        <v>0.7631</v>
      </c>
      <c r="CY143" s="4">
        <v>0.25609999999999999</v>
      </c>
      <c r="CZ143" s="4">
        <v>0.99980000000000002</v>
      </c>
      <c r="DA143" s="4">
        <v>1.2935000000000001</v>
      </c>
      <c r="DB143" s="5">
        <v>0.74199999999999999</v>
      </c>
      <c r="DC143" s="5">
        <v>0.95130000000000003</v>
      </c>
      <c r="DD143" s="5">
        <v>0.1164</v>
      </c>
      <c r="DE143" s="5">
        <v>5.4100000000000002E-2</v>
      </c>
      <c r="DF143" s="5">
        <v>0.53259999999999996</v>
      </c>
      <c r="DG143" s="5">
        <v>0.24479999999999999</v>
      </c>
      <c r="DH143" s="5">
        <v>0.97219999999999995</v>
      </c>
      <c r="DI143" s="5">
        <v>0.61040000000000005</v>
      </c>
      <c r="DJ143" s="4">
        <v>0.6431</v>
      </c>
      <c r="DK143" s="4">
        <v>0.72270000000000001</v>
      </c>
      <c r="DL143" s="4">
        <v>0.2455</v>
      </c>
      <c r="DM143" s="4">
        <v>4.1000000000000003E-3</v>
      </c>
      <c r="DN143" s="4">
        <v>0.85560000000000003</v>
      </c>
      <c r="DO143" s="4">
        <v>0.24460000000000001</v>
      </c>
      <c r="DP143" s="4">
        <v>1</v>
      </c>
      <c r="DQ143" s="4">
        <v>2.6187999999999998</v>
      </c>
      <c r="DR143" s="5">
        <v>0.64990000000000003</v>
      </c>
      <c r="DS143" s="5">
        <v>0.73660000000000003</v>
      </c>
      <c r="DT143" s="5">
        <v>0.22889999999999999</v>
      </c>
      <c r="DU143" s="5">
        <v>1.2699999999999999E-2</v>
      </c>
      <c r="DV143" s="5">
        <v>0.84350000000000003</v>
      </c>
      <c r="DW143" s="5">
        <v>0.23760000000000001</v>
      </c>
      <c r="DX143" s="5">
        <v>1</v>
      </c>
      <c r="DY143" s="5">
        <v>2.2193999999999998</v>
      </c>
      <c r="DZ143" s="4">
        <v>0.66059999999999997</v>
      </c>
      <c r="EA143" s="4">
        <v>0.75880000000000003</v>
      </c>
      <c r="EB143" s="4">
        <v>0.20699999999999999</v>
      </c>
      <c r="EC143" s="4">
        <v>2.3099999999999999E-2</v>
      </c>
      <c r="ED143" s="4">
        <v>0.81869999999999998</v>
      </c>
      <c r="EE143" s="4">
        <v>0.23980000000000001</v>
      </c>
      <c r="EF143" s="4">
        <v>1</v>
      </c>
      <c r="EG143" s="4">
        <v>2.0099</v>
      </c>
      <c r="EH143" s="5">
        <v>0.68310000000000004</v>
      </c>
      <c r="EI143" s="5">
        <v>0.81079999999999997</v>
      </c>
      <c r="EJ143" s="5">
        <v>0.17050000000000001</v>
      </c>
      <c r="EK143" s="5">
        <v>3.4599999999999999E-2</v>
      </c>
      <c r="EL143" s="5">
        <v>0.76339999999999997</v>
      </c>
      <c r="EM143" s="5">
        <v>0.25619999999999998</v>
      </c>
      <c r="EN143" s="5">
        <v>0.99980000000000002</v>
      </c>
      <c r="EO143" s="5">
        <v>1.3813</v>
      </c>
      <c r="EP143" s="4">
        <v>0.74119999999999997</v>
      </c>
      <c r="EQ143" s="4">
        <v>0.95120000000000005</v>
      </c>
      <c r="ER143" s="4">
        <v>0.1196</v>
      </c>
      <c r="ES143" s="4">
        <v>5.4600000000000003E-2</v>
      </c>
      <c r="ET143" s="4">
        <v>0.53059999999999996</v>
      </c>
      <c r="EU143" s="4">
        <v>0.24160000000000001</v>
      </c>
      <c r="EV143" s="4">
        <v>0.96809999999999996</v>
      </c>
      <c r="EW143" s="4">
        <v>0.57210000000000005</v>
      </c>
      <c r="EX143" s="5"/>
      <c r="EY143" s="5"/>
      <c r="EZ143" s="5"/>
      <c r="FA143" s="5"/>
      <c r="FB143" s="5"/>
      <c r="FC143" s="5"/>
      <c r="FD143" s="5"/>
      <c r="FE143" s="5"/>
      <c r="FF143" s="4">
        <v>0.65039999999999998</v>
      </c>
      <c r="FG143" s="4">
        <v>0.73740000000000006</v>
      </c>
      <c r="FH143" s="4">
        <v>0.23119999999999999</v>
      </c>
      <c r="FI143" s="4">
        <v>1.2699999999999999E-2</v>
      </c>
      <c r="FJ143" s="4">
        <v>0.84330000000000005</v>
      </c>
      <c r="FK143" s="4">
        <v>0.23780000000000001</v>
      </c>
      <c r="FL143" s="4">
        <v>1</v>
      </c>
      <c r="FM143" s="4">
        <v>2.5209000000000001</v>
      </c>
      <c r="FN143" s="5">
        <v>0.66180000000000005</v>
      </c>
      <c r="FO143" s="5">
        <v>0.76239999999999997</v>
      </c>
      <c r="FP143" s="5">
        <v>0.2046</v>
      </c>
      <c r="FQ143" s="5">
        <v>2.3099999999999999E-2</v>
      </c>
      <c r="FR143" s="5">
        <v>0.81940000000000002</v>
      </c>
      <c r="FS143" s="5">
        <v>0.2397</v>
      </c>
      <c r="FT143" s="5">
        <v>1</v>
      </c>
      <c r="FU143" s="5">
        <v>1.8984000000000001</v>
      </c>
      <c r="FV143" s="4">
        <v>0.6835</v>
      </c>
      <c r="FW143" s="4">
        <v>0.81069999999999998</v>
      </c>
      <c r="FX143" s="4">
        <v>0.16500000000000001</v>
      </c>
      <c r="FY143" s="4">
        <v>3.44E-2</v>
      </c>
      <c r="FZ143" s="4">
        <v>0.76300000000000001</v>
      </c>
      <c r="GA143" s="4">
        <v>0.25769999999999998</v>
      </c>
      <c r="GB143" s="4">
        <v>0.99990000000000001</v>
      </c>
      <c r="GC143" s="4">
        <v>1.2619</v>
      </c>
      <c r="GD143" s="5"/>
      <c r="GE143" s="5"/>
      <c r="GF143" s="5"/>
      <c r="GG143" s="5"/>
      <c r="GH143" s="5"/>
      <c r="GI143" s="5"/>
      <c r="GJ143" s="5"/>
      <c r="GK143" s="5"/>
      <c r="GL143" s="4"/>
      <c r="GM143" s="4"/>
      <c r="GN143" s="4"/>
      <c r="GO143" s="4"/>
      <c r="GP143" s="4"/>
      <c r="GQ143" s="4"/>
      <c r="GR143" s="4"/>
      <c r="GS143" s="4"/>
      <c r="GT143" s="5"/>
      <c r="GU143" s="5"/>
      <c r="GV143" s="5"/>
      <c r="GW143" s="5"/>
      <c r="GX143" s="5"/>
      <c r="GY143" s="5"/>
      <c r="GZ143" s="5"/>
      <c r="HA143" s="5"/>
      <c r="HB143" s="4"/>
      <c r="HC143" s="4"/>
      <c r="HD143" s="4"/>
      <c r="HE143" s="4"/>
      <c r="HF143" s="4"/>
      <c r="HG143" s="4"/>
      <c r="HH143" s="4"/>
      <c r="HI143" s="4"/>
      <c r="HJ143" s="5"/>
      <c r="HK143" s="5"/>
      <c r="HL143" s="5"/>
      <c r="HM143" s="5"/>
      <c r="HN143" s="5"/>
      <c r="HO143" s="5"/>
      <c r="HP143" s="5"/>
      <c r="HQ143" s="5"/>
      <c r="HR143" s="4"/>
      <c r="HS143" s="4"/>
      <c r="HT143" s="4"/>
      <c r="HU143" s="4"/>
      <c r="HV143" s="4"/>
      <c r="HW143" s="4"/>
      <c r="HX143" s="4"/>
      <c r="HY143" s="4"/>
      <c r="HZ143" s="5"/>
      <c r="IA143" s="5"/>
      <c r="IB143" s="5"/>
      <c r="IC143" s="5"/>
      <c r="ID143" s="5"/>
      <c r="IE143" s="5"/>
      <c r="IF143" s="5"/>
      <c r="IG143" s="5"/>
      <c r="IH143" s="4"/>
      <c r="II143" s="4"/>
      <c r="IJ143" s="4"/>
      <c r="IK143" s="4"/>
      <c r="IL143" s="4"/>
      <c r="IM143" s="4"/>
      <c r="IN143" s="4"/>
      <c r="IO143" s="4"/>
      <c r="IP143" s="5"/>
      <c r="IQ143" s="5"/>
      <c r="IR143" s="5"/>
      <c r="IS143" s="5"/>
      <c r="IT143" s="5"/>
      <c r="IU143" s="5"/>
      <c r="IV143" s="5"/>
      <c r="IW143" s="5"/>
      <c r="IX143" s="4"/>
      <c r="IY143" s="4"/>
      <c r="IZ143" s="4"/>
      <c r="JA143" s="4"/>
      <c r="JB143" s="4"/>
      <c r="JC143" s="4"/>
      <c r="JD143" s="4"/>
      <c r="JE143" s="4"/>
      <c r="JF143" s="5"/>
      <c r="JG143" s="5"/>
      <c r="JH143" s="5"/>
      <c r="JI143" s="5"/>
      <c r="JJ143" s="5"/>
      <c r="JK143" s="5"/>
      <c r="JL143" s="5"/>
      <c r="JM143" s="5"/>
      <c r="JN143" s="4">
        <f t="shared" si="48"/>
        <v>0.67274545454545454</v>
      </c>
      <c r="JO143" s="4">
        <f t="shared" si="49"/>
        <v>0.78805454545454556</v>
      </c>
      <c r="JP143" s="4">
        <f t="shared" si="50"/>
        <v>0.19453636363636362</v>
      </c>
      <c r="JQ143" s="4">
        <f t="shared" si="51"/>
        <v>2.5063636363636364E-2</v>
      </c>
      <c r="JR143" s="4">
        <f t="shared" si="52"/>
        <v>0.77467727272727283</v>
      </c>
      <c r="JS143" s="4">
        <f t="shared" si="53"/>
        <v>0.24540588235294117</v>
      </c>
      <c r="JT143" s="4">
        <f t="shared" si="54"/>
        <v>0.99611818181818179</v>
      </c>
      <c r="JU143" s="4">
        <f t="shared" si="55"/>
        <v>1.7909636363636361</v>
      </c>
      <c r="JV143" s="1" t="str" cm="1">
        <f t="array" aca="1" ref="JV143" ca="1">CONCATENATE(INDIRECT(ADDRESS(1,MATCH(_xlfn.MINIFS(B143:JM143,metrics.rec,"MAE"),B143:JM143,0)+1)), ", ", INDIRECT(ADDRESS(2,MATCH(_xlfn.MINIFS(B143:JM143,metrics.rec,"MAE"),B143:JM143,0)+1)))</f>
        <v>k=5, r=0.1</v>
      </c>
      <c r="JW143" s="1" t="str" cm="1">
        <f t="array" aca="1" ref="JW143" ca="1">CONCATENATE(INDIRECT(ADDRESS(1,MATCH(_xlfn.MINIFS(B143:JM143,metrics.rec,"MSE"),B143:JM143,0)+1)), ", ", INDIRECT(ADDRESS(2,MATCH(_xlfn.MINIFS(B143:JM143,metrics.rec,"MSE"),B143:JM143,0)+1)))</f>
        <v>k=5, r=0.1</v>
      </c>
      <c r="JX143" s="1" t="str" cm="1">
        <f t="array" aca="1" ref="JX143" ca="1">CONCATENATE(INDIRECT(ADDRESS(1,MATCH(_xlfn.MAXIFS(B143:JM143,metrics.rec,"R"),B143:JM143,0)+1)), ", ", INDIRECT(ADDRESS(2,MATCH(_xlfn.MAXIFS(B143:JM143,metrics.rec,"R"),B143:JM143,0)+1)))</f>
        <v>k=10, r=0.1</v>
      </c>
      <c r="JY143" s="1" t="str" cm="1">
        <f t="array" aca="1" ref="JY143" ca="1">CONCATENATE(INDIRECT(ADDRESS(1,MATCH(_xlfn.MAXIFS(B143:JM143,metrics.rec,"Precision"),B143:JM143,0)+1)), ", ", INDIRECT(ADDRESS(2,MATCH(_xlfn.MAXIFS(B143:JM143,metrics.rec,"Precision"),B143:JM143,0)+1)))</f>
        <v>k=15, r=0.9</v>
      </c>
      <c r="JZ143" s="1" t="str" cm="1">
        <f t="array" aca="1" ref="JZ143" ca="1">CONCATENATE(INDIRECT(ADDRESS(1,MATCH(_xlfn.MAXIFS(B143:JM143,metrics.rec,"Recall"),B143:JM143,0)+1)), ", ", INDIRECT(ADDRESS(2,MATCH(_xlfn.MAXIFS(B143:JM143,metrics.rec,"Recall"),B143:JM143,0)+1)))</f>
        <v>k=10, r=0.1</v>
      </c>
      <c r="KA143" s="1" t="str" cm="1">
        <f t="array" aca="1" ref="KA143" ca="1">CONCATENATE(INDIRECT(ADDRESS(1,MATCH(_xlfn.MAXIFS(B143:JM143,metrics.rec,"Coverage"),B143:JM143,0)+1)), ", ", INDIRECT(ADDRESS(2,MATCH(_xlfn.MAXIFS(B143:JM143,metrics.rec,"Coverage"),B143:JM143,0)+1)))</f>
        <v>k=5, r=0.8</v>
      </c>
      <c r="KB143" s="1" t="str" cm="1">
        <f t="array" aca="1" ref="KB143" ca="1">CONCATENATE(INDIRECT(ADDRESS(1,MATCH(_xlfn.MAXIFS(B143:JM143,metrics.rec,"Recatio"),B143:JM143,0)+1)), ", ", INDIRECT(ADDRESS(2,MATCH(_xlfn.MAXIFS(B143:JM143,metrics.rec,"Recatio"),B143:JM143,0)+1)))</f>
        <v>k=5, r=0.1</v>
      </c>
      <c r="KC143" s="1" t="str" cm="1">
        <f t="array" aca="1" ref="KC143" ca="1">CONCATENATE(INDIRECT(ADDRESS(1,MATCH(_xlfn.MINIFS(B143:JM143,metrics.rec,"Time"),B143:JM143,0)+1)), ", ", INDIRECT(ADDRESS(2,MATCH(_xlfn.MINIFS(B143:JM143,metrics.rec,"Time"),B143:JM143,0)+1)))</f>
        <v>k=15, r=0.9</v>
      </c>
    </row>
    <row r="144" spans="1:289" x14ac:dyDescent="0.2">
      <c r="A144" s="1" t="s">
        <v>128</v>
      </c>
      <c r="B144" s="4">
        <v>0.63780000000000003</v>
      </c>
      <c r="C144" s="4">
        <v>0.70420000000000005</v>
      </c>
      <c r="D144" s="4">
        <v>0.24510000000000001</v>
      </c>
      <c r="E144" s="4">
        <v>4.1000000000000003E-3</v>
      </c>
      <c r="F144" s="4">
        <v>0.85519999999999996</v>
      </c>
      <c r="G144" s="4"/>
      <c r="H144" s="4">
        <v>1</v>
      </c>
      <c r="I144" s="4">
        <v>2.7271000000000001</v>
      </c>
      <c r="J144" s="5">
        <v>0.64270000000000005</v>
      </c>
      <c r="K144" s="5">
        <v>0.71930000000000005</v>
      </c>
      <c r="L144" s="5">
        <v>0.24479999999999999</v>
      </c>
      <c r="M144" s="5">
        <v>8.2000000000000007E-3</v>
      </c>
      <c r="N144" s="5">
        <v>0.85070000000000001</v>
      </c>
      <c r="O144" s="5">
        <v>0.23880000000000001</v>
      </c>
      <c r="P144" s="5">
        <v>1</v>
      </c>
      <c r="Q144" s="5">
        <v>2.6777000000000002</v>
      </c>
      <c r="R144" s="4">
        <v>0.64980000000000004</v>
      </c>
      <c r="S144" s="4">
        <v>0.73480000000000001</v>
      </c>
      <c r="T144" s="4">
        <v>0.2296</v>
      </c>
      <c r="U144" s="4">
        <v>1.2699999999999999E-2</v>
      </c>
      <c r="V144" s="4">
        <v>0.84330000000000005</v>
      </c>
      <c r="W144" s="4"/>
      <c r="X144" s="4">
        <v>1</v>
      </c>
      <c r="Y144" s="4">
        <v>2.3742999999999999</v>
      </c>
      <c r="Z144" s="5">
        <v>0.65359999999999996</v>
      </c>
      <c r="AA144" s="5">
        <v>0.74370000000000003</v>
      </c>
      <c r="AB144" s="5">
        <v>0.21790000000000001</v>
      </c>
      <c r="AC144" s="5">
        <v>1.7600000000000001E-2</v>
      </c>
      <c r="AD144" s="5">
        <v>0.83379999999999999</v>
      </c>
      <c r="AE144" s="5">
        <v>0.23960000000000001</v>
      </c>
      <c r="AF144" s="5">
        <v>1</v>
      </c>
      <c r="AG144" s="5">
        <v>2.1699000000000002</v>
      </c>
      <c r="AH144" s="4">
        <v>0.65949999999999998</v>
      </c>
      <c r="AI144" s="4">
        <v>0.75490000000000002</v>
      </c>
      <c r="AJ144" s="4">
        <v>0.21529999999999999</v>
      </c>
      <c r="AK144" s="4">
        <v>2.29E-2</v>
      </c>
      <c r="AL144" s="4">
        <v>0.81789999999999996</v>
      </c>
      <c r="AM144" s="4"/>
      <c r="AN144" s="4">
        <v>1</v>
      </c>
      <c r="AO144" s="4">
        <v>2.3761000000000001</v>
      </c>
      <c r="AP144" s="5">
        <v>0.66720000000000002</v>
      </c>
      <c r="AQ144" s="5">
        <v>0.7722</v>
      </c>
      <c r="AR144" s="5">
        <v>0.18990000000000001</v>
      </c>
      <c r="AS144" s="5">
        <v>2.8400000000000002E-2</v>
      </c>
      <c r="AT144" s="5">
        <v>0.79669999999999996</v>
      </c>
      <c r="AU144" s="5">
        <v>0.24790000000000001</v>
      </c>
      <c r="AV144" s="5">
        <v>1</v>
      </c>
      <c r="AW144" s="5">
        <v>1.8409</v>
      </c>
      <c r="AX144" s="4">
        <v>0.68189999999999995</v>
      </c>
      <c r="AY144" s="4">
        <v>0.80449999999999999</v>
      </c>
      <c r="AZ144" s="4">
        <v>0.1633</v>
      </c>
      <c r="BA144" s="4">
        <v>3.3700000000000001E-2</v>
      </c>
      <c r="BB144" s="4">
        <v>0.76519999999999999</v>
      </c>
      <c r="BC144" s="4"/>
      <c r="BD144" s="4">
        <v>1</v>
      </c>
      <c r="BE144" s="4">
        <v>1.5935999999999999</v>
      </c>
      <c r="BF144" s="5">
        <v>0.70309999999999995</v>
      </c>
      <c r="BG144" s="5">
        <v>0.8579</v>
      </c>
      <c r="BH144" s="5">
        <v>0.15060000000000001</v>
      </c>
      <c r="BI144" s="5">
        <v>3.8100000000000002E-2</v>
      </c>
      <c r="BJ144" s="5">
        <v>0.70050000000000001</v>
      </c>
      <c r="BK144" s="5">
        <v>0.2913</v>
      </c>
      <c r="BL144" s="5">
        <v>0.99839999999999995</v>
      </c>
      <c r="BM144" s="5">
        <v>1.2905</v>
      </c>
      <c r="BN144" s="4">
        <v>0.74380000000000002</v>
      </c>
      <c r="BO144" s="4">
        <v>0.95669999999999999</v>
      </c>
      <c r="BP144" s="4">
        <v>0.10340000000000001</v>
      </c>
      <c r="BQ144" s="4">
        <v>4.4200000000000003E-2</v>
      </c>
      <c r="BR144" s="4">
        <v>0.56510000000000005</v>
      </c>
      <c r="BS144" s="4"/>
      <c r="BT144" s="4">
        <v>0.98</v>
      </c>
      <c r="BU144" s="4">
        <v>0.96699999999999997</v>
      </c>
      <c r="BV144" s="5">
        <v>0.64170000000000005</v>
      </c>
      <c r="BW144" s="5">
        <v>0.71879999999999999</v>
      </c>
      <c r="BX144" s="5">
        <v>0.26379999999999998</v>
      </c>
      <c r="BY144" s="5">
        <v>4.1000000000000003E-3</v>
      </c>
      <c r="BZ144" s="5">
        <v>0.8569</v>
      </c>
      <c r="CA144" s="5">
        <v>0.2452</v>
      </c>
      <c r="CB144" s="5">
        <v>1</v>
      </c>
      <c r="CC144" s="5">
        <v>2.8161999999999998</v>
      </c>
      <c r="CD144" s="4">
        <v>0.64900000000000002</v>
      </c>
      <c r="CE144" s="4">
        <v>0.73350000000000004</v>
      </c>
      <c r="CF144" s="4">
        <v>0.2369</v>
      </c>
      <c r="CG144" s="4">
        <v>1.2699999999999999E-2</v>
      </c>
      <c r="CH144" s="4">
        <v>0.84340000000000004</v>
      </c>
      <c r="CI144" s="4">
        <v>0.2384</v>
      </c>
      <c r="CJ144" s="4">
        <v>1</v>
      </c>
      <c r="CK144" s="4">
        <v>2.2423000000000002</v>
      </c>
      <c r="CL144" s="5">
        <v>0.65990000000000004</v>
      </c>
      <c r="CM144" s="5">
        <v>0.75760000000000005</v>
      </c>
      <c r="CN144" s="5">
        <v>0.21</v>
      </c>
      <c r="CO144" s="5">
        <v>2.29E-2</v>
      </c>
      <c r="CP144" s="5">
        <v>0.81910000000000005</v>
      </c>
      <c r="CQ144" s="5">
        <v>0.24079999999999999</v>
      </c>
      <c r="CR144" s="5">
        <v>1</v>
      </c>
      <c r="CS144" s="5">
        <v>1.8725000000000001</v>
      </c>
      <c r="CT144" s="4">
        <v>0.68120000000000003</v>
      </c>
      <c r="CU144" s="4">
        <v>0.80549999999999999</v>
      </c>
      <c r="CV144" s="4">
        <v>0.1719</v>
      </c>
      <c r="CW144" s="4">
        <v>3.39E-2</v>
      </c>
      <c r="CX144" s="4">
        <v>0.76319999999999999</v>
      </c>
      <c r="CY144" s="4">
        <v>0.26200000000000001</v>
      </c>
      <c r="CZ144" s="4">
        <v>1</v>
      </c>
      <c r="DA144" s="4">
        <v>1.4753000000000001</v>
      </c>
      <c r="DB144" s="5">
        <v>0.7429</v>
      </c>
      <c r="DC144" s="5">
        <v>0.95530000000000004</v>
      </c>
      <c r="DD144" s="5">
        <v>0.11360000000000001</v>
      </c>
      <c r="DE144" s="5">
        <v>4.41E-2</v>
      </c>
      <c r="DF144" s="5">
        <v>0.56420000000000003</v>
      </c>
      <c r="DG144" s="5">
        <v>0.31859999999999999</v>
      </c>
      <c r="DH144" s="5">
        <v>0.97729999999999995</v>
      </c>
      <c r="DI144" s="5">
        <v>0.90159999999999996</v>
      </c>
      <c r="DJ144" s="4">
        <v>0.64200000000000002</v>
      </c>
      <c r="DK144" s="4">
        <v>0.72</v>
      </c>
      <c r="DL144" s="4">
        <v>0.24829999999999999</v>
      </c>
      <c r="DM144" s="4">
        <v>4.1000000000000003E-3</v>
      </c>
      <c r="DN144" s="4">
        <v>0.85609999999999997</v>
      </c>
      <c r="DO144" s="4">
        <v>0.24490000000000001</v>
      </c>
      <c r="DP144" s="4">
        <v>1</v>
      </c>
      <c r="DQ144" s="4">
        <v>2.6492</v>
      </c>
      <c r="DR144" s="5">
        <v>0.64849999999999997</v>
      </c>
      <c r="DS144" s="5">
        <v>0.73299999999999998</v>
      </c>
      <c r="DT144" s="5">
        <v>0.23150000000000001</v>
      </c>
      <c r="DU144" s="5">
        <v>1.2699999999999999E-2</v>
      </c>
      <c r="DV144" s="5">
        <v>0.84389999999999998</v>
      </c>
      <c r="DW144" s="5">
        <v>0.2384</v>
      </c>
      <c r="DX144" s="5">
        <v>1</v>
      </c>
      <c r="DY144" s="5">
        <v>2.3134999999999999</v>
      </c>
      <c r="DZ144" s="4">
        <v>0.65900000000000003</v>
      </c>
      <c r="EA144" s="4">
        <v>0.75560000000000005</v>
      </c>
      <c r="EB144" s="4">
        <v>0.2089</v>
      </c>
      <c r="EC144" s="4">
        <v>2.29E-2</v>
      </c>
      <c r="ED144" s="4">
        <v>0.81869999999999998</v>
      </c>
      <c r="EE144" s="4">
        <v>0.24129999999999999</v>
      </c>
      <c r="EF144" s="4">
        <v>1</v>
      </c>
      <c r="EG144" s="4">
        <v>2.0508000000000002</v>
      </c>
      <c r="EH144" s="5">
        <v>0.68149999999999999</v>
      </c>
      <c r="EI144" s="5">
        <v>0.80669999999999997</v>
      </c>
      <c r="EJ144" s="5">
        <v>0.17319999999999999</v>
      </c>
      <c r="EK144" s="5">
        <v>3.3799999999999997E-2</v>
      </c>
      <c r="EL144" s="5">
        <v>0.76359999999999995</v>
      </c>
      <c r="EM144" s="5">
        <v>0.26219999999999999</v>
      </c>
      <c r="EN144" s="5">
        <v>0.99980000000000002</v>
      </c>
      <c r="EO144" s="5">
        <v>1.6288</v>
      </c>
      <c r="EP144" s="4">
        <v>0.74260000000000004</v>
      </c>
      <c r="EQ144" s="4">
        <v>0.95579999999999998</v>
      </c>
      <c r="ER144" s="4">
        <v>0.1145</v>
      </c>
      <c r="ES144" s="4">
        <v>4.4499999999999998E-2</v>
      </c>
      <c r="ET144" s="4">
        <v>0.56100000000000005</v>
      </c>
      <c r="EU144" s="4">
        <v>0.314</v>
      </c>
      <c r="EV144" s="4">
        <v>0.97330000000000005</v>
      </c>
      <c r="EW144" s="4">
        <v>0.86619999999999997</v>
      </c>
      <c r="EX144" s="5"/>
      <c r="EY144" s="5"/>
      <c r="EZ144" s="5"/>
      <c r="FA144" s="5"/>
      <c r="FB144" s="5"/>
      <c r="FC144" s="5"/>
      <c r="FD144" s="5"/>
      <c r="FE144" s="5"/>
      <c r="FF144" s="4">
        <v>0.64910000000000001</v>
      </c>
      <c r="FG144" s="4">
        <v>0.73440000000000005</v>
      </c>
      <c r="FH144" s="4">
        <v>0.23499999999999999</v>
      </c>
      <c r="FI144" s="4">
        <v>1.2699999999999999E-2</v>
      </c>
      <c r="FJ144" s="4">
        <v>0.84370000000000001</v>
      </c>
      <c r="FK144" s="4">
        <v>0.23830000000000001</v>
      </c>
      <c r="FL144" s="4">
        <v>1</v>
      </c>
      <c r="FM144" s="4">
        <v>2.6013999999999999</v>
      </c>
      <c r="FN144" s="5">
        <v>0.66020000000000001</v>
      </c>
      <c r="FO144" s="5">
        <v>0.75890000000000002</v>
      </c>
      <c r="FP144" s="5">
        <v>0.20710000000000001</v>
      </c>
      <c r="FQ144" s="5">
        <v>2.29E-2</v>
      </c>
      <c r="FR144" s="5">
        <v>0.8196</v>
      </c>
      <c r="FS144" s="5">
        <v>0.2414</v>
      </c>
      <c r="FT144" s="5">
        <v>1</v>
      </c>
      <c r="FU144" s="5">
        <v>2.0907</v>
      </c>
      <c r="FV144" s="4">
        <v>0.6825</v>
      </c>
      <c r="FW144" s="4">
        <v>0.80869999999999997</v>
      </c>
      <c r="FX144" s="4">
        <v>0.1699</v>
      </c>
      <c r="FY144" s="4">
        <v>3.3599999999999998E-2</v>
      </c>
      <c r="FZ144" s="4">
        <v>0.7631</v>
      </c>
      <c r="GA144" s="4">
        <v>0.2636</v>
      </c>
      <c r="GB144" s="4">
        <v>0.99990000000000001</v>
      </c>
      <c r="GC144" s="4">
        <v>1.5342</v>
      </c>
      <c r="GD144" s="5"/>
      <c r="GE144" s="5"/>
      <c r="GF144" s="5"/>
      <c r="GG144" s="5"/>
      <c r="GH144" s="5"/>
      <c r="GI144" s="5"/>
      <c r="GJ144" s="5"/>
      <c r="GK144" s="5"/>
      <c r="GL144" s="4"/>
      <c r="GM144" s="4"/>
      <c r="GN144" s="4"/>
      <c r="GO144" s="4"/>
      <c r="GP144" s="4"/>
      <c r="GQ144" s="4"/>
      <c r="GR144" s="4"/>
      <c r="GS144" s="4"/>
      <c r="GT144" s="5"/>
      <c r="GU144" s="5"/>
      <c r="GV144" s="5"/>
      <c r="GW144" s="5"/>
      <c r="GX144" s="5"/>
      <c r="GY144" s="5"/>
      <c r="GZ144" s="5"/>
      <c r="HA144" s="5"/>
      <c r="HB144" s="4">
        <v>0.6593</v>
      </c>
      <c r="HC144" s="4">
        <v>0.75629999999999997</v>
      </c>
      <c r="HD144" s="4">
        <v>0.2104</v>
      </c>
      <c r="HE144" s="4">
        <v>2.29E-2</v>
      </c>
      <c r="HF144" s="4">
        <v>0.81799999999999995</v>
      </c>
      <c r="HG144" s="4"/>
      <c r="HH144" s="4">
        <v>1</v>
      </c>
      <c r="HI144" s="4">
        <v>1.9857</v>
      </c>
      <c r="HJ144" s="5"/>
      <c r="HK144" s="5"/>
      <c r="HL144" s="5"/>
      <c r="HM144" s="5"/>
      <c r="HN144" s="5"/>
      <c r="HO144" s="5"/>
      <c r="HP144" s="5"/>
      <c r="HQ144" s="5"/>
      <c r="HR144" s="4"/>
      <c r="HS144" s="4"/>
      <c r="HT144" s="4"/>
      <c r="HU144" s="4"/>
      <c r="HV144" s="4"/>
      <c r="HW144" s="4"/>
      <c r="HX144" s="4"/>
      <c r="HY144" s="4"/>
      <c r="HZ144" s="5"/>
      <c r="IA144" s="5"/>
      <c r="IB144" s="5"/>
      <c r="IC144" s="5"/>
      <c r="ID144" s="5"/>
      <c r="IE144" s="5"/>
      <c r="IF144" s="5"/>
      <c r="IG144" s="5"/>
      <c r="IH144" s="4"/>
      <c r="II144" s="4"/>
      <c r="IJ144" s="4"/>
      <c r="IK144" s="4"/>
      <c r="IL144" s="4"/>
      <c r="IM144" s="4"/>
      <c r="IN144" s="4"/>
      <c r="IO144" s="4"/>
      <c r="IP144" s="5"/>
      <c r="IQ144" s="5"/>
      <c r="IR144" s="5"/>
      <c r="IS144" s="5"/>
      <c r="IT144" s="5"/>
      <c r="IU144" s="5"/>
      <c r="IV144" s="5"/>
      <c r="IW144" s="5"/>
      <c r="IX144" s="4"/>
      <c r="IY144" s="4"/>
      <c r="IZ144" s="4"/>
      <c r="JA144" s="4"/>
      <c r="JB144" s="4"/>
      <c r="JC144" s="4"/>
      <c r="JD144" s="4"/>
      <c r="JE144" s="4"/>
      <c r="JF144" s="5"/>
      <c r="JG144" s="5"/>
      <c r="JH144" s="5"/>
      <c r="JI144" s="5"/>
      <c r="JJ144" s="5"/>
      <c r="JK144" s="5"/>
      <c r="JL144" s="5"/>
      <c r="JM144" s="5"/>
      <c r="JN144" s="4">
        <f t="shared" si="48"/>
        <v>0.67125217391304348</v>
      </c>
      <c r="JO144" s="4">
        <f t="shared" si="49"/>
        <v>0.78470869565217394</v>
      </c>
      <c r="JP144" s="4">
        <f t="shared" si="50"/>
        <v>0.19803913043478258</v>
      </c>
      <c r="JQ144" s="4">
        <f t="shared" si="51"/>
        <v>2.3378260869565216E-2</v>
      </c>
      <c r="JR144" s="4">
        <f t="shared" si="52"/>
        <v>0.7809956521739132</v>
      </c>
      <c r="JS144" s="4">
        <f t="shared" si="53"/>
        <v>0.25686470588235294</v>
      </c>
      <c r="JT144" s="4">
        <f t="shared" si="54"/>
        <v>0.99690000000000012</v>
      </c>
      <c r="JU144" s="4">
        <f t="shared" si="55"/>
        <v>1.9584999999999995</v>
      </c>
      <c r="JV144" s="1" t="str" cm="1">
        <f t="array" aca="1" ref="JV144" ca="1">CONCATENATE(INDIRECT(ADDRESS(1,MATCH(_xlfn.MINIFS(B144:JM144,metrics.rec,"MAE"),B144:JM144,0)+1)), ", ", INDIRECT(ADDRESS(2,MATCH(_xlfn.MINIFS(B144:JM144,metrics.rec,"MAE"),B144:JM144,0)+1)))</f>
        <v>k=5, r=0.1</v>
      </c>
      <c r="JW144" s="1" t="str" cm="1">
        <f t="array" aca="1" ref="JW144" ca="1">CONCATENATE(INDIRECT(ADDRESS(1,MATCH(_xlfn.MINIFS(B144:JM144,metrics.rec,"MSE"),B144:JM144,0)+1)), ", ", INDIRECT(ADDRESS(2,MATCH(_xlfn.MINIFS(B144:JM144,metrics.rec,"MSE"),B144:JM144,0)+1)))</f>
        <v>k=5, r=0.1</v>
      </c>
      <c r="JX144" s="1" t="str" cm="1">
        <f t="array" aca="1" ref="JX144" ca="1">CONCATENATE(INDIRECT(ADDRESS(1,MATCH(_xlfn.MAXIFS(B144:JM144,metrics.rec,"R"),B144:JM144,0)+1)), ", ", INDIRECT(ADDRESS(2,MATCH(_xlfn.MAXIFS(B144:JM144,metrics.rec,"R"),B144:JM144,0)+1)))</f>
        <v>k=10, r=0.1</v>
      </c>
      <c r="JY144" s="1" t="str" cm="1">
        <f t="array" aca="1" ref="JY144" ca="1">CONCATENATE(INDIRECT(ADDRESS(1,MATCH(_xlfn.MAXIFS(B144:JM144,metrics.rec,"Precision"),B144:JM144,0)+1)), ", ", INDIRECT(ADDRESS(2,MATCH(_xlfn.MAXIFS(B144:JM144,metrics.rec,"Precision"),B144:JM144,0)+1)))</f>
        <v>k=15, r=0.9</v>
      </c>
      <c r="JZ144" s="1" t="str" cm="1">
        <f t="array" aca="1" ref="JZ144" ca="1">CONCATENATE(INDIRECT(ADDRESS(1,MATCH(_xlfn.MAXIFS(B144:JM144,metrics.rec,"Recall"),B144:JM144,0)+1)), ", ", INDIRECT(ADDRESS(2,MATCH(_xlfn.MAXIFS(B144:JM144,metrics.rec,"Recall"),B144:JM144,0)+1)))</f>
        <v>k=10, r=0.1</v>
      </c>
      <c r="KA144" s="1" t="str" cm="1">
        <f t="array" aca="1" ref="KA144" ca="1">CONCATENATE(INDIRECT(ADDRESS(1,MATCH(_xlfn.MAXIFS(B144:JM144,metrics.rec,"Coverage"),B144:JM144,0)+1)), ", ", INDIRECT(ADDRESS(2,MATCH(_xlfn.MAXIFS(B144:JM144,metrics.rec,"Coverage"),B144:JM144,0)+1)))</f>
        <v>k=10, r=0.9</v>
      </c>
      <c r="KB144" s="1" t="str" cm="1">
        <f t="array" aca="1" ref="KB144" ca="1">CONCATENATE(INDIRECT(ADDRESS(1,MATCH(_xlfn.MAXIFS(B144:JM144,metrics.rec,"Recatio"),B144:JM144,0)+1)), ", ", INDIRECT(ADDRESS(2,MATCH(_xlfn.MAXIFS(B144:JM144,metrics.rec,"Recatio"),B144:JM144,0)+1)))</f>
        <v>k=5, r=0.1</v>
      </c>
      <c r="KC144" s="1" t="str" cm="1">
        <f t="array" aca="1" ref="KC144" ca="1">CONCATENATE(INDIRECT(ADDRESS(1,MATCH(_xlfn.MINIFS(B144:JM144,metrics.rec,"Time"),B144:JM144,0)+1)), ", ", INDIRECT(ADDRESS(2,MATCH(_xlfn.MINIFS(B144:JM144,metrics.rec,"Time"),B144:JM144,0)+1)))</f>
        <v>k=15, r=0.9</v>
      </c>
    </row>
    <row r="145" spans="1:289" x14ac:dyDescent="0.2">
      <c r="A145" s="1" t="s">
        <v>129</v>
      </c>
      <c r="B145" s="4">
        <v>0.63800000000000001</v>
      </c>
      <c r="C145" s="4">
        <v>0.70599999999999996</v>
      </c>
      <c r="D145" s="4">
        <v>0.24829999999999999</v>
      </c>
      <c r="E145" s="4">
        <v>4.1000000000000003E-3</v>
      </c>
      <c r="F145" s="4">
        <v>0.85660000000000003</v>
      </c>
      <c r="G145" s="4"/>
      <c r="H145" s="4">
        <v>1</v>
      </c>
      <c r="I145" s="4">
        <v>2.7241</v>
      </c>
      <c r="J145" s="5">
        <v>0.64449999999999996</v>
      </c>
      <c r="K145" s="5">
        <v>0.72419999999999995</v>
      </c>
      <c r="L145" s="5">
        <v>0.2319</v>
      </c>
      <c r="M145" s="5">
        <v>8.2000000000000007E-3</v>
      </c>
      <c r="N145" s="5">
        <v>0.85089999999999999</v>
      </c>
      <c r="O145" s="5">
        <v>0.23810000000000001</v>
      </c>
      <c r="P145" s="5">
        <v>1</v>
      </c>
      <c r="Q145" s="5">
        <v>2.6795</v>
      </c>
      <c r="R145" s="4">
        <v>0.6512</v>
      </c>
      <c r="S145" s="4">
        <v>0.73870000000000002</v>
      </c>
      <c r="T145" s="4">
        <v>0.22059999999999999</v>
      </c>
      <c r="U145" s="4">
        <v>1.2699999999999999E-2</v>
      </c>
      <c r="V145" s="4">
        <v>0.84260000000000002</v>
      </c>
      <c r="W145" s="4"/>
      <c r="X145" s="4">
        <v>1</v>
      </c>
      <c r="Y145" s="4">
        <v>2.3100999999999998</v>
      </c>
      <c r="Z145" s="5">
        <v>0.65449999999999997</v>
      </c>
      <c r="AA145" s="5">
        <v>0.74639999999999995</v>
      </c>
      <c r="AB145" s="5">
        <v>0.21199999999999999</v>
      </c>
      <c r="AC145" s="5">
        <v>1.7600000000000001E-2</v>
      </c>
      <c r="AD145" s="5">
        <v>0.83360000000000001</v>
      </c>
      <c r="AE145" s="5">
        <v>0.2389</v>
      </c>
      <c r="AF145" s="5">
        <v>1</v>
      </c>
      <c r="AG145" s="5">
        <v>2.1884999999999999</v>
      </c>
      <c r="AH145" s="4">
        <v>0.66200000000000003</v>
      </c>
      <c r="AI145" s="4">
        <v>0.76139999999999997</v>
      </c>
      <c r="AJ145" s="4">
        <v>0.20399999999999999</v>
      </c>
      <c r="AK145" s="4">
        <v>2.29E-2</v>
      </c>
      <c r="AL145" s="4">
        <v>0.81710000000000005</v>
      </c>
      <c r="AM145" s="4"/>
      <c r="AN145" s="4">
        <v>1</v>
      </c>
      <c r="AO145" s="4">
        <v>2.3805000000000001</v>
      </c>
      <c r="AP145" s="5">
        <v>0.66979999999999995</v>
      </c>
      <c r="AQ145" s="5">
        <v>0.7792</v>
      </c>
      <c r="AR145" s="5">
        <v>0.1799</v>
      </c>
      <c r="AS145" s="5">
        <v>2.8500000000000001E-2</v>
      </c>
      <c r="AT145" s="5">
        <v>0.79530000000000001</v>
      </c>
      <c r="AU145" s="5">
        <v>0.24629999999999999</v>
      </c>
      <c r="AV145" s="5">
        <v>1</v>
      </c>
      <c r="AW145" s="5">
        <v>1.8404</v>
      </c>
      <c r="AX145" s="4">
        <v>0.68569999999999998</v>
      </c>
      <c r="AY145" s="4">
        <v>0.81430000000000002</v>
      </c>
      <c r="AZ145" s="4">
        <v>0.1517</v>
      </c>
      <c r="BA145" s="4">
        <v>3.39E-2</v>
      </c>
      <c r="BB145" s="4">
        <v>0.76290000000000002</v>
      </c>
      <c r="BC145" s="4"/>
      <c r="BD145" s="4">
        <v>1</v>
      </c>
      <c r="BE145" s="4">
        <v>1.5887</v>
      </c>
      <c r="BF145" s="5">
        <v>0.7087</v>
      </c>
      <c r="BG145" s="5">
        <v>0.87070000000000003</v>
      </c>
      <c r="BH145" s="5">
        <v>0.13969999999999999</v>
      </c>
      <c r="BI145" s="5">
        <v>3.8399999999999997E-2</v>
      </c>
      <c r="BJ145" s="5">
        <v>0.69710000000000005</v>
      </c>
      <c r="BK145" s="5">
        <v>0.2873</v>
      </c>
      <c r="BL145" s="5">
        <v>0.99839999999999995</v>
      </c>
      <c r="BM145" s="5">
        <v>1.2903</v>
      </c>
      <c r="BN145" s="4">
        <v>0.749</v>
      </c>
      <c r="BO145" s="4">
        <v>0.96889999999999998</v>
      </c>
      <c r="BP145" s="4">
        <v>0.10050000000000001</v>
      </c>
      <c r="BQ145" s="4">
        <v>4.4200000000000003E-2</v>
      </c>
      <c r="BR145" s="4">
        <v>0.5605</v>
      </c>
      <c r="BS145" s="4"/>
      <c r="BT145" s="4">
        <v>0.98</v>
      </c>
      <c r="BU145" s="4">
        <v>0.96309999999999996</v>
      </c>
      <c r="BV145" s="5">
        <v>0.64219999999999999</v>
      </c>
      <c r="BW145" s="5">
        <v>0.72060000000000002</v>
      </c>
      <c r="BX145" s="5">
        <v>0.25869999999999999</v>
      </c>
      <c r="BY145" s="5">
        <v>4.1000000000000003E-3</v>
      </c>
      <c r="BZ145" s="5">
        <v>0.85740000000000005</v>
      </c>
      <c r="CA145" s="5">
        <v>0.24490000000000001</v>
      </c>
      <c r="CB145" s="5">
        <v>1</v>
      </c>
      <c r="CC145" s="5">
        <v>2.8170999999999999</v>
      </c>
      <c r="CD145" s="4">
        <v>0.65049999999999997</v>
      </c>
      <c r="CE145" s="4">
        <v>0.73750000000000004</v>
      </c>
      <c r="CF145" s="4">
        <v>0.2311</v>
      </c>
      <c r="CG145" s="4">
        <v>1.2699999999999999E-2</v>
      </c>
      <c r="CH145" s="4">
        <v>0.84299999999999997</v>
      </c>
      <c r="CI145" s="4">
        <v>0.2379</v>
      </c>
      <c r="CJ145" s="4">
        <v>1</v>
      </c>
      <c r="CK145" s="4">
        <v>2.2679</v>
      </c>
      <c r="CL145" s="5">
        <v>0.66210000000000002</v>
      </c>
      <c r="CM145" s="5">
        <v>0.76280000000000003</v>
      </c>
      <c r="CN145" s="5">
        <v>0.20069999999999999</v>
      </c>
      <c r="CO145" s="5">
        <v>2.3E-2</v>
      </c>
      <c r="CP145" s="5">
        <v>0.81820000000000004</v>
      </c>
      <c r="CQ145" s="5">
        <v>0.2397</v>
      </c>
      <c r="CR145" s="5">
        <v>1</v>
      </c>
      <c r="CS145" s="5">
        <v>1.6682999999999999</v>
      </c>
      <c r="CT145" s="4">
        <v>0.68510000000000004</v>
      </c>
      <c r="CU145" s="4">
        <v>0.81479999999999997</v>
      </c>
      <c r="CV145" s="4">
        <v>0.16200000000000001</v>
      </c>
      <c r="CW145" s="4">
        <v>3.4099999999999998E-2</v>
      </c>
      <c r="CX145" s="4">
        <v>0.76160000000000005</v>
      </c>
      <c r="CY145" s="4">
        <v>0.25990000000000002</v>
      </c>
      <c r="CZ145" s="4">
        <v>1</v>
      </c>
      <c r="DA145" s="4">
        <v>1.4745999999999999</v>
      </c>
      <c r="DB145" s="5">
        <v>0.74819999999999998</v>
      </c>
      <c r="DC145" s="5">
        <v>0.9677</v>
      </c>
      <c r="DD145" s="5">
        <v>0.1066</v>
      </c>
      <c r="DE145" s="5">
        <v>4.41E-2</v>
      </c>
      <c r="DF145" s="5">
        <v>0.55920000000000003</v>
      </c>
      <c r="DG145" s="5">
        <v>0.3155</v>
      </c>
      <c r="DH145" s="5">
        <v>0.97729999999999995</v>
      </c>
      <c r="DI145" s="5">
        <v>0.90329999999999999</v>
      </c>
      <c r="DJ145" s="4">
        <v>0.64249999999999996</v>
      </c>
      <c r="DK145" s="4">
        <v>0.72230000000000005</v>
      </c>
      <c r="DL145" s="4">
        <v>0.24160000000000001</v>
      </c>
      <c r="DM145" s="4">
        <v>4.1000000000000003E-3</v>
      </c>
      <c r="DN145" s="4">
        <v>0.85580000000000001</v>
      </c>
      <c r="DO145" s="4">
        <v>0.2447</v>
      </c>
      <c r="DP145" s="4">
        <v>1</v>
      </c>
      <c r="DQ145" s="4">
        <v>2.6650999999999998</v>
      </c>
      <c r="DR145" s="5">
        <v>0.64990000000000003</v>
      </c>
      <c r="DS145" s="5">
        <v>0.73709999999999998</v>
      </c>
      <c r="DT145" s="5">
        <v>0.22450000000000001</v>
      </c>
      <c r="DU145" s="5">
        <v>1.2699999999999999E-2</v>
      </c>
      <c r="DV145" s="5">
        <v>0.84360000000000002</v>
      </c>
      <c r="DW145" s="5">
        <v>0.23769999999999999</v>
      </c>
      <c r="DX145" s="5">
        <v>1</v>
      </c>
      <c r="DY145" s="5">
        <v>2.3288000000000002</v>
      </c>
      <c r="DZ145" s="4">
        <v>0.66139999999999999</v>
      </c>
      <c r="EA145" s="4">
        <v>0.76129999999999998</v>
      </c>
      <c r="EB145" s="4">
        <v>0.20280000000000001</v>
      </c>
      <c r="EC145" s="4">
        <v>2.3E-2</v>
      </c>
      <c r="ED145" s="4">
        <v>0.81789999999999996</v>
      </c>
      <c r="EE145" s="4">
        <v>0.2402</v>
      </c>
      <c r="EF145" s="4">
        <v>1</v>
      </c>
      <c r="EG145" s="4">
        <v>2.0821999999999998</v>
      </c>
      <c r="EH145" s="5">
        <v>0.6855</v>
      </c>
      <c r="EI145" s="5">
        <v>0.81689999999999996</v>
      </c>
      <c r="EJ145" s="5">
        <v>0.16320000000000001</v>
      </c>
      <c r="EK145" s="5">
        <v>3.4099999999999998E-2</v>
      </c>
      <c r="EL145" s="5">
        <v>0.76200000000000001</v>
      </c>
      <c r="EM145" s="5">
        <v>0.26</v>
      </c>
      <c r="EN145" s="5">
        <v>0.99980000000000002</v>
      </c>
      <c r="EO145" s="5">
        <v>1.639</v>
      </c>
      <c r="EP145" s="4">
        <v>0.74739999999999995</v>
      </c>
      <c r="EQ145" s="4">
        <v>0.96719999999999995</v>
      </c>
      <c r="ER145" s="4">
        <v>0.1084</v>
      </c>
      <c r="ES145" s="4">
        <v>4.4499999999999998E-2</v>
      </c>
      <c r="ET145" s="4">
        <v>0.55679999999999996</v>
      </c>
      <c r="EU145" s="4">
        <v>0.31130000000000002</v>
      </c>
      <c r="EV145" s="4">
        <v>0.97330000000000005</v>
      </c>
      <c r="EW145" s="4">
        <v>0.86309999999999998</v>
      </c>
      <c r="EX145" s="5"/>
      <c r="EY145" s="5"/>
      <c r="EZ145" s="5"/>
      <c r="FA145" s="5"/>
      <c r="FB145" s="5"/>
      <c r="FC145" s="5"/>
      <c r="FD145" s="5"/>
      <c r="FE145" s="5"/>
      <c r="FF145" s="4">
        <v>0.65049999999999997</v>
      </c>
      <c r="FG145" s="4">
        <v>0.73799999999999999</v>
      </c>
      <c r="FH145" s="4">
        <v>0.2303</v>
      </c>
      <c r="FI145" s="4">
        <v>1.2699999999999999E-2</v>
      </c>
      <c r="FJ145" s="4">
        <v>0.84340000000000004</v>
      </c>
      <c r="FK145" s="4">
        <v>0.2379</v>
      </c>
      <c r="FL145" s="4">
        <v>1</v>
      </c>
      <c r="FM145" s="4">
        <v>2.6383000000000001</v>
      </c>
      <c r="FN145" s="5">
        <v>0.66249999999999998</v>
      </c>
      <c r="FO145" s="5">
        <v>0.76439999999999997</v>
      </c>
      <c r="FP145" s="5">
        <v>0.1988</v>
      </c>
      <c r="FQ145" s="5">
        <v>2.3E-2</v>
      </c>
      <c r="FR145" s="5">
        <v>0.81850000000000001</v>
      </c>
      <c r="FS145" s="5">
        <v>0.24030000000000001</v>
      </c>
      <c r="FT145" s="5">
        <v>1</v>
      </c>
      <c r="FU145" s="5">
        <v>2.0354000000000001</v>
      </c>
      <c r="FV145" s="4">
        <v>0.68630000000000002</v>
      </c>
      <c r="FW145" s="4">
        <v>0.81820000000000004</v>
      </c>
      <c r="FX145" s="4">
        <v>0.15870000000000001</v>
      </c>
      <c r="FY145" s="4">
        <v>3.3799999999999997E-2</v>
      </c>
      <c r="FZ145" s="4">
        <v>0.76129999999999998</v>
      </c>
      <c r="GA145" s="4">
        <v>0.26129999999999998</v>
      </c>
      <c r="GB145" s="4">
        <v>0.99990000000000001</v>
      </c>
      <c r="GC145" s="4">
        <v>1.5430999999999999</v>
      </c>
      <c r="GD145" s="5"/>
      <c r="GE145" s="5"/>
      <c r="GF145" s="5"/>
      <c r="GG145" s="5"/>
      <c r="GH145" s="5"/>
      <c r="GI145" s="5"/>
      <c r="GJ145" s="5"/>
      <c r="GK145" s="5"/>
      <c r="GL145" s="4"/>
      <c r="GM145" s="4"/>
      <c r="GN145" s="4"/>
      <c r="GO145" s="4"/>
      <c r="GP145" s="4"/>
      <c r="GQ145" s="4"/>
      <c r="GR145" s="4"/>
      <c r="GS145" s="4"/>
      <c r="GT145" s="5"/>
      <c r="GU145" s="5"/>
      <c r="GV145" s="5"/>
      <c r="GW145" s="5"/>
      <c r="GX145" s="5"/>
      <c r="GY145" s="5"/>
      <c r="GZ145" s="5"/>
      <c r="HA145" s="5"/>
      <c r="HB145" s="4">
        <v>0.66169999999999995</v>
      </c>
      <c r="HC145" s="4">
        <v>0.76229999999999998</v>
      </c>
      <c r="HD145" s="4">
        <v>0.20180000000000001</v>
      </c>
      <c r="HE145" s="4">
        <v>2.3E-2</v>
      </c>
      <c r="HF145" s="4">
        <v>0.81710000000000005</v>
      </c>
      <c r="HG145" s="4"/>
      <c r="HH145" s="4">
        <v>1</v>
      </c>
      <c r="HI145" s="4">
        <v>1.9805999999999999</v>
      </c>
      <c r="HJ145" s="5"/>
      <c r="HK145" s="5"/>
      <c r="HL145" s="5"/>
      <c r="HM145" s="5"/>
      <c r="HN145" s="5"/>
      <c r="HO145" s="5"/>
      <c r="HP145" s="5"/>
      <c r="HQ145" s="5"/>
      <c r="HR145" s="4"/>
      <c r="HS145" s="4"/>
      <c r="HT145" s="4"/>
      <c r="HU145" s="4"/>
      <c r="HV145" s="4"/>
      <c r="HW145" s="4"/>
      <c r="HX145" s="4"/>
      <c r="HY145" s="4"/>
      <c r="HZ145" s="5"/>
      <c r="IA145" s="5"/>
      <c r="IB145" s="5"/>
      <c r="IC145" s="5"/>
      <c r="ID145" s="5"/>
      <c r="IE145" s="5"/>
      <c r="IF145" s="5"/>
      <c r="IG145" s="5"/>
      <c r="IH145" s="4"/>
      <c r="II145" s="4"/>
      <c r="IJ145" s="4"/>
      <c r="IK145" s="4"/>
      <c r="IL145" s="4"/>
      <c r="IM145" s="4"/>
      <c r="IN145" s="4"/>
      <c r="IO145" s="4"/>
      <c r="IP145" s="5"/>
      <c r="IQ145" s="5"/>
      <c r="IR145" s="5"/>
      <c r="IS145" s="5"/>
      <c r="IT145" s="5"/>
      <c r="IU145" s="5"/>
      <c r="IV145" s="5"/>
      <c r="IW145" s="5"/>
      <c r="IX145" s="4"/>
      <c r="IY145" s="4"/>
      <c r="IZ145" s="4"/>
      <c r="JA145" s="4"/>
      <c r="JB145" s="4"/>
      <c r="JC145" s="4"/>
      <c r="JD145" s="4"/>
      <c r="JE145" s="4"/>
      <c r="JF145" s="5"/>
      <c r="JG145" s="5"/>
      <c r="JH145" s="5"/>
      <c r="JI145" s="5"/>
      <c r="JJ145" s="5"/>
      <c r="JK145" s="5"/>
      <c r="JL145" s="5"/>
      <c r="JM145" s="5"/>
      <c r="JN145" s="4">
        <f t="shared" si="48"/>
        <v>0.67387826086956526</v>
      </c>
      <c r="JO145" s="4">
        <f t="shared" si="49"/>
        <v>0.79134347826086959</v>
      </c>
      <c r="JP145" s="4">
        <f t="shared" si="50"/>
        <v>0.19033913043478259</v>
      </c>
      <c r="JQ145" s="4">
        <f t="shared" si="51"/>
        <v>2.3452173913043477E-2</v>
      </c>
      <c r="JR145" s="4">
        <f t="shared" si="52"/>
        <v>0.77966956521739117</v>
      </c>
      <c r="JS145" s="4">
        <f t="shared" si="53"/>
        <v>0.2554058823529412</v>
      </c>
      <c r="JT145" s="4">
        <f t="shared" si="54"/>
        <v>0.99690000000000012</v>
      </c>
      <c r="JU145" s="4">
        <f t="shared" si="55"/>
        <v>1.9509565217391311</v>
      </c>
      <c r="JV145" s="1" t="str" cm="1">
        <f t="array" aca="1" ref="JV145" ca="1">CONCATENATE(INDIRECT(ADDRESS(1,MATCH(_xlfn.MINIFS(B145:JM145,metrics.rec,"MAE"),B145:JM145,0)+1)), ", ", INDIRECT(ADDRESS(2,MATCH(_xlfn.MINIFS(B145:JM145,metrics.rec,"MAE"),B145:JM145,0)+1)))</f>
        <v>k=5, r=0.1</v>
      </c>
      <c r="JW145" s="1" t="str" cm="1">
        <f t="array" aca="1" ref="JW145" ca="1">CONCATENATE(INDIRECT(ADDRESS(1,MATCH(_xlfn.MINIFS(B145:JM145,metrics.rec,"MSE"),B145:JM145,0)+1)), ", ", INDIRECT(ADDRESS(2,MATCH(_xlfn.MINIFS(B145:JM145,metrics.rec,"MSE"),B145:JM145,0)+1)))</f>
        <v>k=5, r=0.1</v>
      </c>
      <c r="JX145" s="1" t="str" cm="1">
        <f t="array" aca="1" ref="JX145" ca="1">CONCATENATE(INDIRECT(ADDRESS(1,MATCH(_xlfn.MAXIFS(B145:JM145,metrics.rec,"R"),B145:JM145,0)+1)), ", ", INDIRECT(ADDRESS(2,MATCH(_xlfn.MAXIFS(B145:JM145,metrics.rec,"R"),B145:JM145,0)+1)))</f>
        <v>k=10, r=0.1</v>
      </c>
      <c r="JY145" s="1" t="str" cm="1">
        <f t="array" aca="1" ref="JY145" ca="1">CONCATENATE(INDIRECT(ADDRESS(1,MATCH(_xlfn.MAXIFS(B145:JM145,metrics.rec,"Precision"),B145:JM145,0)+1)), ", ", INDIRECT(ADDRESS(2,MATCH(_xlfn.MAXIFS(B145:JM145,metrics.rec,"Precision"),B145:JM145,0)+1)))</f>
        <v>k=15, r=0.9</v>
      </c>
      <c r="JZ145" s="1" t="str" cm="1">
        <f t="array" aca="1" ref="JZ145" ca="1">CONCATENATE(INDIRECT(ADDRESS(1,MATCH(_xlfn.MAXIFS(B145:JM145,metrics.rec,"Recall"),B145:JM145,0)+1)), ", ", INDIRECT(ADDRESS(2,MATCH(_xlfn.MAXIFS(B145:JM145,metrics.rec,"Recall"),B145:JM145,0)+1)))</f>
        <v>k=10, r=0.1</v>
      </c>
      <c r="KA145" s="1" t="str" cm="1">
        <f t="array" aca="1" ref="KA145" ca="1">CONCATENATE(INDIRECT(ADDRESS(1,MATCH(_xlfn.MAXIFS(B145:JM145,metrics.rec,"Coverage"),B145:JM145,0)+1)), ", ", INDIRECT(ADDRESS(2,MATCH(_xlfn.MAXIFS(B145:JM145,metrics.rec,"Coverage"),B145:JM145,0)+1)))</f>
        <v>k=10, r=0.9</v>
      </c>
      <c r="KB145" s="1" t="str" cm="1">
        <f t="array" aca="1" ref="KB145" ca="1">CONCATENATE(INDIRECT(ADDRESS(1,MATCH(_xlfn.MAXIFS(B145:JM145,metrics.rec,"Recatio"),B145:JM145,0)+1)), ", ", INDIRECT(ADDRESS(2,MATCH(_xlfn.MAXIFS(B145:JM145,metrics.rec,"Recatio"),B145:JM145,0)+1)))</f>
        <v>k=5, r=0.1</v>
      </c>
      <c r="KC145" s="1" t="str" cm="1">
        <f t="array" aca="1" ref="KC145" ca="1">CONCATENATE(INDIRECT(ADDRESS(1,MATCH(_xlfn.MINIFS(B145:JM145,metrics.rec,"Time"),B145:JM145,0)+1)), ", ", INDIRECT(ADDRESS(2,MATCH(_xlfn.MINIFS(B145:JM145,metrics.rec,"Time"),B145:JM145,0)+1)))</f>
        <v>k=15, r=0.9</v>
      </c>
    </row>
    <row r="146" spans="1:289" x14ac:dyDescent="0.2">
      <c r="A146" s="1" t="s">
        <v>130</v>
      </c>
      <c r="B146" s="4">
        <v>0.65480000000000005</v>
      </c>
      <c r="C146" s="4">
        <v>0.75419999999999998</v>
      </c>
      <c r="D146" s="4">
        <v>0.26219999999999999</v>
      </c>
      <c r="E146" s="4">
        <v>1.8E-3</v>
      </c>
      <c r="F146" s="4">
        <v>0.82620000000000005</v>
      </c>
      <c r="G146" s="4"/>
      <c r="H146" s="4">
        <v>1</v>
      </c>
      <c r="I146" s="4">
        <v>2.9131</v>
      </c>
      <c r="J146" s="5">
        <v>0.65959999999999996</v>
      </c>
      <c r="K146" s="5">
        <v>0.76929999999999998</v>
      </c>
      <c r="L146" s="5">
        <v>0.27429999999999999</v>
      </c>
      <c r="M146" s="5">
        <v>3.5000000000000001E-3</v>
      </c>
      <c r="N146" s="5">
        <v>0.82179999999999997</v>
      </c>
      <c r="O146" s="5">
        <v>0.5373</v>
      </c>
      <c r="P146" s="5">
        <v>1</v>
      </c>
      <c r="Q146" s="5">
        <v>2.8847999999999998</v>
      </c>
      <c r="R146" s="4">
        <v>0.66539999999999999</v>
      </c>
      <c r="S146" s="4">
        <v>0.78120000000000001</v>
      </c>
      <c r="T146" s="4">
        <v>0.26750000000000002</v>
      </c>
      <c r="U146" s="4">
        <v>5.4999999999999997E-3</v>
      </c>
      <c r="V146" s="4">
        <v>0.81789999999999996</v>
      </c>
      <c r="W146" s="4"/>
      <c r="X146" s="4">
        <v>1</v>
      </c>
      <c r="Y146" s="4">
        <v>2.4258000000000002</v>
      </c>
      <c r="Z146" s="5">
        <v>0.67049999999999998</v>
      </c>
      <c r="AA146" s="5">
        <v>0.78979999999999995</v>
      </c>
      <c r="AB146" s="5">
        <v>0.25659999999999999</v>
      </c>
      <c r="AC146" s="5">
        <v>7.9000000000000008E-3</v>
      </c>
      <c r="AD146" s="5">
        <v>0.80530000000000002</v>
      </c>
      <c r="AE146" s="5">
        <v>0.51500000000000001</v>
      </c>
      <c r="AF146" s="5">
        <v>1</v>
      </c>
      <c r="AG146" s="5">
        <v>2.2993999999999999</v>
      </c>
      <c r="AH146" s="4">
        <v>0.6754</v>
      </c>
      <c r="AI146" s="4">
        <v>0.80269999999999997</v>
      </c>
      <c r="AJ146" s="4">
        <v>0.25159999999999999</v>
      </c>
      <c r="AK146" s="4">
        <v>1.0699999999999999E-2</v>
      </c>
      <c r="AL146" s="4">
        <v>0.78749999999999998</v>
      </c>
      <c r="AM146" s="4"/>
      <c r="AN146" s="4">
        <v>1</v>
      </c>
      <c r="AO146" s="4">
        <v>2.5192000000000001</v>
      </c>
      <c r="AP146" s="5">
        <v>0.68689999999999996</v>
      </c>
      <c r="AQ146" s="5">
        <v>0.82840000000000003</v>
      </c>
      <c r="AR146" s="5">
        <v>0.22570000000000001</v>
      </c>
      <c r="AS146" s="5">
        <v>1.43E-2</v>
      </c>
      <c r="AT146" s="5">
        <v>0.75690000000000002</v>
      </c>
      <c r="AU146" s="5">
        <v>0.46820000000000001</v>
      </c>
      <c r="AV146" s="5">
        <v>1</v>
      </c>
      <c r="AW146" s="5">
        <v>1.9231</v>
      </c>
      <c r="AX146" s="4">
        <v>0.70599999999999996</v>
      </c>
      <c r="AY146" s="4">
        <v>0.86990000000000001</v>
      </c>
      <c r="AZ146" s="4">
        <v>0.1888</v>
      </c>
      <c r="BA146" s="4">
        <v>1.9199999999999998E-2</v>
      </c>
      <c r="BB146" s="4">
        <v>0.70740000000000003</v>
      </c>
      <c r="BC146" s="4"/>
      <c r="BD146" s="4">
        <v>1</v>
      </c>
      <c r="BE146" s="4">
        <v>1.9509000000000001</v>
      </c>
      <c r="BF146" s="5">
        <v>0.73060000000000003</v>
      </c>
      <c r="BG146" s="5">
        <v>0.93459999999999999</v>
      </c>
      <c r="BH146" s="5">
        <v>0.15</v>
      </c>
      <c r="BI146" s="5">
        <v>2.3900000000000001E-2</v>
      </c>
      <c r="BJ146" s="5">
        <v>0.61339999999999995</v>
      </c>
      <c r="BK146" s="5">
        <v>0.40570000000000001</v>
      </c>
      <c r="BL146" s="5">
        <v>0.99870000000000003</v>
      </c>
      <c r="BM146" s="5">
        <v>1.3244</v>
      </c>
      <c r="BN146" s="4">
        <v>0.77690000000000003</v>
      </c>
      <c r="BO146" s="4">
        <v>1.0505</v>
      </c>
      <c r="BP146" s="4">
        <v>5.2400000000000002E-2</v>
      </c>
      <c r="BQ146" s="4">
        <v>2.5499999999999998E-2</v>
      </c>
      <c r="BR146" s="4">
        <v>0.52980000000000005</v>
      </c>
      <c r="BS146" s="4"/>
      <c r="BT146" s="4">
        <v>0.9839</v>
      </c>
      <c r="BU146" s="4">
        <v>1.0694999999999999</v>
      </c>
      <c r="BV146" s="5">
        <v>0.6573</v>
      </c>
      <c r="BW146" s="5">
        <v>0.76500000000000001</v>
      </c>
      <c r="BX146" s="5">
        <v>0.28170000000000001</v>
      </c>
      <c r="BY146" s="5">
        <v>1.8E-3</v>
      </c>
      <c r="BZ146" s="5">
        <v>0.82850000000000001</v>
      </c>
      <c r="CA146" s="5">
        <v>0.54659999999999997</v>
      </c>
      <c r="CB146" s="5">
        <v>1</v>
      </c>
      <c r="CC146" s="5">
        <v>3.0733999999999999</v>
      </c>
      <c r="CD146" s="4">
        <v>0.66449999999999998</v>
      </c>
      <c r="CE146" s="4">
        <v>0.77690000000000003</v>
      </c>
      <c r="CF146" s="4">
        <v>0.27310000000000001</v>
      </c>
      <c r="CG146" s="4">
        <v>5.5999999999999999E-3</v>
      </c>
      <c r="CH146" s="4">
        <v>0.81689999999999996</v>
      </c>
      <c r="CI146" s="4">
        <v>0.52739999999999998</v>
      </c>
      <c r="CJ146" s="4">
        <v>1</v>
      </c>
      <c r="CK146" s="4">
        <v>2.3713000000000002</v>
      </c>
      <c r="CL146" s="5">
        <v>0.67679999999999996</v>
      </c>
      <c r="CM146" s="5">
        <v>0.80549999999999999</v>
      </c>
      <c r="CN146" s="5">
        <v>0.24510000000000001</v>
      </c>
      <c r="CO146" s="5">
        <v>1.0699999999999999E-2</v>
      </c>
      <c r="CP146" s="5">
        <v>0.78620000000000001</v>
      </c>
      <c r="CQ146" s="5">
        <v>0.49480000000000002</v>
      </c>
      <c r="CR146" s="5">
        <v>1</v>
      </c>
      <c r="CS146" s="5">
        <v>1.9683999999999999</v>
      </c>
      <c r="CT146" s="4">
        <v>0.70330000000000004</v>
      </c>
      <c r="CU146" s="4">
        <v>0.86660000000000004</v>
      </c>
      <c r="CV146" s="4">
        <v>0.1938</v>
      </c>
      <c r="CW146" s="4">
        <v>1.9099999999999999E-2</v>
      </c>
      <c r="CX146" s="4">
        <v>0.70789999999999997</v>
      </c>
      <c r="CY146" s="4">
        <v>0.43090000000000001</v>
      </c>
      <c r="CZ146" s="4">
        <v>1</v>
      </c>
      <c r="DA146" s="4">
        <v>1.5226</v>
      </c>
      <c r="DB146" s="5">
        <v>0.7742</v>
      </c>
      <c r="DC146" s="5">
        <v>1.0429999999999999</v>
      </c>
      <c r="DD146" s="5">
        <v>5.9400000000000001E-2</v>
      </c>
      <c r="DE146" s="5">
        <v>2.5700000000000001E-2</v>
      </c>
      <c r="DF146" s="5">
        <v>0.52839999999999998</v>
      </c>
      <c r="DG146" s="5">
        <v>0.51229999999999998</v>
      </c>
      <c r="DH146" s="5">
        <v>0.98129999999999995</v>
      </c>
      <c r="DI146" s="5">
        <v>0.95109999999999995</v>
      </c>
      <c r="DJ146" s="4">
        <v>0.65700000000000003</v>
      </c>
      <c r="DK146" s="4">
        <v>0.76359999999999995</v>
      </c>
      <c r="DL146" s="4">
        <v>0.2828</v>
      </c>
      <c r="DM146" s="4">
        <v>1.8E-3</v>
      </c>
      <c r="DN146" s="4">
        <v>0.8266</v>
      </c>
      <c r="DO146" s="4">
        <v>0.5464</v>
      </c>
      <c r="DP146" s="4">
        <v>1</v>
      </c>
      <c r="DQ146" s="4">
        <v>2.8416999999999999</v>
      </c>
      <c r="DR146" s="5">
        <v>0.66490000000000005</v>
      </c>
      <c r="DS146" s="5">
        <v>0.77949999999999997</v>
      </c>
      <c r="DT146" s="5">
        <v>0.2646</v>
      </c>
      <c r="DU146" s="5">
        <v>5.4999999999999997E-3</v>
      </c>
      <c r="DV146" s="5">
        <v>0.81720000000000004</v>
      </c>
      <c r="DW146" s="5">
        <v>0.52869999999999995</v>
      </c>
      <c r="DX146" s="5">
        <v>1</v>
      </c>
      <c r="DY146" s="5">
        <v>2.4716999999999998</v>
      </c>
      <c r="DZ146" s="4">
        <v>0.67769999999999997</v>
      </c>
      <c r="EA146" s="4">
        <v>0.80759999999999998</v>
      </c>
      <c r="EB146" s="4">
        <v>0.24970000000000001</v>
      </c>
      <c r="EC146" s="4">
        <v>1.0800000000000001E-2</v>
      </c>
      <c r="ED146" s="4">
        <v>0.78810000000000002</v>
      </c>
      <c r="EE146" s="4">
        <v>0.49299999999999999</v>
      </c>
      <c r="EF146" s="4">
        <v>1</v>
      </c>
      <c r="EG146" s="4">
        <v>2.2391000000000001</v>
      </c>
      <c r="EH146" s="5">
        <v>0.70509999999999995</v>
      </c>
      <c r="EI146" s="5">
        <v>0.87139999999999995</v>
      </c>
      <c r="EJ146" s="5">
        <v>0.19450000000000001</v>
      </c>
      <c r="EK146" s="5">
        <v>1.9199999999999998E-2</v>
      </c>
      <c r="EL146" s="5">
        <v>0.70689999999999997</v>
      </c>
      <c r="EM146" s="5">
        <v>0.42870000000000003</v>
      </c>
      <c r="EN146" s="5">
        <v>0.99990000000000001</v>
      </c>
      <c r="EO146" s="5">
        <v>1.6841999999999999</v>
      </c>
      <c r="EP146" s="4">
        <v>0.77459999999999996</v>
      </c>
      <c r="EQ146" s="4">
        <v>1.0447</v>
      </c>
      <c r="ER146" s="4">
        <v>6.0400000000000002E-2</v>
      </c>
      <c r="ES146" s="4">
        <v>2.5899999999999999E-2</v>
      </c>
      <c r="ET146" s="4">
        <v>0.52459999999999996</v>
      </c>
      <c r="EU146" s="4">
        <v>0.50570000000000004</v>
      </c>
      <c r="EV146" s="4">
        <v>0.97919999999999996</v>
      </c>
      <c r="EW146" s="4">
        <v>0.91930000000000001</v>
      </c>
      <c r="EX146" s="5"/>
      <c r="EY146" s="5"/>
      <c r="EZ146" s="5"/>
      <c r="FA146" s="5"/>
      <c r="FB146" s="5"/>
      <c r="FC146" s="5"/>
      <c r="FD146" s="5"/>
      <c r="FE146" s="5"/>
      <c r="FF146" s="4">
        <v>0.66379999999999995</v>
      </c>
      <c r="FG146" s="4">
        <v>0.77669999999999995</v>
      </c>
      <c r="FH146" s="4">
        <v>0.27110000000000001</v>
      </c>
      <c r="FI146" s="4">
        <v>5.4999999999999997E-3</v>
      </c>
      <c r="FJ146" s="4">
        <v>0.81699999999999995</v>
      </c>
      <c r="FK146" s="4">
        <v>0.52769999999999995</v>
      </c>
      <c r="FL146" s="4">
        <v>1</v>
      </c>
      <c r="FM146" s="4">
        <v>2.8561999999999999</v>
      </c>
      <c r="FN146" s="5">
        <v>0.67769999999999997</v>
      </c>
      <c r="FO146" s="5">
        <v>0.8085</v>
      </c>
      <c r="FP146" s="5">
        <v>0.2477</v>
      </c>
      <c r="FQ146" s="5">
        <v>1.0800000000000001E-2</v>
      </c>
      <c r="FR146" s="5">
        <v>0.78910000000000002</v>
      </c>
      <c r="FS146" s="5">
        <v>0.49340000000000001</v>
      </c>
      <c r="FT146" s="5">
        <v>1</v>
      </c>
      <c r="FU146" s="5">
        <v>2.1659999999999999</v>
      </c>
      <c r="FV146" s="4">
        <v>0.70579999999999998</v>
      </c>
      <c r="FW146" s="4">
        <v>0.87270000000000003</v>
      </c>
      <c r="FX146" s="4">
        <v>0.19370000000000001</v>
      </c>
      <c r="FY146" s="4">
        <v>1.9099999999999999E-2</v>
      </c>
      <c r="FZ146" s="4">
        <v>0.70569999999999999</v>
      </c>
      <c r="GA146" s="4">
        <v>0.43020000000000003</v>
      </c>
      <c r="GB146" s="4">
        <v>0.99990000000000001</v>
      </c>
      <c r="GC146" s="4">
        <v>2.1724999999999999</v>
      </c>
      <c r="GD146" s="5"/>
      <c r="GE146" s="5"/>
      <c r="GF146" s="5"/>
      <c r="GG146" s="5"/>
      <c r="GH146" s="5"/>
      <c r="GI146" s="5"/>
      <c r="GJ146" s="5"/>
      <c r="GK146" s="5"/>
      <c r="GL146" s="4"/>
      <c r="GM146" s="4"/>
      <c r="GN146" s="4"/>
      <c r="GO146" s="4"/>
      <c r="GP146" s="4"/>
      <c r="GQ146" s="4"/>
      <c r="GR146" s="4"/>
      <c r="GS146" s="4"/>
      <c r="GT146" s="5"/>
      <c r="GU146" s="5"/>
      <c r="GV146" s="5"/>
      <c r="GW146" s="5"/>
      <c r="GX146" s="5"/>
      <c r="GY146" s="5"/>
      <c r="GZ146" s="5"/>
      <c r="HA146" s="5"/>
      <c r="HB146" s="4"/>
      <c r="HC146" s="4"/>
      <c r="HD146" s="4"/>
      <c r="HE146" s="4"/>
      <c r="HF146" s="4"/>
      <c r="HG146" s="4"/>
      <c r="HH146" s="4"/>
      <c r="HI146" s="4"/>
      <c r="HJ146" s="5"/>
      <c r="HK146" s="5"/>
      <c r="HL146" s="5"/>
      <c r="HM146" s="5"/>
      <c r="HN146" s="5"/>
      <c r="HO146" s="5"/>
      <c r="HP146" s="5"/>
      <c r="HQ146" s="5"/>
      <c r="HR146" s="4"/>
      <c r="HS146" s="4"/>
      <c r="HT146" s="4"/>
      <c r="HU146" s="4"/>
      <c r="HV146" s="4"/>
      <c r="HW146" s="4"/>
      <c r="HX146" s="4"/>
      <c r="HY146" s="4"/>
      <c r="HZ146" s="5"/>
      <c r="IA146" s="5"/>
      <c r="IB146" s="5"/>
      <c r="IC146" s="5"/>
      <c r="ID146" s="5"/>
      <c r="IE146" s="5"/>
      <c r="IF146" s="5"/>
      <c r="IG146" s="5"/>
      <c r="IH146" s="4"/>
      <c r="II146" s="4"/>
      <c r="IJ146" s="4"/>
      <c r="IK146" s="4"/>
      <c r="IL146" s="4"/>
      <c r="IM146" s="4"/>
      <c r="IN146" s="4"/>
      <c r="IO146" s="4"/>
      <c r="IP146" s="5"/>
      <c r="IQ146" s="5"/>
      <c r="IR146" s="5"/>
      <c r="IS146" s="5"/>
      <c r="IT146" s="5"/>
      <c r="IU146" s="5"/>
      <c r="IV146" s="5"/>
      <c r="IW146" s="5"/>
      <c r="IX146" s="4"/>
      <c r="IY146" s="4"/>
      <c r="IZ146" s="4"/>
      <c r="JA146" s="4"/>
      <c r="JB146" s="4"/>
      <c r="JC146" s="4"/>
      <c r="JD146" s="4"/>
      <c r="JE146" s="4"/>
      <c r="JF146" s="5"/>
      <c r="JG146" s="5"/>
      <c r="JH146" s="5"/>
      <c r="JI146" s="5"/>
      <c r="JJ146" s="5"/>
      <c r="JK146" s="5"/>
      <c r="JL146" s="5"/>
      <c r="JM146" s="5"/>
      <c r="JN146" s="4">
        <f t="shared" ref="JN146:JN186" si="64">AVERAGEIFS(B146:JM146,metrics.rec,"MAE")</f>
        <v>0.69221818181818184</v>
      </c>
      <c r="JO146" s="4">
        <f t="shared" ref="JO146:JO186" si="65">AVERAGEIFS(B146:JM146,metrics.rec,"MSE")</f>
        <v>0.84374090909090915</v>
      </c>
      <c r="JP146" s="4">
        <f t="shared" ref="JP146:JP186" si="66">AVERAGEIFS(B146:JM146,metrics.rec,"R")</f>
        <v>0.21575909090909084</v>
      </c>
      <c r="JQ146" s="4">
        <f t="shared" ref="JQ146:JQ186" si="67">AVERAGEIFS(B146:JM146,metrics.rec,"Precision")</f>
        <v>1.2445454545454544E-2</v>
      </c>
      <c r="JR146" s="4">
        <f t="shared" ref="JR146:JR186" si="68">AVERAGEIFS(B146:JM146,metrics.rec,"Recall")</f>
        <v>0.74133181818181804</v>
      </c>
      <c r="JS146" s="4">
        <f t="shared" ref="JS146:JS186" si="69">AVERAGEIFS(B146:JM146,metrics.rec,"Coverage")</f>
        <v>0.49364705882352949</v>
      </c>
      <c r="JT146" s="4">
        <f t="shared" ref="JT146:JT186" si="70">AVERAGEIFS(B146:JM146,metrics.rec,"Recatio")</f>
        <v>0.99740454545454538</v>
      </c>
      <c r="JU146" s="4">
        <f t="shared" ref="JU146:JU186" si="71">AVERAGEIFS(B146:JM146,metrics.rec,"Time")</f>
        <v>2.1158045454545453</v>
      </c>
      <c r="JV146" s="1" t="str" cm="1">
        <f t="array" aca="1" ref="JV146" ca="1">CONCATENATE(INDIRECT(ADDRESS(1,MATCH(_xlfn.MINIFS(B146:JM146,metrics.rec,"MAE"),B146:JM146,0)+1)), ", ", INDIRECT(ADDRESS(2,MATCH(_xlfn.MINIFS(B146:JM146,metrics.rec,"MAE"),B146:JM146,0)+1)))</f>
        <v>k=5, r=0.1</v>
      </c>
      <c r="JW146" s="1" t="str" cm="1">
        <f t="array" aca="1" ref="JW146" ca="1">CONCATENATE(INDIRECT(ADDRESS(1,MATCH(_xlfn.MINIFS(B146:JM146,metrics.rec,"MSE"),B146:JM146,0)+1)), ", ", INDIRECT(ADDRESS(2,MATCH(_xlfn.MINIFS(B146:JM146,metrics.rec,"MSE"),B146:JM146,0)+1)))</f>
        <v>k=5, r=0.1</v>
      </c>
      <c r="JX146" s="1" t="str" cm="1">
        <f t="array" aca="1" ref="JX146" ca="1">CONCATENATE(INDIRECT(ADDRESS(1,MATCH(_xlfn.MAXIFS(B146:JM146,metrics.rec,"R"),B146:JM146,0)+1)), ", ", INDIRECT(ADDRESS(2,MATCH(_xlfn.MAXIFS(B146:JM146,metrics.rec,"R"),B146:JM146,0)+1)))</f>
        <v>k=10, r=0.1</v>
      </c>
      <c r="JY146" s="1" t="str" cm="1">
        <f t="array" aca="1" ref="JY146" ca="1">CONCATENATE(INDIRECT(ADDRESS(1,MATCH(_xlfn.MAXIFS(B146:JM146,metrics.rec,"Precision"),B146:JM146,0)+1)), ", ", INDIRECT(ADDRESS(2,MATCH(_xlfn.MAXIFS(B146:JM146,metrics.rec,"Precision"),B146:JM146,0)+1)))</f>
        <v>k=15, r=0.9</v>
      </c>
      <c r="JZ146" s="1" t="str" cm="1">
        <f t="array" aca="1" ref="JZ146" ca="1">CONCATENATE(INDIRECT(ADDRESS(1,MATCH(_xlfn.MAXIFS(B146:JM146,metrics.rec,"Recall"),B146:JM146,0)+1)), ", ", INDIRECT(ADDRESS(2,MATCH(_xlfn.MAXIFS(B146:JM146,metrics.rec,"Recall"),B146:JM146,0)+1)))</f>
        <v>k=10, r=0.1</v>
      </c>
      <c r="KA146" s="1" t="str" cm="1">
        <f t="array" aca="1" ref="KA146" ca="1">CONCATENATE(INDIRECT(ADDRESS(1,MATCH(_xlfn.MAXIFS(B146:JM146,metrics.rec,"Coverage"),B146:JM146,0)+1)), ", ", INDIRECT(ADDRESS(2,MATCH(_xlfn.MAXIFS(B146:JM146,metrics.rec,"Coverage"),B146:JM146,0)+1)))</f>
        <v>k=10, r=0.1</v>
      </c>
      <c r="KB146" s="1" t="str" cm="1">
        <f t="array" aca="1" ref="KB146" ca="1">CONCATENATE(INDIRECT(ADDRESS(1,MATCH(_xlfn.MAXIFS(B146:JM146,metrics.rec,"Recatio"),B146:JM146,0)+1)), ", ", INDIRECT(ADDRESS(2,MATCH(_xlfn.MAXIFS(B146:JM146,metrics.rec,"Recatio"),B146:JM146,0)+1)))</f>
        <v>k=5, r=0.1</v>
      </c>
      <c r="KC146" s="1" t="str" cm="1">
        <f t="array" aca="1" ref="KC146" ca="1">CONCATENATE(INDIRECT(ADDRESS(1,MATCH(_xlfn.MINIFS(B146:JM146,metrics.rec,"Time"),B146:JM146,0)+1)), ", ", INDIRECT(ADDRESS(2,MATCH(_xlfn.MINIFS(B146:JM146,metrics.rec,"Time"),B146:JM146,0)+1)))</f>
        <v>k=15, r=0.9</v>
      </c>
    </row>
    <row r="147" spans="1:289" x14ac:dyDescent="0.2">
      <c r="A147" s="1" t="s">
        <v>131</v>
      </c>
      <c r="B147" s="4">
        <v>0.63770000000000004</v>
      </c>
      <c r="C147" s="4">
        <v>0.71</v>
      </c>
      <c r="D147" s="4">
        <v>0.25319999999999998</v>
      </c>
      <c r="E147" s="4">
        <v>2.8999999999999998E-3</v>
      </c>
      <c r="F147" s="4">
        <v>0.86729999999999996</v>
      </c>
      <c r="G147" s="4"/>
      <c r="H147" s="4">
        <v>1</v>
      </c>
      <c r="I147" s="4">
        <v>2.8336000000000001</v>
      </c>
      <c r="J147" s="5">
        <v>0.64329999999999998</v>
      </c>
      <c r="K147" s="5">
        <v>0.72629999999999995</v>
      </c>
      <c r="L147" s="5">
        <v>0.2651</v>
      </c>
      <c r="M147" s="5">
        <v>5.7999999999999996E-3</v>
      </c>
      <c r="N147" s="5">
        <v>0.86219999999999997</v>
      </c>
      <c r="O147" s="5">
        <v>0.3397</v>
      </c>
      <c r="P147" s="5">
        <v>1</v>
      </c>
      <c r="Q147" s="5">
        <v>2.7669000000000001</v>
      </c>
      <c r="R147" s="4">
        <v>0.65010000000000001</v>
      </c>
      <c r="S147" s="4">
        <v>0.74080000000000001</v>
      </c>
      <c r="T147" s="4">
        <v>0.2482</v>
      </c>
      <c r="U147" s="4">
        <v>9.1999999999999998E-3</v>
      </c>
      <c r="V147" s="4">
        <v>0.85529999999999995</v>
      </c>
      <c r="W147" s="4"/>
      <c r="X147" s="4">
        <v>1</v>
      </c>
      <c r="Y147" s="4">
        <v>2.3534999999999999</v>
      </c>
      <c r="Z147" s="5">
        <v>0.65449999999999997</v>
      </c>
      <c r="AA147" s="5">
        <v>0.74909999999999999</v>
      </c>
      <c r="AB147" s="5">
        <v>0.23730000000000001</v>
      </c>
      <c r="AC147" s="5">
        <v>1.2999999999999999E-2</v>
      </c>
      <c r="AD147" s="5">
        <v>0.8468</v>
      </c>
      <c r="AE147" s="5">
        <v>0.32869999999999999</v>
      </c>
      <c r="AF147" s="5">
        <v>1</v>
      </c>
      <c r="AG147" s="5">
        <v>2.1869000000000001</v>
      </c>
      <c r="AH147" s="4">
        <v>0.6613</v>
      </c>
      <c r="AI147" s="4">
        <v>0.76349999999999996</v>
      </c>
      <c r="AJ147" s="4">
        <v>0.22770000000000001</v>
      </c>
      <c r="AK147" s="4">
        <v>1.7399999999999999E-2</v>
      </c>
      <c r="AL147" s="4">
        <v>0.83079999999999998</v>
      </c>
      <c r="AM147" s="4"/>
      <c r="AN147" s="4">
        <v>1</v>
      </c>
      <c r="AO147" s="4">
        <v>2.3675000000000002</v>
      </c>
      <c r="AP147" s="5">
        <v>0.67090000000000005</v>
      </c>
      <c r="AQ147" s="5">
        <v>0.78520000000000001</v>
      </c>
      <c r="AR147" s="5">
        <v>0.19869999999999999</v>
      </c>
      <c r="AS147" s="5">
        <v>2.2700000000000001E-2</v>
      </c>
      <c r="AT147" s="5">
        <v>0.80779999999999996</v>
      </c>
      <c r="AU147" s="5">
        <v>0.3135</v>
      </c>
      <c r="AV147" s="5">
        <v>1</v>
      </c>
      <c r="AW147" s="5">
        <v>1.8695999999999999</v>
      </c>
      <c r="AX147" s="4">
        <v>0.68789999999999996</v>
      </c>
      <c r="AY147" s="4">
        <v>0.82120000000000004</v>
      </c>
      <c r="AZ147" s="4">
        <v>0.16800000000000001</v>
      </c>
      <c r="BA147" s="4">
        <v>2.93E-2</v>
      </c>
      <c r="BB147" s="4">
        <v>0.76919999999999999</v>
      </c>
      <c r="BC147" s="4"/>
      <c r="BD147" s="4">
        <v>1</v>
      </c>
      <c r="BE147" s="4">
        <v>1.9418</v>
      </c>
      <c r="BF147" s="5">
        <v>0.7137</v>
      </c>
      <c r="BG147" s="5">
        <v>0.88500000000000001</v>
      </c>
      <c r="BH147" s="5">
        <v>0.1462</v>
      </c>
      <c r="BI147" s="5">
        <v>3.5900000000000001E-2</v>
      </c>
      <c r="BJ147" s="5">
        <v>0.68910000000000005</v>
      </c>
      <c r="BK147" s="5">
        <v>0.30399999999999999</v>
      </c>
      <c r="BL147" s="5">
        <v>0.99839999999999995</v>
      </c>
      <c r="BM147" s="5">
        <v>1.2995000000000001</v>
      </c>
      <c r="BN147" s="4">
        <v>0.75329999999999997</v>
      </c>
      <c r="BO147" s="4">
        <v>0.98060000000000003</v>
      </c>
      <c r="BP147" s="4">
        <v>0.1016</v>
      </c>
      <c r="BQ147" s="4">
        <v>4.2599999999999999E-2</v>
      </c>
      <c r="BR147" s="4">
        <v>0.53390000000000004</v>
      </c>
      <c r="BS147" s="4"/>
      <c r="BT147" s="4">
        <v>0.98</v>
      </c>
      <c r="BU147" s="4">
        <v>0.99480000000000002</v>
      </c>
      <c r="BV147" s="5">
        <v>0.64070000000000005</v>
      </c>
      <c r="BW147" s="5">
        <v>0.7218</v>
      </c>
      <c r="BX147" s="5">
        <v>0.2863</v>
      </c>
      <c r="BY147" s="5">
        <v>2.8999999999999998E-3</v>
      </c>
      <c r="BZ147" s="5">
        <v>0.86890000000000001</v>
      </c>
      <c r="CA147" s="5">
        <v>0.34920000000000001</v>
      </c>
      <c r="CB147" s="5">
        <v>1</v>
      </c>
      <c r="CC147" s="5">
        <v>2.6867000000000001</v>
      </c>
      <c r="CD147" s="4">
        <v>0.64859999999999995</v>
      </c>
      <c r="CE147" s="4">
        <v>0.73650000000000004</v>
      </c>
      <c r="CF147" s="4">
        <v>0.26090000000000002</v>
      </c>
      <c r="CG147" s="4">
        <v>9.1999999999999998E-3</v>
      </c>
      <c r="CH147" s="4">
        <v>0.85550000000000004</v>
      </c>
      <c r="CI147" s="4">
        <v>0.33350000000000002</v>
      </c>
      <c r="CJ147" s="4">
        <v>1</v>
      </c>
      <c r="CK147" s="4">
        <v>2.2841</v>
      </c>
      <c r="CL147" s="5">
        <v>0.66139999999999999</v>
      </c>
      <c r="CM147" s="5">
        <v>0.76539999999999997</v>
      </c>
      <c r="CN147" s="5">
        <v>0.221</v>
      </c>
      <c r="CO147" s="5">
        <v>1.7500000000000002E-2</v>
      </c>
      <c r="CP147" s="5">
        <v>0.83109999999999995</v>
      </c>
      <c r="CQ147" s="5">
        <v>0.3201</v>
      </c>
      <c r="CR147" s="5">
        <v>1</v>
      </c>
      <c r="CS147" s="5">
        <v>2.1185999999999998</v>
      </c>
      <c r="CT147" s="4">
        <v>0.68610000000000004</v>
      </c>
      <c r="CU147" s="4">
        <v>0.81930000000000003</v>
      </c>
      <c r="CV147" s="4">
        <v>0.17469999999999999</v>
      </c>
      <c r="CW147" s="4">
        <v>2.93E-2</v>
      </c>
      <c r="CX147" s="4">
        <v>0.76870000000000005</v>
      </c>
      <c r="CY147" s="4">
        <v>0.3054</v>
      </c>
      <c r="CZ147" s="4">
        <v>1</v>
      </c>
      <c r="DA147" s="4">
        <v>1.516</v>
      </c>
      <c r="DB147" s="5">
        <v>0.75209999999999999</v>
      </c>
      <c r="DC147" s="5">
        <v>0.9778</v>
      </c>
      <c r="DD147" s="5">
        <v>0.1096</v>
      </c>
      <c r="DE147" s="5">
        <v>4.2599999999999999E-2</v>
      </c>
      <c r="DF147" s="5">
        <v>0.53390000000000004</v>
      </c>
      <c r="DG147" s="5">
        <v>0.31219999999999998</v>
      </c>
      <c r="DH147" s="5">
        <v>0.97729999999999995</v>
      </c>
      <c r="DI147" s="5">
        <v>0.8901</v>
      </c>
      <c r="DJ147" s="4">
        <v>0.6401</v>
      </c>
      <c r="DK147" s="4">
        <v>0.72050000000000003</v>
      </c>
      <c r="DL147" s="4">
        <v>0.2762</v>
      </c>
      <c r="DM147" s="4">
        <v>2.8999999999999998E-3</v>
      </c>
      <c r="DN147" s="4">
        <v>0.86699999999999999</v>
      </c>
      <c r="DO147" s="4">
        <v>0.34920000000000001</v>
      </c>
      <c r="DP147" s="4">
        <v>1</v>
      </c>
      <c r="DQ147" s="4">
        <v>2.7096</v>
      </c>
      <c r="DR147" s="5">
        <v>0.64900000000000002</v>
      </c>
      <c r="DS147" s="5">
        <v>0.73819999999999997</v>
      </c>
      <c r="DT147" s="5">
        <v>0.24829999999999999</v>
      </c>
      <c r="DU147" s="5">
        <v>9.1999999999999998E-3</v>
      </c>
      <c r="DV147" s="5">
        <v>0.85609999999999997</v>
      </c>
      <c r="DW147" s="5">
        <v>0.33429999999999999</v>
      </c>
      <c r="DX147" s="5">
        <v>1</v>
      </c>
      <c r="DY147" s="5">
        <v>2.3601000000000001</v>
      </c>
      <c r="DZ147" s="4">
        <v>0.66279999999999994</v>
      </c>
      <c r="EA147" s="4">
        <v>0.7681</v>
      </c>
      <c r="EB147" s="4">
        <v>0.2258</v>
      </c>
      <c r="EC147" s="4">
        <v>1.7500000000000002E-2</v>
      </c>
      <c r="ED147" s="4">
        <v>0.83140000000000003</v>
      </c>
      <c r="EE147" s="4">
        <v>0.32079999999999997</v>
      </c>
      <c r="EF147" s="4">
        <v>1</v>
      </c>
      <c r="EG147" s="4">
        <v>2.1551</v>
      </c>
      <c r="EH147" s="5">
        <v>0.68730000000000002</v>
      </c>
      <c r="EI147" s="5">
        <v>0.82320000000000004</v>
      </c>
      <c r="EJ147" s="5">
        <v>0.17710000000000001</v>
      </c>
      <c r="EK147" s="5">
        <v>2.93E-2</v>
      </c>
      <c r="EL147" s="5">
        <v>0.76870000000000005</v>
      </c>
      <c r="EM147" s="5">
        <v>0.3054</v>
      </c>
      <c r="EN147" s="5">
        <v>0.99980000000000002</v>
      </c>
      <c r="EO147" s="5">
        <v>1.6034999999999999</v>
      </c>
      <c r="EP147" s="4">
        <v>0.75149999999999995</v>
      </c>
      <c r="EQ147" s="4">
        <v>0.97809999999999997</v>
      </c>
      <c r="ER147" s="4">
        <v>0.1115</v>
      </c>
      <c r="ES147" s="4">
        <v>4.2900000000000001E-2</v>
      </c>
      <c r="ET147" s="4">
        <v>0.53</v>
      </c>
      <c r="EU147" s="4">
        <v>0.30740000000000001</v>
      </c>
      <c r="EV147" s="4">
        <v>0.97330000000000005</v>
      </c>
      <c r="EW147" s="4">
        <v>0.86270000000000002</v>
      </c>
      <c r="EX147" s="5"/>
      <c r="EY147" s="5"/>
      <c r="EZ147" s="5"/>
      <c r="FA147" s="5"/>
      <c r="FB147" s="5"/>
      <c r="FC147" s="5"/>
      <c r="FD147" s="5"/>
      <c r="FE147" s="5"/>
      <c r="FF147" s="4">
        <v>0.64890000000000003</v>
      </c>
      <c r="FG147" s="4">
        <v>0.73809999999999998</v>
      </c>
      <c r="FH147" s="4">
        <v>0.25819999999999999</v>
      </c>
      <c r="FI147" s="4">
        <v>9.1999999999999998E-3</v>
      </c>
      <c r="FJ147" s="4">
        <v>0.85540000000000005</v>
      </c>
      <c r="FK147" s="4">
        <v>0.33439999999999998</v>
      </c>
      <c r="FL147" s="4">
        <v>1</v>
      </c>
      <c r="FM147" s="4">
        <v>2.6970000000000001</v>
      </c>
      <c r="FN147" s="5">
        <v>0.66169999999999995</v>
      </c>
      <c r="FO147" s="5">
        <v>0.76639999999999997</v>
      </c>
      <c r="FP147" s="5">
        <v>0.22289999999999999</v>
      </c>
      <c r="FQ147" s="5">
        <v>1.7500000000000002E-2</v>
      </c>
      <c r="FR147" s="5">
        <v>0.83140000000000003</v>
      </c>
      <c r="FS147" s="5">
        <v>0.32019999999999998</v>
      </c>
      <c r="FT147" s="5">
        <v>1</v>
      </c>
      <c r="FU147" s="5">
        <v>2.1059000000000001</v>
      </c>
      <c r="FV147" s="4">
        <v>0.68789999999999996</v>
      </c>
      <c r="FW147" s="4">
        <v>0.82440000000000002</v>
      </c>
      <c r="FX147" s="4">
        <v>0.17219999999999999</v>
      </c>
      <c r="FY147" s="4">
        <v>2.9100000000000001E-2</v>
      </c>
      <c r="FZ147" s="4">
        <v>0.76880000000000004</v>
      </c>
      <c r="GA147" s="4">
        <v>0.30719999999999997</v>
      </c>
      <c r="GB147" s="4">
        <v>0.99990000000000001</v>
      </c>
      <c r="GC147" s="4">
        <v>2.0276999999999998</v>
      </c>
      <c r="GD147" s="5"/>
      <c r="GE147" s="5"/>
      <c r="GF147" s="5"/>
      <c r="GG147" s="5"/>
      <c r="GH147" s="5"/>
      <c r="GI147" s="5"/>
      <c r="GJ147" s="5"/>
      <c r="GK147" s="5"/>
      <c r="GL147" s="4"/>
      <c r="GM147" s="4"/>
      <c r="GN147" s="4"/>
      <c r="GO147" s="4"/>
      <c r="GP147" s="4"/>
      <c r="GQ147" s="4"/>
      <c r="GR147" s="4"/>
      <c r="GS147" s="4"/>
      <c r="GT147" s="5"/>
      <c r="GU147" s="5"/>
      <c r="GV147" s="5"/>
      <c r="GW147" s="5"/>
      <c r="GX147" s="5"/>
      <c r="GY147" s="5"/>
      <c r="GZ147" s="5"/>
      <c r="HA147" s="5"/>
      <c r="HB147" s="4"/>
      <c r="HC147" s="4"/>
      <c r="HD147" s="4"/>
      <c r="HE147" s="4"/>
      <c r="HF147" s="4"/>
      <c r="HG147" s="4"/>
      <c r="HH147" s="4"/>
      <c r="HI147" s="4"/>
      <c r="HJ147" s="5"/>
      <c r="HK147" s="5"/>
      <c r="HL147" s="5"/>
      <c r="HM147" s="5"/>
      <c r="HN147" s="5"/>
      <c r="HO147" s="5"/>
      <c r="HP147" s="5"/>
      <c r="HQ147" s="5"/>
      <c r="HR147" s="4"/>
      <c r="HS147" s="4"/>
      <c r="HT147" s="4"/>
      <c r="HU147" s="4"/>
      <c r="HV147" s="4"/>
      <c r="HW147" s="4"/>
      <c r="HX147" s="4"/>
      <c r="HY147" s="4"/>
      <c r="HZ147" s="5"/>
      <c r="IA147" s="5"/>
      <c r="IB147" s="5"/>
      <c r="IC147" s="5"/>
      <c r="ID147" s="5"/>
      <c r="IE147" s="5"/>
      <c r="IF147" s="5"/>
      <c r="IG147" s="5"/>
      <c r="IH147" s="4"/>
      <c r="II147" s="4"/>
      <c r="IJ147" s="4"/>
      <c r="IK147" s="4"/>
      <c r="IL147" s="4"/>
      <c r="IM147" s="4"/>
      <c r="IN147" s="4"/>
      <c r="IO147" s="4"/>
      <c r="IP147" s="5"/>
      <c r="IQ147" s="5"/>
      <c r="IR147" s="5"/>
      <c r="IS147" s="5"/>
      <c r="IT147" s="5"/>
      <c r="IU147" s="5"/>
      <c r="IV147" s="5"/>
      <c r="IW147" s="5"/>
      <c r="IX147" s="4"/>
      <c r="IY147" s="4"/>
      <c r="IZ147" s="4"/>
      <c r="JA147" s="4"/>
      <c r="JB147" s="4"/>
      <c r="JC147" s="4"/>
      <c r="JD147" s="4"/>
      <c r="JE147" s="4"/>
      <c r="JF147" s="5"/>
      <c r="JG147" s="5"/>
      <c r="JH147" s="5"/>
      <c r="JI147" s="5"/>
      <c r="JJ147" s="5"/>
      <c r="JK147" s="5"/>
      <c r="JL147" s="5"/>
      <c r="JM147" s="5"/>
      <c r="JN147" s="4">
        <f t="shared" si="64"/>
        <v>0.67503636363636377</v>
      </c>
      <c r="JO147" s="4">
        <f t="shared" si="65"/>
        <v>0.7972499999999999</v>
      </c>
      <c r="JP147" s="4">
        <f t="shared" si="66"/>
        <v>0.20866818181818178</v>
      </c>
      <c r="JQ147" s="4">
        <f t="shared" si="67"/>
        <v>1.9904545454545456E-2</v>
      </c>
      <c r="JR147" s="4">
        <f t="shared" si="68"/>
        <v>0.7831499999999999</v>
      </c>
      <c r="JS147" s="4">
        <f t="shared" si="69"/>
        <v>0.32265882352941172</v>
      </c>
      <c r="JT147" s="4">
        <f t="shared" si="70"/>
        <v>0.99675909090909098</v>
      </c>
      <c r="JU147" s="4">
        <f t="shared" si="71"/>
        <v>2.0286909090909089</v>
      </c>
      <c r="JV147" s="1" t="str" cm="1">
        <f t="array" aca="1" ref="JV147" ca="1">CONCATENATE(INDIRECT(ADDRESS(1,MATCH(_xlfn.MINIFS(B147:JM147,metrics.rec,"MAE"),B147:JM147,0)+1)), ", ", INDIRECT(ADDRESS(2,MATCH(_xlfn.MINIFS(B147:JM147,metrics.rec,"MAE"),B147:JM147,0)+1)))</f>
        <v>k=5, r=0.1</v>
      </c>
      <c r="JW147" s="1" t="str" cm="1">
        <f t="array" aca="1" ref="JW147" ca="1">CONCATENATE(INDIRECT(ADDRESS(1,MATCH(_xlfn.MINIFS(B147:JM147,metrics.rec,"MSE"),B147:JM147,0)+1)), ", ", INDIRECT(ADDRESS(2,MATCH(_xlfn.MINIFS(B147:JM147,metrics.rec,"MSE"),B147:JM147,0)+1)))</f>
        <v>k=5, r=0.1</v>
      </c>
      <c r="JX147" s="1" t="str" cm="1">
        <f t="array" aca="1" ref="JX147" ca="1">CONCATENATE(INDIRECT(ADDRESS(1,MATCH(_xlfn.MAXIFS(B147:JM147,metrics.rec,"R"),B147:JM147,0)+1)), ", ", INDIRECT(ADDRESS(2,MATCH(_xlfn.MAXIFS(B147:JM147,metrics.rec,"R"),B147:JM147,0)+1)))</f>
        <v>k=10, r=0.1</v>
      </c>
      <c r="JY147" s="1" t="str" cm="1">
        <f t="array" aca="1" ref="JY147" ca="1">CONCATENATE(INDIRECT(ADDRESS(1,MATCH(_xlfn.MAXIFS(B147:JM147,metrics.rec,"Precision"),B147:JM147,0)+1)), ", ", INDIRECT(ADDRESS(2,MATCH(_xlfn.MAXIFS(B147:JM147,metrics.rec,"Precision"),B147:JM147,0)+1)))</f>
        <v>k=15, r=0.9</v>
      </c>
      <c r="JZ147" s="1" t="str" cm="1">
        <f t="array" aca="1" ref="JZ147" ca="1">CONCATENATE(INDIRECT(ADDRESS(1,MATCH(_xlfn.MAXIFS(B147:JM147,metrics.rec,"Recall"),B147:JM147,0)+1)), ", ", INDIRECT(ADDRESS(2,MATCH(_xlfn.MAXIFS(B147:JM147,metrics.rec,"Recall"),B147:JM147,0)+1)))</f>
        <v>k=10, r=0.1</v>
      </c>
      <c r="KA147" s="1" t="str" cm="1">
        <f t="array" aca="1" ref="KA147" ca="1">CONCATENATE(INDIRECT(ADDRESS(1,MATCH(_xlfn.MAXIFS(B147:JM147,metrics.rec,"Coverage"),B147:JM147,0)+1)), ", ", INDIRECT(ADDRESS(2,MATCH(_xlfn.MAXIFS(B147:JM147,metrics.rec,"Coverage"),B147:JM147,0)+1)))</f>
        <v>k=10, r=0.1</v>
      </c>
      <c r="KB147" s="1" t="str" cm="1">
        <f t="array" aca="1" ref="KB147" ca="1">CONCATENATE(INDIRECT(ADDRESS(1,MATCH(_xlfn.MAXIFS(B147:JM147,metrics.rec,"Recatio"),B147:JM147,0)+1)), ", ", INDIRECT(ADDRESS(2,MATCH(_xlfn.MAXIFS(B147:JM147,metrics.rec,"Recatio"),B147:JM147,0)+1)))</f>
        <v>k=5, r=0.1</v>
      </c>
      <c r="KC147" s="1" t="str" cm="1">
        <f t="array" aca="1" ref="KC147" ca="1">CONCATENATE(INDIRECT(ADDRESS(1,MATCH(_xlfn.MINIFS(B147:JM147,metrics.rec,"Time"),B147:JM147,0)+1)), ", ", INDIRECT(ADDRESS(2,MATCH(_xlfn.MINIFS(B147:JM147,metrics.rec,"Time"),B147:JM147,0)+1)))</f>
        <v>k=15, r=0.9</v>
      </c>
    </row>
    <row r="148" spans="1:289" x14ac:dyDescent="0.2">
      <c r="A148" s="1" t="s">
        <v>132</v>
      </c>
      <c r="B148" s="4">
        <v>0.63900000000000001</v>
      </c>
      <c r="C148" s="4">
        <v>0.71819999999999995</v>
      </c>
      <c r="D148" s="4">
        <v>0.26650000000000001</v>
      </c>
      <c r="E148" s="4">
        <v>2.3E-3</v>
      </c>
      <c r="F148" s="4">
        <v>0.86980000000000002</v>
      </c>
      <c r="G148" s="4"/>
      <c r="H148" s="4">
        <v>1</v>
      </c>
      <c r="I148" s="4">
        <v>2.8553999999999999</v>
      </c>
      <c r="J148" s="5">
        <v>0.64480000000000004</v>
      </c>
      <c r="K148" s="5">
        <v>0.73550000000000004</v>
      </c>
      <c r="L148" s="5">
        <v>0.27660000000000001</v>
      </c>
      <c r="M148" s="5">
        <v>4.7000000000000002E-3</v>
      </c>
      <c r="N148" s="5">
        <v>0.86529999999999996</v>
      </c>
      <c r="O148" s="5">
        <v>0.42549999999999999</v>
      </c>
      <c r="P148" s="5">
        <v>1</v>
      </c>
      <c r="Q148" s="5">
        <v>2.7692999999999999</v>
      </c>
      <c r="R148" s="4">
        <v>0.65200000000000002</v>
      </c>
      <c r="S148" s="4">
        <v>0.74929999999999997</v>
      </c>
      <c r="T148" s="4">
        <v>0.25509999999999999</v>
      </c>
      <c r="U148" s="4">
        <v>7.4000000000000003E-3</v>
      </c>
      <c r="V148" s="4">
        <v>0.85860000000000003</v>
      </c>
      <c r="W148" s="4"/>
      <c r="X148" s="4">
        <v>1</v>
      </c>
      <c r="Y148" s="4">
        <v>2.3622000000000001</v>
      </c>
      <c r="Z148" s="5">
        <v>0.65600000000000003</v>
      </c>
      <c r="AA148" s="5">
        <v>0.75670000000000004</v>
      </c>
      <c r="AB148" s="5">
        <v>0.24790000000000001</v>
      </c>
      <c r="AC148" s="5">
        <v>1.06E-2</v>
      </c>
      <c r="AD148" s="5">
        <v>0.84899999999999998</v>
      </c>
      <c r="AE148" s="5">
        <v>0.40620000000000001</v>
      </c>
      <c r="AF148" s="5">
        <v>1</v>
      </c>
      <c r="AG148" s="5">
        <v>2.2185000000000001</v>
      </c>
      <c r="AH148" s="4">
        <v>0.66390000000000005</v>
      </c>
      <c r="AI148" s="4">
        <v>0.77290000000000003</v>
      </c>
      <c r="AJ148" s="4">
        <v>0.23849999999999999</v>
      </c>
      <c r="AK148" s="4">
        <v>1.43E-2</v>
      </c>
      <c r="AL148" s="4">
        <v>0.83279999999999998</v>
      </c>
      <c r="AM148" s="4"/>
      <c r="AN148" s="4">
        <v>1</v>
      </c>
      <c r="AO148" s="4">
        <v>2.3763000000000001</v>
      </c>
      <c r="AP148" s="5">
        <v>0.6754</v>
      </c>
      <c r="AQ148" s="5">
        <v>0.79759999999999998</v>
      </c>
      <c r="AR148" s="5">
        <v>0.20660000000000001</v>
      </c>
      <c r="AS148" s="5">
        <v>1.9099999999999999E-2</v>
      </c>
      <c r="AT148" s="5">
        <v>0.8085</v>
      </c>
      <c r="AU148" s="5">
        <v>0.37290000000000001</v>
      </c>
      <c r="AV148" s="5">
        <v>1</v>
      </c>
      <c r="AW148" s="5">
        <v>1.8693</v>
      </c>
      <c r="AX148" s="4">
        <v>0.69440000000000002</v>
      </c>
      <c r="AY148" s="4">
        <v>0.83799999999999997</v>
      </c>
      <c r="AZ148" s="4">
        <v>0.1691</v>
      </c>
      <c r="BA148" s="4">
        <v>2.5700000000000001E-2</v>
      </c>
      <c r="BB148" s="4">
        <v>0.76539999999999997</v>
      </c>
      <c r="BC148" s="4"/>
      <c r="BD148" s="4">
        <v>1</v>
      </c>
      <c r="BE148" s="4">
        <v>1.9159999999999999</v>
      </c>
      <c r="BF148" s="5">
        <v>0.7218</v>
      </c>
      <c r="BG148" s="5">
        <v>0.90639999999999998</v>
      </c>
      <c r="BH148" s="5">
        <v>0.14249999999999999</v>
      </c>
      <c r="BI148" s="5">
        <v>3.3099999999999997E-2</v>
      </c>
      <c r="BJ148" s="5">
        <v>0.67500000000000004</v>
      </c>
      <c r="BK148" s="5">
        <v>0.32240000000000002</v>
      </c>
      <c r="BL148" s="5">
        <v>0.99839999999999995</v>
      </c>
      <c r="BM148" s="5">
        <v>1.2868999999999999</v>
      </c>
      <c r="BN148" s="4">
        <v>0.75929999999999997</v>
      </c>
      <c r="BO148" s="4">
        <v>0.99729999999999996</v>
      </c>
      <c r="BP148" s="4">
        <v>0.1</v>
      </c>
      <c r="BQ148" s="4">
        <v>4.1500000000000002E-2</v>
      </c>
      <c r="BR148" s="4">
        <v>0.5212</v>
      </c>
      <c r="BS148" s="4"/>
      <c r="BT148" s="4">
        <v>0.98</v>
      </c>
      <c r="BU148" s="4">
        <v>1.0068999999999999</v>
      </c>
      <c r="BV148" s="5">
        <v>0.64229999999999998</v>
      </c>
      <c r="BW148" s="5">
        <v>0.73050000000000004</v>
      </c>
      <c r="BX148" s="5">
        <v>0.29089999999999999</v>
      </c>
      <c r="BY148" s="5">
        <v>2.3E-3</v>
      </c>
      <c r="BZ148" s="5">
        <v>0.872</v>
      </c>
      <c r="CA148" s="5">
        <v>0.43690000000000001</v>
      </c>
      <c r="CB148" s="5">
        <v>1</v>
      </c>
      <c r="CC148" s="5">
        <v>2.6404000000000001</v>
      </c>
      <c r="CD148" s="4">
        <v>0.65010000000000001</v>
      </c>
      <c r="CE148" s="4">
        <v>0.74370000000000003</v>
      </c>
      <c r="CF148" s="4">
        <v>0.2702</v>
      </c>
      <c r="CG148" s="4">
        <v>7.4000000000000003E-3</v>
      </c>
      <c r="CH148" s="4">
        <v>0.85819999999999996</v>
      </c>
      <c r="CI148" s="4">
        <v>0.41460000000000002</v>
      </c>
      <c r="CJ148" s="4">
        <v>1</v>
      </c>
      <c r="CK148" s="4">
        <v>2.2993999999999999</v>
      </c>
      <c r="CL148" s="5">
        <v>0.66439999999999999</v>
      </c>
      <c r="CM148" s="5">
        <v>0.77529999999999999</v>
      </c>
      <c r="CN148" s="5">
        <v>0.2291</v>
      </c>
      <c r="CO148" s="5">
        <v>1.44E-2</v>
      </c>
      <c r="CP148" s="5">
        <v>0.83340000000000003</v>
      </c>
      <c r="CQ148" s="5">
        <v>0.39040000000000002</v>
      </c>
      <c r="CR148" s="5">
        <v>1</v>
      </c>
      <c r="CS148" s="5">
        <v>2.11</v>
      </c>
      <c r="CT148" s="4">
        <v>0.69220000000000004</v>
      </c>
      <c r="CU148" s="4">
        <v>0.83550000000000002</v>
      </c>
      <c r="CV148" s="4">
        <v>0.1744</v>
      </c>
      <c r="CW148" s="4">
        <v>2.5600000000000001E-2</v>
      </c>
      <c r="CX148" s="4">
        <v>0.76539999999999997</v>
      </c>
      <c r="CY148" s="4">
        <v>0.3478</v>
      </c>
      <c r="CZ148" s="4">
        <v>1</v>
      </c>
      <c r="DA148" s="4">
        <v>1.5813999999999999</v>
      </c>
      <c r="DB148" s="5">
        <v>0.75849999999999995</v>
      </c>
      <c r="DC148" s="5">
        <v>0.99470000000000003</v>
      </c>
      <c r="DD148" s="5">
        <v>0.1066</v>
      </c>
      <c r="DE148" s="5">
        <v>4.1399999999999999E-2</v>
      </c>
      <c r="DF148" s="5">
        <v>0.52080000000000004</v>
      </c>
      <c r="DG148" s="5">
        <v>0.31330000000000002</v>
      </c>
      <c r="DH148" s="5">
        <v>0.97729999999999995</v>
      </c>
      <c r="DI148" s="5">
        <v>0.88549999999999995</v>
      </c>
      <c r="DJ148" s="4">
        <v>0.64129999999999998</v>
      </c>
      <c r="DK148" s="4">
        <v>0.72729999999999995</v>
      </c>
      <c r="DL148" s="4">
        <v>0.28510000000000002</v>
      </c>
      <c r="DM148" s="4">
        <v>2.3E-3</v>
      </c>
      <c r="DN148" s="4">
        <v>0.87019999999999997</v>
      </c>
      <c r="DO148" s="4">
        <v>0.43640000000000001</v>
      </c>
      <c r="DP148" s="4">
        <v>1</v>
      </c>
      <c r="DQ148" s="4">
        <v>2.7490999999999999</v>
      </c>
      <c r="DR148" s="5">
        <v>0.65080000000000005</v>
      </c>
      <c r="DS148" s="5">
        <v>0.74670000000000003</v>
      </c>
      <c r="DT148" s="5">
        <v>0.25629999999999997</v>
      </c>
      <c r="DU148" s="5">
        <v>7.4000000000000003E-3</v>
      </c>
      <c r="DV148" s="5">
        <v>0.85909999999999997</v>
      </c>
      <c r="DW148" s="5">
        <v>0.41499999999999998</v>
      </c>
      <c r="DX148" s="5">
        <v>1</v>
      </c>
      <c r="DY148" s="5">
        <v>2.3868</v>
      </c>
      <c r="DZ148" s="4">
        <v>0.66369999999999996</v>
      </c>
      <c r="EA148" s="4">
        <v>0.77329999999999999</v>
      </c>
      <c r="EB148" s="4">
        <v>0.2356</v>
      </c>
      <c r="EC148" s="4">
        <v>1.4500000000000001E-2</v>
      </c>
      <c r="ED148" s="4">
        <v>0.83289999999999997</v>
      </c>
      <c r="EE148" s="4">
        <v>0.38940000000000002</v>
      </c>
      <c r="EF148" s="4">
        <v>1</v>
      </c>
      <c r="EG148" s="4">
        <v>2.1461000000000001</v>
      </c>
      <c r="EH148" s="5">
        <v>0.69410000000000005</v>
      </c>
      <c r="EI148" s="5">
        <v>0.84099999999999997</v>
      </c>
      <c r="EJ148" s="5">
        <v>0.17749999999999999</v>
      </c>
      <c r="EK148" s="5">
        <v>2.5700000000000001E-2</v>
      </c>
      <c r="EL148" s="5">
        <v>0.76570000000000005</v>
      </c>
      <c r="EM148" s="5">
        <v>0.3463</v>
      </c>
      <c r="EN148" s="5">
        <v>0.99980000000000002</v>
      </c>
      <c r="EO148" s="5">
        <v>1.5915999999999999</v>
      </c>
      <c r="EP148" s="4">
        <v>0.7581</v>
      </c>
      <c r="EQ148" s="4">
        <v>0.99560000000000004</v>
      </c>
      <c r="ER148" s="4">
        <v>0.1081</v>
      </c>
      <c r="ES148" s="4">
        <v>4.1799999999999997E-2</v>
      </c>
      <c r="ET148" s="4">
        <v>0.51759999999999995</v>
      </c>
      <c r="EU148" s="4">
        <v>0.30840000000000001</v>
      </c>
      <c r="EV148" s="4">
        <v>0.97319999999999995</v>
      </c>
      <c r="EW148" s="4">
        <v>0.87180000000000002</v>
      </c>
      <c r="EX148" s="5"/>
      <c r="EY148" s="5"/>
      <c r="EZ148" s="5"/>
      <c r="FA148" s="5"/>
      <c r="FB148" s="5"/>
      <c r="FC148" s="5"/>
      <c r="FD148" s="5"/>
      <c r="FE148" s="5"/>
      <c r="FF148" s="4">
        <v>0.65059999999999996</v>
      </c>
      <c r="FG148" s="4">
        <v>0.74570000000000003</v>
      </c>
      <c r="FH148" s="4">
        <v>0.26600000000000001</v>
      </c>
      <c r="FI148" s="4">
        <v>7.4000000000000003E-3</v>
      </c>
      <c r="FJ148" s="4">
        <v>0.85860000000000003</v>
      </c>
      <c r="FK148" s="4">
        <v>0.41539999999999999</v>
      </c>
      <c r="FL148" s="4">
        <v>1</v>
      </c>
      <c r="FM148" s="4">
        <v>2.7745000000000002</v>
      </c>
      <c r="FN148" s="5">
        <v>0.66510000000000002</v>
      </c>
      <c r="FO148" s="5">
        <v>0.77729999999999999</v>
      </c>
      <c r="FP148" s="5">
        <v>0.23169999999999999</v>
      </c>
      <c r="FQ148" s="5">
        <v>1.4500000000000001E-2</v>
      </c>
      <c r="FR148" s="5">
        <v>0.83379999999999999</v>
      </c>
      <c r="FS148" s="5">
        <v>0.38890000000000002</v>
      </c>
      <c r="FT148" s="5">
        <v>1</v>
      </c>
      <c r="FU148" s="5">
        <v>2.0318999999999998</v>
      </c>
      <c r="FV148" s="4">
        <v>0.69430000000000003</v>
      </c>
      <c r="FW148" s="4">
        <v>0.84119999999999995</v>
      </c>
      <c r="FX148" s="4">
        <v>0.17430000000000001</v>
      </c>
      <c r="FY148" s="4">
        <v>2.5499999999999998E-2</v>
      </c>
      <c r="FZ148" s="4">
        <v>0.7651</v>
      </c>
      <c r="GA148" s="4">
        <v>0.34899999999999998</v>
      </c>
      <c r="GB148" s="4">
        <v>0.99990000000000001</v>
      </c>
      <c r="GC148" s="4">
        <v>1.9238</v>
      </c>
      <c r="GD148" s="5"/>
      <c r="GE148" s="5"/>
      <c r="GF148" s="5"/>
      <c r="GG148" s="5"/>
      <c r="GH148" s="5"/>
      <c r="GI148" s="5"/>
      <c r="GJ148" s="5"/>
      <c r="GK148" s="5"/>
      <c r="GL148" s="4"/>
      <c r="GM148" s="4"/>
      <c r="GN148" s="4"/>
      <c r="GO148" s="4"/>
      <c r="GP148" s="4"/>
      <c r="GQ148" s="4"/>
      <c r="GR148" s="4"/>
      <c r="GS148" s="4"/>
      <c r="GT148" s="5"/>
      <c r="GU148" s="5"/>
      <c r="GV148" s="5"/>
      <c r="GW148" s="5"/>
      <c r="GX148" s="5"/>
      <c r="GY148" s="5"/>
      <c r="GZ148" s="5"/>
      <c r="HA148" s="5"/>
      <c r="HB148" s="4"/>
      <c r="HC148" s="4"/>
      <c r="HD148" s="4"/>
      <c r="HE148" s="4"/>
      <c r="HF148" s="4"/>
      <c r="HG148" s="4"/>
      <c r="HH148" s="4"/>
      <c r="HI148" s="4"/>
      <c r="HJ148" s="5"/>
      <c r="HK148" s="5"/>
      <c r="HL148" s="5"/>
      <c r="HM148" s="5"/>
      <c r="HN148" s="5"/>
      <c r="HO148" s="5"/>
      <c r="HP148" s="5"/>
      <c r="HQ148" s="5"/>
      <c r="HR148" s="4"/>
      <c r="HS148" s="4"/>
      <c r="HT148" s="4"/>
      <c r="HU148" s="4"/>
      <c r="HV148" s="4"/>
      <c r="HW148" s="4"/>
      <c r="HX148" s="4"/>
      <c r="HY148" s="4"/>
      <c r="HZ148" s="5"/>
      <c r="IA148" s="5"/>
      <c r="IB148" s="5"/>
      <c r="IC148" s="5"/>
      <c r="ID148" s="5"/>
      <c r="IE148" s="5"/>
      <c r="IF148" s="5"/>
      <c r="IG148" s="5"/>
      <c r="IH148" s="4"/>
      <c r="II148" s="4"/>
      <c r="IJ148" s="4"/>
      <c r="IK148" s="4"/>
      <c r="IL148" s="4"/>
      <c r="IM148" s="4"/>
      <c r="IN148" s="4"/>
      <c r="IO148" s="4"/>
      <c r="IP148" s="5"/>
      <c r="IQ148" s="5"/>
      <c r="IR148" s="5"/>
      <c r="IS148" s="5"/>
      <c r="IT148" s="5"/>
      <c r="IU148" s="5"/>
      <c r="IV148" s="5"/>
      <c r="IW148" s="5"/>
      <c r="IX148" s="4"/>
      <c r="IY148" s="4"/>
      <c r="IZ148" s="4"/>
      <c r="JA148" s="4"/>
      <c r="JB148" s="4"/>
      <c r="JC148" s="4"/>
      <c r="JD148" s="4"/>
      <c r="JE148" s="4"/>
      <c r="JF148" s="5"/>
      <c r="JG148" s="5"/>
      <c r="JH148" s="5"/>
      <c r="JI148" s="5"/>
      <c r="JJ148" s="5"/>
      <c r="JK148" s="5"/>
      <c r="JL148" s="5"/>
      <c r="JM148" s="5"/>
      <c r="JN148" s="4">
        <f t="shared" si="64"/>
        <v>0.67873181818181827</v>
      </c>
      <c r="JO148" s="4">
        <f t="shared" si="65"/>
        <v>0.80907727272727281</v>
      </c>
      <c r="JP148" s="4">
        <f t="shared" si="66"/>
        <v>0.2140272727272727</v>
      </c>
      <c r="JQ148" s="4">
        <f t="shared" si="67"/>
        <v>1.7677272727272732E-2</v>
      </c>
      <c r="JR148" s="4">
        <f t="shared" si="68"/>
        <v>0.78174545454545452</v>
      </c>
      <c r="JS148" s="4">
        <f t="shared" si="69"/>
        <v>0.38110588235294118</v>
      </c>
      <c r="JT148" s="4">
        <f t="shared" si="70"/>
        <v>0.99675454545454545</v>
      </c>
      <c r="JU148" s="4">
        <f t="shared" si="71"/>
        <v>2.0296863636363636</v>
      </c>
      <c r="JV148" s="1" t="str" cm="1">
        <f t="array" aca="1" ref="JV148" ca="1">CONCATENATE(INDIRECT(ADDRESS(1,MATCH(_xlfn.MINIFS(B148:JM148,metrics.rec,"MAE"),B148:JM148,0)+1)), ", ", INDIRECT(ADDRESS(2,MATCH(_xlfn.MINIFS(B148:JM148,metrics.rec,"MAE"),B148:JM148,0)+1)))</f>
        <v>k=5, r=0.1</v>
      </c>
      <c r="JW148" s="1" t="str" cm="1">
        <f t="array" aca="1" ref="JW148" ca="1">CONCATENATE(INDIRECT(ADDRESS(1,MATCH(_xlfn.MINIFS(B148:JM148,metrics.rec,"MSE"),B148:JM148,0)+1)), ", ", INDIRECT(ADDRESS(2,MATCH(_xlfn.MINIFS(B148:JM148,metrics.rec,"MSE"),B148:JM148,0)+1)))</f>
        <v>k=5, r=0.1</v>
      </c>
      <c r="JX148" s="1" t="str" cm="1">
        <f t="array" aca="1" ref="JX148" ca="1">CONCATENATE(INDIRECT(ADDRESS(1,MATCH(_xlfn.MAXIFS(B148:JM148,metrics.rec,"R"),B148:JM148,0)+1)), ", ", INDIRECT(ADDRESS(2,MATCH(_xlfn.MAXIFS(B148:JM148,metrics.rec,"R"),B148:JM148,0)+1)))</f>
        <v>k=10, r=0.1</v>
      </c>
      <c r="JY148" s="1" t="str" cm="1">
        <f t="array" aca="1" ref="JY148" ca="1">CONCATENATE(INDIRECT(ADDRESS(1,MATCH(_xlfn.MAXIFS(B148:JM148,metrics.rec,"Precision"),B148:JM148,0)+1)), ", ", INDIRECT(ADDRESS(2,MATCH(_xlfn.MAXIFS(B148:JM148,metrics.rec,"Precision"),B148:JM148,0)+1)))</f>
        <v>k=15, r=0.9</v>
      </c>
      <c r="JZ148" s="1" t="str" cm="1">
        <f t="array" aca="1" ref="JZ148" ca="1">CONCATENATE(INDIRECT(ADDRESS(1,MATCH(_xlfn.MAXIFS(B148:JM148,metrics.rec,"Recall"),B148:JM148,0)+1)), ", ", INDIRECT(ADDRESS(2,MATCH(_xlfn.MAXIFS(B148:JM148,metrics.rec,"Recall"),B148:JM148,0)+1)))</f>
        <v>k=10, r=0.1</v>
      </c>
      <c r="KA148" s="1" t="str" cm="1">
        <f t="array" aca="1" ref="KA148" ca="1">CONCATENATE(INDIRECT(ADDRESS(1,MATCH(_xlfn.MAXIFS(B148:JM148,metrics.rec,"Coverage"),B148:JM148,0)+1)), ", ", INDIRECT(ADDRESS(2,MATCH(_xlfn.MAXIFS(B148:JM148,metrics.rec,"Coverage"),B148:JM148,0)+1)))</f>
        <v>k=10, r=0.1</v>
      </c>
      <c r="KB148" s="1" t="str" cm="1">
        <f t="array" aca="1" ref="KB148" ca="1">CONCATENATE(INDIRECT(ADDRESS(1,MATCH(_xlfn.MAXIFS(B148:JM148,metrics.rec,"Recatio"),B148:JM148,0)+1)), ", ", INDIRECT(ADDRESS(2,MATCH(_xlfn.MAXIFS(B148:JM148,metrics.rec,"Recatio"),B148:JM148,0)+1)))</f>
        <v>k=5, r=0.1</v>
      </c>
      <c r="KC148" s="1" t="str" cm="1">
        <f t="array" aca="1" ref="KC148" ca="1">CONCATENATE(INDIRECT(ADDRESS(1,MATCH(_xlfn.MINIFS(B148:JM148,metrics.rec,"Time"),B148:JM148,0)+1)), ", ", INDIRECT(ADDRESS(2,MATCH(_xlfn.MINIFS(B148:JM148,metrics.rec,"Time"),B148:JM148,0)+1)))</f>
        <v>k=15, r=0.9</v>
      </c>
    </row>
    <row r="149" spans="1:289" x14ac:dyDescent="0.2">
      <c r="A149" s="1" t="s">
        <v>133</v>
      </c>
      <c r="B149" s="4">
        <v>0.64270000000000005</v>
      </c>
      <c r="C149" s="4">
        <v>0.72170000000000001</v>
      </c>
      <c r="D149" s="4">
        <v>0.23719999999999999</v>
      </c>
      <c r="E149" s="4">
        <v>3.3E-3</v>
      </c>
      <c r="F149" s="4">
        <v>0.86170000000000002</v>
      </c>
      <c r="G149" s="4"/>
      <c r="H149" s="4">
        <v>1</v>
      </c>
      <c r="I149" s="4">
        <v>2.7860999999999998</v>
      </c>
      <c r="J149" s="5">
        <v>0.65129999999999999</v>
      </c>
      <c r="K149" s="5">
        <v>0.7429</v>
      </c>
      <c r="L149" s="5">
        <v>0.2301</v>
      </c>
      <c r="M149" s="5">
        <v>6.6E-3</v>
      </c>
      <c r="N149" s="5">
        <v>0.85460000000000003</v>
      </c>
      <c r="O149" s="5">
        <v>0.29909999999999998</v>
      </c>
      <c r="P149" s="5">
        <v>1</v>
      </c>
      <c r="Q149" s="5">
        <v>2.7551000000000001</v>
      </c>
      <c r="R149" s="4">
        <v>0.65900000000000003</v>
      </c>
      <c r="S149" s="4">
        <v>0.75919999999999999</v>
      </c>
      <c r="T149" s="4">
        <v>0.2142</v>
      </c>
      <c r="U149" s="4">
        <v>1.03E-2</v>
      </c>
      <c r="V149" s="4">
        <v>0.84750000000000003</v>
      </c>
      <c r="W149" s="4"/>
      <c r="X149" s="4">
        <v>1</v>
      </c>
      <c r="Y149" s="4">
        <v>2.3302999999999998</v>
      </c>
      <c r="Z149" s="5">
        <v>0.66359999999999997</v>
      </c>
      <c r="AA149" s="5">
        <v>0.76949999999999996</v>
      </c>
      <c r="AB149" s="5">
        <v>0.2084</v>
      </c>
      <c r="AC149" s="5">
        <v>1.44E-2</v>
      </c>
      <c r="AD149" s="5">
        <v>0.83750000000000002</v>
      </c>
      <c r="AE149" s="5">
        <v>0.29310000000000003</v>
      </c>
      <c r="AF149" s="5">
        <v>1</v>
      </c>
      <c r="AG149" s="5">
        <v>2.1776</v>
      </c>
      <c r="AH149" s="4">
        <v>0.67290000000000005</v>
      </c>
      <c r="AI149" s="4">
        <v>0.78959999999999997</v>
      </c>
      <c r="AJ149" s="4">
        <v>0.19700000000000001</v>
      </c>
      <c r="AK149" s="4">
        <v>1.9099999999999999E-2</v>
      </c>
      <c r="AL149" s="4">
        <v>0.81950000000000001</v>
      </c>
      <c r="AM149" s="4"/>
      <c r="AN149" s="4">
        <v>1</v>
      </c>
      <c r="AO149" s="4">
        <v>2.4167000000000001</v>
      </c>
      <c r="AP149" s="5">
        <v>0.68400000000000005</v>
      </c>
      <c r="AQ149" s="5">
        <v>0.81420000000000003</v>
      </c>
      <c r="AR149" s="5">
        <v>0.1694</v>
      </c>
      <c r="AS149" s="5">
        <v>2.4500000000000001E-2</v>
      </c>
      <c r="AT149" s="5">
        <v>0.79579999999999995</v>
      </c>
      <c r="AU149" s="5">
        <v>0.28639999999999999</v>
      </c>
      <c r="AV149" s="5">
        <v>1</v>
      </c>
      <c r="AW149" s="5">
        <v>1.8621000000000001</v>
      </c>
      <c r="AX149" s="4">
        <v>0.7026</v>
      </c>
      <c r="AY149" s="4">
        <v>0.85540000000000005</v>
      </c>
      <c r="AZ149" s="4">
        <v>0.14069999999999999</v>
      </c>
      <c r="BA149" s="4">
        <v>3.0599999999999999E-2</v>
      </c>
      <c r="BB149" s="4">
        <v>0.75760000000000005</v>
      </c>
      <c r="BC149" s="4"/>
      <c r="BD149" s="4">
        <v>1</v>
      </c>
      <c r="BE149" s="4">
        <v>1.9023000000000001</v>
      </c>
      <c r="BF149" s="5">
        <v>0.72719999999999996</v>
      </c>
      <c r="BG149" s="5">
        <v>0.91690000000000005</v>
      </c>
      <c r="BH149" s="5">
        <v>0.12520000000000001</v>
      </c>
      <c r="BI149" s="5">
        <v>3.6400000000000002E-2</v>
      </c>
      <c r="BJ149" s="5">
        <v>0.68259999999999998</v>
      </c>
      <c r="BK149" s="5">
        <v>0.29680000000000001</v>
      </c>
      <c r="BL149" s="5">
        <v>0.99839999999999995</v>
      </c>
      <c r="BM149" s="5">
        <v>1.2847999999999999</v>
      </c>
      <c r="BN149" s="4">
        <v>0.76329999999999998</v>
      </c>
      <c r="BO149" s="4">
        <v>1.0053000000000001</v>
      </c>
      <c r="BP149" s="4">
        <v>9.4600000000000004E-2</v>
      </c>
      <c r="BQ149" s="4">
        <v>4.2700000000000002E-2</v>
      </c>
      <c r="BR149" s="4">
        <v>0.53520000000000001</v>
      </c>
      <c r="BS149" s="4"/>
      <c r="BT149" s="4">
        <v>0.98</v>
      </c>
      <c r="BU149" s="4">
        <v>1.0145</v>
      </c>
      <c r="BV149" s="5">
        <v>0.64749999999999996</v>
      </c>
      <c r="BW149" s="5">
        <v>0.73529999999999995</v>
      </c>
      <c r="BX149" s="5">
        <v>0.26100000000000001</v>
      </c>
      <c r="BY149" s="5">
        <v>3.3E-3</v>
      </c>
      <c r="BZ149" s="5">
        <v>0.86209999999999998</v>
      </c>
      <c r="CA149" s="5">
        <v>0.30759999999999998</v>
      </c>
      <c r="CB149" s="5">
        <v>1</v>
      </c>
      <c r="CC149" s="5">
        <v>2.7313000000000001</v>
      </c>
      <c r="CD149" s="4">
        <v>0.65700000000000003</v>
      </c>
      <c r="CE149" s="4">
        <v>0.75600000000000001</v>
      </c>
      <c r="CF149" s="4">
        <v>0.23019999999999999</v>
      </c>
      <c r="CG149" s="4">
        <v>1.03E-2</v>
      </c>
      <c r="CH149" s="4">
        <v>0.84750000000000003</v>
      </c>
      <c r="CI149" s="4">
        <v>0.29530000000000001</v>
      </c>
      <c r="CJ149" s="4">
        <v>1</v>
      </c>
      <c r="CK149" s="4">
        <v>2.2662</v>
      </c>
      <c r="CL149" s="5">
        <v>0.67320000000000002</v>
      </c>
      <c r="CM149" s="5">
        <v>0.79110000000000003</v>
      </c>
      <c r="CN149" s="5">
        <v>0.191</v>
      </c>
      <c r="CO149" s="5">
        <v>1.9199999999999998E-2</v>
      </c>
      <c r="CP149" s="5">
        <v>0.8206</v>
      </c>
      <c r="CQ149" s="5">
        <v>0.28739999999999999</v>
      </c>
      <c r="CR149" s="5">
        <v>1</v>
      </c>
      <c r="CS149" s="5">
        <v>2.1263999999999998</v>
      </c>
      <c r="CT149" s="4">
        <v>0.70140000000000002</v>
      </c>
      <c r="CU149" s="4">
        <v>0.85509999999999997</v>
      </c>
      <c r="CV149" s="4">
        <v>0.14680000000000001</v>
      </c>
      <c r="CW149" s="4">
        <v>3.0599999999999999E-2</v>
      </c>
      <c r="CX149" s="4">
        <v>0.7571</v>
      </c>
      <c r="CY149" s="4">
        <v>0.28720000000000001</v>
      </c>
      <c r="CZ149" s="4">
        <v>1</v>
      </c>
      <c r="DA149" s="4">
        <v>1.5669</v>
      </c>
      <c r="DB149" s="5">
        <v>0.76180000000000003</v>
      </c>
      <c r="DC149" s="5">
        <v>1.0018</v>
      </c>
      <c r="DD149" s="5">
        <v>0.1017</v>
      </c>
      <c r="DE149" s="5">
        <v>4.2700000000000002E-2</v>
      </c>
      <c r="DF149" s="5">
        <v>0.53410000000000002</v>
      </c>
      <c r="DG149" s="5">
        <v>0.31159999999999999</v>
      </c>
      <c r="DH149" s="5">
        <v>0.97729999999999995</v>
      </c>
      <c r="DI149" s="5">
        <v>0.89339999999999997</v>
      </c>
      <c r="DJ149" s="4">
        <v>0.64770000000000005</v>
      </c>
      <c r="DK149" s="4">
        <v>0.73660000000000003</v>
      </c>
      <c r="DL149" s="4">
        <v>0.24990000000000001</v>
      </c>
      <c r="DM149" s="4">
        <v>3.3E-3</v>
      </c>
      <c r="DN149" s="4">
        <v>0.86140000000000005</v>
      </c>
      <c r="DO149" s="4">
        <v>0.30780000000000002</v>
      </c>
      <c r="DP149" s="4">
        <v>1</v>
      </c>
      <c r="DQ149" s="4">
        <v>2.6808000000000001</v>
      </c>
      <c r="DR149" s="5">
        <v>0.65800000000000003</v>
      </c>
      <c r="DS149" s="5">
        <v>0.7581</v>
      </c>
      <c r="DT149" s="5">
        <v>0.21779999999999999</v>
      </c>
      <c r="DU149" s="5">
        <v>1.03E-2</v>
      </c>
      <c r="DV149" s="5">
        <v>0.84830000000000005</v>
      </c>
      <c r="DW149" s="5">
        <v>0.29580000000000001</v>
      </c>
      <c r="DX149" s="5">
        <v>1</v>
      </c>
      <c r="DY149" s="5">
        <v>2.3344999999999998</v>
      </c>
      <c r="DZ149" s="4">
        <v>0.67259999999999998</v>
      </c>
      <c r="EA149" s="4">
        <v>0.79</v>
      </c>
      <c r="EB149" s="4">
        <v>0.1923</v>
      </c>
      <c r="EC149" s="4">
        <v>1.9199999999999998E-2</v>
      </c>
      <c r="ED149" s="4">
        <v>0.82010000000000005</v>
      </c>
      <c r="EE149" s="4">
        <v>0.28799999999999998</v>
      </c>
      <c r="EF149" s="4">
        <v>1</v>
      </c>
      <c r="EG149" s="4">
        <v>2.0834999999999999</v>
      </c>
      <c r="EH149" s="5">
        <v>0.70269999999999999</v>
      </c>
      <c r="EI149" s="5">
        <v>0.85929999999999995</v>
      </c>
      <c r="EJ149" s="5">
        <v>0.15079999999999999</v>
      </c>
      <c r="EK149" s="5">
        <v>3.0700000000000002E-2</v>
      </c>
      <c r="EL149" s="5">
        <v>0.75700000000000001</v>
      </c>
      <c r="EM149" s="5">
        <v>0.28689999999999999</v>
      </c>
      <c r="EN149" s="5">
        <v>0.99980000000000002</v>
      </c>
      <c r="EO149" s="5">
        <v>1.5882000000000001</v>
      </c>
      <c r="EP149" s="4">
        <v>0.76119999999999999</v>
      </c>
      <c r="EQ149" s="4">
        <v>1.0022</v>
      </c>
      <c r="ER149" s="4">
        <v>0.1033</v>
      </c>
      <c r="ES149" s="4">
        <v>4.2999999999999997E-2</v>
      </c>
      <c r="ET149" s="4">
        <v>0.53049999999999997</v>
      </c>
      <c r="EU149" s="4">
        <v>0.30690000000000001</v>
      </c>
      <c r="EV149" s="4">
        <v>0.97330000000000005</v>
      </c>
      <c r="EW149" s="4">
        <v>0.87909999999999999</v>
      </c>
      <c r="EX149" s="5"/>
      <c r="EY149" s="5"/>
      <c r="EZ149" s="5"/>
      <c r="FA149" s="5"/>
      <c r="FB149" s="5"/>
      <c r="FC149" s="5"/>
      <c r="FD149" s="5"/>
      <c r="FE149" s="5"/>
      <c r="FF149" s="4">
        <v>0.65790000000000004</v>
      </c>
      <c r="FG149" s="4">
        <v>0.75749999999999995</v>
      </c>
      <c r="FH149" s="4">
        <v>0.222</v>
      </c>
      <c r="FI149" s="4">
        <v>1.03E-2</v>
      </c>
      <c r="FJ149" s="4">
        <v>0.84870000000000001</v>
      </c>
      <c r="FK149" s="4">
        <v>0.2959</v>
      </c>
      <c r="FL149" s="4">
        <v>1</v>
      </c>
      <c r="FM149" s="4">
        <v>2.5529999999999999</v>
      </c>
      <c r="FN149" s="5">
        <v>0.67379999999999995</v>
      </c>
      <c r="FO149" s="5">
        <v>0.79300000000000004</v>
      </c>
      <c r="FP149" s="5">
        <v>0.18940000000000001</v>
      </c>
      <c r="FQ149" s="5">
        <v>1.9199999999999998E-2</v>
      </c>
      <c r="FR149" s="5">
        <v>0.82099999999999995</v>
      </c>
      <c r="FS149" s="5">
        <v>0.28789999999999999</v>
      </c>
      <c r="FT149" s="5">
        <v>1</v>
      </c>
      <c r="FU149" s="5">
        <v>2.0674000000000001</v>
      </c>
      <c r="FV149" s="4">
        <v>0.70330000000000004</v>
      </c>
      <c r="FW149" s="4">
        <v>0.86050000000000004</v>
      </c>
      <c r="FX149" s="4">
        <v>0.14369999999999999</v>
      </c>
      <c r="FY149" s="4">
        <v>3.04E-2</v>
      </c>
      <c r="FZ149" s="4">
        <v>0.75690000000000002</v>
      </c>
      <c r="GA149" s="4">
        <v>0.2888</v>
      </c>
      <c r="GB149" s="4">
        <v>0.99990000000000001</v>
      </c>
      <c r="GC149" s="4">
        <v>1.6708000000000001</v>
      </c>
      <c r="GD149" s="5"/>
      <c r="GE149" s="5"/>
      <c r="GF149" s="5"/>
      <c r="GG149" s="5"/>
      <c r="GH149" s="5"/>
      <c r="GI149" s="5"/>
      <c r="GJ149" s="5"/>
      <c r="GK149" s="5"/>
      <c r="GL149" s="4"/>
      <c r="GM149" s="4"/>
      <c r="GN149" s="4"/>
      <c r="GO149" s="4"/>
      <c r="GP149" s="4"/>
      <c r="GQ149" s="4"/>
      <c r="GR149" s="4"/>
      <c r="GS149" s="4"/>
      <c r="GT149" s="5"/>
      <c r="GU149" s="5"/>
      <c r="GV149" s="5"/>
      <c r="GW149" s="5"/>
      <c r="GX149" s="5"/>
      <c r="GY149" s="5"/>
      <c r="GZ149" s="5"/>
      <c r="HA149" s="5"/>
      <c r="HB149" s="4"/>
      <c r="HC149" s="4"/>
      <c r="HD149" s="4"/>
      <c r="HE149" s="4"/>
      <c r="HF149" s="4"/>
      <c r="HG149" s="4"/>
      <c r="HH149" s="4"/>
      <c r="HI149" s="4"/>
      <c r="HJ149" s="5"/>
      <c r="HK149" s="5"/>
      <c r="HL149" s="5"/>
      <c r="HM149" s="5"/>
      <c r="HN149" s="5"/>
      <c r="HO149" s="5"/>
      <c r="HP149" s="5"/>
      <c r="HQ149" s="5"/>
      <c r="HR149" s="4"/>
      <c r="HS149" s="4"/>
      <c r="HT149" s="4"/>
      <c r="HU149" s="4"/>
      <c r="HV149" s="4"/>
      <c r="HW149" s="4"/>
      <c r="HX149" s="4"/>
      <c r="HY149" s="4"/>
      <c r="HZ149" s="5"/>
      <c r="IA149" s="5"/>
      <c r="IB149" s="5"/>
      <c r="IC149" s="5"/>
      <c r="ID149" s="5"/>
      <c r="IE149" s="5"/>
      <c r="IF149" s="5"/>
      <c r="IG149" s="5"/>
      <c r="IH149" s="4"/>
      <c r="II149" s="4"/>
      <c r="IJ149" s="4"/>
      <c r="IK149" s="4"/>
      <c r="IL149" s="4"/>
      <c r="IM149" s="4"/>
      <c r="IN149" s="4"/>
      <c r="IO149" s="4"/>
      <c r="IP149" s="5"/>
      <c r="IQ149" s="5"/>
      <c r="IR149" s="5"/>
      <c r="IS149" s="5"/>
      <c r="IT149" s="5"/>
      <c r="IU149" s="5"/>
      <c r="IV149" s="5"/>
      <c r="IW149" s="5"/>
      <c r="IX149" s="4"/>
      <c r="IY149" s="4"/>
      <c r="IZ149" s="4"/>
      <c r="JA149" s="4"/>
      <c r="JB149" s="4"/>
      <c r="JC149" s="4"/>
      <c r="JD149" s="4"/>
      <c r="JE149" s="4"/>
      <c r="JF149" s="5"/>
      <c r="JG149" s="5"/>
      <c r="JH149" s="5"/>
      <c r="JI149" s="5"/>
      <c r="JJ149" s="5"/>
      <c r="JK149" s="5"/>
      <c r="JL149" s="5"/>
      <c r="JM149" s="5"/>
      <c r="JN149" s="4">
        <f t="shared" si="64"/>
        <v>0.6856681818181819</v>
      </c>
      <c r="JO149" s="4">
        <f t="shared" si="65"/>
        <v>0.82141818181818171</v>
      </c>
      <c r="JP149" s="4">
        <f t="shared" si="66"/>
        <v>0.1825772727272727</v>
      </c>
      <c r="JQ149" s="4">
        <f t="shared" si="67"/>
        <v>2.0927272727272725E-2</v>
      </c>
      <c r="JR149" s="4">
        <f t="shared" si="68"/>
        <v>0.77533181818181829</v>
      </c>
      <c r="JS149" s="4">
        <f t="shared" si="69"/>
        <v>0.29544117647058821</v>
      </c>
      <c r="JT149" s="4">
        <f t="shared" si="70"/>
        <v>0.99675909090909098</v>
      </c>
      <c r="JU149" s="4">
        <f t="shared" si="71"/>
        <v>1.9986818181818184</v>
      </c>
      <c r="JV149" s="1" t="str" cm="1">
        <f t="array" aca="1" ref="JV149" ca="1">CONCATENATE(INDIRECT(ADDRESS(1,MATCH(_xlfn.MINIFS(B149:JM149,metrics.rec,"MAE"),B149:JM149,0)+1)), ", ", INDIRECT(ADDRESS(2,MATCH(_xlfn.MINIFS(B149:JM149,metrics.rec,"MAE"),B149:JM149,0)+1)))</f>
        <v>k=5, r=0.1</v>
      </c>
      <c r="JW149" s="1" t="str" cm="1">
        <f t="array" aca="1" ref="JW149" ca="1">CONCATENATE(INDIRECT(ADDRESS(1,MATCH(_xlfn.MINIFS(B149:JM149,metrics.rec,"MSE"),B149:JM149,0)+1)), ", ", INDIRECT(ADDRESS(2,MATCH(_xlfn.MINIFS(B149:JM149,metrics.rec,"MSE"),B149:JM149,0)+1)))</f>
        <v>k=5, r=0.1</v>
      </c>
      <c r="JX149" s="1" t="str" cm="1">
        <f t="array" aca="1" ref="JX149" ca="1">CONCATENATE(INDIRECT(ADDRESS(1,MATCH(_xlfn.MAXIFS(B149:JM149,metrics.rec,"R"),B149:JM149,0)+1)), ", ", INDIRECT(ADDRESS(2,MATCH(_xlfn.MAXIFS(B149:JM149,metrics.rec,"R"),B149:JM149,0)+1)))</f>
        <v>k=10, r=0.1</v>
      </c>
      <c r="JY149" s="1" t="str" cm="1">
        <f t="array" aca="1" ref="JY149" ca="1">CONCATENATE(INDIRECT(ADDRESS(1,MATCH(_xlfn.MAXIFS(B149:JM149,metrics.rec,"Precision"),B149:JM149,0)+1)), ", ", INDIRECT(ADDRESS(2,MATCH(_xlfn.MAXIFS(B149:JM149,metrics.rec,"Precision"),B149:JM149,0)+1)))</f>
        <v>k=15, r=0.9</v>
      </c>
      <c r="JZ149" s="1" t="str" cm="1">
        <f t="array" aca="1" ref="JZ149" ca="1">CONCATENATE(INDIRECT(ADDRESS(1,MATCH(_xlfn.MAXIFS(B149:JM149,metrics.rec,"Recall"),B149:JM149,0)+1)), ", ", INDIRECT(ADDRESS(2,MATCH(_xlfn.MAXIFS(B149:JM149,metrics.rec,"Recall"),B149:JM149,0)+1)))</f>
        <v>k=10, r=0.1</v>
      </c>
      <c r="KA149" s="1" t="str" cm="1">
        <f t="array" aca="1" ref="KA149" ca="1">CONCATENATE(INDIRECT(ADDRESS(1,MATCH(_xlfn.MAXIFS(B149:JM149,metrics.rec,"Coverage"),B149:JM149,0)+1)), ", ", INDIRECT(ADDRESS(2,MATCH(_xlfn.MAXIFS(B149:JM149,metrics.rec,"Coverage"),B149:JM149,0)+1)))</f>
        <v>k=10, r=0.9</v>
      </c>
      <c r="KB149" s="1" t="str" cm="1">
        <f t="array" aca="1" ref="KB149" ca="1">CONCATENATE(INDIRECT(ADDRESS(1,MATCH(_xlfn.MAXIFS(B149:JM149,metrics.rec,"Recatio"),B149:JM149,0)+1)), ", ", INDIRECT(ADDRESS(2,MATCH(_xlfn.MAXIFS(B149:JM149,metrics.rec,"Recatio"),B149:JM149,0)+1)))</f>
        <v>k=5, r=0.1</v>
      </c>
      <c r="KC149" s="1" t="str" cm="1">
        <f t="array" aca="1" ref="KC149" ca="1">CONCATENATE(INDIRECT(ADDRESS(1,MATCH(_xlfn.MINIFS(B149:JM149,metrics.rec,"Time"),B149:JM149,0)+1)), ", ", INDIRECT(ADDRESS(2,MATCH(_xlfn.MINIFS(B149:JM149,metrics.rec,"Time"),B149:JM149,0)+1)))</f>
        <v>k=15, r=0.9</v>
      </c>
    </row>
    <row r="150" spans="1:289" x14ac:dyDescent="0.2">
      <c r="A150" s="1" t="s">
        <v>134</v>
      </c>
      <c r="B150" s="4">
        <v>0.63949999999999996</v>
      </c>
      <c r="C150" s="4">
        <v>0.70960000000000001</v>
      </c>
      <c r="D150" s="4">
        <v>0.2442</v>
      </c>
      <c r="E150" s="4">
        <v>4.1000000000000003E-3</v>
      </c>
      <c r="F150" s="4">
        <v>0.85540000000000005</v>
      </c>
      <c r="G150" s="4"/>
      <c r="H150" s="4">
        <v>1</v>
      </c>
      <c r="I150" s="4">
        <v>2.6962000000000002</v>
      </c>
      <c r="J150" s="5">
        <v>0.64539999999999997</v>
      </c>
      <c r="K150" s="5">
        <v>0.72650000000000003</v>
      </c>
      <c r="L150" s="5">
        <v>0.2324</v>
      </c>
      <c r="M150" s="5">
        <v>8.2000000000000007E-3</v>
      </c>
      <c r="N150" s="5">
        <v>0.85060000000000002</v>
      </c>
      <c r="O150" s="5">
        <v>0.23860000000000001</v>
      </c>
      <c r="P150" s="5">
        <v>1</v>
      </c>
      <c r="Q150" s="5">
        <v>2.7282000000000002</v>
      </c>
      <c r="R150" s="4">
        <v>0.65280000000000005</v>
      </c>
      <c r="S150" s="4">
        <v>0.74239999999999995</v>
      </c>
      <c r="T150" s="4">
        <v>0.21390000000000001</v>
      </c>
      <c r="U150" s="4">
        <v>1.2699999999999999E-2</v>
      </c>
      <c r="V150" s="4">
        <v>0.84230000000000005</v>
      </c>
      <c r="W150" s="4"/>
      <c r="X150" s="4">
        <v>1</v>
      </c>
      <c r="Y150" s="4">
        <v>2.2959999999999998</v>
      </c>
      <c r="Z150" s="5">
        <v>0.65620000000000001</v>
      </c>
      <c r="AA150" s="5">
        <v>0.74990000000000001</v>
      </c>
      <c r="AB150" s="5">
        <v>0.2087</v>
      </c>
      <c r="AC150" s="5">
        <v>1.7600000000000001E-2</v>
      </c>
      <c r="AD150" s="5">
        <v>0.83250000000000002</v>
      </c>
      <c r="AE150" s="5">
        <v>0.23860000000000001</v>
      </c>
      <c r="AF150" s="5">
        <v>1</v>
      </c>
      <c r="AG150" s="5">
        <v>2.1558999999999999</v>
      </c>
      <c r="AH150" s="4">
        <v>0.66300000000000003</v>
      </c>
      <c r="AI150" s="4">
        <v>0.76390000000000002</v>
      </c>
      <c r="AJ150" s="4">
        <v>0.19889999999999999</v>
      </c>
      <c r="AK150" s="4">
        <v>2.3E-2</v>
      </c>
      <c r="AL150" s="4">
        <v>0.81630000000000003</v>
      </c>
      <c r="AM150" s="4"/>
      <c r="AN150" s="4">
        <v>1</v>
      </c>
      <c r="AO150" s="4">
        <v>2.3311999999999999</v>
      </c>
      <c r="AP150" s="5">
        <v>0.67130000000000001</v>
      </c>
      <c r="AQ150" s="5">
        <v>0.78200000000000003</v>
      </c>
      <c r="AR150" s="5">
        <v>0.17710000000000001</v>
      </c>
      <c r="AS150" s="5">
        <v>2.86E-2</v>
      </c>
      <c r="AT150" s="5">
        <v>0.79510000000000003</v>
      </c>
      <c r="AU150" s="5">
        <v>0.2457</v>
      </c>
      <c r="AV150" s="5">
        <v>1</v>
      </c>
      <c r="AW150" s="5">
        <v>1.8508</v>
      </c>
      <c r="AX150" s="4">
        <v>0.68740000000000001</v>
      </c>
      <c r="AY150" s="4">
        <v>0.81820000000000004</v>
      </c>
      <c r="AZ150" s="4">
        <v>0.15279999999999999</v>
      </c>
      <c r="BA150" s="4">
        <v>3.4000000000000002E-2</v>
      </c>
      <c r="BB150" s="4">
        <v>0.76239999999999997</v>
      </c>
      <c r="BC150" s="4"/>
      <c r="BD150" s="4">
        <v>1</v>
      </c>
      <c r="BE150" s="4">
        <v>1.9287000000000001</v>
      </c>
      <c r="BF150" s="5">
        <v>0.70989999999999998</v>
      </c>
      <c r="BG150" s="5">
        <v>0.87370000000000003</v>
      </c>
      <c r="BH150" s="5">
        <v>0.13819999999999999</v>
      </c>
      <c r="BI150" s="5">
        <v>3.85E-2</v>
      </c>
      <c r="BJ150" s="5">
        <v>0.69679999999999997</v>
      </c>
      <c r="BK150" s="5">
        <v>0.28649999999999998</v>
      </c>
      <c r="BL150" s="5">
        <v>0.99839999999999995</v>
      </c>
      <c r="BM150" s="5">
        <v>1.292</v>
      </c>
      <c r="BN150" s="4">
        <v>0.75</v>
      </c>
      <c r="BO150" s="4">
        <v>0.97199999999999998</v>
      </c>
      <c r="BP150" s="4">
        <v>0.1003</v>
      </c>
      <c r="BQ150" s="4">
        <v>4.4200000000000003E-2</v>
      </c>
      <c r="BR150" s="4">
        <v>0.55740000000000001</v>
      </c>
      <c r="BS150" s="4"/>
      <c r="BT150" s="4">
        <v>0.98</v>
      </c>
      <c r="BU150" s="4">
        <v>1.0222</v>
      </c>
      <c r="BV150" s="5">
        <v>0.64370000000000005</v>
      </c>
      <c r="BW150" s="5">
        <v>0.72389999999999999</v>
      </c>
      <c r="BX150" s="5">
        <v>0.253</v>
      </c>
      <c r="BY150" s="5">
        <v>4.1000000000000003E-3</v>
      </c>
      <c r="BZ150" s="5">
        <v>0.85670000000000002</v>
      </c>
      <c r="CA150" s="5">
        <v>0.245</v>
      </c>
      <c r="CB150" s="5">
        <v>1</v>
      </c>
      <c r="CC150" s="5">
        <v>2.6665000000000001</v>
      </c>
      <c r="CD150" s="4">
        <v>0.65149999999999997</v>
      </c>
      <c r="CE150" s="4">
        <v>0.7399</v>
      </c>
      <c r="CF150" s="4">
        <v>0.22650000000000001</v>
      </c>
      <c r="CG150" s="4">
        <v>1.2699999999999999E-2</v>
      </c>
      <c r="CH150" s="4">
        <v>0.84230000000000005</v>
      </c>
      <c r="CI150" s="4">
        <v>0.23799999999999999</v>
      </c>
      <c r="CJ150" s="4">
        <v>1</v>
      </c>
      <c r="CK150" s="4">
        <v>2.2513000000000001</v>
      </c>
      <c r="CL150" s="5">
        <v>0.66379999999999995</v>
      </c>
      <c r="CM150" s="5">
        <v>0.76680000000000004</v>
      </c>
      <c r="CN150" s="5">
        <v>0.19919999999999999</v>
      </c>
      <c r="CO150" s="5">
        <v>2.3E-2</v>
      </c>
      <c r="CP150" s="5">
        <v>0.81820000000000004</v>
      </c>
      <c r="CQ150" s="5">
        <v>0.23960000000000001</v>
      </c>
      <c r="CR150" s="5">
        <v>1</v>
      </c>
      <c r="CS150" s="5">
        <v>2.0352000000000001</v>
      </c>
      <c r="CT150" s="4">
        <v>0.68640000000000001</v>
      </c>
      <c r="CU150" s="4">
        <v>0.81810000000000005</v>
      </c>
      <c r="CV150" s="4">
        <v>0.15890000000000001</v>
      </c>
      <c r="CW150" s="4">
        <v>3.4099999999999998E-2</v>
      </c>
      <c r="CX150" s="4">
        <v>0.7611</v>
      </c>
      <c r="CY150" s="4">
        <v>0.25919999999999999</v>
      </c>
      <c r="CZ150" s="4">
        <v>1</v>
      </c>
      <c r="DA150" s="4">
        <v>1.5736000000000001</v>
      </c>
      <c r="DB150" s="5">
        <v>0.74950000000000006</v>
      </c>
      <c r="DC150" s="5">
        <v>0.97060000000000002</v>
      </c>
      <c r="DD150" s="5">
        <v>0.10630000000000001</v>
      </c>
      <c r="DE150" s="5">
        <v>4.41E-2</v>
      </c>
      <c r="DF150" s="5">
        <v>0.55610000000000004</v>
      </c>
      <c r="DG150" s="5">
        <v>0.31409999999999999</v>
      </c>
      <c r="DH150" s="5">
        <v>0.97729999999999995</v>
      </c>
      <c r="DI150" s="5">
        <v>0.89339999999999997</v>
      </c>
      <c r="DJ150" s="4">
        <v>0.64380000000000004</v>
      </c>
      <c r="DK150" s="4">
        <v>0.72509999999999997</v>
      </c>
      <c r="DL150" s="4">
        <v>0.24329999999999999</v>
      </c>
      <c r="DM150" s="4">
        <v>4.1000000000000003E-3</v>
      </c>
      <c r="DN150" s="4">
        <v>0.85529999999999995</v>
      </c>
      <c r="DO150" s="4">
        <v>0.24479999999999999</v>
      </c>
      <c r="DP150" s="4">
        <v>1</v>
      </c>
      <c r="DQ150" s="4">
        <v>2.6536</v>
      </c>
      <c r="DR150" s="5">
        <v>0.65129999999999999</v>
      </c>
      <c r="DS150" s="5">
        <v>0.74029999999999996</v>
      </c>
      <c r="DT150" s="5">
        <v>0.22189999999999999</v>
      </c>
      <c r="DU150" s="5">
        <v>1.2699999999999999E-2</v>
      </c>
      <c r="DV150" s="5">
        <v>0.84309999999999996</v>
      </c>
      <c r="DW150" s="5">
        <v>0.23780000000000001</v>
      </c>
      <c r="DX150" s="5">
        <v>1</v>
      </c>
      <c r="DY150" s="5">
        <v>2.3010000000000002</v>
      </c>
      <c r="DZ150" s="4">
        <v>0.66279999999999994</v>
      </c>
      <c r="EA150" s="4">
        <v>0.76429999999999998</v>
      </c>
      <c r="EB150" s="4">
        <v>0.19980000000000001</v>
      </c>
      <c r="EC150" s="4">
        <v>2.3E-2</v>
      </c>
      <c r="ED150" s="4">
        <v>0.8175</v>
      </c>
      <c r="EE150" s="4">
        <v>0.2402</v>
      </c>
      <c r="EF150" s="4">
        <v>1</v>
      </c>
      <c r="EG150" s="4">
        <v>1.9403999999999999</v>
      </c>
      <c r="EH150" s="5">
        <v>0.68710000000000004</v>
      </c>
      <c r="EI150" s="5">
        <v>0.8206</v>
      </c>
      <c r="EJ150" s="5">
        <v>0.16220000000000001</v>
      </c>
      <c r="EK150" s="5">
        <v>3.4099999999999998E-2</v>
      </c>
      <c r="EL150" s="5">
        <v>0.76129999999999998</v>
      </c>
      <c r="EM150" s="5">
        <v>0.25919999999999999</v>
      </c>
      <c r="EN150" s="5">
        <v>0.99980000000000002</v>
      </c>
      <c r="EO150" s="5">
        <v>1.5703</v>
      </c>
      <c r="EP150" s="4">
        <v>0.74850000000000005</v>
      </c>
      <c r="EQ150" s="4">
        <v>0.97</v>
      </c>
      <c r="ER150" s="4">
        <v>0.10879999999999999</v>
      </c>
      <c r="ES150" s="4">
        <v>4.4499999999999998E-2</v>
      </c>
      <c r="ET150" s="4">
        <v>0.55349999999999999</v>
      </c>
      <c r="EU150" s="4">
        <v>0.30990000000000001</v>
      </c>
      <c r="EV150" s="4">
        <v>0.97330000000000005</v>
      </c>
      <c r="EW150" s="4">
        <v>0.87839999999999996</v>
      </c>
      <c r="EX150" s="5"/>
      <c r="EY150" s="5"/>
      <c r="EZ150" s="5"/>
      <c r="FA150" s="5"/>
      <c r="FB150" s="5"/>
      <c r="FC150" s="5"/>
      <c r="FD150" s="5"/>
      <c r="FE150" s="5"/>
      <c r="FF150" s="4">
        <v>0.65169999999999995</v>
      </c>
      <c r="FG150" s="4">
        <v>0.74050000000000005</v>
      </c>
      <c r="FH150" s="4">
        <v>0.22359999999999999</v>
      </c>
      <c r="FI150" s="4">
        <v>1.2699999999999999E-2</v>
      </c>
      <c r="FJ150" s="4">
        <v>0.84289999999999998</v>
      </c>
      <c r="FK150" s="4">
        <v>0.2382</v>
      </c>
      <c r="FL150" s="4">
        <v>1</v>
      </c>
      <c r="FM150" s="4">
        <v>2.3275999999999999</v>
      </c>
      <c r="FN150" s="5">
        <v>0.66400000000000003</v>
      </c>
      <c r="FO150" s="5">
        <v>0.76780000000000004</v>
      </c>
      <c r="FP150" s="5">
        <v>0.19539999999999999</v>
      </c>
      <c r="FQ150" s="5">
        <v>2.3E-2</v>
      </c>
      <c r="FR150" s="5">
        <v>0.81799999999999995</v>
      </c>
      <c r="FS150" s="5">
        <v>0.24010000000000001</v>
      </c>
      <c r="FT150" s="5">
        <v>1</v>
      </c>
      <c r="FU150" s="5">
        <v>2.0102000000000002</v>
      </c>
      <c r="FV150" s="4">
        <v>0.68759999999999999</v>
      </c>
      <c r="FW150" s="4">
        <v>0.82079999999999997</v>
      </c>
      <c r="FX150" s="4">
        <v>0.15609999999999999</v>
      </c>
      <c r="FY150" s="4">
        <v>3.39E-2</v>
      </c>
      <c r="FZ150" s="4">
        <v>0.76090000000000002</v>
      </c>
      <c r="GA150" s="4">
        <v>0.2606</v>
      </c>
      <c r="GB150" s="4">
        <v>0.99990000000000001</v>
      </c>
      <c r="GC150" s="4">
        <v>1.4861</v>
      </c>
      <c r="GD150" s="5"/>
      <c r="GE150" s="5"/>
      <c r="GF150" s="5"/>
      <c r="GG150" s="5"/>
      <c r="GH150" s="5"/>
      <c r="GI150" s="5"/>
      <c r="GJ150" s="5"/>
      <c r="GK150" s="5"/>
      <c r="GL150" s="4"/>
      <c r="GM150" s="4"/>
      <c r="GN150" s="4"/>
      <c r="GO150" s="4"/>
      <c r="GP150" s="4"/>
      <c r="GQ150" s="4"/>
      <c r="GR150" s="4"/>
      <c r="GS150" s="4"/>
      <c r="GT150" s="5"/>
      <c r="GU150" s="5"/>
      <c r="GV150" s="5"/>
      <c r="GW150" s="5"/>
      <c r="GX150" s="5"/>
      <c r="GY150" s="5"/>
      <c r="GZ150" s="5"/>
      <c r="HA150" s="5"/>
      <c r="HB150" s="4"/>
      <c r="HC150" s="4"/>
      <c r="HD150" s="4"/>
      <c r="HE150" s="4"/>
      <c r="HF150" s="4"/>
      <c r="HG150" s="4"/>
      <c r="HH150" s="4"/>
      <c r="HI150" s="4"/>
      <c r="HJ150" s="5"/>
      <c r="HK150" s="5"/>
      <c r="HL150" s="5"/>
      <c r="HM150" s="5"/>
      <c r="HN150" s="5"/>
      <c r="HO150" s="5"/>
      <c r="HP150" s="5"/>
      <c r="HQ150" s="5"/>
      <c r="HR150" s="4"/>
      <c r="HS150" s="4"/>
      <c r="HT150" s="4"/>
      <c r="HU150" s="4"/>
      <c r="HV150" s="4"/>
      <c r="HW150" s="4"/>
      <c r="HX150" s="4"/>
      <c r="HY150" s="4"/>
      <c r="HZ150" s="5"/>
      <c r="IA150" s="5"/>
      <c r="IB150" s="5"/>
      <c r="IC150" s="5"/>
      <c r="ID150" s="5"/>
      <c r="IE150" s="5"/>
      <c r="IF150" s="5"/>
      <c r="IG150" s="5"/>
      <c r="IH150" s="4"/>
      <c r="II150" s="4"/>
      <c r="IJ150" s="4"/>
      <c r="IK150" s="4"/>
      <c r="IL150" s="4"/>
      <c r="IM150" s="4"/>
      <c r="IN150" s="4"/>
      <c r="IO150" s="4"/>
      <c r="IP150" s="5"/>
      <c r="IQ150" s="5"/>
      <c r="IR150" s="5"/>
      <c r="IS150" s="5"/>
      <c r="IT150" s="5"/>
      <c r="IU150" s="5"/>
      <c r="IV150" s="5"/>
      <c r="IW150" s="5"/>
      <c r="IX150" s="4"/>
      <c r="IY150" s="4"/>
      <c r="IZ150" s="4"/>
      <c r="JA150" s="4"/>
      <c r="JB150" s="4"/>
      <c r="JC150" s="4"/>
      <c r="JD150" s="4"/>
      <c r="JE150" s="4"/>
      <c r="JF150" s="5"/>
      <c r="JG150" s="5"/>
      <c r="JH150" s="5"/>
      <c r="JI150" s="5"/>
      <c r="JJ150" s="5"/>
      <c r="JK150" s="5"/>
      <c r="JL150" s="5"/>
      <c r="JM150" s="5"/>
      <c r="JN150" s="4">
        <f t="shared" si="64"/>
        <v>0.67578181818181815</v>
      </c>
      <c r="JO150" s="4">
        <f t="shared" si="65"/>
        <v>0.79576818181818176</v>
      </c>
      <c r="JP150" s="4">
        <f t="shared" si="66"/>
        <v>0.18734090909090909</v>
      </c>
      <c r="JQ150" s="4">
        <f t="shared" si="67"/>
        <v>2.3495454545454545E-2</v>
      </c>
      <c r="JR150" s="4">
        <f t="shared" si="68"/>
        <v>0.77707727272727278</v>
      </c>
      <c r="JS150" s="4">
        <f t="shared" si="69"/>
        <v>0.25506470588235297</v>
      </c>
      <c r="JT150" s="4">
        <f t="shared" si="70"/>
        <v>0.99675909090909098</v>
      </c>
      <c r="JU150" s="4">
        <f t="shared" si="71"/>
        <v>1.9494909090909089</v>
      </c>
      <c r="JV150" s="1" t="str" cm="1">
        <f t="array" aca="1" ref="JV150" ca="1">CONCATENATE(INDIRECT(ADDRESS(1,MATCH(_xlfn.MINIFS(B150:JM150,metrics.rec,"MAE"),B150:JM150,0)+1)), ", ", INDIRECT(ADDRESS(2,MATCH(_xlfn.MINIFS(B150:JM150,metrics.rec,"MAE"),B150:JM150,0)+1)))</f>
        <v>k=5, r=0.1</v>
      </c>
      <c r="JW150" s="1" t="str" cm="1">
        <f t="array" aca="1" ref="JW150" ca="1">CONCATENATE(INDIRECT(ADDRESS(1,MATCH(_xlfn.MINIFS(B150:JM150,metrics.rec,"MSE"),B150:JM150,0)+1)), ", ", INDIRECT(ADDRESS(2,MATCH(_xlfn.MINIFS(B150:JM150,metrics.rec,"MSE"),B150:JM150,0)+1)))</f>
        <v>k=5, r=0.1</v>
      </c>
      <c r="JX150" s="1" t="str" cm="1">
        <f t="array" aca="1" ref="JX150" ca="1">CONCATENATE(INDIRECT(ADDRESS(1,MATCH(_xlfn.MAXIFS(B150:JM150,metrics.rec,"R"),B150:JM150,0)+1)), ", ", INDIRECT(ADDRESS(2,MATCH(_xlfn.MAXIFS(B150:JM150,metrics.rec,"R"),B150:JM150,0)+1)))</f>
        <v>k=10, r=0.1</v>
      </c>
      <c r="JY150" s="1" t="str" cm="1">
        <f t="array" aca="1" ref="JY150" ca="1">CONCATENATE(INDIRECT(ADDRESS(1,MATCH(_xlfn.MAXIFS(B150:JM150,metrics.rec,"Precision"),B150:JM150,0)+1)), ", ", INDIRECT(ADDRESS(2,MATCH(_xlfn.MAXIFS(B150:JM150,metrics.rec,"Precision"),B150:JM150,0)+1)))</f>
        <v>k=15, r=0.9</v>
      </c>
      <c r="JZ150" s="1" t="str" cm="1">
        <f t="array" aca="1" ref="JZ150" ca="1">CONCATENATE(INDIRECT(ADDRESS(1,MATCH(_xlfn.MAXIFS(B150:JM150,metrics.rec,"Recall"),B150:JM150,0)+1)), ", ", INDIRECT(ADDRESS(2,MATCH(_xlfn.MAXIFS(B150:JM150,metrics.rec,"Recall"),B150:JM150,0)+1)))</f>
        <v>k=10, r=0.1</v>
      </c>
      <c r="KA150" s="1" t="str" cm="1">
        <f t="array" aca="1" ref="KA150" ca="1">CONCATENATE(INDIRECT(ADDRESS(1,MATCH(_xlfn.MAXIFS(B150:JM150,metrics.rec,"Coverage"),B150:JM150,0)+1)), ", ", INDIRECT(ADDRESS(2,MATCH(_xlfn.MAXIFS(B150:JM150,metrics.rec,"Coverage"),B150:JM150,0)+1)))</f>
        <v>k=10, r=0.9</v>
      </c>
      <c r="KB150" s="1" t="str" cm="1">
        <f t="array" aca="1" ref="KB150" ca="1">CONCATENATE(INDIRECT(ADDRESS(1,MATCH(_xlfn.MAXIFS(B150:JM150,metrics.rec,"Recatio"),B150:JM150,0)+1)), ", ", INDIRECT(ADDRESS(2,MATCH(_xlfn.MAXIFS(B150:JM150,metrics.rec,"Recatio"),B150:JM150,0)+1)))</f>
        <v>k=5, r=0.1</v>
      </c>
      <c r="KC150" s="1" t="str" cm="1">
        <f t="array" aca="1" ref="KC150" ca="1">CONCATENATE(INDIRECT(ADDRESS(1,MATCH(_xlfn.MINIFS(B150:JM150,metrics.rec,"Time"),B150:JM150,0)+1)), ", ", INDIRECT(ADDRESS(2,MATCH(_xlfn.MINIFS(B150:JM150,metrics.rec,"Time"),B150:JM150,0)+1)))</f>
        <v>k=15, r=0.9</v>
      </c>
    </row>
    <row r="151" spans="1:289" x14ac:dyDescent="0.2">
      <c r="A151" s="1" t="s">
        <v>243</v>
      </c>
      <c r="B151" s="4">
        <v>0.64119999999999999</v>
      </c>
      <c r="C151" s="4">
        <v>0.71419999999999995</v>
      </c>
      <c r="D151" s="4">
        <v>0.23549999999999999</v>
      </c>
      <c r="E151" s="4">
        <v>4.3E-3</v>
      </c>
      <c r="F151" s="4">
        <v>0.85160000000000002</v>
      </c>
      <c r="G151" s="4">
        <v>0.23130000000000001</v>
      </c>
      <c r="H151" s="4">
        <v>1</v>
      </c>
      <c r="I151" s="4">
        <v>2.9278</v>
      </c>
      <c r="J151" s="5">
        <v>0.6482</v>
      </c>
      <c r="K151" s="5">
        <v>0.73260000000000003</v>
      </c>
      <c r="L151" s="5">
        <v>0.2185</v>
      </c>
      <c r="M151" s="5">
        <v>8.6E-3</v>
      </c>
      <c r="N151" s="5">
        <v>0.84609999999999996</v>
      </c>
      <c r="O151" s="5">
        <v>0.2268</v>
      </c>
      <c r="P151" s="5">
        <v>1</v>
      </c>
      <c r="Q151" s="5">
        <v>2.6377999999999999</v>
      </c>
      <c r="R151" s="4">
        <v>0.65580000000000005</v>
      </c>
      <c r="S151" s="4">
        <v>0.74809999999999999</v>
      </c>
      <c r="T151" s="4">
        <v>0.20649999999999999</v>
      </c>
      <c r="U151" s="4">
        <v>1.32E-2</v>
      </c>
      <c r="V151" s="4">
        <v>0.83760000000000001</v>
      </c>
      <c r="W151" s="4">
        <v>0.22639999999999999</v>
      </c>
      <c r="X151" s="4">
        <v>1</v>
      </c>
      <c r="Y151" s="4">
        <v>2.2179000000000002</v>
      </c>
      <c r="Z151" s="5">
        <v>0.65890000000000004</v>
      </c>
      <c r="AA151" s="5">
        <v>0.75570000000000004</v>
      </c>
      <c r="AB151" s="5">
        <v>0.2019</v>
      </c>
      <c r="AC151" s="5">
        <v>1.83E-2</v>
      </c>
      <c r="AD151" s="5">
        <v>0.82750000000000001</v>
      </c>
      <c r="AE151" s="5">
        <v>0.2281</v>
      </c>
      <c r="AF151" s="5">
        <v>1</v>
      </c>
      <c r="AG151" s="5">
        <v>2.0104000000000002</v>
      </c>
      <c r="AH151" s="4">
        <v>0.66710000000000003</v>
      </c>
      <c r="AI151" s="4">
        <v>0.77239999999999998</v>
      </c>
      <c r="AJ151" s="4">
        <v>0.192</v>
      </c>
      <c r="AK151" s="4">
        <v>2.3699999999999999E-2</v>
      </c>
      <c r="AL151" s="4">
        <v>0.81089999999999995</v>
      </c>
      <c r="AM151" s="4">
        <v>0.23130000000000001</v>
      </c>
      <c r="AN151" s="4">
        <v>1</v>
      </c>
      <c r="AO151" s="4">
        <v>1.7312000000000001</v>
      </c>
      <c r="AP151" s="5">
        <v>0.67549999999999999</v>
      </c>
      <c r="AQ151" s="5">
        <v>0.79169999999999996</v>
      </c>
      <c r="AR151" s="5">
        <v>0.16839999999999999</v>
      </c>
      <c r="AS151" s="5">
        <v>2.9399999999999999E-2</v>
      </c>
      <c r="AT151" s="5">
        <v>0.78879999999999995</v>
      </c>
      <c r="AU151" s="5">
        <v>0.23719999999999999</v>
      </c>
      <c r="AV151" s="5">
        <v>1</v>
      </c>
      <c r="AW151" s="5">
        <v>1.6221000000000001</v>
      </c>
      <c r="AX151" s="4">
        <v>0.69240000000000002</v>
      </c>
      <c r="AY151" s="4">
        <v>0.82950000000000002</v>
      </c>
      <c r="AZ151" s="4">
        <v>0.14050000000000001</v>
      </c>
      <c r="BA151" s="4">
        <v>3.4799999999999998E-2</v>
      </c>
      <c r="BB151" s="4">
        <v>0.75619999999999998</v>
      </c>
      <c r="BC151" s="4">
        <v>0.25259999999999999</v>
      </c>
      <c r="BD151" s="4">
        <v>1</v>
      </c>
      <c r="BE151" s="4">
        <v>1.3048</v>
      </c>
      <c r="BF151" s="5">
        <v>0.71460000000000001</v>
      </c>
      <c r="BG151" s="5">
        <v>0.88419999999999999</v>
      </c>
      <c r="BH151" s="5">
        <v>0.1285</v>
      </c>
      <c r="BI151" s="5">
        <v>4.0300000000000002E-2</v>
      </c>
      <c r="BJ151" s="5">
        <v>0.6905</v>
      </c>
      <c r="BK151" s="5">
        <v>0.2712</v>
      </c>
      <c r="BL151" s="5">
        <v>0.99839999999999995</v>
      </c>
      <c r="BM151" s="5">
        <v>0.9627</v>
      </c>
      <c r="BN151" s="4">
        <v>0.75219999999999998</v>
      </c>
      <c r="BO151" s="4">
        <v>0.97589999999999999</v>
      </c>
      <c r="BP151" s="4">
        <v>9.8100000000000007E-2</v>
      </c>
      <c r="BQ151" s="4">
        <v>5.3900000000000003E-2</v>
      </c>
      <c r="BR151" s="4">
        <v>0.53280000000000005</v>
      </c>
      <c r="BS151" s="4">
        <v>0.24610000000000001</v>
      </c>
      <c r="BT151" s="4">
        <v>0.97640000000000005</v>
      </c>
      <c r="BU151" s="4">
        <v>0.52959999999999996</v>
      </c>
      <c r="BV151" s="5">
        <v>0.64539999999999997</v>
      </c>
      <c r="BW151" s="5">
        <v>0.72750000000000004</v>
      </c>
      <c r="BX151" s="5">
        <v>0.246</v>
      </c>
      <c r="BY151" s="5">
        <v>4.3E-3</v>
      </c>
      <c r="BZ151" s="5">
        <v>0.85270000000000001</v>
      </c>
      <c r="CA151" s="5">
        <v>0.2329</v>
      </c>
      <c r="CB151" s="5">
        <v>1</v>
      </c>
      <c r="CC151" s="5">
        <v>2.6187999999999998</v>
      </c>
      <c r="CD151" s="4">
        <v>0.65400000000000003</v>
      </c>
      <c r="CE151" s="4">
        <v>0.74539999999999995</v>
      </c>
      <c r="CF151" s="4">
        <v>0.21820000000000001</v>
      </c>
      <c r="CG151" s="4">
        <v>1.3299999999999999E-2</v>
      </c>
      <c r="CH151" s="4">
        <v>0.83740000000000003</v>
      </c>
      <c r="CI151" s="4">
        <v>0.22700000000000001</v>
      </c>
      <c r="CJ151" s="4">
        <v>1</v>
      </c>
      <c r="CK151" s="4">
        <v>2.1524999999999999</v>
      </c>
      <c r="CL151" s="5">
        <v>0.66720000000000002</v>
      </c>
      <c r="CM151" s="5">
        <v>0.77390000000000003</v>
      </c>
      <c r="CN151" s="5">
        <v>0.18770000000000001</v>
      </c>
      <c r="CO151" s="5">
        <v>2.3800000000000002E-2</v>
      </c>
      <c r="CP151" s="5">
        <v>0.81259999999999999</v>
      </c>
      <c r="CQ151" s="5">
        <v>0.2301</v>
      </c>
      <c r="CR151" s="5">
        <v>1</v>
      </c>
      <c r="CS151" s="5">
        <v>1.8974</v>
      </c>
      <c r="CT151" s="4">
        <v>0.69099999999999995</v>
      </c>
      <c r="CU151" s="4">
        <v>0.82869999999999999</v>
      </c>
      <c r="CV151" s="4">
        <v>0.14910000000000001</v>
      </c>
      <c r="CW151" s="4">
        <v>3.49E-2</v>
      </c>
      <c r="CX151" s="4">
        <v>0.75480000000000003</v>
      </c>
      <c r="CY151" s="4">
        <v>0.25130000000000002</v>
      </c>
      <c r="CZ151" s="4">
        <v>0.99980000000000002</v>
      </c>
      <c r="DA151" s="4">
        <v>1.252</v>
      </c>
      <c r="DB151" s="5">
        <v>0.75119999999999998</v>
      </c>
      <c r="DC151" s="5">
        <v>0.97330000000000005</v>
      </c>
      <c r="DD151" s="5">
        <v>0.10630000000000001</v>
      </c>
      <c r="DE151" s="5">
        <v>5.3900000000000003E-2</v>
      </c>
      <c r="DF151" s="5">
        <v>0.53169999999999995</v>
      </c>
      <c r="DG151" s="5">
        <v>0.2455</v>
      </c>
      <c r="DH151" s="5">
        <v>0.97219999999999995</v>
      </c>
      <c r="DI151" s="5">
        <v>0.60499999999999998</v>
      </c>
      <c r="DJ151" s="4">
        <v>0.64529999999999998</v>
      </c>
      <c r="DK151" s="4">
        <v>0.72860000000000003</v>
      </c>
      <c r="DL151" s="4">
        <v>0.23400000000000001</v>
      </c>
      <c r="DM151" s="4">
        <v>4.3E-3</v>
      </c>
      <c r="DN151" s="4">
        <v>0.85129999999999995</v>
      </c>
      <c r="DO151" s="4">
        <v>0.23269999999999999</v>
      </c>
      <c r="DP151" s="4">
        <v>1</v>
      </c>
      <c r="DQ151" s="4">
        <v>2.6229</v>
      </c>
      <c r="DR151" s="5">
        <v>0.65400000000000003</v>
      </c>
      <c r="DS151" s="5">
        <v>0.74609999999999999</v>
      </c>
      <c r="DT151" s="5">
        <v>0.20910000000000001</v>
      </c>
      <c r="DU151" s="5">
        <v>1.32E-2</v>
      </c>
      <c r="DV151" s="5">
        <v>0.83860000000000001</v>
      </c>
      <c r="DW151" s="5">
        <v>0.2266</v>
      </c>
      <c r="DX151" s="5">
        <v>1</v>
      </c>
      <c r="DY151" s="5">
        <v>2.1917</v>
      </c>
      <c r="DZ151" s="4">
        <v>0.66620000000000001</v>
      </c>
      <c r="EA151" s="4">
        <v>0.77159999999999995</v>
      </c>
      <c r="EB151" s="4">
        <v>0.19</v>
      </c>
      <c r="EC151" s="4">
        <v>2.3800000000000002E-2</v>
      </c>
      <c r="ED151" s="4">
        <v>0.81189999999999996</v>
      </c>
      <c r="EE151" s="4">
        <v>0.2306</v>
      </c>
      <c r="EF151" s="4">
        <v>1</v>
      </c>
      <c r="EG151" s="4">
        <v>1.8759999999999999</v>
      </c>
      <c r="EH151" s="5">
        <v>0.69169999999999998</v>
      </c>
      <c r="EI151" s="5">
        <v>0.83140000000000003</v>
      </c>
      <c r="EJ151" s="5">
        <v>0.15279999999999999</v>
      </c>
      <c r="EK151" s="5">
        <v>3.49E-2</v>
      </c>
      <c r="EL151" s="5">
        <v>0.75519999999999998</v>
      </c>
      <c r="EM151" s="5">
        <v>0.25140000000000001</v>
      </c>
      <c r="EN151" s="5">
        <v>0.99980000000000002</v>
      </c>
      <c r="EO151" s="5">
        <v>1.3221000000000001</v>
      </c>
      <c r="EP151" s="4">
        <v>0.75070000000000003</v>
      </c>
      <c r="EQ151" s="4">
        <v>0.97340000000000004</v>
      </c>
      <c r="ER151" s="4">
        <v>0.1099</v>
      </c>
      <c r="ES151" s="4">
        <v>5.4399999999999997E-2</v>
      </c>
      <c r="ET151" s="4">
        <v>0.53</v>
      </c>
      <c r="EU151" s="4">
        <v>0.24229999999999999</v>
      </c>
      <c r="EV151" s="4">
        <v>0.96809999999999996</v>
      </c>
      <c r="EW151" s="4">
        <v>0.5696</v>
      </c>
      <c r="EX151" s="5"/>
      <c r="EY151" s="5"/>
      <c r="EZ151" s="5"/>
      <c r="FA151" s="5"/>
      <c r="FB151" s="5"/>
      <c r="FC151" s="5"/>
      <c r="FD151" s="5"/>
      <c r="FE151" s="5"/>
      <c r="FF151" s="4">
        <v>0.65439999999999998</v>
      </c>
      <c r="FG151" s="4">
        <v>0.74680000000000002</v>
      </c>
      <c r="FH151" s="4">
        <v>0.21490000000000001</v>
      </c>
      <c r="FI151" s="4">
        <v>1.32E-2</v>
      </c>
      <c r="FJ151" s="4">
        <v>0.83860000000000001</v>
      </c>
      <c r="FK151" s="4">
        <v>0.22689999999999999</v>
      </c>
      <c r="FL151" s="4">
        <v>1</v>
      </c>
      <c r="FM151" s="4">
        <v>2.2166000000000001</v>
      </c>
      <c r="FN151" s="5"/>
      <c r="FO151" s="5"/>
      <c r="FP151" s="5"/>
      <c r="FQ151" s="5"/>
      <c r="FR151" s="5"/>
      <c r="FS151" s="5"/>
      <c r="FT151" s="5"/>
      <c r="FU151" s="5"/>
      <c r="FV151" s="4">
        <v>0.6925</v>
      </c>
      <c r="FW151" s="4">
        <v>0.83240000000000003</v>
      </c>
      <c r="FX151" s="4">
        <v>0.14549999999999999</v>
      </c>
      <c r="FY151" s="4">
        <v>3.4700000000000002E-2</v>
      </c>
      <c r="FZ151" s="4">
        <v>0.75480000000000003</v>
      </c>
      <c r="GA151" s="4">
        <v>0.25259999999999999</v>
      </c>
      <c r="GB151" s="4">
        <v>0.99990000000000001</v>
      </c>
      <c r="GC151" s="4">
        <v>1.2384999999999999</v>
      </c>
      <c r="GD151" s="5"/>
      <c r="GE151" s="5"/>
      <c r="GF151" s="5"/>
      <c r="GG151" s="5"/>
      <c r="GH151" s="5"/>
      <c r="GI151" s="5"/>
      <c r="GJ151" s="5"/>
      <c r="GK151" s="5"/>
      <c r="GL151" s="4"/>
      <c r="GM151" s="4"/>
      <c r="GN151" s="4"/>
      <c r="GO151" s="4"/>
      <c r="GP151" s="4"/>
      <c r="GQ151" s="4"/>
      <c r="GR151" s="4"/>
      <c r="GS151" s="4"/>
      <c r="GT151" s="5"/>
      <c r="GU151" s="5"/>
      <c r="GV151" s="5"/>
      <c r="GW151" s="5"/>
      <c r="GX151" s="5"/>
      <c r="GY151" s="5"/>
      <c r="GZ151" s="5"/>
      <c r="HA151" s="5"/>
      <c r="HB151" s="4"/>
      <c r="HC151" s="4"/>
      <c r="HD151" s="4"/>
      <c r="HE151" s="4"/>
      <c r="HF151" s="4"/>
      <c r="HG151" s="4"/>
      <c r="HH151" s="4"/>
      <c r="HI151" s="4"/>
      <c r="HJ151" s="5"/>
      <c r="HK151" s="5"/>
      <c r="HL151" s="5"/>
      <c r="HM151" s="5"/>
      <c r="HN151" s="5"/>
      <c r="HO151" s="5"/>
      <c r="HP151" s="5"/>
      <c r="HQ151" s="5"/>
      <c r="HR151" s="4"/>
      <c r="HS151" s="4"/>
      <c r="HT151" s="4"/>
      <c r="HU151" s="4"/>
      <c r="HV151" s="4"/>
      <c r="HW151" s="4"/>
      <c r="HX151" s="4"/>
      <c r="HY151" s="4"/>
      <c r="HZ151" s="5"/>
      <c r="IA151" s="5"/>
      <c r="IB151" s="5"/>
      <c r="IC151" s="5"/>
      <c r="ID151" s="5"/>
      <c r="IE151" s="5"/>
      <c r="IF151" s="5"/>
      <c r="IG151" s="5"/>
      <c r="IH151" s="4"/>
      <c r="II151" s="4"/>
      <c r="IJ151" s="4"/>
      <c r="IK151" s="4"/>
      <c r="IL151" s="4"/>
      <c r="IM151" s="4"/>
      <c r="IN151" s="4"/>
      <c r="IO151" s="4"/>
      <c r="IP151" s="5"/>
      <c r="IQ151" s="5"/>
      <c r="IR151" s="5"/>
      <c r="IS151" s="5"/>
      <c r="IT151" s="5"/>
      <c r="IU151" s="5"/>
      <c r="IV151" s="5"/>
      <c r="IW151" s="5"/>
      <c r="IX151" s="4"/>
      <c r="IY151" s="4"/>
      <c r="IZ151" s="4"/>
      <c r="JA151" s="4"/>
      <c r="JB151" s="4"/>
      <c r="JC151" s="4"/>
      <c r="JD151" s="4"/>
      <c r="JE151" s="4"/>
      <c r="JF151" s="5"/>
      <c r="JG151" s="5"/>
      <c r="JH151" s="5"/>
      <c r="JI151" s="5"/>
      <c r="JJ151" s="5"/>
      <c r="JK151" s="5"/>
      <c r="JL151" s="5"/>
      <c r="JM151" s="5"/>
      <c r="JN151" s="4">
        <f t="shared" si="64"/>
        <v>0.6795000000000001</v>
      </c>
      <c r="JO151" s="4">
        <f t="shared" si="65"/>
        <v>0.80397142857142845</v>
      </c>
      <c r="JP151" s="4">
        <f t="shared" si="66"/>
        <v>0.17873333333333336</v>
      </c>
      <c r="JQ151" s="4">
        <f t="shared" si="67"/>
        <v>2.5485714285714282E-2</v>
      </c>
      <c r="JR151" s="4">
        <f t="shared" si="68"/>
        <v>0.76721904761904758</v>
      </c>
      <c r="JS151" s="4">
        <f t="shared" si="69"/>
        <v>0.23813809523809526</v>
      </c>
      <c r="JT151" s="4">
        <f t="shared" si="70"/>
        <v>0.99593333333333334</v>
      </c>
      <c r="JU151" s="4">
        <f t="shared" si="71"/>
        <v>1.7384476190476192</v>
      </c>
      <c r="JV151" s="1" t="str" cm="1">
        <f t="array" aca="1" ref="JV151" ca="1">CONCATENATE(INDIRECT(ADDRESS(1,MATCH(_xlfn.MINIFS(B151:JM151,metrics.rec,"MAE"),B151:JM151,0)+1)), ", ", INDIRECT(ADDRESS(2,MATCH(_xlfn.MINIFS(B151:JM151,metrics.rec,"MAE"),B151:JM151,0)+1)))</f>
        <v>k=5, r=0.1</v>
      </c>
      <c r="JW151" s="1" t="str" cm="1">
        <f t="array" aca="1" ref="JW151" ca="1">CONCATENATE(INDIRECT(ADDRESS(1,MATCH(_xlfn.MINIFS(B151:JM151,metrics.rec,"MSE"),B151:JM151,0)+1)), ", ", INDIRECT(ADDRESS(2,MATCH(_xlfn.MINIFS(B151:JM151,metrics.rec,"MSE"),B151:JM151,0)+1)))</f>
        <v>k=5, r=0.1</v>
      </c>
      <c r="JX151" s="1" t="str" cm="1">
        <f t="array" aca="1" ref="JX151" ca="1">CONCATENATE(INDIRECT(ADDRESS(1,MATCH(_xlfn.MAXIFS(B151:JM151,metrics.rec,"R"),B151:JM151,0)+1)), ", ", INDIRECT(ADDRESS(2,MATCH(_xlfn.MAXIFS(B151:JM151,metrics.rec,"R"),B151:JM151,0)+1)))</f>
        <v>k=10, r=0.1</v>
      </c>
      <c r="JY151" s="1" t="str" cm="1">
        <f t="array" aca="1" ref="JY151" ca="1">CONCATENATE(INDIRECT(ADDRESS(1,MATCH(_xlfn.MAXIFS(B151:JM151,metrics.rec,"Precision"),B151:JM151,0)+1)), ", ", INDIRECT(ADDRESS(2,MATCH(_xlfn.MAXIFS(B151:JM151,metrics.rec,"Precision"),B151:JM151,0)+1)))</f>
        <v>k=15, r=0.9</v>
      </c>
      <c r="JZ151" s="1" t="str" cm="1">
        <f t="array" aca="1" ref="JZ151" ca="1">CONCATENATE(INDIRECT(ADDRESS(1,MATCH(_xlfn.MAXIFS(B151:JM151,metrics.rec,"Recall"),B151:JM151,0)+1)), ", ", INDIRECT(ADDRESS(2,MATCH(_xlfn.MAXIFS(B151:JM151,metrics.rec,"Recall"),B151:JM151,0)+1)))</f>
        <v>k=10, r=0.1</v>
      </c>
      <c r="KA151" s="1" t="str" cm="1">
        <f t="array" aca="1" ref="KA151" ca="1">CONCATENATE(INDIRECT(ADDRESS(1,MATCH(_xlfn.MAXIFS(B151:JM151,metrics.rec,"Coverage"),B151:JM151,0)+1)), ", ", INDIRECT(ADDRESS(2,MATCH(_xlfn.MAXIFS(B151:JM151,metrics.rec,"Coverage"),B151:JM151,0)+1)))</f>
        <v>k=5, r=0.8</v>
      </c>
      <c r="KB151" s="1" t="str" cm="1">
        <f t="array" aca="1" ref="KB151" ca="1">CONCATENATE(INDIRECT(ADDRESS(1,MATCH(_xlfn.MAXIFS(B151:JM151,metrics.rec,"Recatio"),B151:JM151,0)+1)), ", ", INDIRECT(ADDRESS(2,MATCH(_xlfn.MAXIFS(B151:JM151,metrics.rec,"Recatio"),B151:JM151,0)+1)))</f>
        <v>k=5, r=0.1</v>
      </c>
      <c r="KC151" s="1" t="str" cm="1">
        <f t="array" aca="1" ref="KC151" ca="1">CONCATENATE(INDIRECT(ADDRESS(1,MATCH(_xlfn.MINIFS(B151:JM151,metrics.rec,"Time"),B151:JM151,0)+1)), ", ", INDIRECT(ADDRESS(2,MATCH(_xlfn.MINIFS(B151:JM151,metrics.rec,"Time"),B151:JM151,0)+1)))</f>
        <v>k=5, r=0.9</v>
      </c>
    </row>
    <row r="152" spans="1:289" x14ac:dyDescent="0.2">
      <c r="A152" s="1" t="s">
        <v>226</v>
      </c>
      <c r="B152" s="4">
        <v>0.66669999999999996</v>
      </c>
      <c r="C152" s="4">
        <v>0.76790000000000003</v>
      </c>
      <c r="D152" s="4">
        <v>0.21609999999999999</v>
      </c>
      <c r="E152" s="4">
        <v>2.7000000000000001E-3</v>
      </c>
      <c r="F152" s="4">
        <v>0.79190000000000005</v>
      </c>
      <c r="G152" s="4">
        <v>0.34510000000000002</v>
      </c>
      <c r="H152" s="4">
        <v>1</v>
      </c>
      <c r="I152" s="4">
        <v>2.7763</v>
      </c>
      <c r="J152" s="5">
        <v>0.67490000000000006</v>
      </c>
      <c r="K152" s="5">
        <v>0.78659999999999997</v>
      </c>
      <c r="L152" s="5">
        <v>0.2167</v>
      </c>
      <c r="M152" s="5">
        <v>5.1000000000000004E-3</v>
      </c>
      <c r="N152" s="5">
        <v>0.77900000000000003</v>
      </c>
      <c r="O152" s="5">
        <v>0.34970000000000001</v>
      </c>
      <c r="P152" s="5">
        <v>1</v>
      </c>
      <c r="Q152" s="5">
        <v>2.7389999999999999</v>
      </c>
      <c r="R152" s="4">
        <v>0.67900000000000005</v>
      </c>
      <c r="S152" s="4">
        <v>0.79890000000000005</v>
      </c>
      <c r="T152" s="4">
        <v>0.21329999999999999</v>
      </c>
      <c r="U152" s="4">
        <v>7.7999999999999996E-3</v>
      </c>
      <c r="V152" s="4">
        <v>0.76629999999999998</v>
      </c>
      <c r="W152" s="4">
        <v>0.35260000000000002</v>
      </c>
      <c r="X152" s="4">
        <v>1</v>
      </c>
      <c r="Y152" s="4">
        <v>2.2892999999999999</v>
      </c>
      <c r="Z152" s="5">
        <v>0.68230000000000002</v>
      </c>
      <c r="AA152" s="5">
        <v>0.80320000000000003</v>
      </c>
      <c r="AB152" s="5">
        <v>0.2041</v>
      </c>
      <c r="AC152" s="5">
        <v>1.06E-2</v>
      </c>
      <c r="AD152" s="5">
        <v>0.75529999999999997</v>
      </c>
      <c r="AE152" s="5">
        <v>0.3584</v>
      </c>
      <c r="AF152" s="5">
        <v>1</v>
      </c>
      <c r="AG152" s="5">
        <v>2.0964</v>
      </c>
      <c r="AH152" s="4">
        <v>0.68920000000000003</v>
      </c>
      <c r="AI152" s="4">
        <v>0.8196</v>
      </c>
      <c r="AJ152" s="4">
        <v>0.2031</v>
      </c>
      <c r="AK152" s="4">
        <v>1.3599999999999999E-2</v>
      </c>
      <c r="AL152" s="4">
        <v>0.73709999999999998</v>
      </c>
      <c r="AM152" s="4">
        <v>0.36820000000000003</v>
      </c>
      <c r="AN152" s="4">
        <v>1</v>
      </c>
      <c r="AO152" s="4">
        <v>1.7865</v>
      </c>
      <c r="AP152" s="5">
        <v>0.69640000000000002</v>
      </c>
      <c r="AQ152" s="5">
        <v>0.83779999999999999</v>
      </c>
      <c r="AR152" s="5">
        <v>0.18890000000000001</v>
      </c>
      <c r="AS152" s="5">
        <v>1.67E-2</v>
      </c>
      <c r="AT152" s="5">
        <v>0.71779999999999999</v>
      </c>
      <c r="AU152" s="5">
        <v>0.3805</v>
      </c>
      <c r="AV152" s="5">
        <v>1</v>
      </c>
      <c r="AW152" s="5">
        <v>1.6881999999999999</v>
      </c>
      <c r="AX152" s="4">
        <v>0.70320000000000005</v>
      </c>
      <c r="AY152" s="4">
        <v>0.85509999999999997</v>
      </c>
      <c r="AZ152" s="4">
        <v>0.18279999999999999</v>
      </c>
      <c r="BA152" s="4">
        <v>2.0400000000000001E-2</v>
      </c>
      <c r="BB152" s="4">
        <v>0.69830000000000003</v>
      </c>
      <c r="BC152" s="4">
        <v>0.39660000000000001</v>
      </c>
      <c r="BD152" s="4">
        <v>1</v>
      </c>
      <c r="BE152" s="4">
        <v>1.3537999999999999</v>
      </c>
      <c r="BF152" s="5">
        <v>0.71450000000000002</v>
      </c>
      <c r="BG152" s="5">
        <v>0.88829999999999998</v>
      </c>
      <c r="BH152" s="5">
        <v>0.16669999999999999</v>
      </c>
      <c r="BI152" s="5">
        <v>2.7099999999999999E-2</v>
      </c>
      <c r="BJ152" s="5">
        <v>0.66800000000000004</v>
      </c>
      <c r="BK152" s="5">
        <v>0.39</v>
      </c>
      <c r="BL152" s="5">
        <v>0.99839999999999995</v>
      </c>
      <c r="BM152" s="5">
        <v>0.9819</v>
      </c>
      <c r="BN152" s="4">
        <v>0.73819999999999997</v>
      </c>
      <c r="BO152" s="4">
        <v>0.94699999999999995</v>
      </c>
      <c r="BP152" s="4">
        <v>0.1157</v>
      </c>
      <c r="BQ152" s="4">
        <v>5.0200000000000002E-2</v>
      </c>
      <c r="BR152" s="4">
        <v>0.55210000000000004</v>
      </c>
      <c r="BS152" s="4">
        <v>0.27360000000000001</v>
      </c>
      <c r="BT152" s="4">
        <v>0.97640000000000005</v>
      </c>
      <c r="BU152" s="4">
        <v>0.53249999999999997</v>
      </c>
      <c r="BV152" s="5">
        <v>0.66810000000000003</v>
      </c>
      <c r="BW152" s="5">
        <v>0.77339999999999998</v>
      </c>
      <c r="BX152" s="5">
        <v>0.23499999999999999</v>
      </c>
      <c r="BY152" s="5">
        <v>2.7000000000000001E-3</v>
      </c>
      <c r="BZ152" s="5">
        <v>0.79100000000000004</v>
      </c>
      <c r="CA152" s="5">
        <v>0.3458</v>
      </c>
      <c r="CB152" s="5">
        <v>1</v>
      </c>
      <c r="CC152" s="5">
        <v>2.6122000000000001</v>
      </c>
      <c r="CD152" s="4">
        <v>0.67789999999999995</v>
      </c>
      <c r="CE152" s="4">
        <v>0.79300000000000004</v>
      </c>
      <c r="CF152" s="4">
        <v>0.22140000000000001</v>
      </c>
      <c r="CG152" s="4">
        <v>7.7999999999999996E-3</v>
      </c>
      <c r="CH152" s="4">
        <v>0.76759999999999995</v>
      </c>
      <c r="CI152" s="4">
        <v>0.35289999999999999</v>
      </c>
      <c r="CJ152" s="4">
        <v>1</v>
      </c>
      <c r="CK152" s="4">
        <v>2.1987999999999999</v>
      </c>
      <c r="CL152" s="5">
        <v>0.68969999999999998</v>
      </c>
      <c r="CM152" s="5">
        <v>0.82350000000000001</v>
      </c>
      <c r="CN152" s="5">
        <v>0.20280000000000001</v>
      </c>
      <c r="CO152" s="5">
        <v>1.35E-2</v>
      </c>
      <c r="CP152" s="5">
        <v>0.73660000000000003</v>
      </c>
      <c r="CQ152" s="5">
        <v>0.3669</v>
      </c>
      <c r="CR152" s="5">
        <v>1</v>
      </c>
      <c r="CS152" s="5">
        <v>1.8894</v>
      </c>
      <c r="CT152" s="4">
        <v>0.70230000000000004</v>
      </c>
      <c r="CU152" s="4">
        <v>0.85580000000000001</v>
      </c>
      <c r="CV152" s="4">
        <v>0.18210000000000001</v>
      </c>
      <c r="CW152" s="4">
        <v>2.0500000000000001E-2</v>
      </c>
      <c r="CX152" s="4">
        <v>0.69710000000000005</v>
      </c>
      <c r="CY152" s="4">
        <v>0.3952</v>
      </c>
      <c r="CZ152" s="4">
        <v>0.99980000000000002</v>
      </c>
      <c r="DA152" s="4">
        <v>1.2768999999999999</v>
      </c>
      <c r="DB152" s="5">
        <v>0.73799999999999999</v>
      </c>
      <c r="DC152" s="5">
        <v>0.94679999999999997</v>
      </c>
      <c r="DD152" s="5">
        <v>0.12870000000000001</v>
      </c>
      <c r="DE152" s="5">
        <v>5.0099999999999999E-2</v>
      </c>
      <c r="DF152" s="5">
        <v>0.55169999999999997</v>
      </c>
      <c r="DG152" s="5">
        <v>0.2737</v>
      </c>
      <c r="DH152" s="5">
        <v>0.97209999999999996</v>
      </c>
      <c r="DI152" s="5">
        <v>0.60219999999999996</v>
      </c>
      <c r="DJ152" s="4">
        <v>0.67010000000000003</v>
      </c>
      <c r="DK152" s="4">
        <v>0.77800000000000002</v>
      </c>
      <c r="DL152" s="4">
        <v>0.22869999999999999</v>
      </c>
      <c r="DM152" s="4">
        <v>2.7000000000000001E-3</v>
      </c>
      <c r="DN152" s="4">
        <v>0.79090000000000005</v>
      </c>
      <c r="DO152" s="4">
        <v>0.34610000000000002</v>
      </c>
      <c r="DP152" s="4">
        <v>1</v>
      </c>
      <c r="DQ152" s="4">
        <v>2.6698</v>
      </c>
      <c r="DR152" s="10"/>
      <c r="DS152" s="10"/>
      <c r="DT152" s="10"/>
      <c r="DU152" s="10"/>
      <c r="DV152" s="10"/>
      <c r="DW152" s="10"/>
      <c r="DX152" s="10"/>
      <c r="DY152" s="10"/>
      <c r="DZ152" s="4">
        <v>0.68799999999999994</v>
      </c>
      <c r="EA152" s="4">
        <v>0.81830000000000003</v>
      </c>
      <c r="EB152" s="4">
        <v>0.19719999999999999</v>
      </c>
      <c r="EC152" s="4">
        <v>1.35E-2</v>
      </c>
      <c r="ED152" s="4">
        <v>0.73629999999999995</v>
      </c>
      <c r="EE152" s="4">
        <v>0.36770000000000003</v>
      </c>
      <c r="EF152" s="4">
        <v>1</v>
      </c>
      <c r="EG152" s="4">
        <v>2.0125000000000002</v>
      </c>
      <c r="EH152" s="5">
        <v>0.70350000000000001</v>
      </c>
      <c r="EI152" s="5">
        <v>0.85950000000000004</v>
      </c>
      <c r="EJ152" s="5">
        <v>0.18459999999999999</v>
      </c>
      <c r="EK152" s="5">
        <v>2.0400000000000001E-2</v>
      </c>
      <c r="EL152" s="5">
        <v>0.69540000000000002</v>
      </c>
      <c r="EM152" s="5">
        <v>0.39560000000000001</v>
      </c>
      <c r="EN152" s="5">
        <v>0.99980000000000002</v>
      </c>
      <c r="EO152" s="5">
        <v>1.3812</v>
      </c>
      <c r="EP152" s="4">
        <v>0.73829999999999996</v>
      </c>
      <c r="EQ152" s="4">
        <v>0.94750000000000001</v>
      </c>
      <c r="ER152" s="4">
        <v>0.1313</v>
      </c>
      <c r="ES152" s="4">
        <v>5.0500000000000003E-2</v>
      </c>
      <c r="ET152" s="4">
        <v>0.55059999999999998</v>
      </c>
      <c r="EU152" s="4">
        <v>0.2712</v>
      </c>
      <c r="EV152" s="4">
        <v>0.96799999999999997</v>
      </c>
      <c r="EW152" s="4">
        <v>0.58009999999999995</v>
      </c>
      <c r="EX152" s="5"/>
      <c r="EY152" s="5"/>
      <c r="EZ152" s="5"/>
      <c r="FA152" s="5"/>
      <c r="FB152" s="5"/>
      <c r="FC152" s="5"/>
      <c r="FD152" s="5"/>
      <c r="FE152" s="5"/>
      <c r="FF152" s="4">
        <v>0.67869999999999997</v>
      </c>
      <c r="FG152" s="4">
        <v>0.79600000000000004</v>
      </c>
      <c r="FH152" s="4">
        <v>0.2132</v>
      </c>
      <c r="FI152" s="4">
        <v>7.7999999999999996E-3</v>
      </c>
      <c r="FJ152" s="4">
        <v>0.76819999999999999</v>
      </c>
      <c r="FK152" s="4">
        <v>0.35220000000000001</v>
      </c>
      <c r="FL152" s="4">
        <v>1</v>
      </c>
      <c r="FM152" s="4">
        <v>2.2601</v>
      </c>
      <c r="FN152" s="5">
        <v>0.68930000000000002</v>
      </c>
      <c r="FO152" s="5">
        <v>0.82289999999999996</v>
      </c>
      <c r="FP152" s="5">
        <v>0.20380000000000001</v>
      </c>
      <c r="FQ152" s="5">
        <v>1.35E-2</v>
      </c>
      <c r="FR152" s="5">
        <v>0.73680000000000001</v>
      </c>
      <c r="FS152" s="5">
        <v>0.36840000000000001</v>
      </c>
      <c r="FT152" s="5">
        <v>1</v>
      </c>
      <c r="FU152" s="5">
        <v>1.8897999999999999</v>
      </c>
      <c r="FV152" s="4">
        <v>0.70489999999999997</v>
      </c>
      <c r="FW152" s="4">
        <v>0.86150000000000004</v>
      </c>
      <c r="FX152" s="4">
        <v>0.18310000000000001</v>
      </c>
      <c r="FY152" s="4">
        <v>2.0299999999999999E-2</v>
      </c>
      <c r="FZ152" s="4">
        <v>0.69520000000000004</v>
      </c>
      <c r="GA152" s="4">
        <v>0.39739999999999998</v>
      </c>
      <c r="GB152" s="4">
        <v>0.99990000000000001</v>
      </c>
      <c r="GC152" s="4">
        <v>1.2798</v>
      </c>
      <c r="GD152" s="5"/>
      <c r="GE152" s="5"/>
      <c r="GF152" s="5"/>
      <c r="GG152" s="5"/>
      <c r="GH152" s="5"/>
      <c r="GI152" s="5"/>
      <c r="GJ152" s="5"/>
      <c r="GK152" s="5"/>
      <c r="GL152" s="4"/>
      <c r="GM152" s="4"/>
      <c r="GN152" s="4"/>
      <c r="GO152" s="4"/>
      <c r="GP152" s="4"/>
      <c r="GQ152" s="4"/>
      <c r="GR152" s="4"/>
      <c r="GS152" s="4"/>
      <c r="GT152" s="5"/>
      <c r="GU152" s="5"/>
      <c r="GV152" s="5"/>
      <c r="GW152" s="5"/>
      <c r="GX152" s="5"/>
      <c r="GY152" s="5"/>
      <c r="GZ152" s="5"/>
      <c r="HA152" s="5"/>
      <c r="HB152" s="4"/>
      <c r="HC152" s="4"/>
      <c r="HD152" s="4"/>
      <c r="HE152" s="4"/>
      <c r="HF152" s="4"/>
      <c r="HG152" s="4"/>
      <c r="HH152" s="4"/>
      <c r="HI152" s="4"/>
      <c r="HJ152" s="5"/>
      <c r="HK152" s="5"/>
      <c r="HL152" s="5"/>
      <c r="HM152" s="5"/>
      <c r="HN152" s="5"/>
      <c r="HO152" s="5"/>
      <c r="HP152" s="5"/>
      <c r="HQ152" s="5"/>
      <c r="HR152" s="4"/>
      <c r="HS152" s="4"/>
      <c r="HT152" s="4"/>
      <c r="HU152" s="4"/>
      <c r="HV152" s="4"/>
      <c r="HW152" s="4"/>
      <c r="HX152" s="4"/>
      <c r="HY152" s="4"/>
      <c r="HZ152" s="5"/>
      <c r="IA152" s="5"/>
      <c r="IB152" s="5"/>
      <c r="IC152" s="5"/>
      <c r="ID152" s="5"/>
      <c r="IE152" s="5"/>
      <c r="IF152" s="5"/>
      <c r="IG152" s="5"/>
      <c r="IH152" s="4"/>
      <c r="II152" s="4"/>
      <c r="IJ152" s="4"/>
      <c r="IK152" s="4"/>
      <c r="IL152" s="4"/>
      <c r="IM152" s="4"/>
      <c r="IN152" s="4"/>
      <c r="IO152" s="4"/>
      <c r="IP152" s="5"/>
      <c r="IQ152" s="5"/>
      <c r="IR152" s="5"/>
      <c r="IS152" s="5"/>
      <c r="IT152" s="5"/>
      <c r="IU152" s="5"/>
      <c r="IV152" s="5"/>
      <c r="IW152" s="5"/>
      <c r="IX152" s="4"/>
      <c r="IY152" s="4"/>
      <c r="IZ152" s="4"/>
      <c r="JA152" s="4"/>
      <c r="JB152" s="4"/>
      <c r="JC152" s="4"/>
      <c r="JD152" s="4"/>
      <c r="JE152" s="4"/>
      <c r="JF152" s="5"/>
      <c r="JG152" s="5"/>
      <c r="JH152" s="5"/>
      <c r="JI152" s="5"/>
      <c r="JJ152" s="5"/>
      <c r="JK152" s="5"/>
      <c r="JL152" s="5"/>
      <c r="JM152" s="5"/>
      <c r="JN152" s="4">
        <f t="shared" si="64"/>
        <v>0.6949142857142856</v>
      </c>
      <c r="JO152" s="4">
        <f t="shared" si="65"/>
        <v>0.83717142857142857</v>
      </c>
      <c r="JP152" s="4">
        <f t="shared" si="66"/>
        <v>0.19139523809523812</v>
      </c>
      <c r="JQ152" s="4">
        <f t="shared" si="67"/>
        <v>1.7976190476190472E-2</v>
      </c>
      <c r="JR152" s="4">
        <f t="shared" si="68"/>
        <v>0.71348571428571428</v>
      </c>
      <c r="JS152" s="4">
        <f t="shared" si="69"/>
        <v>0.35465714285714289</v>
      </c>
      <c r="JT152" s="4">
        <f t="shared" si="70"/>
        <v>0.99592380952380954</v>
      </c>
      <c r="JU152" s="4">
        <f t="shared" si="71"/>
        <v>1.7569857142857144</v>
      </c>
      <c r="JV152" s="1" t="str" cm="1">
        <f t="array" aca="1" ref="JV152" ca="1">CONCATENATE(INDIRECT(ADDRESS(1,MATCH(_xlfn.MINIFS(B152:JM152,metrics.rec,"MAE"),B152:JM152,0)+1)), ", ", INDIRECT(ADDRESS(2,MATCH(_xlfn.MINIFS(B152:JM152,metrics.rec,"MAE"),B152:JM152,0)+1)))</f>
        <v>k=5, r=0.1</v>
      </c>
      <c r="JW152" s="1" t="str" cm="1">
        <f t="array" aca="1" ref="JW152" ca="1">CONCATENATE(INDIRECT(ADDRESS(1,MATCH(_xlfn.MINIFS(B152:JM152,metrics.rec,"MSE"),B152:JM152,0)+1)), ", ", INDIRECT(ADDRESS(2,MATCH(_xlfn.MINIFS(B152:JM152,metrics.rec,"MSE"),B152:JM152,0)+1)))</f>
        <v>k=5, r=0.1</v>
      </c>
      <c r="JX152" s="1" t="str" cm="1">
        <f t="array" aca="1" ref="JX152" ca="1">CONCATENATE(INDIRECT(ADDRESS(1,MATCH(_xlfn.MAXIFS(B152:JM152,metrics.rec,"R"),B152:JM152,0)+1)), ", ", INDIRECT(ADDRESS(2,MATCH(_xlfn.MAXIFS(B152:JM152,metrics.rec,"R"),B152:JM152,0)+1)))</f>
        <v>k=10, r=0.1</v>
      </c>
      <c r="JY152" s="1" t="str" cm="1">
        <f t="array" aca="1" ref="JY152" ca="1">CONCATENATE(INDIRECT(ADDRESS(1,MATCH(_xlfn.MAXIFS(B152:JM152,metrics.rec,"Precision"),B152:JM152,0)+1)), ", ", INDIRECT(ADDRESS(2,MATCH(_xlfn.MAXIFS(B152:JM152,metrics.rec,"Precision"),B152:JM152,0)+1)))</f>
        <v>k=15, r=0.9</v>
      </c>
      <c r="JZ152" s="1" t="str" cm="1">
        <f t="array" aca="1" ref="JZ152" ca="1">CONCATENATE(INDIRECT(ADDRESS(1,MATCH(_xlfn.MAXIFS(B152:JM152,metrics.rec,"Recall"),B152:JM152,0)+1)), ", ", INDIRECT(ADDRESS(2,MATCH(_xlfn.MAXIFS(B152:JM152,metrics.rec,"Recall"),B152:JM152,0)+1)))</f>
        <v>k=5, r=0.1</v>
      </c>
      <c r="KA152" s="1" t="str" cm="1">
        <f t="array" aca="1" ref="KA152" ca="1">CONCATENATE(INDIRECT(ADDRESS(1,MATCH(_xlfn.MAXIFS(B152:JM152,metrics.rec,"Coverage"),B152:JM152,0)+1)), ", ", INDIRECT(ADDRESS(2,MATCH(_xlfn.MAXIFS(B152:JM152,metrics.rec,"Coverage"),B152:JM152,0)+1)))</f>
        <v>k=20, r=0.7</v>
      </c>
      <c r="KB152" s="1" t="str" cm="1">
        <f t="array" aca="1" ref="KB152" ca="1">CONCATENATE(INDIRECT(ADDRESS(1,MATCH(_xlfn.MAXIFS(B152:JM152,metrics.rec,"Recatio"),B152:JM152,0)+1)), ", ", INDIRECT(ADDRESS(2,MATCH(_xlfn.MAXIFS(B152:JM152,metrics.rec,"Recatio"),B152:JM152,0)+1)))</f>
        <v>k=5, r=0.1</v>
      </c>
      <c r="KC152" s="1" t="str" cm="1">
        <f t="array" aca="1" ref="KC152" ca="1">CONCATENATE(INDIRECT(ADDRESS(1,MATCH(_xlfn.MINIFS(B152:JM152,metrics.rec,"Time"),B152:JM152,0)+1)), ", ", INDIRECT(ADDRESS(2,MATCH(_xlfn.MINIFS(B152:JM152,metrics.rec,"Time"),B152:JM152,0)+1)))</f>
        <v>k=5, r=0.9</v>
      </c>
    </row>
    <row r="153" spans="1:289" x14ac:dyDescent="0.2">
      <c r="A153" s="1" t="s">
        <v>135</v>
      </c>
      <c r="B153" s="4">
        <v>0.63739999999999997</v>
      </c>
      <c r="C153" s="4">
        <v>0.7046</v>
      </c>
      <c r="D153" s="4">
        <v>0.25130000000000002</v>
      </c>
      <c r="E153" s="4">
        <v>4.0000000000000001E-3</v>
      </c>
      <c r="F153" s="4">
        <v>0.85670000000000002</v>
      </c>
      <c r="G153" s="4"/>
      <c r="H153" s="4">
        <v>1</v>
      </c>
      <c r="I153" s="4">
        <v>2.6151</v>
      </c>
      <c r="J153" s="5">
        <v>0.64239999999999997</v>
      </c>
      <c r="K153" s="5">
        <v>0.71819999999999995</v>
      </c>
      <c r="L153" s="5">
        <v>0.2482</v>
      </c>
      <c r="M153" s="5">
        <v>8.0000000000000002E-3</v>
      </c>
      <c r="N153" s="5">
        <v>0.85229999999999995</v>
      </c>
      <c r="O153" s="5">
        <v>0.24410000000000001</v>
      </c>
      <c r="P153" s="5">
        <v>1</v>
      </c>
      <c r="Q153" s="5">
        <v>2.6453000000000002</v>
      </c>
      <c r="R153" s="4">
        <v>0.64959999999999996</v>
      </c>
      <c r="S153" s="4">
        <v>0.73429999999999995</v>
      </c>
      <c r="T153" s="4">
        <v>0.2369</v>
      </c>
      <c r="U153" s="4">
        <v>1.24E-2</v>
      </c>
      <c r="V153" s="4">
        <v>0.84430000000000005</v>
      </c>
      <c r="W153" s="4"/>
      <c r="X153" s="4">
        <v>1</v>
      </c>
      <c r="Y153" s="4">
        <v>2.2105000000000001</v>
      </c>
      <c r="Z153" s="5">
        <v>0.65269999999999995</v>
      </c>
      <c r="AA153" s="5">
        <v>0.74080000000000001</v>
      </c>
      <c r="AB153" s="5">
        <v>0.22489999999999999</v>
      </c>
      <c r="AC153" s="5">
        <v>1.72E-2</v>
      </c>
      <c r="AD153" s="5">
        <v>0.83479999999999999</v>
      </c>
      <c r="AE153" s="5">
        <v>0.24460000000000001</v>
      </c>
      <c r="AF153" s="5">
        <v>1</v>
      </c>
      <c r="AG153" s="5">
        <v>2.0676999999999999</v>
      </c>
      <c r="AH153" s="4">
        <v>0.65920000000000001</v>
      </c>
      <c r="AI153" s="4">
        <v>0.75470000000000004</v>
      </c>
      <c r="AJ153" s="4">
        <v>0.2177</v>
      </c>
      <c r="AK153" s="4">
        <v>2.2499999999999999E-2</v>
      </c>
      <c r="AL153" s="4">
        <v>0.81950000000000001</v>
      </c>
      <c r="AM153" s="4"/>
      <c r="AN153" s="4">
        <v>1</v>
      </c>
      <c r="AO153" s="4">
        <v>2.1722999999999999</v>
      </c>
      <c r="AP153" s="5">
        <v>0.66739999999999999</v>
      </c>
      <c r="AQ153" s="5">
        <v>0.77280000000000004</v>
      </c>
      <c r="AR153" s="5">
        <v>0.19020000000000001</v>
      </c>
      <c r="AS153" s="5">
        <v>2.81E-2</v>
      </c>
      <c r="AT153" s="5">
        <v>0.79879999999999995</v>
      </c>
      <c r="AU153" s="5">
        <v>0.25109999999999999</v>
      </c>
      <c r="AV153" s="5">
        <v>1</v>
      </c>
      <c r="AW153" s="5">
        <v>1.6534</v>
      </c>
      <c r="AX153" s="4">
        <v>0.68110000000000004</v>
      </c>
      <c r="AY153" s="4">
        <v>0.80289999999999995</v>
      </c>
      <c r="AZ153" s="4">
        <v>0.16539999999999999</v>
      </c>
      <c r="BA153" s="4">
        <v>3.3700000000000001E-2</v>
      </c>
      <c r="BB153" s="4">
        <v>0.76690000000000003</v>
      </c>
      <c r="BC153" s="4"/>
      <c r="BD153" s="4">
        <v>1</v>
      </c>
      <c r="BE153" s="4">
        <v>1.6067</v>
      </c>
      <c r="BF153" s="5">
        <v>0.70220000000000005</v>
      </c>
      <c r="BG153" s="5">
        <v>0.85550000000000004</v>
      </c>
      <c r="BH153" s="5">
        <v>0.14860000000000001</v>
      </c>
      <c r="BI153" s="5">
        <v>3.9699999999999999E-2</v>
      </c>
      <c r="BJ153" s="5">
        <v>0.70179999999999998</v>
      </c>
      <c r="BK153" s="5">
        <v>0.2802</v>
      </c>
      <c r="BL153" s="5">
        <v>0.99839999999999995</v>
      </c>
      <c r="BM153" s="5">
        <v>0.97870000000000001</v>
      </c>
      <c r="BN153" s="4">
        <v>0.74080000000000001</v>
      </c>
      <c r="BO153" s="4">
        <v>0.94930000000000003</v>
      </c>
      <c r="BP153" s="4">
        <v>0.1052</v>
      </c>
      <c r="BQ153" s="4">
        <v>5.3900000000000003E-2</v>
      </c>
      <c r="BR153" s="4">
        <v>0.5393</v>
      </c>
      <c r="BS153" s="4"/>
      <c r="BT153" s="4">
        <v>0.97640000000000005</v>
      </c>
      <c r="BU153" s="4">
        <v>0.75760000000000005</v>
      </c>
      <c r="BV153" s="5">
        <v>0.64080000000000004</v>
      </c>
      <c r="BW153" s="5">
        <v>0.71719999999999995</v>
      </c>
      <c r="BX153" s="5">
        <v>0.26979999999999998</v>
      </c>
      <c r="BY153" s="5">
        <v>4.0000000000000001E-3</v>
      </c>
      <c r="BZ153" s="5">
        <v>0.85809999999999997</v>
      </c>
      <c r="CA153" s="5">
        <v>0.25019999999999998</v>
      </c>
      <c r="CB153" s="5">
        <v>1</v>
      </c>
      <c r="CC153" s="5">
        <v>2.5798999999999999</v>
      </c>
      <c r="CD153" s="4">
        <v>0.64839999999999998</v>
      </c>
      <c r="CE153" s="4">
        <v>0.73199999999999998</v>
      </c>
      <c r="CF153" s="4">
        <v>0.2389</v>
      </c>
      <c r="CG153" s="4">
        <v>1.2500000000000001E-2</v>
      </c>
      <c r="CH153" s="4">
        <v>0.84409999999999996</v>
      </c>
      <c r="CI153" s="4">
        <v>0.24340000000000001</v>
      </c>
      <c r="CJ153" s="4">
        <v>1</v>
      </c>
      <c r="CK153" s="4">
        <v>2.2128000000000001</v>
      </c>
      <c r="CL153" s="5">
        <v>0.65949999999999998</v>
      </c>
      <c r="CM153" s="5">
        <v>0.75700000000000001</v>
      </c>
      <c r="CN153" s="5">
        <v>0.2089</v>
      </c>
      <c r="CO153" s="5">
        <v>2.2499999999999999E-2</v>
      </c>
      <c r="CP153" s="5">
        <v>0.82030000000000003</v>
      </c>
      <c r="CQ153" s="5">
        <v>0.24560000000000001</v>
      </c>
      <c r="CR153" s="5">
        <v>1</v>
      </c>
      <c r="CS153" s="5">
        <v>1.7916000000000001</v>
      </c>
      <c r="CT153" s="4">
        <v>0.6804</v>
      </c>
      <c r="CU153" s="4">
        <v>0.80369999999999997</v>
      </c>
      <c r="CV153" s="4">
        <v>0.1734</v>
      </c>
      <c r="CW153" s="4">
        <v>3.39E-2</v>
      </c>
      <c r="CX153" s="4">
        <v>0.76580000000000004</v>
      </c>
      <c r="CY153" s="4">
        <v>0.26279999999999998</v>
      </c>
      <c r="CZ153" s="4">
        <v>0.99980000000000002</v>
      </c>
      <c r="DA153" s="4">
        <v>1.2605999999999999</v>
      </c>
      <c r="DB153" s="5">
        <v>0.73960000000000004</v>
      </c>
      <c r="DC153" s="5">
        <v>0.94650000000000001</v>
      </c>
      <c r="DD153" s="5">
        <v>0.1183</v>
      </c>
      <c r="DE153" s="5">
        <v>5.3800000000000001E-2</v>
      </c>
      <c r="DF153" s="5">
        <v>0.53820000000000001</v>
      </c>
      <c r="DG153" s="5">
        <v>0.24879999999999999</v>
      </c>
      <c r="DH153" s="5">
        <v>0.97219999999999995</v>
      </c>
      <c r="DI153" s="5">
        <v>0.59750000000000003</v>
      </c>
      <c r="DJ153" s="4">
        <v>0.64149999999999996</v>
      </c>
      <c r="DK153" s="4">
        <v>0.71909999999999996</v>
      </c>
      <c r="DL153" s="4">
        <v>0.25559999999999999</v>
      </c>
      <c r="DM153" s="4">
        <v>4.0000000000000001E-3</v>
      </c>
      <c r="DN153" s="4">
        <v>0.85719999999999996</v>
      </c>
      <c r="DO153" s="4">
        <v>0.25</v>
      </c>
      <c r="DP153" s="4">
        <v>1</v>
      </c>
      <c r="DQ153" s="4">
        <v>2.6402000000000001</v>
      </c>
      <c r="DR153" s="10"/>
      <c r="DS153" s="10"/>
      <c r="DT153" s="10"/>
      <c r="DU153" s="10"/>
      <c r="DV153" s="10"/>
      <c r="DW153" s="10"/>
      <c r="DX153" s="10"/>
      <c r="DY153" s="10"/>
      <c r="DZ153" s="4">
        <v>0.65859999999999996</v>
      </c>
      <c r="EA153" s="4">
        <v>0.75470000000000004</v>
      </c>
      <c r="EB153" s="4">
        <v>0.21179999999999999</v>
      </c>
      <c r="EC153" s="4">
        <v>2.2499999999999999E-2</v>
      </c>
      <c r="ED153" s="4">
        <v>0.82040000000000002</v>
      </c>
      <c r="EE153" s="4">
        <v>0.2462</v>
      </c>
      <c r="EF153" s="4">
        <v>1</v>
      </c>
      <c r="EG153" s="4">
        <v>1.7879</v>
      </c>
      <c r="EH153" s="5">
        <v>0.68079999999999996</v>
      </c>
      <c r="EI153" s="5">
        <v>0.80530000000000002</v>
      </c>
      <c r="EJ153" s="5">
        <v>0.17660000000000001</v>
      </c>
      <c r="EK153" s="5">
        <v>3.39E-2</v>
      </c>
      <c r="EL153" s="5">
        <v>0.76590000000000003</v>
      </c>
      <c r="EM153" s="5">
        <v>0.26279999999999998</v>
      </c>
      <c r="EN153" s="5">
        <v>0.99980000000000002</v>
      </c>
      <c r="EO153" s="5">
        <v>1.294</v>
      </c>
      <c r="EP153" s="4">
        <v>0.73960000000000004</v>
      </c>
      <c r="EQ153" s="4">
        <v>0.9466</v>
      </c>
      <c r="ER153" s="4">
        <v>0.1197</v>
      </c>
      <c r="ES153" s="4">
        <v>5.4399999999999997E-2</v>
      </c>
      <c r="ET153" s="4">
        <v>0.53659999999999997</v>
      </c>
      <c r="EU153" s="4">
        <v>0.2455</v>
      </c>
      <c r="EV153" s="4">
        <v>0.96809999999999996</v>
      </c>
      <c r="EW153" s="4">
        <v>0.57999999999999996</v>
      </c>
      <c r="EX153" s="5"/>
      <c r="EY153" s="5"/>
      <c r="EZ153" s="5"/>
      <c r="FA153" s="5"/>
      <c r="FB153" s="5"/>
      <c r="FC153" s="5"/>
      <c r="FD153" s="5"/>
      <c r="FE153" s="5"/>
      <c r="FF153" s="4">
        <v>0.64870000000000005</v>
      </c>
      <c r="FG153" s="4">
        <v>0.73370000000000002</v>
      </c>
      <c r="FH153" s="4">
        <v>0.23910000000000001</v>
      </c>
      <c r="FI153" s="4">
        <v>1.24E-2</v>
      </c>
      <c r="FJ153" s="4">
        <v>0.84460000000000002</v>
      </c>
      <c r="FK153" s="4">
        <v>0.24349999999999999</v>
      </c>
      <c r="FL153" s="4">
        <v>1</v>
      </c>
      <c r="FM153" s="4">
        <v>2.2092000000000001</v>
      </c>
      <c r="FN153" s="5">
        <v>0.65969999999999995</v>
      </c>
      <c r="FO153" s="5">
        <v>0.75790000000000002</v>
      </c>
      <c r="FP153" s="5">
        <v>0.21149999999999999</v>
      </c>
      <c r="FQ153" s="5">
        <v>2.2499999999999999E-2</v>
      </c>
      <c r="FR153" s="5">
        <v>0.82099999999999995</v>
      </c>
      <c r="FS153" s="5">
        <v>0.2462</v>
      </c>
      <c r="FT153" s="5">
        <v>1</v>
      </c>
      <c r="FU153" s="5">
        <v>1.8512999999999999</v>
      </c>
      <c r="FV153" s="4">
        <v>0.68149999999999999</v>
      </c>
      <c r="FW153" s="4">
        <v>0.80659999999999998</v>
      </c>
      <c r="FX153" s="4">
        <v>0.17100000000000001</v>
      </c>
      <c r="FY153" s="4">
        <v>3.3599999999999998E-2</v>
      </c>
      <c r="FZ153" s="4">
        <v>0.76549999999999996</v>
      </c>
      <c r="GA153" s="4">
        <v>0.2646</v>
      </c>
      <c r="GB153" s="4">
        <v>0.99990000000000001</v>
      </c>
      <c r="GC153" s="4">
        <v>1.2605999999999999</v>
      </c>
      <c r="GD153" s="5"/>
      <c r="GE153" s="5"/>
      <c r="GF153" s="5"/>
      <c r="GG153" s="5"/>
      <c r="GH153" s="5"/>
      <c r="GI153" s="5"/>
      <c r="GJ153" s="5"/>
      <c r="GK153" s="5"/>
      <c r="GL153" s="4"/>
      <c r="GM153" s="4"/>
      <c r="GN153" s="4"/>
      <c r="GO153" s="4"/>
      <c r="GP153" s="4"/>
      <c r="GQ153" s="4"/>
      <c r="GR153" s="4"/>
      <c r="GS153" s="4"/>
      <c r="GT153" s="5"/>
      <c r="GU153" s="5"/>
      <c r="GV153" s="5"/>
      <c r="GW153" s="5"/>
      <c r="GX153" s="5"/>
      <c r="GY153" s="5"/>
      <c r="GZ153" s="5"/>
      <c r="HA153" s="5"/>
      <c r="HB153" s="4">
        <v>0.6583</v>
      </c>
      <c r="HC153" s="4">
        <v>0.75490000000000002</v>
      </c>
      <c r="HD153" s="4">
        <v>0.2142</v>
      </c>
      <c r="HE153" s="4">
        <v>2.2499999999999999E-2</v>
      </c>
      <c r="HF153" s="4">
        <v>0.81989999999999996</v>
      </c>
      <c r="HG153" s="4"/>
      <c r="HH153" s="4">
        <v>1</v>
      </c>
      <c r="HI153" s="4">
        <v>1.8293999999999999</v>
      </c>
      <c r="HJ153" s="5"/>
      <c r="HK153" s="5"/>
      <c r="HL153" s="5"/>
      <c r="HM153" s="5"/>
      <c r="HN153" s="5"/>
      <c r="HO153" s="5"/>
      <c r="HP153" s="5"/>
      <c r="HQ153" s="5"/>
      <c r="HR153" s="4"/>
      <c r="HS153" s="4"/>
      <c r="HT153" s="4"/>
      <c r="HU153" s="4"/>
      <c r="HV153" s="4"/>
      <c r="HW153" s="4"/>
      <c r="HX153" s="4"/>
      <c r="HY153" s="4"/>
      <c r="HZ153" s="5"/>
      <c r="IA153" s="5"/>
      <c r="IB153" s="5"/>
      <c r="IC153" s="5"/>
      <c r="ID153" s="5"/>
      <c r="IE153" s="5"/>
      <c r="IF153" s="5"/>
      <c r="IG153" s="5"/>
      <c r="IH153" s="4"/>
      <c r="II153" s="4"/>
      <c r="IJ153" s="4"/>
      <c r="IK153" s="4"/>
      <c r="IL153" s="4"/>
      <c r="IM153" s="4"/>
      <c r="IN153" s="4"/>
      <c r="IO153" s="4"/>
      <c r="IP153" s="5"/>
      <c r="IQ153" s="5"/>
      <c r="IR153" s="5"/>
      <c r="IS153" s="5"/>
      <c r="IT153" s="5"/>
      <c r="IU153" s="5"/>
      <c r="IV153" s="5"/>
      <c r="IW153" s="5"/>
      <c r="IX153" s="4"/>
      <c r="IY153" s="4"/>
      <c r="IZ153" s="4"/>
      <c r="JA153" s="4"/>
      <c r="JB153" s="4"/>
      <c r="JC153" s="4"/>
      <c r="JD153" s="4"/>
      <c r="JE153" s="4"/>
      <c r="JF153" s="5"/>
      <c r="JG153" s="5"/>
      <c r="JH153" s="5"/>
      <c r="JI153" s="5"/>
      <c r="JJ153" s="5"/>
      <c r="JK153" s="5"/>
      <c r="JL153" s="5"/>
      <c r="JM153" s="5"/>
      <c r="JN153" s="4">
        <f t="shared" si="64"/>
        <v>0.67137272727272723</v>
      </c>
      <c r="JO153" s="4">
        <f t="shared" si="65"/>
        <v>0.78492272727272727</v>
      </c>
      <c r="JP153" s="4">
        <f t="shared" si="66"/>
        <v>0.19987272727272726</v>
      </c>
      <c r="JQ153" s="4">
        <f t="shared" si="67"/>
        <v>2.5090909090909094E-2</v>
      </c>
      <c r="JR153" s="4">
        <f t="shared" si="68"/>
        <v>0.77599999999999991</v>
      </c>
      <c r="JS153" s="4">
        <f t="shared" si="69"/>
        <v>0.25185000000000002</v>
      </c>
      <c r="JT153" s="4">
        <f t="shared" si="70"/>
        <v>0.99611818181818179</v>
      </c>
      <c r="JU153" s="4">
        <f t="shared" si="71"/>
        <v>1.75465</v>
      </c>
      <c r="JV153" s="1" t="str" cm="1">
        <f t="array" aca="1" ref="JV153" ca="1">CONCATENATE(INDIRECT(ADDRESS(1,MATCH(_xlfn.MINIFS(B153:JM153,metrics.rec,"MAE"),B153:JM153,0)+1)), ", ", INDIRECT(ADDRESS(2,MATCH(_xlfn.MINIFS(B153:JM153,metrics.rec,"MAE"),B153:JM153,0)+1)))</f>
        <v>k=5, r=0.1</v>
      </c>
      <c r="JW153" s="1" t="str" cm="1">
        <f t="array" aca="1" ref="JW153" ca="1">CONCATENATE(INDIRECT(ADDRESS(1,MATCH(_xlfn.MINIFS(B153:JM153,metrics.rec,"MSE"),B153:JM153,0)+1)), ", ", INDIRECT(ADDRESS(2,MATCH(_xlfn.MINIFS(B153:JM153,metrics.rec,"MSE"),B153:JM153,0)+1)))</f>
        <v>k=5, r=0.1</v>
      </c>
      <c r="JX153" s="1" t="str" cm="1">
        <f t="array" aca="1" ref="JX153" ca="1">CONCATENATE(INDIRECT(ADDRESS(1,MATCH(_xlfn.MAXIFS(B153:JM153,metrics.rec,"R"),B153:JM153,0)+1)), ", ", INDIRECT(ADDRESS(2,MATCH(_xlfn.MAXIFS(B153:JM153,metrics.rec,"R"),B153:JM153,0)+1)))</f>
        <v>k=10, r=0.1</v>
      </c>
      <c r="JY153" s="1" t="str" cm="1">
        <f t="array" aca="1" ref="JY153" ca="1">CONCATENATE(INDIRECT(ADDRESS(1,MATCH(_xlfn.MAXIFS(B153:JM153,metrics.rec,"Precision"),B153:JM153,0)+1)), ", ", INDIRECT(ADDRESS(2,MATCH(_xlfn.MAXIFS(B153:JM153,metrics.rec,"Precision"),B153:JM153,0)+1)))</f>
        <v>k=15, r=0.9</v>
      </c>
      <c r="JZ153" s="1" t="str" cm="1">
        <f t="array" aca="1" ref="JZ153" ca="1">CONCATENATE(INDIRECT(ADDRESS(1,MATCH(_xlfn.MAXIFS(B153:JM153,metrics.rec,"Recall"),B153:JM153,0)+1)), ", ", INDIRECT(ADDRESS(2,MATCH(_xlfn.MAXIFS(B153:JM153,metrics.rec,"Recall"),B153:JM153,0)+1)))</f>
        <v>k=10, r=0.1</v>
      </c>
      <c r="KA153" s="1" t="str" cm="1">
        <f t="array" aca="1" ref="KA153" ca="1">CONCATENATE(INDIRECT(ADDRESS(1,MATCH(_xlfn.MAXIFS(B153:JM153,metrics.rec,"Coverage"),B153:JM153,0)+1)), ", ", INDIRECT(ADDRESS(2,MATCH(_xlfn.MAXIFS(B153:JM153,metrics.rec,"Coverage"),B153:JM153,0)+1)))</f>
        <v>k=5, r=0.8</v>
      </c>
      <c r="KB153" s="1" t="str" cm="1">
        <f t="array" aca="1" ref="KB153" ca="1">CONCATENATE(INDIRECT(ADDRESS(1,MATCH(_xlfn.MAXIFS(B153:JM153,metrics.rec,"Recatio"),B153:JM153,0)+1)), ", ", INDIRECT(ADDRESS(2,MATCH(_xlfn.MAXIFS(B153:JM153,metrics.rec,"Recatio"),B153:JM153,0)+1)))</f>
        <v>k=5, r=0.1</v>
      </c>
      <c r="KC153" s="1" t="str" cm="1">
        <f t="array" aca="1" ref="KC153" ca="1">CONCATENATE(INDIRECT(ADDRESS(1,MATCH(_xlfn.MINIFS(B153:JM153,metrics.rec,"Time"),B153:JM153,0)+1)), ", ", INDIRECT(ADDRESS(2,MATCH(_xlfn.MINIFS(B153:JM153,metrics.rec,"Time"),B153:JM153,0)+1)))</f>
        <v>k=15, r=0.9</v>
      </c>
    </row>
    <row r="154" spans="1:289" x14ac:dyDescent="0.2">
      <c r="A154" s="1" t="s">
        <v>136</v>
      </c>
      <c r="B154" s="4">
        <v>0.67490000000000006</v>
      </c>
      <c r="C154" s="4">
        <v>0.77649999999999997</v>
      </c>
      <c r="D154" s="4">
        <v>0.17199999999999999</v>
      </c>
      <c r="E154" s="4">
        <v>3.5000000000000001E-3</v>
      </c>
      <c r="F154" s="4">
        <v>0.67559999999999998</v>
      </c>
      <c r="G154" s="4"/>
      <c r="H154" s="4">
        <v>1</v>
      </c>
      <c r="I154" s="4">
        <v>2.5585</v>
      </c>
      <c r="J154" s="5">
        <v>0.68289999999999995</v>
      </c>
      <c r="K154" s="5">
        <v>0.79900000000000004</v>
      </c>
      <c r="L154" s="5">
        <v>0.17</v>
      </c>
      <c r="M154" s="5">
        <v>6.4000000000000003E-3</v>
      </c>
      <c r="N154" s="5">
        <v>0.65720000000000001</v>
      </c>
      <c r="O154" s="5">
        <v>0.23710000000000001</v>
      </c>
      <c r="P154" s="5">
        <v>1</v>
      </c>
      <c r="Q154" s="5">
        <v>2.5665</v>
      </c>
      <c r="R154" s="4">
        <v>0.69299999999999995</v>
      </c>
      <c r="S154" s="4">
        <v>0.8206</v>
      </c>
      <c r="T154" s="4">
        <v>0.17219999999999999</v>
      </c>
      <c r="U154" s="4">
        <v>9.1999999999999998E-3</v>
      </c>
      <c r="V154" s="4">
        <v>0.64129999999999998</v>
      </c>
      <c r="W154" s="4"/>
      <c r="X154" s="4">
        <v>1</v>
      </c>
      <c r="Y154" s="4">
        <v>2.1507999999999998</v>
      </c>
      <c r="Z154" s="5">
        <v>0.69930000000000003</v>
      </c>
      <c r="AA154" s="5">
        <v>0.83550000000000002</v>
      </c>
      <c r="AB154" s="5">
        <v>0.16309999999999999</v>
      </c>
      <c r="AC154" s="5">
        <v>1.21E-2</v>
      </c>
      <c r="AD154" s="5">
        <v>0.62419999999999998</v>
      </c>
      <c r="AE154" s="5">
        <v>0.2611</v>
      </c>
      <c r="AF154" s="5">
        <v>1</v>
      </c>
      <c r="AG154" s="5">
        <v>2.0244</v>
      </c>
      <c r="AH154" s="4">
        <v>0.70550000000000002</v>
      </c>
      <c r="AI154" s="4">
        <v>0.85289999999999999</v>
      </c>
      <c r="AJ154" s="4">
        <v>0.16470000000000001</v>
      </c>
      <c r="AK154" s="4">
        <v>1.46E-2</v>
      </c>
      <c r="AL154" s="4">
        <v>0.60809999999999997</v>
      </c>
      <c r="AM154" s="4"/>
      <c r="AN154" s="4">
        <v>1</v>
      </c>
      <c r="AO154" s="4">
        <v>2.1429</v>
      </c>
      <c r="AP154" s="5">
        <v>0.71160000000000001</v>
      </c>
      <c r="AQ154" s="5">
        <v>0.86729999999999996</v>
      </c>
      <c r="AR154" s="5">
        <v>0.1542</v>
      </c>
      <c r="AS154" s="5">
        <v>1.72E-2</v>
      </c>
      <c r="AT154" s="5">
        <v>0.59640000000000004</v>
      </c>
      <c r="AU154" s="5">
        <v>0.30669999999999997</v>
      </c>
      <c r="AV154" s="5">
        <v>0.99929999999999997</v>
      </c>
      <c r="AW154" s="5">
        <v>1.6738999999999999</v>
      </c>
      <c r="AX154" s="4">
        <v>0.71789999999999998</v>
      </c>
      <c r="AY154" s="4">
        <v>0.88770000000000004</v>
      </c>
      <c r="AZ154" s="4">
        <v>0.1411</v>
      </c>
      <c r="BA154" s="4">
        <v>2.06E-2</v>
      </c>
      <c r="BB154" s="4">
        <v>0.59689999999999999</v>
      </c>
      <c r="BC154" s="4"/>
      <c r="BD154" s="4">
        <v>0.998</v>
      </c>
      <c r="BE154" s="4">
        <v>1.5903</v>
      </c>
      <c r="BF154" s="5">
        <v>0.72589999999999999</v>
      </c>
      <c r="BG154" s="5">
        <v>0.91579999999999995</v>
      </c>
      <c r="BH154" s="5">
        <v>0.12470000000000001</v>
      </c>
      <c r="BI154" s="5">
        <v>2.7699999999999999E-2</v>
      </c>
      <c r="BJ154" s="5">
        <v>0.59499999999999997</v>
      </c>
      <c r="BK154" s="5">
        <v>0.3397</v>
      </c>
      <c r="BL154" s="5">
        <v>0.99239999999999995</v>
      </c>
      <c r="BM154" s="5">
        <v>0.94420000000000004</v>
      </c>
      <c r="BN154" s="4">
        <v>0.75180000000000002</v>
      </c>
      <c r="BO154" s="4">
        <v>0.97870000000000001</v>
      </c>
      <c r="BP154" s="4">
        <v>7.7299999999999994E-2</v>
      </c>
      <c r="BQ154" s="4">
        <v>5.4300000000000001E-2</v>
      </c>
      <c r="BR154" s="4">
        <v>0.502</v>
      </c>
      <c r="BS154" s="4"/>
      <c r="BT154" s="4">
        <v>0.94610000000000005</v>
      </c>
      <c r="BU154" s="4">
        <v>0.75319999999999998</v>
      </c>
      <c r="BV154" s="5">
        <v>0.67669999999999997</v>
      </c>
      <c r="BW154" s="5">
        <v>0.78490000000000004</v>
      </c>
      <c r="BX154" s="5">
        <v>0.18890000000000001</v>
      </c>
      <c r="BY154" s="5">
        <v>3.3999999999999998E-3</v>
      </c>
      <c r="BZ154" s="5">
        <v>0.6734</v>
      </c>
      <c r="CA154" s="5">
        <v>0.22889999999999999</v>
      </c>
      <c r="CB154" s="5">
        <v>1</v>
      </c>
      <c r="CC154" s="5">
        <v>2.5249999999999999</v>
      </c>
      <c r="CD154" s="4">
        <v>0.69099999999999995</v>
      </c>
      <c r="CE154" s="4">
        <v>0.81599999999999995</v>
      </c>
      <c r="CF154" s="4">
        <v>0.1696</v>
      </c>
      <c r="CG154" s="4">
        <v>9.2999999999999992E-3</v>
      </c>
      <c r="CH154" s="4">
        <v>0.64270000000000005</v>
      </c>
      <c r="CI154" s="4">
        <v>0.24840000000000001</v>
      </c>
      <c r="CJ154" s="4">
        <v>1</v>
      </c>
      <c r="CK154" s="4">
        <v>2.1229</v>
      </c>
      <c r="CL154" s="5">
        <v>0.70389999999999997</v>
      </c>
      <c r="CM154" s="5">
        <v>0.84989999999999999</v>
      </c>
      <c r="CN154" s="5">
        <v>0.16470000000000001</v>
      </c>
      <c r="CO154" s="5">
        <v>1.46E-2</v>
      </c>
      <c r="CP154" s="5">
        <v>0.60970000000000002</v>
      </c>
      <c r="CQ154" s="5">
        <v>0.28050000000000003</v>
      </c>
      <c r="CR154" s="5">
        <v>1</v>
      </c>
      <c r="CS154" s="5">
        <v>1.8048999999999999</v>
      </c>
      <c r="CT154" s="4">
        <v>0.71679999999999999</v>
      </c>
      <c r="CU154" s="4">
        <v>0.88680000000000003</v>
      </c>
      <c r="CV154" s="4">
        <v>0.14549999999999999</v>
      </c>
      <c r="CW154" s="4">
        <v>2.07E-2</v>
      </c>
      <c r="CX154" s="4">
        <v>0.59619999999999995</v>
      </c>
      <c r="CY154" s="4">
        <v>0.33510000000000001</v>
      </c>
      <c r="CZ154" s="4">
        <v>0.99790000000000001</v>
      </c>
      <c r="DA154" s="4">
        <v>1.2222999999999999</v>
      </c>
      <c r="DB154" s="5">
        <v>0.75319999999999998</v>
      </c>
      <c r="DC154" s="5">
        <v>0.98199999999999998</v>
      </c>
      <c r="DD154" s="5">
        <v>8.1100000000000005E-2</v>
      </c>
      <c r="DE154" s="5">
        <v>5.4600000000000003E-2</v>
      </c>
      <c r="DF154" s="5">
        <v>0.50219999999999998</v>
      </c>
      <c r="DG154" s="5">
        <v>0.2278</v>
      </c>
      <c r="DH154" s="5">
        <v>0.9476</v>
      </c>
      <c r="DI154" s="5">
        <v>0.57650000000000001</v>
      </c>
      <c r="DJ154" s="4">
        <v>0.6804</v>
      </c>
      <c r="DK154" s="4">
        <v>0.7913</v>
      </c>
      <c r="DL154" s="4">
        <v>0.17480000000000001</v>
      </c>
      <c r="DM154" s="4">
        <v>3.5000000000000001E-3</v>
      </c>
      <c r="DN154" s="4">
        <v>0.67230000000000001</v>
      </c>
      <c r="DO154" s="4">
        <v>0.22789999999999999</v>
      </c>
      <c r="DP154" s="4">
        <v>1</v>
      </c>
      <c r="DQ154" s="4">
        <v>2.5889000000000002</v>
      </c>
      <c r="DR154" s="10"/>
      <c r="DS154" s="10"/>
      <c r="DT154" s="10"/>
      <c r="DU154" s="10"/>
      <c r="DV154" s="10"/>
      <c r="DW154" s="10"/>
      <c r="DX154" s="10"/>
      <c r="DY154" s="10"/>
      <c r="DZ154" s="4">
        <v>0.70340000000000003</v>
      </c>
      <c r="EA154" s="4">
        <v>0.84940000000000004</v>
      </c>
      <c r="EB154" s="4">
        <v>0.15959999999999999</v>
      </c>
      <c r="EC154" s="4">
        <v>1.47E-2</v>
      </c>
      <c r="ED154" s="4">
        <v>0.60960000000000003</v>
      </c>
      <c r="EE154" s="4">
        <v>0.28060000000000002</v>
      </c>
      <c r="EF154" s="4">
        <v>0.99990000000000001</v>
      </c>
      <c r="EG154" s="4">
        <v>1.7774000000000001</v>
      </c>
      <c r="EH154" s="5">
        <v>0.71719999999999995</v>
      </c>
      <c r="EI154" s="5">
        <v>0.88939999999999997</v>
      </c>
      <c r="EJ154" s="5">
        <v>0.14560000000000001</v>
      </c>
      <c r="EK154" s="5">
        <v>2.07E-2</v>
      </c>
      <c r="EL154" s="5">
        <v>0.59609999999999996</v>
      </c>
      <c r="EM154" s="5">
        <v>0.33479999999999999</v>
      </c>
      <c r="EN154" s="5">
        <v>0.99790000000000001</v>
      </c>
      <c r="EO154" s="5">
        <v>1.2525999999999999</v>
      </c>
      <c r="EP154" s="4">
        <v>0.753</v>
      </c>
      <c r="EQ154" s="4">
        <v>0.98399999999999999</v>
      </c>
      <c r="ER154" s="4">
        <v>8.7900000000000006E-2</v>
      </c>
      <c r="ES154" s="4">
        <v>5.5E-2</v>
      </c>
      <c r="ET154" s="4">
        <v>0.50190000000000001</v>
      </c>
      <c r="EU154" s="4">
        <v>0.2261</v>
      </c>
      <c r="EV154" s="4">
        <v>0.94140000000000001</v>
      </c>
      <c r="EW154" s="4">
        <v>0.56089999999999995</v>
      </c>
      <c r="EX154" s="5"/>
      <c r="EY154" s="5"/>
      <c r="EZ154" s="5"/>
      <c r="FA154" s="5"/>
      <c r="FB154" s="5"/>
      <c r="FC154" s="5"/>
      <c r="FD154" s="5"/>
      <c r="FE154" s="5"/>
      <c r="FF154" s="4">
        <v>0.69159999999999999</v>
      </c>
      <c r="FG154" s="4">
        <v>0.82030000000000003</v>
      </c>
      <c r="FH154" s="4">
        <v>0.1676</v>
      </c>
      <c r="FI154" s="4">
        <v>9.2999999999999992E-3</v>
      </c>
      <c r="FJ154" s="4">
        <v>0.64170000000000005</v>
      </c>
      <c r="FK154" s="4">
        <v>0.2477</v>
      </c>
      <c r="FL154" s="4">
        <v>1</v>
      </c>
      <c r="FM154" s="4">
        <v>2.2023000000000001</v>
      </c>
      <c r="FN154" s="5">
        <v>0.70840000000000003</v>
      </c>
      <c r="FO154" s="5">
        <v>0.86080000000000001</v>
      </c>
      <c r="FP154" s="5">
        <v>0.15809999999999999</v>
      </c>
      <c r="FQ154" s="5">
        <v>1.4500000000000001E-2</v>
      </c>
      <c r="FR154" s="5">
        <v>0.6099</v>
      </c>
      <c r="FS154" s="5">
        <v>0.28149999999999997</v>
      </c>
      <c r="FT154" s="5">
        <v>0.99980000000000002</v>
      </c>
      <c r="FU154" s="5">
        <v>1.7929999999999999</v>
      </c>
      <c r="FV154" s="4">
        <v>0.71730000000000005</v>
      </c>
      <c r="FW154" s="4">
        <v>0.88770000000000004</v>
      </c>
      <c r="FX154" s="4">
        <v>0.14410000000000001</v>
      </c>
      <c r="FY154" s="4">
        <v>2.06E-2</v>
      </c>
      <c r="FZ154" s="4">
        <v>0.59550000000000003</v>
      </c>
      <c r="GA154" s="4">
        <v>0.3362</v>
      </c>
      <c r="GB154" s="4">
        <v>0.99839999999999995</v>
      </c>
      <c r="GC154" s="4">
        <v>1.2314000000000001</v>
      </c>
      <c r="GD154" s="5"/>
      <c r="GE154" s="5"/>
      <c r="GF154" s="5"/>
      <c r="GG154" s="5"/>
      <c r="GH154" s="5"/>
      <c r="GI154" s="5"/>
      <c r="GJ154" s="5"/>
      <c r="GK154" s="5"/>
      <c r="GL154" s="4"/>
      <c r="GM154" s="4"/>
      <c r="GN154" s="4"/>
      <c r="GO154" s="4"/>
      <c r="GP154" s="4"/>
      <c r="GQ154" s="4"/>
      <c r="GR154" s="4"/>
      <c r="GS154" s="4"/>
      <c r="GT154" s="5"/>
      <c r="GU154" s="5"/>
      <c r="GV154" s="5"/>
      <c r="GW154" s="5"/>
      <c r="GX154" s="5"/>
      <c r="GY154" s="5"/>
      <c r="GZ154" s="5"/>
      <c r="HA154" s="5"/>
      <c r="HB154" s="4"/>
      <c r="HC154" s="4"/>
      <c r="HD154" s="4"/>
      <c r="HE154" s="4"/>
      <c r="HF154" s="4"/>
      <c r="HG154" s="4"/>
      <c r="HH154" s="4"/>
      <c r="HI154" s="4"/>
      <c r="HJ154" s="5"/>
      <c r="HK154" s="5"/>
      <c r="HL154" s="5"/>
      <c r="HM154" s="5"/>
      <c r="HN154" s="5"/>
      <c r="HO154" s="5"/>
      <c r="HP154" s="5"/>
      <c r="HQ154" s="5"/>
      <c r="HR154" s="4"/>
      <c r="HS154" s="4"/>
      <c r="HT154" s="4"/>
      <c r="HU154" s="4"/>
      <c r="HV154" s="4"/>
      <c r="HW154" s="4"/>
      <c r="HX154" s="4"/>
      <c r="HY154" s="4"/>
      <c r="HZ154" s="5"/>
      <c r="IA154" s="5"/>
      <c r="IB154" s="5"/>
      <c r="IC154" s="5"/>
      <c r="ID154" s="5"/>
      <c r="IE154" s="5"/>
      <c r="IF154" s="5"/>
      <c r="IG154" s="5"/>
      <c r="IH154" s="4"/>
      <c r="II154" s="4"/>
      <c r="IJ154" s="4"/>
      <c r="IK154" s="4"/>
      <c r="IL154" s="4"/>
      <c r="IM154" s="4"/>
      <c r="IN154" s="4"/>
      <c r="IO154" s="4"/>
      <c r="IP154" s="5"/>
      <c r="IQ154" s="5"/>
      <c r="IR154" s="5"/>
      <c r="IS154" s="5"/>
      <c r="IT154" s="5"/>
      <c r="IU154" s="5"/>
      <c r="IV154" s="5"/>
      <c r="IW154" s="5"/>
      <c r="IX154" s="4"/>
      <c r="IY154" s="4"/>
      <c r="IZ154" s="4"/>
      <c r="JA154" s="4"/>
      <c r="JB154" s="4"/>
      <c r="JC154" s="4"/>
      <c r="JD154" s="4"/>
      <c r="JE154" s="4"/>
      <c r="JF154" s="5"/>
      <c r="JG154" s="5"/>
      <c r="JH154" s="5"/>
      <c r="JI154" s="5"/>
      <c r="JJ154" s="5"/>
      <c r="JK154" s="5"/>
      <c r="JL154" s="5"/>
      <c r="JM154" s="5"/>
      <c r="JN154" s="4">
        <f t="shared" si="64"/>
        <v>0.70836666666666659</v>
      </c>
      <c r="JO154" s="4">
        <f t="shared" si="65"/>
        <v>0.86364285714285705</v>
      </c>
      <c r="JP154" s="4">
        <f t="shared" si="66"/>
        <v>0.14889523809523814</v>
      </c>
      <c r="JQ154" s="4">
        <f t="shared" si="67"/>
        <v>1.9357142857142857E-2</v>
      </c>
      <c r="JR154" s="4">
        <f t="shared" si="68"/>
        <v>0.60704285714285711</v>
      </c>
      <c r="JS154" s="4">
        <f t="shared" si="69"/>
        <v>0.27500625000000001</v>
      </c>
      <c r="JT154" s="4">
        <f t="shared" si="70"/>
        <v>0.99136666666666684</v>
      </c>
      <c r="JU154" s="4">
        <f t="shared" si="71"/>
        <v>1.7172761904761906</v>
      </c>
      <c r="JV154" s="1" t="str" cm="1">
        <f t="array" aca="1" ref="JV154" ca="1">CONCATENATE(INDIRECT(ADDRESS(1,MATCH(_xlfn.MINIFS(B154:JM154,metrics.rec,"MAE"),B154:JM154,0)+1)), ", ", INDIRECT(ADDRESS(2,MATCH(_xlfn.MINIFS(B154:JM154,metrics.rec,"MAE"),B154:JM154,0)+1)))</f>
        <v>k=5, r=0.1</v>
      </c>
      <c r="JW154" s="1" t="str" cm="1">
        <f t="array" aca="1" ref="JW154" ca="1">CONCATENATE(INDIRECT(ADDRESS(1,MATCH(_xlfn.MINIFS(B154:JM154,metrics.rec,"MSE"),B154:JM154,0)+1)), ", ", INDIRECT(ADDRESS(2,MATCH(_xlfn.MINIFS(B154:JM154,metrics.rec,"MSE"),B154:JM154,0)+1)))</f>
        <v>k=5, r=0.1</v>
      </c>
      <c r="JX154" s="1" t="str" cm="1">
        <f t="array" aca="1" ref="JX154" ca="1">CONCATENATE(INDIRECT(ADDRESS(1,MATCH(_xlfn.MAXIFS(B154:JM154,metrics.rec,"R"),B154:JM154,0)+1)), ", ", INDIRECT(ADDRESS(2,MATCH(_xlfn.MAXIFS(B154:JM154,metrics.rec,"R"),B154:JM154,0)+1)))</f>
        <v>k=10, r=0.1</v>
      </c>
      <c r="JY154" s="1" t="str" cm="1">
        <f t="array" aca="1" ref="JY154" ca="1">CONCATENATE(INDIRECT(ADDRESS(1,MATCH(_xlfn.MAXIFS(B154:JM154,metrics.rec,"Precision"),B154:JM154,0)+1)), ", ", INDIRECT(ADDRESS(2,MATCH(_xlfn.MAXIFS(B154:JM154,metrics.rec,"Precision"),B154:JM154,0)+1)))</f>
        <v>k=15, r=0.9</v>
      </c>
      <c r="JZ154" s="1" t="str" cm="1">
        <f t="array" aca="1" ref="JZ154" ca="1">CONCATENATE(INDIRECT(ADDRESS(1,MATCH(_xlfn.MAXIFS(B154:JM154,metrics.rec,"Recall"),B154:JM154,0)+1)), ", ", INDIRECT(ADDRESS(2,MATCH(_xlfn.MAXIFS(B154:JM154,metrics.rec,"Recall"),B154:JM154,0)+1)))</f>
        <v>k=5, r=0.1</v>
      </c>
      <c r="KA154" s="1" t="str" cm="1">
        <f t="array" aca="1" ref="KA154" ca="1">CONCATENATE(INDIRECT(ADDRESS(1,MATCH(_xlfn.MAXIFS(B154:JM154,metrics.rec,"Coverage"),B154:JM154,0)+1)), ", ", INDIRECT(ADDRESS(2,MATCH(_xlfn.MAXIFS(B154:JM154,metrics.rec,"Coverage"),B154:JM154,0)+1)))</f>
        <v>k=5, r=0.8</v>
      </c>
      <c r="KB154" s="1" t="str" cm="1">
        <f t="array" aca="1" ref="KB154" ca="1">CONCATENATE(INDIRECT(ADDRESS(1,MATCH(_xlfn.MAXIFS(B154:JM154,metrics.rec,"Recatio"),B154:JM154,0)+1)), ", ", INDIRECT(ADDRESS(2,MATCH(_xlfn.MAXIFS(B154:JM154,metrics.rec,"Recatio"),B154:JM154,0)+1)))</f>
        <v>k=5, r=0.1</v>
      </c>
      <c r="KC154" s="1" t="str" cm="1">
        <f t="array" aca="1" ref="KC154" ca="1">CONCATENATE(INDIRECT(ADDRESS(1,MATCH(_xlfn.MINIFS(B154:JM154,metrics.rec,"Time"),B154:JM154,0)+1)), ", ", INDIRECT(ADDRESS(2,MATCH(_xlfn.MINIFS(B154:JM154,metrics.rec,"Time"),B154:JM154,0)+1)))</f>
        <v>k=15, r=0.9</v>
      </c>
    </row>
    <row r="155" spans="1:289" x14ac:dyDescent="0.2">
      <c r="A155" s="1" t="s">
        <v>137</v>
      </c>
      <c r="B155" s="4">
        <v>0.6321</v>
      </c>
      <c r="C155" s="4">
        <v>0.69120000000000004</v>
      </c>
      <c r="D155" s="4">
        <v>0.25800000000000001</v>
      </c>
      <c r="E155" s="4">
        <v>4.0000000000000001E-3</v>
      </c>
      <c r="F155" s="4">
        <v>0.8448</v>
      </c>
      <c r="G155" s="4"/>
      <c r="H155" s="4">
        <v>1</v>
      </c>
      <c r="I155" s="4">
        <v>2.5733000000000001</v>
      </c>
      <c r="J155" s="5">
        <v>0.63939999999999997</v>
      </c>
      <c r="K155" s="5">
        <v>0.71030000000000004</v>
      </c>
      <c r="L155" s="5">
        <v>0.24390000000000001</v>
      </c>
      <c r="M155" s="5">
        <v>7.9000000000000008E-3</v>
      </c>
      <c r="N155" s="5">
        <v>0.83809999999999996</v>
      </c>
      <c r="O155" s="5">
        <v>0.24399999999999999</v>
      </c>
      <c r="P155" s="5">
        <v>1</v>
      </c>
      <c r="Q155" s="5">
        <v>2.5680000000000001</v>
      </c>
      <c r="R155" s="4">
        <v>0.64559999999999995</v>
      </c>
      <c r="S155" s="4">
        <v>0.72340000000000004</v>
      </c>
      <c r="T155" s="4">
        <v>0.23549999999999999</v>
      </c>
      <c r="U155" s="4">
        <v>1.21E-2</v>
      </c>
      <c r="V155" s="4">
        <v>0.82689999999999997</v>
      </c>
      <c r="W155" s="4"/>
      <c r="X155" s="4">
        <v>1</v>
      </c>
      <c r="Y155" s="4">
        <v>2.1613000000000002</v>
      </c>
      <c r="Z155" s="5">
        <v>0.65110000000000001</v>
      </c>
      <c r="AA155" s="5">
        <v>0.73519999999999996</v>
      </c>
      <c r="AB155" s="5">
        <v>0.219</v>
      </c>
      <c r="AC155" s="5">
        <v>1.66E-2</v>
      </c>
      <c r="AD155" s="5">
        <v>0.81479999999999997</v>
      </c>
      <c r="AE155" s="5">
        <v>0.2485</v>
      </c>
      <c r="AF155" s="5">
        <v>1</v>
      </c>
      <c r="AG155" s="5">
        <v>2.0182000000000002</v>
      </c>
      <c r="AH155" s="4">
        <v>0.65900000000000003</v>
      </c>
      <c r="AI155" s="4">
        <v>0.75260000000000005</v>
      </c>
      <c r="AJ155" s="4">
        <v>0.20080000000000001</v>
      </c>
      <c r="AK155" s="4">
        <v>2.1000000000000001E-2</v>
      </c>
      <c r="AL155" s="4">
        <v>0.79559999999999997</v>
      </c>
      <c r="AM155" s="4"/>
      <c r="AN155" s="4">
        <v>1</v>
      </c>
      <c r="AO155" s="4">
        <v>2.1494</v>
      </c>
      <c r="AP155" s="5">
        <v>0.66990000000000005</v>
      </c>
      <c r="AQ155" s="5">
        <v>0.77690000000000003</v>
      </c>
      <c r="AR155" s="5">
        <v>0.18110000000000001</v>
      </c>
      <c r="AS155" s="5">
        <v>2.53E-2</v>
      </c>
      <c r="AT155" s="5">
        <v>0.77070000000000005</v>
      </c>
      <c r="AU155" s="5">
        <v>0.26850000000000002</v>
      </c>
      <c r="AV155" s="5">
        <v>0.99929999999999997</v>
      </c>
      <c r="AW155" s="5">
        <v>1.6589</v>
      </c>
      <c r="AX155" s="4">
        <v>0.68620000000000003</v>
      </c>
      <c r="AY155" s="4">
        <v>0.81379999999999997</v>
      </c>
      <c r="AZ155" s="4">
        <v>0.1444</v>
      </c>
      <c r="BA155" s="4">
        <v>2.9000000000000001E-2</v>
      </c>
      <c r="BB155" s="4">
        <v>0.7319</v>
      </c>
      <c r="BC155" s="4"/>
      <c r="BD155" s="4">
        <v>0.998</v>
      </c>
      <c r="BE155" s="4">
        <v>1.6653</v>
      </c>
      <c r="BF155" s="5">
        <v>0.70960000000000001</v>
      </c>
      <c r="BG155" s="5">
        <v>0.87290000000000001</v>
      </c>
      <c r="BH155" s="5">
        <v>0.11749999999999999</v>
      </c>
      <c r="BI155" s="5">
        <v>3.4099999999999998E-2</v>
      </c>
      <c r="BJ155" s="5">
        <v>0.6623</v>
      </c>
      <c r="BK155" s="5">
        <v>0.3075</v>
      </c>
      <c r="BL155" s="5">
        <v>0.99239999999999995</v>
      </c>
      <c r="BM155" s="5">
        <v>0.94420000000000004</v>
      </c>
      <c r="BN155" s="4">
        <v>0.75149999999999995</v>
      </c>
      <c r="BO155" s="4">
        <v>0.97560000000000002</v>
      </c>
      <c r="BP155" s="4">
        <v>7.6200000000000004E-2</v>
      </c>
      <c r="BQ155" s="4">
        <v>5.5300000000000002E-2</v>
      </c>
      <c r="BR155" s="4">
        <v>0.50690000000000002</v>
      </c>
      <c r="BS155" s="4"/>
      <c r="BT155" s="4">
        <v>0.94610000000000005</v>
      </c>
      <c r="BU155" s="4">
        <v>0.74670000000000003</v>
      </c>
      <c r="BV155" s="5">
        <v>0.63680000000000003</v>
      </c>
      <c r="BW155" s="5">
        <v>0.70669999999999999</v>
      </c>
      <c r="BX155" s="5">
        <v>0.26540000000000002</v>
      </c>
      <c r="BY155" s="5">
        <v>4.0000000000000001E-3</v>
      </c>
      <c r="BZ155" s="5">
        <v>0.84530000000000005</v>
      </c>
      <c r="CA155" s="5">
        <v>0.24729999999999999</v>
      </c>
      <c r="CB155" s="5">
        <v>1</v>
      </c>
      <c r="CC155" s="5">
        <v>2.5884</v>
      </c>
      <c r="CD155" s="4">
        <v>0.64410000000000001</v>
      </c>
      <c r="CE155" s="4">
        <v>0.72060000000000002</v>
      </c>
      <c r="CF155" s="4">
        <v>0.24099999999999999</v>
      </c>
      <c r="CG155" s="4">
        <v>1.21E-2</v>
      </c>
      <c r="CH155" s="4">
        <v>0.82750000000000001</v>
      </c>
      <c r="CI155" s="4">
        <v>0.24590000000000001</v>
      </c>
      <c r="CJ155" s="4">
        <v>1</v>
      </c>
      <c r="CK155" s="4">
        <v>2.1288</v>
      </c>
      <c r="CL155" s="5">
        <v>0.6593</v>
      </c>
      <c r="CM155" s="5">
        <v>0.75480000000000003</v>
      </c>
      <c r="CN155" s="5">
        <v>0.20169999999999999</v>
      </c>
      <c r="CO155" s="5">
        <v>2.1100000000000001E-2</v>
      </c>
      <c r="CP155" s="5">
        <v>0.79600000000000004</v>
      </c>
      <c r="CQ155" s="5">
        <v>0.25459999999999999</v>
      </c>
      <c r="CR155" s="5">
        <v>1</v>
      </c>
      <c r="CS155" s="5">
        <v>1.8077000000000001</v>
      </c>
      <c r="CT155" s="4">
        <v>0.68430000000000002</v>
      </c>
      <c r="CU155" s="4">
        <v>0.81189999999999996</v>
      </c>
      <c r="CV155" s="4">
        <v>0.15540000000000001</v>
      </c>
      <c r="CW155" s="4">
        <v>2.9399999999999999E-2</v>
      </c>
      <c r="CX155" s="4">
        <v>0.73199999999999998</v>
      </c>
      <c r="CY155" s="4">
        <v>0.2898</v>
      </c>
      <c r="CZ155" s="4">
        <v>0.99790000000000001</v>
      </c>
      <c r="DA155" s="4">
        <v>1.2198</v>
      </c>
      <c r="DB155" s="5">
        <v>0.75270000000000004</v>
      </c>
      <c r="DC155" s="5">
        <v>0.9788</v>
      </c>
      <c r="DD155" s="5">
        <v>7.6600000000000001E-2</v>
      </c>
      <c r="DE155" s="5">
        <v>5.57E-2</v>
      </c>
      <c r="DF155" s="5">
        <v>0.50749999999999995</v>
      </c>
      <c r="DG155" s="5">
        <v>0.2258</v>
      </c>
      <c r="DH155" s="5">
        <v>0.9476</v>
      </c>
      <c r="DI155" s="5">
        <v>0.57999999999999996</v>
      </c>
      <c r="DJ155" s="4">
        <v>0.63629999999999998</v>
      </c>
      <c r="DK155" s="4">
        <v>0.70489999999999997</v>
      </c>
      <c r="DL155" s="4">
        <v>0.26329999999999998</v>
      </c>
      <c r="DM155" s="4">
        <v>4.0000000000000001E-3</v>
      </c>
      <c r="DN155" s="4">
        <v>0.84530000000000005</v>
      </c>
      <c r="DO155" s="4">
        <v>0.2472</v>
      </c>
      <c r="DP155" s="4">
        <v>1</v>
      </c>
      <c r="DQ155" s="4">
        <v>2.4922</v>
      </c>
      <c r="DR155" s="10"/>
      <c r="DS155" s="10"/>
      <c r="DT155" s="10"/>
      <c r="DU155" s="10"/>
      <c r="DV155" s="10"/>
      <c r="DW155" s="10"/>
      <c r="DX155" s="10"/>
      <c r="DY155" s="10"/>
      <c r="DZ155" s="4">
        <v>0.65859999999999996</v>
      </c>
      <c r="EA155" s="4">
        <v>0.75219999999999998</v>
      </c>
      <c r="EB155" s="4">
        <v>0.20419999999999999</v>
      </c>
      <c r="EC155" s="4">
        <v>2.1100000000000001E-2</v>
      </c>
      <c r="ED155" s="4">
        <v>0.79590000000000005</v>
      </c>
      <c r="EE155" s="4">
        <v>0.25490000000000002</v>
      </c>
      <c r="EF155" s="4">
        <v>0.99990000000000001</v>
      </c>
      <c r="EG155" s="4">
        <v>1.8514999999999999</v>
      </c>
      <c r="EH155" s="5">
        <v>0.68559999999999999</v>
      </c>
      <c r="EI155" s="5">
        <v>0.81479999999999997</v>
      </c>
      <c r="EJ155" s="5">
        <v>0.15540000000000001</v>
      </c>
      <c r="EK155" s="5">
        <v>2.9399999999999999E-2</v>
      </c>
      <c r="EL155" s="5">
        <v>0.73060000000000003</v>
      </c>
      <c r="EM155" s="5">
        <v>0.28899999999999998</v>
      </c>
      <c r="EN155" s="5">
        <v>0.99790000000000001</v>
      </c>
      <c r="EO155" s="5">
        <v>1.2392000000000001</v>
      </c>
      <c r="EP155" s="4">
        <v>0.75209999999999999</v>
      </c>
      <c r="EQ155" s="4">
        <v>0.9798</v>
      </c>
      <c r="ER155" s="4">
        <v>8.5199999999999998E-2</v>
      </c>
      <c r="ES155" s="4">
        <v>5.6000000000000001E-2</v>
      </c>
      <c r="ET155" s="4">
        <v>0.50539999999999996</v>
      </c>
      <c r="EU155" s="4">
        <v>0.2235</v>
      </c>
      <c r="EV155" s="4">
        <v>0.94140000000000001</v>
      </c>
      <c r="EW155" s="4">
        <v>0.54690000000000005</v>
      </c>
      <c r="EX155" s="5"/>
      <c r="EY155" s="5"/>
      <c r="EZ155" s="5"/>
      <c r="FA155" s="5"/>
      <c r="FB155" s="5"/>
      <c r="FC155" s="5"/>
      <c r="FD155" s="5"/>
      <c r="FE155" s="5"/>
      <c r="FF155" s="4">
        <v>0.64610000000000001</v>
      </c>
      <c r="FG155" s="4">
        <v>0.72609999999999997</v>
      </c>
      <c r="FH155" s="4">
        <v>0.23599999999999999</v>
      </c>
      <c r="FI155" s="4">
        <v>1.21E-2</v>
      </c>
      <c r="FJ155" s="4">
        <v>0.82799999999999996</v>
      </c>
      <c r="FK155" s="4">
        <v>0.24590000000000001</v>
      </c>
      <c r="FL155" s="4">
        <v>1</v>
      </c>
      <c r="FM155" s="4">
        <v>2.4079999999999999</v>
      </c>
      <c r="FN155" s="5">
        <v>0.65980000000000005</v>
      </c>
      <c r="FO155" s="5">
        <v>0.75639999999999996</v>
      </c>
      <c r="FP155" s="5">
        <v>0.20150000000000001</v>
      </c>
      <c r="FQ155" s="5">
        <v>2.1100000000000001E-2</v>
      </c>
      <c r="FR155" s="5">
        <v>0.79620000000000002</v>
      </c>
      <c r="FS155" s="5">
        <v>0.25509999999999999</v>
      </c>
      <c r="FT155" s="5">
        <v>0.99980000000000002</v>
      </c>
      <c r="FU155" s="5">
        <v>1.7950999999999999</v>
      </c>
      <c r="FV155" s="4">
        <v>0.68620000000000003</v>
      </c>
      <c r="FW155" s="4">
        <v>0.81559999999999999</v>
      </c>
      <c r="FX155" s="4">
        <v>0.1502</v>
      </c>
      <c r="FY155" s="4">
        <v>2.9100000000000001E-2</v>
      </c>
      <c r="FZ155" s="4">
        <v>0.73009999999999997</v>
      </c>
      <c r="GA155" s="4">
        <v>0.29110000000000003</v>
      </c>
      <c r="GB155" s="4">
        <v>0.99839999999999995</v>
      </c>
      <c r="GC155" s="4">
        <v>1.2454000000000001</v>
      </c>
      <c r="GD155" s="5"/>
      <c r="GE155" s="5"/>
      <c r="GF155" s="5"/>
      <c r="GG155" s="5"/>
      <c r="GH155" s="5"/>
      <c r="GI155" s="5"/>
      <c r="GJ155" s="5"/>
      <c r="GK155" s="5"/>
      <c r="GL155" s="4"/>
      <c r="GM155" s="4"/>
      <c r="GN155" s="4"/>
      <c r="GO155" s="4"/>
      <c r="GP155" s="4"/>
      <c r="GQ155" s="4"/>
      <c r="GR155" s="4"/>
      <c r="GS155" s="4"/>
      <c r="GT155" s="5"/>
      <c r="GU155" s="5"/>
      <c r="GV155" s="5"/>
      <c r="GW155" s="5"/>
      <c r="GX155" s="5"/>
      <c r="GY155" s="5"/>
      <c r="GZ155" s="5"/>
      <c r="HA155" s="5"/>
      <c r="HB155" s="4"/>
      <c r="HC155" s="4"/>
      <c r="HD155" s="4"/>
      <c r="HE155" s="4"/>
      <c r="HF155" s="4"/>
      <c r="HG155" s="4"/>
      <c r="HH155" s="4"/>
      <c r="HI155" s="4"/>
      <c r="HJ155" s="5"/>
      <c r="HK155" s="5"/>
      <c r="HL155" s="5"/>
      <c r="HM155" s="5"/>
      <c r="HN155" s="5"/>
      <c r="HO155" s="5"/>
      <c r="HP155" s="5"/>
      <c r="HQ155" s="5"/>
      <c r="HR155" s="4"/>
      <c r="HS155" s="4"/>
      <c r="HT155" s="4"/>
      <c r="HU155" s="4"/>
      <c r="HV155" s="4"/>
      <c r="HW155" s="4"/>
      <c r="HX155" s="4"/>
      <c r="HY155" s="4"/>
      <c r="HZ155" s="5"/>
      <c r="IA155" s="5"/>
      <c r="IB155" s="5"/>
      <c r="IC155" s="5"/>
      <c r="ID155" s="5"/>
      <c r="IE155" s="5"/>
      <c r="IF155" s="5"/>
      <c r="IG155" s="5"/>
      <c r="IH155" s="4"/>
      <c r="II155" s="4"/>
      <c r="IJ155" s="4"/>
      <c r="IK155" s="4"/>
      <c r="IL155" s="4"/>
      <c r="IM155" s="4"/>
      <c r="IN155" s="4"/>
      <c r="IO155" s="4"/>
      <c r="IP155" s="5"/>
      <c r="IQ155" s="5"/>
      <c r="IR155" s="5"/>
      <c r="IS155" s="5"/>
      <c r="IT155" s="5"/>
      <c r="IU155" s="5"/>
      <c r="IV155" s="5"/>
      <c r="IW155" s="5"/>
      <c r="IX155" s="4"/>
      <c r="IY155" s="4"/>
      <c r="IZ155" s="4"/>
      <c r="JA155" s="4"/>
      <c r="JB155" s="4"/>
      <c r="JC155" s="4"/>
      <c r="JD155" s="4"/>
      <c r="JE155" s="4"/>
      <c r="JF155" s="5"/>
      <c r="JG155" s="5"/>
      <c r="JH155" s="5"/>
      <c r="JI155" s="5"/>
      <c r="JJ155" s="5"/>
      <c r="JK155" s="5"/>
      <c r="JL155" s="5"/>
      <c r="JM155" s="5"/>
      <c r="JN155" s="4">
        <f t="shared" si="64"/>
        <v>0.67363333333333342</v>
      </c>
      <c r="JO155" s="4">
        <f t="shared" si="65"/>
        <v>0.78926190476190483</v>
      </c>
      <c r="JP155" s="4">
        <f t="shared" si="66"/>
        <v>0.18630000000000005</v>
      </c>
      <c r="JQ155" s="4">
        <f t="shared" si="67"/>
        <v>2.3828571428571428E-2</v>
      </c>
      <c r="JR155" s="4">
        <f t="shared" si="68"/>
        <v>0.74913333333333332</v>
      </c>
      <c r="JS155" s="4">
        <f t="shared" si="69"/>
        <v>0.25866250000000002</v>
      </c>
      <c r="JT155" s="4">
        <f t="shared" si="70"/>
        <v>0.99136666666666684</v>
      </c>
      <c r="JU155" s="4">
        <f t="shared" si="71"/>
        <v>1.7327761904761905</v>
      </c>
      <c r="JV155" s="1" t="str" cm="1">
        <f t="array" aca="1" ref="JV155" ca="1">CONCATENATE(INDIRECT(ADDRESS(1,MATCH(_xlfn.MINIFS(B155:JM155,metrics.rec,"MAE"),B155:JM155,0)+1)), ", ", INDIRECT(ADDRESS(2,MATCH(_xlfn.MINIFS(B155:JM155,metrics.rec,"MAE"),B155:JM155,0)+1)))</f>
        <v>k=5, r=0.1</v>
      </c>
      <c r="JW155" s="1" t="str" cm="1">
        <f t="array" aca="1" ref="JW155" ca="1">CONCATENATE(INDIRECT(ADDRESS(1,MATCH(_xlfn.MINIFS(B155:JM155,metrics.rec,"MSE"),B155:JM155,0)+1)), ", ", INDIRECT(ADDRESS(2,MATCH(_xlfn.MINIFS(B155:JM155,metrics.rec,"MSE"),B155:JM155,0)+1)))</f>
        <v>k=5, r=0.1</v>
      </c>
      <c r="JX155" s="1" t="str" cm="1">
        <f t="array" aca="1" ref="JX155" ca="1">CONCATENATE(INDIRECT(ADDRESS(1,MATCH(_xlfn.MAXIFS(B155:JM155,metrics.rec,"R"),B155:JM155,0)+1)), ", ", INDIRECT(ADDRESS(2,MATCH(_xlfn.MAXIFS(B155:JM155,metrics.rec,"R"),B155:JM155,0)+1)))</f>
        <v>k=10, r=0.1</v>
      </c>
      <c r="JY155" s="1" t="str" cm="1">
        <f t="array" aca="1" ref="JY155" ca="1">CONCATENATE(INDIRECT(ADDRESS(1,MATCH(_xlfn.MAXIFS(B155:JM155,metrics.rec,"Precision"),B155:JM155,0)+1)), ", ", INDIRECT(ADDRESS(2,MATCH(_xlfn.MAXIFS(B155:JM155,metrics.rec,"Precision"),B155:JM155,0)+1)))</f>
        <v>k=15, r=0.9</v>
      </c>
      <c r="JZ155" s="1" t="str" cm="1">
        <f t="array" aca="1" ref="JZ155" ca="1">CONCATENATE(INDIRECT(ADDRESS(1,MATCH(_xlfn.MAXIFS(B155:JM155,metrics.rec,"Recall"),B155:JM155,0)+1)), ", ", INDIRECT(ADDRESS(2,MATCH(_xlfn.MAXIFS(B155:JM155,metrics.rec,"Recall"),B155:JM155,0)+1)))</f>
        <v>k=10, r=0.1</v>
      </c>
      <c r="KA155" s="1" t="str" cm="1">
        <f t="array" aca="1" ref="KA155" ca="1">CONCATENATE(INDIRECT(ADDRESS(1,MATCH(_xlfn.MAXIFS(B155:JM155,metrics.rec,"Coverage"),B155:JM155,0)+1)), ", ", INDIRECT(ADDRESS(2,MATCH(_xlfn.MAXIFS(B155:JM155,metrics.rec,"Coverage"),B155:JM155,0)+1)))</f>
        <v>k=5, r=0.8</v>
      </c>
      <c r="KB155" s="1" t="str" cm="1">
        <f t="array" aca="1" ref="KB155" ca="1">CONCATENATE(INDIRECT(ADDRESS(1,MATCH(_xlfn.MAXIFS(B155:JM155,metrics.rec,"Recatio"),B155:JM155,0)+1)), ", ", INDIRECT(ADDRESS(2,MATCH(_xlfn.MAXIFS(B155:JM155,metrics.rec,"Recatio"),B155:JM155,0)+1)))</f>
        <v>k=5, r=0.1</v>
      </c>
      <c r="KC155" s="1" t="str" cm="1">
        <f t="array" aca="1" ref="KC155" ca="1">CONCATENATE(INDIRECT(ADDRESS(1,MATCH(_xlfn.MINIFS(B155:JM155,metrics.rec,"Time"),B155:JM155,0)+1)), ", ", INDIRECT(ADDRESS(2,MATCH(_xlfn.MINIFS(B155:JM155,metrics.rec,"Time"),B155:JM155,0)+1)))</f>
        <v>k=15, r=0.9</v>
      </c>
    </row>
    <row r="156" spans="1:289" x14ac:dyDescent="0.2">
      <c r="A156" s="1" t="s">
        <v>138</v>
      </c>
      <c r="B156" s="4">
        <v>0.65939999999999999</v>
      </c>
      <c r="C156" s="4">
        <v>0.76319999999999999</v>
      </c>
      <c r="D156" s="4">
        <v>0.23019999999999999</v>
      </c>
      <c r="E156" s="4">
        <v>2.3999999999999998E-3</v>
      </c>
      <c r="F156" s="4">
        <v>0.84909999999999997</v>
      </c>
      <c r="G156" s="4"/>
      <c r="H156" s="4">
        <v>0.99790000000000001</v>
      </c>
      <c r="I156" s="4">
        <v>2.6482000000000001</v>
      </c>
      <c r="J156" s="5">
        <v>0.66930000000000001</v>
      </c>
      <c r="K156" s="5">
        <v>0.78649999999999998</v>
      </c>
      <c r="L156" s="5">
        <v>0.2344</v>
      </c>
      <c r="M156" s="5">
        <v>4.7000000000000002E-3</v>
      </c>
      <c r="N156" s="5">
        <v>0.84040000000000004</v>
      </c>
      <c r="O156" s="5">
        <v>0.41389999999999999</v>
      </c>
      <c r="P156" s="5">
        <v>0.99829999999999997</v>
      </c>
      <c r="Q156" s="5">
        <v>2.6633</v>
      </c>
      <c r="R156" s="4">
        <v>0.67520000000000002</v>
      </c>
      <c r="S156" s="4">
        <v>0.80049999999999999</v>
      </c>
      <c r="T156" s="4">
        <v>0.2298</v>
      </c>
      <c r="U156" s="4">
        <v>7.1999999999999998E-3</v>
      </c>
      <c r="V156" s="4">
        <v>0.8286</v>
      </c>
      <c r="W156" s="4"/>
      <c r="X156" s="4">
        <v>0.99839999999999995</v>
      </c>
      <c r="Y156" s="4">
        <v>2.2555000000000001</v>
      </c>
      <c r="Z156" s="5">
        <v>0.68010000000000004</v>
      </c>
      <c r="AA156" s="5">
        <v>0.81079999999999997</v>
      </c>
      <c r="AB156" s="5">
        <v>0.22270000000000001</v>
      </c>
      <c r="AC156" s="5">
        <v>0.01</v>
      </c>
      <c r="AD156" s="5">
        <v>0.81430000000000002</v>
      </c>
      <c r="AE156" s="5">
        <v>0.40960000000000002</v>
      </c>
      <c r="AF156" s="5">
        <v>0.997</v>
      </c>
      <c r="AG156" s="5">
        <v>2.0807000000000002</v>
      </c>
      <c r="AH156" s="4">
        <v>0.69069999999999998</v>
      </c>
      <c r="AI156" s="4">
        <v>0.83560000000000001</v>
      </c>
      <c r="AJ156" s="4">
        <v>0.21110000000000001</v>
      </c>
      <c r="AK156" s="4">
        <v>1.3100000000000001E-2</v>
      </c>
      <c r="AL156" s="4">
        <v>0.79369999999999996</v>
      </c>
      <c r="AM156" s="4"/>
      <c r="AN156" s="4">
        <v>0.998</v>
      </c>
      <c r="AO156" s="4">
        <v>2.2570999999999999</v>
      </c>
      <c r="AP156" s="5">
        <v>0.69930000000000003</v>
      </c>
      <c r="AQ156" s="5">
        <v>0.85329999999999995</v>
      </c>
      <c r="AR156" s="5">
        <v>0.19009999999999999</v>
      </c>
      <c r="AS156" s="5">
        <v>1.6500000000000001E-2</v>
      </c>
      <c r="AT156" s="5">
        <v>0.7702</v>
      </c>
      <c r="AU156" s="5">
        <v>0.41049999999999998</v>
      </c>
      <c r="AV156" s="5">
        <v>0.99570000000000003</v>
      </c>
      <c r="AW156" s="5">
        <v>1.7470000000000001</v>
      </c>
      <c r="AX156" s="4">
        <v>0.71230000000000004</v>
      </c>
      <c r="AY156" s="4">
        <v>0.88529999999999998</v>
      </c>
      <c r="AZ156" s="4">
        <v>0.161</v>
      </c>
      <c r="BA156" s="4">
        <v>2.07E-2</v>
      </c>
      <c r="BB156" s="4">
        <v>0.7359</v>
      </c>
      <c r="BC156" s="4"/>
      <c r="BD156" s="4">
        <v>0.99150000000000005</v>
      </c>
      <c r="BE156" s="4">
        <v>1.6628000000000001</v>
      </c>
      <c r="BF156" s="5">
        <v>0.73119999999999996</v>
      </c>
      <c r="BG156" s="5">
        <v>0.93169999999999997</v>
      </c>
      <c r="BH156" s="5">
        <v>0.1203</v>
      </c>
      <c r="BI156" s="5">
        <v>2.7400000000000001E-2</v>
      </c>
      <c r="BJ156" s="5">
        <v>0.68030000000000002</v>
      </c>
      <c r="BK156" s="5">
        <v>0.39140000000000003</v>
      </c>
      <c r="BL156" s="5">
        <v>0.97670000000000001</v>
      </c>
      <c r="BM156" s="5">
        <v>0.96509999999999996</v>
      </c>
      <c r="BN156" s="4">
        <v>0.76690000000000003</v>
      </c>
      <c r="BO156" s="4">
        <v>1.0094000000000001</v>
      </c>
      <c r="BP156" s="4">
        <v>3.4000000000000002E-2</v>
      </c>
      <c r="BQ156" s="4">
        <v>5.04E-2</v>
      </c>
      <c r="BR156" s="4">
        <v>0.54</v>
      </c>
      <c r="BS156" s="4"/>
      <c r="BT156" s="4">
        <v>0.88109999999999999</v>
      </c>
      <c r="BU156" s="4">
        <v>0.74819999999999998</v>
      </c>
      <c r="BV156" s="5">
        <v>0.66080000000000005</v>
      </c>
      <c r="BW156" s="5">
        <v>0.77059999999999995</v>
      </c>
      <c r="BX156" s="5">
        <v>0.25190000000000001</v>
      </c>
      <c r="BY156" s="5">
        <v>2.3999999999999998E-3</v>
      </c>
      <c r="BZ156" s="5">
        <v>0.85019999999999996</v>
      </c>
      <c r="CA156" s="5">
        <v>0.42</v>
      </c>
      <c r="CB156" s="5">
        <v>0.99860000000000004</v>
      </c>
      <c r="CC156" s="5">
        <v>2.6576</v>
      </c>
      <c r="CD156" s="4">
        <v>0.67490000000000006</v>
      </c>
      <c r="CE156" s="4">
        <v>0.79859999999999998</v>
      </c>
      <c r="CF156" s="4">
        <v>0.2364</v>
      </c>
      <c r="CG156" s="4">
        <v>7.1999999999999998E-3</v>
      </c>
      <c r="CH156" s="4">
        <v>0.82820000000000005</v>
      </c>
      <c r="CI156" s="4">
        <v>0.4113</v>
      </c>
      <c r="CJ156" s="4">
        <v>0.998</v>
      </c>
      <c r="CK156" s="4">
        <v>2.1920000000000002</v>
      </c>
      <c r="CL156" s="5">
        <v>0.68989999999999996</v>
      </c>
      <c r="CM156" s="5">
        <v>0.83509999999999995</v>
      </c>
      <c r="CN156" s="5">
        <v>0.2074</v>
      </c>
      <c r="CO156" s="5">
        <v>1.3100000000000001E-2</v>
      </c>
      <c r="CP156" s="5">
        <v>0.7954</v>
      </c>
      <c r="CQ156" s="5">
        <v>0.40820000000000001</v>
      </c>
      <c r="CR156" s="5">
        <v>0.99770000000000003</v>
      </c>
      <c r="CS156" s="5">
        <v>1.8976</v>
      </c>
      <c r="CT156" s="4">
        <v>0.71199999999999997</v>
      </c>
      <c r="CU156" s="4">
        <v>0.88449999999999995</v>
      </c>
      <c r="CV156" s="4">
        <v>0.1668</v>
      </c>
      <c r="CW156" s="4">
        <v>2.07E-2</v>
      </c>
      <c r="CX156" s="4">
        <v>0.73629999999999995</v>
      </c>
      <c r="CY156" s="4">
        <v>0.41389999999999999</v>
      </c>
      <c r="CZ156" s="4">
        <v>0.99309999999999998</v>
      </c>
      <c r="DA156" s="4">
        <v>1.2721</v>
      </c>
      <c r="DB156" s="5">
        <v>0.76790000000000003</v>
      </c>
      <c r="DC156" s="5">
        <v>1.0117</v>
      </c>
      <c r="DD156" s="5">
        <v>4.2099999999999999E-2</v>
      </c>
      <c r="DE156" s="5">
        <v>5.0200000000000002E-2</v>
      </c>
      <c r="DF156" s="5">
        <v>0.53869999999999996</v>
      </c>
      <c r="DG156" s="5">
        <v>0.26179999999999998</v>
      </c>
      <c r="DH156" s="5">
        <v>0.88429999999999997</v>
      </c>
      <c r="DI156" s="5">
        <v>0.5907</v>
      </c>
      <c r="DJ156" s="4">
        <v>0.66290000000000004</v>
      </c>
      <c r="DK156" s="4">
        <v>0.77180000000000004</v>
      </c>
      <c r="DL156" s="4">
        <v>0.24859999999999999</v>
      </c>
      <c r="DM156" s="4">
        <v>2.3999999999999998E-3</v>
      </c>
      <c r="DN156" s="4">
        <v>0.84870000000000001</v>
      </c>
      <c r="DO156" s="4">
        <v>0.41949999999999998</v>
      </c>
      <c r="DP156" s="4">
        <v>0.99819999999999998</v>
      </c>
      <c r="DQ156" s="4">
        <v>2.8906999999999998</v>
      </c>
      <c r="DR156" s="10"/>
      <c r="DS156" s="10"/>
      <c r="DT156" s="10"/>
      <c r="DU156" s="10"/>
      <c r="DV156" s="10"/>
      <c r="DW156" s="10"/>
      <c r="DX156" s="10"/>
      <c r="DY156" s="10"/>
      <c r="DZ156" s="4">
        <v>0.69069999999999998</v>
      </c>
      <c r="EA156" s="4">
        <v>0.83409999999999995</v>
      </c>
      <c r="EB156" s="4">
        <v>0.2054</v>
      </c>
      <c r="EC156" s="4">
        <v>1.3100000000000001E-2</v>
      </c>
      <c r="ED156" s="4">
        <v>0.79510000000000003</v>
      </c>
      <c r="EE156" s="4">
        <v>0.40849999999999997</v>
      </c>
      <c r="EF156" s="4">
        <v>0.99760000000000004</v>
      </c>
      <c r="EG156" s="4">
        <v>2.1086999999999998</v>
      </c>
      <c r="EH156" s="5">
        <v>0.71419999999999995</v>
      </c>
      <c r="EI156" s="5">
        <v>0.89070000000000005</v>
      </c>
      <c r="EJ156" s="5">
        <v>0.16420000000000001</v>
      </c>
      <c r="EK156" s="5">
        <v>2.07E-2</v>
      </c>
      <c r="EL156" s="5">
        <v>0.73509999999999998</v>
      </c>
      <c r="EM156" s="5">
        <v>0.41310000000000002</v>
      </c>
      <c r="EN156" s="5">
        <v>0.99329999999999996</v>
      </c>
      <c r="EO156" s="5">
        <v>1.2861</v>
      </c>
      <c r="EP156" s="4">
        <v>0.76859999999999995</v>
      </c>
      <c r="EQ156" s="4">
        <v>1.0144</v>
      </c>
      <c r="ER156" s="4">
        <v>4.5600000000000002E-2</v>
      </c>
      <c r="ES156" s="4">
        <v>5.0500000000000003E-2</v>
      </c>
      <c r="ET156" s="4">
        <v>0.53820000000000001</v>
      </c>
      <c r="EU156" s="4">
        <v>0.26029999999999998</v>
      </c>
      <c r="EV156" s="4">
        <v>0.88239999999999996</v>
      </c>
      <c r="EW156" s="4">
        <v>0.54420000000000002</v>
      </c>
      <c r="EX156" s="5"/>
      <c r="EY156" s="5"/>
      <c r="EZ156" s="5"/>
      <c r="FA156" s="5"/>
      <c r="FB156" s="5"/>
      <c r="FC156" s="5"/>
      <c r="FD156" s="5"/>
      <c r="FE156" s="5"/>
      <c r="FF156" s="4">
        <v>0.67390000000000005</v>
      </c>
      <c r="FG156" s="4">
        <v>0.79720000000000002</v>
      </c>
      <c r="FH156" s="4">
        <v>0.23319999999999999</v>
      </c>
      <c r="FI156" s="4">
        <v>7.1999999999999998E-3</v>
      </c>
      <c r="FJ156" s="4">
        <v>0.82879999999999998</v>
      </c>
      <c r="FK156" s="4">
        <v>0.41089999999999999</v>
      </c>
      <c r="FL156" s="4">
        <v>0.99829999999999997</v>
      </c>
      <c r="FM156" s="4">
        <v>2.2496</v>
      </c>
      <c r="FN156" s="5">
        <v>0.69040000000000001</v>
      </c>
      <c r="FO156" s="5">
        <v>0.83499999999999996</v>
      </c>
      <c r="FP156" s="5">
        <v>0.20710000000000001</v>
      </c>
      <c r="FQ156" s="5">
        <v>1.3100000000000001E-2</v>
      </c>
      <c r="FR156" s="5">
        <v>0.79549999999999998</v>
      </c>
      <c r="FS156" s="5">
        <v>0.41010000000000002</v>
      </c>
      <c r="FT156" s="5">
        <v>0.99770000000000003</v>
      </c>
      <c r="FU156" s="5">
        <v>1.8959999999999999</v>
      </c>
      <c r="FV156" s="4">
        <v>0.71350000000000002</v>
      </c>
      <c r="FW156" s="4">
        <v>0.88759999999999994</v>
      </c>
      <c r="FX156" s="4">
        <v>0.1666</v>
      </c>
      <c r="FY156" s="4">
        <v>2.06E-2</v>
      </c>
      <c r="FZ156" s="4">
        <v>0.73309999999999997</v>
      </c>
      <c r="GA156" s="4">
        <v>0.41360000000000002</v>
      </c>
      <c r="GB156" s="4">
        <v>0.99309999999999998</v>
      </c>
      <c r="GC156" s="4">
        <v>1.3957999999999999</v>
      </c>
      <c r="GD156" s="5"/>
      <c r="GE156" s="5"/>
      <c r="GF156" s="5"/>
      <c r="GG156" s="5"/>
      <c r="GH156" s="5"/>
      <c r="GI156" s="5"/>
      <c r="GJ156" s="5"/>
      <c r="GK156" s="5"/>
      <c r="GL156" s="4"/>
      <c r="GM156" s="4"/>
      <c r="GN156" s="4"/>
      <c r="GO156" s="4"/>
      <c r="GP156" s="4"/>
      <c r="GQ156" s="4"/>
      <c r="GR156" s="4"/>
      <c r="GS156" s="4"/>
      <c r="GT156" s="5"/>
      <c r="GU156" s="5"/>
      <c r="GV156" s="5"/>
      <c r="GW156" s="5"/>
      <c r="GX156" s="5"/>
      <c r="GY156" s="5"/>
      <c r="GZ156" s="5"/>
      <c r="HA156" s="5"/>
      <c r="HB156" s="4"/>
      <c r="HC156" s="4"/>
      <c r="HD156" s="4"/>
      <c r="HE156" s="4"/>
      <c r="HF156" s="4"/>
      <c r="HG156" s="4"/>
      <c r="HH156" s="4"/>
      <c r="HI156" s="4"/>
      <c r="HJ156" s="5"/>
      <c r="HK156" s="5"/>
      <c r="HL156" s="5"/>
      <c r="HM156" s="5"/>
      <c r="HN156" s="5"/>
      <c r="HO156" s="5"/>
      <c r="HP156" s="5"/>
      <c r="HQ156" s="5"/>
      <c r="HR156" s="4"/>
      <c r="HS156" s="4"/>
      <c r="HT156" s="4"/>
      <c r="HU156" s="4"/>
      <c r="HV156" s="4"/>
      <c r="HW156" s="4"/>
      <c r="HX156" s="4"/>
      <c r="HY156" s="4"/>
      <c r="HZ156" s="5"/>
      <c r="IA156" s="5"/>
      <c r="IB156" s="5"/>
      <c r="IC156" s="5"/>
      <c r="ID156" s="5"/>
      <c r="IE156" s="5"/>
      <c r="IF156" s="5"/>
      <c r="IG156" s="5"/>
      <c r="IH156" s="4"/>
      <c r="II156" s="4"/>
      <c r="IJ156" s="4"/>
      <c r="IK156" s="4"/>
      <c r="IL156" s="4"/>
      <c r="IM156" s="4"/>
      <c r="IN156" s="4"/>
      <c r="IO156" s="4"/>
      <c r="IP156" s="5"/>
      <c r="IQ156" s="5"/>
      <c r="IR156" s="5"/>
      <c r="IS156" s="5"/>
      <c r="IT156" s="5"/>
      <c r="IU156" s="5"/>
      <c r="IV156" s="5"/>
      <c r="IW156" s="5"/>
      <c r="IX156" s="4"/>
      <c r="IY156" s="4"/>
      <c r="IZ156" s="4"/>
      <c r="JA156" s="4"/>
      <c r="JB156" s="4"/>
      <c r="JC156" s="4"/>
      <c r="JD156" s="4"/>
      <c r="JE156" s="4"/>
      <c r="JF156" s="5"/>
      <c r="JG156" s="5"/>
      <c r="JH156" s="5"/>
      <c r="JI156" s="5"/>
      <c r="JJ156" s="5"/>
      <c r="JK156" s="5"/>
      <c r="JL156" s="5"/>
      <c r="JM156" s="5"/>
      <c r="JN156" s="4">
        <f t="shared" si="64"/>
        <v>0.70019523809523798</v>
      </c>
      <c r="JO156" s="4">
        <f t="shared" si="65"/>
        <v>0.85750476190476188</v>
      </c>
      <c r="JP156" s="4">
        <f t="shared" si="66"/>
        <v>0.18137619047619047</v>
      </c>
      <c r="JQ156" s="4">
        <f t="shared" si="67"/>
        <v>1.7790476190476193E-2</v>
      </c>
      <c r="JR156" s="4">
        <f t="shared" si="68"/>
        <v>0.75599047619047632</v>
      </c>
      <c r="JS156" s="4">
        <f t="shared" si="69"/>
        <v>0.39228749999999996</v>
      </c>
      <c r="JT156" s="4">
        <f t="shared" si="70"/>
        <v>0.97937619047619062</v>
      </c>
      <c r="JU156" s="4">
        <f t="shared" si="71"/>
        <v>1.8099523809523812</v>
      </c>
      <c r="JV156" s="1" t="str" cm="1">
        <f t="array" aca="1" ref="JV156" ca="1">CONCATENATE(INDIRECT(ADDRESS(1,MATCH(_xlfn.MINIFS(B156:JM156,metrics.rec,"MAE"),B156:JM156,0)+1)), ", ", INDIRECT(ADDRESS(2,MATCH(_xlfn.MINIFS(B156:JM156,metrics.rec,"MAE"),B156:JM156,0)+1)))</f>
        <v>k=5, r=0.1</v>
      </c>
      <c r="JW156" s="1" t="str" cm="1">
        <f t="array" aca="1" ref="JW156" ca="1">CONCATENATE(INDIRECT(ADDRESS(1,MATCH(_xlfn.MINIFS(B156:JM156,metrics.rec,"MSE"),B156:JM156,0)+1)), ", ", INDIRECT(ADDRESS(2,MATCH(_xlfn.MINIFS(B156:JM156,metrics.rec,"MSE"),B156:JM156,0)+1)))</f>
        <v>k=5, r=0.1</v>
      </c>
      <c r="JX156" s="1" t="str" cm="1">
        <f t="array" aca="1" ref="JX156" ca="1">CONCATENATE(INDIRECT(ADDRESS(1,MATCH(_xlfn.MAXIFS(B156:JM156,metrics.rec,"R"),B156:JM156,0)+1)), ", ", INDIRECT(ADDRESS(2,MATCH(_xlfn.MAXIFS(B156:JM156,metrics.rec,"R"),B156:JM156,0)+1)))</f>
        <v>k=10, r=0.1</v>
      </c>
      <c r="JY156" s="1" t="str" cm="1">
        <f t="array" aca="1" ref="JY156" ca="1">CONCATENATE(INDIRECT(ADDRESS(1,MATCH(_xlfn.MAXIFS(B156:JM156,metrics.rec,"Precision"),B156:JM156,0)+1)), ", ", INDIRECT(ADDRESS(2,MATCH(_xlfn.MAXIFS(B156:JM156,metrics.rec,"Precision"),B156:JM156,0)+1)))</f>
        <v>k=15, r=0.9</v>
      </c>
      <c r="JZ156" s="1" t="str" cm="1">
        <f t="array" aca="1" ref="JZ156" ca="1">CONCATENATE(INDIRECT(ADDRESS(1,MATCH(_xlfn.MAXIFS(B156:JM156,metrics.rec,"Recall"),B156:JM156,0)+1)), ", ", INDIRECT(ADDRESS(2,MATCH(_xlfn.MAXIFS(B156:JM156,metrics.rec,"Recall"),B156:JM156,0)+1)))</f>
        <v>k=10, r=0.1</v>
      </c>
      <c r="KA156" s="1" t="str" cm="1">
        <f t="array" aca="1" ref="KA156" ca="1">CONCATENATE(INDIRECT(ADDRESS(1,MATCH(_xlfn.MAXIFS(B156:JM156,metrics.rec,"Coverage"),B156:JM156,0)+1)), ", ", INDIRECT(ADDRESS(2,MATCH(_xlfn.MAXIFS(B156:JM156,metrics.rec,"Coverage"),B156:JM156,0)+1)))</f>
        <v>k=10, r=0.1</v>
      </c>
      <c r="KB156" s="1" t="str" cm="1">
        <f t="array" aca="1" ref="KB156" ca="1">CONCATENATE(INDIRECT(ADDRESS(1,MATCH(_xlfn.MAXIFS(B156:JM156,metrics.rec,"Recatio"),B156:JM156,0)+1)), ", ", INDIRECT(ADDRESS(2,MATCH(_xlfn.MAXIFS(B156:JM156,metrics.rec,"Recatio"),B156:JM156,0)+1)))</f>
        <v>k=10, r=0.1</v>
      </c>
      <c r="KC156" s="1" t="str" cm="1">
        <f t="array" aca="1" ref="KC156" ca="1">CONCATENATE(INDIRECT(ADDRESS(1,MATCH(_xlfn.MINIFS(B156:JM156,metrics.rec,"Time"),B156:JM156,0)+1)), ", ", INDIRECT(ADDRESS(2,MATCH(_xlfn.MINIFS(B156:JM156,metrics.rec,"Time"),B156:JM156,0)+1)))</f>
        <v>k=15, r=0.9</v>
      </c>
    </row>
    <row r="157" spans="1:289" x14ac:dyDescent="0.2">
      <c r="A157" s="1" t="s">
        <v>139</v>
      </c>
      <c r="B157" s="4">
        <v>0.66769999999999996</v>
      </c>
      <c r="C157" s="4">
        <v>0.77259999999999995</v>
      </c>
      <c r="D157" s="4">
        <v>0.17369999999999999</v>
      </c>
      <c r="E157" s="4">
        <v>3.8E-3</v>
      </c>
      <c r="F157" s="4">
        <v>0.64570000000000005</v>
      </c>
      <c r="G157" s="4"/>
      <c r="H157" s="4">
        <v>0.99790000000000001</v>
      </c>
      <c r="I157" s="4">
        <v>2.5432999999999999</v>
      </c>
      <c r="J157" s="5">
        <v>0.69140000000000001</v>
      </c>
      <c r="K157" s="5">
        <v>0.82450000000000001</v>
      </c>
      <c r="L157" s="5">
        <v>0.16309999999999999</v>
      </c>
      <c r="M157" s="5">
        <v>6.8999999999999999E-3</v>
      </c>
      <c r="N157" s="5">
        <v>0.61260000000000003</v>
      </c>
      <c r="O157" s="5">
        <v>0.20430000000000001</v>
      </c>
      <c r="P157" s="5">
        <v>0.99829999999999997</v>
      </c>
      <c r="Q157" s="5">
        <v>2.6880999999999999</v>
      </c>
      <c r="R157" s="4">
        <v>0.70289999999999997</v>
      </c>
      <c r="S157" s="4">
        <v>0.85209999999999997</v>
      </c>
      <c r="T157" s="4">
        <v>0.157</v>
      </c>
      <c r="U157" s="4">
        <v>9.7999999999999997E-3</v>
      </c>
      <c r="V157" s="4">
        <v>0.58379999999999999</v>
      </c>
      <c r="W157" s="4"/>
      <c r="X157" s="4">
        <v>0.99839999999999995</v>
      </c>
      <c r="Y157" s="4">
        <v>2.1709999999999998</v>
      </c>
      <c r="Z157" s="5">
        <v>0.71809999999999996</v>
      </c>
      <c r="AA157" s="5">
        <v>0.88549999999999995</v>
      </c>
      <c r="AB157" s="5">
        <v>0.1462</v>
      </c>
      <c r="AC157" s="5">
        <v>1.23E-2</v>
      </c>
      <c r="AD157" s="5">
        <v>0.54920000000000002</v>
      </c>
      <c r="AE157" s="5">
        <v>0.22559999999999999</v>
      </c>
      <c r="AF157" s="5">
        <v>0.997</v>
      </c>
      <c r="AG157" s="5">
        <v>2.0087999999999999</v>
      </c>
      <c r="AH157" s="4">
        <v>0.72670000000000001</v>
      </c>
      <c r="AI157" s="4">
        <v>0.90880000000000005</v>
      </c>
      <c r="AJ157" s="4">
        <v>0.14849999999999999</v>
      </c>
      <c r="AK157" s="4">
        <v>1.44E-2</v>
      </c>
      <c r="AL157" s="4">
        <v>0.52459999999999996</v>
      </c>
      <c r="AM157" s="4"/>
      <c r="AN157" s="4">
        <v>0.998</v>
      </c>
      <c r="AO157" s="4">
        <v>1.9905999999999999</v>
      </c>
      <c r="AP157" s="5">
        <v>0.73399999999999999</v>
      </c>
      <c r="AQ157" s="5">
        <v>0.92689999999999995</v>
      </c>
      <c r="AR157" s="5">
        <v>0.1416</v>
      </c>
      <c r="AS157" s="5">
        <v>1.61E-2</v>
      </c>
      <c r="AT157" s="5">
        <v>0.50900000000000001</v>
      </c>
      <c r="AU157" s="5">
        <v>0.2782</v>
      </c>
      <c r="AV157" s="5">
        <v>0.99570000000000003</v>
      </c>
      <c r="AW157" s="5">
        <v>1.6409</v>
      </c>
      <c r="AX157" s="4">
        <v>0.73680000000000001</v>
      </c>
      <c r="AY157" s="4">
        <v>0.93769999999999998</v>
      </c>
      <c r="AZ157" s="4">
        <v>0.13439999999999999</v>
      </c>
      <c r="BA157" s="4">
        <v>1.8800000000000001E-2</v>
      </c>
      <c r="BB157" s="4">
        <v>0.51559999999999995</v>
      </c>
      <c r="BC157" s="4"/>
      <c r="BD157" s="4">
        <v>0.99150000000000005</v>
      </c>
      <c r="BE157" s="4">
        <v>1.6314</v>
      </c>
      <c r="BF157" s="5">
        <v>0.74139999999999995</v>
      </c>
      <c r="BG157" s="5">
        <v>0.95179999999999998</v>
      </c>
      <c r="BH157" s="5">
        <v>0.104</v>
      </c>
      <c r="BI157" s="5">
        <v>2.47E-2</v>
      </c>
      <c r="BJ157" s="5">
        <v>0.54679999999999995</v>
      </c>
      <c r="BK157" s="5">
        <v>0.34839999999999999</v>
      </c>
      <c r="BL157" s="5">
        <v>0.97670000000000001</v>
      </c>
      <c r="BM157" s="5">
        <v>0.96230000000000004</v>
      </c>
      <c r="BN157" s="4">
        <v>0.76619999999999999</v>
      </c>
      <c r="BO157" s="4">
        <v>1.0069999999999999</v>
      </c>
      <c r="BP157" s="4">
        <v>3.1600000000000003E-2</v>
      </c>
      <c r="BQ157" s="4">
        <v>4.9000000000000002E-2</v>
      </c>
      <c r="BR157" s="4">
        <v>0.52439999999999998</v>
      </c>
      <c r="BS157" s="4">
        <v>0.26100000000000001</v>
      </c>
      <c r="BT157" s="4">
        <v>0.88109999999999999</v>
      </c>
      <c r="BU157" s="4">
        <v>0.51849999999999996</v>
      </c>
      <c r="BV157" s="5">
        <v>0.67869999999999997</v>
      </c>
      <c r="BW157" s="5">
        <v>0.80149999999999999</v>
      </c>
      <c r="BX157" s="5">
        <v>0.17979999999999999</v>
      </c>
      <c r="BY157" s="5">
        <v>3.7000000000000002E-3</v>
      </c>
      <c r="BZ157" s="5">
        <v>0.64059999999999995</v>
      </c>
      <c r="CA157" s="5">
        <v>0.19969999999999999</v>
      </c>
      <c r="CB157" s="5">
        <v>0.99860000000000004</v>
      </c>
      <c r="CC157" s="5">
        <v>2.556</v>
      </c>
      <c r="CD157" s="4">
        <v>0.70199999999999996</v>
      </c>
      <c r="CE157" s="4">
        <v>0.84799999999999998</v>
      </c>
      <c r="CF157" s="4">
        <v>0.16769999999999999</v>
      </c>
      <c r="CG157" s="4">
        <v>9.9000000000000008E-3</v>
      </c>
      <c r="CH157" s="4">
        <v>0.58450000000000002</v>
      </c>
      <c r="CI157" s="4">
        <v>0.2127</v>
      </c>
      <c r="CJ157" s="4">
        <v>0.998</v>
      </c>
      <c r="CK157" s="4">
        <v>2.1351</v>
      </c>
      <c r="CL157" s="5">
        <v>0.7248</v>
      </c>
      <c r="CM157" s="5">
        <v>0.90269999999999995</v>
      </c>
      <c r="CN157" s="5">
        <v>0.1535</v>
      </c>
      <c r="CO157" s="5">
        <v>1.44E-2</v>
      </c>
      <c r="CP157" s="5">
        <v>0.52449999999999997</v>
      </c>
      <c r="CQ157" s="5">
        <v>0.24479999999999999</v>
      </c>
      <c r="CR157" s="5">
        <v>0.99770000000000003</v>
      </c>
      <c r="CS157" s="5">
        <v>1.8386</v>
      </c>
      <c r="CT157" s="4">
        <v>0.73740000000000006</v>
      </c>
      <c r="CU157" s="4">
        <v>0.93869999999999998</v>
      </c>
      <c r="CV157" s="4">
        <v>0.13400000000000001</v>
      </c>
      <c r="CW157" s="4">
        <v>1.8800000000000001E-2</v>
      </c>
      <c r="CX157" s="4">
        <v>0.51700000000000002</v>
      </c>
      <c r="CY157" s="4">
        <v>0.31869999999999998</v>
      </c>
      <c r="CZ157" s="4">
        <v>0.99309999999999998</v>
      </c>
      <c r="DA157" s="4">
        <v>1.2554000000000001</v>
      </c>
      <c r="DB157" s="5">
        <v>0.76800000000000002</v>
      </c>
      <c r="DC157" s="5">
        <v>1.0107999999999999</v>
      </c>
      <c r="DD157" s="5">
        <v>3.6299999999999999E-2</v>
      </c>
      <c r="DE157" s="5">
        <v>4.8899999999999999E-2</v>
      </c>
      <c r="DF157" s="5">
        <v>0.52370000000000005</v>
      </c>
      <c r="DG157" s="5">
        <v>0.26140000000000002</v>
      </c>
      <c r="DH157" s="5">
        <v>0.88419999999999999</v>
      </c>
      <c r="DI157" s="5">
        <v>0.59160000000000001</v>
      </c>
      <c r="DJ157" s="4">
        <v>0.67879999999999996</v>
      </c>
      <c r="DK157" s="4">
        <v>0.79679999999999995</v>
      </c>
      <c r="DL157" s="4">
        <v>0.17510000000000001</v>
      </c>
      <c r="DM157" s="4">
        <v>3.8E-3</v>
      </c>
      <c r="DN157" s="4">
        <v>0.64539999999999997</v>
      </c>
      <c r="DO157" s="4">
        <v>0.19819999999999999</v>
      </c>
      <c r="DP157" s="4">
        <v>0.99819999999999998</v>
      </c>
      <c r="DQ157" s="4">
        <v>2.5684999999999998</v>
      </c>
      <c r="DR157" s="10"/>
      <c r="DS157" s="10"/>
      <c r="DT157" s="10"/>
      <c r="DU157" s="10"/>
      <c r="DV157" s="10"/>
      <c r="DW157" s="10"/>
      <c r="DX157" s="10"/>
      <c r="DY157" s="10"/>
      <c r="DZ157" s="4">
        <v>0.72660000000000002</v>
      </c>
      <c r="EA157" s="4">
        <v>0.90620000000000001</v>
      </c>
      <c r="EB157" s="4">
        <v>0.1462</v>
      </c>
      <c r="EC157" s="4">
        <v>1.44E-2</v>
      </c>
      <c r="ED157" s="4">
        <v>0.52300000000000002</v>
      </c>
      <c r="EE157" s="4">
        <v>0.24479999999999999</v>
      </c>
      <c r="EF157" s="4">
        <v>0.99760000000000004</v>
      </c>
      <c r="EG157" s="4">
        <v>1.8951</v>
      </c>
      <c r="EH157" s="5">
        <v>0.73699999999999999</v>
      </c>
      <c r="EI157" s="5">
        <v>0.9385</v>
      </c>
      <c r="EJ157" s="5">
        <v>0.13400000000000001</v>
      </c>
      <c r="EK157" s="5">
        <v>1.89E-2</v>
      </c>
      <c r="EL157" s="5">
        <v>0.51719999999999999</v>
      </c>
      <c r="EM157" s="5">
        <v>0.31850000000000001</v>
      </c>
      <c r="EN157" s="5">
        <v>0.99329999999999996</v>
      </c>
      <c r="EO157" s="5">
        <v>1.2777000000000001</v>
      </c>
      <c r="EP157" s="4">
        <v>0.76759999999999995</v>
      </c>
      <c r="EQ157" s="4">
        <v>1.0101</v>
      </c>
      <c r="ER157" s="4">
        <v>4.2200000000000001E-2</v>
      </c>
      <c r="ES157" s="4">
        <v>4.9099999999999998E-2</v>
      </c>
      <c r="ET157" s="4">
        <v>0.52329999999999999</v>
      </c>
      <c r="EU157" s="4">
        <v>0.2601</v>
      </c>
      <c r="EV157" s="4">
        <v>0.88219999999999998</v>
      </c>
      <c r="EW157" s="4">
        <v>0.54559999999999997</v>
      </c>
      <c r="EX157" s="5"/>
      <c r="EY157" s="5"/>
      <c r="EZ157" s="5"/>
      <c r="FA157" s="5"/>
      <c r="FB157" s="5"/>
      <c r="FC157" s="5"/>
      <c r="FD157" s="5"/>
      <c r="FE157" s="5"/>
      <c r="FF157" s="4">
        <v>0.7026</v>
      </c>
      <c r="FG157" s="4">
        <v>0.85240000000000005</v>
      </c>
      <c r="FH157" s="4">
        <v>0.15939999999999999</v>
      </c>
      <c r="FI157" s="4">
        <v>9.9000000000000008E-3</v>
      </c>
      <c r="FJ157" s="4">
        <v>0.5847</v>
      </c>
      <c r="FK157" s="4">
        <v>0.21160000000000001</v>
      </c>
      <c r="FL157" s="4">
        <v>0.99829999999999997</v>
      </c>
      <c r="FM157" s="4">
        <v>2.1627999999999998</v>
      </c>
      <c r="FN157" s="5">
        <v>0.72660000000000002</v>
      </c>
      <c r="FO157" s="5">
        <v>0.90890000000000004</v>
      </c>
      <c r="FP157" s="5">
        <v>0.1469</v>
      </c>
      <c r="FQ157" s="5">
        <v>1.44E-2</v>
      </c>
      <c r="FR157" s="5">
        <v>0.52470000000000006</v>
      </c>
      <c r="FS157" s="5">
        <v>0.24579999999999999</v>
      </c>
      <c r="FT157" s="5">
        <v>0.99770000000000003</v>
      </c>
      <c r="FU157" s="5">
        <v>1.8544</v>
      </c>
      <c r="FV157" s="4">
        <v>0.73750000000000004</v>
      </c>
      <c r="FW157" s="4">
        <v>0.93879999999999997</v>
      </c>
      <c r="FX157" s="4">
        <v>0.13539999999999999</v>
      </c>
      <c r="FY157" s="4">
        <v>1.8700000000000001E-2</v>
      </c>
      <c r="FZ157" s="4">
        <v>0.51539999999999997</v>
      </c>
      <c r="GA157" s="4">
        <v>0.31950000000000001</v>
      </c>
      <c r="GB157" s="4">
        <v>0.99309999999999998</v>
      </c>
      <c r="GC157" s="4">
        <v>1.3877999999999999</v>
      </c>
      <c r="GD157" s="5"/>
      <c r="GE157" s="5"/>
      <c r="GF157" s="5"/>
      <c r="GG157" s="5"/>
      <c r="GH157" s="5"/>
      <c r="GI157" s="5"/>
      <c r="GJ157" s="5"/>
      <c r="GK157" s="5"/>
      <c r="GL157" s="4"/>
      <c r="GM157" s="4"/>
      <c r="GN157" s="4"/>
      <c r="GO157" s="4"/>
      <c r="GP157" s="4"/>
      <c r="GQ157" s="4"/>
      <c r="GR157" s="4"/>
      <c r="GS157" s="4"/>
      <c r="GT157" s="5"/>
      <c r="GU157" s="5"/>
      <c r="GV157" s="5"/>
      <c r="GW157" s="5"/>
      <c r="GX157" s="5"/>
      <c r="GY157" s="5"/>
      <c r="GZ157" s="5"/>
      <c r="HA157" s="5"/>
      <c r="HB157" s="4"/>
      <c r="HC157" s="4"/>
      <c r="HD157" s="4"/>
      <c r="HE157" s="4"/>
      <c r="HF157" s="4"/>
      <c r="HG157" s="4"/>
      <c r="HH157" s="4"/>
      <c r="HI157" s="4"/>
      <c r="HJ157" s="5"/>
      <c r="HK157" s="5"/>
      <c r="HL157" s="5"/>
      <c r="HM157" s="5"/>
      <c r="HN157" s="5"/>
      <c r="HO157" s="5"/>
      <c r="HP157" s="5"/>
      <c r="HQ157" s="5"/>
      <c r="HR157" s="4"/>
      <c r="HS157" s="4"/>
      <c r="HT157" s="4"/>
      <c r="HU157" s="4"/>
      <c r="HV157" s="4"/>
      <c r="HW157" s="4"/>
      <c r="HX157" s="4"/>
      <c r="HY157" s="4"/>
      <c r="HZ157" s="5"/>
      <c r="IA157" s="5"/>
      <c r="IB157" s="5"/>
      <c r="IC157" s="5"/>
      <c r="ID157" s="5"/>
      <c r="IE157" s="5"/>
      <c r="IF157" s="5"/>
      <c r="IG157" s="5"/>
      <c r="IH157" s="4"/>
      <c r="II157" s="4"/>
      <c r="IJ157" s="4"/>
      <c r="IK157" s="4"/>
      <c r="IL157" s="4"/>
      <c r="IM157" s="4"/>
      <c r="IN157" s="4"/>
      <c r="IO157" s="4"/>
      <c r="IP157" s="5"/>
      <c r="IQ157" s="5"/>
      <c r="IR157" s="5"/>
      <c r="IS157" s="5"/>
      <c r="IT157" s="5"/>
      <c r="IU157" s="5"/>
      <c r="IV157" s="5"/>
      <c r="IW157" s="5"/>
      <c r="IX157" s="4"/>
      <c r="IY157" s="4"/>
      <c r="IZ157" s="4"/>
      <c r="JA157" s="4"/>
      <c r="JB157" s="4"/>
      <c r="JC157" s="4"/>
      <c r="JD157" s="4"/>
      <c r="JE157" s="4"/>
      <c r="JF157" s="5"/>
      <c r="JG157" s="5"/>
      <c r="JH157" s="5"/>
      <c r="JI157" s="5"/>
      <c r="JJ157" s="5"/>
      <c r="JK157" s="5"/>
      <c r="JL157" s="5"/>
      <c r="JM157" s="5"/>
      <c r="JN157" s="4">
        <f t="shared" si="64"/>
        <v>0.72251428571428578</v>
      </c>
      <c r="JO157" s="4">
        <f t="shared" si="65"/>
        <v>0.90096666666666669</v>
      </c>
      <c r="JP157" s="4">
        <f t="shared" si="66"/>
        <v>0.13383809523809523</v>
      </c>
      <c r="JQ157" s="4">
        <f t="shared" si="67"/>
        <v>1.8128571428571431E-2</v>
      </c>
      <c r="JR157" s="4">
        <f t="shared" si="68"/>
        <v>0.55408095238095234</v>
      </c>
      <c r="JS157" s="4">
        <f t="shared" si="69"/>
        <v>0.25607647058823529</v>
      </c>
      <c r="JT157" s="4">
        <f t="shared" si="70"/>
        <v>0.97936190476190477</v>
      </c>
      <c r="JU157" s="4">
        <f t="shared" si="71"/>
        <v>1.7249285714285716</v>
      </c>
      <c r="JV157" s="1" t="str" cm="1">
        <f t="array" aca="1" ref="JV157" ca="1">CONCATENATE(INDIRECT(ADDRESS(1,MATCH(_xlfn.MINIFS(B157:JM157,metrics.rec,"MAE"),B157:JM157,0)+1)), ", ", INDIRECT(ADDRESS(2,MATCH(_xlfn.MINIFS(B157:JM157,metrics.rec,"MAE"),B157:JM157,0)+1)))</f>
        <v>k=5, r=0.1</v>
      </c>
      <c r="JW157" s="1" t="str" cm="1">
        <f t="array" aca="1" ref="JW157" ca="1">CONCATENATE(INDIRECT(ADDRESS(1,MATCH(_xlfn.MINIFS(B157:JM157,metrics.rec,"MSE"),B157:JM157,0)+1)), ", ", INDIRECT(ADDRESS(2,MATCH(_xlfn.MINIFS(B157:JM157,metrics.rec,"MSE"),B157:JM157,0)+1)))</f>
        <v>k=5, r=0.1</v>
      </c>
      <c r="JX157" s="1" t="str" cm="1">
        <f t="array" aca="1" ref="JX157" ca="1">CONCATENATE(INDIRECT(ADDRESS(1,MATCH(_xlfn.MAXIFS(B157:JM157,metrics.rec,"R"),B157:JM157,0)+1)), ", ", INDIRECT(ADDRESS(2,MATCH(_xlfn.MAXIFS(B157:JM157,metrics.rec,"R"),B157:JM157,0)+1)))</f>
        <v>k=10, r=0.1</v>
      </c>
      <c r="JY157" s="1" t="str" cm="1">
        <f t="array" aca="1" ref="JY157" ca="1">CONCATENATE(INDIRECT(ADDRESS(1,MATCH(_xlfn.MAXIFS(B157:JM157,metrics.rec,"Precision"),B157:JM157,0)+1)), ", ", INDIRECT(ADDRESS(2,MATCH(_xlfn.MAXIFS(B157:JM157,metrics.rec,"Precision"),B157:JM157,0)+1)))</f>
        <v>k=15, r=0.9</v>
      </c>
      <c r="JZ157" s="1" t="str" cm="1">
        <f t="array" aca="1" ref="JZ157" ca="1">CONCATENATE(INDIRECT(ADDRESS(1,MATCH(_xlfn.MAXIFS(B157:JM157,metrics.rec,"Recall"),B157:JM157,0)+1)), ", ", INDIRECT(ADDRESS(2,MATCH(_xlfn.MAXIFS(B157:JM157,metrics.rec,"Recall"),B157:JM157,0)+1)))</f>
        <v>k=5, r=0.1</v>
      </c>
      <c r="KA157" s="1" t="str" cm="1">
        <f t="array" aca="1" ref="KA157" ca="1">CONCATENATE(INDIRECT(ADDRESS(1,MATCH(_xlfn.MAXIFS(B157:JM157,metrics.rec,"Coverage"),B157:JM157,0)+1)), ", ", INDIRECT(ADDRESS(2,MATCH(_xlfn.MAXIFS(B157:JM157,metrics.rec,"Coverage"),B157:JM157,0)+1)))</f>
        <v>k=5, r=0.8</v>
      </c>
      <c r="KB157" s="1" t="str" cm="1">
        <f t="array" aca="1" ref="KB157" ca="1">CONCATENATE(INDIRECT(ADDRESS(1,MATCH(_xlfn.MAXIFS(B157:JM157,metrics.rec,"Recatio"),B157:JM157,0)+1)), ", ", INDIRECT(ADDRESS(2,MATCH(_xlfn.MAXIFS(B157:JM157,metrics.rec,"Recatio"),B157:JM157,0)+1)))</f>
        <v>k=10, r=0.1</v>
      </c>
      <c r="KC157" s="1" t="str" cm="1">
        <f t="array" aca="1" ref="KC157" ca="1">CONCATENATE(INDIRECT(ADDRESS(1,MATCH(_xlfn.MINIFS(B157:JM157,metrics.rec,"Time"),B157:JM157,0)+1)), ", ", INDIRECT(ADDRESS(2,MATCH(_xlfn.MINIFS(B157:JM157,metrics.rec,"Time"),B157:JM157,0)+1)))</f>
        <v>k=5, r=0.9</v>
      </c>
    </row>
    <row r="158" spans="1:289" x14ac:dyDescent="0.2">
      <c r="A158" s="1" t="s">
        <v>140</v>
      </c>
      <c r="B158" s="4">
        <v>1.0125</v>
      </c>
      <c r="C158" s="4">
        <v>1.1984999999999999</v>
      </c>
      <c r="D158" s="4">
        <v>9.7600000000000006E-2</v>
      </c>
      <c r="E158" s="4">
        <v>1.61E-2</v>
      </c>
      <c r="F158" s="4">
        <v>0.22270000000000001</v>
      </c>
      <c r="G158" s="4"/>
      <c r="H158" s="4">
        <v>6.0000000000000001E-3</v>
      </c>
      <c r="I158" s="4">
        <v>3.0143</v>
      </c>
      <c r="J158" s="5">
        <v>0.92179999999999995</v>
      </c>
      <c r="K158" s="5">
        <v>0.84970000000000001</v>
      </c>
      <c r="L158" s="5">
        <v>0</v>
      </c>
      <c r="M158" s="5">
        <v>0</v>
      </c>
      <c r="N158" s="5">
        <v>0</v>
      </c>
      <c r="O158" s="5">
        <v>0</v>
      </c>
      <c r="P158" s="5">
        <v>6.9999999999999999E-4</v>
      </c>
      <c r="Q158" s="5">
        <v>2.9337</v>
      </c>
      <c r="R158" s="4">
        <v>0.77569999999999995</v>
      </c>
      <c r="S158" s="4">
        <v>0.72370000000000001</v>
      </c>
      <c r="T158" s="4">
        <v>0.5</v>
      </c>
      <c r="U158" s="4">
        <v>5.3E-3</v>
      </c>
      <c r="V158" s="4">
        <v>3.3300000000000003E-2</v>
      </c>
      <c r="W158" s="4"/>
      <c r="X158" s="4">
        <v>1.2999999999999999E-3</v>
      </c>
      <c r="Y158" s="4">
        <v>2.1972999999999998</v>
      </c>
      <c r="Z158" s="5">
        <v>1.6738</v>
      </c>
      <c r="AA158" s="5">
        <v>4.8014999999999999</v>
      </c>
      <c r="AB158" s="5">
        <v>-9.4500000000000001E-2</v>
      </c>
      <c r="AC158" s="5">
        <v>8.2000000000000007E-3</v>
      </c>
      <c r="AD158" s="5">
        <v>1.1599999999999999E-2</v>
      </c>
      <c r="AE158" s="5">
        <v>0</v>
      </c>
      <c r="AF158" s="5">
        <v>6.9999999999999999E-4</v>
      </c>
      <c r="AG158" s="5">
        <v>1.8656999999999999</v>
      </c>
      <c r="AH158" s="4">
        <v>0.64290000000000003</v>
      </c>
      <c r="AI158" s="4">
        <v>0.6633</v>
      </c>
      <c r="AJ158" s="4"/>
      <c r="AK158" s="4">
        <v>0.25</v>
      </c>
      <c r="AL158" s="4">
        <v>9.0899999999999995E-2</v>
      </c>
      <c r="AM158" s="4">
        <v>0</v>
      </c>
      <c r="AN158" s="4">
        <v>2.9999999999999997E-4</v>
      </c>
      <c r="AO158" s="4">
        <v>1.6787000000000001</v>
      </c>
      <c r="AP158" s="5"/>
      <c r="AQ158" s="5"/>
      <c r="AR158" s="5"/>
      <c r="AS158" s="5"/>
      <c r="AT158" s="5"/>
      <c r="AU158" s="5">
        <v>0</v>
      </c>
      <c r="AV158" s="5">
        <v>0</v>
      </c>
      <c r="AW158" s="5">
        <v>1.3348</v>
      </c>
      <c r="AX158" s="4"/>
      <c r="AY158" s="4"/>
      <c r="AZ158" s="4"/>
      <c r="BA158" s="4"/>
      <c r="BB158" s="4"/>
      <c r="BC158" s="4">
        <v>0</v>
      </c>
      <c r="BD158" s="4">
        <v>0</v>
      </c>
      <c r="BE158" s="4">
        <v>1.2342</v>
      </c>
      <c r="BF158" s="5">
        <v>1.5</v>
      </c>
      <c r="BG158" s="5">
        <v>2.25</v>
      </c>
      <c r="BH158" s="5">
        <v>0</v>
      </c>
      <c r="BI158" s="5">
        <v>0</v>
      </c>
      <c r="BJ158" s="5">
        <v>0</v>
      </c>
      <c r="BK158" s="5">
        <v>0</v>
      </c>
      <c r="BL158" s="5">
        <v>1.6000000000000001E-3</v>
      </c>
      <c r="BM158" s="5">
        <v>0.78420000000000001</v>
      </c>
      <c r="BN158" s="4">
        <v>1</v>
      </c>
      <c r="BO158" s="4">
        <v>1</v>
      </c>
      <c r="BP158" s="4">
        <v>0</v>
      </c>
      <c r="BQ158" s="4">
        <v>0</v>
      </c>
      <c r="BR158" s="4">
        <v>0</v>
      </c>
      <c r="BS158" s="4">
        <v>0</v>
      </c>
      <c r="BT158" s="4">
        <v>2.3E-3</v>
      </c>
      <c r="BU158" s="4">
        <v>0.46589999999999998</v>
      </c>
      <c r="BV158" s="5">
        <v>0.77769999999999995</v>
      </c>
      <c r="BW158" s="5">
        <v>0.94179999999999997</v>
      </c>
      <c r="BX158" s="5">
        <v>1.8200000000000001E-2</v>
      </c>
      <c r="BY158" s="5">
        <v>1.1900000000000001E-2</v>
      </c>
      <c r="BZ158" s="5">
        <v>0.21360000000000001</v>
      </c>
      <c r="CA158" s="5">
        <v>0</v>
      </c>
      <c r="CB158" s="5">
        <v>3.5000000000000001E-3</v>
      </c>
      <c r="CC158" s="5">
        <v>3.4037999999999999</v>
      </c>
      <c r="CD158" s="4">
        <v>1.1487000000000001</v>
      </c>
      <c r="CE158" s="4">
        <v>1.8543000000000001</v>
      </c>
      <c r="CF158" s="4">
        <v>-0.151</v>
      </c>
      <c r="CG158" s="4">
        <v>5.6599999999999998E-2</v>
      </c>
      <c r="CH158" s="4">
        <v>0.26840000000000003</v>
      </c>
      <c r="CI158" s="4">
        <v>0</v>
      </c>
      <c r="CJ158" s="4">
        <v>1E-3</v>
      </c>
      <c r="CK158" s="4">
        <v>2.0842999999999998</v>
      </c>
      <c r="CL158" s="5">
        <v>0.6784</v>
      </c>
      <c r="CM158" s="5">
        <v>0.81820000000000004</v>
      </c>
      <c r="CN158" s="5">
        <v>0.23580000000000001</v>
      </c>
      <c r="CO158" s="5">
        <v>8.3999999999999995E-3</v>
      </c>
      <c r="CP158" s="5">
        <v>0.84809999999999997</v>
      </c>
      <c r="CQ158" s="5">
        <v>6.7699999999999996E-2</v>
      </c>
      <c r="CR158" s="5">
        <v>0.1</v>
      </c>
      <c r="CS158" s="5">
        <v>1.6362000000000001</v>
      </c>
      <c r="CT158" s="4">
        <v>0.81669999999999998</v>
      </c>
      <c r="CU158" s="4">
        <v>0.9365</v>
      </c>
      <c r="CV158" s="4">
        <v>0</v>
      </c>
      <c r="CW158" s="4">
        <v>0.20019999999999999</v>
      </c>
      <c r="CX158" s="4">
        <v>0.22689999999999999</v>
      </c>
      <c r="CY158" s="4">
        <v>1E-4</v>
      </c>
      <c r="CZ158" s="4">
        <v>6.8999999999999999E-3</v>
      </c>
      <c r="DA158" s="4">
        <v>1.0198</v>
      </c>
      <c r="DB158" s="5">
        <v>0.75</v>
      </c>
      <c r="DC158" s="5">
        <v>1.125</v>
      </c>
      <c r="DD158" s="5">
        <v>0</v>
      </c>
      <c r="DE158" s="5">
        <v>1.0999999999999999E-2</v>
      </c>
      <c r="DF158" s="5">
        <v>4.7999999999999996E-3</v>
      </c>
      <c r="DG158" s="5">
        <v>0</v>
      </c>
      <c r="DH158" s="5">
        <v>2E-3</v>
      </c>
      <c r="DI158" s="5">
        <v>0.52890000000000004</v>
      </c>
      <c r="DJ158" s="4">
        <v>1.1705000000000001</v>
      </c>
      <c r="DK158" s="4">
        <v>1.7582</v>
      </c>
      <c r="DL158" s="4">
        <v>-0.42609999999999998</v>
      </c>
      <c r="DM158" s="4">
        <v>6.6E-3</v>
      </c>
      <c r="DN158" s="4">
        <v>0.20660000000000001</v>
      </c>
      <c r="DO158" s="4">
        <v>0</v>
      </c>
      <c r="DP158" s="4">
        <v>3.5000000000000001E-3</v>
      </c>
      <c r="DQ158" s="4">
        <v>3.1463000000000001</v>
      </c>
      <c r="DR158" s="5">
        <v>0.69740000000000002</v>
      </c>
      <c r="DS158" s="5">
        <v>0.71640000000000004</v>
      </c>
      <c r="DT158" s="5">
        <v>-0.35599999999999998</v>
      </c>
      <c r="DU158" s="5">
        <v>7.2599999999999998E-2</v>
      </c>
      <c r="DV158" s="5">
        <v>0.18859999999999999</v>
      </c>
      <c r="DW158" s="5">
        <v>0</v>
      </c>
      <c r="DX158" s="5">
        <v>1.2999999999999999E-3</v>
      </c>
      <c r="DY158" s="5">
        <v>2.2263999999999999</v>
      </c>
      <c r="DZ158" s="4">
        <v>0.55220000000000002</v>
      </c>
      <c r="EA158" s="4">
        <v>0.58509999999999995</v>
      </c>
      <c r="EB158" s="4">
        <v>0.2324</v>
      </c>
      <c r="EC158" s="4">
        <v>3.73E-2</v>
      </c>
      <c r="ED158" s="4">
        <v>0.51619999999999999</v>
      </c>
      <c r="EE158" s="4">
        <v>3.6200000000000003E-2</v>
      </c>
      <c r="EF158" s="4">
        <v>6.3799999999999996E-2</v>
      </c>
      <c r="EG158" s="4">
        <v>1.8501000000000001</v>
      </c>
      <c r="EH158" s="5">
        <v>0.73099999999999998</v>
      </c>
      <c r="EI158" s="5">
        <v>0.88270000000000004</v>
      </c>
      <c r="EJ158" s="5">
        <v>0</v>
      </c>
      <c r="EK158" s="5">
        <v>3.6999999999999998E-2</v>
      </c>
      <c r="EL158" s="5">
        <v>0.55079999999999996</v>
      </c>
      <c r="EM158" s="5">
        <v>2.0000000000000001E-4</v>
      </c>
      <c r="EN158" s="5">
        <v>5.4000000000000003E-3</v>
      </c>
      <c r="EO158" s="5">
        <v>1.1028</v>
      </c>
      <c r="EP158" s="4">
        <v>0.87429999999999997</v>
      </c>
      <c r="EQ158" s="4">
        <v>1.52</v>
      </c>
      <c r="ER158" s="4">
        <v>1.1599999999999999E-2</v>
      </c>
      <c r="ES158" s="4">
        <v>9.0399999999999994E-2</v>
      </c>
      <c r="ET158" s="4">
        <v>7.5399999999999995E-2</v>
      </c>
      <c r="EU158" s="4">
        <v>2.5600000000000001E-2</v>
      </c>
      <c r="EV158" s="4">
        <v>5.9200000000000003E-2</v>
      </c>
      <c r="EW158" s="4">
        <v>0.50860000000000005</v>
      </c>
      <c r="EX158" s="5"/>
      <c r="EY158" s="5"/>
      <c r="EZ158" s="5"/>
      <c r="FA158" s="5"/>
      <c r="FB158" s="5"/>
      <c r="FC158" s="5"/>
      <c r="FD158" s="5"/>
      <c r="FE158" s="5"/>
      <c r="FF158" s="4">
        <v>0.495</v>
      </c>
      <c r="FG158" s="4">
        <v>0.51929999999999998</v>
      </c>
      <c r="FH158" s="4">
        <v>0.1061</v>
      </c>
      <c r="FI158" s="4">
        <v>4.3200000000000002E-2</v>
      </c>
      <c r="FJ158" s="4">
        <v>0.11799999999999999</v>
      </c>
      <c r="FK158" s="4">
        <v>0</v>
      </c>
      <c r="FL158" s="4">
        <v>1.1999999999999999E-3</v>
      </c>
      <c r="FM158" s="4">
        <v>2.2324000000000002</v>
      </c>
      <c r="FN158" s="5">
        <v>0.53659999999999997</v>
      </c>
      <c r="FO158" s="5">
        <v>0.35149999999999998</v>
      </c>
      <c r="FP158" s="5">
        <v>0</v>
      </c>
      <c r="FQ158" s="5">
        <v>6.3399999999999998E-2</v>
      </c>
      <c r="FR158" s="5">
        <v>6.2700000000000006E-2</v>
      </c>
      <c r="FS158" s="5">
        <v>0</v>
      </c>
      <c r="FT158" s="5">
        <v>5.0000000000000001E-4</v>
      </c>
      <c r="FU158" s="5">
        <v>1.6226</v>
      </c>
      <c r="FV158" s="4">
        <v>0.65249999999999997</v>
      </c>
      <c r="FW158" s="4">
        <v>0.69330000000000003</v>
      </c>
      <c r="FX158" s="4">
        <v>1.21E-2</v>
      </c>
      <c r="FY158" s="4">
        <v>5.3199999999999997E-2</v>
      </c>
      <c r="FZ158" s="4">
        <v>0.24010000000000001</v>
      </c>
      <c r="GA158" s="4">
        <v>6.7000000000000002E-3</v>
      </c>
      <c r="GB158" s="4">
        <v>3.0200000000000001E-2</v>
      </c>
      <c r="GC158" s="4">
        <v>1.1812</v>
      </c>
      <c r="GD158" s="5"/>
      <c r="GE158" s="5"/>
      <c r="GF158" s="5"/>
      <c r="GG158" s="5"/>
      <c r="GH158" s="5"/>
      <c r="GI158" s="5"/>
      <c r="GJ158" s="5"/>
      <c r="GK158" s="5"/>
      <c r="GL158" s="4"/>
      <c r="GM158" s="4"/>
      <c r="GN158" s="4"/>
      <c r="GO158" s="4"/>
      <c r="GP158" s="4"/>
      <c r="GQ158" s="4"/>
      <c r="GR158" s="4"/>
      <c r="GS158" s="4"/>
      <c r="GT158" s="5"/>
      <c r="GU158" s="5"/>
      <c r="GV158" s="5"/>
      <c r="GW158" s="5"/>
      <c r="GX158" s="5"/>
      <c r="GY158" s="5"/>
      <c r="GZ158" s="5"/>
      <c r="HA158" s="5"/>
      <c r="HB158" s="4"/>
      <c r="HC158" s="4"/>
      <c r="HD158" s="4"/>
      <c r="HE158" s="4"/>
      <c r="HF158" s="4"/>
      <c r="HG158" s="4"/>
      <c r="HH158" s="4"/>
      <c r="HI158" s="4"/>
      <c r="HJ158" s="5"/>
      <c r="HK158" s="5"/>
      <c r="HL158" s="5"/>
      <c r="HM158" s="5"/>
      <c r="HN158" s="5"/>
      <c r="HO158" s="5"/>
      <c r="HP158" s="5"/>
      <c r="HQ158" s="5"/>
      <c r="HR158" s="4"/>
      <c r="HS158" s="4"/>
      <c r="HT158" s="4"/>
      <c r="HU158" s="4"/>
      <c r="HV158" s="4"/>
      <c r="HW158" s="4"/>
      <c r="HX158" s="4"/>
      <c r="HY158" s="4"/>
      <c r="HZ158" s="5"/>
      <c r="IA158" s="5"/>
      <c r="IB158" s="5"/>
      <c r="IC158" s="5"/>
      <c r="ID158" s="5"/>
      <c r="IE158" s="5"/>
      <c r="IF158" s="5"/>
      <c r="IG158" s="5"/>
      <c r="IH158" s="4"/>
      <c r="II158" s="4"/>
      <c r="IJ158" s="4"/>
      <c r="IK158" s="4"/>
      <c r="IL158" s="4"/>
      <c r="IM158" s="4"/>
      <c r="IN158" s="4"/>
      <c r="IO158" s="4"/>
      <c r="IP158" s="5"/>
      <c r="IQ158" s="5"/>
      <c r="IR158" s="5"/>
      <c r="IS158" s="5"/>
      <c r="IT158" s="5"/>
      <c r="IU158" s="5"/>
      <c r="IV158" s="5"/>
      <c r="IW158" s="5"/>
      <c r="IX158" s="4"/>
      <c r="IY158" s="4"/>
      <c r="IZ158" s="4"/>
      <c r="JA158" s="4"/>
      <c r="JB158" s="4"/>
      <c r="JC158" s="4"/>
      <c r="JD158" s="4"/>
      <c r="JE158" s="4"/>
      <c r="JF158" s="5"/>
      <c r="JG158" s="5"/>
      <c r="JH158" s="5"/>
      <c r="JI158" s="5"/>
      <c r="JJ158" s="5"/>
      <c r="JK158" s="5"/>
      <c r="JL158" s="5"/>
      <c r="JM158" s="5"/>
      <c r="JN158" s="4">
        <f t="shared" si="64"/>
        <v>0.87038500000000008</v>
      </c>
      <c r="JO158" s="4">
        <f t="shared" si="65"/>
        <v>1.2094499999999999</v>
      </c>
      <c r="JP158" s="4">
        <f t="shared" si="66"/>
        <v>9.7999999999999997E-3</v>
      </c>
      <c r="JQ158" s="4">
        <f t="shared" si="67"/>
        <v>4.8570000000000009E-2</v>
      </c>
      <c r="JR158" s="4">
        <f t="shared" si="68"/>
        <v>0.19393500000000002</v>
      </c>
      <c r="JS158" s="4">
        <f t="shared" si="69"/>
        <v>6.8250000000000021E-3</v>
      </c>
      <c r="JT158" s="4">
        <f t="shared" si="70"/>
        <v>1.3245454545454543E-2</v>
      </c>
      <c r="JU158" s="4">
        <f t="shared" si="71"/>
        <v>1.7296454545454543</v>
      </c>
      <c r="JV158" s="1" t="str" cm="1">
        <f t="array" aca="1" ref="JV158" ca="1">CONCATENATE(INDIRECT(ADDRESS(1,MATCH(_xlfn.MINIFS(B158:JM158,metrics.rec,"MAE"),B158:JM158,0)+1)), ", ", INDIRECT(ADDRESS(2,MATCH(_xlfn.MINIFS(B158:JM158,metrics.rec,"MAE"),B158:JM158,0)+1)))</f>
        <v>k=20, r=0.3</v>
      </c>
      <c r="JW158" s="1" t="str" cm="1">
        <f t="array" aca="1" ref="JW158" ca="1">CONCATENATE(INDIRECT(ADDRESS(1,MATCH(_xlfn.MINIFS(B158:JM158,metrics.rec,"MSE"),B158:JM158,0)+1)), ", ", INDIRECT(ADDRESS(2,MATCH(_xlfn.MINIFS(B158:JM158,metrics.rec,"MSE"),B158:JM158,0)+1)))</f>
        <v>k=20, r=0.5</v>
      </c>
      <c r="JX158" s="1" t="str" cm="1">
        <f t="array" aca="1" ref="JX158" ca="1">CONCATENATE(INDIRECT(ADDRESS(1,MATCH(_xlfn.MAXIFS(B158:JM158,metrics.rec,"R"),B158:JM158,0)+1)), ", ", INDIRECT(ADDRESS(2,MATCH(_xlfn.MAXIFS(B158:JM158,metrics.rec,"R"),B158:JM158,0)+1)))</f>
        <v>k=5, r=0.3</v>
      </c>
      <c r="JY158" s="1" t="str" cm="1">
        <f t="array" aca="1" ref="JY158" ca="1">CONCATENATE(INDIRECT(ADDRESS(1,MATCH(_xlfn.MAXIFS(B158:JM158,metrics.rec,"Precision"),B158:JM158,0)+1)), ", ", INDIRECT(ADDRESS(2,MATCH(_xlfn.MAXIFS(B158:JM158,metrics.rec,"Precision"),B158:JM158,0)+1)))</f>
        <v>k=5, r=0.5</v>
      </c>
      <c r="JZ158" s="1" t="str" cm="1">
        <f t="array" aca="1" ref="JZ158" ca="1">CONCATENATE(INDIRECT(ADDRESS(1,MATCH(_xlfn.MAXIFS(B158:JM158,metrics.rec,"Recall"),B158:JM158,0)+1)), ", ", INDIRECT(ADDRESS(2,MATCH(_xlfn.MAXIFS(B158:JM158,metrics.rec,"Recall"),B158:JM158,0)+1)))</f>
        <v>k=10, r=0.5</v>
      </c>
      <c r="KA158" s="1" t="str" cm="1">
        <f t="array" aca="1" ref="KA158" ca="1">CONCATENATE(INDIRECT(ADDRESS(1,MATCH(_xlfn.MAXIFS(B158:JM158,metrics.rec,"Coverage"),B158:JM158,0)+1)), ", ", INDIRECT(ADDRESS(2,MATCH(_xlfn.MAXIFS(B158:JM158,metrics.rec,"Coverage"),B158:JM158,0)+1)))</f>
        <v>k=10, r=0.5</v>
      </c>
      <c r="KB158" s="1" t="str" cm="1">
        <f t="array" aca="1" ref="KB158" ca="1">CONCATENATE(INDIRECT(ADDRESS(1,MATCH(_xlfn.MAXIFS(B158:JM158,metrics.rec,"Recatio"),B158:JM158,0)+1)), ", ", INDIRECT(ADDRESS(2,MATCH(_xlfn.MAXIFS(B158:JM158,metrics.rec,"Recatio"),B158:JM158,0)+1)))</f>
        <v>k=10, r=0.5</v>
      </c>
      <c r="KC158" s="1" t="str" cm="1">
        <f t="array" aca="1" ref="KC158" ca="1">CONCATENATE(INDIRECT(ADDRESS(1,MATCH(_xlfn.MINIFS(B158:JM158,metrics.rec,"Time"),B158:JM158,0)+1)), ", ", INDIRECT(ADDRESS(2,MATCH(_xlfn.MINIFS(B158:JM158,metrics.rec,"Time"),B158:JM158,0)+1)))</f>
        <v>k=5, r=0.9</v>
      </c>
    </row>
    <row r="159" spans="1:289" x14ac:dyDescent="0.2">
      <c r="A159" s="1" t="s">
        <v>141</v>
      </c>
      <c r="B159" s="4">
        <v>0.71289999999999998</v>
      </c>
      <c r="C159" s="4">
        <v>0.88670000000000004</v>
      </c>
      <c r="D159" s="4">
        <v>0.219</v>
      </c>
      <c r="E159" s="4">
        <v>1.4E-3</v>
      </c>
      <c r="F159" s="4">
        <v>0.6825</v>
      </c>
      <c r="G159" s="4"/>
      <c r="H159" s="4">
        <v>1</v>
      </c>
      <c r="I159" s="4">
        <v>2.8944000000000001</v>
      </c>
      <c r="J159" s="5">
        <v>0.71950000000000003</v>
      </c>
      <c r="K159" s="5">
        <v>0.9123</v>
      </c>
      <c r="L159" s="5">
        <v>0.23130000000000001</v>
      </c>
      <c r="M159" s="5">
        <v>2.5999999999999999E-3</v>
      </c>
      <c r="N159" s="5">
        <v>0.64780000000000004</v>
      </c>
      <c r="O159" s="5">
        <v>0.57130000000000003</v>
      </c>
      <c r="P159" s="5">
        <v>1</v>
      </c>
      <c r="Q159" s="5">
        <v>3.0545</v>
      </c>
      <c r="R159" s="4">
        <v>0.72619999999999996</v>
      </c>
      <c r="S159" s="4">
        <v>0.93210000000000004</v>
      </c>
      <c r="T159" s="4">
        <v>0.2225</v>
      </c>
      <c r="U159" s="4">
        <v>3.8999999999999998E-3</v>
      </c>
      <c r="V159" s="4">
        <v>0.62239999999999995</v>
      </c>
      <c r="W159" s="4"/>
      <c r="X159" s="4">
        <v>1</v>
      </c>
      <c r="Y159" s="4">
        <v>2.4525000000000001</v>
      </c>
      <c r="Z159" s="5">
        <v>0.73150000000000004</v>
      </c>
      <c r="AA159" s="5">
        <v>0.9425</v>
      </c>
      <c r="AB159" s="5">
        <v>0.215</v>
      </c>
      <c r="AC159" s="5">
        <v>5.4000000000000003E-3</v>
      </c>
      <c r="AD159" s="5">
        <v>0.59289999999999998</v>
      </c>
      <c r="AE159" s="5">
        <v>0.55820000000000003</v>
      </c>
      <c r="AF159" s="5">
        <v>1</v>
      </c>
      <c r="AG159" s="5">
        <v>2.3641000000000001</v>
      </c>
      <c r="AH159" s="4">
        <v>0.73470000000000002</v>
      </c>
      <c r="AI159" s="4">
        <v>0.95199999999999996</v>
      </c>
      <c r="AJ159" s="4">
        <v>0.2145</v>
      </c>
      <c r="AK159" s="4">
        <v>6.8999999999999999E-3</v>
      </c>
      <c r="AL159" s="4">
        <v>0.5595</v>
      </c>
      <c r="AM159" s="4"/>
      <c r="AN159" s="4">
        <v>1</v>
      </c>
      <c r="AO159" s="4">
        <v>2.2273000000000001</v>
      </c>
      <c r="AP159" s="5">
        <v>0.74299999999999999</v>
      </c>
      <c r="AQ159" s="5">
        <v>0.97499999999999998</v>
      </c>
      <c r="AR159" s="5">
        <v>0.20180000000000001</v>
      </c>
      <c r="AS159" s="5">
        <v>8.5000000000000006E-3</v>
      </c>
      <c r="AT159" s="5">
        <v>0.5161</v>
      </c>
      <c r="AU159" s="5">
        <v>0.53720000000000001</v>
      </c>
      <c r="AV159" s="5">
        <v>1</v>
      </c>
      <c r="AW159" s="5">
        <v>1.9696</v>
      </c>
      <c r="AX159" s="4">
        <v>0.75609999999999999</v>
      </c>
      <c r="AY159" s="4">
        <v>1.0058</v>
      </c>
      <c r="AZ159" s="4">
        <v>0.1946</v>
      </c>
      <c r="BA159" s="4">
        <v>1.04E-2</v>
      </c>
      <c r="BB159" s="4">
        <v>0.46860000000000002</v>
      </c>
      <c r="BC159" s="4"/>
      <c r="BD159" s="4">
        <v>1</v>
      </c>
      <c r="BE159" s="4">
        <v>1.7105999999999999</v>
      </c>
      <c r="BF159" s="5">
        <v>0.77569999999999995</v>
      </c>
      <c r="BG159" s="5">
        <v>1.0677000000000001</v>
      </c>
      <c r="BH159" s="5">
        <v>0.17080000000000001</v>
      </c>
      <c r="BI159" s="5">
        <v>1.2699999999999999E-2</v>
      </c>
      <c r="BJ159" s="5">
        <v>0.3987</v>
      </c>
      <c r="BK159" s="5">
        <v>0.49630000000000002</v>
      </c>
      <c r="BL159" s="5">
        <v>0.99870000000000003</v>
      </c>
      <c r="BM159" s="5">
        <v>1.2950999999999999</v>
      </c>
      <c r="BN159" s="4">
        <v>0.7994</v>
      </c>
      <c r="BO159" s="4">
        <v>1.1316999999999999</v>
      </c>
      <c r="BP159" s="4">
        <v>0.1381</v>
      </c>
      <c r="BQ159" s="4">
        <v>1.66E-2</v>
      </c>
      <c r="BR159" s="4">
        <v>0.29210000000000003</v>
      </c>
      <c r="BS159" s="4"/>
      <c r="BT159" s="4">
        <v>0.9839</v>
      </c>
      <c r="BU159" s="4">
        <v>1.0541</v>
      </c>
      <c r="BV159" s="5">
        <v>0.71450000000000002</v>
      </c>
      <c r="BW159" s="5">
        <v>0.90469999999999995</v>
      </c>
      <c r="BX159" s="5">
        <v>0.22939999999999999</v>
      </c>
      <c r="BY159" s="5">
        <v>1.4E-3</v>
      </c>
      <c r="BZ159" s="5">
        <v>0.67969999999999997</v>
      </c>
      <c r="CA159" s="5">
        <v>0.57299999999999995</v>
      </c>
      <c r="CB159" s="5">
        <v>1</v>
      </c>
      <c r="CC159" s="5">
        <v>2.8321999999999998</v>
      </c>
      <c r="CD159" s="4">
        <v>0.72609999999999997</v>
      </c>
      <c r="CE159" s="4">
        <v>0.92730000000000001</v>
      </c>
      <c r="CF159" s="4">
        <v>0.2268</v>
      </c>
      <c r="CG159" s="4">
        <v>3.8999999999999998E-3</v>
      </c>
      <c r="CH159" s="4">
        <v>0.61739999999999995</v>
      </c>
      <c r="CI159" s="4">
        <v>0.5645</v>
      </c>
      <c r="CJ159" s="4">
        <v>1</v>
      </c>
      <c r="CK159" s="4">
        <v>2.3856999999999999</v>
      </c>
      <c r="CL159" s="5">
        <v>0.73540000000000005</v>
      </c>
      <c r="CM159" s="5">
        <v>0.95389999999999997</v>
      </c>
      <c r="CN159" s="5">
        <v>0.21049999999999999</v>
      </c>
      <c r="CO159" s="5">
        <v>6.8999999999999999E-3</v>
      </c>
      <c r="CP159" s="5">
        <v>0.56140000000000001</v>
      </c>
      <c r="CQ159" s="5">
        <v>0.5514</v>
      </c>
      <c r="CR159" s="5">
        <v>1</v>
      </c>
      <c r="CS159" s="5">
        <v>2.1934</v>
      </c>
      <c r="CT159" s="4">
        <v>0.75680000000000003</v>
      </c>
      <c r="CU159" s="4">
        <v>1.0109999999999999</v>
      </c>
      <c r="CV159" s="4">
        <v>0.18840000000000001</v>
      </c>
      <c r="CW159" s="4">
        <v>1.04E-2</v>
      </c>
      <c r="CX159" s="4">
        <v>0.47160000000000002</v>
      </c>
      <c r="CY159" s="4">
        <v>0.52490000000000003</v>
      </c>
      <c r="CZ159" s="4">
        <v>0.99980000000000002</v>
      </c>
      <c r="DA159" s="4">
        <v>1.5626</v>
      </c>
      <c r="DB159" s="5">
        <v>0.79269999999999996</v>
      </c>
      <c r="DC159" s="5">
        <v>1.1095999999999999</v>
      </c>
      <c r="DD159" s="5">
        <v>0.13750000000000001</v>
      </c>
      <c r="DE159" s="5">
        <v>1.6799999999999999E-2</v>
      </c>
      <c r="DF159" s="5">
        <v>0.29409999999999997</v>
      </c>
      <c r="DG159" s="5">
        <v>0.435</v>
      </c>
      <c r="DH159" s="5">
        <v>0.98089999999999999</v>
      </c>
      <c r="DI159" s="5">
        <v>0.91600000000000004</v>
      </c>
      <c r="DJ159" s="4">
        <v>0.71499999999999997</v>
      </c>
      <c r="DK159" s="4">
        <v>0.89929999999999999</v>
      </c>
      <c r="DL159" s="4">
        <v>0.22509999999999999</v>
      </c>
      <c r="DM159" s="4">
        <v>1.4E-3</v>
      </c>
      <c r="DN159" s="4">
        <v>0.67820000000000003</v>
      </c>
      <c r="DO159" s="4">
        <v>0.5726</v>
      </c>
      <c r="DP159" s="4">
        <v>1</v>
      </c>
      <c r="DQ159" s="4">
        <v>3.0034000000000001</v>
      </c>
      <c r="DR159" s="5">
        <v>0.72670000000000001</v>
      </c>
      <c r="DS159" s="5">
        <v>0.93130000000000002</v>
      </c>
      <c r="DT159" s="5">
        <v>0.22439999999999999</v>
      </c>
      <c r="DU159" s="5">
        <v>3.8999999999999998E-3</v>
      </c>
      <c r="DV159" s="5">
        <v>0.62150000000000005</v>
      </c>
      <c r="DW159" s="5">
        <v>0.56479999999999997</v>
      </c>
      <c r="DX159" s="5">
        <v>1</v>
      </c>
      <c r="DY159" s="5">
        <v>2.4565000000000001</v>
      </c>
      <c r="DZ159" s="4">
        <v>0.7399</v>
      </c>
      <c r="EA159" s="4">
        <v>0.96399999999999997</v>
      </c>
      <c r="EB159" s="4">
        <v>0.2109</v>
      </c>
      <c r="EC159" s="4">
        <v>6.8999999999999999E-3</v>
      </c>
      <c r="ED159" s="4">
        <v>0.55900000000000005</v>
      </c>
      <c r="EE159" s="4">
        <v>0.54879999999999995</v>
      </c>
      <c r="EF159" s="4">
        <v>1</v>
      </c>
      <c r="EG159" s="4">
        <v>2.3186</v>
      </c>
      <c r="EH159" s="5">
        <v>0.7581</v>
      </c>
      <c r="EI159" s="5">
        <v>1.0168999999999999</v>
      </c>
      <c r="EJ159" s="5">
        <v>0.18429999999999999</v>
      </c>
      <c r="EK159" s="5">
        <v>1.04E-2</v>
      </c>
      <c r="EL159" s="5">
        <v>0.46899999999999997</v>
      </c>
      <c r="EM159" s="5">
        <v>0.52249999999999996</v>
      </c>
      <c r="EN159" s="5">
        <v>0.99990000000000001</v>
      </c>
      <c r="EO159" s="5">
        <v>1.7613000000000001</v>
      </c>
      <c r="EP159" s="4">
        <v>0.79390000000000005</v>
      </c>
      <c r="EQ159" s="4">
        <v>1.1151</v>
      </c>
      <c r="ER159" s="4">
        <v>0.1331</v>
      </c>
      <c r="ES159" s="4">
        <v>1.7000000000000001E-2</v>
      </c>
      <c r="ET159" s="4">
        <v>0.29299999999999998</v>
      </c>
      <c r="EU159" s="4">
        <v>0.43</v>
      </c>
      <c r="EV159" s="4">
        <v>0.97889999999999999</v>
      </c>
      <c r="EW159" s="4">
        <v>0.87039999999999995</v>
      </c>
      <c r="EX159" s="5"/>
      <c r="EY159" s="5"/>
      <c r="EZ159" s="5"/>
      <c r="FA159" s="5"/>
      <c r="FB159" s="5"/>
      <c r="FC159" s="5"/>
      <c r="FD159" s="5"/>
      <c r="FE159" s="5"/>
      <c r="FF159" s="4">
        <v>0.72540000000000004</v>
      </c>
      <c r="FG159" s="4">
        <v>0.92749999999999999</v>
      </c>
      <c r="FH159" s="4">
        <v>0.2276</v>
      </c>
      <c r="FI159" s="4">
        <v>3.8999999999999998E-3</v>
      </c>
      <c r="FJ159" s="4">
        <v>0.62060000000000004</v>
      </c>
      <c r="FK159" s="4">
        <v>0.56489999999999996</v>
      </c>
      <c r="FL159" s="4">
        <v>1</v>
      </c>
      <c r="FM159" s="4">
        <v>2.5424000000000002</v>
      </c>
      <c r="FN159" s="5">
        <v>0.73939999999999995</v>
      </c>
      <c r="FO159" s="5">
        <v>0.96489999999999998</v>
      </c>
      <c r="FP159" s="5">
        <v>0.21340000000000001</v>
      </c>
      <c r="FQ159" s="5">
        <v>6.7999999999999996E-3</v>
      </c>
      <c r="FR159" s="5">
        <v>0.55789999999999995</v>
      </c>
      <c r="FS159" s="5">
        <v>0.54990000000000006</v>
      </c>
      <c r="FT159" s="5">
        <v>1</v>
      </c>
      <c r="FU159" s="5">
        <v>2.5935999999999999</v>
      </c>
      <c r="FV159" s="4">
        <v>0.75839999999999996</v>
      </c>
      <c r="FW159" s="4">
        <v>1.0145</v>
      </c>
      <c r="FX159" s="4">
        <v>0.18740000000000001</v>
      </c>
      <c r="FY159" s="4">
        <v>1.0500000000000001E-2</v>
      </c>
      <c r="FZ159" s="4">
        <v>0.47139999999999999</v>
      </c>
      <c r="GA159" s="4">
        <v>0.52370000000000005</v>
      </c>
      <c r="GB159" s="4">
        <v>0.99990000000000001</v>
      </c>
      <c r="GC159" s="4">
        <v>1.7238</v>
      </c>
      <c r="GD159" s="5"/>
      <c r="GE159" s="5"/>
      <c r="GF159" s="5"/>
      <c r="GG159" s="5"/>
      <c r="GH159" s="5"/>
      <c r="GI159" s="5"/>
      <c r="GJ159" s="5"/>
      <c r="GK159" s="5"/>
      <c r="GL159" s="4"/>
      <c r="GM159" s="4"/>
      <c r="GN159" s="4"/>
      <c r="GO159" s="4"/>
      <c r="GP159" s="4"/>
      <c r="GQ159" s="4"/>
      <c r="GR159" s="4"/>
      <c r="GS159" s="4"/>
      <c r="GT159" s="5"/>
      <c r="GU159" s="5"/>
      <c r="GV159" s="5"/>
      <c r="GW159" s="5"/>
      <c r="GX159" s="5"/>
      <c r="GY159" s="5"/>
      <c r="GZ159" s="5"/>
      <c r="HA159" s="5"/>
      <c r="HB159" s="4"/>
      <c r="HC159" s="4"/>
      <c r="HD159" s="4"/>
      <c r="HE159" s="4"/>
      <c r="HF159" s="4"/>
      <c r="HG159" s="4"/>
      <c r="HH159" s="4"/>
      <c r="HI159" s="4"/>
      <c r="HJ159" s="5"/>
      <c r="HK159" s="5"/>
      <c r="HL159" s="5"/>
      <c r="HM159" s="5"/>
      <c r="HN159" s="5"/>
      <c r="HO159" s="5"/>
      <c r="HP159" s="5"/>
      <c r="HQ159" s="5"/>
      <c r="HR159" s="4"/>
      <c r="HS159" s="4"/>
      <c r="HT159" s="4"/>
      <c r="HU159" s="4"/>
      <c r="HV159" s="4"/>
      <c r="HW159" s="4"/>
      <c r="HX159" s="4"/>
      <c r="HY159" s="4"/>
      <c r="HZ159" s="5"/>
      <c r="IA159" s="5"/>
      <c r="IB159" s="5"/>
      <c r="IC159" s="5"/>
      <c r="ID159" s="5"/>
      <c r="IE159" s="5"/>
      <c r="IF159" s="5"/>
      <c r="IG159" s="5"/>
      <c r="IH159" s="4"/>
      <c r="II159" s="4"/>
      <c r="IJ159" s="4"/>
      <c r="IK159" s="4"/>
      <c r="IL159" s="4"/>
      <c r="IM159" s="4"/>
      <c r="IN159" s="4"/>
      <c r="IO159" s="4"/>
      <c r="IP159" s="5"/>
      <c r="IQ159" s="5"/>
      <c r="IR159" s="5"/>
      <c r="IS159" s="5"/>
      <c r="IT159" s="5"/>
      <c r="IU159" s="5"/>
      <c r="IV159" s="5"/>
      <c r="IW159" s="5"/>
      <c r="IX159" s="4"/>
      <c r="IY159" s="4"/>
      <c r="IZ159" s="4"/>
      <c r="JA159" s="4"/>
      <c r="JB159" s="4"/>
      <c r="JC159" s="4"/>
      <c r="JD159" s="4"/>
      <c r="JE159" s="4"/>
      <c r="JF159" s="5"/>
      <c r="JG159" s="5"/>
      <c r="JH159" s="5"/>
      <c r="JI159" s="5"/>
      <c r="JJ159" s="5"/>
      <c r="JK159" s="5"/>
      <c r="JL159" s="5"/>
      <c r="JM159" s="5"/>
      <c r="JN159" s="4">
        <f t="shared" si="64"/>
        <v>0.74460454545454557</v>
      </c>
      <c r="JO159" s="4">
        <f t="shared" si="65"/>
        <v>0.97935454545454548</v>
      </c>
      <c r="JP159" s="4">
        <f t="shared" si="66"/>
        <v>0.2002909090909091</v>
      </c>
      <c r="JQ159" s="4">
        <f t="shared" si="67"/>
        <v>7.6636363636363621E-3</v>
      </c>
      <c r="JR159" s="4">
        <f t="shared" si="68"/>
        <v>0.53069999999999984</v>
      </c>
      <c r="JS159" s="4">
        <f t="shared" si="69"/>
        <v>0.53464705882352948</v>
      </c>
      <c r="JT159" s="4">
        <f t="shared" si="70"/>
        <v>0.99736363636363634</v>
      </c>
      <c r="JU159" s="4">
        <f t="shared" si="71"/>
        <v>2.0991863636363637</v>
      </c>
      <c r="JV159" s="1" t="str" cm="1">
        <f t="array" aca="1" ref="JV159" ca="1">CONCATENATE(INDIRECT(ADDRESS(1,MATCH(_xlfn.MINIFS(B159:JM159,metrics.rec,"MAE"),B159:JM159,0)+1)), ", ", INDIRECT(ADDRESS(2,MATCH(_xlfn.MINIFS(B159:JM159,metrics.rec,"MAE"),B159:JM159,0)+1)))</f>
        <v>k=5, r=0.1</v>
      </c>
      <c r="JW159" s="1" t="str" cm="1">
        <f t="array" aca="1" ref="JW159" ca="1">CONCATENATE(INDIRECT(ADDRESS(1,MATCH(_xlfn.MINIFS(B159:JM159,metrics.rec,"MSE"),B159:JM159,0)+1)), ", ", INDIRECT(ADDRESS(2,MATCH(_xlfn.MINIFS(B159:JM159,metrics.rec,"MSE"),B159:JM159,0)+1)))</f>
        <v>k=5, r=0.1</v>
      </c>
      <c r="JX159" s="1" t="str" cm="1">
        <f t="array" aca="1" ref="JX159" ca="1">CONCATENATE(INDIRECT(ADDRESS(1,MATCH(_xlfn.MAXIFS(B159:JM159,metrics.rec,"R"),B159:JM159,0)+1)), ", ", INDIRECT(ADDRESS(2,MATCH(_xlfn.MAXIFS(B159:JM159,metrics.rec,"R"),B159:JM159,0)+1)))</f>
        <v>k=5, r=0.2</v>
      </c>
      <c r="JY159" s="1" t="str" cm="1">
        <f t="array" aca="1" ref="JY159" ca="1">CONCATENATE(INDIRECT(ADDRESS(1,MATCH(_xlfn.MAXIFS(B159:JM159,metrics.rec,"Precision"),B159:JM159,0)+1)), ", ", INDIRECT(ADDRESS(2,MATCH(_xlfn.MAXIFS(B159:JM159,metrics.rec,"Precision"),B159:JM159,0)+1)))</f>
        <v>k=15, r=0.9</v>
      </c>
      <c r="JZ159" s="1" t="str" cm="1">
        <f t="array" aca="1" ref="JZ159" ca="1">CONCATENATE(INDIRECT(ADDRESS(1,MATCH(_xlfn.MAXIFS(B159:JM159,metrics.rec,"Recall"),B159:JM159,0)+1)), ", ", INDIRECT(ADDRESS(2,MATCH(_xlfn.MAXIFS(B159:JM159,metrics.rec,"Recall"),B159:JM159,0)+1)))</f>
        <v>k=5, r=0.1</v>
      </c>
      <c r="KA159" s="1" t="str" cm="1">
        <f t="array" aca="1" ref="KA159" ca="1">CONCATENATE(INDIRECT(ADDRESS(1,MATCH(_xlfn.MAXIFS(B159:JM159,metrics.rec,"Coverage"),B159:JM159,0)+1)), ", ", INDIRECT(ADDRESS(2,MATCH(_xlfn.MAXIFS(B159:JM159,metrics.rec,"Coverage"),B159:JM159,0)+1)))</f>
        <v>k=10, r=0.1</v>
      </c>
      <c r="KB159" s="1" t="str" cm="1">
        <f t="array" aca="1" ref="KB159" ca="1">CONCATENATE(INDIRECT(ADDRESS(1,MATCH(_xlfn.MAXIFS(B159:JM159,metrics.rec,"Recatio"),B159:JM159,0)+1)), ", ", INDIRECT(ADDRESS(2,MATCH(_xlfn.MAXIFS(B159:JM159,metrics.rec,"Recatio"),B159:JM159,0)+1)))</f>
        <v>k=5, r=0.1</v>
      </c>
      <c r="KC159" s="1" t="str" cm="1">
        <f t="array" aca="1" ref="KC159" ca="1">CONCATENATE(INDIRECT(ADDRESS(1,MATCH(_xlfn.MINIFS(B159:JM159,metrics.rec,"Time"),B159:JM159,0)+1)), ", ", INDIRECT(ADDRESS(2,MATCH(_xlfn.MINIFS(B159:JM159,metrics.rec,"Time"),B159:JM159,0)+1)))</f>
        <v>k=15, r=0.9</v>
      </c>
    </row>
    <row r="160" spans="1:289" x14ac:dyDescent="0.2">
      <c r="A160" s="1" t="s">
        <v>142</v>
      </c>
      <c r="B160" s="4">
        <v>0.66059999999999997</v>
      </c>
      <c r="C160" s="4">
        <v>0.76959999999999995</v>
      </c>
      <c r="D160" s="4">
        <v>0.26179999999999998</v>
      </c>
      <c r="E160" s="4">
        <v>1.8E-3</v>
      </c>
      <c r="F160" s="4">
        <v>0.82530000000000003</v>
      </c>
      <c r="G160" s="4"/>
      <c r="H160" s="4">
        <v>1</v>
      </c>
      <c r="I160" s="4">
        <v>2.8050999999999999</v>
      </c>
      <c r="J160" s="5">
        <v>0.66290000000000004</v>
      </c>
      <c r="K160" s="5">
        <v>0.7802</v>
      </c>
      <c r="L160" s="5">
        <v>0.28060000000000002</v>
      </c>
      <c r="M160" s="5">
        <v>3.5000000000000001E-3</v>
      </c>
      <c r="N160" s="5">
        <v>0.82130000000000003</v>
      </c>
      <c r="O160" s="5">
        <v>0.53779999999999994</v>
      </c>
      <c r="P160" s="5">
        <v>1</v>
      </c>
      <c r="Q160" s="5">
        <v>2.9904000000000002</v>
      </c>
      <c r="R160" s="4">
        <v>0.66959999999999997</v>
      </c>
      <c r="S160" s="4">
        <v>0.79320000000000002</v>
      </c>
      <c r="T160" s="4">
        <v>0.26590000000000003</v>
      </c>
      <c r="U160" s="4">
        <v>5.4999999999999997E-3</v>
      </c>
      <c r="V160" s="4">
        <v>0.81730000000000003</v>
      </c>
      <c r="W160" s="4"/>
      <c r="X160" s="4">
        <v>1</v>
      </c>
      <c r="Y160" s="4">
        <v>2.4287999999999998</v>
      </c>
      <c r="Z160" s="5">
        <v>0.67369999999999997</v>
      </c>
      <c r="AA160" s="5">
        <v>0.79959999999999998</v>
      </c>
      <c r="AB160" s="5">
        <v>0.25480000000000003</v>
      </c>
      <c r="AC160" s="5">
        <v>7.7999999999999996E-3</v>
      </c>
      <c r="AD160" s="5">
        <v>0.80310000000000004</v>
      </c>
      <c r="AE160" s="5">
        <v>0.5171</v>
      </c>
      <c r="AF160" s="5">
        <v>1</v>
      </c>
      <c r="AG160" s="5">
        <v>2.3187000000000002</v>
      </c>
      <c r="AH160" s="4">
        <v>0.67859999999999998</v>
      </c>
      <c r="AI160" s="4">
        <v>0.8115</v>
      </c>
      <c r="AJ160" s="4">
        <v>0.25290000000000001</v>
      </c>
      <c r="AK160" s="4">
        <v>1.0699999999999999E-2</v>
      </c>
      <c r="AL160" s="4">
        <v>0.78449999999999998</v>
      </c>
      <c r="AM160" s="4"/>
      <c r="AN160" s="4">
        <v>1</v>
      </c>
      <c r="AO160" s="4">
        <v>2.1648999999999998</v>
      </c>
      <c r="AP160" s="5">
        <v>0.68979999999999997</v>
      </c>
      <c r="AQ160" s="5">
        <v>0.83650000000000002</v>
      </c>
      <c r="AR160" s="5">
        <v>0.22850000000000001</v>
      </c>
      <c r="AS160" s="5">
        <v>1.4200000000000001E-2</v>
      </c>
      <c r="AT160" s="5">
        <v>0.75509999999999999</v>
      </c>
      <c r="AU160" s="5">
        <v>0.46839999999999998</v>
      </c>
      <c r="AV160" s="5">
        <v>1</v>
      </c>
      <c r="AW160" s="5">
        <v>1.9053</v>
      </c>
      <c r="AX160" s="4">
        <v>0.70699999999999996</v>
      </c>
      <c r="AY160" s="4">
        <v>0.87270000000000003</v>
      </c>
      <c r="AZ160" s="4">
        <v>0.19589999999999999</v>
      </c>
      <c r="BA160" s="4">
        <v>1.9300000000000001E-2</v>
      </c>
      <c r="BB160" s="4">
        <v>0.70579999999999998</v>
      </c>
      <c r="BC160" s="4"/>
      <c r="BD160" s="4">
        <v>0.99970000000000003</v>
      </c>
      <c r="BE160" s="4">
        <v>1.6295999999999999</v>
      </c>
      <c r="BF160" s="5">
        <v>0.72950000000000004</v>
      </c>
      <c r="BG160" s="5">
        <v>0.93140000000000001</v>
      </c>
      <c r="BH160" s="5">
        <v>0.1603</v>
      </c>
      <c r="BI160" s="5">
        <v>2.64E-2</v>
      </c>
      <c r="BJ160" s="5">
        <v>0.61250000000000004</v>
      </c>
      <c r="BK160" s="5">
        <v>0.36749999999999999</v>
      </c>
      <c r="BL160" s="5">
        <v>0.997</v>
      </c>
      <c r="BM160" s="5">
        <v>1.2596000000000001</v>
      </c>
      <c r="BN160" s="4">
        <v>0.75590000000000002</v>
      </c>
      <c r="BO160" s="4">
        <v>0.99099999999999999</v>
      </c>
      <c r="BP160" s="4">
        <v>0.1099</v>
      </c>
      <c r="BQ160" s="4">
        <v>4.02E-2</v>
      </c>
      <c r="BR160" s="4">
        <v>0.50990000000000002</v>
      </c>
      <c r="BS160" s="4"/>
      <c r="BT160" s="4">
        <v>0.96450000000000002</v>
      </c>
      <c r="BU160" s="4">
        <v>0.99760000000000004</v>
      </c>
      <c r="BV160" s="5">
        <v>0.66259999999999997</v>
      </c>
      <c r="BW160" s="5">
        <v>0.78190000000000004</v>
      </c>
      <c r="BX160" s="5">
        <v>0.28089999999999998</v>
      </c>
      <c r="BY160" s="5">
        <v>1.8E-3</v>
      </c>
      <c r="BZ160" s="5">
        <v>0.82540000000000002</v>
      </c>
      <c r="CA160" s="5">
        <v>0.54469999999999996</v>
      </c>
      <c r="CB160" s="5">
        <v>1</v>
      </c>
      <c r="CC160" s="5">
        <v>2.7877000000000001</v>
      </c>
      <c r="CD160" s="4">
        <v>0.66779999999999995</v>
      </c>
      <c r="CE160" s="4">
        <v>0.78700000000000003</v>
      </c>
      <c r="CF160" s="4">
        <v>0.2767</v>
      </c>
      <c r="CG160" s="4">
        <v>5.4999999999999997E-3</v>
      </c>
      <c r="CH160" s="4">
        <v>0.81479999999999997</v>
      </c>
      <c r="CI160" s="4">
        <v>0.52869999999999995</v>
      </c>
      <c r="CJ160" s="4">
        <v>1</v>
      </c>
      <c r="CK160" s="4">
        <v>2.3515999999999999</v>
      </c>
      <c r="CL160" s="5">
        <v>0.68</v>
      </c>
      <c r="CM160" s="5">
        <v>0.81420000000000003</v>
      </c>
      <c r="CN160" s="5">
        <v>0.247</v>
      </c>
      <c r="CO160" s="5">
        <v>1.06E-2</v>
      </c>
      <c r="CP160" s="5">
        <v>0.78420000000000001</v>
      </c>
      <c r="CQ160" s="5">
        <v>0.49830000000000002</v>
      </c>
      <c r="CR160" s="5">
        <v>1</v>
      </c>
      <c r="CS160" s="5">
        <v>2.1541999999999999</v>
      </c>
      <c r="CT160" s="4">
        <v>0.70579999999999998</v>
      </c>
      <c r="CU160" s="4">
        <v>0.87329999999999997</v>
      </c>
      <c r="CV160" s="4">
        <v>0.1971</v>
      </c>
      <c r="CW160" s="4">
        <v>1.9300000000000001E-2</v>
      </c>
      <c r="CX160" s="4">
        <v>0.70689999999999997</v>
      </c>
      <c r="CY160" s="4">
        <v>0.42670000000000002</v>
      </c>
      <c r="CZ160" s="4">
        <v>0.99970000000000003</v>
      </c>
      <c r="DA160" s="4">
        <v>1.5044999999999999</v>
      </c>
      <c r="DB160" s="5">
        <v>0.75360000000000005</v>
      </c>
      <c r="DC160" s="5">
        <v>0.98640000000000005</v>
      </c>
      <c r="DD160" s="5">
        <v>0.1174</v>
      </c>
      <c r="DE160" s="5">
        <v>4.0099999999999997E-2</v>
      </c>
      <c r="DF160" s="5">
        <v>0.50870000000000004</v>
      </c>
      <c r="DG160" s="5">
        <v>0.31530000000000002</v>
      </c>
      <c r="DH160" s="5">
        <v>0.9617</v>
      </c>
      <c r="DI160" s="5">
        <v>0.8972</v>
      </c>
      <c r="DJ160" s="4">
        <v>0.6623</v>
      </c>
      <c r="DK160" s="4">
        <v>0.77749999999999997</v>
      </c>
      <c r="DL160" s="4">
        <v>0.2762</v>
      </c>
      <c r="DM160" s="4">
        <v>1.8E-3</v>
      </c>
      <c r="DN160" s="4">
        <v>0.82530000000000003</v>
      </c>
      <c r="DO160" s="4">
        <v>0.54469999999999996</v>
      </c>
      <c r="DP160" s="4">
        <v>1</v>
      </c>
      <c r="DQ160" s="4">
        <v>2.9754</v>
      </c>
      <c r="DR160" s="5">
        <v>0.66800000000000004</v>
      </c>
      <c r="DS160" s="5">
        <v>0.78869999999999996</v>
      </c>
      <c r="DT160" s="5">
        <v>0.26390000000000002</v>
      </c>
      <c r="DU160" s="5">
        <v>5.4999999999999997E-3</v>
      </c>
      <c r="DV160" s="5">
        <v>0.81589999999999996</v>
      </c>
      <c r="DW160" s="5">
        <v>0.52990000000000004</v>
      </c>
      <c r="DX160" s="5">
        <v>1</v>
      </c>
      <c r="DY160" s="5">
        <v>2.5726</v>
      </c>
      <c r="DZ160" s="4">
        <v>0.68030000000000002</v>
      </c>
      <c r="EA160" s="4">
        <v>0.81510000000000005</v>
      </c>
      <c r="EB160" s="4">
        <v>0.2492</v>
      </c>
      <c r="EC160" s="4">
        <v>1.0699999999999999E-2</v>
      </c>
      <c r="ED160" s="4">
        <v>0.78590000000000004</v>
      </c>
      <c r="EE160" s="4">
        <v>0.49519999999999997</v>
      </c>
      <c r="EF160" s="4">
        <v>1</v>
      </c>
      <c r="EG160" s="4">
        <v>2.2785000000000002</v>
      </c>
      <c r="EH160" s="5">
        <v>0.70689999999999997</v>
      </c>
      <c r="EI160" s="5">
        <v>0.87709999999999999</v>
      </c>
      <c r="EJ160" s="5">
        <v>0.19869999999999999</v>
      </c>
      <c r="EK160" s="5">
        <v>1.9300000000000001E-2</v>
      </c>
      <c r="EL160" s="5">
        <v>0.70620000000000005</v>
      </c>
      <c r="EM160" s="5">
        <v>0.42570000000000002</v>
      </c>
      <c r="EN160" s="5">
        <v>0.99960000000000004</v>
      </c>
      <c r="EO160" s="5">
        <v>1.6878</v>
      </c>
      <c r="EP160" s="4">
        <v>0.75429999999999997</v>
      </c>
      <c r="EQ160" s="4">
        <v>0.98880000000000001</v>
      </c>
      <c r="ER160" s="4">
        <v>0.1186</v>
      </c>
      <c r="ES160" s="4">
        <v>4.0500000000000001E-2</v>
      </c>
      <c r="ET160" s="4">
        <v>0.50700000000000001</v>
      </c>
      <c r="EU160" s="4">
        <v>0.31080000000000002</v>
      </c>
      <c r="EV160" s="4">
        <v>0.95699999999999996</v>
      </c>
      <c r="EW160" s="4">
        <v>0.82320000000000004</v>
      </c>
      <c r="EX160" s="5"/>
      <c r="EY160" s="5"/>
      <c r="EZ160" s="5"/>
      <c r="FA160" s="5"/>
      <c r="FB160" s="5"/>
      <c r="FC160" s="5"/>
      <c r="FD160" s="5"/>
      <c r="FE160" s="5"/>
      <c r="FF160" s="4">
        <v>0.66779999999999995</v>
      </c>
      <c r="FG160" s="4">
        <v>0.78769999999999996</v>
      </c>
      <c r="FH160" s="4">
        <v>0.27010000000000001</v>
      </c>
      <c r="FI160" s="4">
        <v>5.4999999999999997E-3</v>
      </c>
      <c r="FJ160" s="4">
        <v>0.81579999999999997</v>
      </c>
      <c r="FK160" s="4">
        <v>0.5292</v>
      </c>
      <c r="FL160" s="4">
        <v>1</v>
      </c>
      <c r="FM160" s="4">
        <v>2.4552</v>
      </c>
      <c r="FN160" s="5">
        <v>0.68049999999999999</v>
      </c>
      <c r="FO160" s="5">
        <v>0.81630000000000003</v>
      </c>
      <c r="FP160" s="5">
        <v>0.24859999999999999</v>
      </c>
      <c r="FQ160" s="5">
        <v>1.0699999999999999E-2</v>
      </c>
      <c r="FR160" s="5">
        <v>0.78769999999999996</v>
      </c>
      <c r="FS160" s="5">
        <v>0.49630000000000002</v>
      </c>
      <c r="FT160" s="5">
        <v>1</v>
      </c>
      <c r="FU160" s="5">
        <v>2.8054999999999999</v>
      </c>
      <c r="FV160" s="4">
        <v>0.7077</v>
      </c>
      <c r="FW160" s="4">
        <v>0.87880000000000003</v>
      </c>
      <c r="FX160" s="4">
        <v>0.1968</v>
      </c>
      <c r="FY160" s="4">
        <v>1.9099999999999999E-2</v>
      </c>
      <c r="FZ160" s="4">
        <v>0.70399999999999996</v>
      </c>
      <c r="GA160" s="4">
        <v>0.4274</v>
      </c>
      <c r="GB160" s="4">
        <v>0.99980000000000002</v>
      </c>
      <c r="GC160" s="4">
        <v>1.6173</v>
      </c>
      <c r="GD160" s="5"/>
      <c r="GE160" s="5"/>
      <c r="GF160" s="5"/>
      <c r="GG160" s="5"/>
      <c r="GH160" s="5"/>
      <c r="GI160" s="5"/>
      <c r="GJ160" s="5"/>
      <c r="GK160" s="5"/>
      <c r="GL160" s="4"/>
      <c r="GM160" s="4"/>
      <c r="GN160" s="4"/>
      <c r="GO160" s="4"/>
      <c r="GP160" s="4"/>
      <c r="GQ160" s="4"/>
      <c r="GR160" s="4"/>
      <c r="GS160" s="4"/>
      <c r="GT160" s="5"/>
      <c r="GU160" s="5"/>
      <c r="GV160" s="5"/>
      <c r="GW160" s="5"/>
      <c r="GX160" s="5"/>
      <c r="GY160" s="5"/>
      <c r="GZ160" s="5"/>
      <c r="HA160" s="5"/>
      <c r="HB160" s="4"/>
      <c r="HC160" s="4"/>
      <c r="HD160" s="4"/>
      <c r="HE160" s="4"/>
      <c r="HF160" s="4"/>
      <c r="HG160" s="4"/>
      <c r="HH160" s="4"/>
      <c r="HI160" s="4"/>
      <c r="HJ160" s="5"/>
      <c r="HK160" s="5"/>
      <c r="HL160" s="5"/>
      <c r="HM160" s="5"/>
      <c r="HN160" s="5"/>
      <c r="HO160" s="5"/>
      <c r="HP160" s="5"/>
      <c r="HQ160" s="5"/>
      <c r="HR160" s="4"/>
      <c r="HS160" s="4"/>
      <c r="HT160" s="4"/>
      <c r="HU160" s="4"/>
      <c r="HV160" s="4"/>
      <c r="HW160" s="4"/>
      <c r="HX160" s="4"/>
      <c r="HY160" s="4"/>
      <c r="HZ160" s="5"/>
      <c r="IA160" s="5"/>
      <c r="IB160" s="5"/>
      <c r="IC160" s="5"/>
      <c r="ID160" s="5"/>
      <c r="IE160" s="5"/>
      <c r="IF160" s="5"/>
      <c r="IG160" s="5"/>
      <c r="IH160" s="4"/>
      <c r="II160" s="4"/>
      <c r="IJ160" s="4"/>
      <c r="IK160" s="4"/>
      <c r="IL160" s="4"/>
      <c r="IM160" s="4"/>
      <c r="IN160" s="4"/>
      <c r="IO160" s="4"/>
      <c r="IP160" s="5"/>
      <c r="IQ160" s="5"/>
      <c r="IR160" s="5"/>
      <c r="IS160" s="5"/>
      <c r="IT160" s="5"/>
      <c r="IU160" s="5"/>
      <c r="IV160" s="5"/>
      <c r="IW160" s="5"/>
      <c r="IX160" s="4"/>
      <c r="IY160" s="4"/>
      <c r="IZ160" s="4"/>
      <c r="JA160" s="4"/>
      <c r="JB160" s="4"/>
      <c r="JC160" s="4"/>
      <c r="JD160" s="4"/>
      <c r="JE160" s="4"/>
      <c r="JF160" s="5"/>
      <c r="JG160" s="5"/>
      <c r="JH160" s="5"/>
      <c r="JI160" s="5"/>
      <c r="JJ160" s="5"/>
      <c r="JK160" s="5"/>
      <c r="JL160" s="5"/>
      <c r="JM160" s="5"/>
      <c r="JN160" s="4">
        <f t="shared" si="64"/>
        <v>0.69205454545454548</v>
      </c>
      <c r="JO160" s="4">
        <f t="shared" si="65"/>
        <v>0.84356818181818194</v>
      </c>
      <c r="JP160" s="4">
        <f t="shared" si="66"/>
        <v>0.22508181818181813</v>
      </c>
      <c r="JQ160" s="4">
        <f t="shared" si="67"/>
        <v>1.4536363636363637E-2</v>
      </c>
      <c r="JR160" s="4">
        <f t="shared" si="68"/>
        <v>0.73739090909090887</v>
      </c>
      <c r="JS160" s="4">
        <f t="shared" si="69"/>
        <v>0.46845294117647057</v>
      </c>
      <c r="JT160" s="4">
        <f t="shared" si="70"/>
        <v>0.99450000000000027</v>
      </c>
      <c r="JU160" s="4">
        <f t="shared" si="71"/>
        <v>2.0641227272727276</v>
      </c>
      <c r="JV160" s="1" t="str" cm="1">
        <f t="array" aca="1" ref="JV160" ca="1">CONCATENATE(INDIRECT(ADDRESS(1,MATCH(_xlfn.MINIFS(B160:JM160,metrics.rec,"MAE"),B160:JM160,0)+1)), ", ", INDIRECT(ADDRESS(2,MATCH(_xlfn.MINIFS(B160:JM160,metrics.rec,"MAE"),B160:JM160,0)+1)))</f>
        <v>k=5, r=0.1</v>
      </c>
      <c r="JW160" s="1" t="str" cm="1">
        <f t="array" aca="1" ref="JW160" ca="1">CONCATENATE(INDIRECT(ADDRESS(1,MATCH(_xlfn.MINIFS(B160:JM160,metrics.rec,"MSE"),B160:JM160,0)+1)), ", ", INDIRECT(ADDRESS(2,MATCH(_xlfn.MINIFS(B160:JM160,metrics.rec,"MSE"),B160:JM160,0)+1)))</f>
        <v>k=5, r=0.1</v>
      </c>
      <c r="JX160" s="1" t="str" cm="1">
        <f t="array" aca="1" ref="JX160" ca="1">CONCATENATE(INDIRECT(ADDRESS(1,MATCH(_xlfn.MAXIFS(B160:JM160,metrics.rec,"R"),B160:JM160,0)+1)), ", ", INDIRECT(ADDRESS(2,MATCH(_xlfn.MAXIFS(B160:JM160,metrics.rec,"R"),B160:JM160,0)+1)))</f>
        <v>k=10, r=0.1</v>
      </c>
      <c r="JY160" s="1" t="str" cm="1">
        <f t="array" aca="1" ref="JY160" ca="1">CONCATENATE(INDIRECT(ADDRESS(1,MATCH(_xlfn.MAXIFS(B160:JM160,metrics.rec,"Precision"),B160:JM160,0)+1)), ", ", INDIRECT(ADDRESS(2,MATCH(_xlfn.MAXIFS(B160:JM160,metrics.rec,"Precision"),B160:JM160,0)+1)))</f>
        <v>k=15, r=0.9</v>
      </c>
      <c r="JZ160" s="1" t="str" cm="1">
        <f t="array" aca="1" ref="JZ160" ca="1">CONCATENATE(INDIRECT(ADDRESS(1,MATCH(_xlfn.MAXIFS(B160:JM160,metrics.rec,"Recall"),B160:JM160,0)+1)), ", ", INDIRECT(ADDRESS(2,MATCH(_xlfn.MAXIFS(B160:JM160,metrics.rec,"Recall"),B160:JM160,0)+1)))</f>
        <v>k=10, r=0.1</v>
      </c>
      <c r="KA160" s="1" t="str" cm="1">
        <f t="array" aca="1" ref="KA160" ca="1">CONCATENATE(INDIRECT(ADDRESS(1,MATCH(_xlfn.MAXIFS(B160:JM160,metrics.rec,"Coverage"),B160:JM160,0)+1)), ", ", INDIRECT(ADDRESS(2,MATCH(_xlfn.MAXIFS(B160:JM160,metrics.rec,"Coverage"),B160:JM160,0)+1)))</f>
        <v>k=10, r=0.1</v>
      </c>
      <c r="KB160" s="1" t="str" cm="1">
        <f t="array" aca="1" ref="KB160" ca="1">CONCATENATE(INDIRECT(ADDRESS(1,MATCH(_xlfn.MAXIFS(B160:JM160,metrics.rec,"Recatio"),B160:JM160,0)+1)), ", ", INDIRECT(ADDRESS(2,MATCH(_xlfn.MAXIFS(B160:JM160,metrics.rec,"Recatio"),B160:JM160,0)+1)))</f>
        <v>k=5, r=0.1</v>
      </c>
      <c r="KC160" s="1" t="str" cm="1">
        <f t="array" aca="1" ref="KC160" ca="1">CONCATENATE(INDIRECT(ADDRESS(1,MATCH(_xlfn.MINIFS(B160:JM160,metrics.rec,"Time"),B160:JM160,0)+1)), ", ", INDIRECT(ADDRESS(2,MATCH(_xlfn.MINIFS(B160:JM160,metrics.rec,"Time"),B160:JM160,0)+1)))</f>
        <v>k=15, r=0.9</v>
      </c>
    </row>
    <row r="161" spans="1:289" x14ac:dyDescent="0.2">
      <c r="A161" s="1" t="s">
        <v>143</v>
      </c>
      <c r="B161" s="4">
        <v>0.64019999999999999</v>
      </c>
      <c r="C161" s="4">
        <v>0.72050000000000003</v>
      </c>
      <c r="D161" s="4">
        <v>0.2646</v>
      </c>
      <c r="E161" s="4">
        <v>2.3E-3</v>
      </c>
      <c r="F161" s="4">
        <v>0.86919999999999997</v>
      </c>
      <c r="G161" s="4"/>
      <c r="H161" s="4">
        <v>1</v>
      </c>
      <c r="I161" s="4">
        <v>2.7757000000000001</v>
      </c>
      <c r="J161" s="5">
        <v>0.64480000000000004</v>
      </c>
      <c r="K161" s="5">
        <v>0.73509999999999998</v>
      </c>
      <c r="L161" s="5">
        <v>0.2752</v>
      </c>
      <c r="M161" s="5">
        <v>4.7999999999999996E-3</v>
      </c>
      <c r="N161" s="5">
        <v>0.86450000000000005</v>
      </c>
      <c r="O161" s="5">
        <v>0.41770000000000002</v>
      </c>
      <c r="P161" s="5">
        <v>1</v>
      </c>
      <c r="Q161" s="5">
        <v>2.9037000000000002</v>
      </c>
      <c r="R161" s="4">
        <v>0.65169999999999995</v>
      </c>
      <c r="S161" s="4">
        <v>0.74790000000000001</v>
      </c>
      <c r="T161" s="4">
        <v>0.25430000000000003</v>
      </c>
      <c r="U161" s="4">
        <v>7.7000000000000002E-3</v>
      </c>
      <c r="V161" s="4">
        <v>0.85799999999999998</v>
      </c>
      <c r="W161" s="4"/>
      <c r="X161" s="4">
        <v>1</v>
      </c>
      <c r="Y161" s="4">
        <v>2.3555999999999999</v>
      </c>
      <c r="Z161" s="5">
        <v>0.65549999999999997</v>
      </c>
      <c r="AA161" s="5">
        <v>0.75460000000000005</v>
      </c>
      <c r="AB161" s="5">
        <v>0.24490000000000001</v>
      </c>
      <c r="AC161" s="5">
        <v>1.1299999999999999E-2</v>
      </c>
      <c r="AD161" s="5">
        <v>0.84850000000000003</v>
      </c>
      <c r="AE161" s="5">
        <v>0.37990000000000002</v>
      </c>
      <c r="AF161" s="5">
        <v>1</v>
      </c>
      <c r="AG161" s="5">
        <v>2.2536999999999998</v>
      </c>
      <c r="AH161" s="4">
        <v>0.66249999999999998</v>
      </c>
      <c r="AI161" s="4">
        <v>0.76870000000000005</v>
      </c>
      <c r="AJ161" s="4">
        <v>0.23599999999999999</v>
      </c>
      <c r="AK161" s="4">
        <v>1.55E-2</v>
      </c>
      <c r="AL161" s="4">
        <v>0.83220000000000005</v>
      </c>
      <c r="AM161" s="4"/>
      <c r="AN161" s="4">
        <v>1</v>
      </c>
      <c r="AO161" s="4">
        <v>2.0556999999999999</v>
      </c>
      <c r="AP161" s="5">
        <v>0.67279999999999995</v>
      </c>
      <c r="AQ161" s="5">
        <v>0.79100000000000004</v>
      </c>
      <c r="AR161" s="5">
        <v>0.20330000000000001</v>
      </c>
      <c r="AS161" s="5">
        <v>2.0799999999999999E-2</v>
      </c>
      <c r="AT161" s="5">
        <v>0.80900000000000005</v>
      </c>
      <c r="AU161" s="5">
        <v>0.34329999999999999</v>
      </c>
      <c r="AV161" s="5">
        <v>1</v>
      </c>
      <c r="AW161" s="5">
        <v>1.8815</v>
      </c>
      <c r="AX161" s="4">
        <v>0.69010000000000005</v>
      </c>
      <c r="AY161" s="4">
        <v>0.82769999999999999</v>
      </c>
      <c r="AZ161" s="4">
        <v>0.17</v>
      </c>
      <c r="BA161" s="4">
        <v>2.75E-2</v>
      </c>
      <c r="BB161" s="4">
        <v>0.76890000000000003</v>
      </c>
      <c r="BC161" s="4"/>
      <c r="BD161" s="4">
        <v>0.99970000000000003</v>
      </c>
      <c r="BE161" s="4">
        <v>1.6254999999999999</v>
      </c>
      <c r="BF161" s="5">
        <v>0.71599999999999997</v>
      </c>
      <c r="BG161" s="5">
        <v>0.89100000000000001</v>
      </c>
      <c r="BH161" s="5">
        <v>0.1457</v>
      </c>
      <c r="BI161" s="5">
        <v>3.4700000000000002E-2</v>
      </c>
      <c r="BJ161" s="5">
        <v>0.68610000000000004</v>
      </c>
      <c r="BK161" s="5">
        <v>0.31269999999999998</v>
      </c>
      <c r="BL161" s="5">
        <v>0.997</v>
      </c>
      <c r="BM161" s="5">
        <v>1.2955000000000001</v>
      </c>
      <c r="BN161" s="4">
        <v>0.75460000000000005</v>
      </c>
      <c r="BO161" s="4">
        <v>0.98429999999999995</v>
      </c>
      <c r="BP161" s="4">
        <v>0.1042</v>
      </c>
      <c r="BQ161" s="4">
        <v>4.2599999999999999E-2</v>
      </c>
      <c r="BR161" s="4">
        <v>0.53149999999999997</v>
      </c>
      <c r="BS161" s="4"/>
      <c r="BT161" s="4">
        <v>0.96450000000000002</v>
      </c>
      <c r="BU161" s="4">
        <v>0.94310000000000005</v>
      </c>
      <c r="BV161" s="5">
        <v>0.64319999999999999</v>
      </c>
      <c r="BW161" s="5">
        <v>0.73299999999999998</v>
      </c>
      <c r="BX161" s="5">
        <v>0.28860000000000002</v>
      </c>
      <c r="BY161" s="5">
        <v>2.3E-3</v>
      </c>
      <c r="BZ161" s="5">
        <v>0.87039999999999995</v>
      </c>
      <c r="CA161" s="5">
        <v>0.44130000000000003</v>
      </c>
      <c r="CB161" s="5">
        <v>1</v>
      </c>
      <c r="CC161" s="5">
        <v>2.7212000000000001</v>
      </c>
      <c r="CD161" s="4">
        <v>0.65</v>
      </c>
      <c r="CE161" s="4">
        <v>0.74299999999999999</v>
      </c>
      <c r="CF161" s="4">
        <v>0.26790000000000003</v>
      </c>
      <c r="CG161" s="4">
        <v>7.7999999999999996E-3</v>
      </c>
      <c r="CH161" s="4">
        <v>0.85770000000000002</v>
      </c>
      <c r="CI161" s="4">
        <v>0.39479999999999998</v>
      </c>
      <c r="CJ161" s="4">
        <v>1</v>
      </c>
      <c r="CK161" s="4">
        <v>2.3948999999999998</v>
      </c>
      <c r="CL161" s="5">
        <v>0.66300000000000003</v>
      </c>
      <c r="CM161" s="5">
        <v>0.7712</v>
      </c>
      <c r="CN161" s="5">
        <v>0.22789999999999999</v>
      </c>
      <c r="CO161" s="5">
        <v>1.5599999999999999E-2</v>
      </c>
      <c r="CP161" s="5">
        <v>0.83330000000000004</v>
      </c>
      <c r="CQ161" s="5">
        <v>0.35930000000000001</v>
      </c>
      <c r="CR161" s="5">
        <v>1</v>
      </c>
      <c r="CS161" s="5">
        <v>2.0735999999999999</v>
      </c>
      <c r="CT161" s="4">
        <v>0.68830000000000002</v>
      </c>
      <c r="CU161" s="4">
        <v>0.8256</v>
      </c>
      <c r="CV161" s="4">
        <v>0.17530000000000001</v>
      </c>
      <c r="CW161" s="4">
        <v>2.75E-2</v>
      </c>
      <c r="CX161" s="4">
        <v>0.76859999999999995</v>
      </c>
      <c r="CY161" s="4">
        <v>0.32500000000000001</v>
      </c>
      <c r="CZ161" s="4">
        <v>0.99970000000000003</v>
      </c>
      <c r="DA161" s="4">
        <v>1.4855</v>
      </c>
      <c r="DB161" s="5">
        <v>0.75319999999999998</v>
      </c>
      <c r="DC161" s="5">
        <v>0.98060000000000003</v>
      </c>
      <c r="DD161" s="5">
        <v>0.1101</v>
      </c>
      <c r="DE161" s="5">
        <v>4.2500000000000003E-2</v>
      </c>
      <c r="DF161" s="5">
        <v>0.53169999999999995</v>
      </c>
      <c r="DG161" s="5">
        <v>0.3105</v>
      </c>
      <c r="DH161" s="5">
        <v>0.9617</v>
      </c>
      <c r="DI161" s="5">
        <v>0.90429999999999999</v>
      </c>
      <c r="DJ161" s="4">
        <v>0.6421</v>
      </c>
      <c r="DK161" s="4">
        <v>0.7298</v>
      </c>
      <c r="DL161" s="4">
        <v>0.28060000000000002</v>
      </c>
      <c r="DM161" s="4">
        <v>2.3E-3</v>
      </c>
      <c r="DN161" s="4">
        <v>0.86729999999999996</v>
      </c>
      <c r="DO161" s="4">
        <v>0.441</v>
      </c>
      <c r="DP161" s="4">
        <v>1</v>
      </c>
      <c r="DQ161" s="4">
        <v>2.8696000000000002</v>
      </c>
      <c r="DR161" s="5">
        <v>0.65029999999999999</v>
      </c>
      <c r="DS161" s="5">
        <v>0.74509999999999998</v>
      </c>
      <c r="DT161" s="5">
        <v>0.254</v>
      </c>
      <c r="DU161" s="5">
        <v>7.7999999999999996E-3</v>
      </c>
      <c r="DV161" s="5">
        <v>0.85870000000000002</v>
      </c>
      <c r="DW161" s="5">
        <v>0.39539999999999997</v>
      </c>
      <c r="DX161" s="5">
        <v>1</v>
      </c>
      <c r="DY161" s="5">
        <v>2.5101</v>
      </c>
      <c r="DZ161" s="4">
        <v>0.66220000000000001</v>
      </c>
      <c r="EA161" s="4">
        <v>0.76890000000000003</v>
      </c>
      <c r="EB161" s="4">
        <v>0.23200000000000001</v>
      </c>
      <c r="EC161" s="4">
        <v>1.5699999999999999E-2</v>
      </c>
      <c r="ED161" s="4">
        <v>0.83279999999999998</v>
      </c>
      <c r="EE161" s="4">
        <v>0.35899999999999999</v>
      </c>
      <c r="EF161" s="4">
        <v>1</v>
      </c>
      <c r="EG161" s="4">
        <v>2.0567000000000002</v>
      </c>
      <c r="EH161" s="5">
        <v>0.68989999999999996</v>
      </c>
      <c r="EI161" s="5">
        <v>0.83030000000000004</v>
      </c>
      <c r="EJ161" s="5">
        <v>0.17899999999999999</v>
      </c>
      <c r="EK161" s="5">
        <v>2.76E-2</v>
      </c>
      <c r="EL161" s="5">
        <v>0.76880000000000004</v>
      </c>
      <c r="EM161" s="5">
        <v>0.3241</v>
      </c>
      <c r="EN161" s="5">
        <v>0.99960000000000004</v>
      </c>
      <c r="EO161" s="5">
        <v>1.6496</v>
      </c>
      <c r="EP161" s="4">
        <v>0.75290000000000001</v>
      </c>
      <c r="EQ161" s="4">
        <v>0.98150000000000004</v>
      </c>
      <c r="ER161" s="4">
        <v>0.1128</v>
      </c>
      <c r="ES161" s="4">
        <v>4.2900000000000001E-2</v>
      </c>
      <c r="ET161" s="4">
        <v>0.52790000000000004</v>
      </c>
      <c r="EU161" s="4">
        <v>0.30549999999999999</v>
      </c>
      <c r="EV161" s="4">
        <v>0.95699999999999996</v>
      </c>
      <c r="EW161" s="4">
        <v>0.82110000000000005</v>
      </c>
      <c r="EX161" s="5"/>
      <c r="EY161" s="5"/>
      <c r="EZ161" s="5"/>
      <c r="FA161" s="5"/>
      <c r="FB161" s="5"/>
      <c r="FC161" s="5"/>
      <c r="FD161" s="5"/>
      <c r="FE161" s="5"/>
      <c r="FF161" s="4">
        <v>0.65</v>
      </c>
      <c r="FG161" s="4">
        <v>0.74380000000000002</v>
      </c>
      <c r="FH161" s="4">
        <v>0.26440000000000002</v>
      </c>
      <c r="FI161" s="4">
        <v>7.7999999999999996E-3</v>
      </c>
      <c r="FJ161" s="4">
        <v>0.85799999999999998</v>
      </c>
      <c r="FK161" s="4">
        <v>0.3957</v>
      </c>
      <c r="FL161" s="4">
        <v>1</v>
      </c>
      <c r="FM161" s="4">
        <v>2.3626</v>
      </c>
      <c r="FN161" s="5">
        <v>0.6633</v>
      </c>
      <c r="FO161" s="5">
        <v>0.7722</v>
      </c>
      <c r="FP161" s="5">
        <v>0.2283</v>
      </c>
      <c r="FQ161" s="5">
        <v>1.5699999999999999E-2</v>
      </c>
      <c r="FR161" s="5">
        <v>0.83360000000000001</v>
      </c>
      <c r="FS161" s="5">
        <v>0.35849999999999999</v>
      </c>
      <c r="FT161" s="5">
        <v>1</v>
      </c>
      <c r="FU161" s="5">
        <v>2.6911</v>
      </c>
      <c r="FV161" s="4">
        <v>0.69</v>
      </c>
      <c r="FW161" s="4">
        <v>0.83040000000000003</v>
      </c>
      <c r="FX161" s="4">
        <v>0.1749</v>
      </c>
      <c r="FY161" s="4">
        <v>2.7300000000000001E-2</v>
      </c>
      <c r="FZ161" s="4">
        <v>0.76859999999999995</v>
      </c>
      <c r="GA161" s="4">
        <v>0.32650000000000001</v>
      </c>
      <c r="GB161" s="4">
        <v>0.99980000000000002</v>
      </c>
      <c r="GC161" s="4">
        <v>1.5238</v>
      </c>
      <c r="GD161" s="5"/>
      <c r="GE161" s="5"/>
      <c r="GF161" s="5"/>
      <c r="GG161" s="5"/>
      <c r="GH161" s="5"/>
      <c r="GI161" s="5"/>
      <c r="GJ161" s="5"/>
      <c r="GK161" s="5"/>
      <c r="GL161" s="4"/>
      <c r="GM161" s="4"/>
      <c r="GN161" s="4"/>
      <c r="GO161" s="4"/>
      <c r="GP161" s="4"/>
      <c r="GQ161" s="4"/>
      <c r="GR161" s="4"/>
      <c r="GS161" s="4"/>
      <c r="GT161" s="5"/>
      <c r="GU161" s="5"/>
      <c r="GV161" s="5"/>
      <c r="GW161" s="5"/>
      <c r="GX161" s="5"/>
      <c r="GY161" s="5"/>
      <c r="GZ161" s="5"/>
      <c r="HA161" s="5"/>
      <c r="HB161" s="4"/>
      <c r="HC161" s="4"/>
      <c r="HD161" s="4"/>
      <c r="HE161" s="4"/>
      <c r="HF161" s="4"/>
      <c r="HG161" s="4"/>
      <c r="HH161" s="4"/>
      <c r="HI161" s="4"/>
      <c r="HJ161" s="5"/>
      <c r="HK161" s="5"/>
      <c r="HL161" s="5"/>
      <c r="HM161" s="5"/>
      <c r="HN161" s="5"/>
      <c r="HO161" s="5"/>
      <c r="HP161" s="5"/>
      <c r="HQ161" s="5"/>
      <c r="HR161" s="4"/>
      <c r="HS161" s="4"/>
      <c r="HT161" s="4"/>
      <c r="HU161" s="4"/>
      <c r="HV161" s="4"/>
      <c r="HW161" s="4"/>
      <c r="HX161" s="4"/>
      <c r="HY161" s="4"/>
      <c r="HZ161" s="5"/>
      <c r="IA161" s="5"/>
      <c r="IB161" s="5"/>
      <c r="IC161" s="5"/>
      <c r="ID161" s="5"/>
      <c r="IE161" s="5"/>
      <c r="IF161" s="5"/>
      <c r="IG161" s="5"/>
      <c r="IH161" s="4"/>
      <c r="II161" s="4"/>
      <c r="IJ161" s="4"/>
      <c r="IK161" s="4"/>
      <c r="IL161" s="4"/>
      <c r="IM161" s="4"/>
      <c r="IN161" s="4"/>
      <c r="IO161" s="4"/>
      <c r="IP161" s="5"/>
      <c r="IQ161" s="5"/>
      <c r="IR161" s="5"/>
      <c r="IS161" s="5"/>
      <c r="IT161" s="5"/>
      <c r="IU161" s="5"/>
      <c r="IV161" s="5"/>
      <c r="IW161" s="5"/>
      <c r="IX161" s="4"/>
      <c r="IY161" s="4"/>
      <c r="IZ161" s="4"/>
      <c r="JA161" s="4"/>
      <c r="JB161" s="4"/>
      <c r="JC161" s="4"/>
      <c r="JD161" s="4"/>
      <c r="JE161" s="4"/>
      <c r="JF161" s="5"/>
      <c r="JG161" s="5"/>
      <c r="JH161" s="5"/>
      <c r="JI161" s="5"/>
      <c r="JJ161" s="5"/>
      <c r="JK161" s="5"/>
      <c r="JL161" s="5"/>
      <c r="JM161" s="5"/>
      <c r="JN161" s="4">
        <f t="shared" si="64"/>
        <v>0.67666363636363636</v>
      </c>
      <c r="JO161" s="4">
        <f t="shared" si="65"/>
        <v>0.8034636363636366</v>
      </c>
      <c r="JP161" s="4">
        <f t="shared" si="66"/>
        <v>0.21336363636363639</v>
      </c>
      <c r="JQ161" s="4">
        <f t="shared" si="67"/>
        <v>1.8636363636363631E-2</v>
      </c>
      <c r="JR161" s="4">
        <f t="shared" si="68"/>
        <v>0.78387727272727292</v>
      </c>
      <c r="JS161" s="4">
        <f t="shared" si="69"/>
        <v>0.36412941176470592</v>
      </c>
      <c r="JT161" s="4">
        <f t="shared" si="70"/>
        <v>0.99450000000000027</v>
      </c>
      <c r="JU161" s="4">
        <f t="shared" si="71"/>
        <v>2.0070045454545453</v>
      </c>
      <c r="JV161" s="1" t="str" cm="1">
        <f t="array" aca="1" ref="JV161" ca="1">CONCATENATE(INDIRECT(ADDRESS(1,MATCH(_xlfn.MINIFS(B161:JM161,metrics.rec,"MAE"),B161:JM161,0)+1)), ", ", INDIRECT(ADDRESS(2,MATCH(_xlfn.MINIFS(B161:JM161,metrics.rec,"MAE"),B161:JM161,0)+1)))</f>
        <v>k=5, r=0.1</v>
      </c>
      <c r="JW161" s="1" t="str" cm="1">
        <f t="array" aca="1" ref="JW161" ca="1">CONCATENATE(INDIRECT(ADDRESS(1,MATCH(_xlfn.MINIFS(B161:JM161,metrics.rec,"MSE"),B161:JM161,0)+1)), ", ", INDIRECT(ADDRESS(2,MATCH(_xlfn.MINIFS(B161:JM161,metrics.rec,"MSE"),B161:JM161,0)+1)))</f>
        <v>k=5, r=0.1</v>
      </c>
      <c r="JX161" s="1" t="str" cm="1">
        <f t="array" aca="1" ref="JX161" ca="1">CONCATENATE(INDIRECT(ADDRESS(1,MATCH(_xlfn.MAXIFS(B161:JM161,metrics.rec,"R"),B161:JM161,0)+1)), ", ", INDIRECT(ADDRESS(2,MATCH(_xlfn.MAXIFS(B161:JM161,metrics.rec,"R"),B161:JM161,0)+1)))</f>
        <v>k=10, r=0.1</v>
      </c>
      <c r="JY161" s="1" t="str" cm="1">
        <f t="array" aca="1" ref="JY161" ca="1">CONCATENATE(INDIRECT(ADDRESS(1,MATCH(_xlfn.MAXIFS(B161:JM161,metrics.rec,"Precision"),B161:JM161,0)+1)), ", ", INDIRECT(ADDRESS(2,MATCH(_xlfn.MAXIFS(B161:JM161,metrics.rec,"Precision"),B161:JM161,0)+1)))</f>
        <v>k=15, r=0.9</v>
      </c>
      <c r="JZ161" s="1" t="str" cm="1">
        <f t="array" aca="1" ref="JZ161" ca="1">CONCATENATE(INDIRECT(ADDRESS(1,MATCH(_xlfn.MAXIFS(B161:JM161,metrics.rec,"Recall"),B161:JM161,0)+1)), ", ", INDIRECT(ADDRESS(2,MATCH(_xlfn.MAXIFS(B161:JM161,metrics.rec,"Recall"),B161:JM161,0)+1)))</f>
        <v>k=10, r=0.1</v>
      </c>
      <c r="KA161" s="1" t="str" cm="1">
        <f t="array" aca="1" ref="KA161" ca="1">CONCATENATE(INDIRECT(ADDRESS(1,MATCH(_xlfn.MAXIFS(B161:JM161,metrics.rec,"Coverage"),B161:JM161,0)+1)), ", ", INDIRECT(ADDRESS(2,MATCH(_xlfn.MAXIFS(B161:JM161,metrics.rec,"Coverage"),B161:JM161,0)+1)))</f>
        <v>k=10, r=0.1</v>
      </c>
      <c r="KB161" s="1" t="str" cm="1">
        <f t="array" aca="1" ref="KB161" ca="1">CONCATENATE(INDIRECT(ADDRESS(1,MATCH(_xlfn.MAXIFS(B161:JM161,metrics.rec,"Recatio"),B161:JM161,0)+1)), ", ", INDIRECT(ADDRESS(2,MATCH(_xlfn.MAXIFS(B161:JM161,metrics.rec,"Recatio"),B161:JM161,0)+1)))</f>
        <v>k=5, r=0.1</v>
      </c>
      <c r="KC161" s="1" t="str" cm="1">
        <f t="array" aca="1" ref="KC161" ca="1">CONCATENATE(INDIRECT(ADDRESS(1,MATCH(_xlfn.MINIFS(B161:JM161,metrics.rec,"Time"),B161:JM161,0)+1)), ", ", INDIRECT(ADDRESS(2,MATCH(_xlfn.MINIFS(B161:JM161,metrics.rec,"Time"),B161:JM161,0)+1)))</f>
        <v>k=15, r=0.9</v>
      </c>
    </row>
    <row r="162" spans="1:289" x14ac:dyDescent="0.2">
      <c r="A162" s="1" t="s">
        <v>228</v>
      </c>
      <c r="B162" s="4">
        <v>0.64019999999999999</v>
      </c>
      <c r="C162" s="4">
        <v>0.72209999999999996</v>
      </c>
      <c r="D162" s="4">
        <v>0.27239999999999998</v>
      </c>
      <c r="E162" s="4">
        <v>2.0999999999999999E-3</v>
      </c>
      <c r="F162" s="4">
        <v>0.87639999999999996</v>
      </c>
      <c r="G162" s="4">
        <v>0.48630000000000001</v>
      </c>
      <c r="H162" s="4">
        <v>1</v>
      </c>
      <c r="I162" s="4">
        <v>2.8399000000000001</v>
      </c>
      <c r="J162" s="5">
        <v>0.64570000000000005</v>
      </c>
      <c r="K162" s="5">
        <v>0.73780000000000001</v>
      </c>
      <c r="L162" s="5">
        <v>0.28639999999999999</v>
      </c>
      <c r="M162" s="5">
        <v>4.1999999999999997E-3</v>
      </c>
      <c r="N162" s="5">
        <v>0.87260000000000004</v>
      </c>
      <c r="O162" s="5">
        <v>0.48220000000000002</v>
      </c>
      <c r="P162" s="5">
        <v>1</v>
      </c>
      <c r="Q162" s="5">
        <v>2.8814000000000002</v>
      </c>
      <c r="R162" s="4">
        <v>0.65300000000000002</v>
      </c>
      <c r="S162" s="4">
        <v>0.75319999999999998</v>
      </c>
      <c r="T162" s="4">
        <v>0.27</v>
      </c>
      <c r="U162" s="4">
        <v>6.4999999999999997E-3</v>
      </c>
      <c r="V162" s="4">
        <v>0.86719999999999997</v>
      </c>
      <c r="W162" s="4">
        <v>0.4793</v>
      </c>
      <c r="X162" s="4">
        <v>1</v>
      </c>
      <c r="Y162" s="4">
        <v>2.3786999999999998</v>
      </c>
      <c r="Z162" s="5">
        <v>0.65610000000000002</v>
      </c>
      <c r="AA162" s="5">
        <v>0.75860000000000005</v>
      </c>
      <c r="AB162" s="5">
        <v>0.255</v>
      </c>
      <c r="AC162" s="5">
        <v>8.9999999999999993E-3</v>
      </c>
      <c r="AD162" s="5">
        <v>0.86</v>
      </c>
      <c r="AE162" s="5">
        <v>0.4803</v>
      </c>
      <c r="AF162" s="5">
        <v>1</v>
      </c>
      <c r="AG162" s="5">
        <v>2.1377000000000002</v>
      </c>
      <c r="AH162" s="4">
        <v>0.6623</v>
      </c>
      <c r="AI162" s="4">
        <v>0.77270000000000005</v>
      </c>
      <c r="AJ162" s="4">
        <v>0.24990000000000001</v>
      </c>
      <c r="AK162" s="4">
        <v>1.2E-2</v>
      </c>
      <c r="AL162" s="4">
        <v>0.84699999999999998</v>
      </c>
      <c r="AM162" s="4">
        <v>0.47770000000000001</v>
      </c>
      <c r="AN162" s="4">
        <v>1</v>
      </c>
      <c r="AO162" s="4">
        <v>1.9811000000000001</v>
      </c>
      <c r="AP162" s="5">
        <v>0.6714</v>
      </c>
      <c r="AQ162" s="5">
        <v>0.79330000000000001</v>
      </c>
      <c r="AR162" s="5">
        <v>0.22670000000000001</v>
      </c>
      <c r="AS162" s="5">
        <v>1.55E-2</v>
      </c>
      <c r="AT162" s="5">
        <v>0.82899999999999996</v>
      </c>
      <c r="AU162" s="5">
        <v>0.47099999999999997</v>
      </c>
      <c r="AV162" s="5">
        <v>1</v>
      </c>
      <c r="AW162" s="5">
        <v>1.708</v>
      </c>
      <c r="AX162" s="4">
        <v>0.68759999999999999</v>
      </c>
      <c r="AY162" s="4">
        <v>0.82899999999999996</v>
      </c>
      <c r="AZ162" s="4">
        <v>0.19089999999999999</v>
      </c>
      <c r="BA162" s="4">
        <v>2.01E-2</v>
      </c>
      <c r="BB162" s="4">
        <v>0.80259999999999998</v>
      </c>
      <c r="BC162" s="4">
        <v>0.46329999999999999</v>
      </c>
      <c r="BD162" s="4">
        <v>0.99929999999999997</v>
      </c>
      <c r="BE162" s="4">
        <v>1.3507</v>
      </c>
      <c r="BF162" s="5">
        <v>0.7117</v>
      </c>
      <c r="BG162" s="5">
        <v>0.88870000000000005</v>
      </c>
      <c r="BH162" s="5">
        <v>0.155</v>
      </c>
      <c r="BI162" s="5">
        <v>2.7099999999999999E-2</v>
      </c>
      <c r="BJ162" s="5">
        <v>0.74409999999999998</v>
      </c>
      <c r="BK162" s="5">
        <v>0.43440000000000001</v>
      </c>
      <c r="BL162" s="5">
        <v>0.99639999999999995</v>
      </c>
      <c r="BM162" s="5">
        <v>1.0446</v>
      </c>
      <c r="BN162" s="4">
        <v>0.74570000000000003</v>
      </c>
      <c r="BO162" s="4">
        <v>0.95809999999999995</v>
      </c>
      <c r="BP162" s="4">
        <v>0.1062</v>
      </c>
      <c r="BQ162" s="4">
        <v>4.8399999999999999E-2</v>
      </c>
      <c r="BR162" s="4">
        <v>0.57369999999999999</v>
      </c>
      <c r="BS162" s="4">
        <v>0.29480000000000001</v>
      </c>
      <c r="BT162" s="4">
        <v>0.96389999999999998</v>
      </c>
      <c r="BU162" s="4">
        <v>0.53849999999999998</v>
      </c>
      <c r="BV162" s="5">
        <v>0.64419999999999999</v>
      </c>
      <c r="BW162" s="5">
        <v>0.73570000000000002</v>
      </c>
      <c r="BX162" s="5">
        <v>0.29430000000000001</v>
      </c>
      <c r="BY162" s="5">
        <v>2.0999999999999999E-3</v>
      </c>
      <c r="BZ162" s="5">
        <v>0.87780000000000002</v>
      </c>
      <c r="CA162" s="5">
        <v>0.48859999999999998</v>
      </c>
      <c r="CB162" s="5">
        <v>1</v>
      </c>
      <c r="CC162" s="5">
        <v>2.7267999999999999</v>
      </c>
      <c r="CD162" s="4">
        <v>0.65129999999999999</v>
      </c>
      <c r="CE162" s="4">
        <v>0.74809999999999999</v>
      </c>
      <c r="CF162" s="4">
        <v>0.28110000000000002</v>
      </c>
      <c r="CG162" s="4">
        <v>6.4999999999999997E-3</v>
      </c>
      <c r="CH162" s="4">
        <v>0.86639999999999995</v>
      </c>
      <c r="CI162" s="4">
        <v>0.47939999999999999</v>
      </c>
      <c r="CJ162" s="4">
        <v>1</v>
      </c>
      <c r="CK162" s="4">
        <v>2.3967999999999998</v>
      </c>
      <c r="CL162" s="5">
        <v>0.6633</v>
      </c>
      <c r="CM162" s="5">
        <v>0.77680000000000005</v>
      </c>
      <c r="CN162" s="5">
        <v>0.24329999999999999</v>
      </c>
      <c r="CO162" s="5">
        <v>1.2E-2</v>
      </c>
      <c r="CP162" s="5">
        <v>0.84750000000000003</v>
      </c>
      <c r="CQ162" s="5">
        <v>0.47599999999999998</v>
      </c>
      <c r="CR162" s="5">
        <v>1</v>
      </c>
      <c r="CS162" s="5">
        <v>1.9753000000000001</v>
      </c>
      <c r="CT162" s="4">
        <v>0.68740000000000001</v>
      </c>
      <c r="CU162" s="4">
        <v>0.82989999999999997</v>
      </c>
      <c r="CV162" s="4">
        <v>0.19769999999999999</v>
      </c>
      <c r="CW162" s="4">
        <v>2.01E-2</v>
      </c>
      <c r="CX162" s="4">
        <v>0.80220000000000002</v>
      </c>
      <c r="CY162" s="4">
        <v>0.46400000000000002</v>
      </c>
      <c r="CZ162" s="4">
        <v>0.99929999999999997</v>
      </c>
      <c r="DA162" s="4">
        <v>1.2948999999999999</v>
      </c>
      <c r="DB162" s="5">
        <v>0.74399999999999999</v>
      </c>
      <c r="DC162" s="5">
        <v>0.95399999999999996</v>
      </c>
      <c r="DD162" s="5">
        <v>0.11119999999999999</v>
      </c>
      <c r="DE162" s="5">
        <v>4.8399999999999999E-2</v>
      </c>
      <c r="DF162" s="5">
        <v>0.57330000000000003</v>
      </c>
      <c r="DG162" s="5">
        <v>0.29380000000000001</v>
      </c>
      <c r="DH162" s="5">
        <v>0.96089999999999998</v>
      </c>
      <c r="DI162" s="5">
        <v>0.61529999999999996</v>
      </c>
      <c r="DJ162" s="4">
        <v>0.64339999999999997</v>
      </c>
      <c r="DK162" s="4">
        <v>0.73280000000000001</v>
      </c>
      <c r="DL162" s="4">
        <v>0.29070000000000001</v>
      </c>
      <c r="DM162" s="4">
        <v>2.0999999999999999E-3</v>
      </c>
      <c r="DN162" s="4">
        <v>0.87619999999999998</v>
      </c>
      <c r="DO162" s="4">
        <v>0.48830000000000001</v>
      </c>
      <c r="DP162" s="4">
        <v>1</v>
      </c>
      <c r="DQ162" s="4">
        <v>2.8355000000000001</v>
      </c>
      <c r="DR162" s="5">
        <v>0.65169999999999995</v>
      </c>
      <c r="DS162" s="5">
        <v>0.75080000000000002</v>
      </c>
      <c r="DT162" s="5">
        <v>0.26919999999999999</v>
      </c>
      <c r="DU162" s="5">
        <v>6.4999999999999997E-3</v>
      </c>
      <c r="DV162" s="5">
        <v>0.86699999999999999</v>
      </c>
      <c r="DW162" s="5">
        <v>0.48</v>
      </c>
      <c r="DX162" s="5">
        <v>1</v>
      </c>
      <c r="DY162" s="5">
        <v>2.5255999999999998</v>
      </c>
      <c r="DZ162" s="4">
        <v>0.6633</v>
      </c>
      <c r="EA162" s="4">
        <v>0.77559999999999996</v>
      </c>
      <c r="EB162" s="4">
        <v>0.24399999999999999</v>
      </c>
      <c r="EC162" s="4">
        <v>1.2E-2</v>
      </c>
      <c r="ED162" s="4">
        <v>0.84760000000000002</v>
      </c>
      <c r="EE162" s="4">
        <v>0.47539999999999999</v>
      </c>
      <c r="EF162" s="4">
        <v>1</v>
      </c>
      <c r="EG162" s="4">
        <v>1.8779999999999999</v>
      </c>
      <c r="EH162" s="5">
        <v>0.68799999999999994</v>
      </c>
      <c r="EI162" s="5">
        <v>0.8327</v>
      </c>
      <c r="EJ162" s="5">
        <v>0.1971</v>
      </c>
      <c r="EK162" s="5">
        <v>2.01E-2</v>
      </c>
      <c r="EL162" s="5">
        <v>0.80230000000000001</v>
      </c>
      <c r="EM162" s="5">
        <v>0.46339999999999998</v>
      </c>
      <c r="EN162" s="5">
        <v>0.99970000000000003</v>
      </c>
      <c r="EO162" s="5">
        <v>1.4477</v>
      </c>
      <c r="EP162" s="4">
        <v>0.74339999999999995</v>
      </c>
      <c r="EQ162" s="4">
        <v>0.95440000000000003</v>
      </c>
      <c r="ER162" s="4">
        <v>0.11609999999999999</v>
      </c>
      <c r="ES162" s="4">
        <v>4.87E-2</v>
      </c>
      <c r="ET162" s="4">
        <v>0.57079999999999997</v>
      </c>
      <c r="EU162" s="4">
        <v>0.29099999999999998</v>
      </c>
      <c r="EV162" s="4">
        <v>0.95650000000000002</v>
      </c>
      <c r="EW162" s="4">
        <v>0.55310000000000004</v>
      </c>
      <c r="EX162" s="5"/>
      <c r="EY162" s="5"/>
      <c r="EZ162" s="5"/>
      <c r="FA162" s="5"/>
      <c r="FB162" s="5"/>
      <c r="FC162" s="5"/>
      <c r="FD162" s="5"/>
      <c r="FE162" s="5"/>
      <c r="FF162" s="4">
        <v>0.65169999999999995</v>
      </c>
      <c r="FG162" s="4">
        <v>0.75009999999999999</v>
      </c>
      <c r="FH162" s="4">
        <v>0.27439999999999998</v>
      </c>
      <c r="FI162" s="4">
        <v>6.4999999999999997E-3</v>
      </c>
      <c r="FJ162" s="4">
        <v>0.8669</v>
      </c>
      <c r="FK162" s="4">
        <v>0.4803</v>
      </c>
      <c r="FL162" s="4">
        <v>1</v>
      </c>
      <c r="FM162" s="4">
        <v>2.3258999999999999</v>
      </c>
      <c r="FN162" s="5">
        <v>0.66379999999999995</v>
      </c>
      <c r="FO162" s="5">
        <v>0.77790000000000004</v>
      </c>
      <c r="FP162" s="5">
        <v>0.24809999999999999</v>
      </c>
      <c r="FQ162" s="5">
        <v>1.2E-2</v>
      </c>
      <c r="FR162" s="5">
        <v>0.84870000000000001</v>
      </c>
      <c r="FS162" s="5">
        <v>0.47560000000000002</v>
      </c>
      <c r="FT162" s="5">
        <v>1</v>
      </c>
      <c r="FU162" s="5">
        <v>2.4091999999999998</v>
      </c>
      <c r="FV162" s="4">
        <v>0.6885</v>
      </c>
      <c r="FW162" s="4">
        <v>0.8337</v>
      </c>
      <c r="FX162" s="4">
        <v>0.1951</v>
      </c>
      <c r="FY162" s="4">
        <v>0.02</v>
      </c>
      <c r="FZ162" s="4">
        <v>0.80200000000000005</v>
      </c>
      <c r="GA162" s="4">
        <v>0.46660000000000001</v>
      </c>
      <c r="GB162" s="4">
        <v>0.99980000000000002</v>
      </c>
      <c r="GC162" s="4">
        <v>1.3125</v>
      </c>
      <c r="GD162" s="5"/>
      <c r="GE162" s="5"/>
      <c r="GF162" s="5"/>
      <c r="GG162" s="5"/>
      <c r="GH162" s="5"/>
      <c r="GI162" s="5"/>
      <c r="GJ162" s="5"/>
      <c r="GK162" s="5"/>
      <c r="GL162" s="4"/>
      <c r="GM162" s="4"/>
      <c r="GN162" s="4"/>
      <c r="GO162" s="4"/>
      <c r="GP162" s="4"/>
      <c r="GQ162" s="4"/>
      <c r="GR162" s="4"/>
      <c r="GS162" s="4"/>
      <c r="GT162" s="5"/>
      <c r="GU162" s="5"/>
      <c r="GV162" s="5"/>
      <c r="GW162" s="5"/>
      <c r="GX162" s="5"/>
      <c r="GY162" s="5"/>
      <c r="GZ162" s="5"/>
      <c r="HA162" s="5"/>
      <c r="HB162" s="4"/>
      <c r="HC162" s="4"/>
      <c r="HD162" s="4"/>
      <c r="HE162" s="4"/>
      <c r="HF162" s="4"/>
      <c r="HG162" s="4"/>
      <c r="HH162" s="4"/>
      <c r="HI162" s="4"/>
      <c r="HJ162" s="5"/>
      <c r="HK162" s="5"/>
      <c r="HL162" s="5"/>
      <c r="HM162" s="5"/>
      <c r="HN162" s="5"/>
      <c r="HO162" s="5"/>
      <c r="HP162" s="5"/>
      <c r="HQ162" s="5"/>
      <c r="HR162" s="4"/>
      <c r="HS162" s="4"/>
      <c r="HT162" s="4"/>
      <c r="HU162" s="4"/>
      <c r="HV162" s="4"/>
      <c r="HW162" s="4"/>
      <c r="HX162" s="4"/>
      <c r="HY162" s="4"/>
      <c r="HZ162" s="5"/>
      <c r="IA162" s="5"/>
      <c r="IB162" s="5"/>
      <c r="IC162" s="5"/>
      <c r="ID162" s="5"/>
      <c r="IE162" s="5"/>
      <c r="IF162" s="5"/>
      <c r="IG162" s="5"/>
      <c r="IH162" s="4"/>
      <c r="II162" s="4"/>
      <c r="IJ162" s="4"/>
      <c r="IK162" s="4"/>
      <c r="IL162" s="4"/>
      <c r="IM162" s="4"/>
      <c r="IN162" s="4"/>
      <c r="IO162" s="4"/>
      <c r="IP162" s="5"/>
      <c r="IQ162" s="5"/>
      <c r="IR162" s="5"/>
      <c r="IS162" s="5"/>
      <c r="IT162" s="5"/>
      <c r="IU162" s="5"/>
      <c r="IV162" s="5"/>
      <c r="IW162" s="5"/>
      <c r="IX162" s="4"/>
      <c r="IY162" s="4"/>
      <c r="IZ162" s="4"/>
      <c r="JA162" s="4"/>
      <c r="JB162" s="4"/>
      <c r="JC162" s="4"/>
      <c r="JD162" s="4"/>
      <c r="JE162" s="4"/>
      <c r="JF162" s="5"/>
      <c r="JG162" s="5"/>
      <c r="JH162" s="5"/>
      <c r="JI162" s="5"/>
      <c r="JJ162" s="5"/>
      <c r="JK162" s="5"/>
      <c r="JL162" s="5"/>
      <c r="JM162" s="5"/>
      <c r="JN162" s="4">
        <f t="shared" si="64"/>
        <v>0.67534999999999989</v>
      </c>
      <c r="JO162" s="4">
        <f t="shared" si="65"/>
        <v>0.80299999999999983</v>
      </c>
      <c r="JP162" s="4">
        <f t="shared" si="66"/>
        <v>0.22612727272727276</v>
      </c>
      <c r="JQ162" s="4">
        <f t="shared" si="67"/>
        <v>1.6450000000000003E-2</v>
      </c>
      <c r="JR162" s="4">
        <f t="shared" si="68"/>
        <v>0.80551363636363649</v>
      </c>
      <c r="JS162" s="4">
        <f t="shared" si="69"/>
        <v>0.44962272727272717</v>
      </c>
      <c r="JT162" s="4">
        <f t="shared" si="70"/>
        <v>0.99435454545454549</v>
      </c>
      <c r="JU162" s="4">
        <f t="shared" si="71"/>
        <v>1.8707818181818177</v>
      </c>
      <c r="JV162" s="1" t="str" cm="1">
        <f t="array" aca="1" ref="JV162" ca="1">CONCATENATE(INDIRECT(ADDRESS(1,MATCH(_xlfn.MINIFS(B162:JM162,metrics.rec,"MAE"),B162:JM162,0)+1)), ", ", INDIRECT(ADDRESS(2,MATCH(_xlfn.MINIFS(B162:JM162,metrics.rec,"MAE"),B162:JM162,0)+1)))</f>
        <v>k=5, r=0.1</v>
      </c>
      <c r="JW162" s="1" t="str" cm="1">
        <f t="array" aca="1" ref="JW162" ca="1">CONCATENATE(INDIRECT(ADDRESS(1,MATCH(_xlfn.MINIFS(B162:JM162,metrics.rec,"MSE"),B162:JM162,0)+1)), ", ", INDIRECT(ADDRESS(2,MATCH(_xlfn.MINIFS(B162:JM162,metrics.rec,"MSE"),B162:JM162,0)+1)))</f>
        <v>k=5, r=0.1</v>
      </c>
      <c r="JX162" s="1" t="str" cm="1">
        <f t="array" aca="1" ref="JX162" ca="1">CONCATENATE(INDIRECT(ADDRESS(1,MATCH(_xlfn.MAXIFS(B162:JM162,metrics.rec,"R"),B162:JM162,0)+1)), ", ", INDIRECT(ADDRESS(2,MATCH(_xlfn.MAXIFS(B162:JM162,metrics.rec,"R"),B162:JM162,0)+1)))</f>
        <v>k=10, r=0.1</v>
      </c>
      <c r="JY162" s="1" t="str" cm="1">
        <f t="array" aca="1" ref="JY162" ca="1">CONCATENATE(INDIRECT(ADDRESS(1,MATCH(_xlfn.MAXIFS(B162:JM162,metrics.rec,"Precision"),B162:JM162,0)+1)), ", ", INDIRECT(ADDRESS(2,MATCH(_xlfn.MAXIFS(B162:JM162,metrics.rec,"Precision"),B162:JM162,0)+1)))</f>
        <v>k=15, r=0.9</v>
      </c>
      <c r="JZ162" s="1" t="str" cm="1">
        <f t="array" aca="1" ref="JZ162" ca="1">CONCATENATE(INDIRECT(ADDRESS(1,MATCH(_xlfn.MAXIFS(B162:JM162,metrics.rec,"Recall"),B162:JM162,0)+1)), ", ", INDIRECT(ADDRESS(2,MATCH(_xlfn.MAXIFS(B162:JM162,metrics.rec,"Recall"),B162:JM162,0)+1)))</f>
        <v>k=10, r=0.1</v>
      </c>
      <c r="KA162" s="1" t="str" cm="1">
        <f t="array" aca="1" ref="KA162" ca="1">CONCATENATE(INDIRECT(ADDRESS(1,MATCH(_xlfn.MAXIFS(B162:JM162,metrics.rec,"Coverage"),B162:JM162,0)+1)), ", ", INDIRECT(ADDRESS(2,MATCH(_xlfn.MAXIFS(B162:JM162,metrics.rec,"Coverage"),B162:JM162,0)+1)))</f>
        <v>k=10, r=0.1</v>
      </c>
      <c r="KB162" s="1" t="str" cm="1">
        <f t="array" aca="1" ref="KB162" ca="1">CONCATENATE(INDIRECT(ADDRESS(1,MATCH(_xlfn.MAXIFS(B162:JM162,metrics.rec,"Recatio"),B162:JM162,0)+1)), ", ", INDIRECT(ADDRESS(2,MATCH(_xlfn.MAXIFS(B162:JM162,metrics.rec,"Recatio"),B162:JM162,0)+1)))</f>
        <v>k=5, r=0.1</v>
      </c>
      <c r="KC162" s="1" t="str" cm="1">
        <f t="array" aca="1" ref="KC162" ca="1">CONCATENATE(INDIRECT(ADDRESS(1,MATCH(_xlfn.MINIFS(B162:JM162,metrics.rec,"Time"),B162:JM162,0)+1)), ", ", INDIRECT(ADDRESS(2,MATCH(_xlfn.MINIFS(B162:JM162,metrics.rec,"Time"),B162:JM162,0)+1)))</f>
        <v>k=5, r=0.9</v>
      </c>
    </row>
    <row r="163" spans="1:289" x14ac:dyDescent="0.2">
      <c r="A163" s="1" t="s">
        <v>144</v>
      </c>
      <c r="B163" s="4">
        <v>0.60960000000000003</v>
      </c>
      <c r="C163" s="4">
        <v>0.64470000000000005</v>
      </c>
      <c r="D163" s="4">
        <v>0.30809999999999998</v>
      </c>
      <c r="E163" s="4">
        <v>1.6000000000000001E-3</v>
      </c>
      <c r="F163" s="4">
        <v>0.89100000000000001</v>
      </c>
      <c r="G163" s="4"/>
      <c r="H163" s="4">
        <v>1</v>
      </c>
      <c r="I163" s="4">
        <v>8.6088000000000005</v>
      </c>
      <c r="J163" s="5">
        <v>0.61599999999999999</v>
      </c>
      <c r="K163" s="5">
        <v>0.65990000000000004</v>
      </c>
      <c r="L163" s="5">
        <v>0.31080000000000002</v>
      </c>
      <c r="M163" s="5">
        <v>3.0999999999999999E-3</v>
      </c>
      <c r="N163" s="5">
        <v>0.88700000000000001</v>
      </c>
      <c r="O163" s="5">
        <v>0.66190000000000004</v>
      </c>
      <c r="P163" s="5">
        <v>1</v>
      </c>
      <c r="Q163" s="5">
        <v>7.7133000000000003</v>
      </c>
      <c r="R163" s="4">
        <v>0.62309999999999999</v>
      </c>
      <c r="S163" s="4">
        <v>0.67630000000000001</v>
      </c>
      <c r="T163" s="4">
        <v>0.30070000000000002</v>
      </c>
      <c r="U163" s="4">
        <v>4.7999999999999996E-3</v>
      </c>
      <c r="V163" s="4">
        <v>0.88090000000000002</v>
      </c>
      <c r="W163" s="4"/>
      <c r="X163" s="4">
        <v>1</v>
      </c>
      <c r="Y163" s="4">
        <v>6.2911999999999999</v>
      </c>
      <c r="Z163" s="5">
        <v>0.62819999999999998</v>
      </c>
      <c r="AA163" s="5">
        <v>0.68510000000000004</v>
      </c>
      <c r="AB163" s="5">
        <v>0.28649999999999998</v>
      </c>
      <c r="AC163" s="5">
        <v>6.7000000000000002E-3</v>
      </c>
      <c r="AD163" s="5">
        <v>0.87660000000000005</v>
      </c>
      <c r="AE163" s="5">
        <v>0.66020000000000001</v>
      </c>
      <c r="AF163" s="5">
        <v>1</v>
      </c>
      <c r="AG163" s="5">
        <v>6.8796999999999997</v>
      </c>
      <c r="AH163" s="4">
        <v>0.63480000000000003</v>
      </c>
      <c r="AI163" s="4">
        <v>0.69950000000000001</v>
      </c>
      <c r="AJ163" s="4">
        <v>0.28039999999999998</v>
      </c>
      <c r="AK163" s="4">
        <v>8.8999999999999999E-3</v>
      </c>
      <c r="AL163" s="4">
        <v>0.86529999999999996</v>
      </c>
      <c r="AM163" s="4"/>
      <c r="AN163" s="4">
        <v>1</v>
      </c>
      <c r="AO163" s="4">
        <v>4.9692999999999996</v>
      </c>
      <c r="AP163" s="5">
        <v>0.64739999999999998</v>
      </c>
      <c r="AQ163" s="5">
        <v>0.72650000000000003</v>
      </c>
      <c r="AR163" s="5">
        <v>0.25419999999999998</v>
      </c>
      <c r="AS163" s="5">
        <v>1.15E-2</v>
      </c>
      <c r="AT163" s="5">
        <v>0.85219999999999996</v>
      </c>
      <c r="AU163" s="5">
        <v>0.65500000000000003</v>
      </c>
      <c r="AV163" s="5">
        <v>1</v>
      </c>
      <c r="AW163" s="5">
        <v>5.8197999999999999</v>
      </c>
      <c r="AX163" s="4">
        <v>0.66169999999999995</v>
      </c>
      <c r="AY163" s="4">
        <v>0.76229999999999998</v>
      </c>
      <c r="AZ163" s="4">
        <v>0.2298</v>
      </c>
      <c r="BA163" s="4">
        <v>1.4800000000000001E-2</v>
      </c>
      <c r="BB163" s="4">
        <v>0.83340000000000003</v>
      </c>
      <c r="BC163" s="4"/>
      <c r="BD163" s="4">
        <v>1</v>
      </c>
      <c r="BE163" s="4">
        <v>3.4337</v>
      </c>
      <c r="BF163" s="5">
        <v>0.68910000000000005</v>
      </c>
      <c r="BG163" s="5">
        <v>0.83209999999999995</v>
      </c>
      <c r="BH163" s="5">
        <v>0.19389999999999999</v>
      </c>
      <c r="BI163" s="5">
        <v>1.9699999999999999E-2</v>
      </c>
      <c r="BJ163" s="5">
        <v>0.79549999999999998</v>
      </c>
      <c r="BK163" s="5">
        <v>0.63770000000000004</v>
      </c>
      <c r="BL163" s="5">
        <v>0.99870000000000003</v>
      </c>
      <c r="BM163" s="5">
        <v>2.0337999999999998</v>
      </c>
      <c r="BN163" s="4">
        <v>0.74929999999999997</v>
      </c>
      <c r="BO163" s="4">
        <v>0.98260000000000003</v>
      </c>
      <c r="BP163" s="4">
        <v>0.13900000000000001</v>
      </c>
      <c r="BQ163" s="4">
        <v>2.87E-2</v>
      </c>
      <c r="BR163" s="4">
        <v>0.70469999999999999</v>
      </c>
      <c r="BS163" s="4"/>
      <c r="BT163" s="4">
        <v>0.9839</v>
      </c>
      <c r="BU163" s="4">
        <v>1.1698</v>
      </c>
      <c r="BV163" s="5"/>
      <c r="BW163" s="5"/>
      <c r="BX163" s="5"/>
      <c r="BY163" s="5"/>
      <c r="BZ163" s="5"/>
      <c r="CA163" s="5"/>
      <c r="CB163" s="5"/>
      <c r="CC163" s="5"/>
      <c r="CD163" s="4"/>
      <c r="CE163" s="4"/>
      <c r="CF163" s="4"/>
      <c r="CG163" s="4"/>
      <c r="CH163" s="4"/>
      <c r="CI163" s="4"/>
      <c r="CJ163" s="4"/>
      <c r="CK163" s="4"/>
      <c r="CL163" s="5">
        <v>0.63600000000000001</v>
      </c>
      <c r="CM163" s="5">
        <v>0.70279999999999998</v>
      </c>
      <c r="CN163" s="5">
        <v>0.2828</v>
      </c>
      <c r="CO163" s="5">
        <v>8.8999999999999999E-3</v>
      </c>
      <c r="CP163" s="5">
        <v>0.86680000000000001</v>
      </c>
      <c r="CQ163" s="5">
        <v>0.6583</v>
      </c>
      <c r="CR163" s="5">
        <v>1</v>
      </c>
      <c r="CS163" s="5">
        <v>7.3411</v>
      </c>
      <c r="CT163" s="4"/>
      <c r="CU163" s="4"/>
      <c r="CV163" s="4"/>
      <c r="CW163" s="4"/>
      <c r="CX163" s="4"/>
      <c r="CY163" s="4"/>
      <c r="CZ163" s="4"/>
      <c r="DA163" s="4"/>
      <c r="DB163" s="5"/>
      <c r="DC163" s="5"/>
      <c r="DD163" s="5"/>
      <c r="DE163" s="5"/>
      <c r="DF163" s="5"/>
      <c r="DG163" s="5"/>
      <c r="DH163" s="5"/>
      <c r="DI163" s="5"/>
      <c r="DJ163" s="4">
        <v>0.64159999999999995</v>
      </c>
      <c r="DK163" s="4">
        <v>0.71989999999999998</v>
      </c>
      <c r="DL163" s="4">
        <v>0.25269999999999998</v>
      </c>
      <c r="DM163" s="4">
        <v>3.8E-3</v>
      </c>
      <c r="DN163" s="4">
        <v>0.85940000000000005</v>
      </c>
      <c r="DO163" s="4">
        <v>0.26140000000000002</v>
      </c>
      <c r="DP163" s="4">
        <v>1</v>
      </c>
      <c r="DQ163" s="4">
        <v>2.7957999999999998</v>
      </c>
      <c r="DR163" s="5"/>
      <c r="DS163" s="5"/>
      <c r="DT163" s="5"/>
      <c r="DU163" s="5"/>
      <c r="DV163" s="5"/>
      <c r="DW163" s="5"/>
      <c r="DX163" s="5"/>
      <c r="DY163" s="5"/>
      <c r="DZ163" s="4">
        <v>0.6361</v>
      </c>
      <c r="EA163" s="4">
        <v>0.7026</v>
      </c>
      <c r="EB163" s="4">
        <v>0.28389999999999999</v>
      </c>
      <c r="EC163" s="4">
        <v>8.8999999999999999E-3</v>
      </c>
      <c r="ED163" s="4">
        <v>0.8649</v>
      </c>
      <c r="EE163" s="4">
        <v>0.65739999999999998</v>
      </c>
      <c r="EF163" s="4">
        <v>1</v>
      </c>
      <c r="EG163" s="4">
        <v>5.1048</v>
      </c>
      <c r="EH163" s="5"/>
      <c r="EI163" s="5"/>
      <c r="EJ163" s="5"/>
      <c r="EK163" s="5"/>
      <c r="EL163" s="5"/>
      <c r="EM163" s="5"/>
      <c r="EN163" s="5"/>
      <c r="EO163" s="5"/>
      <c r="EP163" s="4"/>
      <c r="EQ163" s="4"/>
      <c r="ER163" s="4"/>
      <c r="ES163" s="4"/>
      <c r="ET163" s="4"/>
      <c r="EU163" s="4"/>
      <c r="EV163" s="4"/>
      <c r="EW163" s="4"/>
      <c r="EX163" s="5"/>
      <c r="EY163" s="5"/>
      <c r="EZ163" s="5"/>
      <c r="FA163" s="5"/>
      <c r="FB163" s="5"/>
      <c r="FC163" s="5"/>
      <c r="FD163" s="5"/>
      <c r="FE163" s="5"/>
      <c r="FF163" s="4">
        <v>0.62219999999999998</v>
      </c>
      <c r="FG163" s="4">
        <v>0.67320000000000002</v>
      </c>
      <c r="FH163" s="4">
        <v>0.30630000000000002</v>
      </c>
      <c r="FI163" s="4">
        <v>4.7999999999999996E-3</v>
      </c>
      <c r="FJ163" s="4">
        <v>0.88229999999999997</v>
      </c>
      <c r="FK163" s="4">
        <v>0.66010000000000002</v>
      </c>
      <c r="FL163" s="4">
        <v>1</v>
      </c>
      <c r="FM163" s="4">
        <v>7.9345999999999997</v>
      </c>
      <c r="FN163" s="5">
        <v>0.63639999999999997</v>
      </c>
      <c r="FO163" s="5">
        <v>0.70389999999999997</v>
      </c>
      <c r="FP163" s="5">
        <v>0.28050000000000003</v>
      </c>
      <c r="FQ163" s="5">
        <v>8.8999999999999999E-3</v>
      </c>
      <c r="FR163" s="5">
        <v>0.86650000000000005</v>
      </c>
      <c r="FS163" s="5">
        <v>0.65849999999999997</v>
      </c>
      <c r="FT163" s="5">
        <v>1</v>
      </c>
      <c r="FU163" s="5">
        <v>6.5953999999999997</v>
      </c>
      <c r="FV163" s="4">
        <v>0.66149999999999998</v>
      </c>
      <c r="FW163" s="4">
        <v>0.76249999999999996</v>
      </c>
      <c r="FX163" s="4">
        <v>0.23580000000000001</v>
      </c>
      <c r="FY163" s="4">
        <v>1.4800000000000001E-2</v>
      </c>
      <c r="FZ163" s="4">
        <v>0.83230000000000004</v>
      </c>
      <c r="GA163" s="4">
        <v>0.65110000000000001</v>
      </c>
      <c r="GB163" s="4">
        <v>0.99990000000000001</v>
      </c>
      <c r="GC163" s="4">
        <v>3.0087000000000002</v>
      </c>
      <c r="GD163" s="5"/>
      <c r="GE163" s="5"/>
      <c r="GF163" s="5"/>
      <c r="GG163" s="5"/>
      <c r="GH163" s="5"/>
      <c r="GI163" s="5"/>
      <c r="GJ163" s="5"/>
      <c r="GK163" s="5"/>
      <c r="GL163" s="4"/>
      <c r="GM163" s="4"/>
      <c r="GN163" s="4"/>
      <c r="GO163" s="4"/>
      <c r="GP163" s="4"/>
      <c r="GQ163" s="4"/>
      <c r="GR163" s="4"/>
      <c r="GS163" s="4"/>
      <c r="GT163" s="5"/>
      <c r="GU163" s="5"/>
      <c r="GV163" s="5"/>
      <c r="GW163" s="5"/>
      <c r="GX163" s="5"/>
      <c r="GY163" s="5"/>
      <c r="GZ163" s="5"/>
      <c r="HA163" s="5"/>
      <c r="HB163" s="4">
        <v>0.63590000000000002</v>
      </c>
      <c r="HC163" s="4">
        <v>0.70320000000000005</v>
      </c>
      <c r="HD163" s="4">
        <v>0.2828</v>
      </c>
      <c r="HE163" s="4">
        <v>8.8999999999999999E-3</v>
      </c>
      <c r="HF163" s="4">
        <v>0.86550000000000005</v>
      </c>
      <c r="HG163" s="4"/>
      <c r="HH163" s="4">
        <v>1</v>
      </c>
      <c r="HI163" s="4">
        <v>5.0564999999999998</v>
      </c>
      <c r="HJ163" s="5"/>
      <c r="HK163" s="5"/>
      <c r="HL163" s="5"/>
      <c r="HM163" s="5"/>
      <c r="HN163" s="5"/>
      <c r="HO163" s="5"/>
      <c r="HP163" s="5"/>
      <c r="HQ163" s="5"/>
      <c r="HR163" s="4"/>
      <c r="HS163" s="4"/>
      <c r="HT163" s="4"/>
      <c r="HU163" s="4"/>
      <c r="HV163" s="4"/>
      <c r="HW163" s="4"/>
      <c r="HX163" s="4"/>
      <c r="HY163" s="4"/>
      <c r="HZ163" s="5"/>
      <c r="IA163" s="5"/>
      <c r="IB163" s="5"/>
      <c r="IC163" s="5"/>
      <c r="ID163" s="5"/>
      <c r="IE163" s="5"/>
      <c r="IF163" s="5"/>
      <c r="IG163" s="5"/>
      <c r="IH163" s="4"/>
      <c r="II163" s="4"/>
      <c r="IJ163" s="4"/>
      <c r="IK163" s="4"/>
      <c r="IL163" s="4"/>
      <c r="IM163" s="4"/>
      <c r="IN163" s="4"/>
      <c r="IO163" s="4"/>
      <c r="IP163" s="5"/>
      <c r="IQ163" s="5"/>
      <c r="IR163" s="5"/>
      <c r="IS163" s="5"/>
      <c r="IT163" s="5"/>
      <c r="IU163" s="5"/>
      <c r="IV163" s="5"/>
      <c r="IW163" s="5"/>
      <c r="IX163" s="4"/>
      <c r="IY163" s="4"/>
      <c r="IZ163" s="4"/>
      <c r="JA163" s="4"/>
      <c r="JB163" s="4"/>
      <c r="JC163" s="4"/>
      <c r="JD163" s="4"/>
      <c r="JE163" s="4"/>
      <c r="JF163" s="5"/>
      <c r="JG163" s="5"/>
      <c r="JH163" s="5"/>
      <c r="JI163" s="5"/>
      <c r="JJ163" s="5"/>
      <c r="JK163" s="5"/>
      <c r="JL163" s="5"/>
      <c r="JM163" s="5"/>
      <c r="JN163" s="4">
        <f t="shared" si="64"/>
        <v>0.64555624999999994</v>
      </c>
      <c r="JO163" s="4">
        <f t="shared" si="65"/>
        <v>0.7273187499999999</v>
      </c>
      <c r="JP163" s="4">
        <f t="shared" si="66"/>
        <v>0.26426250000000001</v>
      </c>
      <c r="JQ163" s="4">
        <f t="shared" si="67"/>
        <v>9.9249999999999998E-3</v>
      </c>
      <c r="JR163" s="4">
        <f t="shared" si="68"/>
        <v>0.85151875000000021</v>
      </c>
      <c r="JS163" s="4">
        <f t="shared" si="69"/>
        <v>0.61616000000000004</v>
      </c>
      <c r="JT163" s="4">
        <f t="shared" si="70"/>
        <v>0.99890625</v>
      </c>
      <c r="JU163" s="4">
        <f t="shared" si="71"/>
        <v>5.2972687499999997</v>
      </c>
      <c r="JV163" s="1" t="str" cm="1">
        <f t="array" aca="1" ref="JV163" ca="1">CONCATENATE(INDIRECT(ADDRESS(1,MATCH(_xlfn.MINIFS(B163:JM163,metrics.rec,"MAE"),B163:JM163,0)+1)), ", ", INDIRECT(ADDRESS(2,MATCH(_xlfn.MINIFS(B163:JM163,metrics.rec,"MAE"),B163:JM163,0)+1)))</f>
        <v>k=5, r=0.1</v>
      </c>
      <c r="JW163" s="1" t="str" cm="1">
        <f t="array" aca="1" ref="JW163" ca="1">CONCATENATE(INDIRECT(ADDRESS(1,MATCH(_xlfn.MINIFS(B163:JM163,metrics.rec,"MSE"),B163:JM163,0)+1)), ", ", INDIRECT(ADDRESS(2,MATCH(_xlfn.MINIFS(B163:JM163,metrics.rec,"MSE"),B163:JM163,0)+1)))</f>
        <v>k=5, r=0.1</v>
      </c>
      <c r="JX163" s="1" t="str" cm="1">
        <f t="array" aca="1" ref="JX163" ca="1">CONCATENATE(INDIRECT(ADDRESS(1,MATCH(_xlfn.MAXIFS(B163:JM163,metrics.rec,"R"),B163:JM163,0)+1)), ", ", INDIRECT(ADDRESS(2,MATCH(_xlfn.MAXIFS(B163:JM163,metrics.rec,"R"),B163:JM163,0)+1)))</f>
        <v>k=5, r=0.2</v>
      </c>
      <c r="JY163" s="1" t="str" cm="1">
        <f t="array" aca="1" ref="JY163" ca="1">CONCATENATE(INDIRECT(ADDRESS(1,MATCH(_xlfn.MAXIFS(B163:JM163,metrics.rec,"Precision"),B163:JM163,0)+1)), ", ", INDIRECT(ADDRESS(2,MATCH(_xlfn.MAXIFS(B163:JM163,metrics.rec,"Precision"),B163:JM163,0)+1)))</f>
        <v>k=5, r=0.9</v>
      </c>
      <c r="JZ163" s="1" t="str" cm="1">
        <f t="array" aca="1" ref="JZ163" ca="1">CONCATENATE(INDIRECT(ADDRESS(1,MATCH(_xlfn.MAXIFS(B163:JM163,metrics.rec,"Recall"),B163:JM163,0)+1)), ", ", INDIRECT(ADDRESS(2,MATCH(_xlfn.MAXIFS(B163:JM163,metrics.rec,"Recall"),B163:JM163,0)+1)))</f>
        <v>k=5, r=0.1</v>
      </c>
      <c r="KA163" s="1" t="str" cm="1">
        <f t="array" aca="1" ref="KA163" ca="1">CONCATENATE(INDIRECT(ADDRESS(1,MATCH(_xlfn.MAXIFS(B163:JM163,metrics.rec,"Coverage"),B163:JM163,0)+1)), ", ", INDIRECT(ADDRESS(2,MATCH(_xlfn.MAXIFS(B163:JM163,metrics.rec,"Coverage"),B163:JM163,0)+1)))</f>
        <v>k=5, r=0.2</v>
      </c>
      <c r="KB163" s="1" t="str" cm="1">
        <f t="array" aca="1" ref="KB163" ca="1">CONCATENATE(INDIRECT(ADDRESS(1,MATCH(_xlfn.MAXIFS(B163:JM163,metrics.rec,"Recatio"),B163:JM163,0)+1)), ", ", INDIRECT(ADDRESS(2,MATCH(_xlfn.MAXIFS(B163:JM163,metrics.rec,"Recatio"),B163:JM163,0)+1)))</f>
        <v>k=5, r=0.1</v>
      </c>
      <c r="KC163" s="1" t="str" cm="1">
        <f t="array" aca="1" ref="KC163" ca="1">CONCATENATE(INDIRECT(ADDRESS(1,MATCH(_xlfn.MINIFS(B163:JM163,metrics.rec,"Time"),B163:JM163,0)+1)), ", ", INDIRECT(ADDRESS(2,MATCH(_xlfn.MINIFS(B163:JM163,metrics.rec,"Time"),B163:JM163,0)+1)))</f>
        <v>k=5, r=0.9</v>
      </c>
    </row>
    <row r="164" spans="1:289" x14ac:dyDescent="0.2">
      <c r="A164" s="1" t="s">
        <v>145</v>
      </c>
      <c r="B164" s="4">
        <v>0.61739999999999995</v>
      </c>
      <c r="C164" s="4">
        <v>0.66049999999999998</v>
      </c>
      <c r="D164" s="4">
        <v>0.29659999999999997</v>
      </c>
      <c r="E164" s="4">
        <v>1.6000000000000001E-3</v>
      </c>
      <c r="F164" s="4">
        <v>0.88739999999999997</v>
      </c>
      <c r="G164" s="4"/>
      <c r="H164" s="4">
        <v>1</v>
      </c>
      <c r="I164" s="4">
        <v>8.3836999999999993</v>
      </c>
      <c r="J164" s="5">
        <v>0.62329999999999997</v>
      </c>
      <c r="K164" s="5">
        <v>0.67490000000000006</v>
      </c>
      <c r="L164" s="5">
        <v>0.29909999999999998</v>
      </c>
      <c r="M164" s="5">
        <v>3.0999999999999999E-3</v>
      </c>
      <c r="N164" s="5">
        <v>0.88339999999999996</v>
      </c>
      <c r="O164" s="5">
        <v>0.64990000000000003</v>
      </c>
      <c r="P164" s="5">
        <v>1</v>
      </c>
      <c r="Q164" s="5">
        <v>7.4229000000000003</v>
      </c>
      <c r="R164" s="4">
        <v>0.62929999999999997</v>
      </c>
      <c r="S164" s="4">
        <v>0.6895</v>
      </c>
      <c r="T164" s="4">
        <v>0.28739999999999999</v>
      </c>
      <c r="U164" s="4">
        <v>4.8999999999999998E-3</v>
      </c>
      <c r="V164" s="4">
        <v>0.87660000000000005</v>
      </c>
      <c r="W164" s="4"/>
      <c r="X164" s="4">
        <v>1</v>
      </c>
      <c r="Y164" s="4">
        <v>6.0708000000000002</v>
      </c>
      <c r="Z164" s="5">
        <v>0.63429999999999997</v>
      </c>
      <c r="AA164" s="5">
        <v>0.6966</v>
      </c>
      <c r="AB164" s="5">
        <v>0.27639999999999998</v>
      </c>
      <c r="AC164" s="5">
        <v>6.8999999999999999E-3</v>
      </c>
      <c r="AD164" s="5">
        <v>0.87319999999999998</v>
      </c>
      <c r="AE164" s="5">
        <v>0.63859999999999995</v>
      </c>
      <c r="AF164" s="5">
        <v>1</v>
      </c>
      <c r="AG164" s="5">
        <v>6.5039999999999996</v>
      </c>
      <c r="AH164" s="4">
        <v>0.6401</v>
      </c>
      <c r="AI164" s="4">
        <v>0.70930000000000004</v>
      </c>
      <c r="AJ164" s="4">
        <v>0.27629999999999999</v>
      </c>
      <c r="AK164" s="4">
        <v>9.2999999999999992E-3</v>
      </c>
      <c r="AL164" s="4">
        <v>0.86229999999999996</v>
      </c>
      <c r="AM164" s="4"/>
      <c r="AN164" s="4">
        <v>1</v>
      </c>
      <c r="AO164" s="4">
        <v>4.7727000000000004</v>
      </c>
      <c r="AP164" s="5">
        <v>0.65080000000000005</v>
      </c>
      <c r="AQ164" s="5">
        <v>0.73180000000000001</v>
      </c>
      <c r="AR164" s="5">
        <v>0.25519999999999998</v>
      </c>
      <c r="AS164" s="5">
        <v>1.23E-2</v>
      </c>
      <c r="AT164" s="5">
        <v>0.84930000000000005</v>
      </c>
      <c r="AU164" s="5">
        <v>0.61060000000000003</v>
      </c>
      <c r="AV164" s="5">
        <v>0.99970000000000003</v>
      </c>
      <c r="AW164" s="5">
        <v>5.6002999999999998</v>
      </c>
      <c r="AX164" s="4">
        <v>0.66249999999999998</v>
      </c>
      <c r="AY164" s="4">
        <v>0.76080000000000003</v>
      </c>
      <c r="AZ164" s="4">
        <v>0.23810000000000001</v>
      </c>
      <c r="BA164" s="4">
        <v>1.6799999999999999E-2</v>
      </c>
      <c r="BB164" s="4">
        <v>0.82989999999999997</v>
      </c>
      <c r="BC164" s="4"/>
      <c r="BD164" s="4">
        <v>1</v>
      </c>
      <c r="BE164" s="4">
        <v>3.2982</v>
      </c>
      <c r="BF164" s="5">
        <v>0.68369999999999997</v>
      </c>
      <c r="BG164" s="5">
        <v>0.81320000000000003</v>
      </c>
      <c r="BH164" s="5">
        <v>0.20599999999999999</v>
      </c>
      <c r="BI164" s="5">
        <v>2.5499999999999998E-2</v>
      </c>
      <c r="BJ164" s="5">
        <v>0.78380000000000005</v>
      </c>
      <c r="BK164" s="5">
        <v>0.48680000000000001</v>
      </c>
      <c r="BL164" s="5">
        <v>0.998</v>
      </c>
      <c r="BM164" s="5">
        <v>1.9157999999999999</v>
      </c>
      <c r="BN164" s="4">
        <v>0.72689999999999999</v>
      </c>
      <c r="BO164" s="4">
        <v>0.92020000000000002</v>
      </c>
      <c r="BP164" s="4">
        <v>0.16059999999999999</v>
      </c>
      <c r="BQ164" s="4">
        <v>5.5100000000000003E-2</v>
      </c>
      <c r="BR164" s="4">
        <v>0.6069</v>
      </c>
      <c r="BS164" s="4"/>
      <c r="BT164" s="4">
        <v>0.97599999999999998</v>
      </c>
      <c r="BU164" s="4">
        <v>1.1157999999999999</v>
      </c>
      <c r="BV164" s="5"/>
      <c r="BW164" s="5"/>
      <c r="BX164" s="5"/>
      <c r="BY164" s="5"/>
      <c r="BZ164" s="5"/>
      <c r="CA164" s="5"/>
      <c r="CB164" s="5"/>
      <c r="CC164" s="5"/>
      <c r="CD164" s="4"/>
      <c r="CE164" s="4"/>
      <c r="CF164" s="4"/>
      <c r="CG164" s="4"/>
      <c r="CH164" s="4"/>
      <c r="CI164" s="4"/>
      <c r="CJ164" s="4"/>
      <c r="CK164" s="4"/>
      <c r="CL164" s="5">
        <v>0.6411</v>
      </c>
      <c r="CM164" s="5">
        <v>0.71240000000000003</v>
      </c>
      <c r="CN164" s="5">
        <v>0.27560000000000001</v>
      </c>
      <c r="CO164" s="5">
        <v>9.1999999999999998E-3</v>
      </c>
      <c r="CP164" s="5">
        <v>0.86339999999999995</v>
      </c>
      <c r="CQ164" s="5">
        <v>0.62980000000000003</v>
      </c>
      <c r="CR164" s="5">
        <v>1</v>
      </c>
      <c r="CS164" s="5">
        <v>5.8356000000000003</v>
      </c>
      <c r="CT164" s="4"/>
      <c r="CU164" s="4"/>
      <c r="CV164" s="4"/>
      <c r="CW164" s="4"/>
      <c r="CX164" s="4"/>
      <c r="CY164" s="4"/>
      <c r="CZ164" s="4"/>
      <c r="DA164" s="4"/>
      <c r="DB164" s="5"/>
      <c r="DC164" s="5"/>
      <c r="DD164" s="5"/>
      <c r="DE164" s="5"/>
      <c r="DF164" s="5"/>
      <c r="DG164" s="5"/>
      <c r="DH164" s="5"/>
      <c r="DI164" s="5"/>
      <c r="DJ164" s="4">
        <v>0.64149999999999996</v>
      </c>
      <c r="DK164" s="4">
        <v>0.7198</v>
      </c>
      <c r="DL164" s="4">
        <v>0.26850000000000002</v>
      </c>
      <c r="DM164" s="4">
        <v>3.3E-3</v>
      </c>
      <c r="DN164" s="4">
        <v>0.86380000000000001</v>
      </c>
      <c r="DO164" s="4">
        <v>0.30830000000000002</v>
      </c>
      <c r="DP164" s="4">
        <v>1</v>
      </c>
      <c r="DQ164" s="4">
        <v>2.7463000000000002</v>
      </c>
      <c r="DR164" s="5"/>
      <c r="DS164" s="5"/>
      <c r="DT164" s="5"/>
      <c r="DU164" s="5"/>
      <c r="DV164" s="5"/>
      <c r="DW164" s="5"/>
      <c r="DX164" s="5"/>
      <c r="DY164" s="5"/>
      <c r="DZ164" s="4">
        <v>0.6411</v>
      </c>
      <c r="EA164" s="4">
        <v>0.71199999999999997</v>
      </c>
      <c r="EB164" s="4">
        <v>0.2782</v>
      </c>
      <c r="EC164" s="4">
        <v>9.2999999999999992E-3</v>
      </c>
      <c r="ED164" s="4">
        <v>0.8619</v>
      </c>
      <c r="EE164" s="4">
        <v>0.62860000000000005</v>
      </c>
      <c r="EF164" s="4">
        <v>1</v>
      </c>
      <c r="EG164" s="4">
        <v>4.8144</v>
      </c>
      <c r="EH164" s="5"/>
      <c r="EI164" s="5"/>
      <c r="EJ164" s="5"/>
      <c r="EK164" s="5"/>
      <c r="EL164" s="5"/>
      <c r="EM164" s="5"/>
      <c r="EN164" s="5"/>
      <c r="EO164" s="5"/>
      <c r="EP164" s="4"/>
      <c r="EQ164" s="4"/>
      <c r="ER164" s="4"/>
      <c r="ES164" s="4"/>
      <c r="ET164" s="4"/>
      <c r="EU164" s="4"/>
      <c r="EV164" s="4"/>
      <c r="EW164" s="4"/>
      <c r="EX164" s="5"/>
      <c r="EY164" s="5"/>
      <c r="EZ164" s="5"/>
      <c r="FA164" s="5"/>
      <c r="FB164" s="5"/>
      <c r="FC164" s="5"/>
      <c r="FD164" s="5"/>
      <c r="FE164" s="5"/>
      <c r="FF164" s="4">
        <v>0.62860000000000005</v>
      </c>
      <c r="FG164" s="4">
        <v>0.68600000000000005</v>
      </c>
      <c r="FH164" s="4">
        <v>0.29310000000000003</v>
      </c>
      <c r="FI164" s="4">
        <v>4.8999999999999998E-3</v>
      </c>
      <c r="FJ164" s="4">
        <v>0.87849999999999995</v>
      </c>
      <c r="FK164" s="4">
        <v>0.64429999999999998</v>
      </c>
      <c r="FL164" s="4">
        <v>1</v>
      </c>
      <c r="FM164" s="4">
        <v>7.5726000000000004</v>
      </c>
      <c r="FN164" s="5">
        <v>0.64159999999999995</v>
      </c>
      <c r="FO164" s="5">
        <v>0.7137</v>
      </c>
      <c r="FP164" s="5">
        <v>0.27610000000000001</v>
      </c>
      <c r="FQ164" s="5">
        <v>9.2999999999999992E-3</v>
      </c>
      <c r="FR164" s="5">
        <v>0.86339999999999995</v>
      </c>
      <c r="FS164" s="5">
        <v>0.62970000000000004</v>
      </c>
      <c r="FT164" s="5">
        <v>1</v>
      </c>
      <c r="FU164" s="5">
        <v>6.6562999999999999</v>
      </c>
      <c r="FV164" s="4">
        <v>0.66220000000000001</v>
      </c>
      <c r="FW164" s="4">
        <v>0.76070000000000004</v>
      </c>
      <c r="FX164" s="4">
        <v>0.2394</v>
      </c>
      <c r="FY164" s="4">
        <v>1.6799999999999999E-2</v>
      </c>
      <c r="FZ164" s="4">
        <v>0.82899999999999996</v>
      </c>
      <c r="GA164" s="4">
        <v>0.57440000000000002</v>
      </c>
      <c r="GB164" s="4">
        <v>0.99980000000000002</v>
      </c>
      <c r="GC164" s="4">
        <v>2.8776999999999999</v>
      </c>
      <c r="GD164" s="5"/>
      <c r="GE164" s="5"/>
      <c r="GF164" s="5"/>
      <c r="GG164" s="5"/>
      <c r="GH164" s="5"/>
      <c r="GI164" s="5"/>
      <c r="GJ164" s="5"/>
      <c r="GK164" s="5"/>
      <c r="GL164" s="4"/>
      <c r="GM164" s="4"/>
      <c r="GN164" s="4"/>
      <c r="GO164" s="4"/>
      <c r="GP164" s="4"/>
      <c r="GQ164" s="4"/>
      <c r="GR164" s="4"/>
      <c r="GS164" s="4"/>
      <c r="GT164" s="5"/>
      <c r="GU164" s="5"/>
      <c r="GV164" s="5"/>
      <c r="GW164" s="5"/>
      <c r="GX164" s="5"/>
      <c r="GY164" s="5"/>
      <c r="GZ164" s="5"/>
      <c r="HA164" s="5"/>
      <c r="HB164" s="4">
        <v>0.64100000000000001</v>
      </c>
      <c r="HC164" s="4">
        <v>0.7127</v>
      </c>
      <c r="HD164" s="4">
        <v>0.2757</v>
      </c>
      <c r="HE164" s="4">
        <v>9.2999999999999992E-3</v>
      </c>
      <c r="HF164" s="4">
        <v>0.86240000000000006</v>
      </c>
      <c r="HG164" s="4"/>
      <c r="HH164" s="4">
        <v>1</v>
      </c>
      <c r="HI164" s="4">
        <v>4.9686000000000003</v>
      </c>
      <c r="HJ164" s="5"/>
      <c r="HK164" s="5"/>
      <c r="HL164" s="5"/>
      <c r="HM164" s="5"/>
      <c r="HN164" s="5"/>
      <c r="HO164" s="5"/>
      <c r="HP164" s="5"/>
      <c r="HQ164" s="5"/>
      <c r="HR164" s="4"/>
      <c r="HS164" s="4"/>
      <c r="HT164" s="4"/>
      <c r="HU164" s="4"/>
      <c r="HV164" s="4"/>
      <c r="HW164" s="4"/>
      <c r="HX164" s="4"/>
      <c r="HY164" s="4"/>
      <c r="HZ164" s="5"/>
      <c r="IA164" s="5"/>
      <c r="IB164" s="5"/>
      <c r="IC164" s="5"/>
      <c r="ID164" s="5"/>
      <c r="IE164" s="5"/>
      <c r="IF164" s="5"/>
      <c r="IG164" s="5"/>
      <c r="IH164" s="4"/>
      <c r="II164" s="4"/>
      <c r="IJ164" s="4"/>
      <c r="IK164" s="4"/>
      <c r="IL164" s="4"/>
      <c r="IM164" s="4"/>
      <c r="IN164" s="4"/>
      <c r="IO164" s="4"/>
      <c r="IP164" s="5"/>
      <c r="IQ164" s="5"/>
      <c r="IR164" s="5"/>
      <c r="IS164" s="5"/>
      <c r="IT164" s="5"/>
      <c r="IU164" s="5"/>
      <c r="IV164" s="5"/>
      <c r="IW164" s="5"/>
      <c r="IX164" s="4"/>
      <c r="IY164" s="4"/>
      <c r="IZ164" s="4"/>
      <c r="JA164" s="4"/>
      <c r="JB164" s="4"/>
      <c r="JC164" s="4"/>
      <c r="JD164" s="4"/>
      <c r="JE164" s="4"/>
      <c r="JF164" s="5"/>
      <c r="JG164" s="5"/>
      <c r="JH164" s="5"/>
      <c r="JI164" s="5"/>
      <c r="JJ164" s="5"/>
      <c r="JK164" s="5"/>
      <c r="JL164" s="5"/>
      <c r="JM164" s="5"/>
      <c r="JN164" s="4">
        <f t="shared" si="64"/>
        <v>0.64783749999999996</v>
      </c>
      <c r="JO164" s="4">
        <f t="shared" si="65"/>
        <v>0.72963124999999984</v>
      </c>
      <c r="JP164" s="4">
        <f t="shared" si="66"/>
        <v>0.26264374999999995</v>
      </c>
      <c r="JQ164" s="4">
        <f t="shared" si="67"/>
        <v>1.235E-2</v>
      </c>
      <c r="JR164" s="4">
        <f t="shared" si="68"/>
        <v>0.84220000000000028</v>
      </c>
      <c r="JS164" s="4">
        <f t="shared" si="69"/>
        <v>0.58009999999999995</v>
      </c>
      <c r="JT164" s="4">
        <f t="shared" si="70"/>
        <v>0.99834375000000009</v>
      </c>
      <c r="JU164" s="4">
        <f t="shared" si="71"/>
        <v>5.0347312499999992</v>
      </c>
      <c r="JV164" s="1" t="str" cm="1">
        <f t="array" aca="1" ref="JV164" ca="1">CONCATENATE(INDIRECT(ADDRESS(1,MATCH(_xlfn.MINIFS(B164:JM164,metrics.rec,"MAE"),B164:JM164,0)+1)), ", ", INDIRECT(ADDRESS(2,MATCH(_xlfn.MINIFS(B164:JM164,metrics.rec,"MAE"),B164:JM164,0)+1)))</f>
        <v>k=5, r=0.1</v>
      </c>
      <c r="JW164" s="1" t="str" cm="1">
        <f t="array" aca="1" ref="JW164" ca="1">CONCATENATE(INDIRECT(ADDRESS(1,MATCH(_xlfn.MINIFS(B164:JM164,metrics.rec,"MSE"),B164:JM164,0)+1)), ", ", INDIRECT(ADDRESS(2,MATCH(_xlfn.MINIFS(B164:JM164,metrics.rec,"MSE"),B164:JM164,0)+1)))</f>
        <v>k=5, r=0.1</v>
      </c>
      <c r="JX164" s="1" t="str" cm="1">
        <f t="array" aca="1" ref="JX164" ca="1">CONCATENATE(INDIRECT(ADDRESS(1,MATCH(_xlfn.MAXIFS(B164:JM164,metrics.rec,"R"),B164:JM164,0)+1)), ", ", INDIRECT(ADDRESS(2,MATCH(_xlfn.MAXIFS(B164:JM164,metrics.rec,"R"),B164:JM164,0)+1)))</f>
        <v>k=5, r=0.2</v>
      </c>
      <c r="JY164" s="1" t="str" cm="1">
        <f t="array" aca="1" ref="JY164" ca="1">CONCATENATE(INDIRECT(ADDRESS(1,MATCH(_xlfn.MAXIFS(B164:JM164,metrics.rec,"Precision"),B164:JM164,0)+1)), ", ", INDIRECT(ADDRESS(2,MATCH(_xlfn.MAXIFS(B164:JM164,metrics.rec,"Precision"),B164:JM164,0)+1)))</f>
        <v>k=5, r=0.9</v>
      </c>
      <c r="JZ164" s="1" t="str" cm="1">
        <f t="array" aca="1" ref="JZ164" ca="1">CONCATENATE(INDIRECT(ADDRESS(1,MATCH(_xlfn.MAXIFS(B164:JM164,metrics.rec,"Recall"),B164:JM164,0)+1)), ", ", INDIRECT(ADDRESS(2,MATCH(_xlfn.MAXIFS(B164:JM164,metrics.rec,"Recall"),B164:JM164,0)+1)))</f>
        <v>k=5, r=0.1</v>
      </c>
      <c r="KA164" s="1" t="str" cm="1">
        <f t="array" aca="1" ref="KA164" ca="1">CONCATENATE(INDIRECT(ADDRESS(1,MATCH(_xlfn.MAXIFS(B164:JM164,metrics.rec,"Coverage"),B164:JM164,0)+1)), ", ", INDIRECT(ADDRESS(2,MATCH(_xlfn.MAXIFS(B164:JM164,metrics.rec,"Coverage"),B164:JM164,0)+1)))</f>
        <v>k=5, r=0.2</v>
      </c>
      <c r="KB164" s="1" t="str" cm="1">
        <f t="array" aca="1" ref="KB164" ca="1">CONCATENATE(INDIRECT(ADDRESS(1,MATCH(_xlfn.MAXIFS(B164:JM164,metrics.rec,"Recatio"),B164:JM164,0)+1)), ", ", INDIRECT(ADDRESS(2,MATCH(_xlfn.MAXIFS(B164:JM164,metrics.rec,"Recatio"),B164:JM164,0)+1)))</f>
        <v>k=5, r=0.1</v>
      </c>
      <c r="KC164" s="1" t="str" cm="1">
        <f t="array" aca="1" ref="KC164" ca="1">CONCATENATE(INDIRECT(ADDRESS(1,MATCH(_xlfn.MINIFS(B164:JM164,metrics.rec,"Time"),B164:JM164,0)+1)), ", ", INDIRECT(ADDRESS(2,MATCH(_xlfn.MINIFS(B164:JM164,metrics.rec,"Time"),B164:JM164,0)+1)))</f>
        <v>k=5, r=0.9</v>
      </c>
    </row>
    <row r="165" spans="1:289" x14ac:dyDescent="0.2">
      <c r="A165" s="1" t="s">
        <v>146</v>
      </c>
      <c r="B165" s="4">
        <v>0.6159</v>
      </c>
      <c r="C165" s="4">
        <v>0.65500000000000003</v>
      </c>
      <c r="D165" s="4">
        <v>0.30220000000000002</v>
      </c>
      <c r="E165" s="4">
        <v>1.6000000000000001E-3</v>
      </c>
      <c r="F165" s="4">
        <v>0.88449999999999995</v>
      </c>
      <c r="G165" s="4"/>
      <c r="H165" s="4">
        <v>1</v>
      </c>
      <c r="I165" s="4">
        <v>8.3552</v>
      </c>
      <c r="J165" s="5">
        <v>0.62090000000000001</v>
      </c>
      <c r="K165" s="5">
        <v>0.66820000000000002</v>
      </c>
      <c r="L165" s="5">
        <v>0.31219999999999998</v>
      </c>
      <c r="M165" s="5">
        <v>3.0999999999999999E-3</v>
      </c>
      <c r="N165" s="5">
        <v>0.88080000000000003</v>
      </c>
      <c r="O165" s="5">
        <v>0.64690000000000003</v>
      </c>
      <c r="P165" s="5">
        <v>1</v>
      </c>
      <c r="Q165" s="5">
        <v>7.7469999999999999</v>
      </c>
      <c r="R165" s="4">
        <v>0.62649999999999995</v>
      </c>
      <c r="S165" s="4">
        <v>0.68079999999999996</v>
      </c>
      <c r="T165" s="4">
        <v>0.29809999999999998</v>
      </c>
      <c r="U165" s="4">
        <v>4.8999999999999998E-3</v>
      </c>
      <c r="V165" s="4">
        <v>0.875</v>
      </c>
      <c r="W165" s="4"/>
      <c r="X165" s="4">
        <v>1</v>
      </c>
      <c r="Y165" s="4">
        <v>6.1986999999999997</v>
      </c>
      <c r="Z165" s="5">
        <v>0.63080000000000003</v>
      </c>
      <c r="AA165" s="5">
        <v>0.68879999999999997</v>
      </c>
      <c r="AB165" s="5">
        <v>0.29060000000000002</v>
      </c>
      <c r="AC165" s="5">
        <v>6.8999999999999999E-3</v>
      </c>
      <c r="AD165" s="5">
        <v>0.87029999999999996</v>
      </c>
      <c r="AE165" s="5">
        <v>0.6361</v>
      </c>
      <c r="AF165" s="5">
        <v>1</v>
      </c>
      <c r="AG165" s="5">
        <v>6.5829000000000004</v>
      </c>
      <c r="AH165" s="4">
        <v>0.63639999999999997</v>
      </c>
      <c r="AI165" s="4">
        <v>0.70069999999999999</v>
      </c>
      <c r="AJ165" s="4">
        <v>0.28860000000000002</v>
      </c>
      <c r="AK165" s="4">
        <v>9.2999999999999992E-3</v>
      </c>
      <c r="AL165" s="4">
        <v>0.85950000000000004</v>
      </c>
      <c r="AM165" s="4"/>
      <c r="AN165" s="4">
        <v>1</v>
      </c>
      <c r="AO165" s="4">
        <v>4.7641999999999998</v>
      </c>
      <c r="AP165" s="5">
        <v>0.64749999999999996</v>
      </c>
      <c r="AQ165" s="5">
        <v>0.72450000000000003</v>
      </c>
      <c r="AR165" s="5">
        <v>0.25580000000000003</v>
      </c>
      <c r="AS165" s="5">
        <v>1.23E-2</v>
      </c>
      <c r="AT165" s="5">
        <v>0.84570000000000001</v>
      </c>
      <c r="AU165" s="5">
        <v>0.60809999999999997</v>
      </c>
      <c r="AV165" s="5">
        <v>0.99970000000000003</v>
      </c>
      <c r="AW165" s="5">
        <v>5.4406999999999996</v>
      </c>
      <c r="AX165" s="4">
        <v>0.65990000000000004</v>
      </c>
      <c r="AY165" s="4">
        <v>0.75539999999999996</v>
      </c>
      <c r="AZ165" s="4">
        <v>0.23419999999999999</v>
      </c>
      <c r="BA165" s="4">
        <v>1.6799999999999999E-2</v>
      </c>
      <c r="BB165" s="4">
        <v>0.82569999999999999</v>
      </c>
      <c r="BC165" s="4"/>
      <c r="BD165" s="4">
        <v>1</v>
      </c>
      <c r="BE165" s="4">
        <v>3.3338000000000001</v>
      </c>
      <c r="BF165" s="5">
        <v>0.68369999999999997</v>
      </c>
      <c r="BG165" s="5">
        <v>0.81559999999999999</v>
      </c>
      <c r="BH165" s="5">
        <v>0.20610000000000001</v>
      </c>
      <c r="BI165" s="5">
        <v>2.5399999999999999E-2</v>
      </c>
      <c r="BJ165" s="5">
        <v>0.77880000000000005</v>
      </c>
      <c r="BK165" s="5">
        <v>0.48520000000000002</v>
      </c>
      <c r="BL165" s="5">
        <v>0.998</v>
      </c>
      <c r="BM165" s="5">
        <v>1.9081999999999999</v>
      </c>
      <c r="BN165" s="4">
        <v>0.72809999999999997</v>
      </c>
      <c r="BO165" s="4">
        <v>0.92469999999999997</v>
      </c>
      <c r="BP165" s="4">
        <v>0.15809999999999999</v>
      </c>
      <c r="BQ165" s="4">
        <v>5.4899999999999997E-2</v>
      </c>
      <c r="BR165" s="4">
        <v>0.60260000000000002</v>
      </c>
      <c r="BS165" s="4"/>
      <c r="BT165" s="4">
        <v>0.97599999999999998</v>
      </c>
      <c r="BU165" s="4">
        <v>1.0673999999999999</v>
      </c>
      <c r="BV165" s="5"/>
      <c r="BW165" s="5"/>
      <c r="BX165" s="5"/>
      <c r="BY165" s="5"/>
      <c r="BZ165" s="5"/>
      <c r="CA165" s="5"/>
      <c r="CB165" s="5"/>
      <c r="CC165" s="5"/>
      <c r="CD165" s="4"/>
      <c r="CE165" s="4"/>
      <c r="CF165" s="4"/>
      <c r="CG165" s="4"/>
      <c r="CH165" s="4"/>
      <c r="CI165" s="4"/>
      <c r="CJ165" s="4"/>
      <c r="CK165" s="4"/>
      <c r="CL165" s="5">
        <v>0.63739999999999997</v>
      </c>
      <c r="CM165" s="5">
        <v>0.70389999999999997</v>
      </c>
      <c r="CN165" s="5">
        <v>0.28249999999999997</v>
      </c>
      <c r="CO165" s="5">
        <v>9.1999999999999998E-3</v>
      </c>
      <c r="CP165" s="5">
        <v>0.86109999999999998</v>
      </c>
      <c r="CQ165" s="5">
        <v>0.62729999999999997</v>
      </c>
      <c r="CR165" s="5">
        <v>1</v>
      </c>
      <c r="CS165" s="5">
        <v>7.3212000000000002</v>
      </c>
      <c r="CT165" s="4"/>
      <c r="CU165" s="4"/>
      <c r="CV165" s="4"/>
      <c r="CW165" s="4"/>
      <c r="CX165" s="4"/>
      <c r="CY165" s="4"/>
      <c r="CZ165" s="4"/>
      <c r="DA165" s="4"/>
      <c r="DB165" s="5"/>
      <c r="DC165" s="5"/>
      <c r="DD165" s="5"/>
      <c r="DE165" s="5"/>
      <c r="DF165" s="5"/>
      <c r="DG165" s="5"/>
      <c r="DH165" s="5"/>
      <c r="DI165" s="5"/>
      <c r="DJ165" s="4">
        <v>0.64410000000000001</v>
      </c>
      <c r="DK165" s="4">
        <v>0.73419999999999996</v>
      </c>
      <c r="DL165" s="4">
        <v>0.29449999999999998</v>
      </c>
      <c r="DM165" s="4">
        <v>1.9E-3</v>
      </c>
      <c r="DN165" s="4">
        <v>0.87670000000000003</v>
      </c>
      <c r="DO165" s="4">
        <v>0.54759999999999998</v>
      </c>
      <c r="DP165" s="4">
        <v>1</v>
      </c>
      <c r="DQ165" s="4">
        <v>2.8721999999999999</v>
      </c>
      <c r="DR165" s="5"/>
      <c r="DS165" s="5"/>
      <c r="DT165" s="5"/>
      <c r="DU165" s="5"/>
      <c r="DV165" s="5"/>
      <c r="DW165" s="5"/>
      <c r="DX165" s="5"/>
      <c r="DY165" s="5"/>
      <c r="DZ165" s="4">
        <v>0.63749999999999996</v>
      </c>
      <c r="EA165" s="4">
        <v>0.70389999999999997</v>
      </c>
      <c r="EB165" s="4">
        <v>0.28370000000000001</v>
      </c>
      <c r="EC165" s="4">
        <v>9.2999999999999992E-3</v>
      </c>
      <c r="ED165" s="4">
        <v>0.85929999999999995</v>
      </c>
      <c r="EE165" s="4">
        <v>0.626</v>
      </c>
      <c r="EF165" s="4">
        <v>1</v>
      </c>
      <c r="EG165" s="4">
        <v>4.8654000000000002</v>
      </c>
      <c r="EH165" s="5"/>
      <c r="EI165" s="5"/>
      <c r="EJ165" s="5"/>
      <c r="EK165" s="5"/>
      <c r="EL165" s="5"/>
      <c r="EM165" s="5"/>
      <c r="EN165" s="5"/>
      <c r="EO165" s="5"/>
      <c r="EP165" s="4"/>
      <c r="EQ165" s="4"/>
      <c r="ER165" s="4"/>
      <c r="ES165" s="4"/>
      <c r="ET165" s="4"/>
      <c r="EU165" s="4"/>
      <c r="EV165" s="4"/>
      <c r="EW165" s="4"/>
      <c r="EX165" s="5"/>
      <c r="EY165" s="5"/>
      <c r="EZ165" s="5"/>
      <c r="FA165" s="5"/>
      <c r="FB165" s="5"/>
      <c r="FC165" s="5"/>
      <c r="FD165" s="5"/>
      <c r="FE165" s="5"/>
      <c r="FF165" s="4">
        <v>0.62570000000000003</v>
      </c>
      <c r="FG165" s="4">
        <v>0.67820000000000003</v>
      </c>
      <c r="FH165" s="4">
        <v>0.30649999999999999</v>
      </c>
      <c r="FI165" s="4">
        <v>4.8999999999999998E-3</v>
      </c>
      <c r="FJ165" s="4">
        <v>0.87580000000000002</v>
      </c>
      <c r="FK165" s="4">
        <v>0.64149999999999996</v>
      </c>
      <c r="FL165" s="4">
        <v>1</v>
      </c>
      <c r="FM165" s="4">
        <v>7.4532999999999996</v>
      </c>
      <c r="FN165" s="5">
        <v>0.63800000000000001</v>
      </c>
      <c r="FO165" s="5">
        <v>0.70550000000000002</v>
      </c>
      <c r="FP165" s="5">
        <v>0.2838</v>
      </c>
      <c r="FQ165" s="5">
        <v>9.2999999999999992E-3</v>
      </c>
      <c r="FR165" s="5">
        <v>0.86050000000000004</v>
      </c>
      <c r="FS165" s="5">
        <v>0.62719999999999998</v>
      </c>
      <c r="FT165" s="5">
        <v>1</v>
      </c>
      <c r="FU165" s="5">
        <v>6.6322000000000001</v>
      </c>
      <c r="FV165" s="4">
        <v>0.66</v>
      </c>
      <c r="FW165" s="4">
        <v>0.75690000000000002</v>
      </c>
      <c r="FX165" s="4">
        <v>0.23880000000000001</v>
      </c>
      <c r="FY165" s="4">
        <v>1.67E-2</v>
      </c>
      <c r="FZ165" s="4">
        <v>0.82479999999999998</v>
      </c>
      <c r="GA165" s="4">
        <v>0.57210000000000005</v>
      </c>
      <c r="GB165" s="4">
        <v>0.99980000000000002</v>
      </c>
      <c r="GC165" s="4">
        <v>2.9205999999999999</v>
      </c>
      <c r="GD165" s="5"/>
      <c r="GE165" s="5"/>
      <c r="GF165" s="5"/>
      <c r="GG165" s="5"/>
      <c r="GH165" s="5"/>
      <c r="GI165" s="5"/>
      <c r="GJ165" s="5"/>
      <c r="GK165" s="5"/>
      <c r="GL165" s="4"/>
      <c r="GM165" s="4"/>
      <c r="GN165" s="4"/>
      <c r="GO165" s="4"/>
      <c r="GP165" s="4"/>
      <c r="GQ165" s="4"/>
      <c r="GR165" s="4"/>
      <c r="GS165" s="4"/>
      <c r="GT165" s="5"/>
      <c r="GU165" s="5"/>
      <c r="GV165" s="5"/>
      <c r="GW165" s="5"/>
      <c r="GX165" s="5"/>
      <c r="GY165" s="5"/>
      <c r="GZ165" s="5"/>
      <c r="HA165" s="5"/>
      <c r="HB165" s="4">
        <v>0.63739999999999997</v>
      </c>
      <c r="HC165" s="4">
        <v>0.70409999999999995</v>
      </c>
      <c r="HD165" s="4">
        <v>0.28410000000000002</v>
      </c>
      <c r="HE165" s="4">
        <v>9.2999999999999992E-3</v>
      </c>
      <c r="HF165" s="4">
        <v>0.85960000000000003</v>
      </c>
      <c r="HG165" s="4"/>
      <c r="HH165" s="4">
        <v>1</v>
      </c>
      <c r="HI165" s="4">
        <v>4.9474999999999998</v>
      </c>
      <c r="HJ165" s="5"/>
      <c r="HK165" s="5"/>
      <c r="HL165" s="5"/>
      <c r="HM165" s="5"/>
      <c r="HN165" s="5"/>
      <c r="HO165" s="5"/>
      <c r="HP165" s="5"/>
      <c r="HQ165" s="5"/>
      <c r="HR165" s="4"/>
      <c r="HS165" s="4"/>
      <c r="HT165" s="4"/>
      <c r="HU165" s="4"/>
      <c r="HV165" s="4"/>
      <c r="HW165" s="4"/>
      <c r="HX165" s="4"/>
      <c r="HY165" s="4"/>
      <c r="HZ165" s="5"/>
      <c r="IA165" s="5"/>
      <c r="IB165" s="5"/>
      <c r="IC165" s="5"/>
      <c r="ID165" s="5"/>
      <c r="IE165" s="5"/>
      <c r="IF165" s="5"/>
      <c r="IG165" s="5"/>
      <c r="IH165" s="4"/>
      <c r="II165" s="4"/>
      <c r="IJ165" s="4"/>
      <c r="IK165" s="4"/>
      <c r="IL165" s="4"/>
      <c r="IM165" s="4"/>
      <c r="IN165" s="4"/>
      <c r="IO165" s="4"/>
      <c r="IP165" s="5"/>
      <c r="IQ165" s="5"/>
      <c r="IR165" s="5"/>
      <c r="IS165" s="5"/>
      <c r="IT165" s="5"/>
      <c r="IU165" s="5"/>
      <c r="IV165" s="5"/>
      <c r="IW165" s="5"/>
      <c r="IX165" s="4"/>
      <c r="IY165" s="4"/>
      <c r="IZ165" s="4"/>
      <c r="JA165" s="4"/>
      <c r="JB165" s="4"/>
      <c r="JC165" s="4"/>
      <c r="JD165" s="4"/>
      <c r="JE165" s="4"/>
      <c r="JF165" s="5"/>
      <c r="JG165" s="5"/>
      <c r="JH165" s="5"/>
      <c r="JI165" s="5"/>
      <c r="JJ165" s="5"/>
      <c r="JK165" s="5"/>
      <c r="JL165" s="5"/>
      <c r="JM165" s="5"/>
      <c r="JN165" s="4">
        <f t="shared" si="64"/>
        <v>0.64561249999999992</v>
      </c>
      <c r="JO165" s="4">
        <f t="shared" si="65"/>
        <v>0.72502500000000014</v>
      </c>
      <c r="JP165" s="4">
        <f t="shared" si="66"/>
        <v>0.26998750000000005</v>
      </c>
      <c r="JQ165" s="4">
        <f t="shared" si="67"/>
        <v>1.2237500000000002E-2</v>
      </c>
      <c r="JR165" s="4">
        <f t="shared" si="68"/>
        <v>0.84004374999999998</v>
      </c>
      <c r="JS165" s="4">
        <f t="shared" si="69"/>
        <v>0.6018</v>
      </c>
      <c r="JT165" s="4">
        <f t="shared" si="70"/>
        <v>0.99834375000000009</v>
      </c>
      <c r="JU165" s="4">
        <f t="shared" si="71"/>
        <v>5.1506562499999999</v>
      </c>
      <c r="JV165" s="1" t="str" cm="1">
        <f t="array" aca="1" ref="JV165" ca="1">CONCATENATE(INDIRECT(ADDRESS(1,MATCH(_xlfn.MINIFS(B165:JM165,metrics.rec,"MAE"),B165:JM165,0)+1)), ", ", INDIRECT(ADDRESS(2,MATCH(_xlfn.MINIFS(B165:JM165,metrics.rec,"MAE"),B165:JM165,0)+1)))</f>
        <v>k=5, r=0.1</v>
      </c>
      <c r="JW165" s="1" t="str" cm="1">
        <f t="array" aca="1" ref="JW165" ca="1">CONCATENATE(INDIRECT(ADDRESS(1,MATCH(_xlfn.MINIFS(B165:JM165,metrics.rec,"MSE"),B165:JM165,0)+1)), ", ", INDIRECT(ADDRESS(2,MATCH(_xlfn.MINIFS(B165:JM165,metrics.rec,"MSE"),B165:JM165,0)+1)))</f>
        <v>k=5, r=0.1</v>
      </c>
      <c r="JX165" s="1" t="str" cm="1">
        <f t="array" aca="1" ref="JX165" ca="1">CONCATENATE(INDIRECT(ADDRESS(1,MATCH(_xlfn.MAXIFS(B165:JM165,metrics.rec,"R"),B165:JM165,0)+1)), ", ", INDIRECT(ADDRESS(2,MATCH(_xlfn.MAXIFS(B165:JM165,metrics.rec,"R"),B165:JM165,0)+1)))</f>
        <v>k=5, r=0.2</v>
      </c>
      <c r="JY165" s="1" t="str" cm="1">
        <f t="array" aca="1" ref="JY165" ca="1">CONCATENATE(INDIRECT(ADDRESS(1,MATCH(_xlfn.MAXIFS(B165:JM165,metrics.rec,"Precision"),B165:JM165,0)+1)), ", ", INDIRECT(ADDRESS(2,MATCH(_xlfn.MAXIFS(B165:JM165,metrics.rec,"Precision"),B165:JM165,0)+1)))</f>
        <v>k=5, r=0.9</v>
      </c>
      <c r="JZ165" s="1" t="str" cm="1">
        <f t="array" aca="1" ref="JZ165" ca="1">CONCATENATE(INDIRECT(ADDRESS(1,MATCH(_xlfn.MAXIFS(B165:JM165,metrics.rec,"Recall"),B165:JM165,0)+1)), ", ", INDIRECT(ADDRESS(2,MATCH(_xlfn.MAXIFS(B165:JM165,metrics.rec,"Recall"),B165:JM165,0)+1)))</f>
        <v>k=5, r=0.1</v>
      </c>
      <c r="KA165" s="1" t="str" cm="1">
        <f t="array" aca="1" ref="KA165" ca="1">CONCATENATE(INDIRECT(ADDRESS(1,MATCH(_xlfn.MAXIFS(B165:JM165,metrics.rec,"Coverage"),B165:JM165,0)+1)), ", ", INDIRECT(ADDRESS(2,MATCH(_xlfn.MAXIFS(B165:JM165,metrics.rec,"Coverage"),B165:JM165,0)+1)))</f>
        <v>k=5, r=0.2</v>
      </c>
      <c r="KB165" s="1" t="str" cm="1">
        <f t="array" aca="1" ref="KB165" ca="1">CONCATENATE(INDIRECT(ADDRESS(1,MATCH(_xlfn.MAXIFS(B165:JM165,metrics.rec,"Recatio"),B165:JM165,0)+1)), ", ", INDIRECT(ADDRESS(2,MATCH(_xlfn.MAXIFS(B165:JM165,metrics.rec,"Recatio"),B165:JM165,0)+1)))</f>
        <v>k=5, r=0.1</v>
      </c>
      <c r="KC165" s="1" t="str" cm="1">
        <f t="array" aca="1" ref="KC165" ca="1">CONCATENATE(INDIRECT(ADDRESS(1,MATCH(_xlfn.MINIFS(B165:JM165,metrics.rec,"Time"),B165:JM165,0)+1)), ", ", INDIRECT(ADDRESS(2,MATCH(_xlfn.MINIFS(B165:JM165,metrics.rec,"Time"),B165:JM165,0)+1)))</f>
        <v>k=5, r=0.9</v>
      </c>
    </row>
    <row r="166" spans="1:289" x14ac:dyDescent="0.2">
      <c r="A166" s="1" t="s">
        <v>147</v>
      </c>
      <c r="B166" s="4">
        <v>0.6159</v>
      </c>
      <c r="C166" s="4">
        <v>0.65429999999999999</v>
      </c>
      <c r="D166" s="4">
        <v>0.30740000000000001</v>
      </c>
      <c r="E166" s="4">
        <v>2.5000000000000001E-3</v>
      </c>
      <c r="F166" s="4">
        <v>0.86829999999999996</v>
      </c>
      <c r="G166" s="4"/>
      <c r="H166" s="4">
        <v>1</v>
      </c>
      <c r="I166" s="4">
        <v>8.4799000000000007</v>
      </c>
      <c r="J166" s="5">
        <v>0.625</v>
      </c>
      <c r="K166" s="5">
        <v>0.67579999999999996</v>
      </c>
      <c r="L166" s="5">
        <v>0.30740000000000001</v>
      </c>
      <c r="M166" s="5">
        <v>4.8999999999999998E-3</v>
      </c>
      <c r="N166" s="5">
        <v>0.86160000000000003</v>
      </c>
      <c r="O166" s="5">
        <v>0.40560000000000002</v>
      </c>
      <c r="P166" s="5">
        <v>1</v>
      </c>
      <c r="Q166" s="5">
        <v>7.8567999999999998</v>
      </c>
      <c r="R166" s="4">
        <v>0.63500000000000001</v>
      </c>
      <c r="S166" s="4">
        <v>0.69640000000000002</v>
      </c>
      <c r="T166" s="4">
        <v>0.2979</v>
      </c>
      <c r="U166" s="4">
        <v>7.6E-3</v>
      </c>
      <c r="V166" s="4">
        <v>0.85270000000000001</v>
      </c>
      <c r="W166" s="4"/>
      <c r="X166" s="4">
        <v>1</v>
      </c>
      <c r="Y166" s="4">
        <v>6.2758000000000003</v>
      </c>
      <c r="Z166" s="5">
        <v>0.6452</v>
      </c>
      <c r="AA166" s="5">
        <v>0.7177</v>
      </c>
      <c r="AB166" s="5">
        <v>0.2843</v>
      </c>
      <c r="AC166" s="5">
        <v>1.0800000000000001E-2</v>
      </c>
      <c r="AD166" s="5">
        <v>0.8448</v>
      </c>
      <c r="AE166" s="5">
        <v>0.39439999999999997</v>
      </c>
      <c r="AF166" s="5">
        <v>1</v>
      </c>
      <c r="AG166" s="5">
        <v>6.4149000000000003</v>
      </c>
      <c r="AH166" s="4">
        <v>0.65890000000000004</v>
      </c>
      <c r="AI166" s="4">
        <v>0.74570000000000003</v>
      </c>
      <c r="AJ166" s="4">
        <v>0.26769999999999999</v>
      </c>
      <c r="AK166" s="4">
        <v>1.4500000000000001E-2</v>
      </c>
      <c r="AL166" s="4">
        <v>0.82769999999999999</v>
      </c>
      <c r="AM166" s="4"/>
      <c r="AN166" s="4">
        <v>1</v>
      </c>
      <c r="AO166" s="4">
        <v>4.7420999999999998</v>
      </c>
      <c r="AP166" s="5">
        <v>0.68240000000000001</v>
      </c>
      <c r="AQ166" s="5">
        <v>0.79579999999999995</v>
      </c>
      <c r="AR166" s="5">
        <v>0.2447</v>
      </c>
      <c r="AS166" s="5">
        <v>1.89E-2</v>
      </c>
      <c r="AT166" s="5">
        <v>0.80979999999999996</v>
      </c>
      <c r="AU166" s="5">
        <v>0.37740000000000001</v>
      </c>
      <c r="AV166" s="5">
        <v>1</v>
      </c>
      <c r="AW166" s="5">
        <v>5.3018000000000001</v>
      </c>
      <c r="AX166" s="4">
        <v>0.70599999999999996</v>
      </c>
      <c r="AY166" s="4">
        <v>0.85229999999999995</v>
      </c>
      <c r="AZ166" s="4">
        <v>0.217</v>
      </c>
      <c r="BA166" s="4">
        <v>2.5499999999999998E-2</v>
      </c>
      <c r="BB166" s="4">
        <v>0.78290000000000004</v>
      </c>
      <c r="BC166" s="4"/>
      <c r="BD166" s="4">
        <v>1</v>
      </c>
      <c r="BE166" s="4">
        <v>3.2881</v>
      </c>
      <c r="BF166" s="5">
        <v>0.73319999999999996</v>
      </c>
      <c r="BG166" s="5">
        <v>0.92020000000000002</v>
      </c>
      <c r="BH166" s="5">
        <v>0.18379999999999999</v>
      </c>
      <c r="BI166" s="5">
        <v>3.7999999999999999E-2</v>
      </c>
      <c r="BJ166" s="5">
        <v>0.72309999999999997</v>
      </c>
      <c r="BK166" s="5">
        <v>0.3014</v>
      </c>
      <c r="BL166" s="5">
        <v>0.99839999999999995</v>
      </c>
      <c r="BM166" s="5">
        <v>1.8933</v>
      </c>
      <c r="BN166" s="4">
        <v>0.7772</v>
      </c>
      <c r="BO166" s="4">
        <v>1.0381</v>
      </c>
      <c r="BP166" s="4">
        <v>0.1285</v>
      </c>
      <c r="BQ166" s="4">
        <v>7.8899999999999998E-2</v>
      </c>
      <c r="BR166" s="4">
        <v>0.53090000000000004</v>
      </c>
      <c r="BS166" s="4"/>
      <c r="BT166" s="4">
        <v>0.97670000000000001</v>
      </c>
      <c r="BU166" s="4">
        <v>1.0024</v>
      </c>
      <c r="BV166" s="5"/>
      <c r="BW166" s="5"/>
      <c r="BX166" s="5"/>
      <c r="BY166" s="5"/>
      <c r="BZ166" s="5"/>
      <c r="CA166" s="5"/>
      <c r="CB166" s="5"/>
      <c r="CC166" s="5"/>
      <c r="CD166" s="4"/>
      <c r="CE166" s="4"/>
      <c r="CF166" s="4"/>
      <c r="CG166" s="4"/>
      <c r="CH166" s="4"/>
      <c r="CI166" s="4"/>
      <c r="CJ166" s="4"/>
      <c r="CK166" s="4"/>
      <c r="CL166" s="5">
        <v>0.66110000000000002</v>
      </c>
      <c r="CM166" s="5">
        <v>0.75109999999999999</v>
      </c>
      <c r="CN166" s="5">
        <v>0.2661</v>
      </c>
      <c r="CO166" s="5">
        <v>1.43E-2</v>
      </c>
      <c r="CP166" s="5">
        <v>0.83</v>
      </c>
      <c r="CQ166" s="5">
        <v>0.39040000000000002</v>
      </c>
      <c r="CR166" s="5">
        <v>1</v>
      </c>
      <c r="CS166" s="5">
        <v>5.2957999999999998</v>
      </c>
      <c r="CT166" s="4"/>
      <c r="CU166" s="4"/>
      <c r="CV166" s="4"/>
      <c r="CW166" s="4"/>
      <c r="CX166" s="4"/>
      <c r="CY166" s="4"/>
      <c r="CZ166" s="4"/>
      <c r="DA166" s="4"/>
      <c r="DB166" s="5"/>
      <c r="DC166" s="5"/>
      <c r="DD166" s="5"/>
      <c r="DE166" s="5"/>
      <c r="DF166" s="5"/>
      <c r="DG166" s="5"/>
      <c r="DH166" s="5"/>
      <c r="DI166" s="5"/>
      <c r="DJ166" s="4">
        <v>0.63170000000000004</v>
      </c>
      <c r="DK166" s="4">
        <v>0.7006</v>
      </c>
      <c r="DL166" s="4">
        <v>0.27610000000000001</v>
      </c>
      <c r="DM166" s="4">
        <v>3.5999999999999999E-3</v>
      </c>
      <c r="DN166" s="4">
        <v>0.83889999999999998</v>
      </c>
      <c r="DO166" s="4">
        <v>0.2747</v>
      </c>
      <c r="DP166" s="4">
        <v>0.99819999999999998</v>
      </c>
      <c r="DQ166" s="4">
        <v>2.6865000000000001</v>
      </c>
      <c r="DR166" s="5"/>
      <c r="DS166" s="5"/>
      <c r="DT166" s="5"/>
      <c r="DU166" s="5"/>
      <c r="DV166" s="5"/>
      <c r="DW166" s="5"/>
      <c r="DX166" s="5"/>
      <c r="DY166" s="5"/>
      <c r="DZ166" s="4">
        <v>0.66100000000000003</v>
      </c>
      <c r="EA166" s="4">
        <v>0.75060000000000004</v>
      </c>
      <c r="EB166" s="4">
        <v>0.2661</v>
      </c>
      <c r="EC166" s="4">
        <v>1.43E-2</v>
      </c>
      <c r="ED166" s="4">
        <v>0.82869999999999999</v>
      </c>
      <c r="EE166" s="4">
        <v>0.39069999999999999</v>
      </c>
      <c r="EF166" s="4">
        <v>1</v>
      </c>
      <c r="EG166" s="4">
        <v>4.7453000000000003</v>
      </c>
      <c r="EH166" s="5"/>
      <c r="EI166" s="5"/>
      <c r="EJ166" s="5"/>
      <c r="EK166" s="5"/>
      <c r="EL166" s="5"/>
      <c r="EM166" s="5"/>
      <c r="EN166" s="5"/>
      <c r="EO166" s="5"/>
      <c r="EP166" s="4"/>
      <c r="EQ166" s="4"/>
      <c r="ER166" s="4"/>
      <c r="ES166" s="4"/>
      <c r="ET166" s="4"/>
      <c r="EU166" s="4"/>
      <c r="EV166" s="4"/>
      <c r="EW166" s="4"/>
      <c r="EX166" s="5"/>
      <c r="EY166" s="5"/>
      <c r="EZ166" s="5"/>
      <c r="FA166" s="5"/>
      <c r="FB166" s="5"/>
      <c r="FC166" s="5"/>
      <c r="FD166" s="5"/>
      <c r="FE166" s="5"/>
      <c r="FF166" s="4">
        <v>0.63360000000000005</v>
      </c>
      <c r="FG166" s="4">
        <v>0.69469999999999998</v>
      </c>
      <c r="FH166" s="4">
        <v>0.3009</v>
      </c>
      <c r="FI166" s="4">
        <v>7.6E-3</v>
      </c>
      <c r="FJ166" s="4">
        <v>0.85309999999999997</v>
      </c>
      <c r="FK166" s="4">
        <v>0.40050000000000002</v>
      </c>
      <c r="FL166" s="4">
        <v>1</v>
      </c>
      <c r="FM166" s="4">
        <v>6.8834</v>
      </c>
      <c r="FN166" s="5">
        <v>0.66059999999999997</v>
      </c>
      <c r="FO166" s="5">
        <v>0.75039999999999996</v>
      </c>
      <c r="FP166" s="5">
        <v>0.26929999999999998</v>
      </c>
      <c r="FQ166" s="5">
        <v>1.43E-2</v>
      </c>
      <c r="FR166" s="5">
        <v>0.83009999999999995</v>
      </c>
      <c r="FS166" s="5">
        <v>0.39100000000000001</v>
      </c>
      <c r="FT166" s="5">
        <v>1</v>
      </c>
      <c r="FU166" s="5">
        <v>6.2607999999999997</v>
      </c>
      <c r="FV166" s="4">
        <v>0.70599999999999996</v>
      </c>
      <c r="FW166" s="4">
        <v>0.85219999999999996</v>
      </c>
      <c r="FX166" s="4">
        <v>0.22020000000000001</v>
      </c>
      <c r="FY166" s="4">
        <v>2.5499999999999998E-2</v>
      </c>
      <c r="FZ166" s="4">
        <v>0.78080000000000005</v>
      </c>
      <c r="GA166" s="4">
        <v>0.35539999999999999</v>
      </c>
      <c r="GB166" s="4">
        <v>0.99990000000000001</v>
      </c>
      <c r="GC166" s="4">
        <v>2.9022000000000001</v>
      </c>
      <c r="GD166" s="5"/>
      <c r="GE166" s="5"/>
      <c r="GF166" s="5"/>
      <c r="GG166" s="5"/>
      <c r="GH166" s="5"/>
      <c r="GI166" s="5"/>
      <c r="GJ166" s="5"/>
      <c r="GK166" s="5"/>
      <c r="GL166" s="4"/>
      <c r="GM166" s="4"/>
      <c r="GN166" s="4"/>
      <c r="GO166" s="4"/>
      <c r="GP166" s="4"/>
      <c r="GQ166" s="4"/>
      <c r="GR166" s="4"/>
      <c r="GS166" s="4"/>
      <c r="GT166" s="5"/>
      <c r="GU166" s="5"/>
      <c r="GV166" s="5"/>
      <c r="GW166" s="5"/>
      <c r="GX166" s="5"/>
      <c r="GY166" s="5"/>
      <c r="GZ166" s="5"/>
      <c r="HA166" s="5"/>
      <c r="HB166" s="4">
        <v>0.6603</v>
      </c>
      <c r="HC166" s="4">
        <v>0.74950000000000006</v>
      </c>
      <c r="HD166" s="4">
        <v>0.26879999999999998</v>
      </c>
      <c r="HE166" s="4">
        <v>1.44E-2</v>
      </c>
      <c r="HF166" s="4">
        <v>0.82830000000000004</v>
      </c>
      <c r="HG166" s="4"/>
      <c r="HH166" s="4">
        <v>1</v>
      </c>
      <c r="HI166" s="4">
        <v>4.8860999999999999</v>
      </c>
      <c r="HJ166" s="5"/>
      <c r="HK166" s="5"/>
      <c r="HL166" s="5"/>
      <c r="HM166" s="5"/>
      <c r="HN166" s="5"/>
      <c r="HO166" s="5"/>
      <c r="HP166" s="5"/>
      <c r="HQ166" s="5"/>
      <c r="HR166" s="4"/>
      <c r="HS166" s="4"/>
      <c r="HT166" s="4"/>
      <c r="HU166" s="4"/>
      <c r="HV166" s="4"/>
      <c r="HW166" s="4"/>
      <c r="HX166" s="4"/>
      <c r="HY166" s="4"/>
      <c r="HZ166" s="5"/>
      <c r="IA166" s="5"/>
      <c r="IB166" s="5"/>
      <c r="IC166" s="5"/>
      <c r="ID166" s="5"/>
      <c r="IE166" s="5"/>
      <c r="IF166" s="5"/>
      <c r="IG166" s="5"/>
      <c r="IH166" s="4"/>
      <c r="II166" s="4"/>
      <c r="IJ166" s="4"/>
      <c r="IK166" s="4"/>
      <c r="IL166" s="4"/>
      <c r="IM166" s="4"/>
      <c r="IN166" s="4"/>
      <c r="IO166" s="4"/>
      <c r="IP166" s="5"/>
      <c r="IQ166" s="5"/>
      <c r="IR166" s="5"/>
      <c r="IS166" s="5"/>
      <c r="IT166" s="5"/>
      <c r="IU166" s="5"/>
      <c r="IV166" s="5"/>
      <c r="IW166" s="5"/>
      <c r="IX166" s="4"/>
      <c r="IY166" s="4"/>
      <c r="IZ166" s="4"/>
      <c r="JA166" s="4"/>
      <c r="JB166" s="4"/>
      <c r="JC166" s="4"/>
      <c r="JD166" s="4"/>
      <c r="JE166" s="4"/>
      <c r="JF166" s="5"/>
      <c r="JG166" s="5"/>
      <c r="JH166" s="5"/>
      <c r="JI166" s="5"/>
      <c r="JJ166" s="5"/>
      <c r="JK166" s="5"/>
      <c r="JL166" s="5"/>
      <c r="JM166" s="5"/>
      <c r="JN166" s="4">
        <f t="shared" si="64"/>
        <v>0.66831874999999996</v>
      </c>
      <c r="JO166" s="4">
        <f t="shared" si="65"/>
        <v>0.77158749999999998</v>
      </c>
      <c r="JP166" s="4">
        <f t="shared" si="66"/>
        <v>0.25663750000000002</v>
      </c>
      <c r="JQ166" s="4">
        <f t="shared" si="67"/>
        <v>1.8475000000000002E-2</v>
      </c>
      <c r="JR166" s="4">
        <f t="shared" si="68"/>
        <v>0.8057312499999999</v>
      </c>
      <c r="JS166" s="4">
        <f t="shared" si="69"/>
        <v>0.36815000000000003</v>
      </c>
      <c r="JT166" s="4">
        <f t="shared" si="70"/>
        <v>0.99832500000000002</v>
      </c>
      <c r="JU166" s="4">
        <f t="shared" si="71"/>
        <v>4.9321999999999999</v>
      </c>
      <c r="JV166" s="1" t="str" cm="1">
        <f t="array" aca="1" ref="JV166" ca="1">CONCATENATE(INDIRECT(ADDRESS(1,MATCH(_xlfn.MINIFS(B166:JM166,metrics.rec,"MAE"),B166:JM166,0)+1)), ", ", INDIRECT(ADDRESS(2,MATCH(_xlfn.MINIFS(B166:JM166,metrics.rec,"MAE"),B166:JM166,0)+1)))</f>
        <v>k=5, r=0.1</v>
      </c>
      <c r="JW166" s="1" t="str" cm="1">
        <f t="array" aca="1" ref="JW166" ca="1">CONCATENATE(INDIRECT(ADDRESS(1,MATCH(_xlfn.MINIFS(B166:JM166,metrics.rec,"MSE"),B166:JM166,0)+1)), ", ", INDIRECT(ADDRESS(2,MATCH(_xlfn.MINIFS(B166:JM166,metrics.rec,"MSE"),B166:JM166,0)+1)))</f>
        <v>k=5, r=0.1</v>
      </c>
      <c r="JX166" s="1" t="str" cm="1">
        <f t="array" aca="1" ref="JX166" ca="1">CONCATENATE(INDIRECT(ADDRESS(1,MATCH(_xlfn.MAXIFS(B166:JM166,metrics.rec,"R"),B166:JM166,0)+1)), ", ", INDIRECT(ADDRESS(2,MATCH(_xlfn.MAXIFS(B166:JM166,metrics.rec,"R"),B166:JM166,0)+1)))</f>
        <v>k=5, r=0.1</v>
      </c>
      <c r="JY166" s="1" t="str" cm="1">
        <f t="array" aca="1" ref="JY166" ca="1">CONCATENATE(INDIRECT(ADDRESS(1,MATCH(_xlfn.MAXIFS(B166:JM166,metrics.rec,"Precision"),B166:JM166,0)+1)), ", ", INDIRECT(ADDRESS(2,MATCH(_xlfn.MAXIFS(B166:JM166,metrics.rec,"Precision"),B166:JM166,0)+1)))</f>
        <v>k=5, r=0.9</v>
      </c>
      <c r="JZ166" s="1" t="str" cm="1">
        <f t="array" aca="1" ref="JZ166" ca="1">CONCATENATE(INDIRECT(ADDRESS(1,MATCH(_xlfn.MAXIFS(B166:JM166,metrics.rec,"Recall"),B166:JM166,0)+1)), ", ", INDIRECT(ADDRESS(2,MATCH(_xlfn.MAXIFS(B166:JM166,metrics.rec,"Recall"),B166:JM166,0)+1)))</f>
        <v>k=5, r=0.1</v>
      </c>
      <c r="KA166" s="1" t="str" cm="1">
        <f t="array" aca="1" ref="KA166" ca="1">CONCATENATE(INDIRECT(ADDRESS(1,MATCH(_xlfn.MAXIFS(B166:JM166,metrics.rec,"Coverage"),B166:JM166,0)+1)), ", ", INDIRECT(ADDRESS(2,MATCH(_xlfn.MAXIFS(B166:JM166,metrics.rec,"Coverage"),B166:JM166,0)+1)))</f>
        <v>k=5, r=0.2</v>
      </c>
      <c r="KB166" s="1" t="str" cm="1">
        <f t="array" aca="1" ref="KB166" ca="1">CONCATENATE(INDIRECT(ADDRESS(1,MATCH(_xlfn.MAXIFS(B166:JM166,metrics.rec,"Recatio"),B166:JM166,0)+1)), ", ", INDIRECT(ADDRESS(2,MATCH(_xlfn.MAXIFS(B166:JM166,metrics.rec,"Recatio"),B166:JM166,0)+1)))</f>
        <v>k=5, r=0.1</v>
      </c>
      <c r="KC166" s="1" t="str" cm="1">
        <f t="array" aca="1" ref="KC166" ca="1">CONCATENATE(INDIRECT(ADDRESS(1,MATCH(_xlfn.MINIFS(B166:JM166,metrics.rec,"Time"),B166:JM166,0)+1)), ", ", INDIRECT(ADDRESS(2,MATCH(_xlfn.MINIFS(B166:JM166,metrics.rec,"Time"),B166:JM166,0)+1)))</f>
        <v>k=5, r=0.9</v>
      </c>
    </row>
    <row r="167" spans="1:289" x14ac:dyDescent="0.2">
      <c r="A167" s="1" t="s">
        <v>148</v>
      </c>
      <c r="B167" s="4">
        <v>0.61470000000000002</v>
      </c>
      <c r="C167" s="4">
        <v>0.65539999999999998</v>
      </c>
      <c r="D167" s="4">
        <v>0.29659999999999997</v>
      </c>
      <c r="E167" s="4">
        <v>1.6000000000000001E-3</v>
      </c>
      <c r="F167" s="4">
        <v>0.88729999999999998</v>
      </c>
      <c r="G167" s="4"/>
      <c r="H167" s="4">
        <v>1</v>
      </c>
      <c r="I167" s="4">
        <v>8.4421999999999997</v>
      </c>
      <c r="J167" s="5">
        <v>0.62009999999999998</v>
      </c>
      <c r="K167" s="5">
        <v>0.66810000000000003</v>
      </c>
      <c r="L167" s="5">
        <v>0.30359999999999998</v>
      </c>
      <c r="M167" s="5">
        <v>3.0999999999999999E-3</v>
      </c>
      <c r="N167" s="5">
        <v>0.88329999999999997</v>
      </c>
      <c r="O167" s="5">
        <v>0.65</v>
      </c>
      <c r="P167" s="5">
        <v>1</v>
      </c>
      <c r="Q167" s="5">
        <v>7.8597999999999999</v>
      </c>
      <c r="R167" s="4">
        <v>0.62660000000000005</v>
      </c>
      <c r="S167" s="4">
        <v>0.68289999999999995</v>
      </c>
      <c r="T167" s="4">
        <v>0.28799999999999998</v>
      </c>
      <c r="U167" s="4">
        <v>4.8999999999999998E-3</v>
      </c>
      <c r="V167" s="4">
        <v>0.87680000000000002</v>
      </c>
      <c r="W167" s="4"/>
      <c r="X167" s="4">
        <v>1</v>
      </c>
      <c r="Y167" s="4">
        <v>6.1275000000000004</v>
      </c>
      <c r="Z167" s="5">
        <v>0.6321</v>
      </c>
      <c r="AA167" s="5">
        <v>0.69169999999999998</v>
      </c>
      <c r="AB167" s="5">
        <v>0.2797</v>
      </c>
      <c r="AC167" s="5">
        <v>6.8999999999999999E-3</v>
      </c>
      <c r="AD167" s="5">
        <v>0.87329999999999997</v>
      </c>
      <c r="AE167" s="5">
        <v>0.63870000000000005</v>
      </c>
      <c r="AF167" s="5">
        <v>1</v>
      </c>
      <c r="AG167" s="5">
        <v>6.4790000000000001</v>
      </c>
      <c r="AH167" s="4">
        <v>0.63759999999999994</v>
      </c>
      <c r="AI167" s="4">
        <v>0.70340000000000003</v>
      </c>
      <c r="AJ167" s="4">
        <v>0.2792</v>
      </c>
      <c r="AK167" s="4">
        <v>9.2999999999999992E-3</v>
      </c>
      <c r="AL167" s="4">
        <v>0.86180000000000001</v>
      </c>
      <c r="AM167" s="4"/>
      <c r="AN167" s="4">
        <v>1</v>
      </c>
      <c r="AO167" s="4">
        <v>4.7877000000000001</v>
      </c>
      <c r="AP167" s="5">
        <v>0.64890000000000003</v>
      </c>
      <c r="AQ167" s="5">
        <v>0.72719999999999996</v>
      </c>
      <c r="AR167" s="5">
        <v>0.2555</v>
      </c>
      <c r="AS167" s="5">
        <v>1.23E-2</v>
      </c>
      <c r="AT167" s="5">
        <v>0.84889999999999999</v>
      </c>
      <c r="AU167" s="5">
        <v>0.61060000000000003</v>
      </c>
      <c r="AV167" s="5">
        <v>0.99970000000000003</v>
      </c>
      <c r="AW167" s="5">
        <v>5.2796000000000003</v>
      </c>
      <c r="AX167" s="4">
        <v>0.66059999999999997</v>
      </c>
      <c r="AY167" s="4">
        <v>0.75609999999999999</v>
      </c>
      <c r="AZ167" s="4">
        <v>0.2384</v>
      </c>
      <c r="BA167" s="4">
        <v>1.6799999999999999E-2</v>
      </c>
      <c r="BB167" s="4">
        <v>0.82909999999999995</v>
      </c>
      <c r="BC167" s="4"/>
      <c r="BD167" s="4">
        <v>1</v>
      </c>
      <c r="BE167" s="4">
        <v>3.3134999999999999</v>
      </c>
      <c r="BF167" s="5">
        <v>0.68200000000000005</v>
      </c>
      <c r="BG167" s="5">
        <v>0.80869999999999997</v>
      </c>
      <c r="BH167" s="5">
        <v>0.2082</v>
      </c>
      <c r="BI167" s="5">
        <v>2.5499999999999998E-2</v>
      </c>
      <c r="BJ167" s="5">
        <v>0.78300000000000003</v>
      </c>
      <c r="BK167" s="5">
        <v>0.48649999999999999</v>
      </c>
      <c r="BL167" s="5">
        <v>0.998</v>
      </c>
      <c r="BM167" s="5">
        <v>1.9171</v>
      </c>
      <c r="BN167" s="4">
        <v>0.72560000000000002</v>
      </c>
      <c r="BO167" s="4">
        <v>0.91690000000000005</v>
      </c>
      <c r="BP167" s="4">
        <v>0.1598</v>
      </c>
      <c r="BQ167" s="4">
        <v>5.5100000000000003E-2</v>
      </c>
      <c r="BR167" s="4">
        <v>0.60580000000000001</v>
      </c>
      <c r="BS167" s="4"/>
      <c r="BT167" s="4">
        <v>0.97599999999999998</v>
      </c>
      <c r="BU167" s="4">
        <v>0.92569999999999997</v>
      </c>
      <c r="BV167" s="5"/>
      <c r="BW167" s="5"/>
      <c r="BX167" s="5"/>
      <c r="BY167" s="5"/>
      <c r="BZ167" s="5"/>
      <c r="CA167" s="5"/>
      <c r="CB167" s="5"/>
      <c r="CC167" s="5"/>
      <c r="CD167" s="4"/>
      <c r="CE167" s="4"/>
      <c r="CF167" s="4"/>
      <c r="CG167" s="4"/>
      <c r="CH167" s="4"/>
      <c r="CI167" s="4"/>
      <c r="CJ167" s="4"/>
      <c r="CK167" s="4"/>
      <c r="CL167" s="5">
        <v>0.63890000000000002</v>
      </c>
      <c r="CM167" s="5">
        <v>0.70720000000000005</v>
      </c>
      <c r="CN167" s="5">
        <v>0.27779999999999999</v>
      </c>
      <c r="CO167" s="5">
        <v>9.1999999999999998E-3</v>
      </c>
      <c r="CP167" s="5">
        <v>0.86339999999999995</v>
      </c>
      <c r="CQ167" s="5">
        <v>0.62990000000000002</v>
      </c>
      <c r="CR167" s="5">
        <v>1</v>
      </c>
      <c r="CS167" s="5">
        <v>4.8053999999999997</v>
      </c>
      <c r="CT167" s="4"/>
      <c r="CU167" s="4"/>
      <c r="CV167" s="4"/>
      <c r="CW167" s="4"/>
      <c r="CX167" s="4"/>
      <c r="CY167" s="4"/>
      <c r="CZ167" s="4"/>
      <c r="DA167" s="4"/>
      <c r="DB167" s="5"/>
      <c r="DC167" s="5"/>
      <c r="DD167" s="5"/>
      <c r="DE167" s="5"/>
      <c r="DF167" s="5"/>
      <c r="DG167" s="5"/>
      <c r="DH167" s="5"/>
      <c r="DI167" s="5"/>
      <c r="DJ167" s="4">
        <v>0.6169</v>
      </c>
      <c r="DK167" s="4">
        <v>0.66039999999999999</v>
      </c>
      <c r="DL167" s="4">
        <v>0.29909999999999998</v>
      </c>
      <c r="DM167" s="4">
        <v>1.6000000000000001E-3</v>
      </c>
      <c r="DN167" s="4">
        <v>0.88800000000000001</v>
      </c>
      <c r="DO167" s="4">
        <v>0.65549999999999997</v>
      </c>
      <c r="DP167" s="4">
        <v>1</v>
      </c>
      <c r="DQ167" s="4">
        <v>9.4153000000000002</v>
      </c>
      <c r="DR167" s="5"/>
      <c r="DS167" s="5"/>
      <c r="DT167" s="5"/>
      <c r="DU167" s="5"/>
      <c r="DV167" s="5"/>
      <c r="DW167" s="5"/>
      <c r="DX167" s="5"/>
      <c r="DY167" s="5"/>
      <c r="DZ167" s="4">
        <v>0.63890000000000002</v>
      </c>
      <c r="EA167" s="4">
        <v>0.70699999999999996</v>
      </c>
      <c r="EB167" s="4">
        <v>0.2797</v>
      </c>
      <c r="EC167" s="4">
        <v>9.2999999999999992E-3</v>
      </c>
      <c r="ED167" s="4">
        <v>0.86170000000000002</v>
      </c>
      <c r="EE167" s="4">
        <v>0.62860000000000005</v>
      </c>
      <c r="EF167" s="4">
        <v>1</v>
      </c>
      <c r="EG167" s="4">
        <v>4.7553999999999998</v>
      </c>
      <c r="EH167" s="5"/>
      <c r="EI167" s="5"/>
      <c r="EJ167" s="5"/>
      <c r="EK167" s="5"/>
      <c r="EL167" s="5"/>
      <c r="EM167" s="5"/>
      <c r="EN167" s="5"/>
      <c r="EO167" s="5"/>
      <c r="EP167" s="4"/>
      <c r="EQ167" s="4"/>
      <c r="ER167" s="4"/>
      <c r="ES167" s="4"/>
      <c r="ET167" s="4"/>
      <c r="EU167" s="4"/>
      <c r="EV167" s="4"/>
      <c r="EW167" s="4"/>
      <c r="EX167" s="5"/>
      <c r="EY167" s="5"/>
      <c r="EZ167" s="5"/>
      <c r="FA167" s="5"/>
      <c r="FB167" s="5"/>
      <c r="FC167" s="5"/>
      <c r="FD167" s="5"/>
      <c r="FE167" s="5"/>
      <c r="FF167" s="4">
        <v>0.62590000000000001</v>
      </c>
      <c r="FG167" s="4">
        <v>0.68010000000000004</v>
      </c>
      <c r="FH167" s="4">
        <v>0.29409999999999997</v>
      </c>
      <c r="FI167" s="4">
        <v>4.8999999999999998E-3</v>
      </c>
      <c r="FJ167" s="4">
        <v>0.87860000000000005</v>
      </c>
      <c r="FK167" s="4">
        <v>0.64449999999999996</v>
      </c>
      <c r="FL167" s="4">
        <v>1</v>
      </c>
      <c r="FM167" s="4">
        <v>6.89</v>
      </c>
      <c r="FN167" s="5">
        <v>0.63929999999999998</v>
      </c>
      <c r="FO167" s="5">
        <v>0.70850000000000002</v>
      </c>
      <c r="FP167" s="5">
        <v>0.2767</v>
      </c>
      <c r="FQ167" s="5">
        <v>9.1999999999999998E-3</v>
      </c>
      <c r="FR167" s="5">
        <v>0.86329999999999996</v>
      </c>
      <c r="FS167" s="5">
        <v>0.62970000000000004</v>
      </c>
      <c r="FT167" s="5">
        <v>1</v>
      </c>
      <c r="FU167" s="5">
        <v>6.2828999999999997</v>
      </c>
      <c r="FV167" s="4">
        <v>0.66039999999999999</v>
      </c>
      <c r="FW167" s="4">
        <v>0.75629999999999997</v>
      </c>
      <c r="FX167" s="4">
        <v>0.2404</v>
      </c>
      <c r="FY167" s="4">
        <v>1.67E-2</v>
      </c>
      <c r="FZ167" s="4">
        <v>0.82830000000000004</v>
      </c>
      <c r="GA167" s="4">
        <v>0.57430000000000003</v>
      </c>
      <c r="GB167" s="4">
        <v>0.99980000000000002</v>
      </c>
      <c r="GC167" s="4">
        <v>2.9647000000000001</v>
      </c>
      <c r="GD167" s="5"/>
      <c r="GE167" s="5"/>
      <c r="GF167" s="5"/>
      <c r="GG167" s="5"/>
      <c r="GH167" s="5"/>
      <c r="GI167" s="5"/>
      <c r="GJ167" s="5"/>
      <c r="GK167" s="5"/>
      <c r="GL167" s="4"/>
      <c r="GM167" s="4"/>
      <c r="GN167" s="4"/>
      <c r="GO167" s="4"/>
      <c r="GP167" s="4"/>
      <c r="GQ167" s="4"/>
      <c r="GR167" s="4"/>
      <c r="GS167" s="4"/>
      <c r="GT167" s="5"/>
      <c r="GU167" s="5"/>
      <c r="GV167" s="5"/>
      <c r="GW167" s="5"/>
      <c r="GX167" s="5"/>
      <c r="GY167" s="5"/>
      <c r="GZ167" s="5"/>
      <c r="HA167" s="5"/>
      <c r="HB167" s="4">
        <v>0.63980000000000004</v>
      </c>
      <c r="HC167" s="4">
        <v>0.70889999999999997</v>
      </c>
      <c r="HD167" s="4">
        <v>0.27600000000000002</v>
      </c>
      <c r="HE167" s="4">
        <v>9.1999999999999998E-3</v>
      </c>
      <c r="HF167" s="4">
        <v>0.86050000000000004</v>
      </c>
      <c r="HG167" s="4"/>
      <c r="HH167" s="4">
        <v>1</v>
      </c>
      <c r="HI167" s="4">
        <v>5.2519999999999998</v>
      </c>
      <c r="HJ167" s="5"/>
      <c r="HK167" s="5"/>
      <c r="HL167" s="5"/>
      <c r="HM167" s="5"/>
      <c r="HN167" s="5"/>
      <c r="HO167" s="5"/>
      <c r="HP167" s="5"/>
      <c r="HQ167" s="5"/>
      <c r="HR167" s="4"/>
      <c r="HS167" s="4"/>
      <c r="HT167" s="4"/>
      <c r="HU167" s="4"/>
      <c r="HV167" s="4"/>
      <c r="HW167" s="4"/>
      <c r="HX167" s="4"/>
      <c r="HY167" s="4"/>
      <c r="HZ167" s="5"/>
      <c r="IA167" s="5"/>
      <c r="IB167" s="5"/>
      <c r="IC167" s="5"/>
      <c r="ID167" s="5"/>
      <c r="IE167" s="5"/>
      <c r="IF167" s="5"/>
      <c r="IG167" s="5"/>
      <c r="IH167" s="4"/>
      <c r="II167" s="4"/>
      <c r="IJ167" s="4"/>
      <c r="IK167" s="4"/>
      <c r="IL167" s="4"/>
      <c r="IM167" s="4"/>
      <c r="IN167" s="4"/>
      <c r="IO167" s="4"/>
      <c r="IP167" s="5"/>
      <c r="IQ167" s="5"/>
      <c r="IR167" s="5"/>
      <c r="IS167" s="5"/>
      <c r="IT167" s="5"/>
      <c r="IU167" s="5"/>
      <c r="IV167" s="5"/>
      <c r="IW167" s="5"/>
      <c r="IX167" s="4"/>
      <c r="IY167" s="4"/>
      <c r="IZ167" s="4"/>
      <c r="JA167" s="4"/>
      <c r="JB167" s="4"/>
      <c r="JC167" s="4"/>
      <c r="JD167" s="4"/>
      <c r="JE167" s="4"/>
      <c r="JF167" s="5"/>
      <c r="JG167" s="5"/>
      <c r="JH167" s="5"/>
      <c r="JI167" s="5"/>
      <c r="JJ167" s="5"/>
      <c r="JK167" s="5"/>
      <c r="JL167" s="5"/>
      <c r="JM167" s="5"/>
      <c r="JN167" s="4">
        <f t="shared" si="64"/>
        <v>0.64426874999999995</v>
      </c>
      <c r="JO167" s="4">
        <f t="shared" si="65"/>
        <v>0.72117500000000001</v>
      </c>
      <c r="JP167" s="4">
        <f t="shared" si="66"/>
        <v>0.26580000000000004</v>
      </c>
      <c r="JQ167" s="4">
        <f t="shared" si="67"/>
        <v>1.2224999999999996E-2</v>
      </c>
      <c r="JR167" s="4">
        <f t="shared" si="68"/>
        <v>0.84331875000000023</v>
      </c>
      <c r="JS167" s="4">
        <f t="shared" si="69"/>
        <v>0.61482999999999999</v>
      </c>
      <c r="JT167" s="4">
        <f t="shared" si="70"/>
        <v>0.99834375000000009</v>
      </c>
      <c r="JU167" s="4">
        <f t="shared" si="71"/>
        <v>5.343612499999999</v>
      </c>
      <c r="JV167" s="1" t="str" cm="1">
        <f t="array" aca="1" ref="JV167" ca="1">CONCATENATE(INDIRECT(ADDRESS(1,MATCH(_xlfn.MINIFS(B167:JM167,metrics.rec,"MAE"),B167:JM167,0)+1)), ", ", INDIRECT(ADDRESS(2,MATCH(_xlfn.MINIFS(B167:JM167,metrics.rec,"MAE"),B167:JM167,0)+1)))</f>
        <v>k=5, r=0.1</v>
      </c>
      <c r="JW167" s="1" t="str" cm="1">
        <f t="array" aca="1" ref="JW167" ca="1">CONCATENATE(INDIRECT(ADDRESS(1,MATCH(_xlfn.MINIFS(B167:JM167,metrics.rec,"MSE"),B167:JM167,0)+1)), ", ", INDIRECT(ADDRESS(2,MATCH(_xlfn.MINIFS(B167:JM167,metrics.rec,"MSE"),B167:JM167,0)+1)))</f>
        <v>k=5, r=0.1</v>
      </c>
      <c r="JX167" s="1" t="str" cm="1">
        <f t="array" aca="1" ref="JX167" ca="1">CONCATENATE(INDIRECT(ADDRESS(1,MATCH(_xlfn.MAXIFS(B167:JM167,metrics.rec,"R"),B167:JM167,0)+1)), ", ", INDIRECT(ADDRESS(2,MATCH(_xlfn.MAXIFS(B167:JM167,metrics.rec,"R"),B167:JM167,0)+1)))</f>
        <v>k=5, r=0.2</v>
      </c>
      <c r="JY167" s="1" t="str" cm="1">
        <f t="array" aca="1" ref="JY167" ca="1">CONCATENATE(INDIRECT(ADDRESS(1,MATCH(_xlfn.MAXIFS(B167:JM167,metrics.rec,"Precision"),B167:JM167,0)+1)), ", ", INDIRECT(ADDRESS(2,MATCH(_xlfn.MAXIFS(B167:JM167,metrics.rec,"Precision"),B167:JM167,0)+1)))</f>
        <v>k=5, r=0.9</v>
      </c>
      <c r="JZ167" s="1" t="str" cm="1">
        <f t="array" aca="1" ref="JZ167" ca="1">CONCATENATE(INDIRECT(ADDRESS(1,MATCH(_xlfn.MAXIFS(B167:JM167,metrics.rec,"Recall"),B167:JM167,0)+1)), ", ", INDIRECT(ADDRESS(2,MATCH(_xlfn.MAXIFS(B167:JM167,metrics.rec,"Recall"),B167:JM167,0)+1)))</f>
        <v>k=10, r=0.1</v>
      </c>
      <c r="KA167" s="1" t="str" cm="1">
        <f t="array" aca="1" ref="KA167" ca="1">CONCATENATE(INDIRECT(ADDRESS(1,MATCH(_xlfn.MAXIFS(B167:JM167,metrics.rec,"Coverage"),B167:JM167,0)+1)), ", ", INDIRECT(ADDRESS(2,MATCH(_xlfn.MAXIFS(B167:JM167,metrics.rec,"Coverage"),B167:JM167,0)+1)))</f>
        <v>k=10, r=0.1</v>
      </c>
      <c r="KB167" s="1" t="str" cm="1">
        <f t="array" aca="1" ref="KB167" ca="1">CONCATENATE(INDIRECT(ADDRESS(1,MATCH(_xlfn.MAXIFS(B167:JM167,metrics.rec,"Recatio"),B167:JM167,0)+1)), ", ", INDIRECT(ADDRESS(2,MATCH(_xlfn.MAXIFS(B167:JM167,metrics.rec,"Recatio"),B167:JM167,0)+1)))</f>
        <v>k=5, r=0.1</v>
      </c>
      <c r="KC167" s="1" t="str" cm="1">
        <f t="array" aca="1" ref="KC167" ca="1">CONCATENATE(INDIRECT(ADDRESS(1,MATCH(_xlfn.MINIFS(B167:JM167,metrics.rec,"Time"),B167:JM167,0)+1)), ", ", INDIRECT(ADDRESS(2,MATCH(_xlfn.MINIFS(B167:JM167,metrics.rec,"Time"),B167:JM167,0)+1)))</f>
        <v>k=5, r=0.9</v>
      </c>
    </row>
    <row r="168" spans="1:289" x14ac:dyDescent="0.2">
      <c r="A168" s="1" t="s">
        <v>149</v>
      </c>
      <c r="B168" s="4">
        <v>0.60919999999999996</v>
      </c>
      <c r="C168" s="4">
        <v>0.6411</v>
      </c>
      <c r="D168" s="4">
        <v>0.30590000000000001</v>
      </c>
      <c r="E168" s="4">
        <v>1.6999999999999999E-3</v>
      </c>
      <c r="F168" s="4">
        <v>0.88349999999999995</v>
      </c>
      <c r="G168" s="4"/>
      <c r="H168" s="4">
        <v>1</v>
      </c>
      <c r="I168" s="4">
        <v>7.9634</v>
      </c>
      <c r="J168" s="5">
        <v>0.61670000000000003</v>
      </c>
      <c r="K168" s="5">
        <v>0.65880000000000005</v>
      </c>
      <c r="L168" s="5">
        <v>0.31159999999999999</v>
      </c>
      <c r="M168" s="5">
        <v>3.3999999999999998E-3</v>
      </c>
      <c r="N168" s="5">
        <v>0.88009999999999999</v>
      </c>
      <c r="O168" s="5">
        <v>0.59540000000000004</v>
      </c>
      <c r="P168" s="5">
        <v>1</v>
      </c>
      <c r="Q168" s="5">
        <v>7.7851999999999997</v>
      </c>
      <c r="R168" s="4">
        <v>0.62490000000000001</v>
      </c>
      <c r="S168" s="4">
        <v>0.67620000000000002</v>
      </c>
      <c r="T168" s="4">
        <v>0.29759999999999998</v>
      </c>
      <c r="U168" s="4">
        <v>5.3E-3</v>
      </c>
      <c r="V168" s="4">
        <v>0.87290000000000001</v>
      </c>
      <c r="W168" s="4"/>
      <c r="X168" s="4">
        <v>1</v>
      </c>
      <c r="Y168" s="4">
        <v>5.9227999999999996</v>
      </c>
      <c r="Z168" s="5">
        <v>0.63200000000000001</v>
      </c>
      <c r="AA168" s="5">
        <v>0.68969999999999998</v>
      </c>
      <c r="AB168" s="5">
        <v>0.28520000000000001</v>
      </c>
      <c r="AC168" s="5">
        <v>7.4999999999999997E-3</v>
      </c>
      <c r="AD168" s="5">
        <v>0.86560000000000004</v>
      </c>
      <c r="AE168" s="5">
        <v>0.57979999999999998</v>
      </c>
      <c r="AF168" s="5">
        <v>1</v>
      </c>
      <c r="AG168" s="5">
        <v>5.7824999999999998</v>
      </c>
      <c r="AH168" s="4">
        <v>0.64080000000000004</v>
      </c>
      <c r="AI168" s="4">
        <v>0.70779999999999998</v>
      </c>
      <c r="AJ168" s="4">
        <v>0.27260000000000001</v>
      </c>
      <c r="AK168" s="4">
        <v>1.0200000000000001E-2</v>
      </c>
      <c r="AL168" s="4">
        <v>0.85199999999999998</v>
      </c>
      <c r="AM168" s="4"/>
      <c r="AN168" s="4">
        <v>1</v>
      </c>
      <c r="AO168" s="4">
        <v>4.5952999999999999</v>
      </c>
      <c r="AP168" s="5">
        <v>0.65549999999999997</v>
      </c>
      <c r="AQ168" s="5">
        <v>0.73899999999999999</v>
      </c>
      <c r="AR168" s="5">
        <v>0.24909999999999999</v>
      </c>
      <c r="AS168" s="5">
        <v>1.3599999999999999E-2</v>
      </c>
      <c r="AT168" s="5">
        <v>0.83589999999999998</v>
      </c>
      <c r="AU168" s="5">
        <v>0.54220000000000002</v>
      </c>
      <c r="AV168" s="5">
        <v>1</v>
      </c>
      <c r="AW168" s="5">
        <v>4.1288999999999998</v>
      </c>
      <c r="AX168" s="4">
        <v>0.67249999999999999</v>
      </c>
      <c r="AY168" s="4">
        <v>0.77929999999999999</v>
      </c>
      <c r="AZ168" s="4">
        <v>0.21560000000000001</v>
      </c>
      <c r="BA168" s="4">
        <v>1.9E-2</v>
      </c>
      <c r="BB168" s="4">
        <v>0.81330000000000002</v>
      </c>
      <c r="BC168" s="4"/>
      <c r="BD168" s="4">
        <v>1</v>
      </c>
      <c r="BE168" s="4">
        <v>3.1846999999999999</v>
      </c>
      <c r="BF168" s="5">
        <v>0.69820000000000004</v>
      </c>
      <c r="BG168" s="5">
        <v>0.84619999999999995</v>
      </c>
      <c r="BH168" s="5">
        <v>0.17480000000000001</v>
      </c>
      <c r="BI168" s="5">
        <v>2.9499999999999998E-2</v>
      </c>
      <c r="BJ168" s="5">
        <v>0.75580000000000003</v>
      </c>
      <c r="BK168" s="5">
        <v>0.40620000000000001</v>
      </c>
      <c r="BL168" s="5">
        <v>0.99839999999999995</v>
      </c>
      <c r="BM168" s="5">
        <v>1.9103000000000001</v>
      </c>
      <c r="BN168" s="4">
        <v>0.74470000000000003</v>
      </c>
      <c r="BO168" s="4">
        <v>0.96379999999999999</v>
      </c>
      <c r="BP168" s="4">
        <v>0.1229</v>
      </c>
      <c r="BQ168" s="4">
        <v>6.4600000000000005E-2</v>
      </c>
      <c r="BR168" s="4">
        <v>0.54290000000000005</v>
      </c>
      <c r="BS168" s="4"/>
      <c r="BT168" s="4">
        <v>0.97409999999999997</v>
      </c>
      <c r="BU168" s="4">
        <v>0.90029999999999999</v>
      </c>
      <c r="BV168" s="5"/>
      <c r="BW168" s="5"/>
      <c r="BX168" s="5"/>
      <c r="BY168" s="5"/>
      <c r="BZ168" s="5"/>
      <c r="CA168" s="5"/>
      <c r="CB168" s="5"/>
      <c r="CC168" s="5"/>
      <c r="CD168" s="4"/>
      <c r="CE168" s="4"/>
      <c r="CF168" s="4"/>
      <c r="CG168" s="4"/>
      <c r="CH168" s="4"/>
      <c r="CI168" s="4"/>
      <c r="CJ168" s="4"/>
      <c r="CK168" s="4"/>
      <c r="CL168" s="5">
        <v>0.64219999999999999</v>
      </c>
      <c r="CM168" s="5">
        <v>0.71160000000000001</v>
      </c>
      <c r="CN168" s="5">
        <v>0.27</v>
      </c>
      <c r="CO168" s="5">
        <v>1.01E-2</v>
      </c>
      <c r="CP168" s="5">
        <v>0.8538</v>
      </c>
      <c r="CQ168" s="5">
        <v>0.56779999999999997</v>
      </c>
      <c r="CR168" s="5">
        <v>1</v>
      </c>
      <c r="CS168" s="5">
        <v>4.7850999999999999</v>
      </c>
      <c r="CT168" s="4"/>
      <c r="CU168" s="4"/>
      <c r="CV168" s="4"/>
      <c r="CW168" s="4"/>
      <c r="CX168" s="4"/>
      <c r="CY168" s="4"/>
      <c r="CZ168" s="4"/>
      <c r="DA168" s="4"/>
      <c r="DB168" s="5"/>
      <c r="DC168" s="5"/>
      <c r="DD168" s="5"/>
      <c r="DE168" s="5"/>
      <c r="DF168" s="5"/>
      <c r="DG168" s="5"/>
      <c r="DH168" s="5"/>
      <c r="DI168" s="5"/>
      <c r="DJ168" s="4">
        <v>0.63590000000000002</v>
      </c>
      <c r="DK168" s="4">
        <v>0.70369999999999999</v>
      </c>
      <c r="DL168" s="4">
        <v>0.26279999999999998</v>
      </c>
      <c r="DM168" s="4">
        <v>4.1000000000000003E-3</v>
      </c>
      <c r="DN168" s="4">
        <v>0.85160000000000002</v>
      </c>
      <c r="DO168" s="4">
        <v>0.24410000000000001</v>
      </c>
      <c r="DP168" s="4">
        <v>1</v>
      </c>
      <c r="DQ168" s="4">
        <v>2.5466000000000002</v>
      </c>
      <c r="DR168" s="5"/>
      <c r="DS168" s="5"/>
      <c r="DT168" s="5"/>
      <c r="DU168" s="5"/>
      <c r="DV168" s="5"/>
      <c r="DW168" s="5"/>
      <c r="DX168" s="5"/>
      <c r="DY168" s="5"/>
      <c r="DZ168" s="4">
        <v>0.64229999999999998</v>
      </c>
      <c r="EA168" s="4">
        <v>0.71109999999999995</v>
      </c>
      <c r="EB168" s="4">
        <v>0.27360000000000001</v>
      </c>
      <c r="EC168" s="4">
        <v>1.0200000000000001E-2</v>
      </c>
      <c r="ED168" s="4">
        <v>0.85199999999999998</v>
      </c>
      <c r="EE168" s="4">
        <v>0.5665</v>
      </c>
      <c r="EF168" s="4">
        <v>1</v>
      </c>
      <c r="EG168" s="4">
        <v>4.8476999999999997</v>
      </c>
      <c r="EH168" s="5"/>
      <c r="EI168" s="5"/>
      <c r="EJ168" s="5"/>
      <c r="EK168" s="5"/>
      <c r="EL168" s="5"/>
      <c r="EM168" s="5"/>
      <c r="EN168" s="5"/>
      <c r="EO168" s="5"/>
      <c r="EP168" s="4"/>
      <c r="EQ168" s="4"/>
      <c r="ER168" s="4"/>
      <c r="ES168" s="4"/>
      <c r="ET168" s="4"/>
      <c r="EU168" s="4"/>
      <c r="EV168" s="4"/>
      <c r="EW168" s="4"/>
      <c r="EX168" s="5"/>
      <c r="EY168" s="5"/>
      <c r="EZ168" s="5"/>
      <c r="FA168" s="5"/>
      <c r="FB168" s="5"/>
      <c r="FC168" s="5"/>
      <c r="FD168" s="5"/>
      <c r="FE168" s="5"/>
      <c r="FF168" s="4">
        <v>0.624</v>
      </c>
      <c r="FG168" s="4">
        <v>0.67500000000000004</v>
      </c>
      <c r="FH168" s="4">
        <v>0.29899999999999999</v>
      </c>
      <c r="FI168" s="4">
        <v>5.3E-3</v>
      </c>
      <c r="FJ168" s="4">
        <v>0.87309999999999999</v>
      </c>
      <c r="FK168" s="4">
        <v>0.58799999999999997</v>
      </c>
      <c r="FL168" s="4">
        <v>1</v>
      </c>
      <c r="FM168" s="4">
        <v>6.5965999999999996</v>
      </c>
      <c r="FN168" s="5">
        <v>0.64219999999999999</v>
      </c>
      <c r="FO168" s="5">
        <v>0.71240000000000003</v>
      </c>
      <c r="FP168" s="5">
        <v>0.27389999999999998</v>
      </c>
      <c r="FQ168" s="5">
        <v>1.01E-2</v>
      </c>
      <c r="FR168" s="5">
        <v>0.85350000000000004</v>
      </c>
      <c r="FS168" s="5">
        <v>0.56730000000000003</v>
      </c>
      <c r="FT168" s="5">
        <v>1</v>
      </c>
      <c r="FU168" s="5">
        <v>5.9450000000000003</v>
      </c>
      <c r="FV168" s="4">
        <v>0.67269999999999996</v>
      </c>
      <c r="FW168" s="4">
        <v>0.78110000000000002</v>
      </c>
      <c r="FX168" s="4">
        <v>0.21879999999999999</v>
      </c>
      <c r="FY168" s="4">
        <v>1.89E-2</v>
      </c>
      <c r="FZ168" s="4">
        <v>0.8125</v>
      </c>
      <c r="GA168" s="4">
        <v>0.49959999999999999</v>
      </c>
      <c r="GB168" s="4">
        <v>0.99990000000000001</v>
      </c>
      <c r="GC168" s="4">
        <v>2.8544</v>
      </c>
      <c r="GD168" s="5"/>
      <c r="GE168" s="5"/>
      <c r="GF168" s="5"/>
      <c r="GG168" s="5"/>
      <c r="GH168" s="5"/>
      <c r="GI168" s="5"/>
      <c r="GJ168" s="5"/>
      <c r="GK168" s="5"/>
      <c r="GL168" s="4"/>
      <c r="GM168" s="4"/>
      <c r="GN168" s="4"/>
      <c r="GO168" s="4"/>
      <c r="GP168" s="4"/>
      <c r="GQ168" s="4"/>
      <c r="GR168" s="4"/>
      <c r="GS168" s="4"/>
      <c r="GT168" s="5"/>
      <c r="GU168" s="5"/>
      <c r="GV168" s="5"/>
      <c r="GW168" s="5"/>
      <c r="GX168" s="5"/>
      <c r="GY168" s="5"/>
      <c r="GZ168" s="5"/>
      <c r="HA168" s="5"/>
      <c r="HB168" s="4"/>
      <c r="HC168" s="4"/>
      <c r="HD168" s="4"/>
      <c r="HE168" s="4"/>
      <c r="HF168" s="4"/>
      <c r="HG168" s="4"/>
      <c r="HH168" s="4"/>
      <c r="HI168" s="4"/>
      <c r="HJ168" s="5"/>
      <c r="HK168" s="5"/>
      <c r="HL168" s="5"/>
      <c r="HM168" s="5"/>
      <c r="HN168" s="5"/>
      <c r="HO168" s="5"/>
      <c r="HP168" s="5"/>
      <c r="HQ168" s="5"/>
      <c r="HR168" s="4"/>
      <c r="HS168" s="4"/>
      <c r="HT168" s="4"/>
      <c r="HU168" s="4"/>
      <c r="HV168" s="4"/>
      <c r="HW168" s="4"/>
      <c r="HX168" s="4"/>
      <c r="HY168" s="4"/>
      <c r="HZ168" s="5"/>
      <c r="IA168" s="5"/>
      <c r="IB168" s="5"/>
      <c r="IC168" s="5"/>
      <c r="ID168" s="5"/>
      <c r="IE168" s="5"/>
      <c r="IF168" s="5"/>
      <c r="IG168" s="5"/>
      <c r="IH168" s="4"/>
      <c r="II168" s="4"/>
      <c r="IJ168" s="4"/>
      <c r="IK168" s="4"/>
      <c r="IL168" s="4"/>
      <c r="IM168" s="4"/>
      <c r="IN168" s="4"/>
      <c r="IO168" s="4"/>
      <c r="IP168" s="5"/>
      <c r="IQ168" s="5"/>
      <c r="IR168" s="5"/>
      <c r="IS168" s="5"/>
      <c r="IT168" s="5"/>
      <c r="IU168" s="5"/>
      <c r="IV168" s="5"/>
      <c r="IW168" s="5"/>
      <c r="IX168" s="4"/>
      <c r="IY168" s="4"/>
      <c r="IZ168" s="4"/>
      <c r="JA168" s="4"/>
      <c r="JB168" s="4"/>
      <c r="JC168" s="4"/>
      <c r="JD168" s="4"/>
      <c r="JE168" s="4"/>
      <c r="JF168" s="5"/>
      <c r="JG168" s="5"/>
      <c r="JH168" s="5"/>
      <c r="JI168" s="5"/>
      <c r="JJ168" s="5"/>
      <c r="JK168" s="5"/>
      <c r="JL168" s="5"/>
      <c r="JM168" s="5"/>
      <c r="JN168" s="4">
        <f t="shared" si="64"/>
        <v>0.65025333333333346</v>
      </c>
      <c r="JO168" s="4">
        <f t="shared" si="65"/>
        <v>0.73311999999999999</v>
      </c>
      <c r="JP168" s="4">
        <f t="shared" si="66"/>
        <v>0.25555999999999995</v>
      </c>
      <c r="JQ168" s="4">
        <f t="shared" si="67"/>
        <v>1.423333333333333E-2</v>
      </c>
      <c r="JR168" s="4">
        <f t="shared" si="68"/>
        <v>0.82656666666666656</v>
      </c>
      <c r="JS168" s="4">
        <f t="shared" si="69"/>
        <v>0.51568999999999998</v>
      </c>
      <c r="JT168" s="4">
        <f t="shared" si="70"/>
        <v>0.99816000000000005</v>
      </c>
      <c r="JU168" s="4">
        <f t="shared" si="71"/>
        <v>4.6499199999999998</v>
      </c>
      <c r="JV168" s="1" t="str" cm="1">
        <f t="array" aca="1" ref="JV168" ca="1">CONCATENATE(INDIRECT(ADDRESS(1,MATCH(_xlfn.MINIFS(B168:JM168,metrics.rec,"MAE"),B168:JM168,0)+1)), ", ", INDIRECT(ADDRESS(2,MATCH(_xlfn.MINIFS(B168:JM168,metrics.rec,"MAE"),B168:JM168,0)+1)))</f>
        <v>k=5, r=0.1</v>
      </c>
      <c r="JW168" s="1" t="str" cm="1">
        <f t="array" aca="1" ref="JW168" ca="1">CONCATENATE(INDIRECT(ADDRESS(1,MATCH(_xlfn.MINIFS(B168:JM168,metrics.rec,"MSE"),B168:JM168,0)+1)), ", ", INDIRECT(ADDRESS(2,MATCH(_xlfn.MINIFS(B168:JM168,metrics.rec,"MSE"),B168:JM168,0)+1)))</f>
        <v>k=5, r=0.1</v>
      </c>
      <c r="JX168" s="1" t="str" cm="1">
        <f t="array" aca="1" ref="JX168" ca="1">CONCATENATE(INDIRECT(ADDRESS(1,MATCH(_xlfn.MAXIFS(B168:JM168,metrics.rec,"R"),B168:JM168,0)+1)), ", ", INDIRECT(ADDRESS(2,MATCH(_xlfn.MAXIFS(B168:JM168,metrics.rec,"R"),B168:JM168,0)+1)))</f>
        <v>k=5, r=0.2</v>
      </c>
      <c r="JY168" s="1" t="str" cm="1">
        <f t="array" aca="1" ref="JY168" ca="1">CONCATENATE(INDIRECT(ADDRESS(1,MATCH(_xlfn.MAXIFS(B168:JM168,metrics.rec,"Precision"),B168:JM168,0)+1)), ", ", INDIRECT(ADDRESS(2,MATCH(_xlfn.MAXIFS(B168:JM168,metrics.rec,"Precision"),B168:JM168,0)+1)))</f>
        <v>k=5, r=0.9</v>
      </c>
      <c r="JZ168" s="1" t="str" cm="1">
        <f t="array" aca="1" ref="JZ168" ca="1">CONCATENATE(INDIRECT(ADDRESS(1,MATCH(_xlfn.MAXIFS(B168:JM168,metrics.rec,"Recall"),B168:JM168,0)+1)), ", ", INDIRECT(ADDRESS(2,MATCH(_xlfn.MAXIFS(B168:JM168,metrics.rec,"Recall"),B168:JM168,0)+1)))</f>
        <v>k=5, r=0.1</v>
      </c>
      <c r="KA168" s="1" t="str" cm="1">
        <f t="array" aca="1" ref="KA168" ca="1">CONCATENATE(INDIRECT(ADDRESS(1,MATCH(_xlfn.MAXIFS(B168:JM168,metrics.rec,"Coverage"),B168:JM168,0)+1)), ", ", INDIRECT(ADDRESS(2,MATCH(_xlfn.MAXIFS(B168:JM168,metrics.rec,"Coverage"),B168:JM168,0)+1)))</f>
        <v>k=5, r=0.2</v>
      </c>
      <c r="KB168" s="1" t="str" cm="1">
        <f t="array" aca="1" ref="KB168" ca="1">CONCATENATE(INDIRECT(ADDRESS(1,MATCH(_xlfn.MAXIFS(B168:JM168,metrics.rec,"Recatio"),B168:JM168,0)+1)), ", ", INDIRECT(ADDRESS(2,MATCH(_xlfn.MAXIFS(B168:JM168,metrics.rec,"Recatio"),B168:JM168,0)+1)))</f>
        <v>k=5, r=0.1</v>
      </c>
      <c r="KC168" s="1" t="str" cm="1">
        <f t="array" aca="1" ref="KC168" ca="1">CONCATENATE(INDIRECT(ADDRESS(1,MATCH(_xlfn.MINIFS(B168:JM168,metrics.rec,"Time"),B168:JM168,0)+1)), ", ", INDIRECT(ADDRESS(2,MATCH(_xlfn.MINIFS(B168:JM168,metrics.rec,"Time"),B168:JM168,0)+1)))</f>
        <v>k=5, r=0.9</v>
      </c>
    </row>
    <row r="169" spans="1:289" x14ac:dyDescent="0.2">
      <c r="A169" s="1" t="s">
        <v>150</v>
      </c>
      <c r="B169" s="4">
        <v>0.62019999999999997</v>
      </c>
      <c r="C169" s="4">
        <v>0.66379999999999995</v>
      </c>
      <c r="D169" s="4">
        <v>0.29499999999999998</v>
      </c>
      <c r="E169" s="4">
        <v>1.6000000000000001E-3</v>
      </c>
      <c r="F169" s="4">
        <v>0.88390000000000002</v>
      </c>
      <c r="G169" s="4"/>
      <c r="H169" s="4">
        <v>1</v>
      </c>
      <c r="I169" s="4">
        <v>8.4324999999999992</v>
      </c>
      <c r="J169" s="5">
        <v>0.62539999999999996</v>
      </c>
      <c r="K169" s="5">
        <v>0.67659999999999998</v>
      </c>
      <c r="L169" s="5">
        <v>0.30580000000000002</v>
      </c>
      <c r="M169" s="5">
        <v>3.0999999999999999E-3</v>
      </c>
      <c r="N169" s="5">
        <v>0.88090000000000002</v>
      </c>
      <c r="O169" s="5">
        <v>0.65710000000000002</v>
      </c>
      <c r="P169" s="5">
        <v>1</v>
      </c>
      <c r="Q169" s="5">
        <v>9.9253</v>
      </c>
      <c r="R169" s="4">
        <v>0.63049999999999995</v>
      </c>
      <c r="S169" s="4">
        <v>0.68930000000000002</v>
      </c>
      <c r="T169" s="4">
        <v>0.2908</v>
      </c>
      <c r="U169" s="4">
        <v>4.7999999999999996E-3</v>
      </c>
      <c r="V169" s="4">
        <v>0.87439999999999996</v>
      </c>
      <c r="W169" s="4"/>
      <c r="X169" s="4">
        <v>1</v>
      </c>
      <c r="Y169" s="4">
        <v>6.2530000000000001</v>
      </c>
      <c r="Z169" s="5">
        <v>0.63519999999999999</v>
      </c>
      <c r="AA169" s="5">
        <v>0.69689999999999996</v>
      </c>
      <c r="AB169" s="5">
        <v>0.2848</v>
      </c>
      <c r="AC169" s="5">
        <v>6.7000000000000002E-3</v>
      </c>
      <c r="AD169" s="5">
        <v>0.871</v>
      </c>
      <c r="AE169" s="5">
        <v>0.65629999999999999</v>
      </c>
      <c r="AF169" s="5">
        <v>1</v>
      </c>
      <c r="AG169" s="5">
        <v>6.1321000000000003</v>
      </c>
      <c r="AH169" s="4">
        <v>0.63980000000000004</v>
      </c>
      <c r="AI169" s="4">
        <v>0.7077</v>
      </c>
      <c r="AJ169" s="4">
        <v>0.28139999999999998</v>
      </c>
      <c r="AK169" s="4">
        <v>8.8999999999999999E-3</v>
      </c>
      <c r="AL169" s="4">
        <v>0.86040000000000005</v>
      </c>
      <c r="AM169" s="4"/>
      <c r="AN169" s="4">
        <v>1</v>
      </c>
      <c r="AO169" s="4">
        <v>4.8453999999999997</v>
      </c>
      <c r="AP169" s="5">
        <v>0.65069999999999995</v>
      </c>
      <c r="AQ169" s="5">
        <v>0.73070000000000002</v>
      </c>
      <c r="AR169" s="5">
        <v>0.26019999999999999</v>
      </c>
      <c r="AS169" s="5">
        <v>1.15E-2</v>
      </c>
      <c r="AT169" s="5">
        <v>0.84809999999999997</v>
      </c>
      <c r="AU169" s="5">
        <v>0.65229999999999999</v>
      </c>
      <c r="AV169" s="5">
        <v>1</v>
      </c>
      <c r="AW169" s="5">
        <v>4.3231000000000002</v>
      </c>
      <c r="AX169" s="4">
        <v>0.66200000000000003</v>
      </c>
      <c r="AY169" s="4">
        <v>0.75970000000000004</v>
      </c>
      <c r="AZ169" s="4">
        <v>0.2397</v>
      </c>
      <c r="BA169" s="4">
        <v>1.4800000000000001E-2</v>
      </c>
      <c r="BB169" s="4">
        <v>0.83089999999999997</v>
      </c>
      <c r="BC169" s="4"/>
      <c r="BD169" s="4">
        <v>1</v>
      </c>
      <c r="BE169" s="4">
        <v>3.3569</v>
      </c>
      <c r="BF169" s="5">
        <v>0.68659999999999999</v>
      </c>
      <c r="BG169" s="5">
        <v>0.82310000000000005</v>
      </c>
      <c r="BH169" s="5">
        <v>0.20330000000000001</v>
      </c>
      <c r="BI169" s="5">
        <v>1.9800000000000002E-2</v>
      </c>
      <c r="BJ169" s="5">
        <v>0.79549999999999998</v>
      </c>
      <c r="BK169" s="5">
        <v>0.63719999999999999</v>
      </c>
      <c r="BL169" s="5">
        <v>0.99870000000000003</v>
      </c>
      <c r="BM169" s="5">
        <v>2.0347</v>
      </c>
      <c r="BN169" s="4">
        <v>0.74550000000000005</v>
      </c>
      <c r="BO169" s="4">
        <v>0.97230000000000005</v>
      </c>
      <c r="BP169" s="4">
        <v>0.14119999999999999</v>
      </c>
      <c r="BQ169" s="4">
        <v>2.87E-2</v>
      </c>
      <c r="BR169" s="4">
        <v>0.70569999999999999</v>
      </c>
      <c r="BS169" s="4"/>
      <c r="BT169" s="4">
        <v>0.9839</v>
      </c>
      <c r="BU169" s="4">
        <v>0.97360000000000002</v>
      </c>
      <c r="BV169" s="5"/>
      <c r="BW169" s="5"/>
      <c r="BX169" s="5"/>
      <c r="BY169" s="5"/>
      <c r="BZ169" s="5"/>
      <c r="CA169" s="5"/>
      <c r="CB169" s="5"/>
      <c r="CC169" s="5"/>
      <c r="CD169" s="4"/>
      <c r="CE169" s="4"/>
      <c r="CF169" s="4"/>
      <c r="CG169" s="4"/>
      <c r="CH169" s="4"/>
      <c r="CI169" s="4"/>
      <c r="CJ169" s="4"/>
      <c r="CK169" s="4"/>
      <c r="CL169" s="5">
        <v>0.64070000000000005</v>
      </c>
      <c r="CM169" s="5">
        <v>0.71030000000000004</v>
      </c>
      <c r="CN169" s="5">
        <v>0.27960000000000002</v>
      </c>
      <c r="CO169" s="5">
        <v>8.8999999999999999E-3</v>
      </c>
      <c r="CP169" s="5">
        <v>0.86199999999999999</v>
      </c>
      <c r="CQ169" s="5">
        <v>0.65539999999999998</v>
      </c>
      <c r="CR169" s="5">
        <v>1</v>
      </c>
      <c r="CS169" s="5">
        <v>5.0415000000000001</v>
      </c>
      <c r="CT169" s="4"/>
      <c r="CU169" s="4"/>
      <c r="CV169" s="4"/>
      <c r="CW169" s="4"/>
      <c r="CX169" s="4"/>
      <c r="CY169" s="4"/>
      <c r="CZ169" s="4"/>
      <c r="DA169" s="4"/>
      <c r="DB169" s="5"/>
      <c r="DC169" s="5"/>
      <c r="DD169" s="5"/>
      <c r="DE169" s="5"/>
      <c r="DF169" s="5"/>
      <c r="DG169" s="5"/>
      <c r="DH169" s="5"/>
      <c r="DI169" s="5"/>
      <c r="DJ169" s="4">
        <v>0.64380000000000004</v>
      </c>
      <c r="DK169" s="4">
        <v>0.73170000000000002</v>
      </c>
      <c r="DL169" s="4">
        <v>0.29249999999999998</v>
      </c>
      <c r="DM169" s="4">
        <v>2E-3</v>
      </c>
      <c r="DN169" s="4">
        <v>0.87580000000000002</v>
      </c>
      <c r="DO169" s="4">
        <v>0.50029999999999997</v>
      </c>
      <c r="DP169" s="4">
        <v>1</v>
      </c>
      <c r="DQ169" s="4">
        <v>2.8683999999999998</v>
      </c>
      <c r="DR169" s="5"/>
      <c r="DS169" s="5"/>
      <c r="DT169" s="5"/>
      <c r="DU169" s="5"/>
      <c r="DV169" s="5"/>
      <c r="DW169" s="5"/>
      <c r="DX169" s="5"/>
      <c r="DY169" s="5"/>
      <c r="DZ169" s="4">
        <v>0.64100000000000001</v>
      </c>
      <c r="EA169" s="4">
        <v>0.71089999999999998</v>
      </c>
      <c r="EB169" s="4">
        <v>0.28100000000000003</v>
      </c>
      <c r="EC169" s="4">
        <v>8.8999999999999999E-3</v>
      </c>
      <c r="ED169" s="4">
        <v>0.86009999999999998</v>
      </c>
      <c r="EE169" s="4">
        <v>0.6542</v>
      </c>
      <c r="EF169" s="4">
        <v>1</v>
      </c>
      <c r="EG169" s="4">
        <v>5.0830000000000002</v>
      </c>
      <c r="EH169" s="5"/>
      <c r="EI169" s="5"/>
      <c r="EJ169" s="5"/>
      <c r="EK169" s="5"/>
      <c r="EL169" s="5"/>
      <c r="EM169" s="5"/>
      <c r="EN169" s="5"/>
      <c r="EO169" s="5"/>
      <c r="EP169" s="4"/>
      <c r="EQ169" s="4"/>
      <c r="ER169" s="4"/>
      <c r="ES169" s="4"/>
      <c r="ET169" s="4"/>
      <c r="EU169" s="4"/>
      <c r="EV169" s="4"/>
      <c r="EW169" s="4"/>
      <c r="EX169" s="5"/>
      <c r="EY169" s="5"/>
      <c r="EZ169" s="5"/>
      <c r="FA169" s="5"/>
      <c r="FB169" s="5"/>
      <c r="FC169" s="5"/>
      <c r="FD169" s="5"/>
      <c r="FE169" s="5"/>
      <c r="FF169" s="4">
        <v>0.62980000000000003</v>
      </c>
      <c r="FG169" s="4">
        <v>0.68669999999999998</v>
      </c>
      <c r="FH169" s="4">
        <v>0.2984</v>
      </c>
      <c r="FI169" s="4">
        <v>4.7999999999999996E-3</v>
      </c>
      <c r="FJ169" s="4">
        <v>0.87570000000000003</v>
      </c>
      <c r="FK169" s="4">
        <v>0.65559999999999996</v>
      </c>
      <c r="FL169" s="4">
        <v>1</v>
      </c>
      <c r="FM169" s="4">
        <v>6.9523000000000001</v>
      </c>
      <c r="FN169" s="5">
        <v>0.64129999999999998</v>
      </c>
      <c r="FO169" s="5">
        <v>0.71189999999999998</v>
      </c>
      <c r="FP169" s="5">
        <v>0.2792</v>
      </c>
      <c r="FQ169" s="5">
        <v>8.8999999999999999E-3</v>
      </c>
      <c r="FR169" s="5">
        <v>0.86140000000000005</v>
      </c>
      <c r="FS169" s="5">
        <v>0.65549999999999997</v>
      </c>
      <c r="FT169" s="5">
        <v>1</v>
      </c>
      <c r="FU169" s="5">
        <v>6.3026999999999997</v>
      </c>
      <c r="FV169" s="4">
        <v>0.66210000000000002</v>
      </c>
      <c r="FW169" s="4">
        <v>0.76080000000000003</v>
      </c>
      <c r="FX169" s="4">
        <v>0.2404</v>
      </c>
      <c r="FY169" s="4">
        <v>1.4800000000000001E-2</v>
      </c>
      <c r="FZ169" s="4">
        <v>0.8296</v>
      </c>
      <c r="GA169" s="4">
        <v>0.64980000000000004</v>
      </c>
      <c r="GB169" s="4">
        <v>0.99990000000000001</v>
      </c>
      <c r="GC169" s="4">
        <v>2.9704000000000002</v>
      </c>
      <c r="GD169" s="5"/>
      <c r="GE169" s="5"/>
      <c r="GF169" s="5"/>
      <c r="GG169" s="5"/>
      <c r="GH169" s="5"/>
      <c r="GI169" s="5"/>
      <c r="GJ169" s="5"/>
      <c r="GK169" s="5"/>
      <c r="GL169" s="4"/>
      <c r="GM169" s="4"/>
      <c r="GN169" s="4"/>
      <c r="GO169" s="4"/>
      <c r="GP169" s="4"/>
      <c r="GQ169" s="4"/>
      <c r="GR169" s="4"/>
      <c r="GS169" s="4"/>
      <c r="GT169" s="5"/>
      <c r="GU169" s="5"/>
      <c r="GV169" s="5"/>
      <c r="GW169" s="5"/>
      <c r="GX169" s="5"/>
      <c r="GY169" s="5"/>
      <c r="GZ169" s="5"/>
      <c r="HA169" s="5"/>
      <c r="HB169" s="4"/>
      <c r="HC169" s="4"/>
      <c r="HD169" s="4"/>
      <c r="HE169" s="4"/>
      <c r="HF169" s="4"/>
      <c r="HG169" s="4"/>
      <c r="HH169" s="4"/>
      <c r="HI169" s="4"/>
      <c r="HJ169" s="5"/>
      <c r="HK169" s="5"/>
      <c r="HL169" s="5"/>
      <c r="HM169" s="5"/>
      <c r="HN169" s="5"/>
      <c r="HO169" s="5"/>
      <c r="HP169" s="5"/>
      <c r="HQ169" s="5"/>
      <c r="HR169" s="4"/>
      <c r="HS169" s="4"/>
      <c r="HT169" s="4"/>
      <c r="HU169" s="4"/>
      <c r="HV169" s="4"/>
      <c r="HW169" s="4"/>
      <c r="HX169" s="4"/>
      <c r="HY169" s="4"/>
      <c r="HZ169" s="5"/>
      <c r="IA169" s="5"/>
      <c r="IB169" s="5"/>
      <c r="IC169" s="5"/>
      <c r="ID169" s="5"/>
      <c r="IE169" s="5"/>
      <c r="IF169" s="5"/>
      <c r="IG169" s="5"/>
      <c r="IH169" s="4"/>
      <c r="II169" s="4"/>
      <c r="IJ169" s="4"/>
      <c r="IK169" s="4"/>
      <c r="IL169" s="4"/>
      <c r="IM169" s="4"/>
      <c r="IN169" s="4"/>
      <c r="IO169" s="4"/>
      <c r="IP169" s="5"/>
      <c r="IQ169" s="5"/>
      <c r="IR169" s="5"/>
      <c r="IS169" s="5"/>
      <c r="IT169" s="5"/>
      <c r="IU169" s="5"/>
      <c r="IV169" s="5"/>
      <c r="IW169" s="5"/>
      <c r="IX169" s="4"/>
      <c r="IY169" s="4"/>
      <c r="IZ169" s="4"/>
      <c r="JA169" s="4"/>
      <c r="JB169" s="4"/>
      <c r="JC169" s="4"/>
      <c r="JD169" s="4"/>
      <c r="JE169" s="4"/>
      <c r="JF169" s="5"/>
      <c r="JG169" s="5"/>
      <c r="JH169" s="5"/>
      <c r="JI169" s="5"/>
      <c r="JJ169" s="5"/>
      <c r="JK169" s="5"/>
      <c r="JL169" s="5"/>
      <c r="JM169" s="5"/>
      <c r="JN169" s="4">
        <f t="shared" si="64"/>
        <v>0.6503066666666667</v>
      </c>
      <c r="JO169" s="4">
        <f t="shared" si="65"/>
        <v>0.73549333333333322</v>
      </c>
      <c r="JP169" s="4">
        <f t="shared" si="66"/>
        <v>0.26488666666666666</v>
      </c>
      <c r="JQ169" s="4">
        <f t="shared" si="67"/>
        <v>9.8800000000000016E-3</v>
      </c>
      <c r="JR169" s="4">
        <f t="shared" si="68"/>
        <v>0.84769333333333319</v>
      </c>
      <c r="JS169" s="4">
        <f t="shared" si="69"/>
        <v>0.63736999999999999</v>
      </c>
      <c r="JT169" s="4">
        <f t="shared" si="70"/>
        <v>0.99883333333333335</v>
      </c>
      <c r="JU169" s="4">
        <f t="shared" si="71"/>
        <v>5.0329933333333337</v>
      </c>
      <c r="JV169" s="1" t="str" cm="1">
        <f t="array" aca="1" ref="JV169" ca="1">CONCATENATE(INDIRECT(ADDRESS(1,MATCH(_xlfn.MINIFS(B169:JM169,metrics.rec,"MAE"),B169:JM169,0)+1)), ", ", INDIRECT(ADDRESS(2,MATCH(_xlfn.MINIFS(B169:JM169,metrics.rec,"MAE"),B169:JM169,0)+1)))</f>
        <v>k=5, r=0.1</v>
      </c>
      <c r="JW169" s="1" t="str" cm="1">
        <f t="array" aca="1" ref="JW169" ca="1">CONCATENATE(INDIRECT(ADDRESS(1,MATCH(_xlfn.MINIFS(B169:JM169,metrics.rec,"MSE"),B169:JM169,0)+1)), ", ", INDIRECT(ADDRESS(2,MATCH(_xlfn.MINIFS(B169:JM169,metrics.rec,"MSE"),B169:JM169,0)+1)))</f>
        <v>k=5, r=0.1</v>
      </c>
      <c r="JX169" s="1" t="str" cm="1">
        <f t="array" aca="1" ref="JX169" ca="1">CONCATENATE(INDIRECT(ADDRESS(1,MATCH(_xlfn.MAXIFS(B169:JM169,metrics.rec,"R"),B169:JM169,0)+1)), ", ", INDIRECT(ADDRESS(2,MATCH(_xlfn.MAXIFS(B169:JM169,metrics.rec,"R"),B169:JM169,0)+1)))</f>
        <v>k=5, r=0.2</v>
      </c>
      <c r="JY169" s="1" t="str" cm="1">
        <f t="array" aca="1" ref="JY169" ca="1">CONCATENATE(INDIRECT(ADDRESS(1,MATCH(_xlfn.MAXIFS(B169:JM169,metrics.rec,"Precision"),B169:JM169,0)+1)), ", ", INDIRECT(ADDRESS(2,MATCH(_xlfn.MAXIFS(B169:JM169,metrics.rec,"Precision"),B169:JM169,0)+1)))</f>
        <v>k=5, r=0.9</v>
      </c>
      <c r="JZ169" s="1" t="str" cm="1">
        <f t="array" aca="1" ref="JZ169" ca="1">CONCATENATE(INDIRECT(ADDRESS(1,MATCH(_xlfn.MAXIFS(B169:JM169,metrics.rec,"Recall"),B169:JM169,0)+1)), ", ", INDIRECT(ADDRESS(2,MATCH(_xlfn.MAXIFS(B169:JM169,metrics.rec,"Recall"),B169:JM169,0)+1)))</f>
        <v>k=5, r=0.1</v>
      </c>
      <c r="KA169" s="1" t="str" cm="1">
        <f t="array" aca="1" ref="KA169" ca="1">CONCATENATE(INDIRECT(ADDRESS(1,MATCH(_xlfn.MAXIFS(B169:JM169,metrics.rec,"Coverage"),B169:JM169,0)+1)), ", ", INDIRECT(ADDRESS(2,MATCH(_xlfn.MAXIFS(B169:JM169,metrics.rec,"Coverage"),B169:JM169,0)+1)))</f>
        <v>k=5, r=0.2</v>
      </c>
      <c r="KB169" s="1" t="str" cm="1">
        <f t="array" aca="1" ref="KB169" ca="1">CONCATENATE(INDIRECT(ADDRESS(1,MATCH(_xlfn.MAXIFS(B169:JM169,metrics.rec,"Recatio"),B169:JM169,0)+1)), ", ", INDIRECT(ADDRESS(2,MATCH(_xlfn.MAXIFS(B169:JM169,metrics.rec,"Recatio"),B169:JM169,0)+1)))</f>
        <v>k=5, r=0.1</v>
      </c>
      <c r="KC169" s="1" t="str" cm="1">
        <f t="array" aca="1" ref="KC169" ca="1">CONCATENATE(INDIRECT(ADDRESS(1,MATCH(_xlfn.MINIFS(B169:JM169,metrics.rec,"Time"),B169:JM169,0)+1)), ", ", INDIRECT(ADDRESS(2,MATCH(_xlfn.MINIFS(B169:JM169,metrics.rec,"Time"),B169:JM169,0)+1)))</f>
        <v>k=5, r=0.9</v>
      </c>
    </row>
    <row r="170" spans="1:289" x14ac:dyDescent="0.2">
      <c r="A170" s="1" t="s">
        <v>151</v>
      </c>
      <c r="B170" s="4">
        <v>0.61229999999999996</v>
      </c>
      <c r="C170" s="4">
        <v>0.65110000000000001</v>
      </c>
      <c r="D170" s="4">
        <v>0.30199999999999999</v>
      </c>
      <c r="E170" s="4">
        <v>1.6000000000000001E-3</v>
      </c>
      <c r="F170" s="4">
        <v>0.88990000000000002</v>
      </c>
      <c r="G170" s="4"/>
      <c r="H170" s="4">
        <v>1</v>
      </c>
      <c r="I170" s="4">
        <v>7.7355</v>
      </c>
      <c r="J170" s="5">
        <v>0.61809999999999998</v>
      </c>
      <c r="K170" s="5">
        <v>0.66449999999999998</v>
      </c>
      <c r="L170" s="5">
        <v>0.3095</v>
      </c>
      <c r="M170" s="5">
        <v>3.0999999999999999E-3</v>
      </c>
      <c r="N170" s="5">
        <v>0.8861</v>
      </c>
      <c r="O170" s="5">
        <v>0.65239999999999998</v>
      </c>
      <c r="P170" s="5">
        <v>1</v>
      </c>
      <c r="Q170" s="5">
        <v>9.4036000000000008</v>
      </c>
      <c r="R170" s="4">
        <v>0.62519999999999998</v>
      </c>
      <c r="S170" s="4">
        <v>0.68010000000000004</v>
      </c>
      <c r="T170" s="4">
        <v>0.29570000000000002</v>
      </c>
      <c r="U170" s="4">
        <v>4.8999999999999998E-3</v>
      </c>
      <c r="V170" s="4">
        <v>0.88009999999999999</v>
      </c>
      <c r="W170" s="4"/>
      <c r="X170" s="4">
        <v>1</v>
      </c>
      <c r="Y170" s="4">
        <v>6.4627999999999997</v>
      </c>
      <c r="Z170" s="5">
        <v>0.63019999999999998</v>
      </c>
      <c r="AA170" s="5">
        <v>0.68830000000000002</v>
      </c>
      <c r="AB170" s="5">
        <v>0.28399999999999997</v>
      </c>
      <c r="AC170" s="5">
        <v>6.8999999999999999E-3</v>
      </c>
      <c r="AD170" s="5">
        <v>0.876</v>
      </c>
      <c r="AE170" s="5">
        <v>0.64129999999999998</v>
      </c>
      <c r="AF170" s="5">
        <v>1</v>
      </c>
      <c r="AG170" s="5">
        <v>6.0256999999999996</v>
      </c>
      <c r="AH170" s="4">
        <v>0.63639999999999997</v>
      </c>
      <c r="AI170" s="4">
        <v>0.70169999999999999</v>
      </c>
      <c r="AJ170" s="4">
        <v>0.28399999999999997</v>
      </c>
      <c r="AK170" s="4">
        <v>9.2999999999999992E-3</v>
      </c>
      <c r="AL170" s="4">
        <v>0.86450000000000005</v>
      </c>
      <c r="AM170" s="4"/>
      <c r="AN170" s="4">
        <v>1</v>
      </c>
      <c r="AO170" s="4">
        <v>4.6642000000000001</v>
      </c>
      <c r="AP170" s="5">
        <v>0.64770000000000005</v>
      </c>
      <c r="AQ170" s="5">
        <v>0.72540000000000004</v>
      </c>
      <c r="AR170" s="5">
        <v>0.26</v>
      </c>
      <c r="AS170" s="5">
        <v>1.23E-2</v>
      </c>
      <c r="AT170" s="5">
        <v>0.85150000000000003</v>
      </c>
      <c r="AU170" s="5">
        <v>0.6129</v>
      </c>
      <c r="AV170" s="5">
        <v>0.99970000000000003</v>
      </c>
      <c r="AW170" s="5">
        <v>4.1212</v>
      </c>
      <c r="AX170" s="4">
        <v>0.66</v>
      </c>
      <c r="AY170" s="4">
        <v>0.75549999999999995</v>
      </c>
      <c r="AZ170" s="4">
        <v>0.23769999999999999</v>
      </c>
      <c r="BA170" s="4">
        <v>1.6799999999999999E-2</v>
      </c>
      <c r="BB170" s="4">
        <v>0.83130000000000004</v>
      </c>
      <c r="BC170" s="4"/>
      <c r="BD170" s="4">
        <v>1</v>
      </c>
      <c r="BE170" s="4">
        <v>3.2166999999999999</v>
      </c>
      <c r="BF170" s="5">
        <v>0.68230000000000002</v>
      </c>
      <c r="BG170" s="5">
        <v>0.81100000000000005</v>
      </c>
      <c r="BH170" s="5">
        <v>0.20660000000000001</v>
      </c>
      <c r="BI170" s="5">
        <v>2.5499999999999998E-2</v>
      </c>
      <c r="BJ170" s="5">
        <v>0.78480000000000005</v>
      </c>
      <c r="BK170" s="5">
        <v>0.4879</v>
      </c>
      <c r="BL170" s="5">
        <v>0.998</v>
      </c>
      <c r="BM170" s="5">
        <v>1.9298999999999999</v>
      </c>
      <c r="BN170" s="4">
        <v>0.72750000000000004</v>
      </c>
      <c r="BO170" s="4">
        <v>0.92230000000000001</v>
      </c>
      <c r="BP170" s="4">
        <v>0.15890000000000001</v>
      </c>
      <c r="BQ170" s="4">
        <v>5.5E-2</v>
      </c>
      <c r="BR170" s="4">
        <v>0.60640000000000005</v>
      </c>
      <c r="BS170" s="4"/>
      <c r="BT170" s="4">
        <v>0.97599999999999998</v>
      </c>
      <c r="BU170" s="4">
        <v>0.97970000000000002</v>
      </c>
      <c r="BV170" s="5"/>
      <c r="BW170" s="5"/>
      <c r="BX170" s="5"/>
      <c r="BY170" s="5"/>
      <c r="BZ170" s="5"/>
      <c r="CA170" s="5"/>
      <c r="CB170" s="5"/>
      <c r="CC170" s="5"/>
      <c r="CD170" s="4"/>
      <c r="CE170" s="4"/>
      <c r="CF170" s="4"/>
      <c r="CG170" s="4"/>
      <c r="CH170" s="4"/>
      <c r="CI170" s="4"/>
      <c r="CJ170" s="4"/>
      <c r="CK170" s="4"/>
      <c r="CL170" s="5">
        <v>0.63749999999999996</v>
      </c>
      <c r="CM170" s="5">
        <v>0.70479999999999998</v>
      </c>
      <c r="CN170" s="5">
        <v>0.28189999999999998</v>
      </c>
      <c r="CO170" s="5">
        <v>9.1999999999999998E-3</v>
      </c>
      <c r="CP170" s="5">
        <v>0.8659</v>
      </c>
      <c r="CQ170" s="5">
        <v>0.63190000000000002</v>
      </c>
      <c r="CR170" s="5">
        <v>1</v>
      </c>
      <c r="CS170" s="5">
        <v>4.8498999999999999</v>
      </c>
      <c r="CT170" s="4"/>
      <c r="CU170" s="4"/>
      <c r="CV170" s="4"/>
      <c r="CW170" s="4"/>
      <c r="CX170" s="4"/>
      <c r="CY170" s="4"/>
      <c r="CZ170" s="4"/>
      <c r="DA170" s="4"/>
      <c r="DB170" s="5"/>
      <c r="DC170" s="5"/>
      <c r="DD170" s="5"/>
      <c r="DE170" s="5"/>
      <c r="DF170" s="5"/>
      <c r="DG170" s="5"/>
      <c r="DH170" s="5"/>
      <c r="DI170" s="5"/>
      <c r="DJ170" s="4">
        <v>0.64100000000000001</v>
      </c>
      <c r="DK170" s="4">
        <v>0.71779999999999999</v>
      </c>
      <c r="DL170" s="4">
        <v>0.25169999999999998</v>
      </c>
      <c r="DM170" s="4">
        <v>4.1000000000000003E-3</v>
      </c>
      <c r="DN170" s="4">
        <v>0.85650000000000004</v>
      </c>
      <c r="DO170" s="4">
        <v>0.24460000000000001</v>
      </c>
      <c r="DP170" s="4">
        <v>1</v>
      </c>
      <c r="DQ170" s="4">
        <v>2.7307000000000001</v>
      </c>
      <c r="DR170" s="5"/>
      <c r="DS170" s="5"/>
      <c r="DT170" s="5"/>
      <c r="DU170" s="5"/>
      <c r="DV170" s="5"/>
      <c r="DW170" s="5"/>
      <c r="DX170" s="5"/>
      <c r="DY170" s="5"/>
      <c r="DZ170" s="4">
        <v>0.63739999999999997</v>
      </c>
      <c r="EA170" s="4">
        <v>0.70430000000000004</v>
      </c>
      <c r="EB170" s="4">
        <v>0.28320000000000001</v>
      </c>
      <c r="EC170" s="4">
        <v>9.2999999999999992E-3</v>
      </c>
      <c r="ED170" s="4">
        <v>0.86450000000000005</v>
      </c>
      <c r="EE170" s="4">
        <v>0.63109999999999999</v>
      </c>
      <c r="EF170" s="4">
        <v>1</v>
      </c>
      <c r="EG170" s="4">
        <v>4.7229000000000001</v>
      </c>
      <c r="EH170" s="5"/>
      <c r="EI170" s="5"/>
      <c r="EJ170" s="5"/>
      <c r="EK170" s="5"/>
      <c r="EL170" s="5"/>
      <c r="EM170" s="5"/>
      <c r="EN170" s="5"/>
      <c r="EO170" s="5"/>
      <c r="EP170" s="4"/>
      <c r="EQ170" s="4"/>
      <c r="ER170" s="4"/>
      <c r="ES170" s="4"/>
      <c r="ET170" s="4"/>
      <c r="EU170" s="4"/>
      <c r="EV170" s="4"/>
      <c r="EW170" s="4"/>
      <c r="EX170" s="5"/>
      <c r="EY170" s="5"/>
      <c r="EZ170" s="5"/>
      <c r="FA170" s="5"/>
      <c r="FB170" s="5"/>
      <c r="FC170" s="5"/>
      <c r="FD170" s="5"/>
      <c r="FE170" s="5"/>
      <c r="FF170" s="4">
        <v>0.62419999999999998</v>
      </c>
      <c r="FG170" s="4">
        <v>0.67700000000000005</v>
      </c>
      <c r="FH170" s="4">
        <v>0.30049999999999999</v>
      </c>
      <c r="FI170" s="4">
        <v>4.8999999999999998E-3</v>
      </c>
      <c r="FJ170" s="4">
        <v>0.88129999999999997</v>
      </c>
      <c r="FK170" s="4">
        <v>0.64690000000000003</v>
      </c>
      <c r="FL170" s="4">
        <v>1</v>
      </c>
      <c r="FM170" s="4">
        <v>6.8586999999999998</v>
      </c>
      <c r="FN170" s="5">
        <v>0.63790000000000002</v>
      </c>
      <c r="FO170" s="5">
        <v>0.70589999999999997</v>
      </c>
      <c r="FP170" s="5">
        <v>0.2802</v>
      </c>
      <c r="FQ170" s="5">
        <v>9.1999999999999998E-3</v>
      </c>
      <c r="FR170" s="5">
        <v>0.8659</v>
      </c>
      <c r="FS170" s="5">
        <v>0.63190000000000002</v>
      </c>
      <c r="FT170" s="5">
        <v>1</v>
      </c>
      <c r="FU170" s="5">
        <v>5.7157</v>
      </c>
      <c r="FV170" s="4">
        <v>0.65980000000000005</v>
      </c>
      <c r="FW170" s="4">
        <v>0.75590000000000002</v>
      </c>
      <c r="FX170" s="4">
        <v>0.2414</v>
      </c>
      <c r="FY170" s="4">
        <v>1.67E-2</v>
      </c>
      <c r="FZ170" s="4">
        <v>0.8306</v>
      </c>
      <c r="GA170" s="4">
        <v>0.57599999999999996</v>
      </c>
      <c r="GB170" s="4">
        <v>0.99980000000000002</v>
      </c>
      <c r="GC170" s="4">
        <v>2.8984999999999999</v>
      </c>
      <c r="GD170" s="5"/>
      <c r="GE170" s="5"/>
      <c r="GF170" s="5"/>
      <c r="GG170" s="5"/>
      <c r="GH170" s="5"/>
      <c r="GI170" s="5"/>
      <c r="GJ170" s="5"/>
      <c r="GK170" s="5"/>
      <c r="GL170" s="4"/>
      <c r="GM170" s="4"/>
      <c r="GN170" s="4"/>
      <c r="GO170" s="4"/>
      <c r="GP170" s="4"/>
      <c r="GQ170" s="4"/>
      <c r="GR170" s="4"/>
      <c r="GS170" s="4"/>
      <c r="GT170" s="5"/>
      <c r="GU170" s="5"/>
      <c r="GV170" s="5"/>
      <c r="GW170" s="5"/>
      <c r="GX170" s="5"/>
      <c r="GY170" s="5"/>
      <c r="GZ170" s="5"/>
      <c r="HA170" s="5"/>
      <c r="HB170" s="4"/>
      <c r="HC170" s="4"/>
      <c r="HD170" s="4"/>
      <c r="HE170" s="4"/>
      <c r="HF170" s="4"/>
      <c r="HG170" s="4"/>
      <c r="HH170" s="4"/>
      <c r="HI170" s="4"/>
      <c r="HJ170" s="5"/>
      <c r="HK170" s="5"/>
      <c r="HL170" s="5"/>
      <c r="HM170" s="5"/>
      <c r="HN170" s="5"/>
      <c r="HO170" s="5"/>
      <c r="HP170" s="5"/>
      <c r="HQ170" s="5"/>
      <c r="HR170" s="4"/>
      <c r="HS170" s="4"/>
      <c r="HT170" s="4"/>
      <c r="HU170" s="4"/>
      <c r="HV170" s="4"/>
      <c r="HW170" s="4"/>
      <c r="HX170" s="4"/>
      <c r="HY170" s="4"/>
      <c r="HZ170" s="5"/>
      <c r="IA170" s="5"/>
      <c r="IB170" s="5"/>
      <c r="IC170" s="5"/>
      <c r="ID170" s="5"/>
      <c r="IE170" s="5"/>
      <c r="IF170" s="5"/>
      <c r="IG170" s="5"/>
      <c r="IH170" s="4"/>
      <c r="II170" s="4"/>
      <c r="IJ170" s="4"/>
      <c r="IK170" s="4"/>
      <c r="IL170" s="4"/>
      <c r="IM170" s="4"/>
      <c r="IN170" s="4"/>
      <c r="IO170" s="4"/>
      <c r="IP170" s="5"/>
      <c r="IQ170" s="5"/>
      <c r="IR170" s="5"/>
      <c r="IS170" s="5"/>
      <c r="IT170" s="5"/>
      <c r="IU170" s="5"/>
      <c r="IV170" s="5"/>
      <c r="IW170" s="5"/>
      <c r="IX170" s="4"/>
      <c r="IY170" s="4"/>
      <c r="IZ170" s="4"/>
      <c r="JA170" s="4"/>
      <c r="JB170" s="4"/>
      <c r="JC170" s="4"/>
      <c r="JD170" s="4"/>
      <c r="JE170" s="4"/>
      <c r="JF170" s="5"/>
      <c r="JG170" s="5"/>
      <c r="JH170" s="5"/>
      <c r="JI170" s="5"/>
      <c r="JJ170" s="5"/>
      <c r="JK170" s="5"/>
      <c r="JL170" s="5"/>
      <c r="JM170" s="5"/>
      <c r="JN170" s="4">
        <f t="shared" si="64"/>
        <v>0.64516666666666667</v>
      </c>
      <c r="JO170" s="4">
        <f t="shared" si="65"/>
        <v>0.7243733333333332</v>
      </c>
      <c r="JP170" s="4">
        <f t="shared" si="66"/>
        <v>0.26515333333333335</v>
      </c>
      <c r="JQ170" s="4">
        <f t="shared" si="67"/>
        <v>1.2586666666666664E-2</v>
      </c>
      <c r="JR170" s="4">
        <f t="shared" si="68"/>
        <v>0.84235333333333329</v>
      </c>
      <c r="JS170" s="4">
        <f t="shared" si="69"/>
        <v>0.57568999999999992</v>
      </c>
      <c r="JT170" s="4">
        <f t="shared" si="70"/>
        <v>0.99823333333333342</v>
      </c>
      <c r="JU170" s="4">
        <f t="shared" si="71"/>
        <v>4.8210466666666667</v>
      </c>
      <c r="JV170" s="1" t="str" cm="1">
        <f t="array" aca="1" ref="JV170" ca="1">CONCATENATE(INDIRECT(ADDRESS(1,MATCH(_xlfn.MINIFS(B170:JM170,metrics.rec,"MAE"),B170:JM170,0)+1)), ", ", INDIRECT(ADDRESS(2,MATCH(_xlfn.MINIFS(B170:JM170,metrics.rec,"MAE"),B170:JM170,0)+1)))</f>
        <v>k=5, r=0.1</v>
      </c>
      <c r="JW170" s="1" t="str" cm="1">
        <f t="array" aca="1" ref="JW170" ca="1">CONCATENATE(INDIRECT(ADDRESS(1,MATCH(_xlfn.MINIFS(B170:JM170,metrics.rec,"MSE"),B170:JM170,0)+1)), ", ", INDIRECT(ADDRESS(2,MATCH(_xlfn.MINIFS(B170:JM170,metrics.rec,"MSE"),B170:JM170,0)+1)))</f>
        <v>k=5, r=0.1</v>
      </c>
      <c r="JX170" s="1" t="str" cm="1">
        <f t="array" aca="1" ref="JX170" ca="1">CONCATENATE(INDIRECT(ADDRESS(1,MATCH(_xlfn.MAXIFS(B170:JM170,metrics.rec,"R"),B170:JM170,0)+1)), ", ", INDIRECT(ADDRESS(2,MATCH(_xlfn.MAXIFS(B170:JM170,metrics.rec,"R"),B170:JM170,0)+1)))</f>
        <v>k=5, r=0.2</v>
      </c>
      <c r="JY170" s="1" t="str" cm="1">
        <f t="array" aca="1" ref="JY170" ca="1">CONCATENATE(INDIRECT(ADDRESS(1,MATCH(_xlfn.MAXIFS(B170:JM170,metrics.rec,"Precision"),B170:JM170,0)+1)), ", ", INDIRECT(ADDRESS(2,MATCH(_xlfn.MAXIFS(B170:JM170,metrics.rec,"Precision"),B170:JM170,0)+1)))</f>
        <v>k=5, r=0.9</v>
      </c>
      <c r="JZ170" s="1" t="str" cm="1">
        <f t="array" aca="1" ref="JZ170" ca="1">CONCATENATE(INDIRECT(ADDRESS(1,MATCH(_xlfn.MAXIFS(B170:JM170,metrics.rec,"Recall"),B170:JM170,0)+1)), ", ", INDIRECT(ADDRESS(2,MATCH(_xlfn.MAXIFS(B170:JM170,metrics.rec,"Recall"),B170:JM170,0)+1)))</f>
        <v>k=5, r=0.1</v>
      </c>
      <c r="KA170" s="1" t="str" cm="1">
        <f t="array" aca="1" ref="KA170" ca="1">CONCATENATE(INDIRECT(ADDRESS(1,MATCH(_xlfn.MAXIFS(B170:JM170,metrics.rec,"Coverage"),B170:JM170,0)+1)), ", ", INDIRECT(ADDRESS(2,MATCH(_xlfn.MAXIFS(B170:JM170,metrics.rec,"Coverage"),B170:JM170,0)+1)))</f>
        <v>k=5, r=0.2</v>
      </c>
      <c r="KB170" s="1" t="str" cm="1">
        <f t="array" aca="1" ref="KB170" ca="1">CONCATENATE(INDIRECT(ADDRESS(1,MATCH(_xlfn.MAXIFS(B170:JM170,metrics.rec,"Recatio"),B170:JM170,0)+1)), ", ", INDIRECT(ADDRESS(2,MATCH(_xlfn.MAXIFS(B170:JM170,metrics.rec,"Recatio"),B170:JM170,0)+1)))</f>
        <v>k=5, r=0.1</v>
      </c>
      <c r="KC170" s="1" t="str" cm="1">
        <f t="array" aca="1" ref="KC170" ca="1">CONCATENATE(INDIRECT(ADDRESS(1,MATCH(_xlfn.MINIFS(B170:JM170,metrics.rec,"Time"),B170:JM170,0)+1)), ", ", INDIRECT(ADDRESS(2,MATCH(_xlfn.MINIFS(B170:JM170,metrics.rec,"Time"),B170:JM170,0)+1)))</f>
        <v>k=5, r=0.9</v>
      </c>
    </row>
    <row r="171" spans="1:289" x14ac:dyDescent="0.2">
      <c r="A171" s="1" t="s">
        <v>152</v>
      </c>
      <c r="B171" s="4">
        <v>0.60060000000000002</v>
      </c>
      <c r="C171" s="4">
        <v>0.62970000000000004</v>
      </c>
      <c r="D171" s="4">
        <v>0.31430000000000002</v>
      </c>
      <c r="E171" s="4">
        <v>1.6000000000000001E-3</v>
      </c>
      <c r="F171" s="4">
        <v>0.89029999999999998</v>
      </c>
      <c r="G171" s="4"/>
      <c r="H171" s="4">
        <v>1</v>
      </c>
      <c r="I171" s="4">
        <v>7.7599</v>
      </c>
      <c r="J171" s="5">
        <v>0.60770000000000002</v>
      </c>
      <c r="K171" s="5">
        <v>0.64470000000000005</v>
      </c>
      <c r="L171" s="5">
        <v>0.31929999999999997</v>
      </c>
      <c r="M171" s="5">
        <v>3.0999999999999999E-3</v>
      </c>
      <c r="N171" s="5">
        <v>0.88500000000000001</v>
      </c>
      <c r="O171" s="5">
        <v>0.65859999999999996</v>
      </c>
      <c r="P171" s="5">
        <v>1</v>
      </c>
      <c r="Q171" s="5">
        <v>9.7332999999999998</v>
      </c>
      <c r="R171" s="4">
        <v>0.61519999999999997</v>
      </c>
      <c r="S171" s="4">
        <v>0.66259999999999997</v>
      </c>
      <c r="T171" s="4">
        <v>0.30270000000000002</v>
      </c>
      <c r="U171" s="4">
        <v>4.7999999999999996E-3</v>
      </c>
      <c r="V171" s="4">
        <v>0.87919999999999998</v>
      </c>
      <c r="W171" s="4"/>
      <c r="X171" s="4">
        <v>1</v>
      </c>
      <c r="Y171" s="4">
        <v>6.3544999999999998</v>
      </c>
      <c r="Z171" s="5">
        <v>0.62129999999999996</v>
      </c>
      <c r="AA171" s="5">
        <v>0.67379999999999995</v>
      </c>
      <c r="AB171" s="5">
        <v>0.29039999999999999</v>
      </c>
      <c r="AC171" s="5">
        <v>6.7000000000000002E-3</v>
      </c>
      <c r="AD171" s="5">
        <v>0.87409999999999999</v>
      </c>
      <c r="AE171" s="5">
        <v>0.65690000000000004</v>
      </c>
      <c r="AF171" s="5">
        <v>1</v>
      </c>
      <c r="AG171" s="5">
        <v>6.5147000000000004</v>
      </c>
      <c r="AH171" s="4">
        <v>0.62949999999999995</v>
      </c>
      <c r="AI171" s="4">
        <v>0.69230000000000003</v>
      </c>
      <c r="AJ171" s="4">
        <v>0.28100000000000003</v>
      </c>
      <c r="AK171" s="4">
        <v>8.8999999999999999E-3</v>
      </c>
      <c r="AL171" s="4">
        <v>0.86029999999999995</v>
      </c>
      <c r="AM171" s="4"/>
      <c r="AN171" s="4">
        <v>1</v>
      </c>
      <c r="AO171" s="4">
        <v>4.7272999999999996</v>
      </c>
      <c r="AP171" s="5">
        <v>0.64500000000000002</v>
      </c>
      <c r="AQ171" s="5">
        <v>0.72650000000000003</v>
      </c>
      <c r="AR171" s="5">
        <v>0.24809999999999999</v>
      </c>
      <c r="AS171" s="5">
        <v>1.15E-2</v>
      </c>
      <c r="AT171" s="5">
        <v>0.84609999999999996</v>
      </c>
      <c r="AU171" s="5">
        <v>0.65090000000000003</v>
      </c>
      <c r="AV171" s="5">
        <v>1</v>
      </c>
      <c r="AW171" s="5">
        <v>4.1773999999999996</v>
      </c>
      <c r="AX171" s="4">
        <v>0.66259999999999997</v>
      </c>
      <c r="AY171" s="4">
        <v>0.76980000000000004</v>
      </c>
      <c r="AZ171" s="4">
        <v>0.21820000000000001</v>
      </c>
      <c r="BA171" s="4">
        <v>1.4800000000000001E-2</v>
      </c>
      <c r="BB171" s="4">
        <v>0.82369999999999999</v>
      </c>
      <c r="BC171" s="4"/>
      <c r="BD171" s="4">
        <v>1</v>
      </c>
      <c r="BE171" s="4">
        <v>3.2856000000000001</v>
      </c>
      <c r="BF171" s="5">
        <v>0.69579999999999997</v>
      </c>
      <c r="BG171" s="5">
        <v>0.85419999999999996</v>
      </c>
      <c r="BH171" s="5">
        <v>0.1847</v>
      </c>
      <c r="BI171" s="5">
        <v>1.9599999999999999E-2</v>
      </c>
      <c r="BJ171" s="5">
        <v>0.78359999999999996</v>
      </c>
      <c r="BK171" s="5">
        <v>0.63429999999999997</v>
      </c>
      <c r="BL171" s="5">
        <v>0.99870000000000003</v>
      </c>
      <c r="BM171" s="5">
        <v>1.9794</v>
      </c>
      <c r="BN171" s="4">
        <v>0.75619999999999998</v>
      </c>
      <c r="BO171" s="4">
        <v>1.0027999999999999</v>
      </c>
      <c r="BP171" s="4">
        <v>0.13550000000000001</v>
      </c>
      <c r="BQ171" s="4">
        <v>2.8400000000000002E-2</v>
      </c>
      <c r="BR171" s="4">
        <v>0.69610000000000005</v>
      </c>
      <c r="BS171" s="4"/>
      <c r="BT171" s="4">
        <v>0.9839</v>
      </c>
      <c r="BU171" s="4">
        <v>1.0803</v>
      </c>
      <c r="BV171" s="5"/>
      <c r="BW171" s="5"/>
      <c r="BX171" s="5"/>
      <c r="BY171" s="5"/>
      <c r="BZ171" s="5"/>
      <c r="CA171" s="5"/>
      <c r="CB171" s="5"/>
      <c r="CC171" s="5"/>
      <c r="CD171" s="4"/>
      <c r="CE171" s="4"/>
      <c r="CF171" s="4"/>
      <c r="CG171" s="4"/>
      <c r="CH171" s="4"/>
      <c r="CI171" s="4"/>
      <c r="CJ171" s="4"/>
      <c r="CK171" s="4"/>
      <c r="CL171" s="5">
        <v>0.63100000000000001</v>
      </c>
      <c r="CM171" s="5">
        <v>0.69679999999999997</v>
      </c>
      <c r="CN171" s="5">
        <v>0.27850000000000003</v>
      </c>
      <c r="CO171" s="5">
        <v>8.8999999999999999E-3</v>
      </c>
      <c r="CP171" s="5">
        <v>0.86180000000000001</v>
      </c>
      <c r="CQ171" s="5">
        <v>0.65429999999999999</v>
      </c>
      <c r="CR171" s="5">
        <v>1</v>
      </c>
      <c r="CS171" s="5">
        <v>4.9189999999999996</v>
      </c>
      <c r="CT171" s="4"/>
      <c r="CU171" s="4"/>
      <c r="CV171" s="4"/>
      <c r="CW171" s="4"/>
      <c r="CX171" s="4"/>
      <c r="CY171" s="4"/>
      <c r="CZ171" s="4"/>
      <c r="DA171" s="4"/>
      <c r="DB171" s="5"/>
      <c r="DC171" s="5"/>
      <c r="DD171" s="5"/>
      <c r="DE171" s="5"/>
      <c r="DF171" s="5"/>
      <c r="DG171" s="5"/>
      <c r="DH171" s="5"/>
      <c r="DI171" s="5"/>
      <c r="DJ171" s="4">
        <v>0.64549999999999996</v>
      </c>
      <c r="DK171" s="4">
        <v>0.72809999999999997</v>
      </c>
      <c r="DL171" s="4">
        <v>0.23200000000000001</v>
      </c>
      <c r="DM171" s="4">
        <v>4.3E-3</v>
      </c>
      <c r="DN171" s="4">
        <v>0.85299999999999998</v>
      </c>
      <c r="DO171" s="4">
        <v>0.23319999999999999</v>
      </c>
      <c r="DP171" s="4">
        <v>1</v>
      </c>
      <c r="DQ171" s="4">
        <v>2.8675999999999999</v>
      </c>
      <c r="DR171" s="5"/>
      <c r="DS171" s="5"/>
      <c r="DT171" s="5"/>
      <c r="DU171" s="5"/>
      <c r="DV171" s="5"/>
      <c r="DW171" s="5"/>
      <c r="DX171" s="5"/>
      <c r="DY171" s="5"/>
      <c r="DZ171" s="4">
        <v>0.63070000000000004</v>
      </c>
      <c r="EA171" s="4">
        <v>0.69510000000000005</v>
      </c>
      <c r="EB171" s="4">
        <v>0.28120000000000001</v>
      </c>
      <c r="EC171" s="4">
        <v>8.8999999999999999E-3</v>
      </c>
      <c r="ED171" s="4">
        <v>0.86019999999999996</v>
      </c>
      <c r="EE171" s="4">
        <v>0.65359999999999996</v>
      </c>
      <c r="EF171" s="4">
        <v>1</v>
      </c>
      <c r="EG171" s="4">
        <v>5.0286</v>
      </c>
      <c r="EH171" s="5"/>
      <c r="EI171" s="5"/>
      <c r="EJ171" s="5"/>
      <c r="EK171" s="5"/>
      <c r="EL171" s="5"/>
      <c r="EM171" s="5"/>
      <c r="EN171" s="5"/>
      <c r="EO171" s="5"/>
      <c r="EP171" s="4"/>
      <c r="EQ171" s="4"/>
      <c r="ER171" s="4"/>
      <c r="ES171" s="4"/>
      <c r="ET171" s="4"/>
      <c r="EU171" s="4"/>
      <c r="EV171" s="4"/>
      <c r="EW171" s="4"/>
      <c r="EX171" s="5"/>
      <c r="EY171" s="5"/>
      <c r="EZ171" s="5"/>
      <c r="FA171" s="5"/>
      <c r="FB171" s="5"/>
      <c r="FC171" s="5"/>
      <c r="FD171" s="5"/>
      <c r="FE171" s="5"/>
      <c r="FF171" s="4">
        <v>0.61439999999999995</v>
      </c>
      <c r="FG171" s="4">
        <v>0.65969999999999995</v>
      </c>
      <c r="FH171" s="4">
        <v>0.31059999999999999</v>
      </c>
      <c r="FI171" s="4">
        <v>4.7999999999999996E-3</v>
      </c>
      <c r="FJ171" s="4">
        <v>0.88</v>
      </c>
      <c r="FK171" s="4">
        <v>0.65690000000000004</v>
      </c>
      <c r="FL171" s="4">
        <v>1</v>
      </c>
      <c r="FM171" s="4">
        <v>6.9135</v>
      </c>
      <c r="FN171" s="5">
        <v>0.63149999999999995</v>
      </c>
      <c r="FO171" s="5">
        <v>0.69730000000000003</v>
      </c>
      <c r="FP171" s="5">
        <v>0.27879999999999999</v>
      </c>
      <c r="FQ171" s="5">
        <v>8.8999999999999999E-3</v>
      </c>
      <c r="FR171" s="5">
        <v>0.86199999999999999</v>
      </c>
      <c r="FS171" s="5">
        <v>0.65449999999999997</v>
      </c>
      <c r="FT171" s="5">
        <v>1</v>
      </c>
      <c r="FU171" s="5">
        <v>5.7455999999999996</v>
      </c>
      <c r="FV171" s="4">
        <v>0.66259999999999997</v>
      </c>
      <c r="FW171" s="4">
        <v>0.77090000000000003</v>
      </c>
      <c r="FX171" s="4">
        <v>0.2253</v>
      </c>
      <c r="FY171" s="4">
        <v>1.4800000000000001E-2</v>
      </c>
      <c r="FZ171" s="4">
        <v>0.82299999999999995</v>
      </c>
      <c r="GA171" s="4">
        <v>0.64700000000000002</v>
      </c>
      <c r="GB171" s="4">
        <v>0.99990000000000001</v>
      </c>
      <c r="GC171" s="4">
        <v>2.8591000000000002</v>
      </c>
      <c r="GD171" s="5"/>
      <c r="GE171" s="5"/>
      <c r="GF171" s="5"/>
      <c r="GG171" s="5"/>
      <c r="GH171" s="5"/>
      <c r="GI171" s="5"/>
      <c r="GJ171" s="5"/>
      <c r="GK171" s="5"/>
      <c r="GL171" s="4"/>
      <c r="GM171" s="4"/>
      <c r="GN171" s="4"/>
      <c r="GO171" s="4"/>
      <c r="GP171" s="4"/>
      <c r="GQ171" s="4"/>
      <c r="GR171" s="4"/>
      <c r="GS171" s="4"/>
      <c r="GT171" s="5"/>
      <c r="GU171" s="5"/>
      <c r="GV171" s="5"/>
      <c r="GW171" s="5"/>
      <c r="GX171" s="5"/>
      <c r="GY171" s="5"/>
      <c r="GZ171" s="5"/>
      <c r="HA171" s="5"/>
      <c r="HB171" s="4"/>
      <c r="HC171" s="4"/>
      <c r="HD171" s="4"/>
      <c r="HE171" s="4"/>
      <c r="HF171" s="4"/>
      <c r="HG171" s="4"/>
      <c r="HH171" s="4"/>
      <c r="HI171" s="4"/>
      <c r="HJ171" s="5"/>
      <c r="HK171" s="5"/>
      <c r="HL171" s="5"/>
      <c r="HM171" s="5"/>
      <c r="HN171" s="5"/>
      <c r="HO171" s="5"/>
      <c r="HP171" s="5"/>
      <c r="HQ171" s="5"/>
      <c r="HR171" s="4"/>
      <c r="HS171" s="4"/>
      <c r="HT171" s="4"/>
      <c r="HU171" s="4"/>
      <c r="HV171" s="4"/>
      <c r="HW171" s="4"/>
      <c r="HX171" s="4"/>
      <c r="HY171" s="4"/>
      <c r="HZ171" s="5"/>
      <c r="IA171" s="5"/>
      <c r="IB171" s="5"/>
      <c r="IC171" s="5"/>
      <c r="ID171" s="5"/>
      <c r="IE171" s="5"/>
      <c r="IF171" s="5"/>
      <c r="IG171" s="5"/>
      <c r="IH171" s="4"/>
      <c r="II171" s="4"/>
      <c r="IJ171" s="4"/>
      <c r="IK171" s="4"/>
      <c r="IL171" s="4"/>
      <c r="IM171" s="4"/>
      <c r="IN171" s="4"/>
      <c r="IO171" s="4"/>
      <c r="IP171" s="5"/>
      <c r="IQ171" s="5"/>
      <c r="IR171" s="5"/>
      <c r="IS171" s="5"/>
      <c r="IT171" s="5"/>
      <c r="IU171" s="5"/>
      <c r="IV171" s="5"/>
      <c r="IW171" s="5"/>
      <c r="IX171" s="4"/>
      <c r="IY171" s="4"/>
      <c r="IZ171" s="4"/>
      <c r="JA171" s="4"/>
      <c r="JB171" s="4"/>
      <c r="JC171" s="4"/>
      <c r="JD171" s="4"/>
      <c r="JE171" s="4"/>
      <c r="JF171" s="5"/>
      <c r="JG171" s="5"/>
      <c r="JH171" s="5"/>
      <c r="JI171" s="5"/>
      <c r="JJ171" s="5"/>
      <c r="JK171" s="5"/>
      <c r="JL171" s="5"/>
      <c r="JM171" s="5"/>
      <c r="JN171" s="4">
        <f t="shared" si="64"/>
        <v>0.6433066666666668</v>
      </c>
      <c r="JO171" s="4">
        <f t="shared" si="65"/>
        <v>0.72695333333333323</v>
      </c>
      <c r="JP171" s="4">
        <f t="shared" si="66"/>
        <v>0.26003999999999999</v>
      </c>
      <c r="JQ171" s="4">
        <f t="shared" si="67"/>
        <v>0.01</v>
      </c>
      <c r="JR171" s="4">
        <f t="shared" si="68"/>
        <v>0.84522666666666679</v>
      </c>
      <c r="JS171" s="4">
        <f t="shared" si="69"/>
        <v>0.61002000000000001</v>
      </c>
      <c r="JT171" s="4">
        <f t="shared" si="70"/>
        <v>0.99883333333333335</v>
      </c>
      <c r="JU171" s="4">
        <f t="shared" si="71"/>
        <v>4.9297200000000005</v>
      </c>
      <c r="JV171" s="1" t="str" cm="1">
        <f t="array" aca="1" ref="JV171" ca="1">CONCATENATE(INDIRECT(ADDRESS(1,MATCH(_xlfn.MINIFS(B171:JM171,metrics.rec,"MAE"),B171:JM171,0)+1)), ", ", INDIRECT(ADDRESS(2,MATCH(_xlfn.MINIFS(B171:JM171,metrics.rec,"MAE"),B171:JM171,0)+1)))</f>
        <v>k=5, r=0.1</v>
      </c>
      <c r="JW171" s="1" t="str" cm="1">
        <f t="array" aca="1" ref="JW171" ca="1">CONCATENATE(INDIRECT(ADDRESS(1,MATCH(_xlfn.MINIFS(B171:JM171,metrics.rec,"MSE"),B171:JM171,0)+1)), ", ", INDIRECT(ADDRESS(2,MATCH(_xlfn.MINIFS(B171:JM171,metrics.rec,"MSE"),B171:JM171,0)+1)))</f>
        <v>k=5, r=0.1</v>
      </c>
      <c r="JX171" s="1" t="str" cm="1">
        <f t="array" aca="1" ref="JX171" ca="1">CONCATENATE(INDIRECT(ADDRESS(1,MATCH(_xlfn.MAXIFS(B171:JM171,metrics.rec,"R"),B171:JM171,0)+1)), ", ", INDIRECT(ADDRESS(2,MATCH(_xlfn.MAXIFS(B171:JM171,metrics.rec,"R"),B171:JM171,0)+1)))</f>
        <v>k=5, r=0.2</v>
      </c>
      <c r="JY171" s="1" t="str" cm="1">
        <f t="array" aca="1" ref="JY171" ca="1">CONCATENATE(INDIRECT(ADDRESS(1,MATCH(_xlfn.MAXIFS(B171:JM171,metrics.rec,"Precision"),B171:JM171,0)+1)), ", ", INDIRECT(ADDRESS(2,MATCH(_xlfn.MAXIFS(B171:JM171,metrics.rec,"Precision"),B171:JM171,0)+1)))</f>
        <v>k=5, r=0.9</v>
      </c>
      <c r="JZ171" s="1" t="str" cm="1">
        <f t="array" aca="1" ref="JZ171" ca="1">CONCATENATE(INDIRECT(ADDRESS(1,MATCH(_xlfn.MAXIFS(B171:JM171,metrics.rec,"Recall"),B171:JM171,0)+1)), ", ", INDIRECT(ADDRESS(2,MATCH(_xlfn.MAXIFS(B171:JM171,metrics.rec,"Recall"),B171:JM171,0)+1)))</f>
        <v>k=5, r=0.1</v>
      </c>
      <c r="KA171" s="1" t="str" cm="1">
        <f t="array" aca="1" ref="KA171" ca="1">CONCATENATE(INDIRECT(ADDRESS(1,MATCH(_xlfn.MAXIFS(B171:JM171,metrics.rec,"Coverage"),B171:JM171,0)+1)), ", ", INDIRECT(ADDRESS(2,MATCH(_xlfn.MAXIFS(B171:JM171,metrics.rec,"Coverage"),B171:JM171,0)+1)))</f>
        <v>k=5, r=0.2</v>
      </c>
      <c r="KB171" s="1" t="str" cm="1">
        <f t="array" aca="1" ref="KB171" ca="1">CONCATENATE(INDIRECT(ADDRESS(1,MATCH(_xlfn.MAXIFS(B171:JM171,metrics.rec,"Recatio"),B171:JM171,0)+1)), ", ", INDIRECT(ADDRESS(2,MATCH(_xlfn.MAXIFS(B171:JM171,metrics.rec,"Recatio"),B171:JM171,0)+1)))</f>
        <v>k=5, r=0.1</v>
      </c>
      <c r="KC171" s="1" t="str" cm="1">
        <f t="array" aca="1" ref="KC171" ca="1">CONCATENATE(INDIRECT(ADDRESS(1,MATCH(_xlfn.MINIFS(B171:JM171,metrics.rec,"Time"),B171:JM171,0)+1)), ", ", INDIRECT(ADDRESS(2,MATCH(_xlfn.MINIFS(B171:JM171,metrics.rec,"Time"),B171:JM171,0)+1)))</f>
        <v>k=5, r=0.9</v>
      </c>
    </row>
    <row r="172" spans="1:289" x14ac:dyDescent="0.2">
      <c r="A172" s="1" t="s">
        <v>153</v>
      </c>
      <c r="B172" s="4">
        <v>0.60270000000000001</v>
      </c>
      <c r="C172" s="4">
        <v>0.63339999999999996</v>
      </c>
      <c r="D172" s="4">
        <v>0.31180000000000002</v>
      </c>
      <c r="E172" s="4">
        <v>1.6000000000000001E-3</v>
      </c>
      <c r="F172" s="4">
        <v>0.88990000000000002</v>
      </c>
      <c r="G172" s="4"/>
      <c r="H172" s="4">
        <v>1</v>
      </c>
      <c r="I172" s="4">
        <v>7.8867000000000003</v>
      </c>
      <c r="J172" s="5">
        <v>0.60909999999999997</v>
      </c>
      <c r="K172" s="5">
        <v>0.64749999999999996</v>
      </c>
      <c r="L172" s="5">
        <v>0.31879999999999997</v>
      </c>
      <c r="M172" s="5">
        <v>3.0999999999999999E-3</v>
      </c>
      <c r="N172" s="5">
        <v>0.88470000000000004</v>
      </c>
      <c r="O172" s="5">
        <v>0.65810000000000002</v>
      </c>
      <c r="P172" s="5">
        <v>1</v>
      </c>
      <c r="Q172" s="5">
        <v>9.4620999999999995</v>
      </c>
      <c r="R172" s="4">
        <v>0.61709999999999998</v>
      </c>
      <c r="S172" s="4">
        <v>0.66639999999999999</v>
      </c>
      <c r="T172" s="4">
        <v>0.30109999999999998</v>
      </c>
      <c r="U172" s="4">
        <v>4.7999999999999996E-3</v>
      </c>
      <c r="V172" s="4">
        <v>0.87880000000000003</v>
      </c>
      <c r="W172" s="4"/>
      <c r="X172" s="4">
        <v>1</v>
      </c>
      <c r="Y172" s="4">
        <v>6.2831000000000001</v>
      </c>
      <c r="Z172" s="5">
        <v>0.62290000000000001</v>
      </c>
      <c r="AA172" s="5">
        <v>0.67669999999999997</v>
      </c>
      <c r="AB172" s="5">
        <v>0.29020000000000001</v>
      </c>
      <c r="AC172" s="5">
        <v>6.7000000000000002E-3</v>
      </c>
      <c r="AD172" s="5">
        <v>0.87370000000000003</v>
      </c>
      <c r="AE172" s="5">
        <v>0.65639999999999998</v>
      </c>
      <c r="AF172" s="5">
        <v>1</v>
      </c>
      <c r="AG172" s="5">
        <v>6.7807000000000004</v>
      </c>
      <c r="AH172" s="4">
        <v>0.63149999999999995</v>
      </c>
      <c r="AI172" s="4">
        <v>0.69620000000000004</v>
      </c>
      <c r="AJ172" s="4">
        <v>0.28089999999999998</v>
      </c>
      <c r="AK172" s="4">
        <v>8.8999999999999999E-3</v>
      </c>
      <c r="AL172" s="4">
        <v>0.86060000000000003</v>
      </c>
      <c r="AM172" s="4"/>
      <c r="AN172" s="4">
        <v>1</v>
      </c>
      <c r="AO172" s="4">
        <v>4.8155999999999999</v>
      </c>
      <c r="AP172" s="5">
        <v>0.64639999999999997</v>
      </c>
      <c r="AQ172" s="5">
        <v>0.72909999999999997</v>
      </c>
      <c r="AR172" s="5">
        <v>0.2472</v>
      </c>
      <c r="AS172" s="5">
        <v>1.15E-2</v>
      </c>
      <c r="AT172" s="5">
        <v>0.84599999999999997</v>
      </c>
      <c r="AU172" s="5">
        <v>0.65039999999999998</v>
      </c>
      <c r="AV172" s="5">
        <v>1</v>
      </c>
      <c r="AW172" s="5">
        <v>4.1830999999999996</v>
      </c>
      <c r="AX172" s="4">
        <v>0.66390000000000005</v>
      </c>
      <c r="AY172" s="4">
        <v>0.77200000000000002</v>
      </c>
      <c r="AZ172" s="4">
        <v>0.21879999999999999</v>
      </c>
      <c r="BA172" s="4">
        <v>1.4800000000000001E-2</v>
      </c>
      <c r="BB172" s="4">
        <v>0.82410000000000005</v>
      </c>
      <c r="BC172" s="4"/>
      <c r="BD172" s="4">
        <v>1</v>
      </c>
      <c r="BE172" s="4">
        <v>3.2887</v>
      </c>
      <c r="BF172" s="5">
        <v>0.69689999999999996</v>
      </c>
      <c r="BG172" s="5">
        <v>0.85589999999999999</v>
      </c>
      <c r="BH172" s="5">
        <v>0.18479999999999999</v>
      </c>
      <c r="BI172" s="5">
        <v>1.9599999999999999E-2</v>
      </c>
      <c r="BJ172" s="5">
        <v>0.78410000000000002</v>
      </c>
      <c r="BK172" s="5">
        <v>0.63429999999999997</v>
      </c>
      <c r="BL172" s="5">
        <v>0.99870000000000003</v>
      </c>
      <c r="BM172" s="5">
        <v>1.9856</v>
      </c>
      <c r="BN172" s="4">
        <v>0.75649999999999995</v>
      </c>
      <c r="BO172" s="4">
        <v>1.0028999999999999</v>
      </c>
      <c r="BP172" s="4">
        <v>0.13550000000000001</v>
      </c>
      <c r="BQ172" s="4">
        <v>2.8400000000000002E-2</v>
      </c>
      <c r="BR172" s="4">
        <v>0.69679999999999997</v>
      </c>
      <c r="BS172" s="4"/>
      <c r="BT172" s="4">
        <v>0.9839</v>
      </c>
      <c r="BU172" s="4">
        <v>0.96689999999999998</v>
      </c>
      <c r="BV172" s="5"/>
      <c r="BW172" s="5"/>
      <c r="BX172" s="5"/>
      <c r="BY172" s="5"/>
      <c r="BZ172" s="5"/>
      <c r="CA172" s="5"/>
      <c r="CB172" s="5"/>
      <c r="CC172" s="5"/>
      <c r="CD172" s="4"/>
      <c r="CE172" s="4"/>
      <c r="CF172" s="4"/>
      <c r="CG172" s="4"/>
      <c r="CH172" s="4"/>
      <c r="CI172" s="4"/>
      <c r="CJ172" s="4"/>
      <c r="CK172" s="4"/>
      <c r="CL172" s="5">
        <v>0.63280000000000003</v>
      </c>
      <c r="CM172" s="5">
        <v>0.70030000000000003</v>
      </c>
      <c r="CN172" s="5">
        <v>0.27760000000000001</v>
      </c>
      <c r="CO172" s="5">
        <v>8.8999999999999999E-3</v>
      </c>
      <c r="CP172" s="5">
        <v>0.86180000000000001</v>
      </c>
      <c r="CQ172" s="5">
        <v>0.65390000000000004</v>
      </c>
      <c r="CR172" s="5">
        <v>1</v>
      </c>
      <c r="CS172" s="5">
        <v>4.9812000000000003</v>
      </c>
      <c r="CT172" s="4"/>
      <c r="CU172" s="4"/>
      <c r="CV172" s="4"/>
      <c r="CW172" s="4"/>
      <c r="CX172" s="4"/>
      <c r="CY172" s="4"/>
      <c r="CZ172" s="4"/>
      <c r="DA172" s="4"/>
      <c r="DB172" s="5"/>
      <c r="DC172" s="5"/>
      <c r="DD172" s="5"/>
      <c r="DE172" s="5"/>
      <c r="DF172" s="5"/>
      <c r="DG172" s="5"/>
      <c r="DH172" s="5"/>
      <c r="DI172" s="5"/>
      <c r="DJ172" s="4">
        <v>0.64410000000000001</v>
      </c>
      <c r="DK172" s="4">
        <v>0.72629999999999995</v>
      </c>
      <c r="DL172" s="4">
        <v>0.23369999999999999</v>
      </c>
      <c r="DM172" s="4">
        <v>4.1999999999999997E-3</v>
      </c>
      <c r="DN172" s="4">
        <v>0.85340000000000005</v>
      </c>
      <c r="DO172" s="4">
        <v>0.23549999999999999</v>
      </c>
      <c r="DP172" s="4">
        <v>1</v>
      </c>
      <c r="DQ172" s="4">
        <v>2.778</v>
      </c>
      <c r="DR172" s="5"/>
      <c r="DS172" s="5"/>
      <c r="DT172" s="5"/>
      <c r="DU172" s="5"/>
      <c r="DV172" s="5"/>
      <c r="DW172" s="5"/>
      <c r="DX172" s="5"/>
      <c r="DY172" s="5"/>
      <c r="DZ172" s="4">
        <v>0.63249999999999995</v>
      </c>
      <c r="EA172" s="4">
        <v>0.6986</v>
      </c>
      <c r="EB172" s="4">
        <v>0.28110000000000002</v>
      </c>
      <c r="EC172" s="4">
        <v>8.8999999999999999E-3</v>
      </c>
      <c r="ED172" s="4">
        <v>0.86019999999999996</v>
      </c>
      <c r="EE172" s="4">
        <v>0.65310000000000001</v>
      </c>
      <c r="EF172" s="4">
        <v>1</v>
      </c>
      <c r="EG172" s="4">
        <v>5.5236999999999998</v>
      </c>
      <c r="EH172" s="5"/>
      <c r="EI172" s="5"/>
      <c r="EJ172" s="5"/>
      <c r="EK172" s="5"/>
      <c r="EL172" s="5"/>
      <c r="EM172" s="5"/>
      <c r="EN172" s="5"/>
      <c r="EO172" s="5"/>
      <c r="EP172" s="4"/>
      <c r="EQ172" s="4"/>
      <c r="ER172" s="4"/>
      <c r="ES172" s="4"/>
      <c r="ET172" s="4"/>
      <c r="EU172" s="4"/>
      <c r="EV172" s="4"/>
      <c r="EW172" s="4"/>
      <c r="EX172" s="5"/>
      <c r="EY172" s="5"/>
      <c r="EZ172" s="5"/>
      <c r="FA172" s="5"/>
      <c r="FB172" s="5"/>
      <c r="FC172" s="5"/>
      <c r="FD172" s="5"/>
      <c r="FE172" s="5"/>
      <c r="FF172" s="4">
        <v>0.61619999999999997</v>
      </c>
      <c r="FG172" s="4">
        <v>0.66310000000000002</v>
      </c>
      <c r="FH172" s="4">
        <v>0.31109999999999999</v>
      </c>
      <c r="FI172" s="4">
        <v>4.7999999999999996E-3</v>
      </c>
      <c r="FJ172" s="4">
        <v>0.87990000000000002</v>
      </c>
      <c r="FK172" s="4">
        <v>0.65639999999999998</v>
      </c>
      <c r="FL172" s="4">
        <v>1</v>
      </c>
      <c r="FM172" s="4">
        <v>7.0515999999999996</v>
      </c>
      <c r="FN172" s="5">
        <v>0.6331</v>
      </c>
      <c r="FO172" s="5">
        <v>0.70040000000000002</v>
      </c>
      <c r="FP172" s="5">
        <v>0.27729999999999999</v>
      </c>
      <c r="FQ172" s="5">
        <v>8.8999999999999999E-3</v>
      </c>
      <c r="FR172" s="5">
        <v>0.8619</v>
      </c>
      <c r="FS172" s="5">
        <v>0.6542</v>
      </c>
      <c r="FT172" s="5">
        <v>1</v>
      </c>
      <c r="FU172" s="5">
        <v>5.8292000000000002</v>
      </c>
      <c r="FV172" s="4">
        <v>0.66420000000000001</v>
      </c>
      <c r="FW172" s="4">
        <v>0.77370000000000005</v>
      </c>
      <c r="FX172" s="4">
        <v>0.22500000000000001</v>
      </c>
      <c r="FY172" s="4">
        <v>1.4800000000000001E-2</v>
      </c>
      <c r="FZ172" s="4">
        <v>0.82320000000000004</v>
      </c>
      <c r="GA172" s="4">
        <v>0.64670000000000005</v>
      </c>
      <c r="GB172" s="4">
        <v>0.99990000000000001</v>
      </c>
      <c r="GC172" s="4">
        <v>2.8693</v>
      </c>
      <c r="GD172" s="5"/>
      <c r="GE172" s="5"/>
      <c r="GF172" s="5"/>
      <c r="GG172" s="5"/>
      <c r="GH172" s="5"/>
      <c r="GI172" s="5"/>
      <c r="GJ172" s="5"/>
      <c r="GK172" s="5"/>
      <c r="GL172" s="4"/>
      <c r="GM172" s="4"/>
      <c r="GN172" s="4"/>
      <c r="GO172" s="4"/>
      <c r="GP172" s="4"/>
      <c r="GQ172" s="4"/>
      <c r="GR172" s="4"/>
      <c r="GS172" s="4"/>
      <c r="GT172" s="5"/>
      <c r="GU172" s="5"/>
      <c r="GV172" s="5"/>
      <c r="GW172" s="5"/>
      <c r="GX172" s="5"/>
      <c r="GY172" s="5"/>
      <c r="GZ172" s="5"/>
      <c r="HA172" s="5"/>
      <c r="HB172" s="4"/>
      <c r="HC172" s="4"/>
      <c r="HD172" s="4"/>
      <c r="HE172" s="4"/>
      <c r="HF172" s="4"/>
      <c r="HG172" s="4"/>
      <c r="HH172" s="4"/>
      <c r="HI172" s="4"/>
      <c r="HJ172" s="5"/>
      <c r="HK172" s="5"/>
      <c r="HL172" s="5"/>
      <c r="HM172" s="5"/>
      <c r="HN172" s="5"/>
      <c r="HO172" s="5"/>
      <c r="HP172" s="5"/>
      <c r="HQ172" s="5"/>
      <c r="HR172" s="4"/>
      <c r="HS172" s="4"/>
      <c r="HT172" s="4"/>
      <c r="HU172" s="4"/>
      <c r="HV172" s="4"/>
      <c r="HW172" s="4"/>
      <c r="HX172" s="4"/>
      <c r="HY172" s="4"/>
      <c r="HZ172" s="5"/>
      <c r="IA172" s="5"/>
      <c r="IB172" s="5"/>
      <c r="IC172" s="5"/>
      <c r="ID172" s="5"/>
      <c r="IE172" s="5"/>
      <c r="IF172" s="5"/>
      <c r="IG172" s="5"/>
      <c r="IH172" s="4"/>
      <c r="II172" s="4"/>
      <c r="IJ172" s="4"/>
      <c r="IK172" s="4"/>
      <c r="IL172" s="4"/>
      <c r="IM172" s="4"/>
      <c r="IN172" s="4"/>
      <c r="IO172" s="4"/>
      <c r="IP172" s="5"/>
      <c r="IQ172" s="5"/>
      <c r="IR172" s="5"/>
      <c r="IS172" s="5"/>
      <c r="IT172" s="5"/>
      <c r="IU172" s="5"/>
      <c r="IV172" s="5"/>
      <c r="IW172" s="5"/>
      <c r="IX172" s="4"/>
      <c r="IY172" s="4"/>
      <c r="IZ172" s="4"/>
      <c r="JA172" s="4"/>
      <c r="JB172" s="4"/>
      <c r="JC172" s="4"/>
      <c r="JD172" s="4"/>
      <c r="JE172" s="4"/>
      <c r="JF172" s="5"/>
      <c r="JG172" s="5"/>
      <c r="JH172" s="5"/>
      <c r="JI172" s="5"/>
      <c r="JJ172" s="5"/>
      <c r="JK172" s="5"/>
      <c r="JL172" s="5"/>
      <c r="JM172" s="5"/>
      <c r="JN172" s="4">
        <f t="shared" si="64"/>
        <v>0.64466000000000001</v>
      </c>
      <c r="JO172" s="4">
        <f t="shared" si="65"/>
        <v>0.72950000000000004</v>
      </c>
      <c r="JP172" s="4">
        <f t="shared" si="66"/>
        <v>0.25966</v>
      </c>
      <c r="JQ172" s="4">
        <f t="shared" si="67"/>
        <v>9.9933333333333332E-3</v>
      </c>
      <c r="JR172" s="4">
        <f t="shared" si="68"/>
        <v>0.84527333333333343</v>
      </c>
      <c r="JS172" s="4">
        <f t="shared" si="69"/>
        <v>0.6099</v>
      </c>
      <c r="JT172" s="4">
        <f t="shared" si="70"/>
        <v>0.99883333333333335</v>
      </c>
      <c r="JU172" s="4">
        <f t="shared" si="71"/>
        <v>4.9790333333333328</v>
      </c>
      <c r="JV172" s="1" t="str" cm="1">
        <f t="array" aca="1" ref="JV172" ca="1">CONCATENATE(INDIRECT(ADDRESS(1,MATCH(_xlfn.MINIFS(B172:JM172,metrics.rec,"MAE"),B172:JM172,0)+1)), ", ", INDIRECT(ADDRESS(2,MATCH(_xlfn.MINIFS(B172:JM172,metrics.rec,"MAE"),B172:JM172,0)+1)))</f>
        <v>k=5, r=0.1</v>
      </c>
      <c r="JW172" s="1" t="str" cm="1">
        <f t="array" aca="1" ref="JW172" ca="1">CONCATENATE(INDIRECT(ADDRESS(1,MATCH(_xlfn.MINIFS(B172:JM172,metrics.rec,"MSE"),B172:JM172,0)+1)), ", ", INDIRECT(ADDRESS(2,MATCH(_xlfn.MINIFS(B172:JM172,metrics.rec,"MSE"),B172:JM172,0)+1)))</f>
        <v>k=5, r=0.1</v>
      </c>
      <c r="JX172" s="1" t="str" cm="1">
        <f t="array" aca="1" ref="JX172" ca="1">CONCATENATE(INDIRECT(ADDRESS(1,MATCH(_xlfn.MAXIFS(B172:JM172,metrics.rec,"R"),B172:JM172,0)+1)), ", ", INDIRECT(ADDRESS(2,MATCH(_xlfn.MAXIFS(B172:JM172,metrics.rec,"R"),B172:JM172,0)+1)))</f>
        <v>k=5, r=0.2</v>
      </c>
      <c r="JY172" s="1" t="str" cm="1">
        <f t="array" aca="1" ref="JY172" ca="1">CONCATENATE(INDIRECT(ADDRESS(1,MATCH(_xlfn.MAXIFS(B172:JM172,metrics.rec,"Precision"),B172:JM172,0)+1)), ", ", INDIRECT(ADDRESS(2,MATCH(_xlfn.MAXIFS(B172:JM172,metrics.rec,"Precision"),B172:JM172,0)+1)))</f>
        <v>k=5, r=0.9</v>
      </c>
      <c r="JZ172" s="1" t="str" cm="1">
        <f t="array" aca="1" ref="JZ172" ca="1">CONCATENATE(INDIRECT(ADDRESS(1,MATCH(_xlfn.MAXIFS(B172:JM172,metrics.rec,"Recall"),B172:JM172,0)+1)), ", ", INDIRECT(ADDRESS(2,MATCH(_xlfn.MAXIFS(B172:JM172,metrics.rec,"Recall"),B172:JM172,0)+1)))</f>
        <v>k=5, r=0.1</v>
      </c>
      <c r="KA172" s="1" t="str" cm="1">
        <f t="array" aca="1" ref="KA172" ca="1">CONCATENATE(INDIRECT(ADDRESS(1,MATCH(_xlfn.MAXIFS(B172:JM172,metrics.rec,"Coverage"),B172:JM172,0)+1)), ", ", INDIRECT(ADDRESS(2,MATCH(_xlfn.MAXIFS(B172:JM172,metrics.rec,"Coverage"),B172:JM172,0)+1)))</f>
        <v>k=5, r=0.2</v>
      </c>
      <c r="KB172" s="1" t="str" cm="1">
        <f t="array" aca="1" ref="KB172" ca="1">CONCATENATE(INDIRECT(ADDRESS(1,MATCH(_xlfn.MAXIFS(B172:JM172,metrics.rec,"Recatio"),B172:JM172,0)+1)), ", ", INDIRECT(ADDRESS(2,MATCH(_xlfn.MAXIFS(B172:JM172,metrics.rec,"Recatio"),B172:JM172,0)+1)))</f>
        <v>k=5, r=0.1</v>
      </c>
      <c r="KC172" s="1" t="str" cm="1">
        <f t="array" aca="1" ref="KC172" ca="1">CONCATENATE(INDIRECT(ADDRESS(1,MATCH(_xlfn.MINIFS(B172:JM172,metrics.rec,"Time"),B172:JM172,0)+1)), ", ", INDIRECT(ADDRESS(2,MATCH(_xlfn.MINIFS(B172:JM172,metrics.rec,"Time"),B172:JM172,0)+1)))</f>
        <v>k=5, r=0.9</v>
      </c>
    </row>
    <row r="173" spans="1:289" x14ac:dyDescent="0.2">
      <c r="A173" s="1" t="s">
        <v>154</v>
      </c>
      <c r="B173" s="4">
        <v>0.6179</v>
      </c>
      <c r="C173" s="4">
        <v>0.66100000000000003</v>
      </c>
      <c r="D173" s="4">
        <v>0.29599999999999999</v>
      </c>
      <c r="E173" s="4">
        <v>1.6000000000000001E-3</v>
      </c>
      <c r="F173" s="4">
        <v>0.88470000000000004</v>
      </c>
      <c r="G173" s="4"/>
      <c r="H173" s="4">
        <v>1</v>
      </c>
      <c r="I173" s="4">
        <v>7.6565000000000003</v>
      </c>
      <c r="J173" s="5">
        <v>0.622</v>
      </c>
      <c r="K173" s="5">
        <v>0.67120000000000002</v>
      </c>
      <c r="L173" s="5">
        <v>0.30459999999999998</v>
      </c>
      <c r="M173" s="5">
        <v>3.0999999999999999E-3</v>
      </c>
      <c r="N173" s="5">
        <v>0.88119999999999998</v>
      </c>
      <c r="O173" s="5">
        <v>0.65910000000000002</v>
      </c>
      <c r="P173" s="5">
        <v>1</v>
      </c>
      <c r="Q173" s="5">
        <v>8.9301999999999992</v>
      </c>
      <c r="R173" s="4">
        <v>0.628</v>
      </c>
      <c r="S173" s="4">
        <v>0.68530000000000002</v>
      </c>
      <c r="T173" s="4">
        <v>0.28799999999999998</v>
      </c>
      <c r="U173" s="4">
        <v>4.7999999999999996E-3</v>
      </c>
      <c r="V173" s="4">
        <v>0.87590000000000001</v>
      </c>
      <c r="W173" s="4"/>
      <c r="X173" s="4">
        <v>1</v>
      </c>
      <c r="Y173" s="4">
        <v>6.1872999999999996</v>
      </c>
      <c r="Z173" s="5">
        <v>0.63229999999999997</v>
      </c>
      <c r="AA173" s="5">
        <v>0.69220000000000004</v>
      </c>
      <c r="AB173" s="5">
        <v>0.28710000000000002</v>
      </c>
      <c r="AC173" s="5">
        <v>6.7000000000000002E-3</v>
      </c>
      <c r="AD173" s="5">
        <v>0.87160000000000004</v>
      </c>
      <c r="AE173" s="5">
        <v>0.65859999999999996</v>
      </c>
      <c r="AF173" s="5">
        <v>1</v>
      </c>
      <c r="AG173" s="5">
        <v>6.673</v>
      </c>
      <c r="AH173" s="4">
        <v>0.63749999999999996</v>
      </c>
      <c r="AI173" s="4">
        <v>0.70399999999999996</v>
      </c>
      <c r="AJ173" s="4">
        <v>0.28139999999999998</v>
      </c>
      <c r="AK173" s="4">
        <v>8.8999999999999999E-3</v>
      </c>
      <c r="AL173" s="4">
        <v>0.86160000000000003</v>
      </c>
      <c r="AM173" s="4"/>
      <c r="AN173" s="4">
        <v>1</v>
      </c>
      <c r="AO173" s="4">
        <v>4.8821000000000003</v>
      </c>
      <c r="AP173" s="5">
        <v>0.64810000000000001</v>
      </c>
      <c r="AQ173" s="5">
        <v>0.7268</v>
      </c>
      <c r="AR173" s="5">
        <v>0.25850000000000001</v>
      </c>
      <c r="AS173" s="5">
        <v>1.15E-2</v>
      </c>
      <c r="AT173" s="5">
        <v>0.84899999999999998</v>
      </c>
      <c r="AU173" s="5">
        <v>0.65449999999999997</v>
      </c>
      <c r="AV173" s="5">
        <v>1</v>
      </c>
      <c r="AW173" s="5">
        <v>4.1252000000000004</v>
      </c>
      <c r="AX173" s="4">
        <v>0.65969999999999995</v>
      </c>
      <c r="AY173" s="4">
        <v>0.75609999999999999</v>
      </c>
      <c r="AZ173" s="4">
        <v>0.23649999999999999</v>
      </c>
      <c r="BA173" s="4">
        <v>1.4800000000000001E-2</v>
      </c>
      <c r="BB173" s="4">
        <v>0.83189999999999997</v>
      </c>
      <c r="BC173" s="4"/>
      <c r="BD173" s="4">
        <v>1</v>
      </c>
      <c r="BE173" s="4">
        <v>3.3235999999999999</v>
      </c>
      <c r="BF173" s="5">
        <v>0.68500000000000005</v>
      </c>
      <c r="BG173" s="5">
        <v>0.8216</v>
      </c>
      <c r="BH173" s="5">
        <v>0.20349999999999999</v>
      </c>
      <c r="BI173" s="5">
        <v>1.9699999999999999E-2</v>
      </c>
      <c r="BJ173" s="5">
        <v>0.79630000000000001</v>
      </c>
      <c r="BK173" s="5">
        <v>0.63849999999999996</v>
      </c>
      <c r="BL173" s="5">
        <v>0.99870000000000003</v>
      </c>
      <c r="BM173" s="5">
        <v>1.9751000000000001</v>
      </c>
      <c r="BN173" s="4">
        <v>0.74419999999999997</v>
      </c>
      <c r="BO173" s="4">
        <v>0.97160000000000002</v>
      </c>
      <c r="BP173" s="4">
        <v>0.1419</v>
      </c>
      <c r="BQ173" s="4">
        <v>2.87E-2</v>
      </c>
      <c r="BR173" s="4">
        <v>0.70620000000000005</v>
      </c>
      <c r="BS173" s="4"/>
      <c r="BT173" s="4">
        <v>0.9839</v>
      </c>
      <c r="BU173" s="4">
        <v>0.95979999999999999</v>
      </c>
      <c r="BV173" s="5"/>
      <c r="BW173" s="5"/>
      <c r="BX173" s="5"/>
      <c r="BY173" s="5"/>
      <c r="BZ173" s="5"/>
      <c r="CA173" s="5"/>
      <c r="CB173" s="5"/>
      <c r="CC173" s="5"/>
      <c r="CD173" s="4"/>
      <c r="CE173" s="4"/>
      <c r="CF173" s="4"/>
      <c r="CG173" s="4"/>
      <c r="CH173" s="4"/>
      <c r="CI173" s="4"/>
      <c r="CJ173" s="4"/>
      <c r="CK173" s="4"/>
      <c r="CL173" s="5">
        <v>0.63829999999999998</v>
      </c>
      <c r="CM173" s="5">
        <v>0.70650000000000002</v>
      </c>
      <c r="CN173" s="5">
        <v>0.27929999999999999</v>
      </c>
      <c r="CO173" s="5">
        <v>8.8000000000000005E-3</v>
      </c>
      <c r="CP173" s="5">
        <v>0.8629</v>
      </c>
      <c r="CQ173" s="5">
        <v>0.65739999999999998</v>
      </c>
      <c r="CR173" s="5">
        <v>1</v>
      </c>
      <c r="CS173" s="5">
        <v>4.9359999999999999</v>
      </c>
      <c r="CT173" s="4"/>
      <c r="CU173" s="4"/>
      <c r="CV173" s="4"/>
      <c r="CW173" s="4"/>
      <c r="CX173" s="4"/>
      <c r="CY173" s="4"/>
      <c r="CZ173" s="4"/>
      <c r="DA173" s="4"/>
      <c r="DB173" s="5"/>
      <c r="DC173" s="5"/>
      <c r="DD173" s="5"/>
      <c r="DE173" s="5"/>
      <c r="DF173" s="5"/>
      <c r="DG173" s="5"/>
      <c r="DH173" s="5"/>
      <c r="DI173" s="5"/>
      <c r="DJ173" s="4">
        <v>0.64339999999999997</v>
      </c>
      <c r="DK173" s="4">
        <v>0.72889999999999999</v>
      </c>
      <c r="DL173" s="4">
        <v>0.28720000000000001</v>
      </c>
      <c r="DM173" s="4">
        <v>2.0999999999999999E-3</v>
      </c>
      <c r="DN173" s="4">
        <v>0.87480000000000002</v>
      </c>
      <c r="DO173" s="4">
        <v>0.47970000000000002</v>
      </c>
      <c r="DP173" s="4">
        <v>1</v>
      </c>
      <c r="DQ173" s="4">
        <v>2.8176999999999999</v>
      </c>
      <c r="DR173" s="5"/>
      <c r="DS173" s="5"/>
      <c r="DT173" s="5"/>
      <c r="DU173" s="5"/>
      <c r="DV173" s="5"/>
      <c r="DW173" s="5"/>
      <c r="DX173" s="5"/>
      <c r="DY173" s="5"/>
      <c r="DZ173" s="4">
        <v>0.63839999999999997</v>
      </c>
      <c r="EA173" s="4">
        <v>0.70660000000000001</v>
      </c>
      <c r="EB173" s="4">
        <v>0.28089999999999998</v>
      </c>
      <c r="EC173" s="4">
        <v>8.8999999999999999E-3</v>
      </c>
      <c r="ED173" s="4">
        <v>0.86129999999999995</v>
      </c>
      <c r="EE173" s="4">
        <v>0.65620000000000001</v>
      </c>
      <c r="EF173" s="4">
        <v>1</v>
      </c>
      <c r="EG173" s="4">
        <v>5.9047999999999998</v>
      </c>
      <c r="EH173" s="5"/>
      <c r="EI173" s="5"/>
      <c r="EJ173" s="5"/>
      <c r="EK173" s="5"/>
      <c r="EL173" s="5"/>
      <c r="EM173" s="5"/>
      <c r="EN173" s="5"/>
      <c r="EO173" s="5"/>
      <c r="EP173" s="4"/>
      <c r="EQ173" s="4"/>
      <c r="ER173" s="4"/>
      <c r="ES173" s="4"/>
      <c r="ET173" s="4"/>
      <c r="EU173" s="4"/>
      <c r="EV173" s="4"/>
      <c r="EW173" s="4"/>
      <c r="EX173" s="5"/>
      <c r="EY173" s="5"/>
      <c r="EZ173" s="5"/>
      <c r="FA173" s="5"/>
      <c r="FB173" s="5"/>
      <c r="FC173" s="5"/>
      <c r="FD173" s="5"/>
      <c r="FE173" s="5"/>
      <c r="FF173" s="4">
        <v>0.62719999999999998</v>
      </c>
      <c r="FG173" s="4">
        <v>0.6825</v>
      </c>
      <c r="FH173" s="4">
        <v>0.30030000000000001</v>
      </c>
      <c r="FI173" s="4">
        <v>4.7999999999999996E-3</v>
      </c>
      <c r="FJ173" s="4">
        <v>0.87680000000000002</v>
      </c>
      <c r="FK173" s="4">
        <v>0.65769999999999995</v>
      </c>
      <c r="FL173" s="4">
        <v>1</v>
      </c>
      <c r="FM173" s="4">
        <v>6.6753</v>
      </c>
      <c r="FN173" s="5">
        <v>0.63870000000000005</v>
      </c>
      <c r="FO173" s="5">
        <v>0.7077</v>
      </c>
      <c r="FP173" s="5">
        <v>0.28000000000000003</v>
      </c>
      <c r="FQ173" s="5">
        <v>8.8000000000000005E-3</v>
      </c>
      <c r="FR173" s="5">
        <v>0.86240000000000006</v>
      </c>
      <c r="FS173" s="5">
        <v>0.65769999999999995</v>
      </c>
      <c r="FT173" s="5">
        <v>1</v>
      </c>
      <c r="FU173" s="5">
        <v>5.9870999999999999</v>
      </c>
      <c r="FV173" s="4">
        <v>0.65980000000000005</v>
      </c>
      <c r="FW173" s="4">
        <v>0.75760000000000005</v>
      </c>
      <c r="FX173" s="4">
        <v>0.23980000000000001</v>
      </c>
      <c r="FY173" s="4">
        <v>1.4800000000000001E-2</v>
      </c>
      <c r="FZ173" s="4">
        <v>0.83069999999999999</v>
      </c>
      <c r="GA173" s="4">
        <v>0.65129999999999999</v>
      </c>
      <c r="GB173" s="4">
        <v>0.99990000000000001</v>
      </c>
      <c r="GC173" s="4">
        <v>2.9300999999999999</v>
      </c>
      <c r="GD173" s="5"/>
      <c r="GE173" s="5"/>
      <c r="GF173" s="5"/>
      <c r="GG173" s="5"/>
      <c r="GH173" s="5"/>
      <c r="GI173" s="5"/>
      <c r="GJ173" s="5"/>
      <c r="GK173" s="5"/>
      <c r="GL173" s="4"/>
      <c r="GM173" s="4"/>
      <c r="GN173" s="4"/>
      <c r="GO173" s="4"/>
      <c r="GP173" s="4"/>
      <c r="GQ173" s="4"/>
      <c r="GR173" s="4"/>
      <c r="GS173" s="4"/>
      <c r="GT173" s="5"/>
      <c r="GU173" s="5"/>
      <c r="GV173" s="5"/>
      <c r="GW173" s="5"/>
      <c r="GX173" s="5"/>
      <c r="GY173" s="5"/>
      <c r="GZ173" s="5"/>
      <c r="HA173" s="5"/>
      <c r="HB173" s="4"/>
      <c r="HC173" s="4"/>
      <c r="HD173" s="4"/>
      <c r="HE173" s="4"/>
      <c r="HF173" s="4"/>
      <c r="HG173" s="4"/>
      <c r="HH173" s="4"/>
      <c r="HI173" s="4"/>
      <c r="HJ173" s="5"/>
      <c r="HK173" s="5"/>
      <c r="HL173" s="5"/>
      <c r="HM173" s="5"/>
      <c r="HN173" s="5"/>
      <c r="HO173" s="5"/>
      <c r="HP173" s="5"/>
      <c r="HQ173" s="5"/>
      <c r="HR173" s="4"/>
      <c r="HS173" s="4"/>
      <c r="HT173" s="4"/>
      <c r="HU173" s="4"/>
      <c r="HV173" s="4"/>
      <c r="HW173" s="4"/>
      <c r="HX173" s="4"/>
      <c r="HY173" s="4"/>
      <c r="HZ173" s="5"/>
      <c r="IA173" s="5"/>
      <c r="IB173" s="5"/>
      <c r="IC173" s="5"/>
      <c r="ID173" s="5"/>
      <c r="IE173" s="5"/>
      <c r="IF173" s="5"/>
      <c r="IG173" s="5"/>
      <c r="IH173" s="4"/>
      <c r="II173" s="4"/>
      <c r="IJ173" s="4"/>
      <c r="IK173" s="4"/>
      <c r="IL173" s="4"/>
      <c r="IM173" s="4"/>
      <c r="IN173" s="4"/>
      <c r="IO173" s="4"/>
      <c r="IP173" s="5"/>
      <c r="IQ173" s="5"/>
      <c r="IR173" s="5"/>
      <c r="IS173" s="5"/>
      <c r="IT173" s="5"/>
      <c r="IU173" s="5"/>
      <c r="IV173" s="5"/>
      <c r="IW173" s="5"/>
      <c r="IX173" s="4"/>
      <c r="IY173" s="4"/>
      <c r="IZ173" s="4"/>
      <c r="JA173" s="4"/>
      <c r="JB173" s="4"/>
      <c r="JC173" s="4"/>
      <c r="JD173" s="4"/>
      <c r="JE173" s="4"/>
      <c r="JF173" s="5"/>
      <c r="JG173" s="5"/>
      <c r="JH173" s="5"/>
      <c r="JI173" s="5"/>
      <c r="JJ173" s="5"/>
      <c r="JK173" s="5"/>
      <c r="JL173" s="5"/>
      <c r="JM173" s="5"/>
      <c r="JN173" s="4">
        <f t="shared" si="64"/>
        <v>0.64803333333333335</v>
      </c>
      <c r="JO173" s="4">
        <f t="shared" si="65"/>
        <v>0.73197333333333314</v>
      </c>
      <c r="JP173" s="4">
        <f t="shared" si="66"/>
        <v>0.26433333333333331</v>
      </c>
      <c r="JQ173" s="4">
        <f t="shared" si="67"/>
        <v>9.8666666666666677E-3</v>
      </c>
      <c r="JR173" s="4">
        <f t="shared" si="68"/>
        <v>0.84848666666666661</v>
      </c>
      <c r="JS173" s="4">
        <f t="shared" si="69"/>
        <v>0.63707000000000003</v>
      </c>
      <c r="JT173" s="4">
        <f t="shared" si="70"/>
        <v>0.99883333333333335</v>
      </c>
      <c r="JU173" s="4">
        <f t="shared" si="71"/>
        <v>4.9309200000000004</v>
      </c>
      <c r="JV173" s="1" t="str" cm="1">
        <f t="array" aca="1" ref="JV173" ca="1">CONCATENATE(INDIRECT(ADDRESS(1,MATCH(_xlfn.MINIFS(B173:JM173,metrics.rec,"MAE"),B173:JM173,0)+1)), ", ", INDIRECT(ADDRESS(2,MATCH(_xlfn.MINIFS(B173:JM173,metrics.rec,"MAE"),B173:JM173,0)+1)))</f>
        <v>k=5, r=0.1</v>
      </c>
      <c r="JW173" s="1" t="str" cm="1">
        <f t="array" aca="1" ref="JW173" ca="1">CONCATENATE(INDIRECT(ADDRESS(1,MATCH(_xlfn.MINIFS(B173:JM173,metrics.rec,"MSE"),B173:JM173,0)+1)), ", ", INDIRECT(ADDRESS(2,MATCH(_xlfn.MINIFS(B173:JM173,metrics.rec,"MSE"),B173:JM173,0)+1)))</f>
        <v>k=5, r=0.1</v>
      </c>
      <c r="JX173" s="1" t="str" cm="1">
        <f t="array" aca="1" ref="JX173" ca="1">CONCATENATE(INDIRECT(ADDRESS(1,MATCH(_xlfn.MAXIFS(B173:JM173,metrics.rec,"R"),B173:JM173,0)+1)), ", ", INDIRECT(ADDRESS(2,MATCH(_xlfn.MAXIFS(B173:JM173,metrics.rec,"R"),B173:JM173,0)+1)))</f>
        <v>k=5, r=0.2</v>
      </c>
      <c r="JY173" s="1" t="str" cm="1">
        <f t="array" aca="1" ref="JY173" ca="1">CONCATENATE(INDIRECT(ADDRESS(1,MATCH(_xlfn.MAXIFS(B173:JM173,metrics.rec,"Precision"),B173:JM173,0)+1)), ", ", INDIRECT(ADDRESS(2,MATCH(_xlfn.MAXIFS(B173:JM173,metrics.rec,"Precision"),B173:JM173,0)+1)))</f>
        <v>k=5, r=0.9</v>
      </c>
      <c r="JZ173" s="1" t="str" cm="1">
        <f t="array" aca="1" ref="JZ173" ca="1">CONCATENATE(INDIRECT(ADDRESS(1,MATCH(_xlfn.MAXIFS(B173:JM173,metrics.rec,"Recall"),B173:JM173,0)+1)), ", ", INDIRECT(ADDRESS(2,MATCH(_xlfn.MAXIFS(B173:JM173,metrics.rec,"Recall"),B173:JM173,0)+1)))</f>
        <v>k=5, r=0.1</v>
      </c>
      <c r="KA173" s="1" t="str" cm="1">
        <f t="array" aca="1" ref="KA173" ca="1">CONCATENATE(INDIRECT(ADDRESS(1,MATCH(_xlfn.MAXIFS(B173:JM173,metrics.rec,"Coverage"),B173:JM173,0)+1)), ", ", INDIRECT(ADDRESS(2,MATCH(_xlfn.MAXIFS(B173:JM173,metrics.rec,"Coverage"),B173:JM173,0)+1)))</f>
        <v>k=5, r=0.2</v>
      </c>
      <c r="KB173" s="1" t="str" cm="1">
        <f t="array" aca="1" ref="KB173" ca="1">CONCATENATE(INDIRECT(ADDRESS(1,MATCH(_xlfn.MAXIFS(B173:JM173,metrics.rec,"Recatio"),B173:JM173,0)+1)), ", ", INDIRECT(ADDRESS(2,MATCH(_xlfn.MAXIFS(B173:JM173,metrics.rec,"Recatio"),B173:JM173,0)+1)))</f>
        <v>k=5, r=0.1</v>
      </c>
      <c r="KC173" s="1" t="str" cm="1">
        <f t="array" aca="1" ref="KC173" ca="1">CONCATENATE(INDIRECT(ADDRESS(1,MATCH(_xlfn.MINIFS(B173:JM173,metrics.rec,"Time"),B173:JM173,0)+1)), ", ", INDIRECT(ADDRESS(2,MATCH(_xlfn.MINIFS(B173:JM173,metrics.rec,"Time"),B173:JM173,0)+1)))</f>
        <v>k=5, r=0.9</v>
      </c>
    </row>
    <row r="174" spans="1:289" x14ac:dyDescent="0.2">
      <c r="A174" s="1" t="s">
        <v>155</v>
      </c>
      <c r="B174" s="4">
        <v>0.62009999999999998</v>
      </c>
      <c r="C174" s="4">
        <v>0.66459999999999997</v>
      </c>
      <c r="D174" s="4">
        <v>0.29330000000000001</v>
      </c>
      <c r="E174" s="4">
        <v>1.6000000000000001E-3</v>
      </c>
      <c r="F174" s="4">
        <v>0.88439999999999996</v>
      </c>
      <c r="G174" s="4"/>
      <c r="H174" s="4">
        <v>1</v>
      </c>
      <c r="I174" s="4">
        <v>7.8593000000000002</v>
      </c>
      <c r="J174" s="5">
        <v>0.62439999999999996</v>
      </c>
      <c r="K174" s="5">
        <v>0.67569999999999997</v>
      </c>
      <c r="L174" s="5">
        <v>0.30580000000000002</v>
      </c>
      <c r="M174" s="5">
        <v>3.0999999999999999E-3</v>
      </c>
      <c r="N174" s="5">
        <v>0.88139999999999996</v>
      </c>
      <c r="O174" s="5">
        <v>0.65820000000000001</v>
      </c>
      <c r="P174" s="5">
        <v>1</v>
      </c>
      <c r="Q174" s="5">
        <v>9.7497000000000007</v>
      </c>
      <c r="R174" s="4">
        <v>0.62970000000000004</v>
      </c>
      <c r="S174" s="4">
        <v>0.68859999999999999</v>
      </c>
      <c r="T174" s="4">
        <v>0.28849999999999998</v>
      </c>
      <c r="U174" s="4">
        <v>4.7999999999999996E-3</v>
      </c>
      <c r="V174" s="4">
        <v>0.87519999999999998</v>
      </c>
      <c r="W174" s="4"/>
      <c r="X174" s="4">
        <v>1</v>
      </c>
      <c r="Y174" s="4">
        <v>6.4638999999999998</v>
      </c>
      <c r="Z174" s="5">
        <v>0.6341</v>
      </c>
      <c r="AA174" s="5">
        <v>0.6956</v>
      </c>
      <c r="AB174" s="5">
        <v>0.28520000000000001</v>
      </c>
      <c r="AC174" s="5">
        <v>6.7000000000000002E-3</v>
      </c>
      <c r="AD174" s="5">
        <v>0.87139999999999995</v>
      </c>
      <c r="AE174" s="5">
        <v>0.65759999999999996</v>
      </c>
      <c r="AF174" s="5">
        <v>1</v>
      </c>
      <c r="AG174" s="5">
        <v>7.0327000000000002</v>
      </c>
      <c r="AH174" s="4">
        <v>0.6391</v>
      </c>
      <c r="AI174" s="4">
        <v>0.70720000000000005</v>
      </c>
      <c r="AJ174" s="4">
        <v>0.28010000000000002</v>
      </c>
      <c r="AK174" s="4">
        <v>8.8999999999999999E-3</v>
      </c>
      <c r="AL174" s="4">
        <v>0.86109999999999998</v>
      </c>
      <c r="AM174" s="4"/>
      <c r="AN174" s="4">
        <v>1</v>
      </c>
      <c r="AO174" s="4">
        <v>4.8192000000000004</v>
      </c>
      <c r="AP174" s="5">
        <v>0.64970000000000006</v>
      </c>
      <c r="AQ174" s="5">
        <v>0.72970000000000002</v>
      </c>
      <c r="AR174" s="5">
        <v>0.26029999999999998</v>
      </c>
      <c r="AS174" s="5">
        <v>1.15E-2</v>
      </c>
      <c r="AT174" s="5">
        <v>0.8488</v>
      </c>
      <c r="AU174" s="5">
        <v>0.65339999999999998</v>
      </c>
      <c r="AV174" s="5">
        <v>1</v>
      </c>
      <c r="AW174" s="5">
        <v>4.1942000000000004</v>
      </c>
      <c r="AX174" s="4">
        <v>0.66090000000000004</v>
      </c>
      <c r="AY174" s="4">
        <v>0.75819999999999999</v>
      </c>
      <c r="AZ174" s="4">
        <v>0.23749999999999999</v>
      </c>
      <c r="BA174" s="4">
        <v>1.4800000000000001E-2</v>
      </c>
      <c r="BB174" s="4">
        <v>0.83160000000000001</v>
      </c>
      <c r="BC174" s="4"/>
      <c r="BD174" s="4">
        <v>1</v>
      </c>
      <c r="BE174" s="4">
        <v>3.7410999999999999</v>
      </c>
      <c r="BF174" s="5">
        <v>0.68569999999999998</v>
      </c>
      <c r="BG174" s="5">
        <v>0.82299999999999995</v>
      </c>
      <c r="BH174" s="5">
        <v>0.20319999999999999</v>
      </c>
      <c r="BI174" s="5">
        <v>1.9800000000000002E-2</v>
      </c>
      <c r="BJ174" s="5">
        <v>0.79610000000000003</v>
      </c>
      <c r="BK174" s="5">
        <v>0.63790000000000002</v>
      </c>
      <c r="BL174" s="5">
        <v>0.99870000000000003</v>
      </c>
      <c r="BM174" s="5">
        <v>1.9417</v>
      </c>
      <c r="BN174" s="4">
        <v>0.74439999999999995</v>
      </c>
      <c r="BO174" s="4">
        <v>0.97150000000000003</v>
      </c>
      <c r="BP174" s="4">
        <v>0.14199999999999999</v>
      </c>
      <c r="BQ174" s="4">
        <v>2.87E-2</v>
      </c>
      <c r="BR174" s="4">
        <v>0.70640000000000003</v>
      </c>
      <c r="BS174" s="4"/>
      <c r="BT174" s="4">
        <v>0.9839</v>
      </c>
      <c r="BU174" s="4">
        <v>0.95979999999999999</v>
      </c>
      <c r="BV174" s="5"/>
      <c r="BW174" s="5"/>
      <c r="BX174" s="5"/>
      <c r="BY174" s="5"/>
      <c r="BZ174" s="5"/>
      <c r="CA174" s="5"/>
      <c r="CB174" s="5"/>
      <c r="CC174" s="5"/>
      <c r="CD174" s="4"/>
      <c r="CE174" s="4"/>
      <c r="CF174" s="4"/>
      <c r="CG174" s="4"/>
      <c r="CH174" s="4"/>
      <c r="CI174" s="4"/>
      <c r="CJ174" s="4"/>
      <c r="CK174" s="4"/>
      <c r="CL174" s="5">
        <v>0.63990000000000002</v>
      </c>
      <c r="CM174" s="5">
        <v>0.70950000000000002</v>
      </c>
      <c r="CN174" s="5">
        <v>0.27839999999999998</v>
      </c>
      <c r="CO174" s="5">
        <v>8.8999999999999999E-3</v>
      </c>
      <c r="CP174" s="5">
        <v>0.86240000000000006</v>
      </c>
      <c r="CQ174" s="5">
        <v>0.65649999999999997</v>
      </c>
      <c r="CR174" s="5">
        <v>1</v>
      </c>
      <c r="CS174" s="5">
        <v>5.0006000000000004</v>
      </c>
      <c r="CT174" s="4"/>
      <c r="CU174" s="4"/>
      <c r="CV174" s="4"/>
      <c r="CW174" s="4"/>
      <c r="CX174" s="4"/>
      <c r="CY174" s="4"/>
      <c r="CZ174" s="4"/>
      <c r="DA174" s="4"/>
      <c r="DB174" s="5"/>
      <c r="DC174" s="5"/>
      <c r="DD174" s="5"/>
      <c r="DE174" s="5"/>
      <c r="DF174" s="5"/>
      <c r="DG174" s="5"/>
      <c r="DH174" s="5"/>
      <c r="DI174" s="5"/>
      <c r="DJ174" s="4">
        <v>0.64290000000000003</v>
      </c>
      <c r="DK174" s="4">
        <v>0.73</v>
      </c>
      <c r="DL174" s="4">
        <v>0.28870000000000001</v>
      </c>
      <c r="DM174" s="4">
        <v>2.0999999999999999E-3</v>
      </c>
      <c r="DN174" s="4">
        <v>0.876</v>
      </c>
      <c r="DO174" s="4">
        <v>0.49940000000000001</v>
      </c>
      <c r="DP174" s="4">
        <v>1</v>
      </c>
      <c r="DQ174" s="4">
        <v>2.8462999999999998</v>
      </c>
      <c r="DR174" s="5"/>
      <c r="DS174" s="5"/>
      <c r="DT174" s="5"/>
      <c r="DU174" s="5"/>
      <c r="DV174" s="5"/>
      <c r="DW174" s="5"/>
      <c r="DX174" s="5"/>
      <c r="DY174" s="5"/>
      <c r="DZ174" s="4">
        <v>0.6401</v>
      </c>
      <c r="EA174" s="4">
        <v>0.71</v>
      </c>
      <c r="EB174" s="4">
        <v>0.28079999999999999</v>
      </c>
      <c r="EC174" s="4">
        <v>8.8999999999999999E-3</v>
      </c>
      <c r="ED174" s="4">
        <v>0.86060000000000003</v>
      </c>
      <c r="EE174" s="4">
        <v>0.65529999999999999</v>
      </c>
      <c r="EF174" s="4">
        <v>1</v>
      </c>
      <c r="EG174" s="4">
        <v>6.0103</v>
      </c>
      <c r="EH174" s="5"/>
      <c r="EI174" s="5"/>
      <c r="EJ174" s="5"/>
      <c r="EK174" s="5"/>
      <c r="EL174" s="5"/>
      <c r="EM174" s="5"/>
      <c r="EN174" s="5"/>
      <c r="EO174" s="5"/>
      <c r="EP174" s="4"/>
      <c r="EQ174" s="4"/>
      <c r="ER174" s="4"/>
      <c r="ES174" s="4"/>
      <c r="ET174" s="4"/>
      <c r="EU174" s="4"/>
      <c r="EV174" s="4"/>
      <c r="EW174" s="4"/>
      <c r="EX174" s="5"/>
      <c r="EY174" s="5"/>
      <c r="EZ174" s="5"/>
      <c r="FA174" s="5"/>
      <c r="FB174" s="5"/>
      <c r="FC174" s="5"/>
      <c r="FD174" s="5"/>
      <c r="FE174" s="5"/>
      <c r="FF174" s="4">
        <v>0.629</v>
      </c>
      <c r="FG174" s="4">
        <v>0.68589999999999995</v>
      </c>
      <c r="FH174" s="4">
        <v>0.29849999999999999</v>
      </c>
      <c r="FI174" s="4">
        <v>4.7999999999999996E-3</v>
      </c>
      <c r="FJ174" s="4">
        <v>0.87629999999999997</v>
      </c>
      <c r="FK174" s="4">
        <v>0.65680000000000005</v>
      </c>
      <c r="FL174" s="4">
        <v>1</v>
      </c>
      <c r="FM174" s="4">
        <v>6.6558000000000002</v>
      </c>
      <c r="FN174" s="5">
        <v>0.64039999999999997</v>
      </c>
      <c r="FO174" s="5">
        <v>0.71099999999999997</v>
      </c>
      <c r="FP174" s="5">
        <v>0.27829999999999999</v>
      </c>
      <c r="FQ174" s="5">
        <v>8.8999999999999999E-3</v>
      </c>
      <c r="FR174" s="5">
        <v>0.86209999999999998</v>
      </c>
      <c r="FS174" s="5">
        <v>0.65659999999999996</v>
      </c>
      <c r="FT174" s="5">
        <v>1</v>
      </c>
      <c r="FU174" s="5">
        <v>6.3358999999999996</v>
      </c>
      <c r="FV174" s="4">
        <v>0.66120000000000001</v>
      </c>
      <c r="FW174" s="4">
        <v>0.76019999999999999</v>
      </c>
      <c r="FX174" s="4">
        <v>0.2402</v>
      </c>
      <c r="FY174" s="4">
        <v>1.4800000000000001E-2</v>
      </c>
      <c r="FZ174" s="4">
        <v>0.83030000000000004</v>
      </c>
      <c r="GA174" s="4">
        <v>0.65059999999999996</v>
      </c>
      <c r="GB174" s="4">
        <v>0.99990000000000001</v>
      </c>
      <c r="GC174" s="4">
        <v>2.8851</v>
      </c>
      <c r="GD174" s="5"/>
      <c r="GE174" s="5"/>
      <c r="GF174" s="5"/>
      <c r="GG174" s="5"/>
      <c r="GH174" s="5"/>
      <c r="GI174" s="5"/>
      <c r="GJ174" s="5"/>
      <c r="GK174" s="5"/>
      <c r="GL174" s="4"/>
      <c r="GM174" s="4"/>
      <c r="GN174" s="4"/>
      <c r="GO174" s="4"/>
      <c r="GP174" s="4"/>
      <c r="GQ174" s="4"/>
      <c r="GR174" s="4"/>
      <c r="GS174" s="4"/>
      <c r="GT174" s="5"/>
      <c r="GU174" s="5"/>
      <c r="GV174" s="5"/>
      <c r="GW174" s="5"/>
      <c r="GX174" s="5"/>
      <c r="GY174" s="5"/>
      <c r="GZ174" s="5"/>
      <c r="HA174" s="5"/>
      <c r="HB174" s="4"/>
      <c r="HC174" s="4"/>
      <c r="HD174" s="4"/>
      <c r="HE174" s="4"/>
      <c r="HF174" s="4"/>
      <c r="HG174" s="4"/>
      <c r="HH174" s="4"/>
      <c r="HI174" s="4"/>
      <c r="HJ174" s="5"/>
      <c r="HK174" s="5"/>
      <c r="HL174" s="5"/>
      <c r="HM174" s="5"/>
      <c r="HN174" s="5"/>
      <c r="HO174" s="5"/>
      <c r="HP174" s="5"/>
      <c r="HQ174" s="5"/>
      <c r="HR174" s="4"/>
      <c r="HS174" s="4"/>
      <c r="HT174" s="4"/>
      <c r="HU174" s="4"/>
      <c r="HV174" s="4"/>
      <c r="HW174" s="4"/>
      <c r="HX174" s="4"/>
      <c r="HY174" s="4"/>
      <c r="HZ174" s="5"/>
      <c r="IA174" s="5"/>
      <c r="IB174" s="5"/>
      <c r="IC174" s="5"/>
      <c r="ID174" s="5"/>
      <c r="IE174" s="5"/>
      <c r="IF174" s="5"/>
      <c r="IG174" s="5"/>
      <c r="IH174" s="4"/>
      <c r="II174" s="4"/>
      <c r="IJ174" s="4"/>
      <c r="IK174" s="4"/>
      <c r="IL174" s="4"/>
      <c r="IM174" s="4"/>
      <c r="IN174" s="4"/>
      <c r="IO174" s="4"/>
      <c r="IP174" s="5"/>
      <c r="IQ174" s="5"/>
      <c r="IR174" s="5"/>
      <c r="IS174" s="5"/>
      <c r="IT174" s="5"/>
      <c r="IU174" s="5"/>
      <c r="IV174" s="5"/>
      <c r="IW174" s="5"/>
      <c r="IX174" s="4"/>
      <c r="IY174" s="4"/>
      <c r="IZ174" s="4"/>
      <c r="JA174" s="4"/>
      <c r="JB174" s="4"/>
      <c r="JC174" s="4"/>
      <c r="JD174" s="4"/>
      <c r="JE174" s="4"/>
      <c r="JF174" s="5"/>
      <c r="JG174" s="5"/>
      <c r="JH174" s="5"/>
      <c r="JI174" s="5"/>
      <c r="JJ174" s="5"/>
      <c r="JK174" s="5"/>
      <c r="JL174" s="5"/>
      <c r="JM174" s="5"/>
      <c r="JN174" s="4">
        <f t="shared" si="64"/>
        <v>0.64943999999999991</v>
      </c>
      <c r="JO174" s="4">
        <f t="shared" si="65"/>
        <v>0.73471333333333344</v>
      </c>
      <c r="JP174" s="4">
        <f t="shared" si="66"/>
        <v>0.26405333333333336</v>
      </c>
      <c r="JQ174" s="4">
        <f t="shared" si="67"/>
        <v>9.8866666666666669E-3</v>
      </c>
      <c r="JR174" s="4">
        <f t="shared" si="68"/>
        <v>0.84827333333333332</v>
      </c>
      <c r="JS174" s="4">
        <f t="shared" si="69"/>
        <v>0.63823000000000008</v>
      </c>
      <c r="JT174" s="4">
        <f t="shared" si="70"/>
        <v>0.99883333333333335</v>
      </c>
      <c r="JU174" s="4">
        <f t="shared" si="71"/>
        <v>5.0997066666666662</v>
      </c>
      <c r="JV174" s="1" t="str" cm="1">
        <f t="array" aca="1" ref="JV174" ca="1">CONCATENATE(INDIRECT(ADDRESS(1,MATCH(_xlfn.MINIFS(B174:JM174,metrics.rec,"MAE"),B174:JM174,0)+1)), ", ", INDIRECT(ADDRESS(2,MATCH(_xlfn.MINIFS(B174:JM174,metrics.rec,"MAE"),B174:JM174,0)+1)))</f>
        <v>k=5, r=0.1</v>
      </c>
      <c r="JW174" s="1" t="str" cm="1">
        <f t="array" aca="1" ref="JW174" ca="1">CONCATENATE(INDIRECT(ADDRESS(1,MATCH(_xlfn.MINIFS(B174:JM174,metrics.rec,"MSE"),B174:JM174,0)+1)), ", ", INDIRECT(ADDRESS(2,MATCH(_xlfn.MINIFS(B174:JM174,metrics.rec,"MSE"),B174:JM174,0)+1)))</f>
        <v>k=5, r=0.1</v>
      </c>
      <c r="JX174" s="1" t="str" cm="1">
        <f t="array" aca="1" ref="JX174" ca="1">CONCATENATE(INDIRECT(ADDRESS(1,MATCH(_xlfn.MAXIFS(B174:JM174,metrics.rec,"R"),B174:JM174,0)+1)), ", ", INDIRECT(ADDRESS(2,MATCH(_xlfn.MAXIFS(B174:JM174,metrics.rec,"R"),B174:JM174,0)+1)))</f>
        <v>k=5, r=0.2</v>
      </c>
      <c r="JY174" s="1" t="str" cm="1">
        <f t="array" aca="1" ref="JY174" ca="1">CONCATENATE(INDIRECT(ADDRESS(1,MATCH(_xlfn.MAXIFS(B174:JM174,metrics.rec,"Precision"),B174:JM174,0)+1)), ", ", INDIRECT(ADDRESS(2,MATCH(_xlfn.MAXIFS(B174:JM174,metrics.rec,"Precision"),B174:JM174,0)+1)))</f>
        <v>k=5, r=0.9</v>
      </c>
      <c r="JZ174" s="1" t="str" cm="1">
        <f t="array" aca="1" ref="JZ174" ca="1">CONCATENATE(INDIRECT(ADDRESS(1,MATCH(_xlfn.MAXIFS(B174:JM174,metrics.rec,"Recall"),B174:JM174,0)+1)), ", ", INDIRECT(ADDRESS(2,MATCH(_xlfn.MAXIFS(B174:JM174,metrics.rec,"Recall"),B174:JM174,0)+1)))</f>
        <v>k=5, r=0.1</v>
      </c>
      <c r="KA174" s="1" t="str" cm="1">
        <f t="array" aca="1" ref="KA174" ca="1">CONCATENATE(INDIRECT(ADDRESS(1,MATCH(_xlfn.MAXIFS(B174:JM174,metrics.rec,"Coverage"),B174:JM174,0)+1)), ", ", INDIRECT(ADDRESS(2,MATCH(_xlfn.MAXIFS(B174:JM174,metrics.rec,"Coverage"),B174:JM174,0)+1)))</f>
        <v>k=5, r=0.2</v>
      </c>
      <c r="KB174" s="1" t="str" cm="1">
        <f t="array" aca="1" ref="KB174" ca="1">CONCATENATE(INDIRECT(ADDRESS(1,MATCH(_xlfn.MAXIFS(B174:JM174,metrics.rec,"Recatio"),B174:JM174,0)+1)), ", ", INDIRECT(ADDRESS(2,MATCH(_xlfn.MAXIFS(B174:JM174,metrics.rec,"Recatio"),B174:JM174,0)+1)))</f>
        <v>k=5, r=0.1</v>
      </c>
      <c r="KC174" s="1" t="str" cm="1">
        <f t="array" aca="1" ref="KC174" ca="1">CONCATENATE(INDIRECT(ADDRESS(1,MATCH(_xlfn.MINIFS(B174:JM174,metrics.rec,"Time"),B174:JM174,0)+1)), ", ", INDIRECT(ADDRESS(2,MATCH(_xlfn.MINIFS(B174:JM174,metrics.rec,"Time"),B174:JM174,0)+1)))</f>
        <v>k=5, r=0.9</v>
      </c>
    </row>
    <row r="175" spans="1:289" x14ac:dyDescent="0.2">
      <c r="A175" s="1" t="s">
        <v>156</v>
      </c>
      <c r="B175" s="4">
        <v>0.61229999999999996</v>
      </c>
      <c r="C175" s="4">
        <v>0.64870000000000005</v>
      </c>
      <c r="D175" s="4">
        <v>0.30590000000000001</v>
      </c>
      <c r="E175" s="4">
        <v>1.6000000000000001E-3</v>
      </c>
      <c r="F175" s="4">
        <v>0.88719999999999999</v>
      </c>
      <c r="G175" s="4"/>
      <c r="H175" s="4">
        <v>1</v>
      </c>
      <c r="I175" s="4">
        <v>8.0135000000000005</v>
      </c>
      <c r="J175" s="5">
        <v>0.61639999999999995</v>
      </c>
      <c r="K175" s="5">
        <v>0.65990000000000004</v>
      </c>
      <c r="L175" s="5">
        <v>0.31469999999999998</v>
      </c>
      <c r="M175" s="5">
        <v>3.0999999999999999E-3</v>
      </c>
      <c r="N175" s="5">
        <v>0.88260000000000005</v>
      </c>
      <c r="O175" s="5">
        <v>0.65780000000000005</v>
      </c>
      <c r="P175" s="5">
        <v>1</v>
      </c>
      <c r="Q175" s="5">
        <v>10.1663</v>
      </c>
      <c r="R175" s="4">
        <v>0.62270000000000003</v>
      </c>
      <c r="S175" s="4">
        <v>0.6744</v>
      </c>
      <c r="T175" s="4">
        <v>0.29799999999999999</v>
      </c>
      <c r="U175" s="4">
        <v>4.7999999999999996E-3</v>
      </c>
      <c r="V175" s="4">
        <v>0.87649999999999995</v>
      </c>
      <c r="W175" s="4"/>
      <c r="X175" s="4">
        <v>1</v>
      </c>
      <c r="Y175" s="4">
        <v>6.0930999999999997</v>
      </c>
      <c r="Z175" s="5">
        <v>0.62709999999999999</v>
      </c>
      <c r="AA175" s="5">
        <v>0.68220000000000003</v>
      </c>
      <c r="AB175" s="5">
        <v>0.29139999999999999</v>
      </c>
      <c r="AC175" s="5">
        <v>6.7000000000000002E-3</v>
      </c>
      <c r="AD175" s="5">
        <v>0.872</v>
      </c>
      <c r="AE175" s="5">
        <v>0.65700000000000003</v>
      </c>
      <c r="AF175" s="5">
        <v>1</v>
      </c>
      <c r="AG175" s="5">
        <v>6.7081999999999997</v>
      </c>
      <c r="AH175" s="4">
        <v>0.63360000000000005</v>
      </c>
      <c r="AI175" s="4">
        <v>0.69669999999999999</v>
      </c>
      <c r="AJ175" s="4">
        <v>0.28910000000000002</v>
      </c>
      <c r="AK175" s="4">
        <v>8.8999999999999999E-3</v>
      </c>
      <c r="AL175" s="4">
        <v>0.86080000000000001</v>
      </c>
      <c r="AM175" s="4"/>
      <c r="AN175" s="4">
        <v>1</v>
      </c>
      <c r="AO175" s="4">
        <v>4.7</v>
      </c>
      <c r="AP175" s="5">
        <v>0.64539999999999997</v>
      </c>
      <c r="AQ175" s="5">
        <v>0.72230000000000005</v>
      </c>
      <c r="AR175" s="5">
        <v>0.25740000000000002</v>
      </c>
      <c r="AS175" s="5">
        <v>1.15E-2</v>
      </c>
      <c r="AT175" s="5">
        <v>0.84770000000000001</v>
      </c>
      <c r="AU175" s="5">
        <v>0.6522</v>
      </c>
      <c r="AV175" s="5">
        <v>1</v>
      </c>
      <c r="AW175" s="5">
        <v>4.1589999999999998</v>
      </c>
      <c r="AX175" s="4">
        <v>0.65859999999999996</v>
      </c>
      <c r="AY175" s="4">
        <v>0.75549999999999995</v>
      </c>
      <c r="AZ175" s="4">
        <v>0.2351</v>
      </c>
      <c r="BA175" s="4">
        <v>1.4800000000000001E-2</v>
      </c>
      <c r="BB175" s="4">
        <v>0.82879999999999998</v>
      </c>
      <c r="BC175" s="4"/>
      <c r="BD175" s="4">
        <v>1</v>
      </c>
      <c r="BE175" s="4">
        <v>3.6983000000000001</v>
      </c>
      <c r="BF175" s="5">
        <v>0.68700000000000006</v>
      </c>
      <c r="BG175" s="5">
        <v>0.8286</v>
      </c>
      <c r="BH175" s="5">
        <v>0.1951</v>
      </c>
      <c r="BI175" s="5">
        <v>1.9699999999999999E-2</v>
      </c>
      <c r="BJ175" s="5">
        <v>0.79159999999999997</v>
      </c>
      <c r="BK175" s="5">
        <v>0.63629999999999998</v>
      </c>
      <c r="BL175" s="5">
        <v>0.99870000000000003</v>
      </c>
      <c r="BM175" s="5">
        <v>1.9412</v>
      </c>
      <c r="BN175" s="4">
        <v>0.74750000000000005</v>
      </c>
      <c r="BO175" s="4">
        <v>0.98009999999999997</v>
      </c>
      <c r="BP175" s="4">
        <v>0.1391</v>
      </c>
      <c r="BQ175" s="4">
        <v>2.86E-2</v>
      </c>
      <c r="BR175" s="4">
        <v>0.70199999999999996</v>
      </c>
      <c r="BS175" s="4"/>
      <c r="BT175" s="4">
        <v>0.9839</v>
      </c>
      <c r="BU175" s="4">
        <v>0.96709999999999996</v>
      </c>
      <c r="BV175" s="5"/>
      <c r="BW175" s="5"/>
      <c r="BX175" s="5"/>
      <c r="BY175" s="5"/>
      <c r="BZ175" s="5"/>
      <c r="CA175" s="5"/>
      <c r="CB175" s="5"/>
      <c r="CC175" s="5"/>
      <c r="CD175" s="4"/>
      <c r="CE175" s="4"/>
      <c r="CF175" s="4"/>
      <c r="CG175" s="4"/>
      <c r="CH175" s="4"/>
      <c r="CI175" s="4"/>
      <c r="CJ175" s="4"/>
      <c r="CK175" s="4"/>
      <c r="CL175" s="5">
        <v>0.63419999999999999</v>
      </c>
      <c r="CM175" s="5">
        <v>0.69869999999999999</v>
      </c>
      <c r="CN175" s="5">
        <v>0.28349999999999997</v>
      </c>
      <c r="CO175" s="5">
        <v>8.8999999999999999E-3</v>
      </c>
      <c r="CP175" s="5">
        <v>0.86260000000000003</v>
      </c>
      <c r="CQ175" s="5">
        <v>0.65539999999999998</v>
      </c>
      <c r="CR175" s="5">
        <v>1</v>
      </c>
      <c r="CS175" s="5">
        <v>4.9085999999999999</v>
      </c>
      <c r="CT175" s="4"/>
      <c r="CU175" s="4"/>
      <c r="CV175" s="4"/>
      <c r="CW175" s="4"/>
      <c r="CX175" s="4"/>
      <c r="CY175" s="4"/>
      <c r="CZ175" s="4"/>
      <c r="DA175" s="4"/>
      <c r="DB175" s="5"/>
      <c r="DC175" s="5"/>
      <c r="DD175" s="5"/>
      <c r="DE175" s="5"/>
      <c r="DF175" s="5"/>
      <c r="DG175" s="5"/>
      <c r="DH175" s="5"/>
      <c r="DI175" s="5"/>
      <c r="DJ175" s="4">
        <v>0.64229999999999998</v>
      </c>
      <c r="DK175" s="4">
        <v>0.72729999999999995</v>
      </c>
      <c r="DL175" s="4">
        <v>0.28289999999999998</v>
      </c>
      <c r="DM175" s="4">
        <v>2.3999999999999998E-3</v>
      </c>
      <c r="DN175" s="4">
        <v>0.87450000000000006</v>
      </c>
      <c r="DO175" s="4">
        <v>0.42859999999999998</v>
      </c>
      <c r="DP175" s="4">
        <v>1</v>
      </c>
      <c r="DQ175" s="4">
        <v>2.7805</v>
      </c>
      <c r="DR175" s="5"/>
      <c r="DS175" s="5"/>
      <c r="DT175" s="5"/>
      <c r="DU175" s="5"/>
      <c r="DV175" s="5"/>
      <c r="DW175" s="5"/>
      <c r="DX175" s="5"/>
      <c r="DY175" s="5"/>
      <c r="DZ175" s="4">
        <v>0.63429999999999997</v>
      </c>
      <c r="EA175" s="4">
        <v>0.69889999999999997</v>
      </c>
      <c r="EB175" s="4">
        <v>0.28599999999999998</v>
      </c>
      <c r="EC175" s="4">
        <v>8.8999999999999999E-3</v>
      </c>
      <c r="ED175" s="4">
        <v>0.86070000000000002</v>
      </c>
      <c r="EE175" s="4">
        <v>0.65429999999999999</v>
      </c>
      <c r="EF175" s="4">
        <v>1</v>
      </c>
      <c r="EG175" s="4">
        <v>6.4279000000000002</v>
      </c>
      <c r="EH175" s="5"/>
      <c r="EI175" s="5"/>
      <c r="EJ175" s="5"/>
      <c r="EK175" s="5"/>
      <c r="EL175" s="5"/>
      <c r="EM175" s="5"/>
      <c r="EN175" s="5"/>
      <c r="EO175" s="5"/>
      <c r="EP175" s="4"/>
      <c r="EQ175" s="4"/>
      <c r="ER175" s="4"/>
      <c r="ES175" s="4"/>
      <c r="ET175" s="4"/>
      <c r="EU175" s="4"/>
      <c r="EV175" s="4"/>
      <c r="EW175" s="4"/>
      <c r="EX175" s="5"/>
      <c r="EY175" s="5"/>
      <c r="EZ175" s="5"/>
      <c r="FA175" s="5"/>
      <c r="FB175" s="5"/>
      <c r="FC175" s="5"/>
      <c r="FD175" s="5"/>
      <c r="FE175" s="5"/>
      <c r="FF175" s="4">
        <v>0.62190000000000001</v>
      </c>
      <c r="FG175" s="4">
        <v>0.6714</v>
      </c>
      <c r="FH175" s="4">
        <v>0.30909999999999999</v>
      </c>
      <c r="FI175" s="4">
        <v>4.7999999999999996E-3</v>
      </c>
      <c r="FJ175" s="4">
        <v>0.87770000000000004</v>
      </c>
      <c r="FK175" s="4">
        <v>0.65639999999999998</v>
      </c>
      <c r="FL175" s="4">
        <v>1</v>
      </c>
      <c r="FM175" s="4">
        <v>6.6958000000000002</v>
      </c>
      <c r="FN175" s="5">
        <v>0.63490000000000002</v>
      </c>
      <c r="FO175" s="5">
        <v>0.70040000000000002</v>
      </c>
      <c r="FP175" s="5">
        <v>0.28439999999999999</v>
      </c>
      <c r="FQ175" s="5">
        <v>8.8999999999999999E-3</v>
      </c>
      <c r="FR175" s="5">
        <v>0.86199999999999999</v>
      </c>
      <c r="FS175" s="5">
        <v>0.65559999999999996</v>
      </c>
      <c r="FT175" s="5">
        <v>1</v>
      </c>
      <c r="FU175" s="5">
        <v>6.2488999999999999</v>
      </c>
      <c r="FV175" s="4">
        <v>0.65890000000000004</v>
      </c>
      <c r="FW175" s="4">
        <v>0.75739999999999996</v>
      </c>
      <c r="FX175" s="4">
        <v>0.2369</v>
      </c>
      <c r="FY175" s="4">
        <v>1.4800000000000001E-2</v>
      </c>
      <c r="FZ175" s="4">
        <v>0.82769999999999999</v>
      </c>
      <c r="GA175" s="4">
        <v>0.64890000000000003</v>
      </c>
      <c r="GB175" s="4">
        <v>0.99990000000000001</v>
      </c>
      <c r="GC175" s="4">
        <v>2.9517000000000002</v>
      </c>
      <c r="GD175" s="5"/>
      <c r="GE175" s="5"/>
      <c r="GF175" s="5"/>
      <c r="GG175" s="5"/>
      <c r="GH175" s="5"/>
      <c r="GI175" s="5"/>
      <c r="GJ175" s="5"/>
      <c r="GK175" s="5"/>
      <c r="GL175" s="4"/>
      <c r="GM175" s="4"/>
      <c r="GN175" s="4"/>
      <c r="GO175" s="4"/>
      <c r="GP175" s="4"/>
      <c r="GQ175" s="4"/>
      <c r="GR175" s="4"/>
      <c r="GS175" s="4"/>
      <c r="GT175" s="5"/>
      <c r="GU175" s="5"/>
      <c r="GV175" s="5"/>
      <c r="GW175" s="5"/>
      <c r="GX175" s="5"/>
      <c r="GY175" s="5"/>
      <c r="GZ175" s="5"/>
      <c r="HA175" s="5"/>
      <c r="HB175" s="4"/>
      <c r="HC175" s="4"/>
      <c r="HD175" s="4"/>
      <c r="HE175" s="4"/>
      <c r="HF175" s="4"/>
      <c r="HG175" s="4"/>
      <c r="HH175" s="4"/>
      <c r="HI175" s="4"/>
      <c r="HJ175" s="5"/>
      <c r="HK175" s="5"/>
      <c r="HL175" s="5"/>
      <c r="HM175" s="5"/>
      <c r="HN175" s="5"/>
      <c r="HO175" s="5"/>
      <c r="HP175" s="5"/>
      <c r="HQ175" s="5"/>
      <c r="HR175" s="4"/>
      <c r="HS175" s="4"/>
      <c r="HT175" s="4"/>
      <c r="HU175" s="4"/>
      <c r="HV175" s="4"/>
      <c r="HW175" s="4"/>
      <c r="HX175" s="4"/>
      <c r="HY175" s="4"/>
      <c r="HZ175" s="5"/>
      <c r="IA175" s="5"/>
      <c r="IB175" s="5"/>
      <c r="IC175" s="5"/>
      <c r="ID175" s="5"/>
      <c r="IE175" s="5"/>
      <c r="IF175" s="5"/>
      <c r="IG175" s="5"/>
      <c r="IH175" s="4"/>
      <c r="II175" s="4"/>
      <c r="IJ175" s="4"/>
      <c r="IK175" s="4"/>
      <c r="IL175" s="4"/>
      <c r="IM175" s="4"/>
      <c r="IN175" s="4"/>
      <c r="IO175" s="4"/>
      <c r="IP175" s="5"/>
      <c r="IQ175" s="5"/>
      <c r="IR175" s="5"/>
      <c r="IS175" s="5"/>
      <c r="IT175" s="5"/>
      <c r="IU175" s="5"/>
      <c r="IV175" s="5"/>
      <c r="IW175" s="5"/>
      <c r="IX175" s="4"/>
      <c r="IY175" s="4"/>
      <c r="IZ175" s="4"/>
      <c r="JA175" s="4"/>
      <c r="JB175" s="4"/>
      <c r="JC175" s="4"/>
      <c r="JD175" s="4"/>
      <c r="JE175" s="4"/>
      <c r="JF175" s="5"/>
      <c r="JG175" s="5"/>
      <c r="JH175" s="5"/>
      <c r="JI175" s="5"/>
      <c r="JJ175" s="5"/>
      <c r="JK175" s="5"/>
      <c r="JL175" s="5"/>
      <c r="JM175" s="5"/>
      <c r="JN175" s="4">
        <f t="shared" si="64"/>
        <v>0.64513999999999994</v>
      </c>
      <c r="JO175" s="4">
        <f t="shared" si="65"/>
        <v>0.72683333333333333</v>
      </c>
      <c r="JP175" s="4">
        <f t="shared" si="66"/>
        <v>0.26724000000000003</v>
      </c>
      <c r="JQ175" s="4">
        <f t="shared" si="67"/>
        <v>9.8933333333333338E-3</v>
      </c>
      <c r="JR175" s="4">
        <f t="shared" si="68"/>
        <v>0.84762666666666664</v>
      </c>
      <c r="JS175" s="4">
        <f t="shared" si="69"/>
        <v>0.63024999999999998</v>
      </c>
      <c r="JT175" s="4">
        <f t="shared" si="70"/>
        <v>0.99883333333333335</v>
      </c>
      <c r="JU175" s="4">
        <f t="shared" si="71"/>
        <v>5.0973400000000009</v>
      </c>
      <c r="JV175" s="1" t="str" cm="1">
        <f t="array" aca="1" ref="JV175" ca="1">CONCATENATE(INDIRECT(ADDRESS(1,MATCH(_xlfn.MINIFS(B175:JM175,metrics.rec,"MAE"),B175:JM175,0)+1)), ", ", INDIRECT(ADDRESS(2,MATCH(_xlfn.MINIFS(B175:JM175,metrics.rec,"MAE"),B175:JM175,0)+1)))</f>
        <v>k=5, r=0.1</v>
      </c>
      <c r="JW175" s="1" t="str" cm="1">
        <f t="array" aca="1" ref="JW175" ca="1">CONCATENATE(INDIRECT(ADDRESS(1,MATCH(_xlfn.MINIFS(B175:JM175,metrics.rec,"MSE"),B175:JM175,0)+1)), ", ", INDIRECT(ADDRESS(2,MATCH(_xlfn.MINIFS(B175:JM175,metrics.rec,"MSE"),B175:JM175,0)+1)))</f>
        <v>k=5, r=0.1</v>
      </c>
      <c r="JX175" s="1" t="str" cm="1">
        <f t="array" aca="1" ref="JX175" ca="1">CONCATENATE(INDIRECT(ADDRESS(1,MATCH(_xlfn.MAXIFS(B175:JM175,metrics.rec,"R"),B175:JM175,0)+1)), ", ", INDIRECT(ADDRESS(2,MATCH(_xlfn.MAXIFS(B175:JM175,metrics.rec,"R"),B175:JM175,0)+1)))</f>
        <v>k=5, r=0.2</v>
      </c>
      <c r="JY175" s="1" t="str" cm="1">
        <f t="array" aca="1" ref="JY175" ca="1">CONCATENATE(INDIRECT(ADDRESS(1,MATCH(_xlfn.MAXIFS(B175:JM175,metrics.rec,"Precision"),B175:JM175,0)+1)), ", ", INDIRECT(ADDRESS(2,MATCH(_xlfn.MAXIFS(B175:JM175,metrics.rec,"Precision"),B175:JM175,0)+1)))</f>
        <v>k=5, r=0.9</v>
      </c>
      <c r="JZ175" s="1" t="str" cm="1">
        <f t="array" aca="1" ref="JZ175" ca="1">CONCATENATE(INDIRECT(ADDRESS(1,MATCH(_xlfn.MAXIFS(B175:JM175,metrics.rec,"Recall"),B175:JM175,0)+1)), ", ", INDIRECT(ADDRESS(2,MATCH(_xlfn.MAXIFS(B175:JM175,metrics.rec,"Recall"),B175:JM175,0)+1)))</f>
        <v>k=5, r=0.1</v>
      </c>
      <c r="KA175" s="1" t="str" cm="1">
        <f t="array" aca="1" ref="KA175" ca="1">CONCATENATE(INDIRECT(ADDRESS(1,MATCH(_xlfn.MAXIFS(B175:JM175,metrics.rec,"Coverage"),B175:JM175,0)+1)), ", ", INDIRECT(ADDRESS(2,MATCH(_xlfn.MAXIFS(B175:JM175,metrics.rec,"Coverage"),B175:JM175,0)+1)))</f>
        <v>k=5, r=0.2</v>
      </c>
      <c r="KB175" s="1" t="str" cm="1">
        <f t="array" aca="1" ref="KB175" ca="1">CONCATENATE(INDIRECT(ADDRESS(1,MATCH(_xlfn.MAXIFS(B175:JM175,metrics.rec,"Recatio"),B175:JM175,0)+1)), ", ", INDIRECT(ADDRESS(2,MATCH(_xlfn.MAXIFS(B175:JM175,metrics.rec,"Recatio"),B175:JM175,0)+1)))</f>
        <v>k=5, r=0.1</v>
      </c>
      <c r="KC175" s="1" t="str" cm="1">
        <f t="array" aca="1" ref="KC175" ca="1">CONCATENATE(INDIRECT(ADDRESS(1,MATCH(_xlfn.MINIFS(B175:JM175,metrics.rec,"Time"),B175:JM175,0)+1)), ", ", INDIRECT(ADDRESS(2,MATCH(_xlfn.MINIFS(B175:JM175,metrics.rec,"Time"),B175:JM175,0)+1)))</f>
        <v>k=5, r=0.9</v>
      </c>
    </row>
    <row r="176" spans="1:289" x14ac:dyDescent="0.2">
      <c r="A176" s="1" t="s">
        <v>157</v>
      </c>
      <c r="B176" s="4">
        <v>0.61409999999999998</v>
      </c>
      <c r="C176" s="4">
        <v>0.65190000000000003</v>
      </c>
      <c r="D176" s="4">
        <v>0.30649999999999999</v>
      </c>
      <c r="E176" s="4">
        <v>1.6000000000000001E-3</v>
      </c>
      <c r="F176" s="4">
        <v>0.88619999999999999</v>
      </c>
      <c r="G176" s="4"/>
      <c r="H176" s="4">
        <v>1</v>
      </c>
      <c r="I176" s="4">
        <v>8.1698000000000004</v>
      </c>
      <c r="J176" s="5">
        <v>0.61839999999999995</v>
      </c>
      <c r="K176" s="5">
        <v>0.66359999999999997</v>
      </c>
      <c r="L176" s="5">
        <v>0.31619999999999998</v>
      </c>
      <c r="M176" s="5">
        <v>3.0999999999999999E-3</v>
      </c>
      <c r="N176" s="5">
        <v>0.8821</v>
      </c>
      <c r="O176" s="5">
        <v>0.65680000000000005</v>
      </c>
      <c r="P176" s="5">
        <v>1</v>
      </c>
      <c r="Q176" s="5">
        <v>9.6525999999999996</v>
      </c>
      <c r="R176" s="4">
        <v>0.62450000000000006</v>
      </c>
      <c r="S176" s="4">
        <v>0.67779999999999996</v>
      </c>
      <c r="T176" s="4">
        <v>0.30009999999999998</v>
      </c>
      <c r="U176" s="4">
        <v>4.7999999999999996E-3</v>
      </c>
      <c r="V176" s="4">
        <v>0.87560000000000004</v>
      </c>
      <c r="W176" s="4"/>
      <c r="X176" s="4">
        <v>1</v>
      </c>
      <c r="Y176" s="4">
        <v>6.1153000000000004</v>
      </c>
      <c r="Z176" s="5">
        <v>0.62890000000000001</v>
      </c>
      <c r="AA176" s="5">
        <v>0.68559999999999999</v>
      </c>
      <c r="AB176" s="5">
        <v>0.29239999999999999</v>
      </c>
      <c r="AC176" s="5">
        <v>6.7000000000000002E-3</v>
      </c>
      <c r="AD176" s="5">
        <v>0.87160000000000004</v>
      </c>
      <c r="AE176" s="5">
        <v>0.65590000000000004</v>
      </c>
      <c r="AF176" s="5">
        <v>1</v>
      </c>
      <c r="AG176" s="5">
        <v>6.8341000000000003</v>
      </c>
      <c r="AH176" s="4">
        <v>0.6351</v>
      </c>
      <c r="AI176" s="4">
        <v>0.69979999999999998</v>
      </c>
      <c r="AJ176" s="4">
        <v>0.28720000000000001</v>
      </c>
      <c r="AK176" s="4">
        <v>8.8999999999999999E-3</v>
      </c>
      <c r="AL176" s="4">
        <v>0.86060000000000003</v>
      </c>
      <c r="AM176" s="4"/>
      <c r="AN176" s="4">
        <v>1</v>
      </c>
      <c r="AO176" s="4">
        <v>4.7765000000000004</v>
      </c>
      <c r="AP176" s="5">
        <v>0.64670000000000005</v>
      </c>
      <c r="AQ176" s="5">
        <v>0.72489999999999999</v>
      </c>
      <c r="AR176" s="5">
        <v>0.25669999999999998</v>
      </c>
      <c r="AS176" s="5">
        <v>1.15E-2</v>
      </c>
      <c r="AT176" s="5">
        <v>0.84709999999999996</v>
      </c>
      <c r="AU176" s="5">
        <v>0.65129999999999999</v>
      </c>
      <c r="AV176" s="5">
        <v>1</v>
      </c>
      <c r="AW176" s="5">
        <v>4.2051999999999996</v>
      </c>
      <c r="AX176" s="4">
        <v>0.65990000000000004</v>
      </c>
      <c r="AY176" s="4">
        <v>0.75800000000000001</v>
      </c>
      <c r="AZ176" s="4">
        <v>0.23280000000000001</v>
      </c>
      <c r="BA176" s="4">
        <v>1.4800000000000001E-2</v>
      </c>
      <c r="BB176" s="4">
        <v>0.82850000000000001</v>
      </c>
      <c r="BC176" s="4"/>
      <c r="BD176" s="4">
        <v>1</v>
      </c>
      <c r="BE176" s="4">
        <v>3.4878999999999998</v>
      </c>
      <c r="BF176" s="5">
        <v>0.68779999999999997</v>
      </c>
      <c r="BG176" s="5">
        <v>0.82989999999999997</v>
      </c>
      <c r="BH176" s="5">
        <v>0.1961</v>
      </c>
      <c r="BI176" s="5">
        <v>1.9699999999999999E-2</v>
      </c>
      <c r="BJ176" s="5">
        <v>0.79169999999999996</v>
      </c>
      <c r="BK176" s="5">
        <v>0.63600000000000001</v>
      </c>
      <c r="BL176" s="5">
        <v>0.99870000000000003</v>
      </c>
      <c r="BM176" s="5">
        <v>1.9551000000000001</v>
      </c>
      <c r="BN176" s="4">
        <v>0.74760000000000004</v>
      </c>
      <c r="BO176" s="4">
        <v>0.97960000000000003</v>
      </c>
      <c r="BP176" s="4">
        <v>0.13930000000000001</v>
      </c>
      <c r="BQ176" s="4">
        <v>2.86E-2</v>
      </c>
      <c r="BR176" s="4">
        <v>0.70230000000000004</v>
      </c>
      <c r="BS176" s="4"/>
      <c r="BT176" s="4">
        <v>0.9839</v>
      </c>
      <c r="BU176" s="4">
        <v>0.96699999999999997</v>
      </c>
      <c r="BV176" s="5"/>
      <c r="BW176" s="5"/>
      <c r="BX176" s="5"/>
      <c r="BY176" s="5"/>
      <c r="BZ176" s="5"/>
      <c r="CA176" s="5"/>
      <c r="CB176" s="5"/>
      <c r="CC176" s="5"/>
      <c r="CD176" s="4"/>
      <c r="CE176" s="4"/>
      <c r="CF176" s="4"/>
      <c r="CG176" s="4"/>
      <c r="CH176" s="4"/>
      <c r="CI176" s="4"/>
      <c r="CJ176" s="4"/>
      <c r="CK176" s="4"/>
      <c r="CL176" s="5">
        <v>0.63590000000000002</v>
      </c>
      <c r="CM176" s="5">
        <v>0.70189999999999997</v>
      </c>
      <c r="CN176" s="5">
        <v>0.2838</v>
      </c>
      <c r="CO176" s="5">
        <v>8.8999999999999999E-3</v>
      </c>
      <c r="CP176" s="5">
        <v>0.86219999999999997</v>
      </c>
      <c r="CQ176" s="5">
        <v>0.65449999999999997</v>
      </c>
      <c r="CR176" s="5">
        <v>1</v>
      </c>
      <c r="CS176" s="5">
        <v>4.9447999999999999</v>
      </c>
      <c r="CT176" s="4"/>
      <c r="CU176" s="4"/>
      <c r="CV176" s="4"/>
      <c r="CW176" s="4"/>
      <c r="CX176" s="4"/>
      <c r="CY176" s="4"/>
      <c r="CZ176" s="4"/>
      <c r="DA176" s="4"/>
      <c r="DB176" s="5"/>
      <c r="DC176" s="5"/>
      <c r="DD176" s="5"/>
      <c r="DE176" s="5"/>
      <c r="DF176" s="5"/>
      <c r="DG176" s="5"/>
      <c r="DH176" s="5"/>
      <c r="DI176" s="5"/>
      <c r="DJ176" s="4">
        <v>0.64170000000000005</v>
      </c>
      <c r="DK176" s="4">
        <v>0.72789999999999999</v>
      </c>
      <c r="DL176" s="4">
        <v>0.28860000000000002</v>
      </c>
      <c r="DM176" s="4">
        <v>2.3E-3</v>
      </c>
      <c r="DN176" s="4">
        <v>0.87529999999999997</v>
      </c>
      <c r="DO176" s="4">
        <v>0.44119999999999998</v>
      </c>
      <c r="DP176" s="4">
        <v>1</v>
      </c>
      <c r="DQ176" s="4">
        <v>2.7974000000000001</v>
      </c>
      <c r="DR176" s="5"/>
      <c r="DS176" s="5"/>
      <c r="DT176" s="5"/>
      <c r="DU176" s="5"/>
      <c r="DV176" s="5"/>
      <c r="DW176" s="5"/>
      <c r="DX176" s="5"/>
      <c r="DY176" s="5"/>
      <c r="DZ176" s="4">
        <v>0.63600000000000001</v>
      </c>
      <c r="EA176" s="4">
        <v>0.70220000000000005</v>
      </c>
      <c r="EB176" s="4">
        <v>0.28520000000000001</v>
      </c>
      <c r="EC176" s="4">
        <v>8.8999999999999999E-3</v>
      </c>
      <c r="ED176" s="4">
        <v>0.86009999999999998</v>
      </c>
      <c r="EE176" s="4">
        <v>0.65349999999999997</v>
      </c>
      <c r="EF176" s="4">
        <v>1</v>
      </c>
      <c r="EG176" s="4">
        <v>6.4431000000000003</v>
      </c>
      <c r="EH176" s="5"/>
      <c r="EI176" s="5"/>
      <c r="EJ176" s="5"/>
      <c r="EK176" s="5"/>
      <c r="EL176" s="5"/>
      <c r="EM176" s="5"/>
      <c r="EN176" s="5"/>
      <c r="EO176" s="5"/>
      <c r="EP176" s="4"/>
      <c r="EQ176" s="4"/>
      <c r="ER176" s="4"/>
      <c r="ES176" s="4"/>
      <c r="ET176" s="4"/>
      <c r="EU176" s="4"/>
      <c r="EV176" s="4"/>
      <c r="EW176" s="4"/>
      <c r="EX176" s="5"/>
      <c r="EY176" s="5"/>
      <c r="EZ176" s="5"/>
      <c r="FA176" s="5"/>
      <c r="FB176" s="5"/>
      <c r="FC176" s="5"/>
      <c r="FD176" s="5"/>
      <c r="FE176" s="5"/>
      <c r="FF176" s="4">
        <v>0.62370000000000003</v>
      </c>
      <c r="FG176" s="4">
        <v>0.67520000000000002</v>
      </c>
      <c r="FH176" s="4">
        <v>0.30969999999999998</v>
      </c>
      <c r="FI176" s="4">
        <v>4.7999999999999996E-3</v>
      </c>
      <c r="FJ176" s="4">
        <v>0.87709999999999999</v>
      </c>
      <c r="FK176" s="4">
        <v>0.65549999999999997</v>
      </c>
      <c r="FL176" s="4">
        <v>1</v>
      </c>
      <c r="FM176" s="4">
        <v>6.5556000000000001</v>
      </c>
      <c r="FN176" s="5">
        <v>0.63660000000000005</v>
      </c>
      <c r="FO176" s="5">
        <v>0.70399999999999996</v>
      </c>
      <c r="FP176" s="5">
        <v>0.28410000000000002</v>
      </c>
      <c r="FQ176" s="5">
        <v>8.8999999999999999E-3</v>
      </c>
      <c r="FR176" s="5">
        <v>0.86160000000000003</v>
      </c>
      <c r="FS176" s="5">
        <v>0.65480000000000005</v>
      </c>
      <c r="FT176" s="5">
        <v>1</v>
      </c>
      <c r="FU176" s="5">
        <v>5.9119999999999999</v>
      </c>
      <c r="FV176" s="4">
        <v>0.66039999999999999</v>
      </c>
      <c r="FW176" s="4">
        <v>0.76019999999999999</v>
      </c>
      <c r="FX176" s="4">
        <v>0.2369</v>
      </c>
      <c r="FY176" s="4">
        <v>1.4800000000000001E-2</v>
      </c>
      <c r="FZ176" s="4">
        <v>0.82769999999999999</v>
      </c>
      <c r="GA176" s="4">
        <v>0.64839999999999998</v>
      </c>
      <c r="GB176" s="4">
        <v>0.99990000000000001</v>
      </c>
      <c r="GC176" s="4">
        <v>2.89</v>
      </c>
      <c r="GD176" s="5"/>
      <c r="GE176" s="5"/>
      <c r="GF176" s="5"/>
      <c r="GG176" s="5"/>
      <c r="GH176" s="5"/>
      <c r="GI176" s="5"/>
      <c r="GJ176" s="5"/>
      <c r="GK176" s="5"/>
      <c r="GL176" s="4"/>
      <c r="GM176" s="4"/>
      <c r="GN176" s="4"/>
      <c r="GO176" s="4"/>
      <c r="GP176" s="4"/>
      <c r="GQ176" s="4"/>
      <c r="GR176" s="4"/>
      <c r="GS176" s="4"/>
      <c r="GT176" s="5"/>
      <c r="GU176" s="5"/>
      <c r="GV176" s="5"/>
      <c r="GW176" s="5"/>
      <c r="GX176" s="5"/>
      <c r="GY176" s="5"/>
      <c r="GZ176" s="5"/>
      <c r="HA176" s="5"/>
      <c r="HB176" s="4"/>
      <c r="HC176" s="4"/>
      <c r="HD176" s="4"/>
      <c r="HE176" s="4"/>
      <c r="HF176" s="4"/>
      <c r="HG176" s="4"/>
      <c r="HH176" s="4"/>
      <c r="HI176" s="4"/>
      <c r="HJ176" s="5"/>
      <c r="HK176" s="5"/>
      <c r="HL176" s="5"/>
      <c r="HM176" s="5"/>
      <c r="HN176" s="5"/>
      <c r="HO176" s="5"/>
      <c r="HP176" s="5"/>
      <c r="HQ176" s="5"/>
      <c r="HR176" s="4"/>
      <c r="HS176" s="4"/>
      <c r="HT176" s="4"/>
      <c r="HU176" s="4"/>
      <c r="HV176" s="4"/>
      <c r="HW176" s="4"/>
      <c r="HX176" s="4"/>
      <c r="HY176" s="4"/>
      <c r="HZ176" s="5"/>
      <c r="IA176" s="5"/>
      <c r="IB176" s="5"/>
      <c r="IC176" s="5"/>
      <c r="ID176" s="5"/>
      <c r="IE176" s="5"/>
      <c r="IF176" s="5"/>
      <c r="IG176" s="5"/>
      <c r="IH176" s="4"/>
      <c r="II176" s="4"/>
      <c r="IJ176" s="4"/>
      <c r="IK176" s="4"/>
      <c r="IL176" s="4"/>
      <c r="IM176" s="4"/>
      <c r="IN176" s="4"/>
      <c r="IO176" s="4"/>
      <c r="IP176" s="5"/>
      <c r="IQ176" s="5"/>
      <c r="IR176" s="5"/>
      <c r="IS176" s="5"/>
      <c r="IT176" s="5"/>
      <c r="IU176" s="5"/>
      <c r="IV176" s="5"/>
      <c r="IW176" s="5"/>
      <c r="IX176" s="4"/>
      <c r="IY176" s="4"/>
      <c r="IZ176" s="4"/>
      <c r="JA176" s="4"/>
      <c r="JB176" s="4"/>
      <c r="JC176" s="4"/>
      <c r="JD176" s="4"/>
      <c r="JE176" s="4"/>
      <c r="JF176" s="5"/>
      <c r="JG176" s="5"/>
      <c r="JH176" s="5"/>
      <c r="JI176" s="5"/>
      <c r="JJ176" s="5"/>
      <c r="JK176" s="5"/>
      <c r="JL176" s="5"/>
      <c r="JM176" s="5"/>
      <c r="JN176" s="4">
        <f t="shared" si="64"/>
        <v>0.64648666666666665</v>
      </c>
      <c r="JO176" s="4">
        <f t="shared" si="65"/>
        <v>0.72950000000000004</v>
      </c>
      <c r="JP176" s="4">
        <f t="shared" si="66"/>
        <v>0.26770666666666665</v>
      </c>
      <c r="JQ176" s="4">
        <f t="shared" si="67"/>
        <v>9.8866666666666669E-3</v>
      </c>
      <c r="JR176" s="4">
        <f t="shared" si="68"/>
        <v>0.84731333333333325</v>
      </c>
      <c r="JS176" s="4">
        <f t="shared" si="69"/>
        <v>0.63078999999999996</v>
      </c>
      <c r="JT176" s="4">
        <f t="shared" si="70"/>
        <v>0.99883333333333335</v>
      </c>
      <c r="JU176" s="4">
        <f t="shared" si="71"/>
        <v>5.0470933333333345</v>
      </c>
      <c r="JV176" s="1" t="str" cm="1">
        <f t="array" aca="1" ref="JV176" ca="1">CONCATENATE(INDIRECT(ADDRESS(1,MATCH(_xlfn.MINIFS(B176:JM176,metrics.rec,"MAE"),B176:JM176,0)+1)), ", ", INDIRECT(ADDRESS(2,MATCH(_xlfn.MINIFS(B176:JM176,metrics.rec,"MAE"),B176:JM176,0)+1)))</f>
        <v>k=5, r=0.1</v>
      </c>
      <c r="JW176" s="1" t="str" cm="1">
        <f t="array" aca="1" ref="JW176" ca="1">CONCATENATE(INDIRECT(ADDRESS(1,MATCH(_xlfn.MINIFS(B176:JM176,metrics.rec,"MSE"),B176:JM176,0)+1)), ", ", INDIRECT(ADDRESS(2,MATCH(_xlfn.MINIFS(B176:JM176,metrics.rec,"MSE"),B176:JM176,0)+1)))</f>
        <v>k=5, r=0.1</v>
      </c>
      <c r="JX176" s="1" t="str" cm="1">
        <f t="array" aca="1" ref="JX176" ca="1">CONCATENATE(INDIRECT(ADDRESS(1,MATCH(_xlfn.MAXIFS(B176:JM176,metrics.rec,"R"),B176:JM176,0)+1)), ", ", INDIRECT(ADDRESS(2,MATCH(_xlfn.MAXIFS(B176:JM176,metrics.rec,"R"),B176:JM176,0)+1)))</f>
        <v>k=5, r=0.2</v>
      </c>
      <c r="JY176" s="1" t="str" cm="1">
        <f t="array" aca="1" ref="JY176" ca="1">CONCATENATE(INDIRECT(ADDRESS(1,MATCH(_xlfn.MAXIFS(B176:JM176,metrics.rec,"Precision"),B176:JM176,0)+1)), ", ", INDIRECT(ADDRESS(2,MATCH(_xlfn.MAXIFS(B176:JM176,metrics.rec,"Precision"),B176:JM176,0)+1)))</f>
        <v>k=5, r=0.9</v>
      </c>
      <c r="JZ176" s="1" t="str" cm="1">
        <f t="array" aca="1" ref="JZ176" ca="1">CONCATENATE(INDIRECT(ADDRESS(1,MATCH(_xlfn.MAXIFS(B176:JM176,metrics.rec,"Recall"),B176:JM176,0)+1)), ", ", INDIRECT(ADDRESS(2,MATCH(_xlfn.MAXIFS(B176:JM176,metrics.rec,"Recall"),B176:JM176,0)+1)))</f>
        <v>k=5, r=0.1</v>
      </c>
      <c r="KA176" s="1" t="str" cm="1">
        <f t="array" aca="1" ref="KA176" ca="1">CONCATENATE(INDIRECT(ADDRESS(1,MATCH(_xlfn.MAXIFS(B176:JM176,metrics.rec,"Coverage"),B176:JM176,0)+1)), ", ", INDIRECT(ADDRESS(2,MATCH(_xlfn.MAXIFS(B176:JM176,metrics.rec,"Coverage"),B176:JM176,0)+1)))</f>
        <v>k=5, r=0.2</v>
      </c>
      <c r="KB176" s="1" t="str" cm="1">
        <f t="array" aca="1" ref="KB176" ca="1">CONCATENATE(INDIRECT(ADDRESS(1,MATCH(_xlfn.MAXIFS(B176:JM176,metrics.rec,"Recatio"),B176:JM176,0)+1)), ", ", INDIRECT(ADDRESS(2,MATCH(_xlfn.MAXIFS(B176:JM176,metrics.rec,"Recatio"),B176:JM176,0)+1)))</f>
        <v>k=5, r=0.1</v>
      </c>
      <c r="KC176" s="1" t="str" cm="1">
        <f t="array" aca="1" ref="KC176" ca="1">CONCATENATE(INDIRECT(ADDRESS(1,MATCH(_xlfn.MINIFS(B176:JM176,metrics.rec,"Time"),B176:JM176,0)+1)), ", ", INDIRECT(ADDRESS(2,MATCH(_xlfn.MINIFS(B176:JM176,metrics.rec,"Time"),B176:JM176,0)+1)))</f>
        <v>k=5, r=0.9</v>
      </c>
    </row>
    <row r="177" spans="1:289" x14ac:dyDescent="0.2">
      <c r="A177" s="1" t="s">
        <v>244</v>
      </c>
      <c r="B177" s="4">
        <v>0.60309999999999997</v>
      </c>
      <c r="C177" s="4">
        <v>0.63290000000000002</v>
      </c>
      <c r="D177" s="4">
        <v>0.30930000000000002</v>
      </c>
      <c r="E177" s="4">
        <v>1.6000000000000001E-3</v>
      </c>
      <c r="F177" s="4">
        <v>0.88919999999999999</v>
      </c>
      <c r="G177" s="4">
        <v>0.65139999999999998</v>
      </c>
      <c r="H177" s="4">
        <v>1</v>
      </c>
      <c r="I177" s="4">
        <v>13.488099999999999</v>
      </c>
      <c r="J177" s="5">
        <v>0.60970000000000002</v>
      </c>
      <c r="K177" s="5">
        <v>0.64759999999999995</v>
      </c>
      <c r="L177" s="5">
        <v>0.31890000000000002</v>
      </c>
      <c r="M177" s="5">
        <v>3.0999999999999999E-3</v>
      </c>
      <c r="N177" s="5">
        <v>0.8841</v>
      </c>
      <c r="O177" s="5">
        <v>0.64670000000000005</v>
      </c>
      <c r="P177" s="5">
        <v>1</v>
      </c>
      <c r="Q177" s="5">
        <v>9.7089999999999996</v>
      </c>
      <c r="R177" s="4">
        <v>0.61780000000000002</v>
      </c>
      <c r="S177" s="4">
        <v>0.66639999999999999</v>
      </c>
      <c r="T177" s="4">
        <v>0.29809999999999998</v>
      </c>
      <c r="U177" s="4">
        <v>4.8999999999999998E-3</v>
      </c>
      <c r="V177" s="4">
        <v>0.87770000000000004</v>
      </c>
      <c r="W177" s="4">
        <v>0.64100000000000001</v>
      </c>
      <c r="X177" s="4">
        <v>1</v>
      </c>
      <c r="Y177" s="4">
        <v>7.1093000000000002</v>
      </c>
      <c r="Z177" s="5">
        <v>0.62390000000000001</v>
      </c>
      <c r="AA177" s="5">
        <v>0.67779999999999996</v>
      </c>
      <c r="AB177" s="5">
        <v>0.2903</v>
      </c>
      <c r="AC177" s="5">
        <v>6.8999999999999999E-3</v>
      </c>
      <c r="AD177" s="5">
        <v>0.87280000000000002</v>
      </c>
      <c r="AE177" s="5">
        <v>0.63549999999999995</v>
      </c>
      <c r="AF177" s="5">
        <v>1</v>
      </c>
      <c r="AG177" s="5">
        <v>6.2363999999999997</v>
      </c>
      <c r="AH177" s="4">
        <v>0.63160000000000005</v>
      </c>
      <c r="AI177" s="4">
        <v>0.6946</v>
      </c>
      <c r="AJ177" s="4">
        <v>0.2792</v>
      </c>
      <c r="AK177" s="4">
        <v>9.2999999999999992E-3</v>
      </c>
      <c r="AL177" s="4">
        <v>0.8589</v>
      </c>
      <c r="AM177" s="4">
        <v>0.62570000000000003</v>
      </c>
      <c r="AN177" s="4">
        <v>1</v>
      </c>
      <c r="AO177" s="4">
        <v>5.0191999999999997</v>
      </c>
      <c r="AP177" s="5">
        <v>0.64659999999999995</v>
      </c>
      <c r="AQ177" s="5">
        <v>0.72729999999999995</v>
      </c>
      <c r="AR177" s="5">
        <v>0.2475</v>
      </c>
      <c r="AS177" s="5">
        <v>1.23E-2</v>
      </c>
      <c r="AT177" s="5">
        <v>0.84399999999999997</v>
      </c>
      <c r="AU177" s="5">
        <v>0.60629999999999995</v>
      </c>
      <c r="AV177" s="5">
        <v>0.99970000000000003</v>
      </c>
      <c r="AW177" s="5">
        <v>4.1203000000000003</v>
      </c>
      <c r="AX177" s="4">
        <v>0.66390000000000005</v>
      </c>
      <c r="AY177" s="4">
        <v>0.76970000000000005</v>
      </c>
      <c r="AZ177" s="4">
        <v>0.2208</v>
      </c>
      <c r="BA177" s="4">
        <v>1.6799999999999999E-2</v>
      </c>
      <c r="BB177" s="4">
        <v>0.82010000000000005</v>
      </c>
      <c r="BC177" s="4">
        <v>0.56820000000000004</v>
      </c>
      <c r="BD177" s="4">
        <v>1</v>
      </c>
      <c r="BE177" s="4">
        <v>2.9371999999999998</v>
      </c>
      <c r="BF177" s="5">
        <v>0.69330000000000003</v>
      </c>
      <c r="BG177" s="5">
        <v>0.84340000000000004</v>
      </c>
      <c r="BH177" s="5">
        <v>0.1908</v>
      </c>
      <c r="BI177" s="5">
        <v>2.52E-2</v>
      </c>
      <c r="BJ177" s="5">
        <v>0.76990000000000003</v>
      </c>
      <c r="BK177" s="5">
        <v>0.48280000000000001</v>
      </c>
      <c r="BL177" s="5">
        <v>0.998</v>
      </c>
      <c r="BM177" s="5">
        <v>1.9261999999999999</v>
      </c>
      <c r="BN177" s="4">
        <v>0.73970000000000002</v>
      </c>
      <c r="BO177" s="4">
        <v>0.95489999999999997</v>
      </c>
      <c r="BP177" s="4">
        <v>0.152</v>
      </c>
      <c r="BQ177" s="4">
        <v>5.4399999999999997E-2</v>
      </c>
      <c r="BR177" s="4">
        <v>0.59560000000000002</v>
      </c>
      <c r="BS177" s="4">
        <v>0.27239999999999998</v>
      </c>
      <c r="BT177" s="4">
        <v>0.97599999999999998</v>
      </c>
      <c r="BU177" s="4">
        <v>0.84499999999999997</v>
      </c>
      <c r="BV177" s="5"/>
      <c r="BW177" s="5"/>
      <c r="BX177" s="5"/>
      <c r="BY177" s="5"/>
      <c r="BZ177" s="5"/>
      <c r="CA177" s="5"/>
      <c r="CB177" s="5"/>
      <c r="CC177" s="5"/>
      <c r="CD177" s="4"/>
      <c r="CE177" s="4"/>
      <c r="CF177" s="4"/>
      <c r="CG177" s="4"/>
      <c r="CH177" s="4"/>
      <c r="CI177" s="4"/>
      <c r="CJ177" s="4"/>
      <c r="CK177" s="4"/>
      <c r="CL177" s="5">
        <v>0.63319999999999999</v>
      </c>
      <c r="CM177" s="5">
        <v>0.69940000000000002</v>
      </c>
      <c r="CN177" s="5">
        <v>0.27800000000000002</v>
      </c>
      <c r="CO177" s="5">
        <v>9.2999999999999992E-3</v>
      </c>
      <c r="CP177" s="5">
        <v>0.86050000000000004</v>
      </c>
      <c r="CQ177" s="5">
        <v>0.62549999999999994</v>
      </c>
      <c r="CR177" s="5">
        <v>1</v>
      </c>
      <c r="CS177" s="5">
        <v>5.1158000000000001</v>
      </c>
      <c r="CT177" s="4"/>
      <c r="CU177" s="4"/>
      <c r="CV177" s="4"/>
      <c r="CW177" s="4"/>
      <c r="CX177" s="4"/>
      <c r="CY177" s="4"/>
      <c r="CZ177" s="4"/>
      <c r="DA177" s="4"/>
      <c r="DB177" s="5"/>
      <c r="DC177" s="5"/>
      <c r="DD177" s="5"/>
      <c r="DE177" s="5"/>
      <c r="DF177" s="5"/>
      <c r="DG177" s="5"/>
      <c r="DH177" s="5"/>
      <c r="DI177" s="5"/>
      <c r="DJ177" s="4">
        <v>0.64419999999999999</v>
      </c>
      <c r="DK177" s="4">
        <v>0.72589999999999999</v>
      </c>
      <c r="DL177" s="4">
        <v>0.23719999999999999</v>
      </c>
      <c r="DM177" s="4">
        <v>4.3E-3</v>
      </c>
      <c r="DN177" s="4">
        <v>0.85189999999999999</v>
      </c>
      <c r="DO177" s="4">
        <v>0.23250000000000001</v>
      </c>
      <c r="DP177" s="4">
        <v>1</v>
      </c>
      <c r="DQ177" s="4">
        <v>2.5632000000000001</v>
      </c>
      <c r="DR177" s="5"/>
      <c r="DS177" s="5"/>
      <c r="DT177" s="5"/>
      <c r="DU177" s="5"/>
      <c r="DV177" s="5"/>
      <c r="DW177" s="5"/>
      <c r="DX177" s="5"/>
      <c r="DY177" s="5"/>
      <c r="DZ177" s="4">
        <v>0.63300000000000001</v>
      </c>
      <c r="EA177" s="4">
        <v>0.69779999999999998</v>
      </c>
      <c r="EB177" s="4">
        <v>0.28100000000000003</v>
      </c>
      <c r="EC177" s="4">
        <v>9.2999999999999992E-3</v>
      </c>
      <c r="ED177" s="4">
        <v>0.8589</v>
      </c>
      <c r="EE177" s="4">
        <v>0.62470000000000003</v>
      </c>
      <c r="EF177" s="4">
        <v>1</v>
      </c>
      <c r="EG177" s="4">
        <v>5.1894</v>
      </c>
      <c r="EH177" s="5"/>
      <c r="EI177" s="5"/>
      <c r="EJ177" s="5"/>
      <c r="EK177" s="5"/>
      <c r="EL177" s="5"/>
      <c r="EM177" s="5"/>
      <c r="EN177" s="5"/>
      <c r="EO177" s="5"/>
      <c r="EP177" s="4"/>
      <c r="EQ177" s="4"/>
      <c r="ER177" s="4"/>
      <c r="ES177" s="4"/>
      <c r="ET177" s="4"/>
      <c r="EU177" s="4"/>
      <c r="EV177" s="4"/>
      <c r="EW177" s="4"/>
      <c r="EX177" s="5"/>
      <c r="EY177" s="5"/>
      <c r="EZ177" s="5"/>
      <c r="FA177" s="5"/>
      <c r="FB177" s="5"/>
      <c r="FC177" s="5"/>
      <c r="FD177" s="5"/>
      <c r="FE177" s="5"/>
      <c r="FF177" s="4">
        <v>0.6169</v>
      </c>
      <c r="FG177" s="4">
        <v>0.66349999999999998</v>
      </c>
      <c r="FH177" s="4">
        <v>0.30940000000000001</v>
      </c>
      <c r="FI177" s="4">
        <v>4.8999999999999998E-3</v>
      </c>
      <c r="FJ177" s="4">
        <v>0.87870000000000004</v>
      </c>
      <c r="FK177" s="4">
        <v>0.64139999999999997</v>
      </c>
      <c r="FL177" s="4">
        <v>1</v>
      </c>
      <c r="FM177" s="4">
        <v>6.4619999999999997</v>
      </c>
      <c r="FN177" s="5"/>
      <c r="FO177" s="5"/>
      <c r="FP177" s="5"/>
      <c r="FQ177" s="5"/>
      <c r="FR177" s="5"/>
      <c r="FS177" s="5"/>
      <c r="FT177" s="5"/>
      <c r="FU177" s="5"/>
      <c r="FV177" s="4">
        <v>0.66379999999999995</v>
      </c>
      <c r="FW177" s="4">
        <v>0.77049999999999996</v>
      </c>
      <c r="FX177" s="4">
        <v>0.2258</v>
      </c>
      <c r="FY177" s="4">
        <v>1.67E-2</v>
      </c>
      <c r="FZ177" s="4">
        <v>0.81950000000000001</v>
      </c>
      <c r="GA177" s="4">
        <v>0.56969999999999998</v>
      </c>
      <c r="GB177" s="4">
        <v>0.99980000000000002</v>
      </c>
      <c r="GC177" s="4">
        <v>2.8532000000000002</v>
      </c>
      <c r="GD177" s="5"/>
      <c r="GE177" s="5"/>
      <c r="GF177" s="5"/>
      <c r="GG177" s="5"/>
      <c r="GH177" s="5"/>
      <c r="GI177" s="5"/>
      <c r="GJ177" s="5"/>
      <c r="GK177" s="5"/>
      <c r="GL177" s="4"/>
      <c r="GM177" s="4"/>
      <c r="GN177" s="4"/>
      <c r="GO177" s="4"/>
      <c r="GP177" s="4"/>
      <c r="GQ177" s="4"/>
      <c r="GR177" s="4"/>
      <c r="GS177" s="4"/>
      <c r="GT177" s="5"/>
      <c r="GU177" s="5"/>
      <c r="GV177" s="5"/>
      <c r="GW177" s="5"/>
      <c r="GX177" s="5"/>
      <c r="GY177" s="5"/>
      <c r="GZ177" s="5"/>
      <c r="HA177" s="5"/>
      <c r="HB177" s="4"/>
      <c r="HC177" s="4"/>
      <c r="HD177" s="4"/>
      <c r="HE177" s="4"/>
      <c r="HF177" s="4"/>
      <c r="HG177" s="4"/>
      <c r="HH177" s="4"/>
      <c r="HI177" s="4"/>
      <c r="HJ177" s="5"/>
      <c r="HK177" s="5"/>
      <c r="HL177" s="5"/>
      <c r="HM177" s="5"/>
      <c r="HN177" s="5"/>
      <c r="HO177" s="5"/>
      <c r="HP177" s="5"/>
      <c r="HQ177" s="5"/>
      <c r="HR177" s="4"/>
      <c r="HS177" s="4"/>
      <c r="HT177" s="4"/>
      <c r="HU177" s="4"/>
      <c r="HV177" s="4"/>
      <c r="HW177" s="4"/>
      <c r="HX177" s="4"/>
      <c r="HY177" s="4"/>
      <c r="HZ177" s="5"/>
      <c r="IA177" s="5"/>
      <c r="IB177" s="5"/>
      <c r="IC177" s="5"/>
      <c r="ID177" s="5"/>
      <c r="IE177" s="5"/>
      <c r="IF177" s="5"/>
      <c r="IG177" s="5"/>
      <c r="IH177" s="4"/>
      <c r="II177" s="4"/>
      <c r="IJ177" s="4"/>
      <c r="IK177" s="4"/>
      <c r="IL177" s="4"/>
      <c r="IM177" s="4"/>
      <c r="IN177" s="4"/>
      <c r="IO177" s="4"/>
      <c r="IP177" s="5"/>
      <c r="IQ177" s="5"/>
      <c r="IR177" s="5"/>
      <c r="IS177" s="5"/>
      <c r="IT177" s="5"/>
      <c r="IU177" s="5"/>
      <c r="IV177" s="5"/>
      <c r="IW177" s="5"/>
      <c r="IX177" s="4"/>
      <c r="IY177" s="4"/>
      <c r="IZ177" s="4"/>
      <c r="JA177" s="4"/>
      <c r="JB177" s="4"/>
      <c r="JC177" s="4"/>
      <c r="JD177" s="4"/>
      <c r="JE177" s="4"/>
      <c r="JF177" s="5"/>
      <c r="JG177" s="5"/>
      <c r="JH177" s="5"/>
      <c r="JI177" s="5"/>
      <c r="JJ177" s="5"/>
      <c r="JK177" s="5"/>
      <c r="JL177" s="5"/>
      <c r="JM177" s="5"/>
      <c r="JN177" s="4">
        <f t="shared" ref="JN177" si="72">AVERAGEIFS(B177:JM177,metrics.rec,"MAE")</f>
        <v>0.64433571428571423</v>
      </c>
      <c r="JO177" s="4">
        <f t="shared" ref="JO177" si="73">AVERAGEIFS(B177:JM177,metrics.rec,"MSE")</f>
        <v>0.72654999999999992</v>
      </c>
      <c r="JP177" s="4">
        <f t="shared" ref="JP177" si="74">AVERAGEIFS(B177:JM177,metrics.rec,"R")</f>
        <v>0.25987857142857146</v>
      </c>
      <c r="JQ177" s="4">
        <f t="shared" ref="JQ177" si="75">AVERAGEIFS(B177:JM177,metrics.rec,"Precision")</f>
        <v>1.2785714285714286E-2</v>
      </c>
      <c r="JR177" s="4">
        <f t="shared" ref="JR177" si="76">AVERAGEIFS(B177:JM177,metrics.rec,"Recall")</f>
        <v>0.83441428571428577</v>
      </c>
      <c r="JS177" s="4">
        <f t="shared" ref="JS177" si="77">AVERAGEIFS(B177:JM177,metrics.rec,"Coverage")</f>
        <v>0.5588428571428572</v>
      </c>
      <c r="JT177" s="4">
        <f t="shared" ref="JT177" si="78">AVERAGEIFS(B177:JM177,metrics.rec,"Recatio")</f>
        <v>0.99810714285714297</v>
      </c>
      <c r="JU177" s="4">
        <f t="shared" ref="JU177" si="79">AVERAGEIFS(B177:JM177,metrics.rec,"Time")</f>
        <v>5.2553071428571432</v>
      </c>
      <c r="JV177" s="1" t="str" cm="1">
        <f t="array" aca="1" ref="JV177" ca="1">CONCATENATE(INDIRECT(ADDRESS(1,MATCH(_xlfn.MINIFS(B177:JM177,metrics.rec,"MAE"),B177:JM177,0)+1)), ", ", INDIRECT(ADDRESS(2,MATCH(_xlfn.MINIFS(B177:JM177,metrics.rec,"MAE"),B177:JM177,0)+1)))</f>
        <v>k=5, r=0.1</v>
      </c>
      <c r="JW177" s="1" t="str" cm="1">
        <f t="array" aca="1" ref="JW177" ca="1">CONCATENATE(INDIRECT(ADDRESS(1,MATCH(_xlfn.MINIFS(B177:JM177,metrics.rec,"MSE"),B177:JM177,0)+1)), ", ", INDIRECT(ADDRESS(2,MATCH(_xlfn.MINIFS(B177:JM177,metrics.rec,"MSE"),B177:JM177,0)+1)))</f>
        <v>k=5, r=0.1</v>
      </c>
      <c r="JX177" s="1" t="str" cm="1">
        <f t="array" aca="1" ref="JX177" ca="1">CONCATENATE(INDIRECT(ADDRESS(1,MATCH(_xlfn.MAXIFS(B177:JM177,metrics.rec,"R"),B177:JM177,0)+1)), ", ", INDIRECT(ADDRESS(2,MATCH(_xlfn.MAXIFS(B177:JM177,metrics.rec,"R"),B177:JM177,0)+1)))</f>
        <v>k=5, r=0.2</v>
      </c>
      <c r="JY177" s="1" t="str" cm="1">
        <f t="array" aca="1" ref="JY177" ca="1">CONCATENATE(INDIRECT(ADDRESS(1,MATCH(_xlfn.MAXIFS(B177:JM177,metrics.rec,"Precision"),B177:JM177,0)+1)), ", ", INDIRECT(ADDRESS(2,MATCH(_xlfn.MAXIFS(B177:JM177,metrics.rec,"Precision"),B177:JM177,0)+1)))</f>
        <v>k=5, r=0.9</v>
      </c>
      <c r="JZ177" s="1" t="str" cm="1">
        <f t="array" aca="1" ref="JZ177" ca="1">CONCATENATE(INDIRECT(ADDRESS(1,MATCH(_xlfn.MAXIFS(B177:JM177,metrics.rec,"Recall"),B177:JM177,0)+1)), ", ", INDIRECT(ADDRESS(2,MATCH(_xlfn.MAXIFS(B177:JM177,metrics.rec,"Recall"),B177:JM177,0)+1)))</f>
        <v>k=5, r=0.1</v>
      </c>
      <c r="KA177" s="1" t="str" cm="1">
        <f t="array" aca="1" ref="KA177" ca="1">CONCATENATE(INDIRECT(ADDRESS(1,MATCH(_xlfn.MAXIFS(B177:JM177,metrics.rec,"Coverage"),B177:JM177,0)+1)), ", ", INDIRECT(ADDRESS(2,MATCH(_xlfn.MAXIFS(B177:JM177,metrics.rec,"Coverage"),B177:JM177,0)+1)))</f>
        <v>k=5, r=0.1</v>
      </c>
      <c r="KB177" s="1" t="str" cm="1">
        <f t="array" aca="1" ref="KB177" ca="1">CONCATENATE(INDIRECT(ADDRESS(1,MATCH(_xlfn.MAXIFS(B177:JM177,metrics.rec,"Recatio"),B177:JM177,0)+1)), ", ", INDIRECT(ADDRESS(2,MATCH(_xlfn.MAXIFS(B177:JM177,metrics.rec,"Recatio"),B177:JM177,0)+1)))</f>
        <v>k=5, r=0.1</v>
      </c>
      <c r="KC177" s="1" t="str" cm="1">
        <f t="array" aca="1" ref="KC177" ca="1">CONCATENATE(INDIRECT(ADDRESS(1,MATCH(_xlfn.MINIFS(B177:JM177,metrics.rec,"Time"),B177:JM177,0)+1)), ", ", INDIRECT(ADDRESS(2,MATCH(_xlfn.MINIFS(B177:JM177,metrics.rec,"Time"),B177:JM177,0)+1)))</f>
        <v>k=5, r=0.9</v>
      </c>
    </row>
    <row r="178" spans="1:289" x14ac:dyDescent="0.2">
      <c r="A178" s="1" t="s">
        <v>245</v>
      </c>
      <c r="B178" s="4">
        <v>0.61199999999999999</v>
      </c>
      <c r="C178" s="4">
        <v>0.64780000000000004</v>
      </c>
      <c r="D178" s="4">
        <v>0.30830000000000002</v>
      </c>
      <c r="E178" s="4">
        <v>1.6000000000000001E-3</v>
      </c>
      <c r="F178" s="4">
        <v>0.88739999999999997</v>
      </c>
      <c r="G178" s="4">
        <v>0.65249999999999997</v>
      </c>
      <c r="H178" s="4">
        <v>1</v>
      </c>
      <c r="I178" s="4">
        <v>10.831300000000001</v>
      </c>
      <c r="J178" s="5">
        <v>0.61629999999999996</v>
      </c>
      <c r="K178" s="5">
        <v>0.65880000000000005</v>
      </c>
      <c r="L178" s="5">
        <v>0.31969999999999998</v>
      </c>
      <c r="M178" s="5">
        <v>3.0999999999999999E-3</v>
      </c>
      <c r="N178" s="5">
        <v>0.88249999999999995</v>
      </c>
      <c r="O178" s="5">
        <v>0.64880000000000004</v>
      </c>
      <c r="P178" s="5">
        <v>1</v>
      </c>
      <c r="Q178" s="5">
        <v>9.6227999999999998</v>
      </c>
      <c r="R178" s="4">
        <v>0.62239999999999995</v>
      </c>
      <c r="S178" s="4">
        <v>0.67269999999999996</v>
      </c>
      <c r="T178" s="4">
        <v>0.30359999999999998</v>
      </c>
      <c r="U178" s="4">
        <v>4.8999999999999998E-3</v>
      </c>
      <c r="V178" s="4">
        <v>0.87680000000000002</v>
      </c>
      <c r="W178" s="4">
        <v>0.64270000000000005</v>
      </c>
      <c r="X178" s="4">
        <v>1</v>
      </c>
      <c r="Y178" s="4">
        <v>7.016</v>
      </c>
      <c r="Z178" s="5">
        <v>0.62729999999999997</v>
      </c>
      <c r="AA178" s="5">
        <v>0.68159999999999998</v>
      </c>
      <c r="AB178" s="5">
        <v>0.29270000000000002</v>
      </c>
      <c r="AC178" s="5">
        <v>6.8999999999999999E-3</v>
      </c>
      <c r="AD178" s="5">
        <v>0.87219999999999998</v>
      </c>
      <c r="AE178" s="5">
        <v>0.63780000000000003</v>
      </c>
      <c r="AF178" s="5">
        <v>1</v>
      </c>
      <c r="AG178" s="5">
        <v>5.8829000000000002</v>
      </c>
      <c r="AH178" s="4">
        <v>0.6331</v>
      </c>
      <c r="AI178" s="4">
        <v>0.6946</v>
      </c>
      <c r="AJ178" s="4">
        <v>0.28960000000000002</v>
      </c>
      <c r="AK178" s="4">
        <v>9.2999999999999992E-3</v>
      </c>
      <c r="AL178" s="4">
        <v>0.86119999999999997</v>
      </c>
      <c r="AM178" s="4">
        <v>0.62880000000000003</v>
      </c>
      <c r="AN178" s="4">
        <v>1</v>
      </c>
      <c r="AO178" s="4">
        <v>4.5738000000000003</v>
      </c>
      <c r="AP178" s="5">
        <v>0.64529999999999998</v>
      </c>
      <c r="AQ178" s="5">
        <v>0.72070000000000001</v>
      </c>
      <c r="AR178" s="5">
        <v>0.25650000000000001</v>
      </c>
      <c r="AS178" s="5">
        <v>1.23E-2</v>
      </c>
      <c r="AT178" s="5">
        <v>0.84709999999999996</v>
      </c>
      <c r="AU178" s="5">
        <v>0.60960000000000003</v>
      </c>
      <c r="AV178" s="5">
        <v>0.99970000000000003</v>
      </c>
      <c r="AW178" s="5">
        <v>4.0823999999999998</v>
      </c>
      <c r="AX178" s="4">
        <v>0.65849999999999997</v>
      </c>
      <c r="AY178" s="4">
        <v>0.75319999999999998</v>
      </c>
      <c r="AZ178" s="4">
        <v>0.23469999999999999</v>
      </c>
      <c r="BA178" s="4">
        <v>1.6799999999999999E-2</v>
      </c>
      <c r="BB178" s="4">
        <v>0.82609999999999995</v>
      </c>
      <c r="BC178" s="4">
        <v>0.57140000000000002</v>
      </c>
      <c r="BD178" s="4">
        <v>1</v>
      </c>
      <c r="BE178" s="4">
        <v>2.9264999999999999</v>
      </c>
      <c r="BF178" s="5">
        <v>0.68430000000000002</v>
      </c>
      <c r="BG178" s="5">
        <v>0.81840000000000002</v>
      </c>
      <c r="BH178" s="5">
        <v>0.20349999999999999</v>
      </c>
      <c r="BI178" s="5">
        <v>2.5399999999999999E-2</v>
      </c>
      <c r="BJ178" s="5">
        <v>0.77839999999999998</v>
      </c>
      <c r="BK178" s="5">
        <v>0.48559999999999998</v>
      </c>
      <c r="BL178" s="5">
        <v>0.998</v>
      </c>
      <c r="BM178" s="5">
        <v>1.9225000000000001</v>
      </c>
      <c r="BN178" s="4">
        <v>0.73119999999999996</v>
      </c>
      <c r="BO178" s="4">
        <v>0.93269999999999997</v>
      </c>
      <c r="BP178" s="4">
        <v>0.1552</v>
      </c>
      <c r="BQ178" s="4">
        <v>5.4699999999999999E-2</v>
      </c>
      <c r="BR178" s="4">
        <v>0.60119999999999996</v>
      </c>
      <c r="BS178" s="4">
        <v>0.27360000000000001</v>
      </c>
      <c r="BT178" s="4">
        <v>0.97599999999999998</v>
      </c>
      <c r="BU178" s="4">
        <v>0.84079999999999999</v>
      </c>
      <c r="BV178" s="5"/>
      <c r="BW178" s="5"/>
      <c r="BX178" s="5"/>
      <c r="BY178" s="5"/>
      <c r="BZ178" s="5"/>
      <c r="CA178" s="5"/>
      <c r="CB178" s="5"/>
      <c r="CC178" s="5"/>
      <c r="CD178" s="4"/>
      <c r="CE178" s="4"/>
      <c r="CF178" s="4"/>
      <c r="CG178" s="4"/>
      <c r="CH178" s="4"/>
      <c r="CI178" s="4"/>
      <c r="CJ178" s="4"/>
      <c r="CK178" s="4"/>
      <c r="CL178" s="5">
        <v>0.63439999999999996</v>
      </c>
      <c r="CM178" s="5">
        <v>0.69830000000000003</v>
      </c>
      <c r="CN178" s="5">
        <v>0.28449999999999998</v>
      </c>
      <c r="CO178" s="5">
        <v>9.1999999999999998E-3</v>
      </c>
      <c r="CP178" s="5">
        <v>0.86250000000000004</v>
      </c>
      <c r="CQ178" s="5">
        <v>0.62870000000000004</v>
      </c>
      <c r="CR178" s="5">
        <v>1</v>
      </c>
      <c r="CS178" s="5">
        <v>4.8269000000000002</v>
      </c>
      <c r="CT178" s="4"/>
      <c r="CU178" s="4"/>
      <c r="CV178" s="4"/>
      <c r="CW178" s="4"/>
      <c r="CX178" s="4"/>
      <c r="CY178" s="4"/>
      <c r="CZ178" s="4"/>
      <c r="DA178" s="4"/>
      <c r="DB178" s="5"/>
      <c r="DC178" s="5"/>
      <c r="DD178" s="5"/>
      <c r="DE178" s="5"/>
      <c r="DF178" s="5"/>
      <c r="DG178" s="5"/>
      <c r="DH178" s="5"/>
      <c r="DI178" s="5"/>
      <c r="DJ178" s="4"/>
      <c r="DK178" s="4"/>
      <c r="DL178" s="4"/>
      <c r="DM178" s="4"/>
      <c r="DN178" s="4"/>
      <c r="DO178" s="4"/>
      <c r="DP178" s="4"/>
      <c r="DQ178" s="4"/>
      <c r="DR178" s="5"/>
      <c r="DS178" s="5"/>
      <c r="DT178" s="5"/>
      <c r="DU178" s="5"/>
      <c r="DV178" s="5"/>
      <c r="DW178" s="5"/>
      <c r="DX178" s="5"/>
      <c r="DY178" s="5"/>
      <c r="DZ178" s="4">
        <v>0.63429999999999997</v>
      </c>
      <c r="EA178" s="4">
        <v>0.69789999999999996</v>
      </c>
      <c r="EB178" s="4">
        <v>0.2883</v>
      </c>
      <c r="EC178" s="4">
        <v>9.2999999999999992E-3</v>
      </c>
      <c r="ED178" s="4">
        <v>0.86060000000000003</v>
      </c>
      <c r="EE178" s="4">
        <v>0.62770000000000004</v>
      </c>
      <c r="EF178" s="4">
        <v>1</v>
      </c>
      <c r="EG178" s="4">
        <v>6.5587</v>
      </c>
      <c r="EH178" s="5"/>
      <c r="EI178" s="5"/>
      <c r="EJ178" s="5"/>
      <c r="EK178" s="5"/>
      <c r="EL178" s="5"/>
      <c r="EM178" s="5"/>
      <c r="EN178" s="5"/>
      <c r="EO178" s="5"/>
      <c r="EP178" s="4"/>
      <c r="EQ178" s="4"/>
      <c r="ER178" s="4"/>
      <c r="ES178" s="4"/>
      <c r="ET178" s="4"/>
      <c r="EU178" s="4"/>
      <c r="EV178" s="4"/>
      <c r="EW178" s="4"/>
      <c r="EX178" s="5"/>
      <c r="EY178" s="5"/>
      <c r="EZ178" s="5"/>
      <c r="FA178" s="5"/>
      <c r="FB178" s="5"/>
      <c r="FC178" s="5"/>
      <c r="FD178" s="5"/>
      <c r="FE178" s="5"/>
      <c r="FF178" s="4">
        <v>0.62170000000000003</v>
      </c>
      <c r="FG178" s="4">
        <v>0.67059999999999997</v>
      </c>
      <c r="FH178" s="4">
        <v>0.31169999999999998</v>
      </c>
      <c r="FI178" s="4">
        <v>4.8999999999999998E-3</v>
      </c>
      <c r="FJ178" s="4">
        <v>0.87790000000000001</v>
      </c>
      <c r="FK178" s="4">
        <v>0.64329999999999998</v>
      </c>
      <c r="FL178" s="4">
        <v>1</v>
      </c>
      <c r="FM178" s="4">
        <v>6.3719000000000001</v>
      </c>
      <c r="FN178" s="5"/>
      <c r="FO178" s="5"/>
      <c r="FP178" s="5"/>
      <c r="FQ178" s="5"/>
      <c r="FR178" s="5"/>
      <c r="FS178" s="5"/>
      <c r="FT178" s="5"/>
      <c r="FU178" s="5"/>
      <c r="FV178" s="4">
        <v>0.65890000000000004</v>
      </c>
      <c r="FW178" s="4">
        <v>0.75549999999999995</v>
      </c>
      <c r="FX178" s="4">
        <v>0.23830000000000001</v>
      </c>
      <c r="FY178" s="4">
        <v>1.67E-2</v>
      </c>
      <c r="FZ178" s="4">
        <v>0.82550000000000001</v>
      </c>
      <c r="GA178" s="4">
        <v>0.57310000000000005</v>
      </c>
      <c r="GB178" s="4">
        <v>0.99980000000000002</v>
      </c>
      <c r="GC178" s="4">
        <v>2.9011999999999998</v>
      </c>
      <c r="GD178" s="5"/>
      <c r="GE178" s="5"/>
      <c r="GF178" s="5"/>
      <c r="GG178" s="5"/>
      <c r="GH178" s="5"/>
      <c r="GI178" s="5"/>
      <c r="GJ178" s="5"/>
      <c r="GK178" s="5"/>
      <c r="GL178" s="4"/>
      <c r="GM178" s="4"/>
      <c r="GN178" s="4"/>
      <c r="GO178" s="4"/>
      <c r="GP178" s="4"/>
      <c r="GQ178" s="4"/>
      <c r="GR178" s="4"/>
      <c r="GS178" s="4"/>
      <c r="GT178" s="5"/>
      <c r="GU178" s="5"/>
      <c r="GV178" s="5"/>
      <c r="GW178" s="5"/>
      <c r="GX178" s="5"/>
      <c r="GY178" s="5"/>
      <c r="GZ178" s="5"/>
      <c r="HA178" s="5"/>
      <c r="HB178" s="4"/>
      <c r="HC178" s="4"/>
      <c r="HD178" s="4"/>
      <c r="HE178" s="4"/>
      <c r="HF178" s="4"/>
      <c r="HG178" s="4"/>
      <c r="HH178" s="4"/>
      <c r="HI178" s="4"/>
      <c r="HJ178" s="5"/>
      <c r="HK178" s="5"/>
      <c r="HL178" s="5"/>
      <c r="HM178" s="5"/>
      <c r="HN178" s="5"/>
      <c r="HO178" s="5"/>
      <c r="HP178" s="5"/>
      <c r="HQ178" s="5"/>
      <c r="HR178" s="4"/>
      <c r="HS178" s="4"/>
      <c r="HT178" s="4"/>
      <c r="HU178" s="4"/>
      <c r="HV178" s="4"/>
      <c r="HW178" s="4"/>
      <c r="HX178" s="4"/>
      <c r="HY178" s="4"/>
      <c r="HZ178" s="5"/>
      <c r="IA178" s="5"/>
      <c r="IB178" s="5"/>
      <c r="IC178" s="5"/>
      <c r="ID178" s="5"/>
      <c r="IE178" s="5"/>
      <c r="IF178" s="5"/>
      <c r="IG178" s="5"/>
      <c r="IH178" s="4"/>
      <c r="II178" s="4"/>
      <c r="IJ178" s="4"/>
      <c r="IK178" s="4"/>
      <c r="IL178" s="4"/>
      <c r="IM178" s="4"/>
      <c r="IN178" s="4"/>
      <c r="IO178" s="4"/>
      <c r="IP178" s="5"/>
      <c r="IQ178" s="5"/>
      <c r="IR178" s="5"/>
      <c r="IS178" s="5"/>
      <c r="IT178" s="5"/>
      <c r="IU178" s="5"/>
      <c r="IV178" s="5"/>
      <c r="IW178" s="5"/>
      <c r="IX178" s="4"/>
      <c r="IY178" s="4"/>
      <c r="IZ178" s="4"/>
      <c r="JA178" s="4"/>
      <c r="JB178" s="4"/>
      <c r="JC178" s="4"/>
      <c r="JD178" s="4"/>
      <c r="JE178" s="4"/>
      <c r="JF178" s="5"/>
      <c r="JG178" s="5"/>
      <c r="JH178" s="5"/>
      <c r="JI178" s="5"/>
      <c r="JJ178" s="5"/>
      <c r="JK178" s="5"/>
      <c r="JL178" s="5"/>
      <c r="JM178" s="5"/>
      <c r="JN178" s="4">
        <f t="shared" ref="JN178" si="80">AVERAGEIFS(B178:JM178,metrics.rec,"MAE")</f>
        <v>0.64459230769230769</v>
      </c>
      <c r="JO178" s="4">
        <f t="shared" ref="JO178" si="81">AVERAGEIFS(B178:JM178,metrics.rec,"MSE")</f>
        <v>0.72329230769230768</v>
      </c>
      <c r="JP178" s="4">
        <f t="shared" ref="JP178" si="82">AVERAGEIFS(B178:JM178,metrics.rec,"R")</f>
        <v>0.26820000000000005</v>
      </c>
      <c r="JQ178" s="4">
        <f t="shared" ref="JQ178" si="83">AVERAGEIFS(B178:JM178,metrics.rec,"Precision")</f>
        <v>1.3469230769230768E-2</v>
      </c>
      <c r="JR178" s="4">
        <f t="shared" ref="JR178" si="84">AVERAGEIFS(B178:JM178,metrics.rec,"Recall")</f>
        <v>0.83533846153846159</v>
      </c>
      <c r="JS178" s="4">
        <f t="shared" ref="JS178" si="85">AVERAGEIFS(B178:JM178,metrics.rec,"Coverage")</f>
        <v>0.5864307692307692</v>
      </c>
      <c r="JT178" s="4">
        <f t="shared" ref="JT178" si="86">AVERAGEIFS(B178:JM178,metrics.rec,"Recatio")</f>
        <v>0.99796153846153857</v>
      </c>
      <c r="JU178" s="4">
        <f t="shared" ref="JU178" si="87">AVERAGEIFS(B178:JM178,metrics.rec,"Time")</f>
        <v>5.2582846153846159</v>
      </c>
      <c r="JV178" s="1" t="str" cm="1">
        <f t="array" aca="1" ref="JV178" ca="1">CONCATENATE(INDIRECT(ADDRESS(1,MATCH(_xlfn.MINIFS(B178:JM178,metrics.rec,"MAE"),B178:JM178,0)+1)), ", ", INDIRECT(ADDRESS(2,MATCH(_xlfn.MINIFS(B178:JM178,metrics.rec,"MAE"),B178:JM178,0)+1)))</f>
        <v>k=5, r=0.1</v>
      </c>
      <c r="JW178" s="1" t="str" cm="1">
        <f t="array" aca="1" ref="JW178" ca="1">CONCATENATE(INDIRECT(ADDRESS(1,MATCH(_xlfn.MINIFS(B178:JM178,metrics.rec,"MSE"),B178:JM178,0)+1)), ", ", INDIRECT(ADDRESS(2,MATCH(_xlfn.MINIFS(B178:JM178,metrics.rec,"MSE"),B178:JM178,0)+1)))</f>
        <v>k=5, r=0.1</v>
      </c>
      <c r="JX178" s="1" t="str" cm="1">
        <f t="array" aca="1" ref="JX178" ca="1">CONCATENATE(INDIRECT(ADDRESS(1,MATCH(_xlfn.MAXIFS(B178:JM178,metrics.rec,"R"),B178:JM178,0)+1)), ", ", INDIRECT(ADDRESS(2,MATCH(_xlfn.MAXIFS(B178:JM178,metrics.rec,"R"),B178:JM178,0)+1)))</f>
        <v>k=5, r=0.2</v>
      </c>
      <c r="JY178" s="1" t="str" cm="1">
        <f t="array" aca="1" ref="JY178" ca="1">CONCATENATE(INDIRECT(ADDRESS(1,MATCH(_xlfn.MAXIFS(B178:JM178,metrics.rec,"Precision"),B178:JM178,0)+1)), ", ", INDIRECT(ADDRESS(2,MATCH(_xlfn.MAXIFS(B178:JM178,metrics.rec,"Precision"),B178:JM178,0)+1)))</f>
        <v>k=5, r=0.9</v>
      </c>
      <c r="JZ178" s="1" t="str" cm="1">
        <f t="array" aca="1" ref="JZ178" ca="1">CONCATENATE(INDIRECT(ADDRESS(1,MATCH(_xlfn.MAXIFS(B178:JM178,metrics.rec,"Recall"),B178:JM178,0)+1)), ", ", INDIRECT(ADDRESS(2,MATCH(_xlfn.MAXIFS(B178:JM178,metrics.rec,"Recall"),B178:JM178,0)+1)))</f>
        <v>k=5, r=0.1</v>
      </c>
      <c r="KA178" s="1" t="str" cm="1">
        <f t="array" aca="1" ref="KA178" ca="1">CONCATENATE(INDIRECT(ADDRESS(1,MATCH(_xlfn.MAXIFS(B178:JM178,metrics.rec,"Coverage"),B178:JM178,0)+1)), ", ", INDIRECT(ADDRESS(2,MATCH(_xlfn.MAXIFS(B178:JM178,metrics.rec,"Coverage"),B178:JM178,0)+1)))</f>
        <v>k=5, r=0.1</v>
      </c>
      <c r="KB178" s="1" t="str" cm="1">
        <f t="array" aca="1" ref="KB178" ca="1">CONCATENATE(INDIRECT(ADDRESS(1,MATCH(_xlfn.MAXIFS(B178:JM178,metrics.rec,"Recatio"),B178:JM178,0)+1)), ", ", INDIRECT(ADDRESS(2,MATCH(_xlfn.MAXIFS(B178:JM178,metrics.rec,"Recatio"),B178:JM178,0)+1)))</f>
        <v>k=5, r=0.1</v>
      </c>
      <c r="KC178" s="1" t="str" cm="1">
        <f t="array" aca="1" ref="KC178" ca="1">CONCATENATE(INDIRECT(ADDRESS(1,MATCH(_xlfn.MINIFS(B178:JM178,metrics.rec,"Time"),B178:JM178,0)+1)), ", ", INDIRECT(ADDRESS(2,MATCH(_xlfn.MINIFS(B178:JM178,metrics.rec,"Time"),B178:JM178,0)+1)))</f>
        <v>k=5, r=0.9</v>
      </c>
    </row>
    <row r="179" spans="1:289" x14ac:dyDescent="0.2">
      <c r="A179" s="1" t="s">
        <v>158</v>
      </c>
      <c r="B179" s="4">
        <v>0.61050000000000004</v>
      </c>
      <c r="C179" s="4">
        <v>0.64470000000000005</v>
      </c>
      <c r="D179" s="4">
        <v>0.31830000000000003</v>
      </c>
      <c r="E179" s="4">
        <v>2.5000000000000001E-3</v>
      </c>
      <c r="F179" s="4">
        <v>0.86899999999999999</v>
      </c>
      <c r="G179" s="4"/>
      <c r="H179" s="4">
        <v>1</v>
      </c>
      <c r="I179" s="4">
        <v>7.9325000000000001</v>
      </c>
      <c r="J179" s="5">
        <v>0.61970000000000003</v>
      </c>
      <c r="K179" s="5">
        <v>0.66539999999999999</v>
      </c>
      <c r="L179" s="5">
        <v>0.31509999999999999</v>
      </c>
      <c r="M179" s="5">
        <v>4.8999999999999998E-3</v>
      </c>
      <c r="N179" s="5">
        <v>0.86399999999999999</v>
      </c>
      <c r="O179" s="5">
        <v>0.4073</v>
      </c>
      <c r="P179" s="5">
        <v>1</v>
      </c>
      <c r="Q179" s="5">
        <v>10.2742</v>
      </c>
      <c r="R179" s="4">
        <v>0.629</v>
      </c>
      <c r="S179" s="4">
        <v>0.68410000000000004</v>
      </c>
      <c r="T179" s="4">
        <v>0.30399999999999999</v>
      </c>
      <c r="U179" s="4">
        <v>7.6E-3</v>
      </c>
      <c r="V179" s="4">
        <v>0.8548</v>
      </c>
      <c r="W179" s="4"/>
      <c r="X179" s="4">
        <v>1</v>
      </c>
      <c r="Y179" s="4">
        <v>5.8692000000000002</v>
      </c>
      <c r="Z179" s="5">
        <v>0.63870000000000005</v>
      </c>
      <c r="AA179" s="5">
        <v>0.70420000000000005</v>
      </c>
      <c r="AB179" s="5">
        <v>0.28799999999999998</v>
      </c>
      <c r="AC179" s="5">
        <v>1.0800000000000001E-2</v>
      </c>
      <c r="AD179" s="5">
        <v>0.84689999999999999</v>
      </c>
      <c r="AE179" s="5">
        <v>0.3957</v>
      </c>
      <c r="AF179" s="5">
        <v>1</v>
      </c>
      <c r="AG179" s="5">
        <v>5.64</v>
      </c>
      <c r="AH179" s="4">
        <v>0.6512</v>
      </c>
      <c r="AI179" s="4">
        <v>0.73009999999999997</v>
      </c>
      <c r="AJ179" s="4">
        <v>0.2722</v>
      </c>
      <c r="AK179" s="4">
        <v>1.4500000000000001E-2</v>
      </c>
      <c r="AL179" s="4">
        <v>0.8296</v>
      </c>
      <c r="AM179" s="4"/>
      <c r="AN179" s="4">
        <v>1</v>
      </c>
      <c r="AO179" s="4">
        <v>4.7241</v>
      </c>
      <c r="AP179" s="5">
        <v>0.67290000000000005</v>
      </c>
      <c r="AQ179" s="5">
        <v>0.77600000000000002</v>
      </c>
      <c r="AR179" s="5">
        <v>0.249</v>
      </c>
      <c r="AS179" s="5">
        <v>1.89E-2</v>
      </c>
      <c r="AT179" s="5">
        <v>0.81159999999999999</v>
      </c>
      <c r="AU179" s="5">
        <v>0.37819999999999998</v>
      </c>
      <c r="AV179" s="5">
        <v>1</v>
      </c>
      <c r="AW179" s="5">
        <v>4.0602999999999998</v>
      </c>
      <c r="AX179" s="4">
        <v>0.6956</v>
      </c>
      <c r="AY179" s="4">
        <v>0.83009999999999995</v>
      </c>
      <c r="AZ179" s="4">
        <v>0.21829999999999999</v>
      </c>
      <c r="BA179" s="4">
        <v>2.5499999999999998E-2</v>
      </c>
      <c r="BB179" s="4">
        <v>0.78359999999999996</v>
      </c>
      <c r="BC179" s="4"/>
      <c r="BD179" s="4">
        <v>1</v>
      </c>
      <c r="BE179" s="4">
        <v>3.4007999999999998</v>
      </c>
      <c r="BF179" s="5">
        <v>0.72440000000000004</v>
      </c>
      <c r="BG179" s="5">
        <v>0.90190000000000003</v>
      </c>
      <c r="BH179" s="5">
        <v>0.18290000000000001</v>
      </c>
      <c r="BI179" s="5">
        <v>3.7999999999999999E-2</v>
      </c>
      <c r="BJ179" s="5">
        <v>0.72370000000000001</v>
      </c>
      <c r="BK179" s="5">
        <v>0.30130000000000001</v>
      </c>
      <c r="BL179" s="5">
        <v>0.99839999999999995</v>
      </c>
      <c r="BM179" s="5">
        <v>1.8885000000000001</v>
      </c>
      <c r="BN179" s="4">
        <v>0.77380000000000004</v>
      </c>
      <c r="BO179" s="4">
        <v>1.032</v>
      </c>
      <c r="BP179" s="4">
        <v>0.1278</v>
      </c>
      <c r="BQ179" s="4">
        <v>7.8899999999999998E-2</v>
      </c>
      <c r="BR179" s="4">
        <v>0.53059999999999996</v>
      </c>
      <c r="BS179" s="4"/>
      <c r="BT179" s="4">
        <v>0.97670000000000001</v>
      </c>
      <c r="BU179" s="4">
        <v>0.92910000000000004</v>
      </c>
      <c r="BV179" s="5"/>
      <c r="BW179" s="5"/>
      <c r="BX179" s="5"/>
      <c r="BY179" s="5"/>
      <c r="BZ179" s="5"/>
      <c r="CA179" s="5"/>
      <c r="CB179" s="5"/>
      <c r="CC179" s="5"/>
      <c r="CD179" s="4"/>
      <c r="CE179" s="4"/>
      <c r="CF179" s="4"/>
      <c r="CG179" s="4"/>
      <c r="CH179" s="4"/>
      <c r="CI179" s="4"/>
      <c r="CJ179" s="4"/>
      <c r="CK179" s="4"/>
      <c r="CL179" s="5">
        <v>0.6532</v>
      </c>
      <c r="CM179" s="5">
        <v>0.73480000000000001</v>
      </c>
      <c r="CN179" s="5">
        <v>0.27100000000000002</v>
      </c>
      <c r="CO179" s="5">
        <v>1.43E-2</v>
      </c>
      <c r="CP179" s="5">
        <v>0.83150000000000002</v>
      </c>
      <c r="CQ179" s="5">
        <v>0.39119999999999999</v>
      </c>
      <c r="CR179" s="5">
        <v>1</v>
      </c>
      <c r="CS179" s="5">
        <v>4.7468000000000004</v>
      </c>
      <c r="CT179" s="4"/>
      <c r="CU179" s="4"/>
      <c r="CV179" s="4"/>
      <c r="CW179" s="4"/>
      <c r="CX179" s="4"/>
      <c r="CY179" s="4"/>
      <c r="CZ179" s="4"/>
      <c r="DA179" s="4"/>
      <c r="DB179" s="5"/>
      <c r="DC179" s="5"/>
      <c r="DD179" s="5"/>
      <c r="DE179" s="5"/>
      <c r="DF179" s="5"/>
      <c r="DG179" s="5"/>
      <c r="DH179" s="5"/>
      <c r="DI179" s="5"/>
      <c r="DJ179" s="4"/>
      <c r="DK179" s="4"/>
      <c r="DL179" s="4"/>
      <c r="DM179" s="4"/>
      <c r="DN179" s="4"/>
      <c r="DO179" s="4"/>
      <c r="DP179" s="4"/>
      <c r="DQ179" s="4"/>
      <c r="DR179" s="5"/>
      <c r="DS179" s="5"/>
      <c r="DT179" s="5"/>
      <c r="DU179" s="5"/>
      <c r="DV179" s="5"/>
      <c r="DW179" s="5"/>
      <c r="DX179" s="5"/>
      <c r="DY179" s="5"/>
      <c r="DZ179" s="4">
        <v>0.65310000000000001</v>
      </c>
      <c r="EA179" s="4">
        <v>0.73440000000000005</v>
      </c>
      <c r="EB179" s="4">
        <v>0.27160000000000001</v>
      </c>
      <c r="EC179" s="4">
        <v>1.43E-2</v>
      </c>
      <c r="ED179" s="4">
        <v>0.83050000000000002</v>
      </c>
      <c r="EE179" s="4">
        <v>0.3916</v>
      </c>
      <c r="EF179" s="4">
        <v>1</v>
      </c>
      <c r="EG179" s="4">
        <v>6.0571999999999999</v>
      </c>
      <c r="EH179" s="5"/>
      <c r="EI179" s="5"/>
      <c r="EJ179" s="5"/>
      <c r="EK179" s="5"/>
      <c r="EL179" s="5"/>
      <c r="EM179" s="5"/>
      <c r="EN179" s="5"/>
      <c r="EO179" s="5"/>
      <c r="EP179" s="4"/>
      <c r="EQ179" s="4"/>
      <c r="ER179" s="4"/>
      <c r="ES179" s="4"/>
      <c r="ET179" s="4"/>
      <c r="EU179" s="4"/>
      <c r="EV179" s="4"/>
      <c r="EW179" s="4"/>
      <c r="EX179" s="5"/>
      <c r="EY179" s="5"/>
      <c r="EZ179" s="5"/>
      <c r="FA179" s="5"/>
      <c r="FB179" s="5"/>
      <c r="FC179" s="5"/>
      <c r="FD179" s="5"/>
      <c r="FE179" s="5"/>
      <c r="FF179" s="4">
        <v>0.62780000000000002</v>
      </c>
      <c r="FG179" s="4">
        <v>0.68300000000000005</v>
      </c>
      <c r="FH179" s="4">
        <v>0.308</v>
      </c>
      <c r="FI179" s="4">
        <v>7.6E-3</v>
      </c>
      <c r="FJ179" s="4">
        <v>0.85499999999999998</v>
      </c>
      <c r="FK179" s="4">
        <v>0.40189999999999998</v>
      </c>
      <c r="FL179" s="4">
        <v>1</v>
      </c>
      <c r="FM179" s="4">
        <v>6.2942</v>
      </c>
      <c r="FN179" s="5">
        <v>0.65290000000000004</v>
      </c>
      <c r="FO179" s="5">
        <v>0.73470000000000002</v>
      </c>
      <c r="FP179" s="5">
        <v>0.27439999999999998</v>
      </c>
      <c r="FQ179" s="5">
        <v>1.43E-2</v>
      </c>
      <c r="FR179" s="5">
        <v>0.83189999999999997</v>
      </c>
      <c r="FS179" s="5">
        <v>0.39200000000000002</v>
      </c>
      <c r="FT179" s="5">
        <v>1</v>
      </c>
      <c r="FU179" s="5">
        <v>5.9904000000000002</v>
      </c>
      <c r="FV179" s="4">
        <v>0.69610000000000005</v>
      </c>
      <c r="FW179" s="4">
        <v>0.83140000000000003</v>
      </c>
      <c r="FX179" s="4">
        <v>0.2215</v>
      </c>
      <c r="FY179" s="4">
        <v>2.5499999999999998E-2</v>
      </c>
      <c r="FZ179" s="4">
        <v>0.78190000000000004</v>
      </c>
      <c r="GA179" s="4">
        <v>0.35570000000000002</v>
      </c>
      <c r="GB179" s="4">
        <v>0.99990000000000001</v>
      </c>
      <c r="GC179" s="4">
        <v>2.9392999999999998</v>
      </c>
      <c r="GD179" s="5"/>
      <c r="GE179" s="5"/>
      <c r="GF179" s="5"/>
      <c r="GG179" s="5"/>
      <c r="GH179" s="5"/>
      <c r="GI179" s="5"/>
      <c r="GJ179" s="5"/>
      <c r="GK179" s="5"/>
      <c r="GL179" s="4"/>
      <c r="GM179" s="4"/>
      <c r="GN179" s="4"/>
      <c r="GO179" s="4"/>
      <c r="GP179" s="4"/>
      <c r="GQ179" s="4"/>
      <c r="GR179" s="4"/>
      <c r="GS179" s="4"/>
      <c r="GT179" s="5"/>
      <c r="GU179" s="5"/>
      <c r="GV179" s="5"/>
      <c r="GW179" s="5"/>
      <c r="GX179" s="5"/>
      <c r="GY179" s="5"/>
      <c r="GZ179" s="5"/>
      <c r="HA179" s="5"/>
      <c r="HB179" s="4"/>
      <c r="HC179" s="4"/>
      <c r="HD179" s="4"/>
      <c r="HE179" s="4"/>
      <c r="HF179" s="4"/>
      <c r="HG179" s="4"/>
      <c r="HH179" s="4"/>
      <c r="HI179" s="4"/>
      <c r="HJ179" s="5"/>
      <c r="HK179" s="5"/>
      <c r="HL179" s="5"/>
      <c r="HM179" s="5"/>
      <c r="HN179" s="5"/>
      <c r="HO179" s="5"/>
      <c r="HP179" s="5"/>
      <c r="HQ179" s="5"/>
      <c r="HR179" s="4"/>
      <c r="HS179" s="4"/>
      <c r="HT179" s="4"/>
      <c r="HU179" s="4"/>
      <c r="HV179" s="4"/>
      <c r="HW179" s="4"/>
      <c r="HX179" s="4"/>
      <c r="HY179" s="4"/>
      <c r="HZ179" s="5"/>
      <c r="IA179" s="5"/>
      <c r="IB179" s="5"/>
      <c r="IC179" s="5"/>
      <c r="ID179" s="5"/>
      <c r="IE179" s="5"/>
      <c r="IF179" s="5"/>
      <c r="IG179" s="5"/>
      <c r="IH179" s="4"/>
      <c r="II179" s="4"/>
      <c r="IJ179" s="4"/>
      <c r="IK179" s="4"/>
      <c r="IL179" s="4"/>
      <c r="IM179" s="4"/>
      <c r="IN179" s="4"/>
      <c r="IO179" s="4"/>
      <c r="IP179" s="5"/>
      <c r="IQ179" s="5"/>
      <c r="IR179" s="5"/>
      <c r="IS179" s="5"/>
      <c r="IT179" s="5"/>
      <c r="IU179" s="5"/>
      <c r="IV179" s="5"/>
      <c r="IW179" s="5"/>
      <c r="IX179" s="4"/>
      <c r="IY179" s="4"/>
      <c r="IZ179" s="4"/>
      <c r="JA179" s="4"/>
      <c r="JB179" s="4"/>
      <c r="JC179" s="4"/>
      <c r="JD179" s="4"/>
      <c r="JE179" s="4"/>
      <c r="JF179" s="5"/>
      <c r="JG179" s="5"/>
      <c r="JH179" s="5"/>
      <c r="JI179" s="5"/>
      <c r="JJ179" s="5"/>
      <c r="JK179" s="5"/>
      <c r="JL179" s="5"/>
      <c r="JM179" s="5"/>
      <c r="JN179" s="4">
        <f t="shared" si="64"/>
        <v>0.66420714285714288</v>
      </c>
      <c r="JO179" s="4">
        <f t="shared" si="65"/>
        <v>0.76334285714285721</v>
      </c>
      <c r="JP179" s="4">
        <f t="shared" si="66"/>
        <v>0.25872142857142849</v>
      </c>
      <c r="JQ179" s="4">
        <f t="shared" si="67"/>
        <v>1.9828571428571428E-2</v>
      </c>
      <c r="JR179" s="4">
        <f t="shared" si="68"/>
        <v>0.80318571428571428</v>
      </c>
      <c r="JS179" s="4">
        <f t="shared" si="69"/>
        <v>0.37943333333333329</v>
      </c>
      <c r="JT179" s="4">
        <f t="shared" si="70"/>
        <v>0.99821428571428572</v>
      </c>
      <c r="JU179" s="4">
        <f t="shared" si="71"/>
        <v>5.0533285714285707</v>
      </c>
      <c r="JV179" s="1" t="str" cm="1">
        <f t="array" aca="1" ref="JV179" ca="1">CONCATENATE(INDIRECT(ADDRESS(1,MATCH(_xlfn.MINIFS(B179:JM179,metrics.rec,"MAE"),B179:JM179,0)+1)), ", ", INDIRECT(ADDRESS(2,MATCH(_xlfn.MINIFS(B179:JM179,metrics.rec,"MAE"),B179:JM179,0)+1)))</f>
        <v>k=5, r=0.1</v>
      </c>
      <c r="JW179" s="1" t="str" cm="1">
        <f t="array" aca="1" ref="JW179" ca="1">CONCATENATE(INDIRECT(ADDRESS(1,MATCH(_xlfn.MINIFS(B179:JM179,metrics.rec,"MSE"),B179:JM179,0)+1)), ", ", INDIRECT(ADDRESS(2,MATCH(_xlfn.MINIFS(B179:JM179,metrics.rec,"MSE"),B179:JM179,0)+1)))</f>
        <v>k=5, r=0.1</v>
      </c>
      <c r="JX179" s="1" t="str" cm="1">
        <f t="array" aca="1" ref="JX179" ca="1">CONCATENATE(INDIRECT(ADDRESS(1,MATCH(_xlfn.MAXIFS(B179:JM179,metrics.rec,"R"),B179:JM179,0)+1)), ", ", INDIRECT(ADDRESS(2,MATCH(_xlfn.MAXIFS(B179:JM179,metrics.rec,"R"),B179:JM179,0)+1)))</f>
        <v>k=5, r=0.1</v>
      </c>
      <c r="JY179" s="1" t="str" cm="1">
        <f t="array" aca="1" ref="JY179" ca="1">CONCATENATE(INDIRECT(ADDRESS(1,MATCH(_xlfn.MAXIFS(B179:JM179,metrics.rec,"Precision"),B179:JM179,0)+1)), ", ", INDIRECT(ADDRESS(2,MATCH(_xlfn.MAXIFS(B179:JM179,metrics.rec,"Precision"),B179:JM179,0)+1)))</f>
        <v>k=5, r=0.9</v>
      </c>
      <c r="JZ179" s="1" t="str" cm="1">
        <f t="array" aca="1" ref="JZ179" ca="1">CONCATENATE(INDIRECT(ADDRESS(1,MATCH(_xlfn.MAXIFS(B179:JM179,metrics.rec,"Recall"),B179:JM179,0)+1)), ", ", INDIRECT(ADDRESS(2,MATCH(_xlfn.MAXIFS(B179:JM179,metrics.rec,"Recall"),B179:JM179,0)+1)))</f>
        <v>k=5, r=0.1</v>
      </c>
      <c r="KA179" s="1" t="str" cm="1">
        <f t="array" aca="1" ref="KA179" ca="1">CONCATENATE(INDIRECT(ADDRESS(1,MATCH(_xlfn.MAXIFS(B179:JM179,metrics.rec,"Coverage"),B179:JM179,0)+1)), ", ", INDIRECT(ADDRESS(2,MATCH(_xlfn.MAXIFS(B179:JM179,metrics.rec,"Coverage"),B179:JM179,0)+1)))</f>
        <v>k=5, r=0.2</v>
      </c>
      <c r="KB179" s="1" t="str" cm="1">
        <f t="array" aca="1" ref="KB179" ca="1">CONCATENATE(INDIRECT(ADDRESS(1,MATCH(_xlfn.MAXIFS(B179:JM179,metrics.rec,"Recatio"),B179:JM179,0)+1)), ", ", INDIRECT(ADDRESS(2,MATCH(_xlfn.MAXIFS(B179:JM179,metrics.rec,"Recatio"),B179:JM179,0)+1)))</f>
        <v>k=5, r=0.1</v>
      </c>
      <c r="KC179" s="1" t="str" cm="1">
        <f t="array" aca="1" ref="KC179" ca="1">CONCATENATE(INDIRECT(ADDRESS(1,MATCH(_xlfn.MINIFS(B179:JM179,metrics.rec,"Time"),B179:JM179,0)+1)), ", ", INDIRECT(ADDRESS(2,MATCH(_xlfn.MINIFS(B179:JM179,metrics.rec,"Time"),B179:JM179,0)+1)))</f>
        <v>k=5, r=0.9</v>
      </c>
    </row>
    <row r="180" spans="1:289" x14ac:dyDescent="0.2">
      <c r="A180" s="1" t="s">
        <v>246</v>
      </c>
      <c r="B180" s="4">
        <v>0.60250000000000004</v>
      </c>
      <c r="C180" s="4">
        <v>0.62949999999999995</v>
      </c>
      <c r="D180" s="4">
        <v>0.3095</v>
      </c>
      <c r="E180" s="4">
        <v>1.6000000000000001E-3</v>
      </c>
      <c r="F180" s="4">
        <v>0.88870000000000005</v>
      </c>
      <c r="G180" s="4">
        <v>0.65410000000000001</v>
      </c>
      <c r="H180" s="4">
        <v>1</v>
      </c>
      <c r="I180" s="4">
        <v>10.625</v>
      </c>
      <c r="J180" s="5">
        <v>0.60899999999999999</v>
      </c>
      <c r="K180" s="5">
        <v>0.64500000000000002</v>
      </c>
      <c r="L180" s="5">
        <v>0.31719999999999998</v>
      </c>
      <c r="M180" s="5">
        <v>3.0999999999999999E-3</v>
      </c>
      <c r="N180" s="5">
        <v>0.88329999999999997</v>
      </c>
      <c r="O180" s="5">
        <v>0.6522</v>
      </c>
      <c r="P180" s="5">
        <v>1</v>
      </c>
      <c r="Q180" s="5">
        <v>11.788500000000001</v>
      </c>
      <c r="R180" s="4">
        <v>0.61660000000000004</v>
      </c>
      <c r="S180" s="4">
        <v>0.66269999999999996</v>
      </c>
      <c r="T180" s="4">
        <v>0.30470000000000003</v>
      </c>
      <c r="U180" s="4">
        <v>4.7999999999999996E-3</v>
      </c>
      <c r="V180" s="4">
        <v>0.87590000000000001</v>
      </c>
      <c r="W180" s="4">
        <v>0.65010000000000001</v>
      </c>
      <c r="X180" s="4">
        <v>1</v>
      </c>
      <c r="Y180" s="4">
        <v>7.8239999999999998</v>
      </c>
      <c r="Z180" s="5">
        <v>0.623</v>
      </c>
      <c r="AA180" s="5">
        <v>0.67500000000000004</v>
      </c>
      <c r="AB180" s="5">
        <v>0.2898</v>
      </c>
      <c r="AC180" s="5">
        <v>6.7000000000000002E-3</v>
      </c>
      <c r="AD180" s="5">
        <v>0.87050000000000005</v>
      </c>
      <c r="AE180" s="5">
        <v>0.65110000000000001</v>
      </c>
      <c r="AF180" s="5">
        <v>1</v>
      </c>
      <c r="AG180" s="5">
        <v>5.859</v>
      </c>
      <c r="AH180" s="4">
        <v>0.63180000000000003</v>
      </c>
      <c r="AI180" s="4">
        <v>0.69450000000000001</v>
      </c>
      <c r="AJ180" s="4">
        <v>0.28089999999999998</v>
      </c>
      <c r="AK180" s="4">
        <v>8.8999999999999999E-3</v>
      </c>
      <c r="AL180" s="4">
        <v>0.85670000000000002</v>
      </c>
      <c r="AM180" s="4">
        <v>0.64949999999999997</v>
      </c>
      <c r="AN180" s="4">
        <v>1</v>
      </c>
      <c r="AO180" s="4">
        <v>4.7382</v>
      </c>
      <c r="AP180" s="5">
        <v>0.64780000000000004</v>
      </c>
      <c r="AQ180" s="5">
        <v>0.72909999999999997</v>
      </c>
      <c r="AR180" s="5">
        <v>0.24310000000000001</v>
      </c>
      <c r="AS180" s="5">
        <v>1.15E-2</v>
      </c>
      <c r="AT180" s="5">
        <v>0.84109999999999996</v>
      </c>
      <c r="AU180" s="5">
        <v>0.64600000000000002</v>
      </c>
      <c r="AV180" s="5">
        <v>1</v>
      </c>
      <c r="AW180" s="5">
        <v>4.2005999999999997</v>
      </c>
      <c r="AX180" s="4">
        <v>0.66800000000000004</v>
      </c>
      <c r="AY180" s="4">
        <v>0.77880000000000005</v>
      </c>
      <c r="AZ180" s="4">
        <v>0.2155</v>
      </c>
      <c r="BA180" s="4">
        <v>1.4800000000000001E-2</v>
      </c>
      <c r="BB180" s="4">
        <v>0.81799999999999995</v>
      </c>
      <c r="BC180" s="4">
        <v>0.64359999999999995</v>
      </c>
      <c r="BD180" s="4">
        <v>1</v>
      </c>
      <c r="BE180" s="4">
        <v>3.0305</v>
      </c>
      <c r="BF180" s="5">
        <v>0.70240000000000002</v>
      </c>
      <c r="BG180" s="5">
        <v>0.86529999999999996</v>
      </c>
      <c r="BH180" s="5">
        <v>0.1772</v>
      </c>
      <c r="BI180" s="5">
        <v>1.95E-2</v>
      </c>
      <c r="BJ180" s="5">
        <v>0.77700000000000002</v>
      </c>
      <c r="BK180" s="5">
        <v>0.63139999999999996</v>
      </c>
      <c r="BL180" s="5">
        <v>0.99870000000000003</v>
      </c>
      <c r="BM180" s="5">
        <v>1.9921</v>
      </c>
      <c r="BN180" s="4">
        <v>0.76180000000000003</v>
      </c>
      <c r="BO180" s="4">
        <v>1.0137</v>
      </c>
      <c r="BP180" s="4">
        <v>0.13250000000000001</v>
      </c>
      <c r="BQ180" s="4">
        <v>2.8199999999999999E-2</v>
      </c>
      <c r="BR180" s="4">
        <v>0.69089999999999996</v>
      </c>
      <c r="BS180" s="4">
        <v>0.61</v>
      </c>
      <c r="BT180" s="4">
        <v>0.9839</v>
      </c>
      <c r="BU180" s="4">
        <v>0.89810000000000001</v>
      </c>
      <c r="BV180" s="5"/>
      <c r="BW180" s="5"/>
      <c r="BX180" s="5"/>
      <c r="BY180" s="5"/>
      <c r="BZ180" s="5"/>
      <c r="CA180" s="5"/>
      <c r="CB180" s="5"/>
      <c r="CC180" s="5"/>
      <c r="CD180" s="4"/>
      <c r="CE180" s="4"/>
      <c r="CF180" s="4"/>
      <c r="CG180" s="4"/>
      <c r="CH180" s="4"/>
      <c r="CI180" s="4"/>
      <c r="CJ180" s="4"/>
      <c r="CK180" s="4"/>
      <c r="CL180" s="5">
        <v>0.63329999999999997</v>
      </c>
      <c r="CM180" s="5">
        <v>0.69830000000000003</v>
      </c>
      <c r="CN180" s="5">
        <v>0.27779999999999999</v>
      </c>
      <c r="CO180" s="5">
        <v>8.8999999999999999E-3</v>
      </c>
      <c r="CP180" s="5">
        <v>0.85850000000000004</v>
      </c>
      <c r="CQ180" s="5">
        <v>0.64890000000000003</v>
      </c>
      <c r="CR180" s="5">
        <v>1</v>
      </c>
      <c r="CS180" s="5">
        <v>4.9725999999999999</v>
      </c>
      <c r="CT180" s="4"/>
      <c r="CU180" s="4"/>
      <c r="CV180" s="4"/>
      <c r="CW180" s="4"/>
      <c r="CX180" s="4"/>
      <c r="CY180" s="4"/>
      <c r="CZ180" s="4"/>
      <c r="DA180" s="4"/>
      <c r="DB180" s="5"/>
      <c r="DC180" s="5"/>
      <c r="DD180" s="5"/>
      <c r="DE180" s="5"/>
      <c r="DF180" s="5"/>
      <c r="DG180" s="5"/>
      <c r="DH180" s="5"/>
      <c r="DI180" s="5"/>
      <c r="DJ180" s="4"/>
      <c r="DK180" s="4"/>
      <c r="DL180" s="4"/>
      <c r="DM180" s="4"/>
      <c r="DN180" s="4"/>
      <c r="DO180" s="4"/>
      <c r="DP180" s="4"/>
      <c r="DQ180" s="4"/>
      <c r="DR180" s="5"/>
      <c r="DS180" s="5"/>
      <c r="DT180" s="5"/>
      <c r="DU180" s="5"/>
      <c r="DV180" s="5"/>
      <c r="DW180" s="5"/>
      <c r="DX180" s="5"/>
      <c r="DY180" s="5"/>
      <c r="DZ180" s="4">
        <v>0.63300000000000001</v>
      </c>
      <c r="EA180" s="4">
        <v>0.69730000000000003</v>
      </c>
      <c r="EB180" s="4">
        <v>0.27710000000000001</v>
      </c>
      <c r="EC180" s="4">
        <v>8.8999999999999999E-3</v>
      </c>
      <c r="ED180" s="4">
        <v>0.8569</v>
      </c>
      <c r="EE180" s="4">
        <v>0.64810000000000001</v>
      </c>
      <c r="EF180" s="4">
        <v>1</v>
      </c>
      <c r="EG180" s="4">
        <v>6.1509</v>
      </c>
      <c r="EH180" s="5"/>
      <c r="EI180" s="5"/>
      <c r="EJ180" s="5"/>
      <c r="EK180" s="5"/>
      <c r="EL180" s="5"/>
      <c r="EM180" s="5"/>
      <c r="EN180" s="5"/>
      <c r="EO180" s="5"/>
      <c r="EP180" s="4"/>
      <c r="EQ180" s="4"/>
      <c r="ER180" s="4"/>
      <c r="ES180" s="4"/>
      <c r="ET180" s="4"/>
      <c r="EU180" s="4"/>
      <c r="EV180" s="4"/>
      <c r="EW180" s="4"/>
      <c r="EX180" s="5"/>
      <c r="EY180" s="5"/>
      <c r="EZ180" s="5"/>
      <c r="FA180" s="5"/>
      <c r="FB180" s="5"/>
      <c r="FC180" s="5"/>
      <c r="FD180" s="5"/>
      <c r="FE180" s="5"/>
      <c r="FF180" s="4">
        <v>0.61550000000000005</v>
      </c>
      <c r="FG180" s="4">
        <v>0.6593</v>
      </c>
      <c r="FH180" s="4">
        <v>0.31330000000000002</v>
      </c>
      <c r="FI180" s="4">
        <v>4.7999999999999996E-3</v>
      </c>
      <c r="FJ180" s="4">
        <v>0.87719999999999998</v>
      </c>
      <c r="FK180" s="4">
        <v>0.65069999999999995</v>
      </c>
      <c r="FL180" s="4">
        <v>1</v>
      </c>
      <c r="FM180" s="4">
        <v>6.4837999999999996</v>
      </c>
      <c r="FN180" s="5"/>
      <c r="FO180" s="5"/>
      <c r="FP180" s="5"/>
      <c r="FQ180" s="5"/>
      <c r="FR180" s="5"/>
      <c r="FS180" s="5"/>
      <c r="FT180" s="5"/>
      <c r="FU180" s="5"/>
      <c r="FV180" s="4">
        <v>0.66800000000000004</v>
      </c>
      <c r="FW180" s="4">
        <v>0.77939999999999998</v>
      </c>
      <c r="FX180" s="4">
        <v>0.2172</v>
      </c>
      <c r="FY180" s="4">
        <v>1.4800000000000001E-2</v>
      </c>
      <c r="FZ180" s="4">
        <v>0.8175</v>
      </c>
      <c r="GA180" s="4">
        <v>0.6431</v>
      </c>
      <c r="GB180" s="4">
        <v>0.99990000000000001</v>
      </c>
      <c r="GC180" s="4">
        <v>3.2372999999999998</v>
      </c>
      <c r="GD180" s="5"/>
      <c r="GE180" s="5"/>
      <c r="GF180" s="5"/>
      <c r="GG180" s="5"/>
      <c r="GH180" s="5"/>
      <c r="GI180" s="5"/>
      <c r="GJ180" s="5"/>
      <c r="GK180" s="5"/>
      <c r="GL180" s="4"/>
      <c r="GM180" s="4"/>
      <c r="GN180" s="4"/>
      <c r="GO180" s="4"/>
      <c r="GP180" s="4"/>
      <c r="GQ180" s="4"/>
      <c r="GR180" s="4"/>
      <c r="GS180" s="4"/>
      <c r="GT180" s="5"/>
      <c r="GU180" s="5"/>
      <c r="GV180" s="5"/>
      <c r="GW180" s="5"/>
      <c r="GX180" s="5"/>
      <c r="GY180" s="5"/>
      <c r="GZ180" s="5"/>
      <c r="HA180" s="5"/>
      <c r="HB180" s="4"/>
      <c r="HC180" s="4"/>
      <c r="HD180" s="4"/>
      <c r="HE180" s="4"/>
      <c r="HF180" s="4"/>
      <c r="HG180" s="4"/>
      <c r="HH180" s="4"/>
      <c r="HI180" s="4"/>
      <c r="HJ180" s="5"/>
      <c r="HK180" s="5"/>
      <c r="HL180" s="5"/>
      <c r="HM180" s="5"/>
      <c r="HN180" s="5"/>
      <c r="HO180" s="5"/>
      <c r="HP180" s="5"/>
      <c r="HQ180" s="5"/>
      <c r="HR180" s="4"/>
      <c r="HS180" s="4"/>
      <c r="HT180" s="4"/>
      <c r="HU180" s="4"/>
      <c r="HV180" s="4"/>
      <c r="HW180" s="4"/>
      <c r="HX180" s="4"/>
      <c r="HY180" s="4"/>
      <c r="HZ180" s="5"/>
      <c r="IA180" s="5"/>
      <c r="IB180" s="5"/>
      <c r="IC180" s="5"/>
      <c r="ID180" s="5"/>
      <c r="IE180" s="5"/>
      <c r="IF180" s="5"/>
      <c r="IG180" s="5"/>
      <c r="IH180" s="4"/>
      <c r="II180" s="4"/>
      <c r="IJ180" s="4"/>
      <c r="IK180" s="4"/>
      <c r="IL180" s="4"/>
      <c r="IM180" s="4"/>
      <c r="IN180" s="4"/>
      <c r="IO180" s="4"/>
      <c r="IP180" s="5"/>
      <c r="IQ180" s="5"/>
      <c r="IR180" s="5"/>
      <c r="IS180" s="5"/>
      <c r="IT180" s="5"/>
      <c r="IU180" s="5"/>
      <c r="IV180" s="5"/>
      <c r="IW180" s="5"/>
      <c r="IX180" s="4"/>
      <c r="IY180" s="4"/>
      <c r="IZ180" s="4"/>
      <c r="JA180" s="4"/>
      <c r="JB180" s="4"/>
      <c r="JC180" s="4"/>
      <c r="JD180" s="4"/>
      <c r="JE180" s="4"/>
      <c r="JF180" s="5"/>
      <c r="JG180" s="5"/>
      <c r="JH180" s="5"/>
      <c r="JI180" s="5"/>
      <c r="JJ180" s="5"/>
      <c r="JK180" s="5"/>
      <c r="JL180" s="5"/>
      <c r="JM180" s="5"/>
      <c r="JN180" s="4">
        <f t="shared" si="64"/>
        <v>0.64713076923076929</v>
      </c>
      <c r="JO180" s="4">
        <f t="shared" si="65"/>
        <v>0.73291538461538464</v>
      </c>
      <c r="JP180" s="4">
        <f t="shared" si="66"/>
        <v>0.25813846153846154</v>
      </c>
      <c r="JQ180" s="4">
        <f t="shared" si="67"/>
        <v>1.0500000000000001E-2</v>
      </c>
      <c r="JR180" s="4">
        <f t="shared" si="68"/>
        <v>0.83940000000000003</v>
      </c>
      <c r="JS180" s="4">
        <f t="shared" si="69"/>
        <v>0.64452307692307698</v>
      </c>
      <c r="JT180" s="4">
        <f t="shared" si="70"/>
        <v>0.99865384615384611</v>
      </c>
      <c r="JU180" s="4">
        <f t="shared" si="71"/>
        <v>5.5231230769230768</v>
      </c>
      <c r="JV180" s="1" t="str" cm="1">
        <f t="array" aca="1" ref="JV180" ca="1">CONCATENATE(INDIRECT(ADDRESS(1,MATCH(_xlfn.MINIFS(B180:JM180,metrics.rec,"MAE"),B180:JM180,0)+1)), ", ", INDIRECT(ADDRESS(2,MATCH(_xlfn.MINIFS(B180:JM180,metrics.rec,"MAE"),B180:JM180,0)+1)))</f>
        <v>k=5, r=0.1</v>
      </c>
      <c r="JW180" s="1" t="str" cm="1">
        <f t="array" aca="1" ref="JW180" ca="1">CONCATENATE(INDIRECT(ADDRESS(1,MATCH(_xlfn.MINIFS(B180:JM180,metrics.rec,"MSE"),B180:JM180,0)+1)), ", ", INDIRECT(ADDRESS(2,MATCH(_xlfn.MINIFS(B180:JM180,metrics.rec,"MSE"),B180:JM180,0)+1)))</f>
        <v>k=5, r=0.1</v>
      </c>
      <c r="JX180" s="1" t="str" cm="1">
        <f t="array" aca="1" ref="JX180" ca="1">CONCATENATE(INDIRECT(ADDRESS(1,MATCH(_xlfn.MAXIFS(B180:JM180,metrics.rec,"R"),B180:JM180,0)+1)), ", ", INDIRECT(ADDRESS(2,MATCH(_xlfn.MAXIFS(B180:JM180,metrics.rec,"R"),B180:JM180,0)+1)))</f>
        <v>k=5, r=0.2</v>
      </c>
      <c r="JY180" s="1" t="str" cm="1">
        <f t="array" aca="1" ref="JY180" ca="1">CONCATENATE(INDIRECT(ADDRESS(1,MATCH(_xlfn.MAXIFS(B180:JM180,metrics.rec,"Precision"),B180:JM180,0)+1)), ", ", INDIRECT(ADDRESS(2,MATCH(_xlfn.MAXIFS(B180:JM180,metrics.rec,"Precision"),B180:JM180,0)+1)))</f>
        <v>k=5, r=0.9</v>
      </c>
      <c r="JZ180" s="1" t="str" cm="1">
        <f t="array" aca="1" ref="JZ180" ca="1">CONCATENATE(INDIRECT(ADDRESS(1,MATCH(_xlfn.MAXIFS(B180:JM180,metrics.rec,"Recall"),B180:JM180,0)+1)), ", ", INDIRECT(ADDRESS(2,MATCH(_xlfn.MAXIFS(B180:JM180,metrics.rec,"Recall"),B180:JM180,0)+1)))</f>
        <v>k=5, r=0.1</v>
      </c>
      <c r="KA180" s="1" t="str" cm="1">
        <f t="array" aca="1" ref="KA180" ca="1">CONCATENATE(INDIRECT(ADDRESS(1,MATCH(_xlfn.MAXIFS(B180:JM180,metrics.rec,"Coverage"),B180:JM180,0)+1)), ", ", INDIRECT(ADDRESS(2,MATCH(_xlfn.MAXIFS(B180:JM180,metrics.rec,"Coverage"),B180:JM180,0)+1)))</f>
        <v>k=5, r=0.1</v>
      </c>
      <c r="KB180" s="1" t="str" cm="1">
        <f t="array" aca="1" ref="KB180" ca="1">CONCATENATE(INDIRECT(ADDRESS(1,MATCH(_xlfn.MAXIFS(B180:JM180,metrics.rec,"Recatio"),B180:JM180,0)+1)), ", ", INDIRECT(ADDRESS(2,MATCH(_xlfn.MAXIFS(B180:JM180,metrics.rec,"Recatio"),B180:JM180,0)+1)))</f>
        <v>k=5, r=0.1</v>
      </c>
      <c r="KC180" s="1" t="str" cm="1">
        <f t="array" aca="1" ref="KC180" ca="1">CONCATENATE(INDIRECT(ADDRESS(1,MATCH(_xlfn.MINIFS(B180:JM180,metrics.rec,"Time"),B180:JM180,0)+1)), ", ", INDIRECT(ADDRESS(2,MATCH(_xlfn.MINIFS(B180:JM180,metrics.rec,"Time"),B180:JM180,0)+1)))</f>
        <v>k=5, r=0.9</v>
      </c>
    </row>
    <row r="181" spans="1:289" x14ac:dyDescent="0.2">
      <c r="A181" s="1" t="s">
        <v>258</v>
      </c>
      <c r="B181" s="4">
        <v>0.6109</v>
      </c>
      <c r="C181" s="4">
        <v>0.64810000000000001</v>
      </c>
      <c r="D181" s="4">
        <v>0.30309999999999998</v>
      </c>
      <c r="E181" s="4">
        <v>1.6000000000000001E-3</v>
      </c>
      <c r="F181" s="4">
        <v>0.88949999999999996</v>
      </c>
      <c r="G181" s="4">
        <v>0.65659999999999996</v>
      </c>
      <c r="H181" s="4">
        <v>1</v>
      </c>
      <c r="I181" s="4">
        <v>13.8178</v>
      </c>
      <c r="J181" s="5">
        <v>0.61629999999999996</v>
      </c>
      <c r="K181" s="5">
        <v>0.66069999999999995</v>
      </c>
      <c r="L181" s="5">
        <v>0.31059999999999999</v>
      </c>
      <c r="M181" s="5">
        <v>3.0999999999999999E-3</v>
      </c>
      <c r="N181" s="5">
        <v>0.88560000000000005</v>
      </c>
      <c r="O181" s="5">
        <v>0.65239999999999998</v>
      </c>
      <c r="P181" s="5">
        <v>1</v>
      </c>
      <c r="Q181" s="5">
        <v>10.2644</v>
      </c>
      <c r="R181" s="4">
        <v>0.62339999999999995</v>
      </c>
      <c r="S181" s="4">
        <v>0.67589999999999995</v>
      </c>
      <c r="T181" s="4">
        <v>0.29770000000000002</v>
      </c>
      <c r="U181" s="4">
        <v>4.8999999999999998E-3</v>
      </c>
      <c r="V181" s="4">
        <v>0.87960000000000005</v>
      </c>
      <c r="W181" s="4">
        <v>0.64610000000000001</v>
      </c>
      <c r="X181" s="4">
        <v>1</v>
      </c>
      <c r="Y181" s="4">
        <v>6.6737000000000002</v>
      </c>
      <c r="Z181" s="5">
        <v>0.62860000000000005</v>
      </c>
      <c r="AA181" s="5">
        <v>0.68440000000000001</v>
      </c>
      <c r="AB181" s="5">
        <v>0.28439999999999999</v>
      </c>
      <c r="AC181" s="5">
        <v>6.8999999999999999E-3</v>
      </c>
      <c r="AD181" s="5">
        <v>0.87560000000000004</v>
      </c>
      <c r="AE181" s="5">
        <v>0.6411</v>
      </c>
      <c r="AF181" s="5">
        <v>1</v>
      </c>
      <c r="AG181" s="5">
        <v>6.4512999999999998</v>
      </c>
      <c r="AH181" s="4">
        <v>0.63470000000000004</v>
      </c>
      <c r="AI181" s="4">
        <v>0.6976</v>
      </c>
      <c r="AJ181" s="4">
        <v>0.28489999999999999</v>
      </c>
      <c r="AK181" s="4">
        <v>9.2999999999999992E-3</v>
      </c>
      <c r="AL181" s="4">
        <v>0.8639</v>
      </c>
      <c r="AM181" s="4">
        <v>0.63190000000000002</v>
      </c>
      <c r="AN181" s="4">
        <v>1</v>
      </c>
      <c r="AO181" s="4">
        <v>4.5552000000000001</v>
      </c>
      <c r="AP181" s="5">
        <v>0.6462</v>
      </c>
      <c r="AQ181" s="5">
        <v>0.72189999999999999</v>
      </c>
      <c r="AR181" s="5">
        <v>0.26019999999999999</v>
      </c>
      <c r="AS181" s="5">
        <v>1.23E-2</v>
      </c>
      <c r="AT181" s="5">
        <v>0.85060000000000002</v>
      </c>
      <c r="AU181" s="5">
        <v>0.61260000000000003</v>
      </c>
      <c r="AV181" s="5">
        <v>0.99970000000000003</v>
      </c>
      <c r="AW181" s="5">
        <v>5.141</v>
      </c>
      <c r="AX181" s="4">
        <v>0.65880000000000005</v>
      </c>
      <c r="AY181" s="4">
        <v>0.75229999999999997</v>
      </c>
      <c r="AZ181" s="4">
        <v>0.23580000000000001</v>
      </c>
      <c r="BA181" s="4">
        <v>1.6799999999999999E-2</v>
      </c>
      <c r="BB181" s="4">
        <v>0.83030000000000004</v>
      </c>
      <c r="BC181" s="4">
        <v>0.57410000000000005</v>
      </c>
      <c r="BD181" s="4">
        <v>1</v>
      </c>
      <c r="BE181" s="4">
        <v>2.9291</v>
      </c>
      <c r="BF181" s="5">
        <v>0.68140000000000001</v>
      </c>
      <c r="BG181" s="5">
        <v>0.80879999999999996</v>
      </c>
      <c r="BH181" s="5">
        <v>0.20619999999999999</v>
      </c>
      <c r="BI181" s="5">
        <v>2.5399999999999999E-2</v>
      </c>
      <c r="BJ181" s="5">
        <v>0.78349999999999997</v>
      </c>
      <c r="BK181" s="5">
        <v>0.48749999999999999</v>
      </c>
      <c r="BL181" s="5">
        <v>0.998</v>
      </c>
      <c r="BM181" s="5">
        <v>1.8928</v>
      </c>
      <c r="BN181" s="4">
        <v>0.72719999999999996</v>
      </c>
      <c r="BO181" s="4">
        <v>0.92130000000000001</v>
      </c>
      <c r="BP181" s="4">
        <v>0.15859999999999999</v>
      </c>
      <c r="BQ181" s="4">
        <v>5.4899999999999997E-2</v>
      </c>
      <c r="BR181" s="4">
        <v>0.60470000000000002</v>
      </c>
      <c r="BS181" s="4">
        <v>0.27410000000000001</v>
      </c>
      <c r="BT181" s="4">
        <v>0.97599999999999998</v>
      </c>
      <c r="BU181" s="4">
        <v>0.83109999999999995</v>
      </c>
      <c r="BV181" s="5"/>
      <c r="BW181" s="5"/>
      <c r="BX181" s="5"/>
      <c r="BY181" s="5"/>
      <c r="BZ181" s="5"/>
      <c r="CA181" s="5"/>
      <c r="CB181" s="5"/>
      <c r="CC181" s="5"/>
      <c r="CD181" s="4"/>
      <c r="CE181" s="4"/>
      <c r="CF181" s="4"/>
      <c r="CG181" s="4"/>
      <c r="CH181" s="4"/>
      <c r="CI181" s="4"/>
      <c r="CJ181" s="4"/>
      <c r="CK181" s="4"/>
      <c r="CL181" s="5">
        <v>0.63590000000000002</v>
      </c>
      <c r="CM181" s="5">
        <v>0.70109999999999995</v>
      </c>
      <c r="CN181" s="5">
        <v>0.28149999999999997</v>
      </c>
      <c r="CO181" s="5">
        <v>9.1999999999999998E-3</v>
      </c>
      <c r="CP181" s="5">
        <v>0.86539999999999995</v>
      </c>
      <c r="CQ181" s="5">
        <v>0.63170000000000004</v>
      </c>
      <c r="CR181" s="5">
        <v>1</v>
      </c>
      <c r="CS181" s="5">
        <v>4.7991000000000001</v>
      </c>
      <c r="CT181" s="4"/>
      <c r="CU181" s="4"/>
      <c r="CV181" s="4"/>
      <c r="CW181" s="4"/>
      <c r="CX181" s="4"/>
      <c r="CY181" s="4"/>
      <c r="CZ181" s="4"/>
      <c r="DA181" s="4"/>
      <c r="DB181" s="5"/>
      <c r="DC181" s="5"/>
      <c r="DD181" s="5"/>
      <c r="DE181" s="5"/>
      <c r="DF181" s="5"/>
      <c r="DG181" s="5"/>
      <c r="DH181" s="5"/>
      <c r="DI181" s="5"/>
      <c r="DJ181" s="4"/>
      <c r="DK181" s="4"/>
      <c r="DL181" s="4"/>
      <c r="DM181" s="4"/>
      <c r="DN181" s="4"/>
      <c r="DO181" s="4"/>
      <c r="DP181" s="4"/>
      <c r="DQ181" s="4"/>
      <c r="DR181" s="5"/>
      <c r="DS181" s="5"/>
      <c r="DT181" s="5"/>
      <c r="DU181" s="5"/>
      <c r="DV181" s="5"/>
      <c r="DW181" s="5"/>
      <c r="DX181" s="5"/>
      <c r="DY181" s="5"/>
      <c r="DZ181" s="4">
        <v>0.63570000000000004</v>
      </c>
      <c r="EA181" s="4">
        <v>0.70030000000000003</v>
      </c>
      <c r="EB181" s="4">
        <v>0.28489999999999999</v>
      </c>
      <c r="EC181" s="4">
        <v>9.2999999999999992E-3</v>
      </c>
      <c r="ED181" s="4">
        <v>0.86399999999999999</v>
      </c>
      <c r="EE181" s="4">
        <v>0.63090000000000002</v>
      </c>
      <c r="EF181" s="4">
        <v>1</v>
      </c>
      <c r="EG181" s="4">
        <v>5.6824000000000003</v>
      </c>
      <c r="EH181" s="5"/>
      <c r="EI181" s="5"/>
      <c r="EJ181" s="5"/>
      <c r="EK181" s="5"/>
      <c r="EL181" s="5"/>
      <c r="EM181" s="5"/>
      <c r="EN181" s="5"/>
      <c r="EO181" s="5"/>
      <c r="EP181" s="4"/>
      <c r="EQ181" s="4"/>
      <c r="ER181" s="4"/>
      <c r="ES181" s="4"/>
      <c r="ET181" s="4"/>
      <c r="EU181" s="4"/>
      <c r="EV181" s="4"/>
      <c r="EW181" s="4"/>
      <c r="EX181" s="5"/>
      <c r="EY181" s="5"/>
      <c r="EZ181" s="5"/>
      <c r="FA181" s="5"/>
      <c r="FB181" s="5"/>
      <c r="FC181" s="5"/>
      <c r="FD181" s="5"/>
      <c r="FE181" s="5"/>
      <c r="FF181" s="4">
        <v>0.62239999999999995</v>
      </c>
      <c r="FG181" s="4">
        <v>0.67290000000000005</v>
      </c>
      <c r="FH181" s="4">
        <v>0.3014</v>
      </c>
      <c r="FI181" s="4">
        <v>4.8999999999999998E-3</v>
      </c>
      <c r="FJ181" s="4">
        <v>0.88080000000000003</v>
      </c>
      <c r="FK181" s="4">
        <v>0.64680000000000004</v>
      </c>
      <c r="FL181" s="4">
        <v>1</v>
      </c>
      <c r="FM181" s="4">
        <v>6.1683000000000003</v>
      </c>
      <c r="FN181" s="5"/>
      <c r="FO181" s="5"/>
      <c r="FP181" s="5"/>
      <c r="FQ181" s="5"/>
      <c r="FR181" s="5"/>
      <c r="FS181" s="5"/>
      <c r="FT181" s="5"/>
      <c r="FU181" s="5"/>
      <c r="FV181" s="4">
        <v>0.65869999999999995</v>
      </c>
      <c r="FW181" s="4">
        <v>0.75309999999999999</v>
      </c>
      <c r="FX181" s="4">
        <v>0.2407</v>
      </c>
      <c r="FY181" s="4">
        <v>1.67E-2</v>
      </c>
      <c r="FZ181" s="4">
        <v>0.8296</v>
      </c>
      <c r="GA181" s="4">
        <v>0.5756</v>
      </c>
      <c r="GB181" s="4">
        <v>0.99980000000000002</v>
      </c>
      <c r="GC181" s="4">
        <v>3.1438000000000001</v>
      </c>
      <c r="GD181" s="5"/>
      <c r="GE181" s="5"/>
      <c r="GF181" s="5"/>
      <c r="GG181" s="5"/>
      <c r="GH181" s="5"/>
      <c r="GI181" s="5"/>
      <c r="GJ181" s="5"/>
      <c r="GK181" s="5"/>
      <c r="GL181" s="4"/>
      <c r="GM181" s="4"/>
      <c r="GN181" s="4"/>
      <c r="GO181" s="4"/>
      <c r="GP181" s="4"/>
      <c r="GQ181" s="4"/>
      <c r="GR181" s="4"/>
      <c r="GS181" s="4"/>
      <c r="GT181" s="5"/>
      <c r="GU181" s="5"/>
      <c r="GV181" s="5"/>
      <c r="GW181" s="5"/>
      <c r="GX181" s="5"/>
      <c r="GY181" s="5"/>
      <c r="GZ181" s="5"/>
      <c r="HA181" s="5"/>
      <c r="HB181" s="4"/>
      <c r="HC181" s="4"/>
      <c r="HD181" s="4"/>
      <c r="HE181" s="4"/>
      <c r="HF181" s="4"/>
      <c r="HG181" s="4"/>
      <c r="HH181" s="4"/>
      <c r="HI181" s="4"/>
      <c r="HJ181" s="5"/>
      <c r="HK181" s="5"/>
      <c r="HL181" s="5"/>
      <c r="HM181" s="5"/>
      <c r="HN181" s="5"/>
      <c r="HO181" s="5"/>
      <c r="HP181" s="5"/>
      <c r="HQ181" s="5"/>
      <c r="HR181" s="4"/>
      <c r="HS181" s="4"/>
      <c r="HT181" s="4"/>
      <c r="HU181" s="4"/>
      <c r="HV181" s="4"/>
      <c r="HW181" s="4"/>
      <c r="HX181" s="4"/>
      <c r="HY181" s="4"/>
      <c r="HZ181" s="5"/>
      <c r="IA181" s="5"/>
      <c r="IB181" s="5"/>
      <c r="IC181" s="5"/>
      <c r="ID181" s="5"/>
      <c r="IE181" s="5"/>
      <c r="IF181" s="5"/>
      <c r="IG181" s="5"/>
      <c r="IH181" s="4"/>
      <c r="II181" s="4"/>
      <c r="IJ181" s="4"/>
      <c r="IK181" s="4"/>
      <c r="IL181" s="4"/>
      <c r="IM181" s="4"/>
      <c r="IN181" s="4"/>
      <c r="IO181" s="4"/>
      <c r="IP181" s="5"/>
      <c r="IQ181" s="5"/>
      <c r="IR181" s="5"/>
      <c r="IS181" s="5"/>
      <c r="IT181" s="5"/>
      <c r="IU181" s="5"/>
      <c r="IV181" s="5"/>
      <c r="IW181" s="5"/>
      <c r="IX181" s="4"/>
      <c r="IY181" s="4"/>
      <c r="IZ181" s="4"/>
      <c r="JA181" s="4"/>
      <c r="JB181" s="4"/>
      <c r="JC181" s="4"/>
      <c r="JD181" s="4"/>
      <c r="JE181" s="4"/>
      <c r="JF181" s="5"/>
      <c r="JG181" s="5"/>
      <c r="JH181" s="5"/>
      <c r="JI181" s="5"/>
      <c r="JJ181" s="5"/>
      <c r="JK181" s="5"/>
      <c r="JL181" s="5"/>
      <c r="JM181" s="5"/>
      <c r="JN181" s="4">
        <f t="shared" ref="JN181:JN182" si="88">AVERAGEIFS(B181:JM181,metrics.rec,"MAE")</f>
        <v>0.64463076923076923</v>
      </c>
      <c r="JO181" s="4">
        <f t="shared" ref="JO181:JO182" si="89">AVERAGEIFS(B181:JM181,metrics.rec,"MSE")</f>
        <v>0.72295384615384617</v>
      </c>
      <c r="JP181" s="4">
        <f t="shared" ref="JP181:JP182" si="90">AVERAGEIFS(B181:JM181,metrics.rec,"R")</f>
        <v>0.26538461538461539</v>
      </c>
      <c r="JQ181" s="4">
        <f t="shared" ref="JQ181:JQ182" si="91">AVERAGEIFS(B181:JM181,metrics.rec,"Precision")</f>
        <v>1.3484615384615385E-2</v>
      </c>
      <c r="JR181" s="4">
        <f t="shared" ref="JR181:JR182" si="92">AVERAGEIFS(B181:JM181,metrics.rec,"Recall")</f>
        <v>0.8387</v>
      </c>
      <c r="JS181" s="4">
        <f t="shared" ref="JS181:JS182" si="93">AVERAGEIFS(B181:JM181,metrics.rec,"Coverage")</f>
        <v>0.58933846153846148</v>
      </c>
      <c r="JT181" s="4">
        <f t="shared" ref="JT181:JT182" si="94">AVERAGEIFS(B181:JM181,metrics.rec,"Recatio")</f>
        <v>0.99796153846153857</v>
      </c>
      <c r="JU181" s="4">
        <f t="shared" ref="JU181:JU182" si="95">AVERAGEIFS(B181:JM181,metrics.rec,"Time")</f>
        <v>5.5653846153846152</v>
      </c>
      <c r="JV181" s="1" t="str" cm="1">
        <f t="array" aca="1" ref="JV181" ca="1">CONCATENATE(INDIRECT(ADDRESS(1,MATCH(_xlfn.MINIFS(B181:JM181,metrics.rec,"MAE"),B181:JM181,0)+1)), ", ", INDIRECT(ADDRESS(2,MATCH(_xlfn.MINIFS(B181:JM181,metrics.rec,"MAE"),B181:JM181,0)+1)))</f>
        <v>k=5, r=0.1</v>
      </c>
      <c r="JW181" s="1" t="str" cm="1">
        <f t="array" aca="1" ref="JW181" ca="1">CONCATENATE(INDIRECT(ADDRESS(1,MATCH(_xlfn.MINIFS(B181:JM181,metrics.rec,"MSE"),B181:JM181,0)+1)), ", ", INDIRECT(ADDRESS(2,MATCH(_xlfn.MINIFS(B181:JM181,metrics.rec,"MSE"),B181:JM181,0)+1)))</f>
        <v>k=5, r=0.1</v>
      </c>
      <c r="JX181" s="1" t="str" cm="1">
        <f t="array" aca="1" ref="JX181" ca="1">CONCATENATE(INDIRECT(ADDRESS(1,MATCH(_xlfn.MAXIFS(B181:JM181,metrics.rec,"R"),B181:JM181,0)+1)), ", ", INDIRECT(ADDRESS(2,MATCH(_xlfn.MAXIFS(B181:JM181,metrics.rec,"R"),B181:JM181,0)+1)))</f>
        <v>k=5, r=0.2</v>
      </c>
      <c r="JY181" s="1" t="str" cm="1">
        <f t="array" aca="1" ref="JY181" ca="1">CONCATENATE(INDIRECT(ADDRESS(1,MATCH(_xlfn.MAXIFS(B181:JM181,metrics.rec,"Precision"),B181:JM181,0)+1)), ", ", INDIRECT(ADDRESS(2,MATCH(_xlfn.MAXIFS(B181:JM181,metrics.rec,"Precision"),B181:JM181,0)+1)))</f>
        <v>k=5, r=0.9</v>
      </c>
      <c r="JZ181" s="1" t="str" cm="1">
        <f t="array" aca="1" ref="JZ181" ca="1">CONCATENATE(INDIRECT(ADDRESS(1,MATCH(_xlfn.MAXIFS(B181:JM181,metrics.rec,"Recall"),B181:JM181,0)+1)), ", ", INDIRECT(ADDRESS(2,MATCH(_xlfn.MAXIFS(B181:JM181,metrics.rec,"Recall"),B181:JM181,0)+1)))</f>
        <v>k=5, r=0.1</v>
      </c>
      <c r="KA181" s="1" t="str" cm="1">
        <f t="array" aca="1" ref="KA181" ca="1">CONCATENATE(INDIRECT(ADDRESS(1,MATCH(_xlfn.MAXIFS(B181:JM181,metrics.rec,"Coverage"),B181:JM181,0)+1)), ", ", INDIRECT(ADDRESS(2,MATCH(_xlfn.MAXIFS(B181:JM181,metrics.rec,"Coverage"),B181:JM181,0)+1)))</f>
        <v>k=5, r=0.1</v>
      </c>
      <c r="KB181" s="1" t="str" cm="1">
        <f t="array" aca="1" ref="KB181" ca="1">CONCATENATE(INDIRECT(ADDRESS(1,MATCH(_xlfn.MAXIFS(B181:JM181,metrics.rec,"Recatio"),B181:JM181,0)+1)), ", ", INDIRECT(ADDRESS(2,MATCH(_xlfn.MAXIFS(B181:JM181,metrics.rec,"Recatio"),B181:JM181,0)+1)))</f>
        <v>k=5, r=0.1</v>
      </c>
      <c r="KC181" s="1" t="str" cm="1">
        <f t="array" aca="1" ref="KC181" ca="1">CONCATENATE(INDIRECT(ADDRESS(1,MATCH(_xlfn.MINIFS(B181:JM181,metrics.rec,"Time"),B181:JM181,0)+1)), ", ", INDIRECT(ADDRESS(2,MATCH(_xlfn.MINIFS(B181:JM181,metrics.rec,"Time"),B181:JM181,0)+1)))</f>
        <v>k=5, r=0.9</v>
      </c>
    </row>
    <row r="182" spans="1:289" x14ac:dyDescent="0.2">
      <c r="A182" s="1" t="s">
        <v>260</v>
      </c>
      <c r="B182" s="4"/>
      <c r="C182" s="4"/>
      <c r="D182" s="4"/>
      <c r="E182" s="4"/>
      <c r="F182" s="4"/>
      <c r="G182" s="4"/>
      <c r="H182" s="4"/>
      <c r="I182" s="4"/>
      <c r="J182" s="5"/>
      <c r="K182" s="5"/>
      <c r="L182" s="5"/>
      <c r="M182" s="5"/>
      <c r="N182" s="5"/>
      <c r="O182" s="5"/>
      <c r="P182" s="5"/>
      <c r="Q182" s="5"/>
      <c r="R182" s="4"/>
      <c r="S182" s="4"/>
      <c r="T182" s="4"/>
      <c r="U182" s="4"/>
      <c r="V182" s="4"/>
      <c r="W182" s="4"/>
      <c r="X182" s="4"/>
      <c r="Y182" s="4"/>
      <c r="Z182" s="5"/>
      <c r="AA182" s="5"/>
      <c r="AB182" s="5"/>
      <c r="AC182" s="5"/>
      <c r="AD182" s="5"/>
      <c r="AE182" s="5"/>
      <c r="AF182" s="5"/>
      <c r="AG182" s="5"/>
      <c r="AH182" s="4"/>
      <c r="AI182" s="4"/>
      <c r="AJ182" s="4"/>
      <c r="AK182" s="4"/>
      <c r="AL182" s="4"/>
      <c r="AM182" s="4"/>
      <c r="AN182" s="4"/>
      <c r="AO182" s="4"/>
      <c r="AP182" s="5"/>
      <c r="AQ182" s="5"/>
      <c r="AR182" s="5"/>
      <c r="AS182" s="5"/>
      <c r="AT182" s="5"/>
      <c r="AU182" s="5"/>
      <c r="AV182" s="5"/>
      <c r="AW182" s="5"/>
      <c r="AX182" s="4"/>
      <c r="AY182" s="4"/>
      <c r="AZ182" s="4"/>
      <c r="BA182" s="4"/>
      <c r="BB182" s="4"/>
      <c r="BC182" s="4"/>
      <c r="BD182" s="4"/>
      <c r="BE182" s="4"/>
      <c r="BF182" s="5"/>
      <c r="BG182" s="5"/>
      <c r="BH182" s="5"/>
      <c r="BI182" s="5"/>
      <c r="BJ182" s="5"/>
      <c r="BK182" s="5"/>
      <c r="BL182" s="5"/>
      <c r="BM182" s="5"/>
      <c r="BN182" s="4"/>
      <c r="BO182" s="4"/>
      <c r="BP182" s="4"/>
      <c r="BQ182" s="4"/>
      <c r="BR182" s="4"/>
      <c r="BS182" s="4"/>
      <c r="BT182" s="4"/>
      <c r="BU182" s="4"/>
      <c r="BV182" s="5"/>
      <c r="BW182" s="5"/>
      <c r="BX182" s="5"/>
      <c r="BY182" s="5"/>
      <c r="BZ182" s="5"/>
      <c r="CA182" s="5"/>
      <c r="CB182" s="5"/>
      <c r="CC182" s="5"/>
      <c r="CD182" s="4"/>
      <c r="CE182" s="4"/>
      <c r="CF182" s="4"/>
      <c r="CG182" s="4"/>
      <c r="CH182" s="4"/>
      <c r="CI182" s="4"/>
      <c r="CJ182" s="4"/>
      <c r="CK182" s="4"/>
      <c r="CL182" s="5"/>
      <c r="CM182" s="5"/>
      <c r="CN182" s="5"/>
      <c r="CO182" s="5"/>
      <c r="CP182" s="5"/>
      <c r="CQ182" s="5"/>
      <c r="CR182" s="5"/>
      <c r="CS182" s="5"/>
      <c r="CT182" s="4"/>
      <c r="CU182" s="4"/>
      <c r="CV182" s="4"/>
      <c r="CW182" s="4"/>
      <c r="CX182" s="4"/>
      <c r="CY182" s="4"/>
      <c r="CZ182" s="4"/>
      <c r="DA182" s="4"/>
      <c r="DB182" s="5"/>
      <c r="DC182" s="5"/>
      <c r="DD182" s="5"/>
      <c r="DE182" s="5"/>
      <c r="DF182" s="5"/>
      <c r="DG182" s="5"/>
      <c r="DH182" s="5"/>
      <c r="DI182" s="5"/>
      <c r="DJ182" s="4"/>
      <c r="DK182" s="4"/>
      <c r="DL182" s="4"/>
      <c r="DM182" s="4"/>
      <c r="DN182" s="4"/>
      <c r="DO182" s="4"/>
      <c r="DP182" s="4"/>
      <c r="DQ182" s="4"/>
      <c r="DR182" s="5"/>
      <c r="DS182" s="5"/>
      <c r="DT182" s="5"/>
      <c r="DU182" s="5"/>
      <c r="DV182" s="5"/>
      <c r="DW182" s="5"/>
      <c r="DX182" s="5"/>
      <c r="DY182" s="5"/>
      <c r="DZ182" s="4"/>
      <c r="EA182" s="4"/>
      <c r="EB182" s="4"/>
      <c r="EC182" s="4"/>
      <c r="ED182" s="4"/>
      <c r="EE182" s="4"/>
      <c r="EF182" s="4"/>
      <c r="EG182" s="4"/>
      <c r="EH182" s="5"/>
      <c r="EI182" s="5"/>
      <c r="EJ182" s="5"/>
      <c r="EK182" s="5"/>
      <c r="EL182" s="5"/>
      <c r="EM182" s="5"/>
      <c r="EN182" s="5"/>
      <c r="EO182" s="5"/>
      <c r="EP182" s="4"/>
      <c r="EQ182" s="4"/>
      <c r="ER182" s="4"/>
      <c r="ES182" s="4"/>
      <c r="ET182" s="4"/>
      <c r="EU182" s="4"/>
      <c r="EV182" s="4"/>
      <c r="EW182" s="4"/>
      <c r="EX182" s="5"/>
      <c r="EY182" s="5"/>
      <c r="EZ182" s="5"/>
      <c r="FA182" s="5"/>
      <c r="FB182" s="5"/>
      <c r="FC182" s="5"/>
      <c r="FD182" s="5"/>
      <c r="FE182" s="5"/>
      <c r="FF182" s="4"/>
      <c r="FG182" s="4"/>
      <c r="FH182" s="4"/>
      <c r="FI182" s="4"/>
      <c r="FJ182" s="4"/>
      <c r="FK182" s="4"/>
      <c r="FL182" s="4"/>
      <c r="FM182" s="4"/>
      <c r="FN182" s="5"/>
      <c r="FO182" s="5"/>
      <c r="FP182" s="5"/>
      <c r="FQ182" s="5"/>
      <c r="FR182" s="5"/>
      <c r="FS182" s="5"/>
      <c r="FT182" s="5"/>
      <c r="FU182" s="5"/>
      <c r="FV182" s="4"/>
      <c r="FW182" s="4"/>
      <c r="FX182" s="4"/>
      <c r="FY182" s="4"/>
      <c r="FZ182" s="4"/>
      <c r="GA182" s="4"/>
      <c r="GB182" s="4"/>
      <c r="GC182" s="4"/>
      <c r="GD182" s="5"/>
      <c r="GE182" s="5"/>
      <c r="GF182" s="5"/>
      <c r="GG182" s="5"/>
      <c r="GH182" s="5"/>
      <c r="GI182" s="5"/>
      <c r="GJ182" s="5"/>
      <c r="GK182" s="5"/>
      <c r="GL182" s="4"/>
      <c r="GM182" s="4"/>
      <c r="GN182" s="4"/>
      <c r="GO182" s="4"/>
      <c r="GP182" s="4"/>
      <c r="GQ182" s="4"/>
      <c r="GR182" s="4"/>
      <c r="GS182" s="4"/>
      <c r="GT182" s="5"/>
      <c r="GU182" s="5"/>
      <c r="GV182" s="5"/>
      <c r="GW182" s="5"/>
      <c r="GX182" s="5"/>
      <c r="GY182" s="5"/>
      <c r="GZ182" s="5"/>
      <c r="HA182" s="5"/>
      <c r="HB182" s="4"/>
      <c r="HC182" s="4"/>
      <c r="HD182" s="4"/>
      <c r="HE182" s="4"/>
      <c r="HF182" s="4"/>
      <c r="HG182" s="4"/>
      <c r="HH182" s="4"/>
      <c r="HI182" s="4"/>
      <c r="HJ182" s="5"/>
      <c r="HK182" s="5"/>
      <c r="HL182" s="5"/>
      <c r="HM182" s="5"/>
      <c r="HN182" s="5"/>
      <c r="HO182" s="5"/>
      <c r="HP182" s="5"/>
      <c r="HQ182" s="5"/>
      <c r="HR182" s="4"/>
      <c r="HS182" s="4"/>
      <c r="HT182" s="4"/>
      <c r="HU182" s="4"/>
      <c r="HV182" s="4"/>
      <c r="HW182" s="4"/>
      <c r="HX182" s="4"/>
      <c r="HY182" s="4"/>
      <c r="HZ182" s="5"/>
      <c r="IA182" s="5"/>
      <c r="IB182" s="5"/>
      <c r="IC182" s="5"/>
      <c r="ID182" s="5"/>
      <c r="IE182" s="5"/>
      <c r="IF182" s="5"/>
      <c r="IG182" s="5"/>
      <c r="IH182" s="4"/>
      <c r="II182" s="4"/>
      <c r="IJ182" s="4"/>
      <c r="IK182" s="4"/>
      <c r="IL182" s="4"/>
      <c r="IM182" s="4"/>
      <c r="IN182" s="4"/>
      <c r="IO182" s="4"/>
      <c r="IP182" s="5"/>
      <c r="IQ182" s="5"/>
      <c r="IR182" s="5"/>
      <c r="IS182" s="5"/>
      <c r="IT182" s="5"/>
      <c r="IU182" s="5"/>
      <c r="IV182" s="5"/>
      <c r="IW182" s="5"/>
      <c r="IX182" s="4"/>
      <c r="IY182" s="4"/>
      <c r="IZ182" s="4"/>
      <c r="JA182" s="4"/>
      <c r="JB182" s="4"/>
      <c r="JC182" s="4"/>
      <c r="JD182" s="4"/>
      <c r="JE182" s="4"/>
      <c r="JF182" s="5"/>
      <c r="JG182" s="5"/>
      <c r="JH182" s="5"/>
      <c r="JI182" s="5"/>
      <c r="JJ182" s="5"/>
      <c r="JK182" s="5"/>
      <c r="JL182" s="5"/>
      <c r="JM182" s="5"/>
      <c r="JN182" s="4" t="e">
        <f t="shared" si="88"/>
        <v>#DIV/0!</v>
      </c>
      <c r="JO182" s="4" t="e">
        <f t="shared" si="89"/>
        <v>#DIV/0!</v>
      </c>
      <c r="JP182" s="4" t="e">
        <f t="shared" si="90"/>
        <v>#DIV/0!</v>
      </c>
      <c r="JQ182" s="4" t="e">
        <f t="shared" si="91"/>
        <v>#DIV/0!</v>
      </c>
      <c r="JR182" s="4" t="e">
        <f t="shared" si="92"/>
        <v>#DIV/0!</v>
      </c>
      <c r="JS182" s="4" t="e">
        <f t="shared" si="93"/>
        <v>#DIV/0!</v>
      </c>
      <c r="JT182" s="4" t="e">
        <f t="shared" si="94"/>
        <v>#DIV/0!</v>
      </c>
      <c r="JU182" s="4" t="e">
        <f t="shared" si="95"/>
        <v>#DIV/0!</v>
      </c>
      <c r="JV182" s="1" t="e" cm="1">
        <f t="array" aca="1" ref="JV182" ca="1">CONCATENATE(INDIRECT(ADDRESS(1,MATCH(_xlfn.MINIFS(B182:JM182,metrics.rec,"MAE"),B182:JM182,0)+1)), ", ", INDIRECT(ADDRESS(2,MATCH(_xlfn.MINIFS(B182:JM182,metrics.rec,"MAE"),B182:JM182,0)+1)))</f>
        <v>#N/A</v>
      </c>
      <c r="JW182" s="1" t="e" cm="1">
        <f t="array" aca="1" ref="JW182" ca="1">CONCATENATE(INDIRECT(ADDRESS(1,MATCH(_xlfn.MINIFS(B182:JM182,metrics.rec,"MSE"),B182:JM182,0)+1)), ", ", INDIRECT(ADDRESS(2,MATCH(_xlfn.MINIFS(B182:JM182,metrics.rec,"MSE"),B182:JM182,0)+1)))</f>
        <v>#N/A</v>
      </c>
      <c r="JX182" s="1" t="e" cm="1">
        <f t="array" aca="1" ref="JX182" ca="1">CONCATENATE(INDIRECT(ADDRESS(1,MATCH(_xlfn.MAXIFS(B182:JM182,metrics.rec,"R"),B182:JM182,0)+1)), ", ", INDIRECT(ADDRESS(2,MATCH(_xlfn.MAXIFS(B182:JM182,metrics.rec,"R"),B182:JM182,0)+1)))</f>
        <v>#N/A</v>
      </c>
      <c r="JY182" s="1" t="e" cm="1">
        <f t="array" aca="1" ref="JY182" ca="1">CONCATENATE(INDIRECT(ADDRESS(1,MATCH(_xlfn.MAXIFS(B182:JM182,metrics.rec,"Precision"),B182:JM182,0)+1)), ", ", INDIRECT(ADDRESS(2,MATCH(_xlfn.MAXIFS(B182:JM182,metrics.rec,"Precision"),B182:JM182,0)+1)))</f>
        <v>#N/A</v>
      </c>
      <c r="JZ182" s="1" t="e" cm="1">
        <f t="array" aca="1" ref="JZ182" ca="1">CONCATENATE(INDIRECT(ADDRESS(1,MATCH(_xlfn.MAXIFS(B182:JM182,metrics.rec,"Recall"),B182:JM182,0)+1)), ", ", INDIRECT(ADDRESS(2,MATCH(_xlfn.MAXIFS(B182:JM182,metrics.rec,"Recall"),B182:JM182,0)+1)))</f>
        <v>#N/A</v>
      </c>
      <c r="KA182" s="1" t="e" cm="1">
        <f t="array" aca="1" ref="KA182" ca="1">CONCATENATE(INDIRECT(ADDRESS(1,MATCH(_xlfn.MAXIFS(B182:JM182,metrics.rec,"Coverage"),B182:JM182,0)+1)), ", ", INDIRECT(ADDRESS(2,MATCH(_xlfn.MAXIFS(B182:JM182,metrics.rec,"Coverage"),B182:JM182,0)+1)))</f>
        <v>#N/A</v>
      </c>
      <c r="KB182" s="1" t="e" cm="1">
        <f t="array" aca="1" ref="KB182" ca="1">CONCATENATE(INDIRECT(ADDRESS(1,MATCH(_xlfn.MAXIFS(B182:JM182,metrics.rec,"Recatio"),B182:JM182,0)+1)), ", ", INDIRECT(ADDRESS(2,MATCH(_xlfn.MAXIFS(B182:JM182,metrics.rec,"Recatio"),B182:JM182,0)+1)))</f>
        <v>#N/A</v>
      </c>
      <c r="KC182" s="1" t="e" cm="1">
        <f t="array" aca="1" ref="KC182" ca="1">CONCATENATE(INDIRECT(ADDRESS(1,MATCH(_xlfn.MINIFS(B182:JM182,metrics.rec,"Time"),B182:JM182,0)+1)), ", ", INDIRECT(ADDRESS(2,MATCH(_xlfn.MINIFS(B182:JM182,metrics.rec,"Time"),B182:JM182,0)+1)))</f>
        <v>#N/A</v>
      </c>
    </row>
    <row r="183" spans="1:289" x14ac:dyDescent="0.2">
      <c r="A183" s="1" t="s">
        <v>263</v>
      </c>
      <c r="B183" s="4"/>
      <c r="C183" s="4"/>
      <c r="D183" s="4"/>
      <c r="E183" s="4"/>
      <c r="F183" s="4"/>
      <c r="G183" s="4"/>
      <c r="H183" s="4"/>
      <c r="I183" s="4"/>
      <c r="J183" s="5"/>
      <c r="K183" s="5"/>
      <c r="L183" s="5"/>
      <c r="M183" s="5"/>
      <c r="N183" s="5"/>
      <c r="O183" s="5"/>
      <c r="P183" s="5"/>
      <c r="Q183" s="5"/>
      <c r="R183" s="4"/>
      <c r="S183" s="4"/>
      <c r="T183" s="4"/>
      <c r="U183" s="4"/>
      <c r="V183" s="4"/>
      <c r="W183" s="4"/>
      <c r="X183" s="4"/>
      <c r="Y183" s="4"/>
      <c r="Z183" s="5"/>
      <c r="AA183" s="5"/>
      <c r="AB183" s="5"/>
      <c r="AC183" s="5"/>
      <c r="AD183" s="5"/>
      <c r="AE183" s="5"/>
      <c r="AF183" s="5"/>
      <c r="AG183" s="5"/>
      <c r="AH183" s="4"/>
      <c r="AI183" s="4"/>
      <c r="AJ183" s="4"/>
      <c r="AK183" s="4"/>
      <c r="AL183" s="4"/>
      <c r="AM183" s="4"/>
      <c r="AN183" s="4"/>
      <c r="AO183" s="4"/>
      <c r="AP183" s="5"/>
      <c r="AQ183" s="5"/>
      <c r="AR183" s="5"/>
      <c r="AS183" s="5"/>
      <c r="AT183" s="5"/>
      <c r="AU183" s="5"/>
      <c r="AV183" s="5"/>
      <c r="AW183" s="5"/>
      <c r="AX183" s="4"/>
      <c r="AY183" s="4"/>
      <c r="AZ183" s="4"/>
      <c r="BA183" s="4"/>
      <c r="BB183" s="4"/>
      <c r="BC183" s="4"/>
      <c r="BD183" s="4"/>
      <c r="BE183" s="4"/>
      <c r="BF183" s="5"/>
      <c r="BG183" s="5"/>
      <c r="BH183" s="5"/>
      <c r="BI183" s="5"/>
      <c r="BJ183" s="5"/>
      <c r="BK183" s="5"/>
      <c r="BL183" s="5"/>
      <c r="BM183" s="5"/>
      <c r="BN183" s="4"/>
      <c r="BO183" s="4"/>
      <c r="BP183" s="4"/>
      <c r="BQ183" s="4"/>
      <c r="BR183" s="4"/>
      <c r="BS183" s="4"/>
      <c r="BT183" s="4"/>
      <c r="BU183" s="4"/>
      <c r="BV183" s="5"/>
      <c r="BW183" s="5"/>
      <c r="BX183" s="5"/>
      <c r="BY183" s="5"/>
      <c r="BZ183" s="5"/>
      <c r="CA183" s="5"/>
      <c r="CB183" s="5"/>
      <c r="CC183" s="5"/>
      <c r="CD183" s="4"/>
      <c r="CE183" s="4"/>
      <c r="CF183" s="4"/>
      <c r="CG183" s="4"/>
      <c r="CH183" s="4"/>
      <c r="CI183" s="4"/>
      <c r="CJ183" s="4"/>
      <c r="CK183" s="4"/>
      <c r="CL183" s="5"/>
      <c r="CM183" s="5"/>
      <c r="CN183" s="5"/>
      <c r="CO183" s="5"/>
      <c r="CP183" s="5"/>
      <c r="CQ183" s="5"/>
      <c r="CR183" s="5"/>
      <c r="CS183" s="5"/>
      <c r="CT183" s="4"/>
      <c r="CU183" s="4"/>
      <c r="CV183" s="4"/>
      <c r="CW183" s="4"/>
      <c r="CX183" s="4"/>
      <c r="CY183" s="4"/>
      <c r="CZ183" s="4"/>
      <c r="DA183" s="4"/>
      <c r="DB183" s="5"/>
      <c r="DC183" s="5"/>
      <c r="DD183" s="5"/>
      <c r="DE183" s="5"/>
      <c r="DF183" s="5"/>
      <c r="DG183" s="5"/>
      <c r="DH183" s="5"/>
      <c r="DI183" s="5"/>
      <c r="DJ183" s="4"/>
      <c r="DK183" s="4"/>
      <c r="DL183" s="4"/>
      <c r="DM183" s="4"/>
      <c r="DN183" s="4"/>
      <c r="DO183" s="4"/>
      <c r="DP183" s="4"/>
      <c r="DQ183" s="4"/>
      <c r="DR183" s="5"/>
      <c r="DS183" s="5"/>
      <c r="DT183" s="5"/>
      <c r="DU183" s="5"/>
      <c r="DV183" s="5"/>
      <c r="DW183" s="5"/>
      <c r="DX183" s="5"/>
      <c r="DY183" s="5"/>
      <c r="DZ183" s="4"/>
      <c r="EA183" s="4"/>
      <c r="EB183" s="4"/>
      <c r="EC183" s="4"/>
      <c r="ED183" s="4"/>
      <c r="EE183" s="4"/>
      <c r="EF183" s="4"/>
      <c r="EG183" s="4"/>
      <c r="EH183" s="5"/>
      <c r="EI183" s="5"/>
      <c r="EJ183" s="5"/>
      <c r="EK183" s="5"/>
      <c r="EL183" s="5"/>
      <c r="EM183" s="5"/>
      <c r="EN183" s="5"/>
      <c r="EO183" s="5"/>
      <c r="EP183" s="4"/>
      <c r="EQ183" s="4"/>
      <c r="ER183" s="4"/>
      <c r="ES183" s="4"/>
      <c r="ET183" s="4"/>
      <c r="EU183" s="4"/>
      <c r="EV183" s="4"/>
      <c r="EW183" s="4"/>
      <c r="EX183" s="5"/>
      <c r="EY183" s="5"/>
      <c r="EZ183" s="5"/>
      <c r="FA183" s="5"/>
      <c r="FB183" s="5"/>
      <c r="FC183" s="5"/>
      <c r="FD183" s="5"/>
      <c r="FE183" s="5"/>
      <c r="FF183" s="4"/>
      <c r="FG183" s="4"/>
      <c r="FH183" s="4"/>
      <c r="FI183" s="4"/>
      <c r="FJ183" s="4"/>
      <c r="FK183" s="4"/>
      <c r="FL183" s="4"/>
      <c r="FM183" s="4"/>
      <c r="FN183" s="5"/>
      <c r="FO183" s="5"/>
      <c r="FP183" s="5"/>
      <c r="FQ183" s="5"/>
      <c r="FR183" s="5"/>
      <c r="FS183" s="5"/>
      <c r="FT183" s="5"/>
      <c r="FU183" s="5"/>
      <c r="FV183" s="4"/>
      <c r="FW183" s="4"/>
      <c r="FX183" s="4"/>
      <c r="FY183" s="4"/>
      <c r="FZ183" s="4"/>
      <c r="GA183" s="4"/>
      <c r="GB183" s="4"/>
      <c r="GC183" s="4"/>
      <c r="GD183" s="5"/>
      <c r="GE183" s="5"/>
      <c r="GF183" s="5"/>
      <c r="GG183" s="5"/>
      <c r="GH183" s="5"/>
      <c r="GI183" s="5"/>
      <c r="GJ183" s="5"/>
      <c r="GK183" s="5"/>
      <c r="GL183" s="4"/>
      <c r="GM183" s="4"/>
      <c r="GN183" s="4"/>
      <c r="GO183" s="4"/>
      <c r="GP183" s="4"/>
      <c r="GQ183" s="4"/>
      <c r="GR183" s="4"/>
      <c r="GS183" s="4"/>
      <c r="GT183" s="5"/>
      <c r="GU183" s="5"/>
      <c r="GV183" s="5"/>
      <c r="GW183" s="5"/>
      <c r="GX183" s="5"/>
      <c r="GY183" s="5"/>
      <c r="GZ183" s="5"/>
      <c r="HA183" s="5"/>
      <c r="HB183" s="4"/>
      <c r="HC183" s="4"/>
      <c r="HD183" s="4"/>
      <c r="HE183" s="4"/>
      <c r="HF183" s="4"/>
      <c r="HG183" s="4"/>
      <c r="HH183" s="4"/>
      <c r="HI183" s="4"/>
      <c r="HJ183" s="5"/>
      <c r="HK183" s="5"/>
      <c r="HL183" s="5"/>
      <c r="HM183" s="5"/>
      <c r="HN183" s="5"/>
      <c r="HO183" s="5"/>
      <c r="HP183" s="5"/>
      <c r="HQ183" s="5"/>
      <c r="HR183" s="4"/>
      <c r="HS183" s="4"/>
      <c r="HT183" s="4"/>
      <c r="HU183" s="4"/>
      <c r="HV183" s="4"/>
      <c r="HW183" s="4"/>
      <c r="HX183" s="4"/>
      <c r="HY183" s="4"/>
      <c r="HZ183" s="5"/>
      <c r="IA183" s="5"/>
      <c r="IB183" s="5"/>
      <c r="IC183" s="5"/>
      <c r="ID183" s="5"/>
      <c r="IE183" s="5"/>
      <c r="IF183" s="5"/>
      <c r="IG183" s="5"/>
      <c r="IH183" s="4"/>
      <c r="II183" s="4"/>
      <c r="IJ183" s="4"/>
      <c r="IK183" s="4"/>
      <c r="IL183" s="4"/>
      <c r="IM183" s="4"/>
      <c r="IN183" s="4"/>
      <c r="IO183" s="4"/>
      <c r="IP183" s="5"/>
      <c r="IQ183" s="5"/>
      <c r="IR183" s="5"/>
      <c r="IS183" s="5"/>
      <c r="IT183" s="5"/>
      <c r="IU183" s="5"/>
      <c r="IV183" s="5"/>
      <c r="IW183" s="5"/>
      <c r="IX183" s="4"/>
      <c r="IY183" s="4"/>
      <c r="IZ183" s="4"/>
      <c r="JA183" s="4"/>
      <c r="JB183" s="4"/>
      <c r="JC183" s="4"/>
      <c r="JD183" s="4"/>
      <c r="JE183" s="4"/>
      <c r="JF183" s="5"/>
      <c r="JG183" s="5"/>
      <c r="JH183" s="5"/>
      <c r="JI183" s="5"/>
      <c r="JJ183" s="5"/>
      <c r="JK183" s="5"/>
      <c r="JL183" s="5"/>
      <c r="JM183" s="5"/>
      <c r="JN183" s="4" t="e">
        <f t="shared" ref="JN183" si="96">AVERAGEIFS(B183:JM183,metrics.rec,"MAE")</f>
        <v>#DIV/0!</v>
      </c>
      <c r="JO183" s="4" t="e">
        <f t="shared" ref="JO183" si="97">AVERAGEIFS(B183:JM183,metrics.rec,"MSE")</f>
        <v>#DIV/0!</v>
      </c>
      <c r="JP183" s="4" t="e">
        <f t="shared" ref="JP183" si="98">AVERAGEIFS(B183:JM183,metrics.rec,"R")</f>
        <v>#DIV/0!</v>
      </c>
      <c r="JQ183" s="4" t="e">
        <f t="shared" ref="JQ183" si="99">AVERAGEIFS(B183:JM183,metrics.rec,"Precision")</f>
        <v>#DIV/0!</v>
      </c>
      <c r="JR183" s="4" t="e">
        <f t="shared" ref="JR183" si="100">AVERAGEIFS(B183:JM183,metrics.rec,"Recall")</f>
        <v>#DIV/0!</v>
      </c>
      <c r="JS183" s="4" t="e">
        <f t="shared" ref="JS183" si="101">AVERAGEIFS(B183:JM183,metrics.rec,"Coverage")</f>
        <v>#DIV/0!</v>
      </c>
      <c r="JT183" s="4" t="e">
        <f t="shared" ref="JT183" si="102">AVERAGEIFS(B183:JM183,metrics.rec,"Recatio")</f>
        <v>#DIV/0!</v>
      </c>
      <c r="JU183" s="4" t="e">
        <f t="shared" ref="JU183" si="103">AVERAGEIFS(B183:JM183,metrics.rec,"Time")</f>
        <v>#DIV/0!</v>
      </c>
      <c r="JV183" s="1" t="e" cm="1">
        <f t="array" aca="1" ref="JV183" ca="1">CONCATENATE(INDIRECT(ADDRESS(1,MATCH(_xlfn.MINIFS(B183:JM183,metrics.rec,"MAE"),B183:JM183,0)+1)), ", ", INDIRECT(ADDRESS(2,MATCH(_xlfn.MINIFS(B183:JM183,metrics.rec,"MAE"),B183:JM183,0)+1)))</f>
        <v>#N/A</v>
      </c>
      <c r="JW183" s="1" t="e" cm="1">
        <f t="array" aca="1" ref="JW183" ca="1">CONCATENATE(INDIRECT(ADDRESS(1,MATCH(_xlfn.MINIFS(B183:JM183,metrics.rec,"MSE"),B183:JM183,0)+1)), ", ", INDIRECT(ADDRESS(2,MATCH(_xlfn.MINIFS(B183:JM183,metrics.rec,"MSE"),B183:JM183,0)+1)))</f>
        <v>#N/A</v>
      </c>
      <c r="JX183" s="1" t="e" cm="1">
        <f t="array" aca="1" ref="JX183" ca="1">CONCATENATE(INDIRECT(ADDRESS(1,MATCH(_xlfn.MAXIFS(B183:JM183,metrics.rec,"R"),B183:JM183,0)+1)), ", ", INDIRECT(ADDRESS(2,MATCH(_xlfn.MAXIFS(B183:JM183,metrics.rec,"R"),B183:JM183,0)+1)))</f>
        <v>#N/A</v>
      </c>
      <c r="JY183" s="1" t="e" cm="1">
        <f t="array" aca="1" ref="JY183" ca="1">CONCATENATE(INDIRECT(ADDRESS(1,MATCH(_xlfn.MAXIFS(B183:JM183,metrics.rec,"Precision"),B183:JM183,0)+1)), ", ", INDIRECT(ADDRESS(2,MATCH(_xlfn.MAXIFS(B183:JM183,metrics.rec,"Precision"),B183:JM183,0)+1)))</f>
        <v>#N/A</v>
      </c>
      <c r="JZ183" s="1" t="e" cm="1">
        <f t="array" aca="1" ref="JZ183" ca="1">CONCATENATE(INDIRECT(ADDRESS(1,MATCH(_xlfn.MAXIFS(B183:JM183,metrics.rec,"Recall"),B183:JM183,0)+1)), ", ", INDIRECT(ADDRESS(2,MATCH(_xlfn.MAXIFS(B183:JM183,metrics.rec,"Recall"),B183:JM183,0)+1)))</f>
        <v>#N/A</v>
      </c>
      <c r="KA183" s="1" t="e" cm="1">
        <f t="array" aca="1" ref="KA183" ca="1">CONCATENATE(INDIRECT(ADDRESS(1,MATCH(_xlfn.MAXIFS(B183:JM183,metrics.rec,"Coverage"),B183:JM183,0)+1)), ", ", INDIRECT(ADDRESS(2,MATCH(_xlfn.MAXIFS(B183:JM183,metrics.rec,"Coverage"),B183:JM183,0)+1)))</f>
        <v>#N/A</v>
      </c>
      <c r="KB183" s="1" t="e" cm="1">
        <f t="array" aca="1" ref="KB183" ca="1">CONCATENATE(INDIRECT(ADDRESS(1,MATCH(_xlfn.MAXIFS(B183:JM183,metrics.rec,"Recatio"),B183:JM183,0)+1)), ", ", INDIRECT(ADDRESS(2,MATCH(_xlfn.MAXIFS(B183:JM183,metrics.rec,"Recatio"),B183:JM183,0)+1)))</f>
        <v>#N/A</v>
      </c>
      <c r="KC183" s="1" t="e" cm="1">
        <f t="array" aca="1" ref="KC183" ca="1">CONCATENATE(INDIRECT(ADDRESS(1,MATCH(_xlfn.MINIFS(B183:JM183,metrics.rec,"Time"),B183:JM183,0)+1)), ", ", INDIRECT(ADDRESS(2,MATCH(_xlfn.MINIFS(B183:JM183,metrics.rec,"Time"),B183:JM183,0)+1)))</f>
        <v>#N/A</v>
      </c>
    </row>
    <row r="184" spans="1:289" x14ac:dyDescent="0.2">
      <c r="A184" s="1" t="s">
        <v>159</v>
      </c>
      <c r="B184" s="4">
        <v>0.61070000000000002</v>
      </c>
      <c r="C184" s="4">
        <v>0.64410000000000001</v>
      </c>
      <c r="D184" s="4">
        <v>0.30659999999999998</v>
      </c>
      <c r="E184" s="4">
        <v>1.6999999999999999E-3</v>
      </c>
      <c r="F184" s="4">
        <v>0.88290000000000002</v>
      </c>
      <c r="G184" s="4"/>
      <c r="H184" s="4">
        <v>1</v>
      </c>
      <c r="I184" s="4">
        <v>7.6966999999999999</v>
      </c>
      <c r="J184" s="5">
        <v>0.61829999999999996</v>
      </c>
      <c r="K184" s="5">
        <v>0.66249999999999998</v>
      </c>
      <c r="L184" s="5">
        <v>0.30599999999999999</v>
      </c>
      <c r="M184" s="5">
        <v>3.3999999999999998E-3</v>
      </c>
      <c r="N184" s="5">
        <v>0.879</v>
      </c>
      <c r="O184" s="5">
        <v>0.59289999999999998</v>
      </c>
      <c r="P184" s="5">
        <v>1</v>
      </c>
      <c r="Q184" s="5">
        <v>8.7199000000000009</v>
      </c>
      <c r="R184" s="4">
        <v>0.627</v>
      </c>
      <c r="S184" s="4">
        <v>0.68140000000000001</v>
      </c>
      <c r="T184" s="4">
        <v>0.2964</v>
      </c>
      <c r="U184" s="4">
        <v>5.3E-3</v>
      </c>
      <c r="V184" s="4">
        <v>0.87129999999999996</v>
      </c>
      <c r="W184" s="4"/>
      <c r="X184" s="4">
        <v>1</v>
      </c>
      <c r="Y184" s="4">
        <v>5.8464999999999998</v>
      </c>
      <c r="Z184" s="5">
        <v>0.63480000000000003</v>
      </c>
      <c r="AA184" s="5">
        <v>0.6956</v>
      </c>
      <c r="AB184" s="5">
        <v>0.28449999999999998</v>
      </c>
      <c r="AC184" s="5">
        <v>7.6E-3</v>
      </c>
      <c r="AD184" s="5">
        <v>0.8639</v>
      </c>
      <c r="AE184" s="5">
        <v>0.57769999999999999</v>
      </c>
      <c r="AF184" s="5">
        <v>1</v>
      </c>
      <c r="AG184" s="5">
        <v>5.5622999999999996</v>
      </c>
      <c r="AH184" s="4">
        <v>0.64500000000000002</v>
      </c>
      <c r="AI184" s="4">
        <v>0.71730000000000005</v>
      </c>
      <c r="AJ184" s="4">
        <v>0.2722</v>
      </c>
      <c r="AK184" s="4">
        <v>1.0200000000000001E-2</v>
      </c>
      <c r="AL184" s="4">
        <v>0.85009999999999997</v>
      </c>
      <c r="AM184" s="4"/>
      <c r="AN184" s="4">
        <v>1</v>
      </c>
      <c r="AO184" s="4">
        <v>5.0441000000000003</v>
      </c>
      <c r="AP184" s="5">
        <v>0.66220000000000001</v>
      </c>
      <c r="AQ184" s="5">
        <v>0.75409999999999999</v>
      </c>
      <c r="AR184" s="5">
        <v>0.2475</v>
      </c>
      <c r="AS184" s="5">
        <v>1.3599999999999999E-2</v>
      </c>
      <c r="AT184" s="5">
        <v>0.83399999999999996</v>
      </c>
      <c r="AU184" s="5">
        <v>0.54059999999999997</v>
      </c>
      <c r="AV184" s="5">
        <v>1</v>
      </c>
      <c r="AW184" s="5">
        <v>3.9853999999999998</v>
      </c>
      <c r="AX184" s="4">
        <v>0.68120000000000003</v>
      </c>
      <c r="AY184" s="4">
        <v>0.79890000000000005</v>
      </c>
      <c r="AZ184" s="4">
        <v>0.21110000000000001</v>
      </c>
      <c r="BA184" s="4">
        <v>1.9E-2</v>
      </c>
      <c r="BB184" s="4">
        <v>0.81189999999999996</v>
      </c>
      <c r="BC184" s="4"/>
      <c r="BD184" s="4">
        <v>1</v>
      </c>
      <c r="BE184" s="4">
        <v>3.3653</v>
      </c>
      <c r="BF184" s="5">
        <v>0.70750000000000002</v>
      </c>
      <c r="BG184" s="5">
        <v>0.8659</v>
      </c>
      <c r="BH184" s="5">
        <v>0.17380000000000001</v>
      </c>
      <c r="BI184" s="5">
        <v>2.9499999999999998E-2</v>
      </c>
      <c r="BJ184" s="5">
        <v>0.75439999999999996</v>
      </c>
      <c r="BK184" s="5">
        <v>0.4052</v>
      </c>
      <c r="BL184" s="5">
        <v>0.99839999999999995</v>
      </c>
      <c r="BM184" s="5">
        <v>1.8707</v>
      </c>
      <c r="BN184" s="4">
        <v>0.75149999999999995</v>
      </c>
      <c r="BO184" s="4">
        <v>0.97850000000000004</v>
      </c>
      <c r="BP184" s="4">
        <v>0.1231</v>
      </c>
      <c r="BQ184" s="4">
        <v>6.4600000000000005E-2</v>
      </c>
      <c r="BR184" s="4">
        <v>0.54220000000000002</v>
      </c>
      <c r="BS184" s="4"/>
      <c r="BT184" s="4">
        <v>0.97409999999999997</v>
      </c>
      <c r="BU184" s="4">
        <v>0.91549999999999998</v>
      </c>
      <c r="BV184" s="5"/>
      <c r="BW184" s="5"/>
      <c r="BX184" s="5"/>
      <c r="BY184" s="5"/>
      <c r="BZ184" s="5"/>
      <c r="CA184" s="5"/>
      <c r="CB184" s="5"/>
      <c r="CC184" s="5"/>
      <c r="CD184" s="4"/>
      <c r="CE184" s="4"/>
      <c r="CF184" s="4"/>
      <c r="CG184" s="4"/>
      <c r="CH184" s="4"/>
      <c r="CI184" s="4"/>
      <c r="CJ184" s="4"/>
      <c r="CK184" s="4"/>
      <c r="CL184" s="5">
        <v>0.64659999999999995</v>
      </c>
      <c r="CM184" s="5">
        <v>0.72119999999999995</v>
      </c>
      <c r="CN184" s="5">
        <v>0.2676</v>
      </c>
      <c r="CO184" s="5">
        <v>1.01E-2</v>
      </c>
      <c r="CP184" s="5">
        <v>0.85189999999999999</v>
      </c>
      <c r="CQ184" s="5">
        <v>0.56599999999999995</v>
      </c>
      <c r="CR184" s="5">
        <v>1</v>
      </c>
      <c r="CS184" s="5">
        <v>5.1795</v>
      </c>
      <c r="CT184" s="4"/>
      <c r="CU184" s="4"/>
      <c r="CV184" s="4"/>
      <c r="CW184" s="4"/>
      <c r="CX184" s="4"/>
      <c r="CY184" s="4"/>
      <c r="CZ184" s="4"/>
      <c r="DA184" s="4"/>
      <c r="DB184" s="5"/>
      <c r="DC184" s="5"/>
      <c r="DD184" s="5"/>
      <c r="DE184" s="5"/>
      <c r="DF184" s="5"/>
      <c r="DG184" s="5"/>
      <c r="DH184" s="5"/>
      <c r="DI184" s="5"/>
      <c r="DJ184" s="4"/>
      <c r="DK184" s="4"/>
      <c r="DL184" s="4"/>
      <c r="DM184" s="4"/>
      <c r="DN184" s="4"/>
      <c r="DO184" s="4"/>
      <c r="DP184" s="4"/>
      <c r="DQ184" s="4"/>
      <c r="DR184" s="5"/>
      <c r="DS184" s="5"/>
      <c r="DT184" s="5"/>
      <c r="DU184" s="5"/>
      <c r="DV184" s="5"/>
      <c r="DW184" s="5"/>
      <c r="DX184" s="5"/>
      <c r="DY184" s="5"/>
      <c r="DZ184" s="4">
        <v>0.64659999999999995</v>
      </c>
      <c r="EA184" s="4">
        <v>0.7208</v>
      </c>
      <c r="EB184" s="4">
        <v>0.2702</v>
      </c>
      <c r="EC184" s="4">
        <v>1.0200000000000001E-2</v>
      </c>
      <c r="ED184" s="4">
        <v>0.84989999999999999</v>
      </c>
      <c r="EE184" s="4">
        <v>0.56469999999999998</v>
      </c>
      <c r="EF184" s="4">
        <v>1</v>
      </c>
      <c r="EG184" s="4">
        <v>5.1516000000000002</v>
      </c>
      <c r="EH184" s="5"/>
      <c r="EI184" s="5"/>
      <c r="EJ184" s="5"/>
      <c r="EK184" s="5"/>
      <c r="EL184" s="5"/>
      <c r="EM184" s="5"/>
      <c r="EN184" s="5"/>
      <c r="EO184" s="5"/>
      <c r="EP184" s="4"/>
      <c r="EQ184" s="4"/>
      <c r="ER184" s="4"/>
      <c r="ES184" s="4"/>
      <c r="ET184" s="4"/>
      <c r="EU184" s="4"/>
      <c r="EV184" s="4"/>
      <c r="EW184" s="4"/>
      <c r="EX184" s="5"/>
      <c r="EY184" s="5"/>
      <c r="EZ184" s="5"/>
      <c r="FA184" s="5"/>
      <c r="FB184" s="5"/>
      <c r="FC184" s="5"/>
      <c r="FD184" s="5"/>
      <c r="FE184" s="5"/>
      <c r="FF184" s="4">
        <v>0.62570000000000003</v>
      </c>
      <c r="FG184" s="4">
        <v>0.67900000000000005</v>
      </c>
      <c r="FH184" s="4">
        <v>0.2964</v>
      </c>
      <c r="FI184" s="4">
        <v>5.3E-3</v>
      </c>
      <c r="FJ184" s="4">
        <v>0.87150000000000005</v>
      </c>
      <c r="FK184" s="4">
        <v>0.58589999999999998</v>
      </c>
      <c r="FL184" s="4">
        <v>1</v>
      </c>
      <c r="FM184" s="4">
        <v>6.1238000000000001</v>
      </c>
      <c r="FN184" s="5">
        <v>0.64649999999999996</v>
      </c>
      <c r="FO184" s="5">
        <v>0.72160000000000002</v>
      </c>
      <c r="FP184" s="5">
        <v>0.27110000000000001</v>
      </c>
      <c r="FQ184" s="5">
        <v>1.0200000000000001E-2</v>
      </c>
      <c r="FR184" s="5">
        <v>0.85129999999999995</v>
      </c>
      <c r="FS184" s="5">
        <v>0.5655</v>
      </c>
      <c r="FT184" s="5">
        <v>1</v>
      </c>
      <c r="FU184" s="5">
        <v>5.8247999999999998</v>
      </c>
      <c r="FV184" s="4">
        <v>0.68120000000000003</v>
      </c>
      <c r="FW184" s="4">
        <v>0.79949999999999999</v>
      </c>
      <c r="FX184" s="4">
        <v>0.21709999999999999</v>
      </c>
      <c r="FY184" s="4">
        <v>1.89E-2</v>
      </c>
      <c r="FZ184" s="4">
        <v>0.81079999999999997</v>
      </c>
      <c r="GA184" s="4">
        <v>0.49840000000000001</v>
      </c>
      <c r="GB184" s="4">
        <v>0.99990000000000001</v>
      </c>
      <c r="GC184" s="4">
        <v>3.0716999999999999</v>
      </c>
      <c r="GD184" s="5"/>
      <c r="GE184" s="5"/>
      <c r="GF184" s="5"/>
      <c r="GG184" s="5"/>
      <c r="GH184" s="5"/>
      <c r="GI184" s="5"/>
      <c r="GJ184" s="5"/>
      <c r="GK184" s="5"/>
      <c r="GL184" s="4"/>
      <c r="GM184" s="4"/>
      <c r="GN184" s="4"/>
      <c r="GO184" s="4"/>
      <c r="GP184" s="4"/>
      <c r="GQ184" s="4"/>
      <c r="GR184" s="4"/>
      <c r="GS184" s="4"/>
      <c r="GT184" s="5"/>
      <c r="GU184" s="5"/>
      <c r="GV184" s="5"/>
      <c r="GW184" s="5"/>
      <c r="GX184" s="5"/>
      <c r="GY184" s="5"/>
      <c r="GZ184" s="5"/>
      <c r="HA184" s="5"/>
      <c r="HB184" s="4"/>
      <c r="HC184" s="4"/>
      <c r="HD184" s="4"/>
      <c r="HE184" s="4"/>
      <c r="HF184" s="4"/>
      <c r="HG184" s="4"/>
      <c r="HH184" s="4"/>
      <c r="HI184" s="4"/>
      <c r="HJ184" s="5"/>
      <c r="HK184" s="5"/>
      <c r="HL184" s="5"/>
      <c r="HM184" s="5"/>
      <c r="HN184" s="5"/>
      <c r="HO184" s="5"/>
      <c r="HP184" s="5"/>
      <c r="HQ184" s="5"/>
      <c r="HR184" s="4"/>
      <c r="HS184" s="4"/>
      <c r="HT184" s="4"/>
      <c r="HU184" s="4"/>
      <c r="HV184" s="4"/>
      <c r="HW184" s="4"/>
      <c r="HX184" s="4"/>
      <c r="HY184" s="4"/>
      <c r="HZ184" s="5"/>
      <c r="IA184" s="5"/>
      <c r="IB184" s="5"/>
      <c r="IC184" s="5"/>
      <c r="ID184" s="5"/>
      <c r="IE184" s="5"/>
      <c r="IF184" s="5"/>
      <c r="IG184" s="5"/>
      <c r="IH184" s="4"/>
      <c r="II184" s="4"/>
      <c r="IJ184" s="4"/>
      <c r="IK184" s="4"/>
      <c r="IL184" s="4"/>
      <c r="IM184" s="4"/>
      <c r="IN184" s="4"/>
      <c r="IO184" s="4"/>
      <c r="IP184" s="5"/>
      <c r="IQ184" s="5"/>
      <c r="IR184" s="5"/>
      <c r="IS184" s="5"/>
      <c r="IT184" s="5"/>
      <c r="IU184" s="5"/>
      <c r="IV184" s="5"/>
      <c r="IW184" s="5"/>
      <c r="IX184" s="4"/>
      <c r="IY184" s="4"/>
      <c r="IZ184" s="4"/>
      <c r="JA184" s="4"/>
      <c r="JB184" s="4"/>
      <c r="JC184" s="4"/>
      <c r="JD184" s="4"/>
      <c r="JE184" s="4"/>
      <c r="JF184" s="5"/>
      <c r="JG184" s="5"/>
      <c r="JH184" s="5"/>
      <c r="JI184" s="5"/>
      <c r="JJ184" s="5"/>
      <c r="JK184" s="5"/>
      <c r="JL184" s="5"/>
      <c r="JM184" s="5"/>
      <c r="JN184" s="4">
        <f t="shared" si="64"/>
        <v>0.65605714285714289</v>
      </c>
      <c r="JO184" s="4">
        <f t="shared" si="65"/>
        <v>0.74574285714285715</v>
      </c>
      <c r="JP184" s="4">
        <f t="shared" si="66"/>
        <v>0.25311428571428568</v>
      </c>
      <c r="JQ184" s="4">
        <f t="shared" si="67"/>
        <v>1.497142857142857E-2</v>
      </c>
      <c r="JR184" s="4">
        <f t="shared" si="68"/>
        <v>0.82322142857142844</v>
      </c>
      <c r="JS184" s="4">
        <f t="shared" si="69"/>
        <v>0.54409999999999992</v>
      </c>
      <c r="JT184" s="4">
        <f t="shared" si="70"/>
        <v>0.99802857142857149</v>
      </c>
      <c r="JU184" s="4">
        <f t="shared" si="71"/>
        <v>4.8826999999999998</v>
      </c>
      <c r="JV184" s="1" t="str" cm="1">
        <f t="array" aca="1" ref="JV184" ca="1">CONCATENATE(INDIRECT(ADDRESS(1,MATCH(_xlfn.MINIFS(B184:JM184,metrics.rec,"MAE"),B184:JM184,0)+1)), ", ", INDIRECT(ADDRESS(2,MATCH(_xlfn.MINIFS(B184:JM184,metrics.rec,"MAE"),B184:JM184,0)+1)))</f>
        <v>k=5, r=0.1</v>
      </c>
      <c r="JW184" s="1" t="str" cm="1">
        <f t="array" aca="1" ref="JW184" ca="1">CONCATENATE(INDIRECT(ADDRESS(1,MATCH(_xlfn.MINIFS(B184:JM184,metrics.rec,"MSE"),B184:JM184,0)+1)), ", ", INDIRECT(ADDRESS(2,MATCH(_xlfn.MINIFS(B184:JM184,metrics.rec,"MSE"),B184:JM184,0)+1)))</f>
        <v>k=5, r=0.1</v>
      </c>
      <c r="JX184" s="1" t="str" cm="1">
        <f t="array" aca="1" ref="JX184" ca="1">CONCATENATE(INDIRECT(ADDRESS(1,MATCH(_xlfn.MAXIFS(B184:JM184,metrics.rec,"R"),B184:JM184,0)+1)), ", ", INDIRECT(ADDRESS(2,MATCH(_xlfn.MAXIFS(B184:JM184,metrics.rec,"R"),B184:JM184,0)+1)))</f>
        <v>k=5, r=0.1</v>
      </c>
      <c r="JY184" s="1" t="str" cm="1">
        <f t="array" aca="1" ref="JY184" ca="1">CONCATENATE(INDIRECT(ADDRESS(1,MATCH(_xlfn.MAXIFS(B184:JM184,metrics.rec,"Precision"),B184:JM184,0)+1)), ", ", INDIRECT(ADDRESS(2,MATCH(_xlfn.MAXIFS(B184:JM184,metrics.rec,"Precision"),B184:JM184,0)+1)))</f>
        <v>k=5, r=0.9</v>
      </c>
      <c r="JZ184" s="1" t="str" cm="1">
        <f t="array" aca="1" ref="JZ184" ca="1">CONCATENATE(INDIRECT(ADDRESS(1,MATCH(_xlfn.MAXIFS(B184:JM184,metrics.rec,"Recall"),B184:JM184,0)+1)), ", ", INDIRECT(ADDRESS(2,MATCH(_xlfn.MAXIFS(B184:JM184,metrics.rec,"Recall"),B184:JM184,0)+1)))</f>
        <v>k=5, r=0.1</v>
      </c>
      <c r="KA184" s="1" t="str" cm="1">
        <f t="array" aca="1" ref="KA184" ca="1">CONCATENATE(INDIRECT(ADDRESS(1,MATCH(_xlfn.MAXIFS(B184:JM184,metrics.rec,"Coverage"),B184:JM184,0)+1)), ", ", INDIRECT(ADDRESS(2,MATCH(_xlfn.MAXIFS(B184:JM184,metrics.rec,"Coverage"),B184:JM184,0)+1)))</f>
        <v>k=5, r=0.2</v>
      </c>
      <c r="KB184" s="1" t="str" cm="1">
        <f t="array" aca="1" ref="KB184" ca="1">CONCATENATE(INDIRECT(ADDRESS(1,MATCH(_xlfn.MAXIFS(B184:JM184,metrics.rec,"Recatio"),B184:JM184,0)+1)), ", ", INDIRECT(ADDRESS(2,MATCH(_xlfn.MAXIFS(B184:JM184,metrics.rec,"Recatio"),B184:JM184,0)+1)))</f>
        <v>k=5, r=0.1</v>
      </c>
      <c r="KC184" s="1" t="str" cm="1">
        <f t="array" aca="1" ref="KC184" ca="1">CONCATENATE(INDIRECT(ADDRESS(1,MATCH(_xlfn.MINIFS(B184:JM184,metrics.rec,"Time"),B184:JM184,0)+1)), ", ", INDIRECT(ADDRESS(2,MATCH(_xlfn.MINIFS(B184:JM184,metrics.rec,"Time"),B184:JM184,0)+1)))</f>
        <v>k=5, r=0.9</v>
      </c>
    </row>
    <row r="185" spans="1:289" x14ac:dyDescent="0.2">
      <c r="A185" s="1" t="s">
        <v>160</v>
      </c>
      <c r="B185" s="4">
        <v>0.62290000000000001</v>
      </c>
      <c r="C185" s="4">
        <v>0.66910000000000003</v>
      </c>
      <c r="D185" s="4">
        <v>0.29459999999999997</v>
      </c>
      <c r="E185" s="4">
        <v>1.6000000000000001E-3</v>
      </c>
      <c r="F185" s="4">
        <v>0.88239999999999996</v>
      </c>
      <c r="G185" s="4"/>
      <c r="H185" s="4">
        <v>1</v>
      </c>
      <c r="I185" s="4">
        <v>8.1536000000000008</v>
      </c>
      <c r="J185" s="5">
        <v>0.62770000000000004</v>
      </c>
      <c r="K185" s="5">
        <v>0.68159999999999998</v>
      </c>
      <c r="L185" s="5">
        <v>0.30249999999999999</v>
      </c>
      <c r="M185" s="5">
        <v>3.0999999999999999E-3</v>
      </c>
      <c r="N185" s="5">
        <v>0.88009999999999999</v>
      </c>
      <c r="O185" s="5">
        <v>0.65580000000000005</v>
      </c>
      <c r="P185" s="5">
        <v>1</v>
      </c>
      <c r="Q185" s="5">
        <v>9.2287999999999997</v>
      </c>
      <c r="R185" s="4">
        <v>0.63260000000000005</v>
      </c>
      <c r="S185" s="4">
        <v>0.69399999999999995</v>
      </c>
      <c r="T185" s="4">
        <v>0.28839999999999999</v>
      </c>
      <c r="U185" s="4">
        <v>4.7000000000000002E-3</v>
      </c>
      <c r="V185" s="4">
        <v>0.87390000000000001</v>
      </c>
      <c r="W185" s="4"/>
      <c r="X185" s="4">
        <v>1</v>
      </c>
      <c r="Y185" s="4">
        <v>6.5010000000000003</v>
      </c>
      <c r="Z185" s="5">
        <v>0.6371</v>
      </c>
      <c r="AA185" s="5">
        <v>0.70099999999999996</v>
      </c>
      <c r="AB185" s="5">
        <v>0.28239999999999998</v>
      </c>
      <c r="AC185" s="5">
        <v>6.7000000000000002E-3</v>
      </c>
      <c r="AD185" s="5">
        <v>0.86970000000000003</v>
      </c>
      <c r="AE185" s="5">
        <v>0.65490000000000004</v>
      </c>
      <c r="AF185" s="5">
        <v>1</v>
      </c>
      <c r="AG185" s="5">
        <v>5.8465999999999996</v>
      </c>
      <c r="AH185" s="4">
        <v>0.64200000000000002</v>
      </c>
      <c r="AI185" s="4">
        <v>0.71230000000000004</v>
      </c>
      <c r="AJ185" s="4">
        <v>0.27629999999999999</v>
      </c>
      <c r="AK185" s="4">
        <v>8.8999999999999999E-3</v>
      </c>
      <c r="AL185" s="4">
        <v>0.85950000000000004</v>
      </c>
      <c r="AM185" s="4"/>
      <c r="AN185" s="4">
        <v>1</v>
      </c>
      <c r="AO185" s="4">
        <v>4.7724000000000002</v>
      </c>
      <c r="AP185" s="5">
        <v>0.65239999999999998</v>
      </c>
      <c r="AQ185" s="5">
        <v>0.73440000000000005</v>
      </c>
      <c r="AR185" s="5">
        <v>0.25519999999999998</v>
      </c>
      <c r="AS185" s="5">
        <v>1.15E-2</v>
      </c>
      <c r="AT185" s="5">
        <v>0.84709999999999996</v>
      </c>
      <c r="AU185" s="5">
        <v>0.65110000000000001</v>
      </c>
      <c r="AV185" s="5">
        <v>1</v>
      </c>
      <c r="AW185" s="5">
        <v>4.2408999999999999</v>
      </c>
      <c r="AX185" s="4">
        <v>0.66379999999999995</v>
      </c>
      <c r="AY185" s="4">
        <v>0.76359999999999995</v>
      </c>
      <c r="AZ185" s="4">
        <v>0.23810000000000001</v>
      </c>
      <c r="BA185" s="4">
        <v>1.4800000000000001E-2</v>
      </c>
      <c r="BB185" s="4">
        <v>0.83040000000000003</v>
      </c>
      <c r="BC185" s="4"/>
      <c r="BD185" s="4">
        <v>1</v>
      </c>
      <c r="BE185" s="4">
        <v>3.5455999999999999</v>
      </c>
      <c r="BF185" s="5">
        <v>0.68810000000000004</v>
      </c>
      <c r="BG185" s="5">
        <v>0.82640000000000002</v>
      </c>
      <c r="BH185" s="5">
        <v>0.19969999999999999</v>
      </c>
      <c r="BI185" s="5">
        <v>1.9800000000000002E-2</v>
      </c>
      <c r="BJ185" s="5">
        <v>0.79449999999999998</v>
      </c>
      <c r="BK185" s="5">
        <v>0.63639999999999997</v>
      </c>
      <c r="BL185" s="5">
        <v>0.99870000000000003</v>
      </c>
      <c r="BM185" s="5">
        <v>2.0114000000000001</v>
      </c>
      <c r="BN185" s="4">
        <v>0.746</v>
      </c>
      <c r="BO185" s="4">
        <v>0.97340000000000004</v>
      </c>
      <c r="BP185" s="4">
        <v>0.14169999999999999</v>
      </c>
      <c r="BQ185" s="4">
        <v>2.87E-2</v>
      </c>
      <c r="BR185" s="4">
        <v>0.70569999999999999</v>
      </c>
      <c r="BS185" s="4"/>
      <c r="BT185" s="4">
        <v>0.9839</v>
      </c>
      <c r="BU185" s="4">
        <v>0.98429999999999995</v>
      </c>
      <c r="BV185" s="5"/>
      <c r="BW185" s="5"/>
      <c r="BX185" s="5"/>
      <c r="BY185" s="5"/>
      <c r="BZ185" s="5"/>
      <c r="CA185" s="5"/>
      <c r="CB185" s="5"/>
      <c r="CC185" s="5"/>
      <c r="CD185" s="4"/>
      <c r="CE185" s="4"/>
      <c r="CF185" s="4"/>
      <c r="CG185" s="4"/>
      <c r="CH185" s="4"/>
      <c r="CI185" s="4"/>
      <c r="CJ185" s="4"/>
      <c r="CK185" s="4"/>
      <c r="CL185" s="5">
        <v>0.64270000000000005</v>
      </c>
      <c r="CM185" s="5">
        <v>0.71450000000000002</v>
      </c>
      <c r="CN185" s="5">
        <v>0.27739999999999998</v>
      </c>
      <c r="CO185" s="5">
        <v>8.8999999999999999E-3</v>
      </c>
      <c r="CP185" s="5">
        <v>0.86050000000000004</v>
      </c>
      <c r="CQ185" s="5">
        <v>0.65410000000000001</v>
      </c>
      <c r="CR185" s="5">
        <v>1</v>
      </c>
      <c r="CS185" s="5">
        <v>4.9036999999999997</v>
      </c>
      <c r="CT185" s="4"/>
      <c r="CU185" s="4"/>
      <c r="CV185" s="4"/>
      <c r="CW185" s="4"/>
      <c r="CX185" s="4"/>
      <c r="CY185" s="4"/>
      <c r="CZ185" s="4"/>
      <c r="DA185" s="4"/>
      <c r="DB185" s="5"/>
      <c r="DC185" s="5"/>
      <c r="DD185" s="5"/>
      <c r="DE185" s="5"/>
      <c r="DF185" s="5"/>
      <c r="DG185" s="5"/>
      <c r="DH185" s="5"/>
      <c r="DI185" s="5"/>
      <c r="DJ185" s="4"/>
      <c r="DK185" s="4"/>
      <c r="DL185" s="4"/>
      <c r="DM185" s="4"/>
      <c r="DN185" s="4"/>
      <c r="DO185" s="4"/>
      <c r="DP185" s="4"/>
      <c r="DQ185" s="4"/>
      <c r="DR185" s="5"/>
      <c r="DS185" s="5"/>
      <c r="DT185" s="5"/>
      <c r="DU185" s="5"/>
      <c r="DV185" s="5"/>
      <c r="DW185" s="5"/>
      <c r="DX185" s="5"/>
      <c r="DY185" s="5"/>
      <c r="DZ185" s="4">
        <v>0.6452</v>
      </c>
      <c r="EA185" s="4">
        <v>0.72</v>
      </c>
      <c r="EB185" s="4">
        <v>0.28189999999999998</v>
      </c>
      <c r="EC185" s="4">
        <v>8.8000000000000005E-3</v>
      </c>
      <c r="ED185" s="4">
        <v>0.85309999999999997</v>
      </c>
      <c r="EE185" s="4">
        <v>0.65310000000000001</v>
      </c>
      <c r="EF185" s="4">
        <v>1</v>
      </c>
      <c r="EG185" s="4">
        <v>5.6890000000000001</v>
      </c>
      <c r="EH185" s="5"/>
      <c r="EI185" s="5"/>
      <c r="EJ185" s="5"/>
      <c r="EK185" s="5"/>
      <c r="EL185" s="5"/>
      <c r="EM185" s="5"/>
      <c r="EN185" s="5"/>
      <c r="EO185" s="5"/>
      <c r="EP185" s="4"/>
      <c r="EQ185" s="4"/>
      <c r="ER185" s="4"/>
      <c r="ES185" s="4"/>
      <c r="ET185" s="4"/>
      <c r="EU185" s="4"/>
      <c r="EV185" s="4"/>
      <c r="EW185" s="4"/>
      <c r="EX185" s="5"/>
      <c r="EY185" s="5"/>
      <c r="EZ185" s="5"/>
      <c r="FA185" s="5"/>
      <c r="FB185" s="5"/>
      <c r="FC185" s="5"/>
      <c r="FD185" s="5"/>
      <c r="FE185" s="5"/>
      <c r="FF185" s="4">
        <v>0.63239999999999996</v>
      </c>
      <c r="FG185" s="4">
        <v>0.69179999999999997</v>
      </c>
      <c r="FH185" s="4">
        <v>0.2949</v>
      </c>
      <c r="FI185" s="4">
        <v>4.7999999999999996E-3</v>
      </c>
      <c r="FJ185" s="4">
        <v>0.87460000000000004</v>
      </c>
      <c r="FK185" s="4">
        <v>0.6542</v>
      </c>
      <c r="FL185" s="4">
        <v>1</v>
      </c>
      <c r="FM185" s="4">
        <v>6.4301000000000004</v>
      </c>
      <c r="FN185" s="5">
        <v>0.64339999999999997</v>
      </c>
      <c r="FO185" s="5">
        <v>0.71650000000000003</v>
      </c>
      <c r="FP185" s="5">
        <v>0.27539999999999998</v>
      </c>
      <c r="FQ185" s="5">
        <v>8.8999999999999999E-3</v>
      </c>
      <c r="FR185" s="5">
        <v>0.86029999999999995</v>
      </c>
      <c r="FS185" s="5">
        <v>0.6542</v>
      </c>
      <c r="FT185" s="5">
        <v>1</v>
      </c>
      <c r="FU185" s="5">
        <v>6.0658000000000003</v>
      </c>
      <c r="FV185" s="4">
        <v>0.66359999999999997</v>
      </c>
      <c r="FW185" s="4">
        <v>0.76429999999999998</v>
      </c>
      <c r="FX185" s="4">
        <v>0.23960000000000001</v>
      </c>
      <c r="FY185" s="4">
        <v>1.4800000000000001E-2</v>
      </c>
      <c r="FZ185" s="4">
        <v>0.82869999999999999</v>
      </c>
      <c r="GA185" s="4">
        <v>0.64880000000000004</v>
      </c>
      <c r="GB185" s="4">
        <v>0.99990000000000001</v>
      </c>
      <c r="GC185" s="4">
        <v>3.246</v>
      </c>
      <c r="GD185" s="5"/>
      <c r="GE185" s="5"/>
      <c r="GF185" s="5"/>
      <c r="GG185" s="5"/>
      <c r="GH185" s="5"/>
      <c r="GI185" s="5"/>
      <c r="GJ185" s="5"/>
      <c r="GK185" s="5"/>
      <c r="GL185" s="4"/>
      <c r="GM185" s="4"/>
      <c r="GN185" s="4"/>
      <c r="GO185" s="4"/>
      <c r="GP185" s="4"/>
      <c r="GQ185" s="4"/>
      <c r="GR185" s="4"/>
      <c r="GS185" s="4"/>
      <c r="GT185" s="5"/>
      <c r="GU185" s="5"/>
      <c r="GV185" s="5"/>
      <c r="GW185" s="5"/>
      <c r="GX185" s="5"/>
      <c r="GY185" s="5"/>
      <c r="GZ185" s="5"/>
      <c r="HA185" s="5"/>
      <c r="HB185" s="4"/>
      <c r="HC185" s="4"/>
      <c r="HD185" s="4"/>
      <c r="HE185" s="4"/>
      <c r="HF185" s="4"/>
      <c r="HG185" s="4"/>
      <c r="HH185" s="4"/>
      <c r="HI185" s="4"/>
      <c r="HJ185" s="5"/>
      <c r="HK185" s="5"/>
      <c r="HL185" s="5"/>
      <c r="HM185" s="5"/>
      <c r="HN185" s="5"/>
      <c r="HO185" s="5"/>
      <c r="HP185" s="5"/>
      <c r="HQ185" s="5"/>
      <c r="HR185" s="4"/>
      <c r="HS185" s="4"/>
      <c r="HT185" s="4"/>
      <c r="HU185" s="4"/>
      <c r="HV185" s="4"/>
      <c r="HW185" s="4"/>
      <c r="HX185" s="4"/>
      <c r="HY185" s="4"/>
      <c r="HZ185" s="5"/>
      <c r="IA185" s="5"/>
      <c r="IB185" s="5"/>
      <c r="IC185" s="5"/>
      <c r="ID185" s="5"/>
      <c r="IE185" s="5"/>
      <c r="IF185" s="5"/>
      <c r="IG185" s="5"/>
      <c r="IH185" s="4"/>
      <c r="II185" s="4"/>
      <c r="IJ185" s="4"/>
      <c r="IK185" s="4"/>
      <c r="IL185" s="4"/>
      <c r="IM185" s="4"/>
      <c r="IN185" s="4"/>
      <c r="IO185" s="4"/>
      <c r="IP185" s="5"/>
      <c r="IQ185" s="5"/>
      <c r="IR185" s="5"/>
      <c r="IS185" s="5"/>
      <c r="IT185" s="5"/>
      <c r="IU185" s="5"/>
      <c r="IV185" s="5"/>
      <c r="IW185" s="5"/>
      <c r="IX185" s="4"/>
      <c r="IY185" s="4"/>
      <c r="IZ185" s="4"/>
      <c r="JA185" s="4"/>
      <c r="JB185" s="4"/>
      <c r="JC185" s="4"/>
      <c r="JD185" s="4"/>
      <c r="JE185" s="4"/>
      <c r="JF185" s="5"/>
      <c r="JG185" s="5"/>
      <c r="JH185" s="5"/>
      <c r="JI185" s="5"/>
      <c r="JJ185" s="5"/>
      <c r="JK185" s="5"/>
      <c r="JL185" s="5"/>
      <c r="JM185" s="5"/>
      <c r="JN185" s="4">
        <f t="shared" si="64"/>
        <v>0.65284999999999993</v>
      </c>
      <c r="JO185" s="4">
        <f t="shared" si="65"/>
        <v>0.74020714285714295</v>
      </c>
      <c r="JP185" s="4">
        <f t="shared" si="66"/>
        <v>0.26057857142857144</v>
      </c>
      <c r="JQ185" s="4">
        <f t="shared" si="67"/>
        <v>1.0428571428571429E-2</v>
      </c>
      <c r="JR185" s="4">
        <f t="shared" si="68"/>
        <v>0.84432142857142856</v>
      </c>
      <c r="JS185" s="4">
        <f t="shared" si="69"/>
        <v>0.65140000000000009</v>
      </c>
      <c r="JT185" s="4">
        <f t="shared" si="70"/>
        <v>0.99875000000000003</v>
      </c>
      <c r="JU185" s="4">
        <f t="shared" si="71"/>
        <v>5.1156571428571436</v>
      </c>
      <c r="JV185" s="1" t="str" cm="1">
        <f t="array" aca="1" ref="JV185" ca="1">CONCATENATE(INDIRECT(ADDRESS(1,MATCH(_xlfn.MINIFS(B185:JM185,metrics.rec,"MAE"),B185:JM185,0)+1)), ", ", INDIRECT(ADDRESS(2,MATCH(_xlfn.MINIFS(B185:JM185,metrics.rec,"MAE"),B185:JM185,0)+1)))</f>
        <v>k=5, r=0.1</v>
      </c>
      <c r="JW185" s="1" t="str" cm="1">
        <f t="array" aca="1" ref="JW185" ca="1">CONCATENATE(INDIRECT(ADDRESS(1,MATCH(_xlfn.MINIFS(B185:JM185,metrics.rec,"MSE"),B185:JM185,0)+1)), ", ", INDIRECT(ADDRESS(2,MATCH(_xlfn.MINIFS(B185:JM185,metrics.rec,"MSE"),B185:JM185,0)+1)))</f>
        <v>k=5, r=0.1</v>
      </c>
      <c r="JX185" s="1" t="str" cm="1">
        <f t="array" aca="1" ref="JX185" ca="1">CONCATENATE(INDIRECT(ADDRESS(1,MATCH(_xlfn.MAXIFS(B185:JM185,metrics.rec,"R"),B185:JM185,0)+1)), ", ", INDIRECT(ADDRESS(2,MATCH(_xlfn.MAXIFS(B185:JM185,metrics.rec,"R"),B185:JM185,0)+1)))</f>
        <v>k=5, r=0.2</v>
      </c>
      <c r="JY185" s="1" t="str" cm="1">
        <f t="array" aca="1" ref="JY185" ca="1">CONCATENATE(INDIRECT(ADDRESS(1,MATCH(_xlfn.MAXIFS(B185:JM185,metrics.rec,"Precision"),B185:JM185,0)+1)), ", ", INDIRECT(ADDRESS(2,MATCH(_xlfn.MAXIFS(B185:JM185,metrics.rec,"Precision"),B185:JM185,0)+1)))</f>
        <v>k=5, r=0.9</v>
      </c>
      <c r="JZ185" s="1" t="str" cm="1">
        <f t="array" aca="1" ref="JZ185" ca="1">CONCATENATE(INDIRECT(ADDRESS(1,MATCH(_xlfn.MAXIFS(B185:JM185,metrics.rec,"Recall"),B185:JM185,0)+1)), ", ", INDIRECT(ADDRESS(2,MATCH(_xlfn.MAXIFS(B185:JM185,metrics.rec,"Recall"),B185:JM185,0)+1)))</f>
        <v>k=5, r=0.1</v>
      </c>
      <c r="KA185" s="1" t="str" cm="1">
        <f t="array" aca="1" ref="KA185" ca="1">CONCATENATE(INDIRECT(ADDRESS(1,MATCH(_xlfn.MAXIFS(B185:JM185,metrics.rec,"Coverage"),B185:JM185,0)+1)), ", ", INDIRECT(ADDRESS(2,MATCH(_xlfn.MAXIFS(B185:JM185,metrics.rec,"Coverage"),B185:JM185,0)+1)))</f>
        <v>k=5, r=0.2</v>
      </c>
      <c r="KB185" s="1" t="str" cm="1">
        <f t="array" aca="1" ref="KB185" ca="1">CONCATENATE(INDIRECT(ADDRESS(1,MATCH(_xlfn.MAXIFS(B185:JM185,metrics.rec,"Recatio"),B185:JM185,0)+1)), ", ", INDIRECT(ADDRESS(2,MATCH(_xlfn.MAXIFS(B185:JM185,metrics.rec,"Recatio"),B185:JM185,0)+1)))</f>
        <v>k=5, r=0.1</v>
      </c>
      <c r="KC185" s="1" t="str" cm="1">
        <f t="array" aca="1" ref="KC185" ca="1">CONCATENATE(INDIRECT(ADDRESS(1,MATCH(_xlfn.MINIFS(B185:JM185,metrics.rec,"Time"),B185:JM185,0)+1)), ", ", INDIRECT(ADDRESS(2,MATCH(_xlfn.MINIFS(B185:JM185,metrics.rec,"Time"),B185:JM185,0)+1)))</f>
        <v>k=5, r=0.9</v>
      </c>
    </row>
    <row r="186" spans="1:289" x14ac:dyDescent="0.2">
      <c r="A186" s="1" t="s">
        <v>161</v>
      </c>
      <c r="B186" s="4">
        <v>0.6149</v>
      </c>
      <c r="C186" s="4">
        <v>0.65600000000000003</v>
      </c>
      <c r="D186" s="4">
        <v>0.30149999999999999</v>
      </c>
      <c r="E186" s="4">
        <v>1.6000000000000001E-3</v>
      </c>
      <c r="F186" s="4">
        <v>0.88859999999999995</v>
      </c>
      <c r="G186" s="4"/>
      <c r="H186" s="4">
        <v>1</v>
      </c>
      <c r="I186" s="4">
        <v>7.8821000000000003</v>
      </c>
      <c r="J186" s="5">
        <v>0.62109999999999999</v>
      </c>
      <c r="K186" s="5">
        <v>0.67100000000000004</v>
      </c>
      <c r="L186" s="5">
        <v>0.30570000000000003</v>
      </c>
      <c r="M186" s="5">
        <v>3.0999999999999999E-3</v>
      </c>
      <c r="N186" s="5">
        <v>0.88429999999999997</v>
      </c>
      <c r="O186" s="5">
        <v>0.65080000000000005</v>
      </c>
      <c r="P186" s="5">
        <v>1</v>
      </c>
      <c r="Q186" s="5">
        <v>8.2954000000000008</v>
      </c>
      <c r="R186" s="4">
        <v>0.62749999999999995</v>
      </c>
      <c r="S186" s="4">
        <v>0.6855</v>
      </c>
      <c r="T186" s="4">
        <v>0.29139999999999999</v>
      </c>
      <c r="U186" s="4">
        <v>4.8999999999999998E-3</v>
      </c>
      <c r="V186" s="4">
        <v>0.878</v>
      </c>
      <c r="W186" s="4"/>
      <c r="X186" s="4">
        <v>1</v>
      </c>
      <c r="Y186" s="4">
        <v>6.2880000000000003</v>
      </c>
      <c r="Z186" s="5">
        <v>0.63270000000000004</v>
      </c>
      <c r="AA186" s="5">
        <v>0.69369999999999998</v>
      </c>
      <c r="AB186" s="5">
        <v>0.27929999999999999</v>
      </c>
      <c r="AC186" s="5">
        <v>6.8999999999999999E-3</v>
      </c>
      <c r="AD186" s="5">
        <v>0.87450000000000006</v>
      </c>
      <c r="AE186" s="5">
        <v>0.63949999999999996</v>
      </c>
      <c r="AF186" s="5">
        <v>1</v>
      </c>
      <c r="AG186" s="5">
        <v>5.6681999999999997</v>
      </c>
      <c r="AH186" s="4">
        <v>0.63849999999999996</v>
      </c>
      <c r="AI186" s="4">
        <v>0.70630000000000004</v>
      </c>
      <c r="AJ186" s="4">
        <v>0.28050000000000003</v>
      </c>
      <c r="AK186" s="4">
        <v>9.2999999999999992E-3</v>
      </c>
      <c r="AL186" s="4">
        <v>0.8629</v>
      </c>
      <c r="AM186" s="4"/>
      <c r="AN186" s="4">
        <v>1</v>
      </c>
      <c r="AO186" s="4">
        <v>4.5164999999999997</v>
      </c>
      <c r="AP186" s="5">
        <v>0.64990000000000003</v>
      </c>
      <c r="AQ186" s="5">
        <v>0.73029999999999995</v>
      </c>
      <c r="AR186" s="5">
        <v>0.25819999999999999</v>
      </c>
      <c r="AS186" s="5">
        <v>1.23E-2</v>
      </c>
      <c r="AT186" s="5">
        <v>0.85009999999999997</v>
      </c>
      <c r="AU186" s="5">
        <v>0.61129999999999995</v>
      </c>
      <c r="AV186" s="5">
        <v>0.99970000000000003</v>
      </c>
      <c r="AW186" s="5">
        <v>4.0473999999999997</v>
      </c>
      <c r="AX186" s="4">
        <v>0.66180000000000005</v>
      </c>
      <c r="AY186" s="4">
        <v>0.7601</v>
      </c>
      <c r="AZ186" s="4">
        <v>0.23880000000000001</v>
      </c>
      <c r="BA186" s="4">
        <v>1.6799999999999999E-2</v>
      </c>
      <c r="BB186" s="4">
        <v>0.83020000000000005</v>
      </c>
      <c r="BC186" s="4"/>
      <c r="BD186" s="4">
        <v>1</v>
      </c>
      <c r="BE186" s="4">
        <v>3.4268000000000001</v>
      </c>
      <c r="BF186" s="5">
        <v>0.68400000000000005</v>
      </c>
      <c r="BG186" s="5">
        <v>0.81479999999999997</v>
      </c>
      <c r="BH186" s="5">
        <v>0.20599999999999999</v>
      </c>
      <c r="BI186" s="5">
        <v>2.5499999999999998E-2</v>
      </c>
      <c r="BJ186" s="5">
        <v>0.78410000000000002</v>
      </c>
      <c r="BK186" s="5">
        <v>0.48699999999999999</v>
      </c>
      <c r="BL186" s="5">
        <v>0.998</v>
      </c>
      <c r="BM186" s="5">
        <v>1.9068000000000001</v>
      </c>
      <c r="BN186" s="4">
        <v>0.72829999999999995</v>
      </c>
      <c r="BO186" s="4">
        <v>0.92410000000000003</v>
      </c>
      <c r="BP186" s="4">
        <v>0.1603</v>
      </c>
      <c r="BQ186" s="4">
        <v>5.5100000000000003E-2</v>
      </c>
      <c r="BR186" s="4">
        <v>0.60650000000000004</v>
      </c>
      <c r="BS186" s="4"/>
      <c r="BT186" s="4">
        <v>0.97599999999999998</v>
      </c>
      <c r="BU186" s="4">
        <v>0.92530000000000001</v>
      </c>
      <c r="BV186" s="5"/>
      <c r="BW186" s="5"/>
      <c r="BX186" s="5"/>
      <c r="BY186" s="5"/>
      <c r="BZ186" s="5"/>
      <c r="CA186" s="5"/>
      <c r="CB186" s="5"/>
      <c r="CC186" s="5"/>
      <c r="CD186" s="4"/>
      <c r="CE186" s="4"/>
      <c r="CF186" s="4"/>
      <c r="CG186" s="4"/>
      <c r="CH186" s="4"/>
      <c r="CI186" s="4"/>
      <c r="CJ186" s="4"/>
      <c r="CK186" s="4"/>
      <c r="CL186" s="5">
        <v>0.63990000000000002</v>
      </c>
      <c r="CM186" s="5">
        <v>0.71020000000000005</v>
      </c>
      <c r="CN186" s="5">
        <v>0.27860000000000001</v>
      </c>
      <c r="CO186" s="5">
        <v>9.1999999999999998E-3</v>
      </c>
      <c r="CP186" s="5">
        <v>0.86439999999999995</v>
      </c>
      <c r="CQ186" s="5">
        <v>0.63039999999999996</v>
      </c>
      <c r="CR186" s="5">
        <v>1</v>
      </c>
      <c r="CS186" s="5">
        <v>5.0860000000000003</v>
      </c>
      <c r="CT186" s="4"/>
      <c r="CU186" s="4"/>
      <c r="CV186" s="4"/>
      <c r="CW186" s="4"/>
      <c r="CX186" s="4"/>
      <c r="CY186" s="4"/>
      <c r="CZ186" s="4"/>
      <c r="DA186" s="4"/>
      <c r="DB186" s="5"/>
      <c r="DC186" s="5"/>
      <c r="DD186" s="5"/>
      <c r="DE186" s="5"/>
      <c r="DF186" s="5"/>
      <c r="DG186" s="5"/>
      <c r="DH186" s="5"/>
      <c r="DI186" s="5"/>
      <c r="DJ186" s="4"/>
      <c r="DK186" s="4"/>
      <c r="DL186" s="4"/>
      <c r="DM186" s="4"/>
      <c r="DN186" s="4"/>
      <c r="DO186" s="4"/>
      <c r="DP186" s="4"/>
      <c r="DQ186" s="4"/>
      <c r="DR186" s="5"/>
      <c r="DS186" s="5"/>
      <c r="DT186" s="5"/>
      <c r="DU186" s="5"/>
      <c r="DV186" s="5"/>
      <c r="DW186" s="5"/>
      <c r="DX186" s="5"/>
      <c r="DY186" s="5"/>
      <c r="DZ186" s="4">
        <v>0.63959999999999995</v>
      </c>
      <c r="EA186" s="4">
        <v>0.70930000000000004</v>
      </c>
      <c r="EB186" s="4">
        <v>0.28189999999999998</v>
      </c>
      <c r="EC186" s="4">
        <v>9.2999999999999992E-3</v>
      </c>
      <c r="ED186" s="4">
        <v>0.86280000000000001</v>
      </c>
      <c r="EE186" s="4">
        <v>0.62949999999999995</v>
      </c>
      <c r="EF186" s="4">
        <v>1</v>
      </c>
      <c r="EG186" s="4">
        <v>5.1369999999999996</v>
      </c>
      <c r="EH186" s="5"/>
      <c r="EI186" s="5"/>
      <c r="EJ186" s="5"/>
      <c r="EK186" s="5"/>
      <c r="EL186" s="5"/>
      <c r="EM186" s="5"/>
      <c r="EN186" s="5"/>
      <c r="EO186" s="5"/>
      <c r="EP186" s="4"/>
      <c r="EQ186" s="4"/>
      <c r="ER186" s="4"/>
      <c r="ES186" s="4"/>
      <c r="ET186" s="4"/>
      <c r="EU186" s="4"/>
      <c r="EV186" s="4"/>
      <c r="EW186" s="4"/>
      <c r="EX186" s="5"/>
      <c r="EY186" s="5"/>
      <c r="EZ186" s="5"/>
      <c r="FA186" s="5"/>
      <c r="FB186" s="5"/>
      <c r="FC186" s="5"/>
      <c r="FD186" s="5"/>
      <c r="FE186" s="5"/>
      <c r="FF186" s="4">
        <v>0.62680000000000002</v>
      </c>
      <c r="FG186" s="4">
        <v>0.68269999999999997</v>
      </c>
      <c r="FH186" s="4">
        <v>0.29780000000000001</v>
      </c>
      <c r="FI186" s="4">
        <v>4.8999999999999998E-3</v>
      </c>
      <c r="FJ186" s="4">
        <v>0.87949999999999995</v>
      </c>
      <c r="FK186" s="4">
        <v>0.64510000000000001</v>
      </c>
      <c r="FL186" s="4">
        <v>1</v>
      </c>
      <c r="FM186" s="4">
        <v>6.2146999999999997</v>
      </c>
      <c r="FN186" s="5">
        <v>0.6401</v>
      </c>
      <c r="FO186" s="5">
        <v>0.71089999999999998</v>
      </c>
      <c r="FP186" s="5">
        <v>0.27810000000000001</v>
      </c>
      <c r="FQ186" s="5">
        <v>9.2999999999999992E-3</v>
      </c>
      <c r="FR186" s="5">
        <v>0.86429999999999996</v>
      </c>
      <c r="FS186" s="5">
        <v>0.63029999999999997</v>
      </c>
      <c r="FT186" s="5">
        <v>1</v>
      </c>
      <c r="FU186" s="5">
        <v>5.8263999999999996</v>
      </c>
      <c r="FV186" s="4">
        <v>0.66149999999999998</v>
      </c>
      <c r="FW186" s="4">
        <v>0.76</v>
      </c>
      <c r="FX186" s="4">
        <v>0.24060000000000001</v>
      </c>
      <c r="FY186" s="4">
        <v>1.6799999999999999E-2</v>
      </c>
      <c r="FZ186" s="4">
        <v>0.82940000000000003</v>
      </c>
      <c r="GA186" s="4">
        <v>0.57479999999999998</v>
      </c>
      <c r="GB186" s="4">
        <v>0.99980000000000002</v>
      </c>
      <c r="GC186" s="4">
        <v>3.0463</v>
      </c>
      <c r="GD186" s="5"/>
      <c r="GE186" s="5"/>
      <c r="GF186" s="5"/>
      <c r="GG186" s="5"/>
      <c r="GH186" s="5"/>
      <c r="GI186" s="5"/>
      <c r="GJ186" s="5"/>
      <c r="GK186" s="5"/>
      <c r="GL186" s="4"/>
      <c r="GM186" s="4"/>
      <c r="GN186" s="4"/>
      <c r="GO186" s="4"/>
      <c r="GP186" s="4"/>
      <c r="GQ186" s="4"/>
      <c r="GR186" s="4"/>
      <c r="GS186" s="4"/>
      <c r="GT186" s="5"/>
      <c r="GU186" s="5"/>
      <c r="GV186" s="5"/>
      <c r="GW186" s="5"/>
      <c r="GX186" s="5"/>
      <c r="GY186" s="5"/>
      <c r="GZ186" s="5"/>
      <c r="HA186" s="5"/>
      <c r="HB186" s="4"/>
      <c r="HC186" s="4"/>
      <c r="HD186" s="4"/>
      <c r="HE186" s="4"/>
      <c r="HF186" s="4"/>
      <c r="HG186" s="4"/>
      <c r="HH186" s="4"/>
      <c r="HI186" s="4"/>
      <c r="HJ186" s="5"/>
      <c r="HK186" s="5"/>
      <c r="HL186" s="5"/>
      <c r="HM186" s="5"/>
      <c r="HN186" s="5"/>
      <c r="HO186" s="5"/>
      <c r="HP186" s="5"/>
      <c r="HQ186" s="5"/>
      <c r="HR186" s="4"/>
      <c r="HS186" s="4"/>
      <c r="HT186" s="4"/>
      <c r="HU186" s="4"/>
      <c r="HV186" s="4"/>
      <c r="HW186" s="4"/>
      <c r="HX186" s="4"/>
      <c r="HY186" s="4"/>
      <c r="HZ186" s="5"/>
      <c r="IA186" s="5"/>
      <c r="IB186" s="5"/>
      <c r="IC186" s="5"/>
      <c r="ID186" s="5"/>
      <c r="IE186" s="5"/>
      <c r="IF186" s="5"/>
      <c r="IG186" s="5"/>
      <c r="IH186" s="4"/>
      <c r="II186" s="4"/>
      <c r="IJ186" s="4"/>
      <c r="IK186" s="4"/>
      <c r="IL186" s="4"/>
      <c r="IM186" s="4"/>
      <c r="IN186" s="4"/>
      <c r="IO186" s="4"/>
      <c r="IP186" s="5"/>
      <c r="IQ186" s="5"/>
      <c r="IR186" s="5"/>
      <c r="IS186" s="5"/>
      <c r="IT186" s="5"/>
      <c r="IU186" s="5"/>
      <c r="IV186" s="5"/>
      <c r="IW186" s="5"/>
      <c r="IX186" s="4"/>
      <c r="IY186" s="4"/>
      <c r="IZ186" s="4"/>
      <c r="JA186" s="4"/>
      <c r="JB186" s="4"/>
      <c r="JC186" s="4"/>
      <c r="JD186" s="4"/>
      <c r="JE186" s="4"/>
      <c r="JF186" s="5"/>
      <c r="JG186" s="5"/>
      <c r="JH186" s="5"/>
      <c r="JI186" s="5"/>
      <c r="JJ186" s="5"/>
      <c r="JK186" s="5"/>
      <c r="JL186" s="5"/>
      <c r="JM186" s="5"/>
      <c r="JN186" s="4">
        <f t="shared" si="64"/>
        <v>0.64761428571428581</v>
      </c>
      <c r="JO186" s="4">
        <f t="shared" si="65"/>
        <v>0.72963571428571439</v>
      </c>
      <c r="JP186" s="4">
        <f t="shared" si="66"/>
        <v>0.26419285714285717</v>
      </c>
      <c r="JQ186" s="4">
        <f t="shared" si="67"/>
        <v>1.3214285714285715E-2</v>
      </c>
      <c r="JR186" s="4">
        <f t="shared" si="68"/>
        <v>0.83997142857142859</v>
      </c>
      <c r="JS186" s="4">
        <f t="shared" si="69"/>
        <v>0.61096666666666666</v>
      </c>
      <c r="JT186" s="4">
        <f t="shared" si="70"/>
        <v>0.99810714285714297</v>
      </c>
      <c r="JU186" s="4">
        <f t="shared" si="71"/>
        <v>4.8762071428571421</v>
      </c>
      <c r="JV186" s="1" t="str" cm="1">
        <f t="array" aca="1" ref="JV186" ca="1">CONCATENATE(INDIRECT(ADDRESS(1,MATCH(_xlfn.MINIFS(B186:JM186,metrics.rec,"MAE"),B186:JM186,0)+1)), ", ", INDIRECT(ADDRESS(2,MATCH(_xlfn.MINIFS(B186:JM186,metrics.rec,"MAE"),B186:JM186,0)+1)))</f>
        <v>k=5, r=0.1</v>
      </c>
      <c r="JW186" s="1" t="str" cm="1">
        <f t="array" aca="1" ref="JW186" ca="1">CONCATENATE(INDIRECT(ADDRESS(1,MATCH(_xlfn.MINIFS(B186:JM186,metrics.rec,"MSE"),B186:JM186,0)+1)), ", ", INDIRECT(ADDRESS(2,MATCH(_xlfn.MINIFS(B186:JM186,metrics.rec,"MSE"),B186:JM186,0)+1)))</f>
        <v>k=5, r=0.1</v>
      </c>
      <c r="JX186" s="1" t="str" cm="1">
        <f t="array" aca="1" ref="JX186" ca="1">CONCATENATE(INDIRECT(ADDRESS(1,MATCH(_xlfn.MAXIFS(B186:JM186,metrics.rec,"R"),B186:JM186,0)+1)), ", ", INDIRECT(ADDRESS(2,MATCH(_xlfn.MAXIFS(B186:JM186,metrics.rec,"R"),B186:JM186,0)+1)))</f>
        <v>k=5, r=0.2</v>
      </c>
      <c r="JY186" s="1" t="str" cm="1">
        <f t="array" aca="1" ref="JY186" ca="1">CONCATENATE(INDIRECT(ADDRESS(1,MATCH(_xlfn.MAXIFS(B186:JM186,metrics.rec,"Precision"),B186:JM186,0)+1)), ", ", INDIRECT(ADDRESS(2,MATCH(_xlfn.MAXIFS(B186:JM186,metrics.rec,"Precision"),B186:JM186,0)+1)))</f>
        <v>k=5, r=0.9</v>
      </c>
      <c r="JZ186" s="1" t="str" cm="1">
        <f t="array" aca="1" ref="JZ186" ca="1">CONCATENATE(INDIRECT(ADDRESS(1,MATCH(_xlfn.MAXIFS(B186:JM186,metrics.rec,"Recall"),B186:JM186,0)+1)), ", ", INDIRECT(ADDRESS(2,MATCH(_xlfn.MAXIFS(B186:JM186,metrics.rec,"Recall"),B186:JM186,0)+1)))</f>
        <v>k=5, r=0.1</v>
      </c>
      <c r="KA186" s="1" t="str" cm="1">
        <f t="array" aca="1" ref="KA186" ca="1">CONCATENATE(INDIRECT(ADDRESS(1,MATCH(_xlfn.MAXIFS(B186:JM186,metrics.rec,"Coverage"),B186:JM186,0)+1)), ", ", INDIRECT(ADDRESS(2,MATCH(_xlfn.MAXIFS(B186:JM186,metrics.rec,"Coverage"),B186:JM186,0)+1)))</f>
        <v>k=5, r=0.2</v>
      </c>
      <c r="KB186" s="1" t="str" cm="1">
        <f t="array" aca="1" ref="KB186" ca="1">CONCATENATE(INDIRECT(ADDRESS(1,MATCH(_xlfn.MAXIFS(B186:JM186,metrics.rec,"Recatio"),B186:JM186,0)+1)), ", ", INDIRECT(ADDRESS(2,MATCH(_xlfn.MAXIFS(B186:JM186,metrics.rec,"Recatio"),B186:JM186,0)+1)))</f>
        <v>k=5, r=0.1</v>
      </c>
      <c r="KC186" s="1" t="str" cm="1">
        <f t="array" aca="1" ref="KC186" ca="1">CONCATENATE(INDIRECT(ADDRESS(1,MATCH(_xlfn.MINIFS(B186:JM186,metrics.rec,"Time"),B186:JM186,0)+1)), ", ", INDIRECT(ADDRESS(2,MATCH(_xlfn.MINIFS(B186:JM186,metrics.rec,"Time"),B186:JM186,0)+1)))</f>
        <v>k=5, r=0.9</v>
      </c>
    </row>
    <row r="187" spans="1:289" x14ac:dyDescent="0.2">
      <c r="A187" s="1" t="s">
        <v>162</v>
      </c>
      <c r="B187" s="4">
        <v>0.60260000000000002</v>
      </c>
      <c r="C187" s="4">
        <v>0.63329999999999997</v>
      </c>
      <c r="D187" s="4">
        <v>0.31219999999999998</v>
      </c>
      <c r="E187" s="4">
        <v>1.6000000000000001E-3</v>
      </c>
      <c r="F187" s="4">
        <v>0.88929999999999998</v>
      </c>
      <c r="G187" s="4"/>
      <c r="H187" s="4">
        <v>1</v>
      </c>
      <c r="I187" s="4">
        <v>8.0349000000000004</v>
      </c>
      <c r="J187" s="5">
        <v>0.60919999999999996</v>
      </c>
      <c r="K187" s="5">
        <v>0.64770000000000005</v>
      </c>
      <c r="L187" s="5">
        <v>0.31580000000000003</v>
      </c>
      <c r="M187" s="5">
        <v>3.0999999999999999E-3</v>
      </c>
      <c r="N187" s="5">
        <v>0.88429999999999997</v>
      </c>
      <c r="O187" s="5">
        <v>0.65749999999999997</v>
      </c>
      <c r="P187" s="5">
        <v>1</v>
      </c>
      <c r="Q187" s="5">
        <v>8.6875</v>
      </c>
      <c r="R187" s="4">
        <v>0.6169</v>
      </c>
      <c r="S187" s="4">
        <v>0.66620000000000001</v>
      </c>
      <c r="T187" s="4">
        <v>0.29930000000000001</v>
      </c>
      <c r="U187" s="4">
        <v>4.7999999999999996E-3</v>
      </c>
      <c r="V187" s="4">
        <v>0.878</v>
      </c>
      <c r="W187" s="4"/>
      <c r="X187" s="4">
        <v>1</v>
      </c>
      <c r="Y187" s="4">
        <v>6.4932999999999996</v>
      </c>
      <c r="Z187" s="5">
        <v>0.62280000000000002</v>
      </c>
      <c r="AA187" s="5">
        <v>0.67700000000000005</v>
      </c>
      <c r="AB187" s="5">
        <v>0.28970000000000001</v>
      </c>
      <c r="AC187" s="5">
        <v>6.7000000000000002E-3</v>
      </c>
      <c r="AD187" s="5">
        <v>0.87309999999999999</v>
      </c>
      <c r="AE187" s="5">
        <v>0.65600000000000003</v>
      </c>
      <c r="AF187" s="5">
        <v>1</v>
      </c>
      <c r="AG187" s="5">
        <v>5.7561999999999998</v>
      </c>
      <c r="AH187" s="4">
        <v>0.63100000000000001</v>
      </c>
      <c r="AI187" s="4">
        <v>0.6956</v>
      </c>
      <c r="AJ187" s="4">
        <v>0.28079999999999999</v>
      </c>
      <c r="AK187" s="4">
        <v>8.8999999999999999E-3</v>
      </c>
      <c r="AL187" s="4">
        <v>0.85950000000000004</v>
      </c>
      <c r="AM187" s="4"/>
      <c r="AN187" s="4">
        <v>1</v>
      </c>
      <c r="AO187" s="4">
        <v>4.5293000000000001</v>
      </c>
      <c r="AP187" s="5">
        <v>0.64610000000000001</v>
      </c>
      <c r="AQ187" s="5">
        <v>0.72909999999999997</v>
      </c>
      <c r="AR187" s="5">
        <v>0.24740000000000001</v>
      </c>
      <c r="AS187" s="5">
        <v>1.15E-2</v>
      </c>
      <c r="AT187" s="5">
        <v>0.84519999999999995</v>
      </c>
      <c r="AU187" s="5">
        <v>0.65010000000000001</v>
      </c>
      <c r="AV187" s="5">
        <v>1</v>
      </c>
      <c r="AW187" s="5">
        <v>4.1368</v>
      </c>
      <c r="AX187" s="4">
        <v>0.66349999999999998</v>
      </c>
      <c r="AY187" s="4">
        <v>0.77210000000000001</v>
      </c>
      <c r="AZ187" s="4">
        <v>0.21690000000000001</v>
      </c>
      <c r="BA187" s="4">
        <v>1.4800000000000001E-2</v>
      </c>
      <c r="BB187" s="4">
        <v>0.82320000000000004</v>
      </c>
      <c r="BC187" s="4"/>
      <c r="BD187" s="4">
        <v>1</v>
      </c>
      <c r="BE187" s="4">
        <v>3.4485999999999999</v>
      </c>
      <c r="BF187" s="5">
        <v>0.69620000000000004</v>
      </c>
      <c r="BG187" s="5">
        <v>0.85509999999999997</v>
      </c>
      <c r="BH187" s="5">
        <v>0.18390000000000001</v>
      </c>
      <c r="BI187" s="5">
        <v>1.9599999999999999E-2</v>
      </c>
      <c r="BJ187" s="5">
        <v>0.78339999999999999</v>
      </c>
      <c r="BK187" s="5">
        <v>0.6341</v>
      </c>
      <c r="BL187" s="5">
        <v>0.99870000000000003</v>
      </c>
      <c r="BM187" s="5">
        <v>1.9057999999999999</v>
      </c>
      <c r="BN187" s="4">
        <v>0.75629999999999997</v>
      </c>
      <c r="BO187" s="4">
        <v>1.0033000000000001</v>
      </c>
      <c r="BP187" s="4">
        <v>0.13569999999999999</v>
      </c>
      <c r="BQ187" s="4">
        <v>2.8400000000000002E-2</v>
      </c>
      <c r="BR187" s="4">
        <v>0.69669999999999999</v>
      </c>
      <c r="BS187" s="4"/>
      <c r="BT187" s="4">
        <v>0.9839</v>
      </c>
      <c r="BU187" s="4">
        <v>0.96840000000000004</v>
      </c>
      <c r="BV187" s="5"/>
      <c r="BW187" s="5"/>
      <c r="BX187" s="5"/>
      <c r="BY187" s="5"/>
      <c r="BZ187" s="5"/>
      <c r="CA187" s="5"/>
      <c r="CB187" s="5"/>
      <c r="CC187" s="5"/>
      <c r="CD187" s="4"/>
      <c r="CE187" s="4"/>
      <c r="CF187" s="4"/>
      <c r="CG187" s="4"/>
      <c r="CH187" s="4"/>
      <c r="CI187" s="4"/>
      <c r="CJ187" s="4"/>
      <c r="CK187" s="4"/>
      <c r="CL187" s="5">
        <v>0.63249999999999995</v>
      </c>
      <c r="CM187" s="5">
        <v>0.69989999999999997</v>
      </c>
      <c r="CN187" s="5">
        <v>0.2772</v>
      </c>
      <c r="CO187" s="5">
        <v>8.8999999999999999E-3</v>
      </c>
      <c r="CP187" s="5">
        <v>0.86099999999999999</v>
      </c>
      <c r="CQ187" s="5">
        <v>0.65349999999999997</v>
      </c>
      <c r="CR187" s="5">
        <v>1</v>
      </c>
      <c r="CS187" s="5">
        <v>4.6707999999999998</v>
      </c>
      <c r="CT187" s="4"/>
      <c r="CU187" s="4"/>
      <c r="CV187" s="4"/>
      <c r="CW187" s="4"/>
      <c r="CX187" s="4"/>
      <c r="CY187" s="4"/>
      <c r="CZ187" s="4"/>
      <c r="DA187" s="4"/>
      <c r="DB187" s="5"/>
      <c r="DC187" s="5"/>
      <c r="DD187" s="5"/>
      <c r="DE187" s="5"/>
      <c r="DF187" s="5"/>
      <c r="DG187" s="5"/>
      <c r="DH187" s="5"/>
      <c r="DI187" s="5"/>
      <c r="DJ187" s="4"/>
      <c r="DK187" s="4"/>
      <c r="DL187" s="4"/>
      <c r="DM187" s="4"/>
      <c r="DN187" s="4"/>
      <c r="DO187" s="4"/>
      <c r="DP187" s="4"/>
      <c r="DQ187" s="4"/>
      <c r="DR187" s="5"/>
      <c r="DS187" s="5"/>
      <c r="DT187" s="5"/>
      <c r="DU187" s="5"/>
      <c r="DV187" s="5"/>
      <c r="DW187" s="5"/>
      <c r="DX187" s="5"/>
      <c r="DY187" s="5"/>
      <c r="DZ187" s="4">
        <v>0.6321</v>
      </c>
      <c r="EA187" s="4">
        <v>0.69810000000000005</v>
      </c>
      <c r="EB187" s="4">
        <v>0.28050000000000003</v>
      </c>
      <c r="EC187" s="4">
        <v>8.8999999999999999E-3</v>
      </c>
      <c r="ED187" s="4">
        <v>0.85940000000000005</v>
      </c>
      <c r="EE187" s="4">
        <v>0.65259999999999996</v>
      </c>
      <c r="EF187" s="4">
        <v>1</v>
      </c>
      <c r="EG187" s="4">
        <v>5.2183000000000002</v>
      </c>
      <c r="EH187" s="5"/>
      <c r="EI187" s="5"/>
      <c r="EJ187" s="5"/>
      <c r="EK187" s="5"/>
      <c r="EL187" s="5"/>
      <c r="EM187" s="5"/>
      <c r="EN187" s="5"/>
      <c r="EO187" s="5"/>
      <c r="EP187" s="4"/>
      <c r="EQ187" s="4"/>
      <c r="ER187" s="4"/>
      <c r="ES187" s="4"/>
      <c r="ET187" s="4"/>
      <c r="EU187" s="4"/>
      <c r="EV187" s="4"/>
      <c r="EW187" s="4"/>
      <c r="EX187" s="5"/>
      <c r="EY187" s="5"/>
      <c r="EZ187" s="5"/>
      <c r="FA187" s="5"/>
      <c r="FB187" s="5"/>
      <c r="FC187" s="5"/>
      <c r="FD187" s="5"/>
      <c r="FE187" s="5"/>
      <c r="FF187" s="4">
        <v>0.6159</v>
      </c>
      <c r="FG187" s="4">
        <v>0.66279999999999994</v>
      </c>
      <c r="FH187" s="4">
        <v>0.30859999999999999</v>
      </c>
      <c r="FI187" s="4">
        <v>4.7999999999999996E-3</v>
      </c>
      <c r="FJ187" s="4">
        <v>0.87890000000000001</v>
      </c>
      <c r="FK187" s="4">
        <v>0.65580000000000005</v>
      </c>
      <c r="FL187" s="4">
        <v>1</v>
      </c>
      <c r="FM187" s="4">
        <v>6.3764000000000003</v>
      </c>
      <c r="FN187" s="5">
        <v>0.63290000000000002</v>
      </c>
      <c r="FO187" s="5">
        <v>0.70030000000000003</v>
      </c>
      <c r="FP187" s="5">
        <v>0.27600000000000002</v>
      </c>
      <c r="FQ187" s="5">
        <v>8.8999999999999999E-3</v>
      </c>
      <c r="FR187" s="5">
        <v>0.86109999999999998</v>
      </c>
      <c r="FS187" s="5">
        <v>0.65369999999999995</v>
      </c>
      <c r="FT187" s="5">
        <v>1</v>
      </c>
      <c r="FU187" s="5">
        <v>5.9215999999999998</v>
      </c>
      <c r="FV187" s="4">
        <v>0.66379999999999995</v>
      </c>
      <c r="FW187" s="4">
        <v>0.77349999999999997</v>
      </c>
      <c r="FX187" s="4">
        <v>0.22409999999999999</v>
      </c>
      <c r="FY187" s="4">
        <v>1.4800000000000001E-2</v>
      </c>
      <c r="FZ187" s="4">
        <v>0.82250000000000001</v>
      </c>
      <c r="GA187" s="4">
        <v>0.64639999999999997</v>
      </c>
      <c r="GB187" s="4">
        <v>0.99990000000000001</v>
      </c>
      <c r="GC187" s="4">
        <v>3.1802000000000001</v>
      </c>
      <c r="GD187" s="5"/>
      <c r="GE187" s="5"/>
      <c r="GF187" s="5"/>
      <c r="GG187" s="5"/>
      <c r="GH187" s="5"/>
      <c r="GI187" s="5"/>
      <c r="GJ187" s="5"/>
      <c r="GK187" s="5"/>
      <c r="GL187" s="4"/>
      <c r="GM187" s="4"/>
      <c r="GN187" s="4"/>
      <c r="GO187" s="4"/>
      <c r="GP187" s="4"/>
      <c r="GQ187" s="4"/>
      <c r="GR187" s="4"/>
      <c r="GS187" s="4"/>
      <c r="GT187" s="5"/>
      <c r="GU187" s="5"/>
      <c r="GV187" s="5"/>
      <c r="GW187" s="5"/>
      <c r="GX187" s="5"/>
      <c r="GY187" s="5"/>
      <c r="GZ187" s="5"/>
      <c r="HA187" s="5"/>
      <c r="HB187" s="4"/>
      <c r="HC187" s="4"/>
      <c r="HD187" s="4"/>
      <c r="HE187" s="4"/>
      <c r="HF187" s="4"/>
      <c r="HG187" s="4"/>
      <c r="HH187" s="4"/>
      <c r="HI187" s="4"/>
      <c r="HJ187" s="5"/>
      <c r="HK187" s="5"/>
      <c r="HL187" s="5"/>
      <c r="HM187" s="5"/>
      <c r="HN187" s="5"/>
      <c r="HO187" s="5"/>
      <c r="HP187" s="5"/>
      <c r="HQ187" s="5"/>
      <c r="HR187" s="4"/>
      <c r="HS187" s="4"/>
      <c r="HT187" s="4"/>
      <c r="HU187" s="4"/>
      <c r="HV187" s="4"/>
      <c r="HW187" s="4"/>
      <c r="HX187" s="4"/>
      <c r="HY187" s="4"/>
      <c r="HZ187" s="5"/>
      <c r="IA187" s="5"/>
      <c r="IB187" s="5"/>
      <c r="IC187" s="5"/>
      <c r="ID187" s="5"/>
      <c r="IE187" s="5"/>
      <c r="IF187" s="5"/>
      <c r="IG187" s="5"/>
      <c r="IH187" s="4"/>
      <c r="II187" s="4"/>
      <c r="IJ187" s="4"/>
      <c r="IK187" s="4"/>
      <c r="IL187" s="4"/>
      <c r="IM187" s="4"/>
      <c r="IN187" s="4"/>
      <c r="IO187" s="4"/>
      <c r="IP187" s="5"/>
      <c r="IQ187" s="5"/>
      <c r="IR187" s="5"/>
      <c r="IS187" s="5"/>
      <c r="IT187" s="5"/>
      <c r="IU187" s="5"/>
      <c r="IV187" s="5"/>
      <c r="IW187" s="5"/>
      <c r="IX187" s="4"/>
      <c r="IY187" s="4"/>
      <c r="IZ187" s="4"/>
      <c r="JA187" s="4"/>
      <c r="JB187" s="4"/>
      <c r="JC187" s="4"/>
      <c r="JD187" s="4"/>
      <c r="JE187" s="4"/>
      <c r="JF187" s="5"/>
      <c r="JG187" s="5"/>
      <c r="JH187" s="5"/>
      <c r="JI187" s="5"/>
      <c r="JJ187" s="5"/>
      <c r="JK187" s="5"/>
      <c r="JL187" s="5"/>
      <c r="JM187" s="5"/>
      <c r="JN187" s="4">
        <f t="shared" ref="JN187:JN232" si="104">AVERAGEIFS(B187:JM187,metrics.rec,"MAE")</f>
        <v>0.64441428571428594</v>
      </c>
      <c r="JO187" s="4">
        <f t="shared" ref="JO187:JO233" si="105">AVERAGEIFS(B187:JM187,metrics.rec,"MSE")</f>
        <v>0.72957142857142876</v>
      </c>
      <c r="JP187" s="4">
        <f t="shared" ref="JP187:JP233" si="106">AVERAGEIFS(B187:JM187,metrics.rec,"R")</f>
        <v>0.26057857142857144</v>
      </c>
      <c r="JQ187" s="4">
        <f t="shared" ref="JQ187:JQ233" si="107">AVERAGEIFS(B187:JM187,metrics.rec,"Precision")</f>
        <v>1.0407142857142856E-2</v>
      </c>
      <c r="JR187" s="4">
        <f t="shared" ref="JR187:JR233" si="108">AVERAGEIFS(B187:JM187,metrics.rec,"Recall")</f>
        <v>0.84397142857142871</v>
      </c>
      <c r="JS187" s="4">
        <f t="shared" ref="JS187:JS233" si="109">AVERAGEIFS(B187:JM187,metrics.rec,"Coverage")</f>
        <v>0.65107777777777764</v>
      </c>
      <c r="JT187" s="4">
        <f t="shared" ref="JT187:JT233" si="110">AVERAGEIFS(B187:JM187,metrics.rec,"Recatio")</f>
        <v>0.99875000000000003</v>
      </c>
      <c r="JU187" s="4">
        <f t="shared" ref="JU187:JU233" si="111">AVERAGEIFS(B187:JM187,metrics.rec,"Time")</f>
        <v>4.9520071428571422</v>
      </c>
      <c r="JV187" s="1" t="str" cm="1">
        <f t="array" aca="1" ref="JV187" ca="1">CONCATENATE(INDIRECT(ADDRESS(1,MATCH(_xlfn.MINIFS(B187:JM187,metrics.rec,"MAE"),B187:JM187,0)+1)), ", ", INDIRECT(ADDRESS(2,MATCH(_xlfn.MINIFS(B187:JM187,metrics.rec,"MAE"),B187:JM187,0)+1)))</f>
        <v>k=5, r=0.1</v>
      </c>
      <c r="JW187" s="1" t="str" cm="1">
        <f t="array" aca="1" ref="JW187" ca="1">CONCATENATE(INDIRECT(ADDRESS(1,MATCH(_xlfn.MINIFS(B187:JM187,metrics.rec,"MSE"),B187:JM187,0)+1)), ", ", INDIRECT(ADDRESS(2,MATCH(_xlfn.MINIFS(B187:JM187,metrics.rec,"MSE"),B187:JM187,0)+1)))</f>
        <v>k=5, r=0.1</v>
      </c>
      <c r="JX187" s="1" t="str" cm="1">
        <f t="array" aca="1" ref="JX187" ca="1">CONCATENATE(INDIRECT(ADDRESS(1,MATCH(_xlfn.MAXIFS(B187:JM187,metrics.rec,"R"),B187:JM187,0)+1)), ", ", INDIRECT(ADDRESS(2,MATCH(_xlfn.MAXIFS(B187:JM187,metrics.rec,"R"),B187:JM187,0)+1)))</f>
        <v>k=5, r=0.2</v>
      </c>
      <c r="JY187" s="1" t="str" cm="1">
        <f t="array" aca="1" ref="JY187" ca="1">CONCATENATE(INDIRECT(ADDRESS(1,MATCH(_xlfn.MAXIFS(B187:JM187,metrics.rec,"Precision"),B187:JM187,0)+1)), ", ", INDIRECT(ADDRESS(2,MATCH(_xlfn.MAXIFS(B187:JM187,metrics.rec,"Precision"),B187:JM187,0)+1)))</f>
        <v>k=5, r=0.9</v>
      </c>
      <c r="JZ187" s="1" t="str" cm="1">
        <f t="array" aca="1" ref="JZ187" ca="1">CONCATENATE(INDIRECT(ADDRESS(1,MATCH(_xlfn.MAXIFS(B187:JM187,metrics.rec,"Recall"),B187:JM187,0)+1)), ", ", INDIRECT(ADDRESS(2,MATCH(_xlfn.MAXIFS(B187:JM187,metrics.rec,"Recall"),B187:JM187,0)+1)))</f>
        <v>k=5, r=0.1</v>
      </c>
      <c r="KA187" s="1" t="str" cm="1">
        <f t="array" aca="1" ref="KA187" ca="1">CONCATENATE(INDIRECT(ADDRESS(1,MATCH(_xlfn.MAXIFS(B187:JM187,metrics.rec,"Coverage"),B187:JM187,0)+1)), ", ", INDIRECT(ADDRESS(2,MATCH(_xlfn.MAXIFS(B187:JM187,metrics.rec,"Coverage"),B187:JM187,0)+1)))</f>
        <v>k=5, r=0.2</v>
      </c>
      <c r="KB187" s="1" t="str" cm="1">
        <f t="array" aca="1" ref="KB187" ca="1">CONCATENATE(INDIRECT(ADDRESS(1,MATCH(_xlfn.MAXIFS(B187:JM187,metrics.rec,"Recatio"),B187:JM187,0)+1)), ", ", INDIRECT(ADDRESS(2,MATCH(_xlfn.MAXIFS(B187:JM187,metrics.rec,"Recatio"),B187:JM187,0)+1)))</f>
        <v>k=5, r=0.1</v>
      </c>
      <c r="KC187" s="1" t="str" cm="1">
        <f t="array" aca="1" ref="KC187" ca="1">CONCATENATE(INDIRECT(ADDRESS(1,MATCH(_xlfn.MINIFS(B187:JM187,metrics.rec,"Time"),B187:JM187,0)+1)), ", ", INDIRECT(ADDRESS(2,MATCH(_xlfn.MINIFS(B187:JM187,metrics.rec,"Time"),B187:JM187,0)+1)))</f>
        <v>k=5, r=0.9</v>
      </c>
    </row>
    <row r="188" spans="1:289" x14ac:dyDescent="0.2">
      <c r="A188" s="1" t="s">
        <v>163</v>
      </c>
      <c r="B188" s="4">
        <v>0.6048</v>
      </c>
      <c r="C188" s="4">
        <v>0.6371</v>
      </c>
      <c r="D188" s="4">
        <v>0.30940000000000001</v>
      </c>
      <c r="E188" s="4">
        <v>1.6000000000000001E-3</v>
      </c>
      <c r="F188" s="4">
        <v>0.88929999999999998</v>
      </c>
      <c r="G188" s="4"/>
      <c r="H188" s="4">
        <v>1</v>
      </c>
      <c r="I188" s="4">
        <v>7.8484999999999996</v>
      </c>
      <c r="J188" s="5">
        <v>0.6109</v>
      </c>
      <c r="K188" s="5">
        <v>0.65100000000000002</v>
      </c>
      <c r="L188" s="5">
        <v>0.31480000000000002</v>
      </c>
      <c r="M188" s="5">
        <v>3.0999999999999999E-3</v>
      </c>
      <c r="N188" s="5">
        <v>0.88380000000000003</v>
      </c>
      <c r="O188" s="5">
        <v>0.65700000000000003</v>
      </c>
      <c r="P188" s="5">
        <v>1</v>
      </c>
      <c r="Q188" s="5">
        <v>8.7774999999999999</v>
      </c>
      <c r="R188" s="4">
        <v>0.61909999999999998</v>
      </c>
      <c r="S188" s="4">
        <v>0.67049999999999998</v>
      </c>
      <c r="T188" s="4">
        <v>0.29780000000000001</v>
      </c>
      <c r="U188" s="4">
        <v>4.7999999999999996E-3</v>
      </c>
      <c r="V188" s="4">
        <v>0.87770000000000004</v>
      </c>
      <c r="W188" s="4"/>
      <c r="X188" s="4">
        <v>1</v>
      </c>
      <c r="Y188" s="4">
        <v>6.5228000000000002</v>
      </c>
      <c r="Z188" s="5">
        <v>0.625</v>
      </c>
      <c r="AA188" s="5">
        <v>0.68110000000000004</v>
      </c>
      <c r="AB188" s="5">
        <v>0.28960000000000002</v>
      </c>
      <c r="AC188" s="5">
        <v>6.7000000000000002E-3</v>
      </c>
      <c r="AD188" s="5">
        <v>0.87290000000000001</v>
      </c>
      <c r="AE188" s="5">
        <v>0.65539999999999998</v>
      </c>
      <c r="AF188" s="5">
        <v>1</v>
      </c>
      <c r="AG188" s="5">
        <v>5.8792999999999997</v>
      </c>
      <c r="AH188" s="4">
        <v>0.6331</v>
      </c>
      <c r="AI188" s="4">
        <v>0.69950000000000001</v>
      </c>
      <c r="AJ188" s="4">
        <v>0.2782</v>
      </c>
      <c r="AK188" s="4">
        <v>8.8999999999999999E-3</v>
      </c>
      <c r="AL188" s="4">
        <v>0.85960000000000003</v>
      </c>
      <c r="AM188" s="4"/>
      <c r="AN188" s="4">
        <v>1</v>
      </c>
      <c r="AO188" s="4">
        <v>4.5799000000000003</v>
      </c>
      <c r="AP188" s="5">
        <v>0.64790000000000003</v>
      </c>
      <c r="AQ188" s="5">
        <v>0.73250000000000004</v>
      </c>
      <c r="AR188" s="5">
        <v>0.24590000000000001</v>
      </c>
      <c r="AS188" s="5">
        <v>1.15E-2</v>
      </c>
      <c r="AT188" s="5">
        <v>0.84530000000000005</v>
      </c>
      <c r="AU188" s="5">
        <v>0.64970000000000006</v>
      </c>
      <c r="AV188" s="5">
        <v>1</v>
      </c>
      <c r="AW188" s="5">
        <v>4.1310000000000002</v>
      </c>
      <c r="AX188" s="4">
        <v>0.66500000000000004</v>
      </c>
      <c r="AY188" s="4">
        <v>0.77480000000000004</v>
      </c>
      <c r="AZ188" s="4">
        <v>0.21970000000000001</v>
      </c>
      <c r="BA188" s="4">
        <v>1.4800000000000001E-2</v>
      </c>
      <c r="BB188" s="4">
        <v>0.82330000000000003</v>
      </c>
      <c r="BC188" s="4"/>
      <c r="BD188" s="4">
        <v>1</v>
      </c>
      <c r="BE188" s="4">
        <v>3.4822000000000002</v>
      </c>
      <c r="BF188" s="5">
        <v>0.69779999999999998</v>
      </c>
      <c r="BG188" s="5">
        <v>0.85799999999999998</v>
      </c>
      <c r="BH188" s="5">
        <v>0.18440000000000001</v>
      </c>
      <c r="BI188" s="5">
        <v>1.9599999999999999E-2</v>
      </c>
      <c r="BJ188" s="5">
        <v>0.78390000000000004</v>
      </c>
      <c r="BK188" s="5">
        <v>0.63390000000000002</v>
      </c>
      <c r="BL188" s="5">
        <v>0.99870000000000003</v>
      </c>
      <c r="BM188" s="5">
        <v>1.8945000000000001</v>
      </c>
      <c r="BN188" s="4">
        <v>0.75660000000000005</v>
      </c>
      <c r="BO188" s="4">
        <v>1.0032000000000001</v>
      </c>
      <c r="BP188" s="4">
        <v>0.13589999999999999</v>
      </c>
      <c r="BQ188" s="4">
        <v>2.8400000000000002E-2</v>
      </c>
      <c r="BR188" s="4">
        <v>0.69720000000000004</v>
      </c>
      <c r="BS188" s="4"/>
      <c r="BT188" s="4">
        <v>0.9839</v>
      </c>
      <c r="BU188" s="4">
        <v>0.95950000000000002</v>
      </c>
      <c r="BV188" s="5"/>
      <c r="BW188" s="5"/>
      <c r="BX188" s="5"/>
      <c r="BY188" s="5"/>
      <c r="BZ188" s="5"/>
      <c r="CA188" s="5"/>
      <c r="CB188" s="5"/>
      <c r="CC188" s="5"/>
      <c r="CD188" s="4"/>
      <c r="CE188" s="4"/>
      <c r="CF188" s="4"/>
      <c r="CG188" s="4"/>
      <c r="CH188" s="4"/>
      <c r="CI188" s="4"/>
      <c r="CJ188" s="4"/>
      <c r="CK188" s="4"/>
      <c r="CL188" s="5">
        <v>0.63449999999999995</v>
      </c>
      <c r="CM188" s="5">
        <v>0.70399999999999996</v>
      </c>
      <c r="CN188" s="5">
        <v>0.27589999999999998</v>
      </c>
      <c r="CO188" s="5">
        <v>8.8999999999999999E-3</v>
      </c>
      <c r="CP188" s="5">
        <v>0.86099999999999999</v>
      </c>
      <c r="CQ188" s="5">
        <v>0.65300000000000002</v>
      </c>
      <c r="CR188" s="5">
        <v>1</v>
      </c>
      <c r="CS188" s="5">
        <v>4.8178999999999998</v>
      </c>
      <c r="CT188" s="4"/>
      <c r="CU188" s="4"/>
      <c r="CV188" s="4"/>
      <c r="CW188" s="4"/>
      <c r="CX188" s="4"/>
      <c r="CY188" s="4"/>
      <c r="CZ188" s="4"/>
      <c r="DA188" s="4"/>
      <c r="DB188" s="5"/>
      <c r="DC188" s="5"/>
      <c r="DD188" s="5"/>
      <c r="DE188" s="5"/>
      <c r="DF188" s="5"/>
      <c r="DG188" s="5"/>
      <c r="DH188" s="5"/>
      <c r="DI188" s="5"/>
      <c r="DJ188" s="4"/>
      <c r="DK188" s="4"/>
      <c r="DL188" s="4"/>
      <c r="DM188" s="4"/>
      <c r="DN188" s="4"/>
      <c r="DO188" s="4"/>
      <c r="DP188" s="4"/>
      <c r="DQ188" s="4"/>
      <c r="DR188" s="5"/>
      <c r="DS188" s="5"/>
      <c r="DT188" s="5"/>
      <c r="DU188" s="5"/>
      <c r="DV188" s="5"/>
      <c r="DW188" s="5"/>
      <c r="DX188" s="5"/>
      <c r="DY188" s="5"/>
      <c r="DZ188" s="4">
        <v>0.6341</v>
      </c>
      <c r="EA188" s="4">
        <v>0.70209999999999995</v>
      </c>
      <c r="EB188" s="4">
        <v>0.27979999999999999</v>
      </c>
      <c r="EC188" s="4">
        <v>8.8999999999999999E-3</v>
      </c>
      <c r="ED188" s="4">
        <v>0.85929999999999995</v>
      </c>
      <c r="EE188" s="4">
        <v>0.65210000000000001</v>
      </c>
      <c r="EF188" s="4">
        <v>1</v>
      </c>
      <c r="EG188" s="4">
        <v>5.8236999999999997</v>
      </c>
      <c r="EH188" s="5"/>
      <c r="EI188" s="5"/>
      <c r="EJ188" s="5"/>
      <c r="EK188" s="5"/>
      <c r="EL188" s="5"/>
      <c r="EM188" s="5"/>
      <c r="EN188" s="5"/>
      <c r="EO188" s="5"/>
      <c r="EP188" s="4"/>
      <c r="EQ188" s="4"/>
      <c r="ER188" s="4"/>
      <c r="ES188" s="4"/>
      <c r="ET188" s="4"/>
      <c r="EU188" s="4"/>
      <c r="EV188" s="4"/>
      <c r="EW188" s="4"/>
      <c r="EX188" s="5"/>
      <c r="EY188" s="5"/>
      <c r="EZ188" s="5"/>
      <c r="FA188" s="5"/>
      <c r="FB188" s="5"/>
      <c r="FC188" s="5"/>
      <c r="FD188" s="5"/>
      <c r="FE188" s="5"/>
      <c r="FF188" s="4">
        <v>0.61799999999999999</v>
      </c>
      <c r="FG188" s="4">
        <v>0.66690000000000005</v>
      </c>
      <c r="FH188" s="4">
        <v>0.30830000000000002</v>
      </c>
      <c r="FI188" s="4">
        <v>4.7999999999999996E-3</v>
      </c>
      <c r="FJ188" s="4">
        <v>0.87870000000000004</v>
      </c>
      <c r="FK188" s="4">
        <v>0.65529999999999999</v>
      </c>
      <c r="FL188" s="4">
        <v>1</v>
      </c>
      <c r="FM188" s="4">
        <v>6.4680999999999997</v>
      </c>
      <c r="FN188" s="5">
        <v>0.63480000000000003</v>
      </c>
      <c r="FO188" s="5">
        <v>0.70409999999999995</v>
      </c>
      <c r="FP188" s="5">
        <v>0.27510000000000001</v>
      </c>
      <c r="FQ188" s="5">
        <v>8.8999999999999999E-3</v>
      </c>
      <c r="FR188" s="5">
        <v>0.86099999999999999</v>
      </c>
      <c r="FS188" s="5">
        <v>0.6532</v>
      </c>
      <c r="FT188" s="5">
        <v>1</v>
      </c>
      <c r="FU188" s="5">
        <v>6.2649999999999997</v>
      </c>
      <c r="FV188" s="4">
        <v>0.66549999999999998</v>
      </c>
      <c r="FW188" s="4">
        <v>0.77680000000000005</v>
      </c>
      <c r="FX188" s="4">
        <v>0.22359999999999999</v>
      </c>
      <c r="FY188" s="4">
        <v>1.4800000000000001E-2</v>
      </c>
      <c r="FZ188" s="4">
        <v>0.82269999999999999</v>
      </c>
      <c r="GA188" s="4">
        <v>0.64610000000000001</v>
      </c>
      <c r="GB188" s="4">
        <v>0.99990000000000001</v>
      </c>
      <c r="GC188" s="4">
        <v>3.17</v>
      </c>
      <c r="GD188" s="5"/>
      <c r="GE188" s="5"/>
      <c r="GF188" s="5"/>
      <c r="GG188" s="5"/>
      <c r="GH188" s="5"/>
      <c r="GI188" s="5"/>
      <c r="GJ188" s="5"/>
      <c r="GK188" s="5"/>
      <c r="GL188" s="4"/>
      <c r="GM188" s="4"/>
      <c r="GN188" s="4"/>
      <c r="GO188" s="4"/>
      <c r="GP188" s="4"/>
      <c r="GQ188" s="4"/>
      <c r="GR188" s="4"/>
      <c r="GS188" s="4"/>
      <c r="GT188" s="5"/>
      <c r="GU188" s="5"/>
      <c r="GV188" s="5"/>
      <c r="GW188" s="5"/>
      <c r="GX188" s="5"/>
      <c r="GY188" s="5"/>
      <c r="GZ188" s="5"/>
      <c r="HA188" s="5"/>
      <c r="HB188" s="4"/>
      <c r="HC188" s="4"/>
      <c r="HD188" s="4"/>
      <c r="HE188" s="4"/>
      <c r="HF188" s="4"/>
      <c r="HG188" s="4"/>
      <c r="HH188" s="4"/>
      <c r="HI188" s="4"/>
      <c r="HJ188" s="5"/>
      <c r="HK188" s="5"/>
      <c r="HL188" s="5"/>
      <c r="HM188" s="5"/>
      <c r="HN188" s="5"/>
      <c r="HO188" s="5"/>
      <c r="HP188" s="5"/>
      <c r="HQ188" s="5"/>
      <c r="HR188" s="4"/>
      <c r="HS188" s="4"/>
      <c r="HT188" s="4"/>
      <c r="HU188" s="4"/>
      <c r="HV188" s="4"/>
      <c r="HW188" s="4"/>
      <c r="HX188" s="4"/>
      <c r="HY188" s="4"/>
      <c r="HZ188" s="5"/>
      <c r="IA188" s="5"/>
      <c r="IB188" s="5"/>
      <c r="IC188" s="5"/>
      <c r="ID188" s="5"/>
      <c r="IE188" s="5"/>
      <c r="IF188" s="5"/>
      <c r="IG188" s="5"/>
      <c r="IH188" s="4"/>
      <c r="II188" s="4"/>
      <c r="IJ188" s="4"/>
      <c r="IK188" s="4"/>
      <c r="IL188" s="4"/>
      <c r="IM188" s="4"/>
      <c r="IN188" s="4"/>
      <c r="IO188" s="4"/>
      <c r="IP188" s="5"/>
      <c r="IQ188" s="5"/>
      <c r="IR188" s="5"/>
      <c r="IS188" s="5"/>
      <c r="IT188" s="5"/>
      <c r="IU188" s="5"/>
      <c r="IV188" s="5"/>
      <c r="IW188" s="5"/>
      <c r="IX188" s="4"/>
      <c r="IY188" s="4"/>
      <c r="IZ188" s="4"/>
      <c r="JA188" s="4"/>
      <c r="JB188" s="4"/>
      <c r="JC188" s="4"/>
      <c r="JD188" s="4"/>
      <c r="JE188" s="4"/>
      <c r="JF188" s="5"/>
      <c r="JG188" s="5"/>
      <c r="JH188" s="5"/>
      <c r="JI188" s="5"/>
      <c r="JJ188" s="5"/>
      <c r="JK188" s="5"/>
      <c r="JL188" s="5"/>
      <c r="JM188" s="5"/>
      <c r="JN188" s="4">
        <f t="shared" si="104"/>
        <v>0.64622142857142861</v>
      </c>
      <c r="JO188" s="4">
        <f t="shared" si="105"/>
        <v>0.73297142857142872</v>
      </c>
      <c r="JP188" s="4">
        <f t="shared" si="106"/>
        <v>0.25988571428571428</v>
      </c>
      <c r="JQ188" s="4">
        <f t="shared" si="107"/>
        <v>1.0407142857142856E-2</v>
      </c>
      <c r="JR188" s="4">
        <f t="shared" si="108"/>
        <v>0.84397857142857136</v>
      </c>
      <c r="JS188" s="4">
        <f t="shared" si="109"/>
        <v>0.65063333333333329</v>
      </c>
      <c r="JT188" s="4">
        <f t="shared" si="110"/>
        <v>0.99875000000000003</v>
      </c>
      <c r="JU188" s="4">
        <f t="shared" si="111"/>
        <v>5.0442785714285714</v>
      </c>
      <c r="JV188" s="1" t="str" cm="1">
        <f t="array" aca="1" ref="JV188" ca="1">CONCATENATE(INDIRECT(ADDRESS(1,MATCH(_xlfn.MINIFS(B188:JM188,metrics.rec,"MAE"),B188:JM188,0)+1)), ", ", INDIRECT(ADDRESS(2,MATCH(_xlfn.MINIFS(B188:JM188,metrics.rec,"MAE"),B188:JM188,0)+1)))</f>
        <v>k=5, r=0.1</v>
      </c>
      <c r="JW188" s="1" t="str" cm="1">
        <f t="array" aca="1" ref="JW188" ca="1">CONCATENATE(INDIRECT(ADDRESS(1,MATCH(_xlfn.MINIFS(B188:JM188,metrics.rec,"MSE"),B188:JM188,0)+1)), ", ", INDIRECT(ADDRESS(2,MATCH(_xlfn.MINIFS(B188:JM188,metrics.rec,"MSE"),B188:JM188,0)+1)))</f>
        <v>k=5, r=0.1</v>
      </c>
      <c r="JX188" s="1" t="str" cm="1">
        <f t="array" aca="1" ref="JX188" ca="1">CONCATENATE(INDIRECT(ADDRESS(1,MATCH(_xlfn.MAXIFS(B188:JM188,metrics.rec,"R"),B188:JM188,0)+1)), ", ", INDIRECT(ADDRESS(2,MATCH(_xlfn.MAXIFS(B188:JM188,metrics.rec,"R"),B188:JM188,0)+1)))</f>
        <v>k=5, r=0.2</v>
      </c>
      <c r="JY188" s="1" t="str" cm="1">
        <f t="array" aca="1" ref="JY188" ca="1">CONCATENATE(INDIRECT(ADDRESS(1,MATCH(_xlfn.MAXIFS(B188:JM188,metrics.rec,"Precision"),B188:JM188,0)+1)), ", ", INDIRECT(ADDRESS(2,MATCH(_xlfn.MAXIFS(B188:JM188,metrics.rec,"Precision"),B188:JM188,0)+1)))</f>
        <v>k=5, r=0.9</v>
      </c>
      <c r="JZ188" s="1" t="str" cm="1">
        <f t="array" aca="1" ref="JZ188" ca="1">CONCATENATE(INDIRECT(ADDRESS(1,MATCH(_xlfn.MAXIFS(B188:JM188,metrics.rec,"Recall"),B188:JM188,0)+1)), ", ", INDIRECT(ADDRESS(2,MATCH(_xlfn.MAXIFS(B188:JM188,metrics.rec,"Recall"),B188:JM188,0)+1)))</f>
        <v>k=5, r=0.1</v>
      </c>
      <c r="KA188" s="1" t="str" cm="1">
        <f t="array" aca="1" ref="KA188" ca="1">CONCATENATE(INDIRECT(ADDRESS(1,MATCH(_xlfn.MAXIFS(B188:JM188,metrics.rec,"Coverage"),B188:JM188,0)+1)), ", ", INDIRECT(ADDRESS(2,MATCH(_xlfn.MAXIFS(B188:JM188,metrics.rec,"Coverage"),B188:JM188,0)+1)))</f>
        <v>k=5, r=0.2</v>
      </c>
      <c r="KB188" s="1" t="str" cm="1">
        <f t="array" aca="1" ref="KB188" ca="1">CONCATENATE(INDIRECT(ADDRESS(1,MATCH(_xlfn.MAXIFS(B188:JM188,metrics.rec,"Recatio"),B188:JM188,0)+1)), ", ", INDIRECT(ADDRESS(2,MATCH(_xlfn.MAXIFS(B188:JM188,metrics.rec,"Recatio"),B188:JM188,0)+1)))</f>
        <v>k=5, r=0.1</v>
      </c>
      <c r="KC188" s="1" t="str" cm="1">
        <f t="array" aca="1" ref="KC188" ca="1">CONCATENATE(INDIRECT(ADDRESS(1,MATCH(_xlfn.MINIFS(B188:JM188,metrics.rec,"Time"),B188:JM188,0)+1)), ", ", INDIRECT(ADDRESS(2,MATCH(_xlfn.MINIFS(B188:JM188,metrics.rec,"Time"),B188:JM188,0)+1)))</f>
        <v>k=5, r=0.9</v>
      </c>
    </row>
    <row r="189" spans="1:289" x14ac:dyDescent="0.2">
      <c r="A189" s="1" t="s">
        <v>164</v>
      </c>
      <c r="B189" s="4">
        <v>0.62029999999999996</v>
      </c>
      <c r="C189" s="4">
        <v>0.66539999999999999</v>
      </c>
      <c r="D189" s="4">
        <v>0.29349999999999998</v>
      </c>
      <c r="E189" s="4">
        <v>1.6000000000000001E-3</v>
      </c>
      <c r="F189" s="4">
        <v>0.8841</v>
      </c>
      <c r="G189" s="4"/>
      <c r="H189" s="4">
        <v>1</v>
      </c>
      <c r="I189" s="4">
        <v>7.7096</v>
      </c>
      <c r="J189" s="5">
        <v>0.62419999999999998</v>
      </c>
      <c r="K189" s="5">
        <v>0.6754</v>
      </c>
      <c r="L189" s="5">
        <v>0.30309999999999998</v>
      </c>
      <c r="M189" s="5">
        <v>3.0999999999999999E-3</v>
      </c>
      <c r="N189" s="5">
        <v>0.88029999999999997</v>
      </c>
      <c r="O189" s="5">
        <v>0.65780000000000005</v>
      </c>
      <c r="P189" s="5">
        <v>1</v>
      </c>
      <c r="Q189" s="5">
        <v>8.8225999999999996</v>
      </c>
      <c r="R189" s="4">
        <v>0.62949999999999995</v>
      </c>
      <c r="S189" s="4">
        <v>0.68879999999999997</v>
      </c>
      <c r="T189" s="4">
        <v>0.28839999999999999</v>
      </c>
      <c r="U189" s="4">
        <v>4.7999999999999996E-3</v>
      </c>
      <c r="V189" s="4">
        <v>0.87450000000000006</v>
      </c>
      <c r="W189" s="4"/>
      <c r="X189" s="4">
        <v>1</v>
      </c>
      <c r="Y189" s="4">
        <v>6.4710000000000001</v>
      </c>
      <c r="Z189" s="5">
        <v>0.63370000000000004</v>
      </c>
      <c r="AA189" s="5">
        <v>0.69510000000000005</v>
      </c>
      <c r="AB189" s="5">
        <v>0.28100000000000003</v>
      </c>
      <c r="AC189" s="5">
        <v>6.7000000000000002E-3</v>
      </c>
      <c r="AD189" s="5">
        <v>0.87080000000000002</v>
      </c>
      <c r="AE189" s="5">
        <v>0.65710000000000002</v>
      </c>
      <c r="AF189" s="5">
        <v>1</v>
      </c>
      <c r="AG189" s="5">
        <v>5.7454999999999998</v>
      </c>
      <c r="AH189" s="4">
        <v>0.63949999999999996</v>
      </c>
      <c r="AI189" s="4">
        <v>0.70830000000000004</v>
      </c>
      <c r="AJ189" s="4">
        <v>0.2772</v>
      </c>
      <c r="AK189" s="4">
        <v>8.8999999999999999E-3</v>
      </c>
      <c r="AL189" s="4">
        <v>0.86060000000000003</v>
      </c>
      <c r="AM189" s="4"/>
      <c r="AN189" s="4">
        <v>1</v>
      </c>
      <c r="AO189" s="4">
        <v>4.5217000000000001</v>
      </c>
      <c r="AP189" s="5">
        <v>0.64959999999999996</v>
      </c>
      <c r="AQ189" s="5">
        <v>0.73</v>
      </c>
      <c r="AR189" s="5">
        <v>0.25750000000000001</v>
      </c>
      <c r="AS189" s="5">
        <v>1.15E-2</v>
      </c>
      <c r="AT189" s="5">
        <v>0.84819999999999995</v>
      </c>
      <c r="AU189" s="5">
        <v>0.65310000000000001</v>
      </c>
      <c r="AV189" s="5">
        <v>1</v>
      </c>
      <c r="AW189" s="5">
        <v>4.1330999999999998</v>
      </c>
      <c r="AX189" s="4">
        <v>0.66100000000000003</v>
      </c>
      <c r="AY189" s="4">
        <v>0.75900000000000001</v>
      </c>
      <c r="AZ189" s="4">
        <v>0.23780000000000001</v>
      </c>
      <c r="BA189" s="4">
        <v>1.4800000000000001E-2</v>
      </c>
      <c r="BB189" s="4">
        <v>0.83109999999999995</v>
      </c>
      <c r="BC189" s="4"/>
      <c r="BD189" s="4">
        <v>1</v>
      </c>
      <c r="BE189" s="4">
        <v>3.4813000000000001</v>
      </c>
      <c r="BF189" s="5">
        <v>0.68579999999999997</v>
      </c>
      <c r="BG189" s="5">
        <v>0.82350000000000001</v>
      </c>
      <c r="BH189" s="5">
        <v>0.20180000000000001</v>
      </c>
      <c r="BI189" s="5">
        <v>1.9800000000000002E-2</v>
      </c>
      <c r="BJ189" s="5">
        <v>0.79569999999999996</v>
      </c>
      <c r="BK189" s="5">
        <v>0.63780000000000003</v>
      </c>
      <c r="BL189" s="5">
        <v>0.99870000000000003</v>
      </c>
      <c r="BM189" s="5">
        <v>1.8920999999999999</v>
      </c>
      <c r="BN189" s="4">
        <v>0.74429999999999996</v>
      </c>
      <c r="BO189" s="4">
        <v>0.97199999999999998</v>
      </c>
      <c r="BP189" s="4">
        <v>0.1424</v>
      </c>
      <c r="BQ189" s="4">
        <v>2.87E-2</v>
      </c>
      <c r="BR189" s="4">
        <v>0.70630000000000004</v>
      </c>
      <c r="BS189" s="4"/>
      <c r="BT189" s="4">
        <v>0.9839</v>
      </c>
      <c r="BU189" s="4">
        <v>0.96140000000000003</v>
      </c>
      <c r="BV189" s="5"/>
      <c r="BW189" s="5"/>
      <c r="BX189" s="5"/>
      <c r="BY189" s="5"/>
      <c r="BZ189" s="5"/>
      <c r="CA189" s="5"/>
      <c r="CB189" s="5"/>
      <c r="CC189" s="5"/>
      <c r="CD189" s="4"/>
      <c r="CE189" s="4"/>
      <c r="CF189" s="4"/>
      <c r="CG189" s="4"/>
      <c r="CH189" s="4"/>
      <c r="CI189" s="4"/>
      <c r="CJ189" s="4"/>
      <c r="CK189" s="4"/>
      <c r="CL189" s="5">
        <v>0.63980000000000004</v>
      </c>
      <c r="CM189" s="5">
        <v>0.70989999999999998</v>
      </c>
      <c r="CN189" s="5">
        <v>0.27610000000000001</v>
      </c>
      <c r="CO189" s="5">
        <v>8.8000000000000005E-3</v>
      </c>
      <c r="CP189" s="5">
        <v>0.86160000000000003</v>
      </c>
      <c r="CQ189" s="5">
        <v>0.65610000000000002</v>
      </c>
      <c r="CR189" s="5">
        <v>1</v>
      </c>
      <c r="CS189" s="5">
        <v>5.3371000000000004</v>
      </c>
      <c r="CT189" s="4"/>
      <c r="CU189" s="4"/>
      <c r="CV189" s="4"/>
      <c r="CW189" s="4"/>
      <c r="CX189" s="4"/>
      <c r="CY189" s="4"/>
      <c r="CZ189" s="4"/>
      <c r="DA189" s="4"/>
      <c r="DB189" s="5"/>
      <c r="DC189" s="5"/>
      <c r="DD189" s="5"/>
      <c r="DE189" s="5"/>
      <c r="DF189" s="5"/>
      <c r="DG189" s="5"/>
      <c r="DH189" s="5"/>
      <c r="DI189" s="5"/>
      <c r="DJ189" s="4"/>
      <c r="DK189" s="4"/>
      <c r="DL189" s="4"/>
      <c r="DM189" s="4"/>
      <c r="DN189" s="4"/>
      <c r="DO189" s="4"/>
      <c r="DP189" s="4"/>
      <c r="DQ189" s="4"/>
      <c r="DR189" s="5"/>
      <c r="DS189" s="5"/>
      <c r="DT189" s="5"/>
      <c r="DU189" s="5"/>
      <c r="DV189" s="5"/>
      <c r="DW189" s="5"/>
      <c r="DX189" s="5"/>
      <c r="DY189" s="5"/>
      <c r="DZ189" s="4">
        <v>0.63990000000000002</v>
      </c>
      <c r="EA189" s="4">
        <v>0.70979999999999999</v>
      </c>
      <c r="EB189" s="4">
        <v>0.27939999999999998</v>
      </c>
      <c r="EC189" s="4">
        <v>8.8999999999999999E-3</v>
      </c>
      <c r="ED189" s="4">
        <v>0.86</v>
      </c>
      <c r="EE189" s="4">
        <v>0.65490000000000004</v>
      </c>
      <c r="EF189" s="4">
        <v>1</v>
      </c>
      <c r="EG189" s="4">
        <v>6.0757000000000003</v>
      </c>
      <c r="EH189" s="5"/>
      <c r="EI189" s="5"/>
      <c r="EJ189" s="5"/>
      <c r="EK189" s="5"/>
      <c r="EL189" s="5"/>
      <c r="EM189" s="5"/>
      <c r="EN189" s="5"/>
      <c r="EO189" s="5"/>
      <c r="EP189" s="4"/>
      <c r="EQ189" s="4"/>
      <c r="ER189" s="4"/>
      <c r="ES189" s="4"/>
      <c r="ET189" s="4"/>
      <c r="EU189" s="4"/>
      <c r="EV189" s="4"/>
      <c r="EW189" s="4"/>
      <c r="EX189" s="5"/>
      <c r="EY189" s="5"/>
      <c r="EZ189" s="5"/>
      <c r="FA189" s="5"/>
      <c r="FB189" s="5"/>
      <c r="FC189" s="5"/>
      <c r="FD189" s="5"/>
      <c r="FE189" s="5"/>
      <c r="FF189" s="4"/>
      <c r="FG189" s="4"/>
      <c r="FH189" s="4"/>
      <c r="FI189" s="4"/>
      <c r="FJ189" s="4"/>
      <c r="FK189" s="4"/>
      <c r="FL189" s="4"/>
      <c r="FM189" s="4"/>
      <c r="FN189" s="5">
        <v>0.64029999999999998</v>
      </c>
      <c r="FO189" s="5">
        <v>0.71120000000000005</v>
      </c>
      <c r="FP189" s="5">
        <v>0.27710000000000001</v>
      </c>
      <c r="FQ189" s="5">
        <v>8.8999999999999999E-3</v>
      </c>
      <c r="FR189" s="5">
        <v>0.86119999999999997</v>
      </c>
      <c r="FS189" s="5">
        <v>0.65629999999999999</v>
      </c>
      <c r="FT189" s="5">
        <v>1</v>
      </c>
      <c r="FU189" s="5">
        <v>6.2488000000000001</v>
      </c>
      <c r="FV189" s="4">
        <v>0.66080000000000005</v>
      </c>
      <c r="FW189" s="4">
        <v>0.75980000000000003</v>
      </c>
      <c r="FX189" s="4">
        <v>0.2387</v>
      </c>
      <c r="FY189" s="4">
        <v>1.4800000000000001E-2</v>
      </c>
      <c r="FZ189" s="4">
        <v>0.82979999999999998</v>
      </c>
      <c r="GA189" s="4">
        <v>0.65039999999999998</v>
      </c>
      <c r="GB189" s="4">
        <v>0.99990000000000001</v>
      </c>
      <c r="GC189" s="4">
        <v>3.069</v>
      </c>
      <c r="GD189" s="5"/>
      <c r="GE189" s="5"/>
      <c r="GF189" s="5"/>
      <c r="GG189" s="5"/>
      <c r="GH189" s="5"/>
      <c r="GI189" s="5"/>
      <c r="GJ189" s="5"/>
      <c r="GK189" s="5"/>
      <c r="GL189" s="4"/>
      <c r="GM189" s="4"/>
      <c r="GN189" s="4"/>
      <c r="GO189" s="4"/>
      <c r="GP189" s="4"/>
      <c r="GQ189" s="4"/>
      <c r="GR189" s="4"/>
      <c r="GS189" s="4"/>
      <c r="GT189" s="5"/>
      <c r="GU189" s="5"/>
      <c r="GV189" s="5"/>
      <c r="GW189" s="5"/>
      <c r="GX189" s="5"/>
      <c r="GY189" s="5"/>
      <c r="GZ189" s="5"/>
      <c r="HA189" s="5"/>
      <c r="HB189" s="4"/>
      <c r="HC189" s="4"/>
      <c r="HD189" s="4"/>
      <c r="HE189" s="4"/>
      <c r="HF189" s="4"/>
      <c r="HG189" s="4"/>
      <c r="HH189" s="4"/>
      <c r="HI189" s="4"/>
      <c r="HJ189" s="5"/>
      <c r="HK189" s="5"/>
      <c r="HL189" s="5"/>
      <c r="HM189" s="5"/>
      <c r="HN189" s="5"/>
      <c r="HO189" s="5"/>
      <c r="HP189" s="5"/>
      <c r="HQ189" s="5"/>
      <c r="HR189" s="4"/>
      <c r="HS189" s="4"/>
      <c r="HT189" s="4"/>
      <c r="HU189" s="4"/>
      <c r="HV189" s="4"/>
      <c r="HW189" s="4"/>
      <c r="HX189" s="4"/>
      <c r="HY189" s="4"/>
      <c r="HZ189" s="5"/>
      <c r="IA189" s="5"/>
      <c r="IB189" s="5"/>
      <c r="IC189" s="5"/>
      <c r="ID189" s="5"/>
      <c r="IE189" s="5"/>
      <c r="IF189" s="5"/>
      <c r="IG189" s="5"/>
      <c r="IH189" s="4"/>
      <c r="II189" s="4"/>
      <c r="IJ189" s="4"/>
      <c r="IK189" s="4"/>
      <c r="IL189" s="4"/>
      <c r="IM189" s="4"/>
      <c r="IN189" s="4"/>
      <c r="IO189" s="4"/>
      <c r="IP189" s="5"/>
      <c r="IQ189" s="5"/>
      <c r="IR189" s="5"/>
      <c r="IS189" s="5"/>
      <c r="IT189" s="5"/>
      <c r="IU189" s="5"/>
      <c r="IV189" s="5"/>
      <c r="IW189" s="5"/>
      <c r="IX189" s="4"/>
      <c r="IY189" s="4"/>
      <c r="IZ189" s="4"/>
      <c r="JA189" s="4"/>
      <c r="JB189" s="4"/>
      <c r="JC189" s="4"/>
      <c r="JD189" s="4"/>
      <c r="JE189" s="4"/>
      <c r="JF189" s="5"/>
      <c r="JG189" s="5"/>
      <c r="JH189" s="5"/>
      <c r="JI189" s="5"/>
      <c r="JJ189" s="5"/>
      <c r="JK189" s="5"/>
      <c r="JL189" s="5"/>
      <c r="JM189" s="5"/>
      <c r="JN189" s="4">
        <f t="shared" si="104"/>
        <v>0.65143846153846141</v>
      </c>
      <c r="JO189" s="4">
        <f t="shared" si="105"/>
        <v>0.73909230769230783</v>
      </c>
      <c r="JP189" s="4">
        <f t="shared" si="106"/>
        <v>0.25800000000000001</v>
      </c>
      <c r="JQ189" s="4">
        <f t="shared" si="107"/>
        <v>1.086923076923077E-2</v>
      </c>
      <c r="JR189" s="4">
        <f t="shared" si="108"/>
        <v>0.84340000000000004</v>
      </c>
      <c r="JS189" s="4">
        <f t="shared" si="109"/>
        <v>0.65293750000000006</v>
      </c>
      <c r="JT189" s="4">
        <f t="shared" si="110"/>
        <v>0.99865384615384611</v>
      </c>
      <c r="JU189" s="4">
        <f t="shared" si="111"/>
        <v>4.9591461538461532</v>
      </c>
      <c r="JV189" s="1" t="str" cm="1">
        <f t="array" aca="1" ref="JV189" ca="1">CONCATENATE(INDIRECT(ADDRESS(1,MATCH(_xlfn.MINIFS(B189:JM189,metrics.rec,"MAE"),B189:JM189,0)+1)), ", ", INDIRECT(ADDRESS(2,MATCH(_xlfn.MINIFS(B189:JM189,metrics.rec,"MAE"),B189:JM189,0)+1)))</f>
        <v>k=5, r=0.1</v>
      </c>
      <c r="JW189" s="1" t="str" cm="1">
        <f t="array" aca="1" ref="JW189" ca="1">CONCATENATE(INDIRECT(ADDRESS(1,MATCH(_xlfn.MINIFS(B189:JM189,metrics.rec,"MSE"),B189:JM189,0)+1)), ", ", INDIRECT(ADDRESS(2,MATCH(_xlfn.MINIFS(B189:JM189,metrics.rec,"MSE"),B189:JM189,0)+1)))</f>
        <v>k=5, r=0.1</v>
      </c>
      <c r="JX189" s="1" t="str" cm="1">
        <f t="array" aca="1" ref="JX189" ca="1">CONCATENATE(INDIRECT(ADDRESS(1,MATCH(_xlfn.MAXIFS(B189:JM189,metrics.rec,"R"),B189:JM189,0)+1)), ", ", INDIRECT(ADDRESS(2,MATCH(_xlfn.MAXIFS(B189:JM189,metrics.rec,"R"),B189:JM189,0)+1)))</f>
        <v>k=5, r=0.2</v>
      </c>
      <c r="JY189" s="1" t="str" cm="1">
        <f t="array" aca="1" ref="JY189" ca="1">CONCATENATE(INDIRECT(ADDRESS(1,MATCH(_xlfn.MAXIFS(B189:JM189,metrics.rec,"Precision"),B189:JM189,0)+1)), ", ", INDIRECT(ADDRESS(2,MATCH(_xlfn.MAXIFS(B189:JM189,metrics.rec,"Precision"),B189:JM189,0)+1)))</f>
        <v>k=5, r=0.9</v>
      </c>
      <c r="JZ189" s="1" t="str" cm="1">
        <f t="array" aca="1" ref="JZ189" ca="1">CONCATENATE(INDIRECT(ADDRESS(1,MATCH(_xlfn.MAXIFS(B189:JM189,metrics.rec,"Recall"),B189:JM189,0)+1)), ", ", INDIRECT(ADDRESS(2,MATCH(_xlfn.MAXIFS(B189:JM189,metrics.rec,"Recall"),B189:JM189,0)+1)))</f>
        <v>k=5, r=0.1</v>
      </c>
      <c r="KA189" s="1" t="str" cm="1">
        <f t="array" aca="1" ref="KA189" ca="1">CONCATENATE(INDIRECT(ADDRESS(1,MATCH(_xlfn.MAXIFS(B189:JM189,metrics.rec,"Coverage"),B189:JM189,0)+1)), ", ", INDIRECT(ADDRESS(2,MATCH(_xlfn.MAXIFS(B189:JM189,metrics.rec,"Coverage"),B189:JM189,0)+1)))</f>
        <v>k=5, r=0.2</v>
      </c>
      <c r="KB189" s="1" t="str" cm="1">
        <f t="array" aca="1" ref="KB189" ca="1">CONCATENATE(INDIRECT(ADDRESS(1,MATCH(_xlfn.MAXIFS(B189:JM189,metrics.rec,"Recatio"),B189:JM189,0)+1)), ", ", INDIRECT(ADDRESS(2,MATCH(_xlfn.MAXIFS(B189:JM189,metrics.rec,"Recatio"),B189:JM189,0)+1)))</f>
        <v>k=5, r=0.1</v>
      </c>
      <c r="KC189" s="1" t="str" cm="1">
        <f t="array" aca="1" ref="KC189" ca="1">CONCATENATE(INDIRECT(ADDRESS(1,MATCH(_xlfn.MINIFS(B189:JM189,metrics.rec,"Time"),B189:JM189,0)+1)), ", ", INDIRECT(ADDRESS(2,MATCH(_xlfn.MINIFS(B189:JM189,metrics.rec,"Time"),B189:JM189,0)+1)))</f>
        <v>k=5, r=0.9</v>
      </c>
    </row>
    <row r="190" spans="1:289" x14ac:dyDescent="0.2">
      <c r="A190" s="1" t="s">
        <v>165</v>
      </c>
      <c r="B190" s="4">
        <v>0.62209999999999999</v>
      </c>
      <c r="C190" s="4">
        <v>0.66830000000000001</v>
      </c>
      <c r="D190" s="4">
        <v>0.29349999999999998</v>
      </c>
      <c r="E190" s="4">
        <v>1.6000000000000001E-3</v>
      </c>
      <c r="F190" s="4">
        <v>0.88300000000000001</v>
      </c>
      <c r="G190" s="4"/>
      <c r="H190" s="4">
        <v>1</v>
      </c>
      <c r="I190" s="4">
        <v>7.9173</v>
      </c>
      <c r="J190" s="5">
        <v>0.62690000000000001</v>
      </c>
      <c r="K190" s="5">
        <v>0.68100000000000005</v>
      </c>
      <c r="L190" s="5">
        <v>0.3024</v>
      </c>
      <c r="M190" s="5">
        <v>3.0999999999999999E-3</v>
      </c>
      <c r="N190" s="5">
        <v>0.88</v>
      </c>
      <c r="O190" s="5">
        <v>0.65690000000000004</v>
      </c>
      <c r="P190" s="5">
        <v>1</v>
      </c>
      <c r="Q190" s="5">
        <v>9.4602000000000004</v>
      </c>
      <c r="R190" s="4">
        <v>0.63160000000000005</v>
      </c>
      <c r="S190" s="4">
        <v>0.69269999999999998</v>
      </c>
      <c r="T190" s="4">
        <v>0.28620000000000001</v>
      </c>
      <c r="U190" s="4">
        <v>4.7999999999999996E-3</v>
      </c>
      <c r="V190" s="4">
        <v>0.87370000000000003</v>
      </c>
      <c r="W190" s="4"/>
      <c r="X190" s="4">
        <v>1</v>
      </c>
      <c r="Y190" s="4">
        <v>6.6273</v>
      </c>
      <c r="Z190" s="5">
        <v>0.63580000000000003</v>
      </c>
      <c r="AA190" s="5">
        <v>0.69940000000000002</v>
      </c>
      <c r="AB190" s="5">
        <v>0.28179999999999999</v>
      </c>
      <c r="AC190" s="5">
        <v>6.7000000000000002E-3</v>
      </c>
      <c r="AD190" s="5">
        <v>0.87019999999999997</v>
      </c>
      <c r="AE190" s="5">
        <v>0.65620000000000001</v>
      </c>
      <c r="AF190" s="5">
        <v>1</v>
      </c>
      <c r="AG190" s="5">
        <v>5.8467000000000002</v>
      </c>
      <c r="AH190" s="4">
        <v>0.64119999999999999</v>
      </c>
      <c r="AI190" s="4">
        <v>0.71140000000000003</v>
      </c>
      <c r="AJ190" s="4">
        <v>0.27739999999999998</v>
      </c>
      <c r="AK190" s="4">
        <v>8.8999999999999999E-3</v>
      </c>
      <c r="AL190" s="4">
        <v>0.86009999999999998</v>
      </c>
      <c r="AM190" s="4"/>
      <c r="AN190" s="4">
        <v>1</v>
      </c>
      <c r="AO190" s="4">
        <v>4.5738000000000003</v>
      </c>
      <c r="AP190" s="5">
        <v>0.65139999999999998</v>
      </c>
      <c r="AQ190" s="5">
        <v>0.73350000000000004</v>
      </c>
      <c r="AR190" s="5">
        <v>0.25509999999999999</v>
      </c>
      <c r="AS190" s="5">
        <v>1.15E-2</v>
      </c>
      <c r="AT190" s="5">
        <v>0.8478</v>
      </c>
      <c r="AU190" s="5">
        <v>0.65210000000000001</v>
      </c>
      <c r="AV190" s="5">
        <v>1</v>
      </c>
      <c r="AW190" s="5">
        <v>4.1193</v>
      </c>
      <c r="AX190" s="4">
        <v>0.66249999999999998</v>
      </c>
      <c r="AY190" s="4">
        <v>0.76180000000000003</v>
      </c>
      <c r="AZ190" s="4">
        <v>0.2379</v>
      </c>
      <c r="BA190" s="4">
        <v>1.4800000000000001E-2</v>
      </c>
      <c r="BB190" s="4">
        <v>0.83079999999999998</v>
      </c>
      <c r="BC190" s="4"/>
      <c r="BD190" s="4">
        <v>1</v>
      </c>
      <c r="BE190" s="4">
        <v>3.4944999999999999</v>
      </c>
      <c r="BF190" s="5">
        <v>0.68689999999999996</v>
      </c>
      <c r="BG190" s="5">
        <v>0.82530000000000003</v>
      </c>
      <c r="BH190" s="5">
        <v>0.2011</v>
      </c>
      <c r="BI190" s="5">
        <v>1.9800000000000002E-2</v>
      </c>
      <c r="BJ190" s="5">
        <v>0.79549999999999998</v>
      </c>
      <c r="BK190" s="5">
        <v>0.63729999999999998</v>
      </c>
      <c r="BL190" s="5">
        <v>0.99870000000000003</v>
      </c>
      <c r="BM190" s="5">
        <v>1.9006000000000001</v>
      </c>
      <c r="BN190" s="4">
        <v>0.74480000000000002</v>
      </c>
      <c r="BO190" s="4">
        <v>0.97230000000000005</v>
      </c>
      <c r="BP190" s="4">
        <v>0.14219999999999999</v>
      </c>
      <c r="BQ190" s="4">
        <v>2.8799999999999999E-2</v>
      </c>
      <c r="BR190" s="4">
        <v>0.70650000000000002</v>
      </c>
      <c r="BS190" s="4"/>
      <c r="BT190" s="4">
        <v>0.9839</v>
      </c>
      <c r="BU190" s="4">
        <v>0.96689999999999998</v>
      </c>
      <c r="BV190" s="5"/>
      <c r="BW190" s="5"/>
      <c r="BX190" s="5"/>
      <c r="BY190" s="5"/>
      <c r="BZ190" s="5"/>
      <c r="CA190" s="5"/>
      <c r="CB190" s="5"/>
      <c r="CC190" s="5"/>
      <c r="CD190" s="4"/>
      <c r="CE190" s="4"/>
      <c r="CF190" s="4"/>
      <c r="CG190" s="4"/>
      <c r="CH190" s="4"/>
      <c r="CI190" s="4"/>
      <c r="CJ190" s="4"/>
      <c r="CK190" s="4"/>
      <c r="CL190" s="5">
        <v>0.64170000000000005</v>
      </c>
      <c r="CM190" s="5">
        <v>0.71350000000000002</v>
      </c>
      <c r="CN190" s="5">
        <v>0.27600000000000002</v>
      </c>
      <c r="CO190" s="5">
        <v>8.8999999999999999E-3</v>
      </c>
      <c r="CP190" s="5">
        <v>0.86109999999999998</v>
      </c>
      <c r="CQ190" s="5">
        <v>0.6552</v>
      </c>
      <c r="CR190" s="5">
        <v>1</v>
      </c>
      <c r="CS190" s="5">
        <v>5.1162000000000001</v>
      </c>
      <c r="CT190" s="4"/>
      <c r="CU190" s="4"/>
      <c r="CV190" s="4"/>
      <c r="CW190" s="4"/>
      <c r="CX190" s="4"/>
      <c r="CY190" s="4"/>
      <c r="CZ190" s="4"/>
      <c r="DA190" s="4"/>
      <c r="DB190" s="5"/>
      <c r="DC190" s="5"/>
      <c r="DD190" s="5"/>
      <c r="DE190" s="5"/>
      <c r="DF190" s="5"/>
      <c r="DG190" s="5"/>
      <c r="DH190" s="5"/>
      <c r="DI190" s="5"/>
      <c r="DJ190" s="4"/>
      <c r="DK190" s="4"/>
      <c r="DL190" s="4"/>
      <c r="DM190" s="4"/>
      <c r="DN190" s="4"/>
      <c r="DO190" s="4"/>
      <c r="DP190" s="4"/>
      <c r="DQ190" s="4"/>
      <c r="DR190" s="5"/>
      <c r="DS190" s="5"/>
      <c r="DT190" s="5"/>
      <c r="DU190" s="5"/>
      <c r="DV190" s="5"/>
      <c r="DW190" s="5"/>
      <c r="DX190" s="5"/>
      <c r="DY190" s="5"/>
      <c r="DZ190" s="4">
        <v>0.64190000000000003</v>
      </c>
      <c r="EA190" s="4">
        <v>0.71379999999999999</v>
      </c>
      <c r="EB190" s="4">
        <v>0.2802</v>
      </c>
      <c r="EC190" s="4">
        <v>8.8999999999999999E-3</v>
      </c>
      <c r="ED190" s="4">
        <v>0.85940000000000005</v>
      </c>
      <c r="EE190" s="4">
        <v>0.65400000000000003</v>
      </c>
      <c r="EF190" s="4">
        <v>1</v>
      </c>
      <c r="EG190" s="4">
        <v>5.5732999999999997</v>
      </c>
      <c r="EH190" s="5"/>
      <c r="EI190" s="5"/>
      <c r="EJ190" s="5"/>
      <c r="EK190" s="5"/>
      <c r="EL190" s="5"/>
      <c r="EM190" s="5"/>
      <c r="EN190" s="5"/>
      <c r="EO190" s="5"/>
      <c r="EP190" s="4"/>
      <c r="EQ190" s="4"/>
      <c r="ER190" s="4"/>
      <c r="ES190" s="4"/>
      <c r="ET190" s="4"/>
      <c r="EU190" s="4"/>
      <c r="EV190" s="4"/>
      <c r="EW190" s="4"/>
      <c r="EX190" s="5"/>
      <c r="EY190" s="5"/>
      <c r="EZ190" s="5"/>
      <c r="FA190" s="5"/>
      <c r="FB190" s="5"/>
      <c r="FC190" s="5"/>
      <c r="FD190" s="5"/>
      <c r="FE190" s="5"/>
      <c r="FF190" s="4"/>
      <c r="FG190" s="4"/>
      <c r="FH190" s="4"/>
      <c r="FI190" s="4"/>
      <c r="FJ190" s="4"/>
      <c r="FK190" s="4"/>
      <c r="FL190" s="4"/>
      <c r="FM190" s="4"/>
      <c r="FN190" s="5">
        <v>0.64219999999999999</v>
      </c>
      <c r="FO190" s="5">
        <v>0.71489999999999998</v>
      </c>
      <c r="FP190" s="5">
        <v>0.27629999999999999</v>
      </c>
      <c r="FQ190" s="5">
        <v>8.8999999999999999E-3</v>
      </c>
      <c r="FR190" s="5">
        <v>0.86080000000000001</v>
      </c>
      <c r="FS190" s="5">
        <v>0.65539999999999998</v>
      </c>
      <c r="FT190" s="5">
        <v>1</v>
      </c>
      <c r="FU190" s="5">
        <v>6.2721</v>
      </c>
      <c r="FV190" s="4">
        <v>0.66249999999999998</v>
      </c>
      <c r="FW190" s="4">
        <v>0.76319999999999999</v>
      </c>
      <c r="FX190" s="4">
        <v>0.23899999999999999</v>
      </c>
      <c r="FY190" s="4">
        <v>1.4800000000000001E-2</v>
      </c>
      <c r="FZ190" s="4">
        <v>0.82930000000000004</v>
      </c>
      <c r="GA190" s="4">
        <v>0.64970000000000006</v>
      </c>
      <c r="GB190" s="4">
        <v>0.99990000000000001</v>
      </c>
      <c r="GC190" s="4">
        <v>3.0935999999999999</v>
      </c>
      <c r="GD190" s="5"/>
      <c r="GE190" s="5"/>
      <c r="GF190" s="5"/>
      <c r="GG190" s="5"/>
      <c r="GH190" s="5"/>
      <c r="GI190" s="5"/>
      <c r="GJ190" s="5"/>
      <c r="GK190" s="5"/>
      <c r="GL190" s="4"/>
      <c r="GM190" s="4"/>
      <c r="GN190" s="4"/>
      <c r="GO190" s="4"/>
      <c r="GP190" s="4"/>
      <c r="GQ190" s="4"/>
      <c r="GR190" s="4"/>
      <c r="GS190" s="4"/>
      <c r="GT190" s="5"/>
      <c r="GU190" s="5"/>
      <c r="GV190" s="5"/>
      <c r="GW190" s="5"/>
      <c r="GX190" s="5"/>
      <c r="GY190" s="5"/>
      <c r="GZ190" s="5"/>
      <c r="HA190" s="5"/>
      <c r="HB190" s="4"/>
      <c r="HC190" s="4"/>
      <c r="HD190" s="4"/>
      <c r="HE190" s="4"/>
      <c r="HF190" s="4"/>
      <c r="HG190" s="4"/>
      <c r="HH190" s="4"/>
      <c r="HI190" s="4"/>
      <c r="HJ190" s="5"/>
      <c r="HK190" s="5"/>
      <c r="HL190" s="5"/>
      <c r="HM190" s="5"/>
      <c r="HN190" s="5"/>
      <c r="HO190" s="5"/>
      <c r="HP190" s="5"/>
      <c r="HQ190" s="5"/>
      <c r="HR190" s="4"/>
      <c r="HS190" s="4"/>
      <c r="HT190" s="4"/>
      <c r="HU190" s="4"/>
      <c r="HV190" s="4"/>
      <c r="HW190" s="4"/>
      <c r="HX190" s="4"/>
      <c r="HY190" s="4"/>
      <c r="HZ190" s="5"/>
      <c r="IA190" s="5"/>
      <c r="IB190" s="5"/>
      <c r="IC190" s="5"/>
      <c r="ID190" s="5"/>
      <c r="IE190" s="5"/>
      <c r="IF190" s="5"/>
      <c r="IG190" s="5"/>
      <c r="IH190" s="4"/>
      <c r="II190" s="4"/>
      <c r="IJ190" s="4"/>
      <c r="IK190" s="4"/>
      <c r="IL190" s="4"/>
      <c r="IM190" s="4"/>
      <c r="IN190" s="4"/>
      <c r="IO190" s="4"/>
      <c r="IP190" s="5"/>
      <c r="IQ190" s="5"/>
      <c r="IR190" s="5"/>
      <c r="IS190" s="5"/>
      <c r="IT190" s="5"/>
      <c r="IU190" s="5"/>
      <c r="IV190" s="5"/>
      <c r="IW190" s="5"/>
      <c r="IX190" s="4"/>
      <c r="IY190" s="4"/>
      <c r="IZ190" s="4"/>
      <c r="JA190" s="4"/>
      <c r="JB190" s="4"/>
      <c r="JC190" s="4"/>
      <c r="JD190" s="4"/>
      <c r="JE190" s="4"/>
      <c r="JF190" s="5"/>
      <c r="JG190" s="5"/>
      <c r="JH190" s="5"/>
      <c r="JI190" s="5"/>
      <c r="JJ190" s="5"/>
      <c r="JK190" s="5"/>
      <c r="JL190" s="5"/>
      <c r="JM190" s="5"/>
      <c r="JN190" s="4">
        <f t="shared" si="104"/>
        <v>0.65319230769230763</v>
      </c>
      <c r="JO190" s="4">
        <f t="shared" si="105"/>
        <v>0.74239230769230768</v>
      </c>
      <c r="JP190" s="4">
        <f t="shared" si="106"/>
        <v>0.2576230769230769</v>
      </c>
      <c r="JQ190" s="4">
        <f t="shared" si="107"/>
        <v>1.0884615384615385E-2</v>
      </c>
      <c r="JR190" s="4">
        <f t="shared" si="108"/>
        <v>0.84293846153846153</v>
      </c>
      <c r="JS190" s="4">
        <f t="shared" si="109"/>
        <v>0.65210000000000001</v>
      </c>
      <c r="JT190" s="4">
        <f t="shared" si="110"/>
        <v>0.99865384615384611</v>
      </c>
      <c r="JU190" s="4">
        <f t="shared" si="111"/>
        <v>4.9970615384615389</v>
      </c>
      <c r="JV190" s="1" t="str" cm="1">
        <f t="array" aca="1" ref="JV190" ca="1">CONCATENATE(INDIRECT(ADDRESS(1,MATCH(_xlfn.MINIFS(B190:JM190,metrics.rec,"MAE"),B190:JM190,0)+1)), ", ", INDIRECT(ADDRESS(2,MATCH(_xlfn.MINIFS(B190:JM190,metrics.rec,"MAE"),B190:JM190,0)+1)))</f>
        <v>k=5, r=0.1</v>
      </c>
      <c r="JW190" s="1" t="str" cm="1">
        <f t="array" aca="1" ref="JW190" ca="1">CONCATENATE(INDIRECT(ADDRESS(1,MATCH(_xlfn.MINIFS(B190:JM190,metrics.rec,"MSE"),B190:JM190,0)+1)), ", ", INDIRECT(ADDRESS(2,MATCH(_xlfn.MINIFS(B190:JM190,metrics.rec,"MSE"),B190:JM190,0)+1)))</f>
        <v>k=5, r=0.1</v>
      </c>
      <c r="JX190" s="1" t="str" cm="1">
        <f t="array" aca="1" ref="JX190" ca="1">CONCATENATE(INDIRECT(ADDRESS(1,MATCH(_xlfn.MAXIFS(B190:JM190,metrics.rec,"R"),B190:JM190,0)+1)), ", ", INDIRECT(ADDRESS(2,MATCH(_xlfn.MAXIFS(B190:JM190,metrics.rec,"R"),B190:JM190,0)+1)))</f>
        <v>k=5, r=0.2</v>
      </c>
      <c r="JY190" s="1" t="str" cm="1">
        <f t="array" aca="1" ref="JY190" ca="1">CONCATENATE(INDIRECT(ADDRESS(1,MATCH(_xlfn.MAXIFS(B190:JM190,metrics.rec,"Precision"),B190:JM190,0)+1)), ", ", INDIRECT(ADDRESS(2,MATCH(_xlfn.MAXIFS(B190:JM190,metrics.rec,"Precision"),B190:JM190,0)+1)))</f>
        <v>k=5, r=0.9</v>
      </c>
      <c r="JZ190" s="1" t="str" cm="1">
        <f t="array" aca="1" ref="JZ190" ca="1">CONCATENATE(INDIRECT(ADDRESS(1,MATCH(_xlfn.MAXIFS(B190:JM190,metrics.rec,"Recall"),B190:JM190,0)+1)), ", ", INDIRECT(ADDRESS(2,MATCH(_xlfn.MAXIFS(B190:JM190,metrics.rec,"Recall"),B190:JM190,0)+1)))</f>
        <v>k=5, r=0.1</v>
      </c>
      <c r="KA190" s="1" t="str" cm="1">
        <f t="array" aca="1" ref="KA190" ca="1">CONCATENATE(INDIRECT(ADDRESS(1,MATCH(_xlfn.MAXIFS(B190:JM190,metrics.rec,"Coverage"),B190:JM190,0)+1)), ", ", INDIRECT(ADDRESS(2,MATCH(_xlfn.MAXIFS(B190:JM190,metrics.rec,"Coverage"),B190:JM190,0)+1)))</f>
        <v>k=5, r=0.2</v>
      </c>
      <c r="KB190" s="1" t="str" cm="1">
        <f t="array" aca="1" ref="KB190" ca="1">CONCATENATE(INDIRECT(ADDRESS(1,MATCH(_xlfn.MAXIFS(B190:JM190,metrics.rec,"Recatio"),B190:JM190,0)+1)), ", ", INDIRECT(ADDRESS(2,MATCH(_xlfn.MAXIFS(B190:JM190,metrics.rec,"Recatio"),B190:JM190,0)+1)))</f>
        <v>k=5, r=0.1</v>
      </c>
      <c r="KC190" s="1" t="str" cm="1">
        <f t="array" aca="1" ref="KC190" ca="1">CONCATENATE(INDIRECT(ADDRESS(1,MATCH(_xlfn.MINIFS(B190:JM190,metrics.rec,"Time"),B190:JM190,0)+1)), ", ", INDIRECT(ADDRESS(2,MATCH(_xlfn.MINIFS(B190:JM190,metrics.rec,"Time"),B190:JM190,0)+1)))</f>
        <v>k=5, r=0.9</v>
      </c>
    </row>
    <row r="191" spans="1:289" x14ac:dyDescent="0.2">
      <c r="A191" s="1" t="s">
        <v>166</v>
      </c>
      <c r="B191" s="4">
        <v>0.61409999999999998</v>
      </c>
      <c r="C191" s="4">
        <v>0.65210000000000001</v>
      </c>
      <c r="D191" s="4">
        <v>0.30399999999999999</v>
      </c>
      <c r="E191" s="4">
        <v>1.6000000000000001E-3</v>
      </c>
      <c r="F191" s="4">
        <v>0.88639999999999997</v>
      </c>
      <c r="G191" s="4"/>
      <c r="H191" s="4">
        <v>1</v>
      </c>
      <c r="I191" s="4">
        <v>7.7157</v>
      </c>
      <c r="J191" s="5">
        <v>0.61829999999999996</v>
      </c>
      <c r="K191" s="5">
        <v>0.66369999999999996</v>
      </c>
      <c r="L191" s="5">
        <v>0.31280000000000002</v>
      </c>
      <c r="M191" s="5">
        <v>3.0999999999999999E-3</v>
      </c>
      <c r="N191" s="5">
        <v>0.88109999999999999</v>
      </c>
      <c r="O191" s="5">
        <v>0.65649999999999997</v>
      </c>
      <c r="P191" s="5">
        <v>1</v>
      </c>
      <c r="Q191" s="5">
        <v>9.2894000000000005</v>
      </c>
      <c r="R191" s="4">
        <v>0.624</v>
      </c>
      <c r="S191" s="4">
        <v>0.67759999999999998</v>
      </c>
      <c r="T191" s="4">
        <v>0.29559999999999997</v>
      </c>
      <c r="U191" s="4">
        <v>4.7999999999999996E-3</v>
      </c>
      <c r="V191" s="4">
        <v>0.87490000000000001</v>
      </c>
      <c r="W191" s="4"/>
      <c r="X191" s="4">
        <v>1</v>
      </c>
      <c r="Y191" s="4">
        <v>6.4421999999999997</v>
      </c>
      <c r="Z191" s="5">
        <v>0.62860000000000005</v>
      </c>
      <c r="AA191" s="5">
        <v>0.6855</v>
      </c>
      <c r="AB191" s="5">
        <v>0.28970000000000001</v>
      </c>
      <c r="AC191" s="5">
        <v>6.7000000000000002E-3</v>
      </c>
      <c r="AD191" s="5">
        <v>0.87109999999999999</v>
      </c>
      <c r="AE191" s="5">
        <v>0.65580000000000005</v>
      </c>
      <c r="AF191" s="5">
        <v>1</v>
      </c>
      <c r="AG191" s="5">
        <v>5.7523999999999997</v>
      </c>
      <c r="AH191" s="4">
        <v>0.63490000000000002</v>
      </c>
      <c r="AI191" s="4">
        <v>0.69950000000000001</v>
      </c>
      <c r="AJ191" s="4">
        <v>0.28699999999999998</v>
      </c>
      <c r="AK191" s="4">
        <v>8.8999999999999999E-3</v>
      </c>
      <c r="AL191" s="4">
        <v>0.85980000000000001</v>
      </c>
      <c r="AM191" s="4"/>
      <c r="AN191" s="4">
        <v>1</v>
      </c>
      <c r="AO191" s="4">
        <v>4.5281000000000002</v>
      </c>
      <c r="AP191" s="5">
        <v>0.64659999999999995</v>
      </c>
      <c r="AQ191" s="5">
        <v>0.72489999999999999</v>
      </c>
      <c r="AR191" s="5">
        <v>0.25659999999999999</v>
      </c>
      <c r="AS191" s="5">
        <v>1.15E-2</v>
      </c>
      <c r="AT191" s="5">
        <v>0.84670000000000001</v>
      </c>
      <c r="AU191" s="5">
        <v>0.65100000000000002</v>
      </c>
      <c r="AV191" s="5">
        <v>1</v>
      </c>
      <c r="AW191" s="5">
        <v>3.9662000000000002</v>
      </c>
      <c r="AX191" s="4">
        <v>0.65980000000000005</v>
      </c>
      <c r="AY191" s="4">
        <v>0.75849999999999995</v>
      </c>
      <c r="AZ191" s="4">
        <v>0.2334</v>
      </c>
      <c r="BA191" s="4">
        <v>1.4800000000000001E-2</v>
      </c>
      <c r="BB191" s="4">
        <v>0.82789999999999997</v>
      </c>
      <c r="BC191" s="4"/>
      <c r="BD191" s="4">
        <v>1</v>
      </c>
      <c r="BE191" s="4">
        <v>3.4527000000000001</v>
      </c>
      <c r="BF191" s="5">
        <v>0.68779999999999997</v>
      </c>
      <c r="BG191" s="5">
        <v>0.83030000000000004</v>
      </c>
      <c r="BH191" s="5">
        <v>0.19570000000000001</v>
      </c>
      <c r="BI191" s="5">
        <v>1.9699999999999999E-2</v>
      </c>
      <c r="BJ191" s="5">
        <v>0.79090000000000005</v>
      </c>
      <c r="BK191" s="5">
        <v>0.63590000000000002</v>
      </c>
      <c r="BL191" s="5">
        <v>0.99870000000000003</v>
      </c>
      <c r="BM191" s="5">
        <v>1.9013</v>
      </c>
      <c r="BN191" s="4">
        <v>0.74729999999999996</v>
      </c>
      <c r="BO191" s="4">
        <v>0.97989999999999999</v>
      </c>
      <c r="BP191" s="4">
        <v>0.1401</v>
      </c>
      <c r="BQ191" s="4">
        <v>2.86E-2</v>
      </c>
      <c r="BR191" s="4">
        <v>0.70250000000000001</v>
      </c>
      <c r="BS191" s="4"/>
      <c r="BT191" s="4">
        <v>0.9839</v>
      </c>
      <c r="BU191" s="4">
        <v>0.95740000000000003</v>
      </c>
      <c r="BV191" s="5"/>
      <c r="BW191" s="5"/>
      <c r="BX191" s="5"/>
      <c r="BY191" s="5"/>
      <c r="BZ191" s="5"/>
      <c r="CA191" s="5"/>
      <c r="CB191" s="5"/>
      <c r="CC191" s="5"/>
      <c r="CD191" s="4"/>
      <c r="CE191" s="4"/>
      <c r="CF191" s="4"/>
      <c r="CG191" s="4"/>
      <c r="CH191" s="4"/>
      <c r="CI191" s="4"/>
      <c r="CJ191" s="4"/>
      <c r="CK191" s="4"/>
      <c r="CL191" s="5">
        <v>0.63580000000000003</v>
      </c>
      <c r="CM191" s="5">
        <v>0.70209999999999995</v>
      </c>
      <c r="CN191" s="5">
        <v>0.28110000000000002</v>
      </c>
      <c r="CO191" s="5">
        <v>8.8999999999999999E-3</v>
      </c>
      <c r="CP191" s="5">
        <v>0.86150000000000004</v>
      </c>
      <c r="CQ191" s="5">
        <v>0.65429999999999999</v>
      </c>
      <c r="CR191" s="5">
        <v>1</v>
      </c>
      <c r="CS191" s="5">
        <v>4.7907999999999999</v>
      </c>
      <c r="CT191" s="4"/>
      <c r="CU191" s="4"/>
      <c r="CV191" s="4"/>
      <c r="CW191" s="4"/>
      <c r="CX191" s="4"/>
      <c r="CY191" s="4"/>
      <c r="CZ191" s="4"/>
      <c r="DA191" s="4"/>
      <c r="DB191" s="5"/>
      <c r="DC191" s="5"/>
      <c r="DD191" s="5"/>
      <c r="DE191" s="5"/>
      <c r="DF191" s="5"/>
      <c r="DG191" s="5"/>
      <c r="DH191" s="5"/>
      <c r="DI191" s="5"/>
      <c r="DJ191" s="4"/>
      <c r="DK191" s="4"/>
      <c r="DL191" s="4"/>
      <c r="DM191" s="4"/>
      <c r="DN191" s="4"/>
      <c r="DO191" s="4"/>
      <c r="DP191" s="4"/>
      <c r="DQ191" s="4"/>
      <c r="DR191" s="5"/>
      <c r="DS191" s="5"/>
      <c r="DT191" s="5"/>
      <c r="DU191" s="5"/>
      <c r="DV191" s="5"/>
      <c r="DW191" s="5"/>
      <c r="DX191" s="5"/>
      <c r="DY191" s="5"/>
      <c r="DZ191" s="4">
        <v>0.63570000000000004</v>
      </c>
      <c r="EA191" s="4">
        <v>0.70189999999999997</v>
      </c>
      <c r="EB191" s="4">
        <v>0.28410000000000002</v>
      </c>
      <c r="EC191" s="4">
        <v>8.8999999999999999E-3</v>
      </c>
      <c r="ED191" s="4">
        <v>0.85970000000000002</v>
      </c>
      <c r="EE191" s="4">
        <v>0.6532</v>
      </c>
      <c r="EF191" s="4">
        <v>1</v>
      </c>
      <c r="EG191" s="4">
        <v>5.5204000000000004</v>
      </c>
      <c r="EH191" s="5"/>
      <c r="EI191" s="5"/>
      <c r="EJ191" s="5"/>
      <c r="EK191" s="5"/>
      <c r="EL191" s="5"/>
      <c r="EM191" s="5"/>
      <c r="EN191" s="5"/>
      <c r="EO191" s="5"/>
      <c r="EP191" s="4"/>
      <c r="EQ191" s="4"/>
      <c r="ER191" s="4"/>
      <c r="ES191" s="4"/>
      <c r="ET191" s="4"/>
      <c r="EU191" s="4"/>
      <c r="EV191" s="4"/>
      <c r="EW191" s="4"/>
      <c r="EX191" s="5"/>
      <c r="EY191" s="5"/>
      <c r="EZ191" s="5"/>
      <c r="FA191" s="5"/>
      <c r="FB191" s="5"/>
      <c r="FC191" s="5"/>
      <c r="FD191" s="5"/>
      <c r="FE191" s="5"/>
      <c r="FF191" s="4"/>
      <c r="FG191" s="4"/>
      <c r="FH191" s="4"/>
      <c r="FI191" s="4"/>
      <c r="FJ191" s="4"/>
      <c r="FK191" s="4"/>
      <c r="FL191" s="4"/>
      <c r="FM191" s="4"/>
      <c r="FN191" s="5">
        <v>0.63629999999999998</v>
      </c>
      <c r="FO191" s="5">
        <v>0.70340000000000003</v>
      </c>
      <c r="FP191" s="5">
        <v>0.28189999999999998</v>
      </c>
      <c r="FQ191" s="5">
        <v>8.8999999999999999E-3</v>
      </c>
      <c r="FR191" s="5">
        <v>0.86109999999999998</v>
      </c>
      <c r="FS191" s="5">
        <v>0.65439999999999998</v>
      </c>
      <c r="FT191" s="5">
        <v>1</v>
      </c>
      <c r="FU191" s="5">
        <v>6.1967999999999996</v>
      </c>
      <c r="FV191" s="4">
        <v>0.66</v>
      </c>
      <c r="FW191" s="4">
        <v>0.75980000000000003</v>
      </c>
      <c r="FX191" s="4">
        <v>0.23580000000000001</v>
      </c>
      <c r="FY191" s="4">
        <v>1.4800000000000001E-2</v>
      </c>
      <c r="FZ191" s="4">
        <v>0.82709999999999995</v>
      </c>
      <c r="GA191" s="4">
        <v>0.6482</v>
      </c>
      <c r="GB191" s="4">
        <v>0.99990000000000001</v>
      </c>
      <c r="GC191" s="4">
        <v>3.0668000000000002</v>
      </c>
      <c r="GD191" s="5"/>
      <c r="GE191" s="5"/>
      <c r="GF191" s="5"/>
      <c r="GG191" s="5"/>
      <c r="GH191" s="5"/>
      <c r="GI191" s="5"/>
      <c r="GJ191" s="5"/>
      <c r="GK191" s="5"/>
      <c r="GL191" s="4"/>
      <c r="GM191" s="4"/>
      <c r="GN191" s="4"/>
      <c r="GO191" s="4"/>
      <c r="GP191" s="4"/>
      <c r="GQ191" s="4"/>
      <c r="GR191" s="4"/>
      <c r="GS191" s="4"/>
      <c r="GT191" s="5"/>
      <c r="GU191" s="5"/>
      <c r="GV191" s="5"/>
      <c r="GW191" s="5"/>
      <c r="GX191" s="5"/>
      <c r="GY191" s="5"/>
      <c r="GZ191" s="5"/>
      <c r="HA191" s="5"/>
      <c r="HB191" s="4"/>
      <c r="HC191" s="4"/>
      <c r="HD191" s="4"/>
      <c r="HE191" s="4"/>
      <c r="HF191" s="4"/>
      <c r="HG191" s="4"/>
      <c r="HH191" s="4"/>
      <c r="HI191" s="4"/>
      <c r="HJ191" s="5"/>
      <c r="HK191" s="5"/>
      <c r="HL191" s="5"/>
      <c r="HM191" s="5"/>
      <c r="HN191" s="5"/>
      <c r="HO191" s="5"/>
      <c r="HP191" s="5"/>
      <c r="HQ191" s="5"/>
      <c r="HR191" s="4"/>
      <c r="HS191" s="4"/>
      <c r="HT191" s="4"/>
      <c r="HU191" s="4"/>
      <c r="HV191" s="4"/>
      <c r="HW191" s="4"/>
      <c r="HX191" s="4"/>
      <c r="HY191" s="4"/>
      <c r="HZ191" s="5"/>
      <c r="IA191" s="5"/>
      <c r="IB191" s="5"/>
      <c r="IC191" s="5"/>
      <c r="ID191" s="5"/>
      <c r="IE191" s="5"/>
      <c r="IF191" s="5"/>
      <c r="IG191" s="5"/>
      <c r="IH191" s="4"/>
      <c r="II191" s="4"/>
      <c r="IJ191" s="4"/>
      <c r="IK191" s="4"/>
      <c r="IL191" s="4"/>
      <c r="IM191" s="4"/>
      <c r="IN191" s="4"/>
      <c r="IO191" s="4"/>
      <c r="IP191" s="5"/>
      <c r="IQ191" s="5"/>
      <c r="IR191" s="5"/>
      <c r="IS191" s="5"/>
      <c r="IT191" s="5"/>
      <c r="IU191" s="5"/>
      <c r="IV191" s="5"/>
      <c r="IW191" s="5"/>
      <c r="IX191" s="4"/>
      <c r="IY191" s="4"/>
      <c r="IZ191" s="4"/>
      <c r="JA191" s="4"/>
      <c r="JB191" s="4"/>
      <c r="JC191" s="4"/>
      <c r="JD191" s="4"/>
      <c r="JE191" s="4"/>
      <c r="JF191" s="5"/>
      <c r="JG191" s="5"/>
      <c r="JH191" s="5"/>
      <c r="JI191" s="5"/>
      <c r="JJ191" s="5"/>
      <c r="JK191" s="5"/>
      <c r="JL191" s="5"/>
      <c r="JM191" s="5"/>
      <c r="JN191" s="4">
        <f t="shared" si="104"/>
        <v>0.64839999999999998</v>
      </c>
      <c r="JO191" s="4">
        <f t="shared" si="105"/>
        <v>0.73378461538461537</v>
      </c>
      <c r="JP191" s="4">
        <f t="shared" si="106"/>
        <v>0.26136923076923069</v>
      </c>
      <c r="JQ191" s="4">
        <f t="shared" si="107"/>
        <v>1.0861538461538462E-2</v>
      </c>
      <c r="JR191" s="4">
        <f t="shared" si="108"/>
        <v>0.84236153846153838</v>
      </c>
      <c r="JS191" s="4">
        <f t="shared" si="109"/>
        <v>0.65116250000000009</v>
      </c>
      <c r="JT191" s="4">
        <f t="shared" si="110"/>
        <v>0.99865384615384611</v>
      </c>
      <c r="JU191" s="4">
        <f t="shared" si="111"/>
        <v>4.8907846153846162</v>
      </c>
      <c r="JV191" s="1" t="str" cm="1">
        <f t="array" aca="1" ref="JV191" ca="1">CONCATENATE(INDIRECT(ADDRESS(1,MATCH(_xlfn.MINIFS(B191:JM191,metrics.rec,"MAE"),B191:JM191,0)+1)), ", ", INDIRECT(ADDRESS(2,MATCH(_xlfn.MINIFS(B191:JM191,metrics.rec,"MAE"),B191:JM191,0)+1)))</f>
        <v>k=5, r=0.1</v>
      </c>
      <c r="JW191" s="1" t="str" cm="1">
        <f t="array" aca="1" ref="JW191" ca="1">CONCATENATE(INDIRECT(ADDRESS(1,MATCH(_xlfn.MINIFS(B191:JM191,metrics.rec,"MSE"),B191:JM191,0)+1)), ", ", INDIRECT(ADDRESS(2,MATCH(_xlfn.MINIFS(B191:JM191,metrics.rec,"MSE"),B191:JM191,0)+1)))</f>
        <v>k=5, r=0.1</v>
      </c>
      <c r="JX191" s="1" t="str" cm="1">
        <f t="array" aca="1" ref="JX191" ca="1">CONCATENATE(INDIRECT(ADDRESS(1,MATCH(_xlfn.MAXIFS(B191:JM191,metrics.rec,"R"),B191:JM191,0)+1)), ", ", INDIRECT(ADDRESS(2,MATCH(_xlfn.MAXIFS(B191:JM191,metrics.rec,"R"),B191:JM191,0)+1)))</f>
        <v>k=5, r=0.2</v>
      </c>
      <c r="JY191" s="1" t="str" cm="1">
        <f t="array" aca="1" ref="JY191" ca="1">CONCATENATE(INDIRECT(ADDRESS(1,MATCH(_xlfn.MAXIFS(B191:JM191,metrics.rec,"Precision"),B191:JM191,0)+1)), ", ", INDIRECT(ADDRESS(2,MATCH(_xlfn.MAXIFS(B191:JM191,metrics.rec,"Precision"),B191:JM191,0)+1)))</f>
        <v>k=5, r=0.9</v>
      </c>
      <c r="JZ191" s="1" t="str" cm="1">
        <f t="array" aca="1" ref="JZ191" ca="1">CONCATENATE(INDIRECT(ADDRESS(1,MATCH(_xlfn.MAXIFS(B191:JM191,metrics.rec,"Recall"),B191:JM191,0)+1)), ", ", INDIRECT(ADDRESS(2,MATCH(_xlfn.MAXIFS(B191:JM191,metrics.rec,"Recall"),B191:JM191,0)+1)))</f>
        <v>k=5, r=0.1</v>
      </c>
      <c r="KA191" s="1" t="str" cm="1">
        <f t="array" aca="1" ref="KA191" ca="1">CONCATENATE(INDIRECT(ADDRESS(1,MATCH(_xlfn.MAXIFS(B191:JM191,metrics.rec,"Coverage"),B191:JM191,0)+1)), ", ", INDIRECT(ADDRESS(2,MATCH(_xlfn.MAXIFS(B191:JM191,metrics.rec,"Coverage"),B191:JM191,0)+1)))</f>
        <v>k=5, r=0.2</v>
      </c>
      <c r="KB191" s="1" t="str" cm="1">
        <f t="array" aca="1" ref="KB191" ca="1">CONCATENATE(INDIRECT(ADDRESS(1,MATCH(_xlfn.MAXIFS(B191:JM191,metrics.rec,"Recatio"),B191:JM191,0)+1)), ", ", INDIRECT(ADDRESS(2,MATCH(_xlfn.MAXIFS(B191:JM191,metrics.rec,"Recatio"),B191:JM191,0)+1)))</f>
        <v>k=5, r=0.1</v>
      </c>
      <c r="KC191" s="1" t="str" cm="1">
        <f t="array" aca="1" ref="KC191" ca="1">CONCATENATE(INDIRECT(ADDRESS(1,MATCH(_xlfn.MINIFS(B191:JM191,metrics.rec,"Time"),B191:JM191,0)+1)), ", ", INDIRECT(ADDRESS(2,MATCH(_xlfn.MINIFS(B191:JM191,metrics.rec,"Time"),B191:JM191,0)+1)))</f>
        <v>k=5, r=0.9</v>
      </c>
    </row>
    <row r="192" spans="1:289" x14ac:dyDescent="0.2">
      <c r="A192" s="1" t="s">
        <v>167</v>
      </c>
      <c r="B192" s="4">
        <v>0.61560000000000004</v>
      </c>
      <c r="C192" s="4">
        <v>0.65500000000000003</v>
      </c>
      <c r="D192" s="4">
        <v>0.30509999999999998</v>
      </c>
      <c r="E192" s="4">
        <v>1.6000000000000001E-3</v>
      </c>
      <c r="F192" s="4">
        <v>0.88480000000000003</v>
      </c>
      <c r="G192" s="4"/>
      <c r="H192" s="4">
        <v>1</v>
      </c>
      <c r="I192" s="4">
        <v>7.8460999999999999</v>
      </c>
      <c r="J192" s="5">
        <v>0.62050000000000005</v>
      </c>
      <c r="K192" s="5">
        <v>0.66790000000000005</v>
      </c>
      <c r="L192" s="5">
        <v>0.3115</v>
      </c>
      <c r="M192" s="5">
        <v>3.0999999999999999E-3</v>
      </c>
      <c r="N192" s="5">
        <v>0.88119999999999998</v>
      </c>
      <c r="O192" s="5">
        <v>0.65569999999999995</v>
      </c>
      <c r="P192" s="5">
        <v>1</v>
      </c>
      <c r="Q192" s="5">
        <v>8.8562999999999992</v>
      </c>
      <c r="R192" s="4">
        <v>0.626</v>
      </c>
      <c r="S192" s="4">
        <v>0.68130000000000002</v>
      </c>
      <c r="T192" s="4">
        <v>0.2959</v>
      </c>
      <c r="U192" s="4">
        <v>4.7999999999999996E-3</v>
      </c>
      <c r="V192" s="4">
        <v>0.87460000000000004</v>
      </c>
      <c r="W192" s="4"/>
      <c r="X192" s="4">
        <v>1</v>
      </c>
      <c r="Y192" s="4">
        <v>6.5391000000000004</v>
      </c>
      <c r="Z192" s="5">
        <v>0.63039999999999996</v>
      </c>
      <c r="AA192" s="5">
        <v>0.68920000000000003</v>
      </c>
      <c r="AB192" s="5">
        <v>0.29070000000000001</v>
      </c>
      <c r="AC192" s="5">
        <v>6.7000000000000002E-3</v>
      </c>
      <c r="AD192" s="5">
        <v>0.87050000000000005</v>
      </c>
      <c r="AE192" s="5">
        <v>0.65480000000000005</v>
      </c>
      <c r="AF192" s="5">
        <v>1</v>
      </c>
      <c r="AG192" s="5">
        <v>5.8254999999999999</v>
      </c>
      <c r="AH192" s="4">
        <v>0.63670000000000004</v>
      </c>
      <c r="AI192" s="4">
        <v>0.70330000000000004</v>
      </c>
      <c r="AJ192" s="4">
        <v>0.2848</v>
      </c>
      <c r="AK192" s="4">
        <v>8.8999999999999999E-3</v>
      </c>
      <c r="AL192" s="4">
        <v>0.85940000000000005</v>
      </c>
      <c r="AM192" s="4"/>
      <c r="AN192" s="4">
        <v>1</v>
      </c>
      <c r="AO192" s="4">
        <v>4.5664999999999996</v>
      </c>
      <c r="AP192" s="5">
        <v>0.6482</v>
      </c>
      <c r="AQ192" s="5">
        <v>0.72809999999999997</v>
      </c>
      <c r="AR192" s="5">
        <v>0.25459999999999999</v>
      </c>
      <c r="AS192" s="5">
        <v>1.15E-2</v>
      </c>
      <c r="AT192" s="5">
        <v>0.84630000000000005</v>
      </c>
      <c r="AU192" s="5">
        <v>0.65029999999999999</v>
      </c>
      <c r="AV192" s="5">
        <v>1</v>
      </c>
      <c r="AW192" s="5">
        <v>3.9521999999999999</v>
      </c>
      <c r="AX192" s="4">
        <v>0.66139999999999999</v>
      </c>
      <c r="AY192" s="4">
        <v>0.76139999999999997</v>
      </c>
      <c r="AZ192" s="4">
        <v>0.23219999999999999</v>
      </c>
      <c r="BA192" s="4">
        <v>1.4800000000000001E-2</v>
      </c>
      <c r="BB192" s="4">
        <v>0.82769999999999999</v>
      </c>
      <c r="BC192" s="4"/>
      <c r="BD192" s="4">
        <v>1</v>
      </c>
      <c r="BE192" s="4">
        <v>3.4506000000000001</v>
      </c>
      <c r="BF192" s="5">
        <v>0.68889999999999996</v>
      </c>
      <c r="BG192" s="5">
        <v>0.83230000000000004</v>
      </c>
      <c r="BH192" s="5">
        <v>0.19739999999999999</v>
      </c>
      <c r="BI192" s="5">
        <v>1.9699999999999999E-2</v>
      </c>
      <c r="BJ192" s="5">
        <v>0.79090000000000005</v>
      </c>
      <c r="BK192" s="5">
        <v>0.63549999999999995</v>
      </c>
      <c r="BL192" s="5">
        <v>0.99870000000000003</v>
      </c>
      <c r="BM192" s="5">
        <v>1.9218</v>
      </c>
      <c r="BN192" s="4">
        <v>0.74780000000000002</v>
      </c>
      <c r="BO192" s="4">
        <v>0.98009999999999997</v>
      </c>
      <c r="BP192" s="4">
        <v>0.1401</v>
      </c>
      <c r="BQ192" s="4">
        <v>2.86E-2</v>
      </c>
      <c r="BR192" s="4">
        <v>0.70269999999999999</v>
      </c>
      <c r="BS192" s="4"/>
      <c r="BT192" s="4">
        <v>0.9839</v>
      </c>
      <c r="BU192" s="4">
        <v>0.96409999999999996</v>
      </c>
      <c r="BV192" s="5"/>
      <c r="BW192" s="5"/>
      <c r="BX192" s="5"/>
      <c r="BY192" s="5"/>
      <c r="BZ192" s="5"/>
      <c r="CA192" s="5"/>
      <c r="CB192" s="5"/>
      <c r="CC192" s="5"/>
      <c r="CD192" s="4"/>
      <c r="CE192" s="4"/>
      <c r="CF192" s="4"/>
      <c r="CG192" s="4"/>
      <c r="CH192" s="4"/>
      <c r="CI192" s="4"/>
      <c r="CJ192" s="4"/>
      <c r="CK192" s="4"/>
      <c r="CL192" s="5">
        <v>0.63770000000000004</v>
      </c>
      <c r="CM192" s="5">
        <v>0.70569999999999999</v>
      </c>
      <c r="CN192" s="5">
        <v>0.28100000000000003</v>
      </c>
      <c r="CO192" s="5">
        <v>8.8999999999999999E-3</v>
      </c>
      <c r="CP192" s="5">
        <v>0.86109999999999998</v>
      </c>
      <c r="CQ192" s="5">
        <v>0.65349999999999997</v>
      </c>
      <c r="CR192" s="5">
        <v>1</v>
      </c>
      <c r="CS192" s="5">
        <v>4.6894</v>
      </c>
      <c r="CT192" s="4"/>
      <c r="CU192" s="4"/>
      <c r="CV192" s="4"/>
      <c r="CW192" s="4"/>
      <c r="CX192" s="4"/>
      <c r="CY192" s="4"/>
      <c r="CZ192" s="4"/>
      <c r="DA192" s="4"/>
      <c r="DB192" s="5"/>
      <c r="DC192" s="5"/>
      <c r="DD192" s="5"/>
      <c r="DE192" s="5"/>
      <c r="DF192" s="5"/>
      <c r="DG192" s="5"/>
      <c r="DH192" s="5"/>
      <c r="DI192" s="5"/>
      <c r="DJ192" s="4"/>
      <c r="DK192" s="4"/>
      <c r="DL192" s="4"/>
      <c r="DM192" s="4"/>
      <c r="DN192" s="4"/>
      <c r="DO192" s="4"/>
      <c r="DP192" s="4"/>
      <c r="DQ192" s="4"/>
      <c r="DR192" s="5"/>
      <c r="DS192" s="5"/>
      <c r="DT192" s="5"/>
      <c r="DU192" s="5"/>
      <c r="DV192" s="5"/>
      <c r="DW192" s="5"/>
      <c r="DX192" s="5"/>
      <c r="DY192" s="5"/>
      <c r="DZ192" s="4">
        <v>0.63759999999999994</v>
      </c>
      <c r="EA192" s="4">
        <v>0.70569999999999999</v>
      </c>
      <c r="EB192" s="4">
        <v>0.28470000000000001</v>
      </c>
      <c r="EC192" s="4">
        <v>8.8999999999999999E-3</v>
      </c>
      <c r="ED192" s="4">
        <v>0.8589</v>
      </c>
      <c r="EE192" s="4">
        <v>0.65239999999999998</v>
      </c>
      <c r="EF192" s="4">
        <v>1</v>
      </c>
      <c r="EG192" s="4">
        <v>5.7365000000000004</v>
      </c>
      <c r="EH192" s="5"/>
      <c r="EI192" s="5"/>
      <c r="EJ192" s="5"/>
      <c r="EK192" s="5"/>
      <c r="EL192" s="5"/>
      <c r="EM192" s="5"/>
      <c r="EN192" s="5"/>
      <c r="EO192" s="5"/>
      <c r="EP192" s="4"/>
      <c r="EQ192" s="4"/>
      <c r="ER192" s="4"/>
      <c r="ES192" s="4"/>
      <c r="ET192" s="4"/>
      <c r="EU192" s="4"/>
      <c r="EV192" s="4"/>
      <c r="EW192" s="4"/>
      <c r="EX192" s="5"/>
      <c r="EY192" s="5"/>
      <c r="EZ192" s="5"/>
      <c r="FA192" s="5"/>
      <c r="FB192" s="5"/>
      <c r="FC192" s="5"/>
      <c r="FD192" s="5"/>
      <c r="FE192" s="5"/>
      <c r="FF192" s="4"/>
      <c r="FG192" s="4"/>
      <c r="FH192" s="4"/>
      <c r="FI192" s="4"/>
      <c r="FJ192" s="4"/>
      <c r="FK192" s="4"/>
      <c r="FL192" s="4"/>
      <c r="FM192" s="4"/>
      <c r="FN192" s="5">
        <v>0.63819999999999999</v>
      </c>
      <c r="FO192" s="5">
        <v>0.70720000000000005</v>
      </c>
      <c r="FP192" s="5">
        <v>0.28060000000000002</v>
      </c>
      <c r="FQ192" s="5">
        <v>8.8999999999999999E-3</v>
      </c>
      <c r="FR192" s="5">
        <v>0.86060000000000003</v>
      </c>
      <c r="FS192" s="5">
        <v>0.65369999999999995</v>
      </c>
      <c r="FT192" s="5">
        <v>1</v>
      </c>
      <c r="FU192" s="5">
        <v>5.9705000000000004</v>
      </c>
      <c r="FV192" s="4">
        <v>0.66159999999999997</v>
      </c>
      <c r="FW192" s="4">
        <v>0.76300000000000001</v>
      </c>
      <c r="FX192" s="4">
        <v>0.23599999999999999</v>
      </c>
      <c r="FY192" s="4">
        <v>1.4800000000000001E-2</v>
      </c>
      <c r="FZ192" s="4">
        <v>0.82679999999999998</v>
      </c>
      <c r="GA192" s="4">
        <v>0.64770000000000005</v>
      </c>
      <c r="GB192" s="4">
        <v>0.99990000000000001</v>
      </c>
      <c r="GC192" s="4">
        <v>3.0482</v>
      </c>
      <c r="GD192" s="5"/>
      <c r="GE192" s="5"/>
      <c r="GF192" s="5"/>
      <c r="GG192" s="5"/>
      <c r="GH192" s="5"/>
      <c r="GI192" s="5"/>
      <c r="GJ192" s="5"/>
      <c r="GK192" s="5"/>
      <c r="GL192" s="4"/>
      <c r="GM192" s="4"/>
      <c r="GN192" s="4"/>
      <c r="GO192" s="4"/>
      <c r="GP192" s="4"/>
      <c r="GQ192" s="4"/>
      <c r="GR192" s="4"/>
      <c r="GS192" s="4"/>
      <c r="GT192" s="5"/>
      <c r="GU192" s="5"/>
      <c r="GV192" s="5"/>
      <c r="GW192" s="5"/>
      <c r="GX192" s="5"/>
      <c r="GY192" s="5"/>
      <c r="GZ192" s="5"/>
      <c r="HA192" s="5"/>
      <c r="HB192" s="4"/>
      <c r="HC192" s="4"/>
      <c r="HD192" s="4"/>
      <c r="HE192" s="4"/>
      <c r="HF192" s="4"/>
      <c r="HG192" s="4"/>
      <c r="HH192" s="4"/>
      <c r="HI192" s="4"/>
      <c r="HJ192" s="5"/>
      <c r="HK192" s="5"/>
      <c r="HL192" s="5"/>
      <c r="HM192" s="5"/>
      <c r="HN192" s="5"/>
      <c r="HO192" s="5"/>
      <c r="HP192" s="5"/>
      <c r="HQ192" s="5"/>
      <c r="HR192" s="4"/>
      <c r="HS192" s="4"/>
      <c r="HT192" s="4"/>
      <c r="HU192" s="4"/>
      <c r="HV192" s="4"/>
      <c r="HW192" s="4"/>
      <c r="HX192" s="4"/>
      <c r="HY192" s="4"/>
      <c r="HZ192" s="5"/>
      <c r="IA192" s="5"/>
      <c r="IB192" s="5"/>
      <c r="IC192" s="5"/>
      <c r="ID192" s="5"/>
      <c r="IE192" s="5"/>
      <c r="IF192" s="5"/>
      <c r="IG192" s="5"/>
      <c r="IH192" s="4"/>
      <c r="II192" s="4"/>
      <c r="IJ192" s="4"/>
      <c r="IK192" s="4"/>
      <c r="IL192" s="4"/>
      <c r="IM192" s="4"/>
      <c r="IN192" s="4"/>
      <c r="IO192" s="4"/>
      <c r="IP192" s="5"/>
      <c r="IQ192" s="5"/>
      <c r="IR192" s="5"/>
      <c r="IS192" s="5"/>
      <c r="IT192" s="5"/>
      <c r="IU192" s="5"/>
      <c r="IV192" s="5"/>
      <c r="IW192" s="5"/>
      <c r="IX192" s="4"/>
      <c r="IY192" s="4"/>
      <c r="IZ192" s="4"/>
      <c r="JA192" s="4"/>
      <c r="JB192" s="4"/>
      <c r="JC192" s="4"/>
      <c r="JD192" s="4"/>
      <c r="JE192" s="4"/>
      <c r="JF192" s="5"/>
      <c r="JG192" s="5"/>
      <c r="JH192" s="5"/>
      <c r="JI192" s="5"/>
      <c r="JJ192" s="5"/>
      <c r="JK192" s="5"/>
      <c r="JL192" s="5"/>
      <c r="JM192" s="5"/>
      <c r="JN192" s="4">
        <f t="shared" si="104"/>
        <v>0.65004615384615394</v>
      </c>
      <c r="JO192" s="4">
        <f t="shared" si="105"/>
        <v>0.73693846153846165</v>
      </c>
      <c r="JP192" s="4">
        <f t="shared" si="106"/>
        <v>0.2611230769230769</v>
      </c>
      <c r="JQ192" s="4">
        <f t="shared" si="107"/>
        <v>1.0861538461538462E-2</v>
      </c>
      <c r="JR192" s="4">
        <f t="shared" si="108"/>
        <v>0.84196153846153854</v>
      </c>
      <c r="JS192" s="4">
        <f t="shared" si="109"/>
        <v>0.65044999999999997</v>
      </c>
      <c r="JT192" s="4">
        <f t="shared" si="110"/>
        <v>0.99865384615384611</v>
      </c>
      <c r="JU192" s="4">
        <f t="shared" si="111"/>
        <v>4.874369230769231</v>
      </c>
      <c r="JV192" s="1" t="str" cm="1">
        <f t="array" aca="1" ref="JV192" ca="1">CONCATENATE(INDIRECT(ADDRESS(1,MATCH(_xlfn.MINIFS(B192:JM192,metrics.rec,"MAE"),B192:JM192,0)+1)), ", ", INDIRECT(ADDRESS(2,MATCH(_xlfn.MINIFS(B192:JM192,metrics.rec,"MAE"),B192:JM192,0)+1)))</f>
        <v>k=5, r=0.1</v>
      </c>
      <c r="JW192" s="1" t="str" cm="1">
        <f t="array" aca="1" ref="JW192" ca="1">CONCATENATE(INDIRECT(ADDRESS(1,MATCH(_xlfn.MINIFS(B192:JM192,metrics.rec,"MSE"),B192:JM192,0)+1)), ", ", INDIRECT(ADDRESS(2,MATCH(_xlfn.MINIFS(B192:JM192,metrics.rec,"MSE"),B192:JM192,0)+1)))</f>
        <v>k=5, r=0.1</v>
      </c>
      <c r="JX192" s="1" t="str" cm="1">
        <f t="array" aca="1" ref="JX192" ca="1">CONCATENATE(INDIRECT(ADDRESS(1,MATCH(_xlfn.MAXIFS(B192:JM192,metrics.rec,"R"),B192:JM192,0)+1)), ", ", INDIRECT(ADDRESS(2,MATCH(_xlfn.MAXIFS(B192:JM192,metrics.rec,"R"),B192:JM192,0)+1)))</f>
        <v>k=5, r=0.2</v>
      </c>
      <c r="JY192" s="1" t="str" cm="1">
        <f t="array" aca="1" ref="JY192" ca="1">CONCATENATE(INDIRECT(ADDRESS(1,MATCH(_xlfn.MAXIFS(B192:JM192,metrics.rec,"Precision"),B192:JM192,0)+1)), ", ", INDIRECT(ADDRESS(2,MATCH(_xlfn.MAXIFS(B192:JM192,metrics.rec,"Precision"),B192:JM192,0)+1)))</f>
        <v>k=5, r=0.9</v>
      </c>
      <c r="JZ192" s="1" t="str" cm="1">
        <f t="array" aca="1" ref="JZ192" ca="1">CONCATENATE(INDIRECT(ADDRESS(1,MATCH(_xlfn.MAXIFS(B192:JM192,metrics.rec,"Recall"),B192:JM192,0)+1)), ", ", INDIRECT(ADDRESS(2,MATCH(_xlfn.MAXIFS(B192:JM192,metrics.rec,"Recall"),B192:JM192,0)+1)))</f>
        <v>k=5, r=0.1</v>
      </c>
      <c r="KA192" s="1" t="str" cm="1">
        <f t="array" aca="1" ref="KA192" ca="1">CONCATENATE(INDIRECT(ADDRESS(1,MATCH(_xlfn.MAXIFS(B192:JM192,metrics.rec,"Coverage"),B192:JM192,0)+1)), ", ", INDIRECT(ADDRESS(2,MATCH(_xlfn.MAXIFS(B192:JM192,metrics.rec,"Coverage"),B192:JM192,0)+1)))</f>
        <v>k=5, r=0.2</v>
      </c>
      <c r="KB192" s="1" t="str" cm="1">
        <f t="array" aca="1" ref="KB192" ca="1">CONCATENATE(INDIRECT(ADDRESS(1,MATCH(_xlfn.MAXIFS(B192:JM192,metrics.rec,"Recatio"),B192:JM192,0)+1)), ", ", INDIRECT(ADDRESS(2,MATCH(_xlfn.MAXIFS(B192:JM192,metrics.rec,"Recatio"),B192:JM192,0)+1)))</f>
        <v>k=5, r=0.1</v>
      </c>
      <c r="KC192" s="1" t="str" cm="1">
        <f t="array" aca="1" ref="KC192" ca="1">CONCATENATE(INDIRECT(ADDRESS(1,MATCH(_xlfn.MINIFS(B192:JM192,metrics.rec,"Time"),B192:JM192,0)+1)), ", ", INDIRECT(ADDRESS(2,MATCH(_xlfn.MINIFS(B192:JM192,metrics.rec,"Time"),B192:JM192,0)+1)))</f>
        <v>k=5, r=0.9</v>
      </c>
    </row>
    <row r="193" spans="1:289" x14ac:dyDescent="0.2">
      <c r="A193" s="1" t="s">
        <v>250</v>
      </c>
      <c r="B193" s="4">
        <v>0.60529999999999995</v>
      </c>
      <c r="C193" s="4">
        <v>0.63700000000000001</v>
      </c>
      <c r="D193" s="4">
        <v>0.31080000000000002</v>
      </c>
      <c r="E193" s="4">
        <v>1.6000000000000001E-3</v>
      </c>
      <c r="F193" s="4">
        <v>0.88819999999999999</v>
      </c>
      <c r="G193" s="4">
        <v>0.65010000000000001</v>
      </c>
      <c r="H193" s="4">
        <v>1</v>
      </c>
      <c r="I193" s="4">
        <v>12.9846</v>
      </c>
      <c r="J193" s="5">
        <v>0.6119</v>
      </c>
      <c r="K193" s="5">
        <v>0.65180000000000005</v>
      </c>
      <c r="L193" s="5">
        <v>0.317</v>
      </c>
      <c r="M193" s="5">
        <v>3.0999999999999999E-3</v>
      </c>
      <c r="N193" s="5">
        <v>0.88260000000000005</v>
      </c>
      <c r="O193" s="5">
        <v>0.64539999999999997</v>
      </c>
      <c r="P193" s="5">
        <v>1</v>
      </c>
      <c r="Q193" s="5">
        <v>9.1201000000000008</v>
      </c>
      <c r="R193" s="4">
        <v>0.61970000000000003</v>
      </c>
      <c r="S193" s="4">
        <v>0.67030000000000001</v>
      </c>
      <c r="T193" s="4">
        <v>0.29809999999999998</v>
      </c>
      <c r="U193" s="4">
        <v>4.8999999999999998E-3</v>
      </c>
      <c r="V193" s="4">
        <v>0.87660000000000005</v>
      </c>
      <c r="W193" s="4">
        <v>0.63980000000000004</v>
      </c>
      <c r="X193" s="4">
        <v>1</v>
      </c>
      <c r="Y193" s="4">
        <v>6.4679000000000002</v>
      </c>
      <c r="Z193" s="5">
        <v>0.62580000000000002</v>
      </c>
      <c r="AA193" s="5">
        <v>0.68179999999999996</v>
      </c>
      <c r="AB193" s="5">
        <v>0.28770000000000001</v>
      </c>
      <c r="AC193" s="5">
        <v>6.8999999999999999E-3</v>
      </c>
      <c r="AD193" s="5">
        <v>0.87160000000000004</v>
      </c>
      <c r="AE193" s="5">
        <v>0.63439999999999996</v>
      </c>
      <c r="AF193" s="5">
        <v>1</v>
      </c>
      <c r="AG193" s="5">
        <v>5.9825999999999997</v>
      </c>
      <c r="AH193" s="4">
        <v>0.63360000000000005</v>
      </c>
      <c r="AI193" s="4">
        <v>0.69879999999999998</v>
      </c>
      <c r="AJ193" s="4">
        <v>0.27689999999999998</v>
      </c>
      <c r="AK193" s="4">
        <v>9.2999999999999992E-3</v>
      </c>
      <c r="AL193" s="4">
        <v>0.85809999999999997</v>
      </c>
      <c r="AM193" s="4">
        <v>0.62470000000000003</v>
      </c>
      <c r="AN193" s="4">
        <v>1</v>
      </c>
      <c r="AO193" s="4">
        <v>5.2045000000000003</v>
      </c>
      <c r="AP193" s="5">
        <v>0.6482</v>
      </c>
      <c r="AQ193" s="5">
        <v>0.73119999999999996</v>
      </c>
      <c r="AR193" s="5">
        <v>0.247</v>
      </c>
      <c r="AS193" s="5">
        <v>1.23E-2</v>
      </c>
      <c r="AT193" s="5">
        <v>0.84309999999999996</v>
      </c>
      <c r="AU193" s="5">
        <v>0.60540000000000005</v>
      </c>
      <c r="AV193" s="5">
        <v>0.99970000000000003</v>
      </c>
      <c r="AW193" s="5">
        <v>3.8988999999999998</v>
      </c>
      <c r="AX193" s="4">
        <v>0.66520000000000001</v>
      </c>
      <c r="AY193" s="4">
        <v>0.77280000000000004</v>
      </c>
      <c r="AZ193" s="4">
        <v>0.21929999999999999</v>
      </c>
      <c r="BA193" s="4">
        <v>1.6799999999999999E-2</v>
      </c>
      <c r="BB193" s="4">
        <v>0.81920000000000004</v>
      </c>
      <c r="BC193" s="4">
        <v>0.5675</v>
      </c>
      <c r="BD193" s="4">
        <v>1</v>
      </c>
      <c r="BE193" s="4">
        <v>2.9336000000000002</v>
      </c>
      <c r="BF193" s="5">
        <v>0.69450000000000001</v>
      </c>
      <c r="BG193" s="5">
        <v>0.84599999999999997</v>
      </c>
      <c r="BH193" s="5">
        <v>0.1903</v>
      </c>
      <c r="BI193" s="5">
        <v>2.53E-2</v>
      </c>
      <c r="BJ193" s="5">
        <v>0.76980000000000004</v>
      </c>
      <c r="BK193" s="5">
        <v>0.4824</v>
      </c>
      <c r="BL193" s="5">
        <v>0.998</v>
      </c>
      <c r="BM193" s="5">
        <v>1.8915</v>
      </c>
      <c r="BN193" s="4">
        <v>0.74029999999999996</v>
      </c>
      <c r="BO193" s="4">
        <v>0.95620000000000005</v>
      </c>
      <c r="BP193" s="4">
        <v>0.15090000000000001</v>
      </c>
      <c r="BQ193" s="4">
        <v>5.45E-2</v>
      </c>
      <c r="BR193" s="4">
        <v>0.59609999999999996</v>
      </c>
      <c r="BS193" s="4">
        <v>0.27239999999999998</v>
      </c>
      <c r="BT193" s="4">
        <v>0.97599999999999998</v>
      </c>
      <c r="BU193" s="4">
        <v>0.82809999999999995</v>
      </c>
      <c r="BV193" s="5"/>
      <c r="BW193" s="5"/>
      <c r="BX193" s="5"/>
      <c r="BY193" s="5"/>
      <c r="BZ193" s="5"/>
      <c r="CA193" s="5"/>
      <c r="CB193" s="5"/>
      <c r="CC193" s="5"/>
      <c r="CD193" s="4"/>
      <c r="CE193" s="4"/>
      <c r="CF193" s="4"/>
      <c r="CG193" s="4"/>
      <c r="CH193" s="4"/>
      <c r="CI193" s="4"/>
      <c r="CJ193" s="4"/>
      <c r="CK193" s="4"/>
      <c r="CL193" s="5">
        <v>0.63519999999999999</v>
      </c>
      <c r="CM193" s="5">
        <v>0.70350000000000001</v>
      </c>
      <c r="CN193" s="5">
        <v>0.27560000000000001</v>
      </c>
      <c r="CO193" s="5">
        <v>9.2999999999999992E-3</v>
      </c>
      <c r="CP193" s="5">
        <v>0.85960000000000003</v>
      </c>
      <c r="CQ193" s="5">
        <v>0.62450000000000006</v>
      </c>
      <c r="CR193" s="5">
        <v>1</v>
      </c>
      <c r="CS193" s="5">
        <v>4.8295000000000003</v>
      </c>
      <c r="CT193" s="4"/>
      <c r="CU193" s="4"/>
      <c r="CV193" s="4"/>
      <c r="CW193" s="4"/>
      <c r="CX193" s="4"/>
      <c r="CY193" s="4"/>
      <c r="CZ193" s="4"/>
      <c r="DA193" s="4"/>
      <c r="DB193" s="5"/>
      <c r="DC193" s="5"/>
      <c r="DD193" s="5"/>
      <c r="DE193" s="5"/>
      <c r="DF193" s="5"/>
      <c r="DG193" s="5"/>
      <c r="DH193" s="5"/>
      <c r="DI193" s="5"/>
      <c r="DJ193" s="4"/>
      <c r="DK193" s="4"/>
      <c r="DL193" s="4"/>
      <c r="DM193" s="4"/>
      <c r="DN193" s="4"/>
      <c r="DO193" s="4"/>
      <c r="DP193" s="4"/>
      <c r="DQ193" s="4"/>
      <c r="DR193" s="5"/>
      <c r="DS193" s="5"/>
      <c r="DT193" s="5"/>
      <c r="DU193" s="5"/>
      <c r="DV193" s="5"/>
      <c r="DW193" s="5"/>
      <c r="DX193" s="5"/>
      <c r="DY193" s="5"/>
      <c r="DZ193" s="4">
        <v>0.63480000000000003</v>
      </c>
      <c r="EA193" s="4">
        <v>0.70169999999999999</v>
      </c>
      <c r="EB193" s="4">
        <v>0.27960000000000002</v>
      </c>
      <c r="EC193" s="4">
        <v>9.2999999999999992E-3</v>
      </c>
      <c r="ED193" s="4">
        <v>0.8579</v>
      </c>
      <c r="EE193" s="4">
        <v>0.62360000000000004</v>
      </c>
      <c r="EF193" s="4">
        <v>1</v>
      </c>
      <c r="EG193" s="4">
        <v>5.1768000000000001</v>
      </c>
      <c r="EH193" s="5"/>
      <c r="EI193" s="5"/>
      <c r="EJ193" s="5"/>
      <c r="EK193" s="5"/>
      <c r="EL193" s="5"/>
      <c r="EM193" s="5"/>
      <c r="EN193" s="5"/>
      <c r="EO193" s="5"/>
      <c r="EP193" s="4"/>
      <c r="EQ193" s="4"/>
      <c r="ER193" s="4"/>
      <c r="ES193" s="4"/>
      <c r="ET193" s="4"/>
      <c r="EU193" s="4"/>
      <c r="EV193" s="4"/>
      <c r="EW193" s="4"/>
      <c r="EX193" s="5"/>
      <c r="EY193" s="5"/>
      <c r="EZ193" s="5"/>
      <c r="FA193" s="5"/>
      <c r="FB193" s="5"/>
      <c r="FC193" s="5"/>
      <c r="FD193" s="5"/>
      <c r="FE193" s="5"/>
      <c r="FF193" s="4"/>
      <c r="FG193" s="4"/>
      <c r="FH193" s="4"/>
      <c r="FI193" s="4"/>
      <c r="FJ193" s="4"/>
      <c r="FK193" s="4"/>
      <c r="FL193" s="4"/>
      <c r="FM193" s="4"/>
      <c r="FN193" s="5"/>
      <c r="FO193" s="5"/>
      <c r="FP193" s="5"/>
      <c r="FQ193" s="5"/>
      <c r="FR193" s="5"/>
      <c r="FS193" s="5"/>
      <c r="FT193" s="5"/>
      <c r="FU193" s="5"/>
      <c r="FV193" s="4">
        <v>0.6653</v>
      </c>
      <c r="FW193" s="4">
        <v>0.77400000000000002</v>
      </c>
      <c r="FX193" s="4">
        <v>0.2248</v>
      </c>
      <c r="FY193" s="4">
        <v>1.67E-2</v>
      </c>
      <c r="FZ193" s="4">
        <v>0.81899999999999995</v>
      </c>
      <c r="GA193" s="4">
        <v>0.56910000000000005</v>
      </c>
      <c r="GB193" s="4">
        <v>0.99980000000000002</v>
      </c>
      <c r="GC193" s="4">
        <v>2.9725000000000001</v>
      </c>
      <c r="GD193" s="5"/>
      <c r="GE193" s="5"/>
      <c r="GF193" s="5"/>
      <c r="GG193" s="5"/>
      <c r="GH193" s="5"/>
      <c r="GI193" s="5"/>
      <c r="GJ193" s="5"/>
      <c r="GK193" s="5"/>
      <c r="GL193" s="4"/>
      <c r="GM193" s="4"/>
      <c r="GN193" s="4"/>
      <c r="GO193" s="4"/>
      <c r="GP193" s="4"/>
      <c r="GQ193" s="4"/>
      <c r="GR193" s="4"/>
      <c r="GS193" s="4"/>
      <c r="GT193" s="5"/>
      <c r="GU193" s="5"/>
      <c r="GV193" s="5"/>
      <c r="GW193" s="5"/>
      <c r="GX193" s="5"/>
      <c r="GY193" s="5"/>
      <c r="GZ193" s="5"/>
      <c r="HA193" s="5"/>
      <c r="HB193" s="4"/>
      <c r="HC193" s="4"/>
      <c r="HD193" s="4"/>
      <c r="HE193" s="4"/>
      <c r="HF193" s="4"/>
      <c r="HG193" s="4"/>
      <c r="HH193" s="4"/>
      <c r="HI193" s="4"/>
      <c r="HJ193" s="5"/>
      <c r="HK193" s="5"/>
      <c r="HL193" s="5"/>
      <c r="HM193" s="5"/>
      <c r="HN193" s="5"/>
      <c r="HO193" s="5"/>
      <c r="HP193" s="5"/>
      <c r="HQ193" s="5"/>
      <c r="HR193" s="4"/>
      <c r="HS193" s="4"/>
      <c r="HT193" s="4"/>
      <c r="HU193" s="4"/>
      <c r="HV193" s="4"/>
      <c r="HW193" s="4"/>
      <c r="HX193" s="4"/>
      <c r="HY193" s="4"/>
      <c r="HZ193" s="5"/>
      <c r="IA193" s="5"/>
      <c r="IB193" s="5"/>
      <c r="IC193" s="5"/>
      <c r="ID193" s="5"/>
      <c r="IE193" s="5"/>
      <c r="IF193" s="5"/>
      <c r="IG193" s="5"/>
      <c r="IH193" s="4"/>
      <c r="II193" s="4"/>
      <c r="IJ193" s="4"/>
      <c r="IK193" s="4"/>
      <c r="IL193" s="4"/>
      <c r="IM193" s="4"/>
      <c r="IN193" s="4"/>
      <c r="IO193" s="4"/>
      <c r="IP193" s="5"/>
      <c r="IQ193" s="5"/>
      <c r="IR193" s="5"/>
      <c r="IS193" s="5"/>
      <c r="IT193" s="5"/>
      <c r="IU193" s="5"/>
      <c r="IV193" s="5"/>
      <c r="IW193" s="5"/>
      <c r="IX193" s="4"/>
      <c r="IY193" s="4"/>
      <c r="IZ193" s="4"/>
      <c r="JA193" s="4"/>
      <c r="JB193" s="4"/>
      <c r="JC193" s="4"/>
      <c r="JD193" s="4"/>
      <c r="JE193" s="4"/>
      <c r="JF193" s="5"/>
      <c r="JG193" s="5"/>
      <c r="JH193" s="5"/>
      <c r="JI193" s="5"/>
      <c r="JJ193" s="5"/>
      <c r="JK193" s="5"/>
      <c r="JL193" s="5"/>
      <c r="JM193" s="5"/>
      <c r="JN193" s="4">
        <f t="shared" ref="JN193" si="112">AVERAGEIFS(B193:JM193,metrics.rec,"MAE")</f>
        <v>0.64831666666666676</v>
      </c>
      <c r="JO193" s="4">
        <f t="shared" ref="JO193" si="113">AVERAGEIFS(B193:JM193,metrics.rec,"MSE")</f>
        <v>0.73542499999999988</v>
      </c>
      <c r="JP193" s="4">
        <f t="shared" ref="JP193" si="114">AVERAGEIFS(B193:JM193,metrics.rec,"R")</f>
        <v>0.25650000000000001</v>
      </c>
      <c r="JQ193" s="4">
        <f t="shared" ref="JQ193" si="115">AVERAGEIFS(B193:JM193,metrics.rec,"Precision")</f>
        <v>1.4166666666666668E-2</v>
      </c>
      <c r="JR193" s="4">
        <f t="shared" ref="JR193" si="116">AVERAGEIFS(B193:JM193,metrics.rec,"Recall")</f>
        <v>0.82848333333333335</v>
      </c>
      <c r="JS193" s="4">
        <f t="shared" ref="JS193" si="117">AVERAGEIFS(B193:JM193,metrics.rec,"Coverage")</f>
        <v>0.57827499999999998</v>
      </c>
      <c r="JT193" s="4">
        <f t="shared" ref="JT193" si="118">AVERAGEIFS(B193:JM193,metrics.rec,"Recatio")</f>
        <v>0.99779166666666674</v>
      </c>
      <c r="JU193" s="4">
        <f t="shared" ref="JU193" si="119">AVERAGEIFS(B193:JM193,metrics.rec,"Time")</f>
        <v>5.1908833333333328</v>
      </c>
      <c r="JV193" s="1" t="str" cm="1">
        <f t="array" aca="1" ref="JV193" ca="1">CONCATENATE(INDIRECT(ADDRESS(1,MATCH(_xlfn.MINIFS(B193:JM193,metrics.rec,"MAE"),B193:JM193,0)+1)), ", ", INDIRECT(ADDRESS(2,MATCH(_xlfn.MINIFS(B193:JM193,metrics.rec,"MAE"),B193:JM193,0)+1)))</f>
        <v>k=5, r=0.1</v>
      </c>
      <c r="JW193" s="1" t="str" cm="1">
        <f t="array" aca="1" ref="JW193" ca="1">CONCATENATE(INDIRECT(ADDRESS(1,MATCH(_xlfn.MINIFS(B193:JM193,metrics.rec,"MSE"),B193:JM193,0)+1)), ", ", INDIRECT(ADDRESS(2,MATCH(_xlfn.MINIFS(B193:JM193,metrics.rec,"MSE"),B193:JM193,0)+1)))</f>
        <v>k=5, r=0.1</v>
      </c>
      <c r="JX193" s="1" t="str" cm="1">
        <f t="array" aca="1" ref="JX193" ca="1">CONCATENATE(INDIRECT(ADDRESS(1,MATCH(_xlfn.MAXIFS(B193:JM193,metrics.rec,"R"),B193:JM193,0)+1)), ", ", INDIRECT(ADDRESS(2,MATCH(_xlfn.MAXIFS(B193:JM193,metrics.rec,"R"),B193:JM193,0)+1)))</f>
        <v>k=5, r=0.2</v>
      </c>
      <c r="JY193" s="1" t="str" cm="1">
        <f t="array" aca="1" ref="JY193" ca="1">CONCATENATE(INDIRECT(ADDRESS(1,MATCH(_xlfn.MAXIFS(B193:JM193,metrics.rec,"Precision"),B193:JM193,0)+1)), ", ", INDIRECT(ADDRESS(2,MATCH(_xlfn.MAXIFS(B193:JM193,metrics.rec,"Precision"),B193:JM193,0)+1)))</f>
        <v>k=5, r=0.9</v>
      </c>
      <c r="JZ193" s="1" t="str" cm="1">
        <f t="array" aca="1" ref="JZ193" ca="1">CONCATENATE(INDIRECT(ADDRESS(1,MATCH(_xlfn.MAXIFS(B193:JM193,metrics.rec,"Recall"),B193:JM193,0)+1)), ", ", INDIRECT(ADDRESS(2,MATCH(_xlfn.MAXIFS(B193:JM193,metrics.rec,"Recall"),B193:JM193,0)+1)))</f>
        <v>k=5, r=0.1</v>
      </c>
      <c r="KA193" s="1" t="str" cm="1">
        <f t="array" aca="1" ref="KA193" ca="1">CONCATENATE(INDIRECT(ADDRESS(1,MATCH(_xlfn.MAXIFS(B193:JM193,metrics.rec,"Coverage"),B193:JM193,0)+1)), ", ", INDIRECT(ADDRESS(2,MATCH(_xlfn.MAXIFS(B193:JM193,metrics.rec,"Coverage"),B193:JM193,0)+1)))</f>
        <v>k=5, r=0.1</v>
      </c>
      <c r="KB193" s="1" t="str" cm="1">
        <f t="array" aca="1" ref="KB193" ca="1">CONCATENATE(INDIRECT(ADDRESS(1,MATCH(_xlfn.MAXIFS(B193:JM193,metrics.rec,"Recatio"),B193:JM193,0)+1)), ", ", INDIRECT(ADDRESS(2,MATCH(_xlfn.MAXIFS(B193:JM193,metrics.rec,"Recatio"),B193:JM193,0)+1)))</f>
        <v>k=5, r=0.1</v>
      </c>
      <c r="KC193" s="1" t="str" cm="1">
        <f t="array" aca="1" ref="KC193" ca="1">CONCATENATE(INDIRECT(ADDRESS(1,MATCH(_xlfn.MINIFS(B193:JM193,metrics.rec,"Time"),B193:JM193,0)+1)), ", ", INDIRECT(ADDRESS(2,MATCH(_xlfn.MINIFS(B193:JM193,metrics.rec,"Time"),B193:JM193,0)+1)))</f>
        <v>k=5, r=0.9</v>
      </c>
    </row>
    <row r="194" spans="1:289" x14ac:dyDescent="0.2">
      <c r="A194" s="1" t="s">
        <v>251</v>
      </c>
      <c r="B194" s="4">
        <v>0.61360000000000003</v>
      </c>
      <c r="C194" s="4">
        <v>0.65059999999999996</v>
      </c>
      <c r="D194" s="4">
        <v>0.30730000000000002</v>
      </c>
      <c r="E194" s="4">
        <v>1.6000000000000001E-3</v>
      </c>
      <c r="F194" s="4">
        <v>0.88629999999999998</v>
      </c>
      <c r="G194" s="4">
        <v>0.65139999999999998</v>
      </c>
      <c r="H194" s="4">
        <v>1</v>
      </c>
      <c r="I194" s="4">
        <v>15.0756</v>
      </c>
      <c r="J194" s="5">
        <v>0.61799999999999999</v>
      </c>
      <c r="K194" s="5">
        <v>0.6623</v>
      </c>
      <c r="L194" s="5">
        <v>0.31769999999999998</v>
      </c>
      <c r="M194" s="5">
        <v>3.0999999999999999E-3</v>
      </c>
      <c r="N194" s="5">
        <v>0.88200000000000001</v>
      </c>
      <c r="O194" s="5">
        <v>0.64770000000000005</v>
      </c>
      <c r="P194" s="5">
        <v>1</v>
      </c>
      <c r="Q194" s="5">
        <v>8.8469999999999995</v>
      </c>
      <c r="R194" s="4">
        <v>0.62370000000000003</v>
      </c>
      <c r="S194" s="4">
        <v>0.67549999999999999</v>
      </c>
      <c r="T194" s="4">
        <v>0.30170000000000002</v>
      </c>
      <c r="U194" s="4">
        <v>4.8999999999999998E-3</v>
      </c>
      <c r="V194" s="4">
        <v>0.87580000000000002</v>
      </c>
      <c r="W194" s="4">
        <v>0.64159999999999995</v>
      </c>
      <c r="X194" s="4">
        <v>1</v>
      </c>
      <c r="Y194" s="4">
        <v>6.7651000000000003</v>
      </c>
      <c r="Z194" s="5">
        <v>0.62849999999999995</v>
      </c>
      <c r="AA194" s="5">
        <v>0.6845</v>
      </c>
      <c r="AB194" s="5">
        <v>0.29399999999999998</v>
      </c>
      <c r="AC194" s="5">
        <v>6.8999999999999999E-3</v>
      </c>
      <c r="AD194" s="5">
        <v>0.87119999999999997</v>
      </c>
      <c r="AE194" s="5">
        <v>0.63680000000000003</v>
      </c>
      <c r="AF194" s="5">
        <v>1</v>
      </c>
      <c r="AG194" s="5">
        <v>5.7948000000000004</v>
      </c>
      <c r="AH194" s="4">
        <v>0.63429999999999997</v>
      </c>
      <c r="AI194" s="4">
        <v>0.69689999999999996</v>
      </c>
      <c r="AJ194" s="4">
        <v>0.28999999999999998</v>
      </c>
      <c r="AK194" s="4">
        <v>9.2999999999999992E-3</v>
      </c>
      <c r="AL194" s="4">
        <v>0.86019999999999996</v>
      </c>
      <c r="AM194" s="4">
        <v>0.62780000000000002</v>
      </c>
      <c r="AN194" s="4">
        <v>1</v>
      </c>
      <c r="AO194" s="4">
        <v>4.5011000000000001</v>
      </c>
      <c r="AP194" s="5">
        <v>0.64629999999999999</v>
      </c>
      <c r="AQ194" s="5">
        <v>0.72289999999999999</v>
      </c>
      <c r="AR194" s="5">
        <v>0.25629999999999997</v>
      </c>
      <c r="AS194" s="5">
        <v>1.23E-2</v>
      </c>
      <c r="AT194" s="5">
        <v>0.84640000000000004</v>
      </c>
      <c r="AU194" s="5">
        <v>0.60880000000000001</v>
      </c>
      <c r="AV194" s="5">
        <v>0.99970000000000003</v>
      </c>
      <c r="AW194" s="5">
        <v>3.8283</v>
      </c>
      <c r="AX194" s="4">
        <v>0.65920000000000001</v>
      </c>
      <c r="AY194" s="4">
        <v>0.75490000000000002</v>
      </c>
      <c r="AZ194" s="4">
        <v>0.23369999999999999</v>
      </c>
      <c r="BA194" s="4">
        <v>1.6799999999999999E-2</v>
      </c>
      <c r="BB194" s="4">
        <v>0.82550000000000001</v>
      </c>
      <c r="BC194" s="4">
        <v>0.57079999999999997</v>
      </c>
      <c r="BD194" s="4">
        <v>1</v>
      </c>
      <c r="BE194" s="4">
        <v>2.9264999999999999</v>
      </c>
      <c r="BF194" s="5">
        <v>0.6845</v>
      </c>
      <c r="BG194" s="5">
        <v>0.81869999999999998</v>
      </c>
      <c r="BH194" s="5">
        <v>0.2041</v>
      </c>
      <c r="BI194" s="5">
        <v>2.5399999999999999E-2</v>
      </c>
      <c r="BJ194" s="5">
        <v>0.77839999999999998</v>
      </c>
      <c r="BK194" s="5">
        <v>0.4854</v>
      </c>
      <c r="BL194" s="5">
        <v>0.998</v>
      </c>
      <c r="BM194" s="5">
        <v>1.8533999999999999</v>
      </c>
      <c r="BN194" s="4">
        <v>0.73</v>
      </c>
      <c r="BO194" s="4">
        <v>0.92969999999999997</v>
      </c>
      <c r="BP194" s="4">
        <v>0.15740000000000001</v>
      </c>
      <c r="BQ194" s="4">
        <v>5.4800000000000001E-2</v>
      </c>
      <c r="BR194" s="4">
        <v>0.60189999999999999</v>
      </c>
      <c r="BS194" s="4">
        <v>0.27350000000000002</v>
      </c>
      <c r="BT194" s="4">
        <v>0.97599999999999998</v>
      </c>
      <c r="BU194" s="4">
        <v>0.83299999999999996</v>
      </c>
      <c r="BV194" s="5"/>
      <c r="BW194" s="5"/>
      <c r="BX194" s="5"/>
      <c r="BY194" s="5"/>
      <c r="BZ194" s="5"/>
      <c r="CA194" s="5"/>
      <c r="CB194" s="5"/>
      <c r="CC194" s="5"/>
      <c r="CD194" s="4"/>
      <c r="CE194" s="4"/>
      <c r="CF194" s="4"/>
      <c r="CG194" s="4"/>
      <c r="CH194" s="4"/>
      <c r="CI194" s="4"/>
      <c r="CJ194" s="4"/>
      <c r="CK194" s="4"/>
      <c r="CL194" s="5">
        <v>0.63580000000000003</v>
      </c>
      <c r="CM194" s="5">
        <v>0.70109999999999995</v>
      </c>
      <c r="CN194" s="5">
        <v>0.28310000000000002</v>
      </c>
      <c r="CO194" s="5">
        <v>9.2999999999999992E-3</v>
      </c>
      <c r="CP194" s="5">
        <v>0.8619</v>
      </c>
      <c r="CQ194" s="5">
        <v>0.62780000000000002</v>
      </c>
      <c r="CR194" s="5">
        <v>1</v>
      </c>
      <c r="CS194" s="5">
        <v>6.0198999999999998</v>
      </c>
      <c r="CT194" s="4"/>
      <c r="CU194" s="4"/>
      <c r="CV194" s="4"/>
      <c r="CW194" s="4"/>
      <c r="CX194" s="4"/>
      <c r="CY194" s="4"/>
      <c r="CZ194" s="4"/>
      <c r="DA194" s="4"/>
      <c r="DB194" s="5"/>
      <c r="DC194" s="5"/>
      <c r="DD194" s="5"/>
      <c r="DE194" s="5"/>
      <c r="DF194" s="5"/>
      <c r="DG194" s="5"/>
      <c r="DH194" s="5"/>
      <c r="DI194" s="5"/>
      <c r="DJ194" s="4"/>
      <c r="DK194" s="4"/>
      <c r="DL194" s="4"/>
      <c r="DM194" s="4"/>
      <c r="DN194" s="4"/>
      <c r="DO194" s="4"/>
      <c r="DP194" s="4"/>
      <c r="DQ194" s="4"/>
      <c r="DR194" s="5"/>
      <c r="DS194" s="5"/>
      <c r="DT194" s="5"/>
      <c r="DU194" s="5"/>
      <c r="DV194" s="5"/>
      <c r="DW194" s="5"/>
      <c r="DX194" s="5"/>
      <c r="DY194" s="5"/>
      <c r="DZ194" s="4">
        <v>0.63560000000000005</v>
      </c>
      <c r="EA194" s="4">
        <v>0.70050000000000001</v>
      </c>
      <c r="EB194" s="4">
        <v>0.28520000000000001</v>
      </c>
      <c r="EC194" s="4">
        <v>9.2999999999999992E-3</v>
      </c>
      <c r="ED194" s="4">
        <v>0.8599</v>
      </c>
      <c r="EE194" s="4">
        <v>0.62680000000000002</v>
      </c>
      <c r="EF194" s="4">
        <v>1</v>
      </c>
      <c r="EG194" s="4">
        <v>6.2542999999999997</v>
      </c>
      <c r="EH194" s="5"/>
      <c r="EI194" s="5"/>
      <c r="EJ194" s="5"/>
      <c r="EK194" s="5"/>
      <c r="EL194" s="5"/>
      <c r="EM194" s="5"/>
      <c r="EN194" s="5"/>
      <c r="EO194" s="5"/>
      <c r="EP194" s="4"/>
      <c r="EQ194" s="4"/>
      <c r="ER194" s="4"/>
      <c r="ES194" s="4"/>
      <c r="ET194" s="4"/>
      <c r="EU194" s="4"/>
      <c r="EV194" s="4"/>
      <c r="EW194" s="4"/>
      <c r="EX194" s="5"/>
      <c r="EY194" s="5"/>
      <c r="EZ194" s="5"/>
      <c r="FA194" s="5"/>
      <c r="FB194" s="5"/>
      <c r="FC194" s="5"/>
      <c r="FD194" s="5"/>
      <c r="FE194" s="5"/>
      <c r="FF194" s="4"/>
      <c r="FG194" s="4"/>
      <c r="FH194" s="4"/>
      <c r="FI194" s="4"/>
      <c r="FJ194" s="4"/>
      <c r="FK194" s="4"/>
      <c r="FL194" s="4"/>
      <c r="FM194" s="4"/>
      <c r="FN194" s="5"/>
      <c r="FO194" s="5"/>
      <c r="FP194" s="5"/>
      <c r="FQ194" s="5"/>
      <c r="FR194" s="5"/>
      <c r="FS194" s="5"/>
      <c r="FT194" s="5"/>
      <c r="FU194" s="5"/>
      <c r="FV194" s="4">
        <v>0.65949999999999998</v>
      </c>
      <c r="FW194" s="4">
        <v>0.75680000000000003</v>
      </c>
      <c r="FX194" s="4">
        <v>0.2374</v>
      </c>
      <c r="FY194" s="4">
        <v>1.67E-2</v>
      </c>
      <c r="FZ194" s="4">
        <v>0.82499999999999996</v>
      </c>
      <c r="GA194" s="4">
        <v>0.57250000000000001</v>
      </c>
      <c r="GB194" s="4">
        <v>0.99980000000000002</v>
      </c>
      <c r="GC194" s="4">
        <v>2.9845999999999999</v>
      </c>
      <c r="GD194" s="5"/>
      <c r="GE194" s="5"/>
      <c r="GF194" s="5"/>
      <c r="GG194" s="5"/>
      <c r="GH194" s="5"/>
      <c r="GI194" s="5"/>
      <c r="GJ194" s="5"/>
      <c r="GK194" s="5"/>
      <c r="GL194" s="4"/>
      <c r="GM194" s="4"/>
      <c r="GN194" s="4"/>
      <c r="GO194" s="4"/>
      <c r="GP194" s="4"/>
      <c r="GQ194" s="4"/>
      <c r="GR194" s="4"/>
      <c r="GS194" s="4"/>
      <c r="GT194" s="5"/>
      <c r="GU194" s="5"/>
      <c r="GV194" s="5"/>
      <c r="GW194" s="5"/>
      <c r="GX194" s="5"/>
      <c r="GY194" s="5"/>
      <c r="GZ194" s="5"/>
      <c r="HA194" s="5"/>
      <c r="HB194" s="4"/>
      <c r="HC194" s="4"/>
      <c r="HD194" s="4"/>
      <c r="HE194" s="4"/>
      <c r="HF194" s="4"/>
      <c r="HG194" s="4"/>
      <c r="HH194" s="4"/>
      <c r="HI194" s="4"/>
      <c r="HJ194" s="5"/>
      <c r="HK194" s="5"/>
      <c r="HL194" s="5"/>
      <c r="HM194" s="5"/>
      <c r="HN194" s="5"/>
      <c r="HO194" s="5"/>
      <c r="HP194" s="5"/>
      <c r="HQ194" s="5"/>
      <c r="HR194" s="4"/>
      <c r="HS194" s="4"/>
      <c r="HT194" s="4"/>
      <c r="HU194" s="4"/>
      <c r="HV194" s="4"/>
      <c r="HW194" s="4"/>
      <c r="HX194" s="4"/>
      <c r="HY194" s="4"/>
      <c r="HZ194" s="5"/>
      <c r="IA194" s="5"/>
      <c r="IB194" s="5"/>
      <c r="IC194" s="5"/>
      <c r="ID194" s="5"/>
      <c r="IE194" s="5"/>
      <c r="IF194" s="5"/>
      <c r="IG194" s="5"/>
      <c r="IH194" s="4"/>
      <c r="II194" s="4"/>
      <c r="IJ194" s="4"/>
      <c r="IK194" s="4"/>
      <c r="IL194" s="4"/>
      <c r="IM194" s="4"/>
      <c r="IN194" s="4"/>
      <c r="IO194" s="4"/>
      <c r="IP194" s="5"/>
      <c r="IQ194" s="5"/>
      <c r="IR194" s="5"/>
      <c r="IS194" s="5"/>
      <c r="IT194" s="5"/>
      <c r="IU194" s="5"/>
      <c r="IV194" s="5"/>
      <c r="IW194" s="5"/>
      <c r="IX194" s="4"/>
      <c r="IY194" s="4"/>
      <c r="IZ194" s="4"/>
      <c r="JA194" s="4"/>
      <c r="JB194" s="4"/>
      <c r="JC194" s="4"/>
      <c r="JD194" s="4"/>
      <c r="JE194" s="4"/>
      <c r="JF194" s="5"/>
      <c r="JG194" s="5"/>
      <c r="JH194" s="5"/>
      <c r="JI194" s="5"/>
      <c r="JJ194" s="5"/>
      <c r="JK194" s="5"/>
      <c r="JL194" s="5"/>
      <c r="JM194" s="5"/>
      <c r="JN194" s="4">
        <f t="shared" ref="JN194" si="120">AVERAGEIFS(B194:JM194,metrics.rec,"MAE")</f>
        <v>0.64741666666666664</v>
      </c>
      <c r="JO194" s="4">
        <f t="shared" ref="JO194" si="121">AVERAGEIFS(B194:JM194,metrics.rec,"MSE")</f>
        <v>0.72953333333333337</v>
      </c>
      <c r="JP194" s="4">
        <f t="shared" ref="JP194" si="122">AVERAGEIFS(B194:JM194,metrics.rec,"R")</f>
        <v>0.26399166666666668</v>
      </c>
      <c r="JQ194" s="4">
        <f t="shared" ref="JQ194" si="123">AVERAGEIFS(B194:JM194,metrics.rec,"Precision")</f>
        <v>1.4199999999999999E-2</v>
      </c>
      <c r="JR194" s="4">
        <f t="shared" ref="JR194" si="124">AVERAGEIFS(B194:JM194,metrics.rec,"Recall")</f>
        <v>0.8312083333333331</v>
      </c>
      <c r="JS194" s="4">
        <f t="shared" ref="JS194" si="125">AVERAGEIFS(B194:JM194,metrics.rec,"Coverage")</f>
        <v>0.58090833333333336</v>
      </c>
      <c r="JT194" s="4">
        <f t="shared" ref="JT194" si="126">AVERAGEIFS(B194:JM194,metrics.rec,"Recatio")</f>
        <v>0.99779166666666674</v>
      </c>
      <c r="JU194" s="4">
        <f t="shared" ref="JU194" si="127">AVERAGEIFS(B194:JM194,metrics.rec,"Time")</f>
        <v>5.4736333333333329</v>
      </c>
      <c r="JV194" s="1" t="str" cm="1">
        <f t="array" aca="1" ref="JV194" ca="1">CONCATENATE(INDIRECT(ADDRESS(1,MATCH(_xlfn.MINIFS(B194:JM194,metrics.rec,"MAE"),B194:JM194,0)+1)), ", ", INDIRECT(ADDRESS(2,MATCH(_xlfn.MINIFS(B194:JM194,metrics.rec,"MAE"),B194:JM194,0)+1)))</f>
        <v>k=5, r=0.1</v>
      </c>
      <c r="JW194" s="1" t="str" cm="1">
        <f t="array" aca="1" ref="JW194" ca="1">CONCATENATE(INDIRECT(ADDRESS(1,MATCH(_xlfn.MINIFS(B194:JM194,metrics.rec,"MSE"),B194:JM194,0)+1)), ", ", INDIRECT(ADDRESS(2,MATCH(_xlfn.MINIFS(B194:JM194,metrics.rec,"MSE"),B194:JM194,0)+1)))</f>
        <v>k=5, r=0.1</v>
      </c>
      <c r="JX194" s="1" t="str" cm="1">
        <f t="array" aca="1" ref="JX194" ca="1">CONCATENATE(INDIRECT(ADDRESS(1,MATCH(_xlfn.MAXIFS(B194:JM194,metrics.rec,"R"),B194:JM194,0)+1)), ", ", INDIRECT(ADDRESS(2,MATCH(_xlfn.MAXIFS(B194:JM194,metrics.rec,"R"),B194:JM194,0)+1)))</f>
        <v>k=5, r=0.2</v>
      </c>
      <c r="JY194" s="1" t="str" cm="1">
        <f t="array" aca="1" ref="JY194" ca="1">CONCATENATE(INDIRECT(ADDRESS(1,MATCH(_xlfn.MAXIFS(B194:JM194,metrics.rec,"Precision"),B194:JM194,0)+1)), ", ", INDIRECT(ADDRESS(2,MATCH(_xlfn.MAXIFS(B194:JM194,metrics.rec,"Precision"),B194:JM194,0)+1)))</f>
        <v>k=5, r=0.9</v>
      </c>
      <c r="JZ194" s="1" t="str" cm="1">
        <f t="array" aca="1" ref="JZ194" ca="1">CONCATENATE(INDIRECT(ADDRESS(1,MATCH(_xlfn.MAXIFS(B194:JM194,metrics.rec,"Recall"),B194:JM194,0)+1)), ", ", INDIRECT(ADDRESS(2,MATCH(_xlfn.MAXIFS(B194:JM194,metrics.rec,"Recall"),B194:JM194,0)+1)))</f>
        <v>k=5, r=0.1</v>
      </c>
      <c r="KA194" s="1" t="str" cm="1">
        <f t="array" aca="1" ref="KA194" ca="1">CONCATENATE(INDIRECT(ADDRESS(1,MATCH(_xlfn.MAXIFS(B194:JM194,metrics.rec,"Coverage"),B194:JM194,0)+1)), ", ", INDIRECT(ADDRESS(2,MATCH(_xlfn.MAXIFS(B194:JM194,metrics.rec,"Coverage"),B194:JM194,0)+1)))</f>
        <v>k=5, r=0.1</v>
      </c>
      <c r="KB194" s="1" t="str" cm="1">
        <f t="array" aca="1" ref="KB194" ca="1">CONCATENATE(INDIRECT(ADDRESS(1,MATCH(_xlfn.MAXIFS(B194:JM194,metrics.rec,"Recatio"),B194:JM194,0)+1)), ", ", INDIRECT(ADDRESS(2,MATCH(_xlfn.MAXIFS(B194:JM194,metrics.rec,"Recatio"),B194:JM194,0)+1)))</f>
        <v>k=5, r=0.1</v>
      </c>
      <c r="KC194" s="1" t="str" cm="1">
        <f t="array" aca="1" ref="KC194" ca="1">CONCATENATE(INDIRECT(ADDRESS(1,MATCH(_xlfn.MINIFS(B194:JM194,metrics.rec,"Time"),B194:JM194,0)+1)), ", ", INDIRECT(ADDRESS(2,MATCH(_xlfn.MINIFS(B194:JM194,metrics.rec,"Time"),B194:JM194,0)+1)))</f>
        <v>k=5, r=0.9</v>
      </c>
    </row>
    <row r="195" spans="1:289" x14ac:dyDescent="0.2">
      <c r="A195" s="1" t="s">
        <v>168</v>
      </c>
      <c r="B195" s="4">
        <v>0.61299999999999999</v>
      </c>
      <c r="C195" s="4">
        <v>0.64900000000000002</v>
      </c>
      <c r="D195" s="4">
        <v>0.31369999999999998</v>
      </c>
      <c r="E195" s="4">
        <v>2.5000000000000001E-3</v>
      </c>
      <c r="F195" s="4">
        <v>0.86890000000000001</v>
      </c>
      <c r="G195" s="4"/>
      <c r="H195" s="4">
        <v>1</v>
      </c>
      <c r="I195" s="4">
        <v>7.4013999999999998</v>
      </c>
      <c r="J195" s="5">
        <v>0.62239999999999995</v>
      </c>
      <c r="K195" s="5">
        <v>0.67069999999999996</v>
      </c>
      <c r="L195" s="5">
        <v>0.31230000000000002</v>
      </c>
      <c r="M195" s="5">
        <v>4.8999999999999998E-3</v>
      </c>
      <c r="N195" s="5">
        <v>0.8629</v>
      </c>
      <c r="O195" s="5">
        <v>0.40579999999999999</v>
      </c>
      <c r="P195" s="5">
        <v>1</v>
      </c>
      <c r="Q195" s="5">
        <v>8.9966000000000008</v>
      </c>
      <c r="R195" s="4">
        <v>0.63239999999999996</v>
      </c>
      <c r="S195" s="4">
        <v>0.69130000000000003</v>
      </c>
      <c r="T195" s="4">
        <v>0.3009</v>
      </c>
      <c r="U195" s="4">
        <v>7.6E-3</v>
      </c>
      <c r="V195" s="4">
        <v>0.85360000000000003</v>
      </c>
      <c r="W195" s="4"/>
      <c r="X195" s="4">
        <v>1</v>
      </c>
      <c r="Y195" s="4">
        <v>6.2674000000000003</v>
      </c>
      <c r="Z195" s="5">
        <v>0.64249999999999996</v>
      </c>
      <c r="AA195" s="5">
        <v>0.71279999999999999</v>
      </c>
      <c r="AB195" s="5">
        <v>0.28539999999999999</v>
      </c>
      <c r="AC195" s="5">
        <v>1.0800000000000001E-2</v>
      </c>
      <c r="AD195" s="5">
        <v>0.84540000000000004</v>
      </c>
      <c r="AE195" s="5">
        <v>0.39450000000000002</v>
      </c>
      <c r="AF195" s="5">
        <v>1</v>
      </c>
      <c r="AG195" s="5">
        <v>5.8148</v>
      </c>
      <c r="AH195" s="4">
        <v>0.65639999999999998</v>
      </c>
      <c r="AI195" s="4">
        <v>0.74099999999999999</v>
      </c>
      <c r="AJ195" s="4">
        <v>0.27139999999999997</v>
      </c>
      <c r="AK195" s="4">
        <v>1.4500000000000001E-2</v>
      </c>
      <c r="AL195" s="4">
        <v>0.82789999999999997</v>
      </c>
      <c r="AM195" s="4"/>
      <c r="AN195" s="4">
        <v>1</v>
      </c>
      <c r="AO195" s="4">
        <v>4.4508000000000001</v>
      </c>
      <c r="AP195" s="5">
        <v>0.6804</v>
      </c>
      <c r="AQ195" s="5">
        <v>0.79200000000000004</v>
      </c>
      <c r="AR195" s="5">
        <v>0.24510000000000001</v>
      </c>
      <c r="AS195" s="5">
        <v>1.9E-2</v>
      </c>
      <c r="AT195" s="5">
        <v>0.81010000000000004</v>
      </c>
      <c r="AU195" s="5">
        <v>0.37719999999999998</v>
      </c>
      <c r="AV195" s="5">
        <v>1</v>
      </c>
      <c r="AW195" s="5">
        <v>3.782</v>
      </c>
      <c r="AX195" s="4">
        <v>0.70489999999999997</v>
      </c>
      <c r="AY195" s="4">
        <v>0.85040000000000004</v>
      </c>
      <c r="AZ195" s="4">
        <v>0.216</v>
      </c>
      <c r="BA195" s="4">
        <v>2.5499999999999998E-2</v>
      </c>
      <c r="BB195" s="4">
        <v>0.78269999999999995</v>
      </c>
      <c r="BC195" s="4"/>
      <c r="BD195" s="4">
        <v>1</v>
      </c>
      <c r="BE195" s="4">
        <v>3.3917000000000002</v>
      </c>
      <c r="BF195" s="5">
        <v>0.73340000000000005</v>
      </c>
      <c r="BG195" s="5">
        <v>0.92159999999999997</v>
      </c>
      <c r="BH195" s="5">
        <v>0.1817</v>
      </c>
      <c r="BI195" s="5">
        <v>3.7999999999999999E-2</v>
      </c>
      <c r="BJ195" s="5">
        <v>0.72250000000000003</v>
      </c>
      <c r="BK195" s="5">
        <v>0.30099999999999999</v>
      </c>
      <c r="BL195" s="5">
        <v>0.99839999999999995</v>
      </c>
      <c r="BM195" s="5">
        <v>1.8813</v>
      </c>
      <c r="BN195" s="4">
        <v>0.77859999999999996</v>
      </c>
      <c r="BO195" s="4">
        <v>1.0424</v>
      </c>
      <c r="BP195" s="4">
        <v>0.12770000000000001</v>
      </c>
      <c r="BQ195" s="4">
        <v>7.8899999999999998E-2</v>
      </c>
      <c r="BR195" s="4">
        <v>0.53010000000000002</v>
      </c>
      <c r="BS195" s="4"/>
      <c r="BT195" s="4">
        <v>0.97670000000000001</v>
      </c>
      <c r="BU195" s="4">
        <v>0.9274</v>
      </c>
      <c r="BV195" s="5"/>
      <c r="BW195" s="5"/>
      <c r="BX195" s="5"/>
      <c r="BY195" s="5"/>
      <c r="BZ195" s="5"/>
      <c r="CA195" s="5"/>
      <c r="CB195" s="5"/>
      <c r="CC195" s="5"/>
      <c r="CD195" s="4"/>
      <c r="CE195" s="4"/>
      <c r="CF195" s="4"/>
      <c r="CG195" s="4"/>
      <c r="CH195" s="4"/>
      <c r="CI195" s="4"/>
      <c r="CJ195" s="4"/>
      <c r="CK195" s="4"/>
      <c r="CL195" s="5">
        <v>0.65880000000000005</v>
      </c>
      <c r="CM195" s="5">
        <v>0.74660000000000004</v>
      </c>
      <c r="CN195" s="5">
        <v>0.26910000000000001</v>
      </c>
      <c r="CO195" s="5">
        <v>1.43E-2</v>
      </c>
      <c r="CP195" s="5">
        <v>0.83030000000000004</v>
      </c>
      <c r="CQ195" s="5">
        <v>0.39019999999999999</v>
      </c>
      <c r="CR195" s="5">
        <v>1</v>
      </c>
      <c r="CS195" s="5">
        <v>4.8922999999999996</v>
      </c>
      <c r="CT195" s="4"/>
      <c r="CU195" s="4"/>
      <c r="CV195" s="4"/>
      <c r="CW195" s="4"/>
      <c r="CX195" s="4"/>
      <c r="CY195" s="4"/>
      <c r="CZ195" s="4"/>
      <c r="DA195" s="4"/>
      <c r="DB195" s="5"/>
      <c r="DC195" s="5"/>
      <c r="DD195" s="5"/>
      <c r="DE195" s="5"/>
      <c r="DF195" s="5"/>
      <c r="DG195" s="5"/>
      <c r="DH195" s="5"/>
      <c r="DI195" s="5"/>
      <c r="DJ195" s="4"/>
      <c r="DK195" s="4"/>
      <c r="DL195" s="4"/>
      <c r="DM195" s="4"/>
      <c r="DN195" s="4"/>
      <c r="DO195" s="4"/>
      <c r="DP195" s="4"/>
      <c r="DQ195" s="4"/>
      <c r="DR195" s="5"/>
      <c r="DS195" s="5"/>
      <c r="DT195" s="5"/>
      <c r="DU195" s="5"/>
      <c r="DV195" s="5"/>
      <c r="DW195" s="5"/>
      <c r="DX195" s="5"/>
      <c r="DY195" s="5"/>
      <c r="DZ195" s="4">
        <v>0.65859999999999996</v>
      </c>
      <c r="EA195" s="4">
        <v>0.746</v>
      </c>
      <c r="EB195" s="4">
        <v>0.26860000000000001</v>
      </c>
      <c r="EC195" s="4">
        <v>1.44E-2</v>
      </c>
      <c r="ED195" s="4">
        <v>0.82930000000000004</v>
      </c>
      <c r="EE195" s="4">
        <v>0.39050000000000001</v>
      </c>
      <c r="EF195" s="4">
        <v>1</v>
      </c>
      <c r="EG195" s="4">
        <v>6.3217999999999996</v>
      </c>
      <c r="EH195" s="5"/>
      <c r="EI195" s="5"/>
      <c r="EJ195" s="5"/>
      <c r="EK195" s="5"/>
      <c r="EL195" s="5"/>
      <c r="EM195" s="5"/>
      <c r="EN195" s="5"/>
      <c r="EO195" s="5"/>
      <c r="EP195" s="4"/>
      <c r="EQ195" s="4"/>
      <c r="ER195" s="4"/>
      <c r="ES195" s="4"/>
      <c r="ET195" s="4"/>
      <c r="EU195" s="4"/>
      <c r="EV195" s="4"/>
      <c r="EW195" s="4"/>
      <c r="EX195" s="5"/>
      <c r="EY195" s="5"/>
      <c r="EZ195" s="5"/>
      <c r="FA195" s="5"/>
      <c r="FB195" s="5"/>
      <c r="FC195" s="5"/>
      <c r="FD195" s="5"/>
      <c r="FE195" s="5"/>
      <c r="FF195" s="4"/>
      <c r="FG195" s="4"/>
      <c r="FH195" s="4"/>
      <c r="FI195" s="4"/>
      <c r="FJ195" s="4"/>
      <c r="FK195" s="4"/>
      <c r="FL195" s="4"/>
      <c r="FM195" s="4"/>
      <c r="FN195" s="5">
        <v>0.65810000000000002</v>
      </c>
      <c r="FO195" s="5">
        <v>0.74570000000000003</v>
      </c>
      <c r="FP195" s="5">
        <v>0.27229999999999999</v>
      </c>
      <c r="FQ195" s="5">
        <v>1.43E-2</v>
      </c>
      <c r="FR195" s="5">
        <v>0.83050000000000002</v>
      </c>
      <c r="FS195" s="5">
        <v>0.39079999999999998</v>
      </c>
      <c r="FT195" s="5">
        <v>1</v>
      </c>
      <c r="FU195" s="5">
        <v>5.4122000000000003</v>
      </c>
      <c r="FV195" s="4">
        <v>0.70479999999999998</v>
      </c>
      <c r="FW195" s="4">
        <v>0.85040000000000004</v>
      </c>
      <c r="FX195" s="4">
        <v>0.22059999999999999</v>
      </c>
      <c r="FY195" s="4">
        <v>2.5499999999999998E-2</v>
      </c>
      <c r="FZ195" s="4">
        <v>0.78059999999999996</v>
      </c>
      <c r="GA195" s="4">
        <v>0.35499999999999998</v>
      </c>
      <c r="GB195" s="4">
        <v>0.99990000000000001</v>
      </c>
      <c r="GC195" s="4">
        <v>2.9342000000000001</v>
      </c>
      <c r="GD195" s="5"/>
      <c r="GE195" s="5"/>
      <c r="GF195" s="5"/>
      <c r="GG195" s="5"/>
      <c r="GH195" s="5"/>
      <c r="GI195" s="5"/>
      <c r="GJ195" s="5"/>
      <c r="GK195" s="5"/>
      <c r="GL195" s="4"/>
      <c r="GM195" s="4"/>
      <c r="GN195" s="4"/>
      <c r="GO195" s="4"/>
      <c r="GP195" s="4"/>
      <c r="GQ195" s="4"/>
      <c r="GR195" s="4"/>
      <c r="GS195" s="4"/>
      <c r="GT195" s="5"/>
      <c r="GU195" s="5"/>
      <c r="GV195" s="5"/>
      <c r="GW195" s="5"/>
      <c r="GX195" s="5"/>
      <c r="GY195" s="5"/>
      <c r="GZ195" s="5"/>
      <c r="HA195" s="5"/>
      <c r="HB195" s="4"/>
      <c r="HC195" s="4"/>
      <c r="HD195" s="4"/>
      <c r="HE195" s="4"/>
      <c r="HF195" s="4"/>
      <c r="HG195" s="4"/>
      <c r="HH195" s="4"/>
      <c r="HI195" s="4"/>
      <c r="HJ195" s="5"/>
      <c r="HK195" s="5"/>
      <c r="HL195" s="5"/>
      <c r="HM195" s="5"/>
      <c r="HN195" s="5"/>
      <c r="HO195" s="5"/>
      <c r="HP195" s="5"/>
      <c r="HQ195" s="5"/>
      <c r="HR195" s="4"/>
      <c r="HS195" s="4"/>
      <c r="HT195" s="4"/>
      <c r="HU195" s="4"/>
      <c r="HV195" s="4"/>
      <c r="HW195" s="4"/>
      <c r="HX195" s="4"/>
      <c r="HY195" s="4"/>
      <c r="HZ195" s="5"/>
      <c r="IA195" s="5"/>
      <c r="IB195" s="5"/>
      <c r="IC195" s="5"/>
      <c r="ID195" s="5"/>
      <c r="IE195" s="5"/>
      <c r="IF195" s="5"/>
      <c r="IG195" s="5"/>
      <c r="IH195" s="4"/>
      <c r="II195" s="4"/>
      <c r="IJ195" s="4"/>
      <c r="IK195" s="4"/>
      <c r="IL195" s="4"/>
      <c r="IM195" s="4"/>
      <c r="IN195" s="4"/>
      <c r="IO195" s="4"/>
      <c r="IP195" s="5"/>
      <c r="IQ195" s="5"/>
      <c r="IR195" s="5"/>
      <c r="IS195" s="5"/>
      <c r="IT195" s="5"/>
      <c r="IU195" s="5"/>
      <c r="IV195" s="5"/>
      <c r="IW195" s="5"/>
      <c r="IX195" s="4"/>
      <c r="IY195" s="4"/>
      <c r="IZ195" s="4"/>
      <c r="JA195" s="4"/>
      <c r="JB195" s="4"/>
      <c r="JC195" s="4"/>
      <c r="JD195" s="4"/>
      <c r="JE195" s="4"/>
      <c r="JF195" s="5"/>
      <c r="JG195" s="5"/>
      <c r="JH195" s="5"/>
      <c r="JI195" s="5"/>
      <c r="JJ195" s="5"/>
      <c r="JK195" s="5"/>
      <c r="JL195" s="5"/>
      <c r="JM195" s="5"/>
      <c r="JN195" s="4">
        <f t="shared" si="104"/>
        <v>0.67263846153846163</v>
      </c>
      <c r="JO195" s="4">
        <f t="shared" si="105"/>
        <v>0.78153076923076925</v>
      </c>
      <c r="JP195" s="4">
        <f t="shared" si="106"/>
        <v>0.25267692307692308</v>
      </c>
      <c r="JQ195" s="4">
        <f t="shared" si="107"/>
        <v>2.0784615384615384E-2</v>
      </c>
      <c r="JR195" s="4">
        <f t="shared" si="108"/>
        <v>0.7980615384615386</v>
      </c>
      <c r="JS195" s="4">
        <f t="shared" si="109"/>
        <v>0.37562499999999999</v>
      </c>
      <c r="JT195" s="4">
        <f t="shared" si="110"/>
        <v>0.99807692307692308</v>
      </c>
      <c r="JU195" s="4">
        <f t="shared" si="111"/>
        <v>4.8056846153846147</v>
      </c>
      <c r="JV195" s="1" t="str" cm="1">
        <f t="array" aca="1" ref="JV195" ca="1">CONCATENATE(INDIRECT(ADDRESS(1,MATCH(_xlfn.MINIFS(B195:JM195,metrics.rec,"MAE"),B195:JM195,0)+1)), ", ", INDIRECT(ADDRESS(2,MATCH(_xlfn.MINIFS(B195:JM195,metrics.rec,"MAE"),B195:JM195,0)+1)))</f>
        <v>k=5, r=0.1</v>
      </c>
      <c r="JW195" s="1" t="str" cm="1">
        <f t="array" aca="1" ref="JW195" ca="1">CONCATENATE(INDIRECT(ADDRESS(1,MATCH(_xlfn.MINIFS(B195:JM195,metrics.rec,"MSE"),B195:JM195,0)+1)), ", ", INDIRECT(ADDRESS(2,MATCH(_xlfn.MINIFS(B195:JM195,metrics.rec,"MSE"),B195:JM195,0)+1)))</f>
        <v>k=5, r=0.1</v>
      </c>
      <c r="JX195" s="1" t="str" cm="1">
        <f t="array" aca="1" ref="JX195" ca="1">CONCATENATE(INDIRECT(ADDRESS(1,MATCH(_xlfn.MAXIFS(B195:JM195,metrics.rec,"R"),B195:JM195,0)+1)), ", ", INDIRECT(ADDRESS(2,MATCH(_xlfn.MAXIFS(B195:JM195,metrics.rec,"R"),B195:JM195,0)+1)))</f>
        <v>k=5, r=0.1</v>
      </c>
      <c r="JY195" s="1" t="str" cm="1">
        <f t="array" aca="1" ref="JY195" ca="1">CONCATENATE(INDIRECT(ADDRESS(1,MATCH(_xlfn.MAXIFS(B195:JM195,metrics.rec,"Precision"),B195:JM195,0)+1)), ", ", INDIRECT(ADDRESS(2,MATCH(_xlfn.MAXIFS(B195:JM195,metrics.rec,"Precision"),B195:JM195,0)+1)))</f>
        <v>k=5, r=0.9</v>
      </c>
      <c r="JZ195" s="1" t="str" cm="1">
        <f t="array" aca="1" ref="JZ195" ca="1">CONCATENATE(INDIRECT(ADDRESS(1,MATCH(_xlfn.MAXIFS(B195:JM195,metrics.rec,"Recall"),B195:JM195,0)+1)), ", ", INDIRECT(ADDRESS(2,MATCH(_xlfn.MAXIFS(B195:JM195,metrics.rec,"Recall"),B195:JM195,0)+1)))</f>
        <v>k=5, r=0.1</v>
      </c>
      <c r="KA195" s="1" t="str" cm="1">
        <f t="array" aca="1" ref="KA195" ca="1">CONCATENATE(INDIRECT(ADDRESS(1,MATCH(_xlfn.MAXIFS(B195:JM195,metrics.rec,"Coverage"),B195:JM195,0)+1)), ", ", INDIRECT(ADDRESS(2,MATCH(_xlfn.MAXIFS(B195:JM195,metrics.rec,"Coverage"),B195:JM195,0)+1)))</f>
        <v>k=5, r=0.2</v>
      </c>
      <c r="KB195" s="1" t="str" cm="1">
        <f t="array" aca="1" ref="KB195" ca="1">CONCATENATE(INDIRECT(ADDRESS(1,MATCH(_xlfn.MAXIFS(B195:JM195,metrics.rec,"Recatio"),B195:JM195,0)+1)), ", ", INDIRECT(ADDRESS(2,MATCH(_xlfn.MAXIFS(B195:JM195,metrics.rec,"Recatio"),B195:JM195,0)+1)))</f>
        <v>k=5, r=0.1</v>
      </c>
      <c r="KC195" s="1" t="str" cm="1">
        <f t="array" aca="1" ref="KC195" ca="1">CONCATENATE(INDIRECT(ADDRESS(1,MATCH(_xlfn.MINIFS(B195:JM195,metrics.rec,"Time"),B195:JM195,0)+1)), ", ", INDIRECT(ADDRESS(2,MATCH(_xlfn.MINIFS(B195:JM195,metrics.rec,"Time"),B195:JM195,0)+1)))</f>
        <v>k=5, r=0.9</v>
      </c>
    </row>
    <row r="196" spans="1:289" x14ac:dyDescent="0.2">
      <c r="A196" s="1" t="s">
        <v>252</v>
      </c>
      <c r="B196" s="4">
        <v>0.60440000000000005</v>
      </c>
      <c r="C196" s="4">
        <v>0.63360000000000005</v>
      </c>
      <c r="D196" s="4">
        <v>0.31130000000000002</v>
      </c>
      <c r="E196" s="4">
        <v>1.6000000000000001E-3</v>
      </c>
      <c r="F196" s="4">
        <v>0.88770000000000004</v>
      </c>
      <c r="G196" s="4">
        <v>0.65280000000000005</v>
      </c>
      <c r="H196" s="4">
        <v>1</v>
      </c>
      <c r="I196" s="4">
        <v>15.3729</v>
      </c>
      <c r="J196" s="5">
        <v>0.61060000000000003</v>
      </c>
      <c r="K196" s="5">
        <v>0.64829999999999999</v>
      </c>
      <c r="L196" s="5">
        <v>0.31859999999999999</v>
      </c>
      <c r="M196" s="5">
        <v>3.0999999999999999E-3</v>
      </c>
      <c r="N196" s="5">
        <v>0.88190000000000002</v>
      </c>
      <c r="O196" s="5">
        <v>0.65090000000000003</v>
      </c>
      <c r="P196" s="5">
        <v>1</v>
      </c>
      <c r="Q196" s="5">
        <v>9.1857000000000006</v>
      </c>
      <c r="R196" s="4">
        <v>0.61860000000000004</v>
      </c>
      <c r="S196" s="4">
        <v>0.66669999999999996</v>
      </c>
      <c r="T196" s="4">
        <v>0.30409999999999998</v>
      </c>
      <c r="U196" s="4">
        <v>4.7999999999999996E-3</v>
      </c>
      <c r="V196" s="4">
        <v>0.87490000000000001</v>
      </c>
      <c r="W196" s="4">
        <v>0.64880000000000004</v>
      </c>
      <c r="X196" s="4">
        <v>1</v>
      </c>
      <c r="Y196" s="4">
        <v>7.4611999999999998</v>
      </c>
      <c r="Z196" s="5">
        <v>0.62519999999999998</v>
      </c>
      <c r="AA196" s="5">
        <v>0.67969999999999997</v>
      </c>
      <c r="AB196" s="5">
        <v>0.28870000000000001</v>
      </c>
      <c r="AC196" s="5">
        <v>6.7999999999999996E-3</v>
      </c>
      <c r="AD196" s="5">
        <v>0.86939999999999995</v>
      </c>
      <c r="AE196" s="5">
        <v>0.6502</v>
      </c>
      <c r="AF196" s="5">
        <v>1</v>
      </c>
      <c r="AG196" s="5">
        <v>6.1136999999999997</v>
      </c>
      <c r="AH196" s="4">
        <v>0.63390000000000002</v>
      </c>
      <c r="AI196" s="4">
        <v>0.69920000000000004</v>
      </c>
      <c r="AJ196" s="4">
        <v>0.27710000000000001</v>
      </c>
      <c r="AK196" s="4">
        <v>8.8999999999999999E-3</v>
      </c>
      <c r="AL196" s="4">
        <v>0.85589999999999999</v>
      </c>
      <c r="AM196" s="4">
        <v>0.64839999999999998</v>
      </c>
      <c r="AN196" s="4">
        <v>1</v>
      </c>
      <c r="AO196" s="4">
        <v>4.1787000000000001</v>
      </c>
      <c r="AP196" s="5">
        <v>0.64970000000000006</v>
      </c>
      <c r="AQ196" s="5">
        <v>0.73360000000000003</v>
      </c>
      <c r="AR196" s="5">
        <v>0.2417</v>
      </c>
      <c r="AS196" s="5">
        <v>1.15E-2</v>
      </c>
      <c r="AT196" s="5">
        <v>0.84040000000000004</v>
      </c>
      <c r="AU196" s="5">
        <v>0.64500000000000002</v>
      </c>
      <c r="AV196" s="5">
        <v>1</v>
      </c>
      <c r="AW196" s="5">
        <v>3.9434</v>
      </c>
      <c r="AX196" s="4">
        <v>0.6694</v>
      </c>
      <c r="AY196" s="4">
        <v>0.78190000000000004</v>
      </c>
      <c r="AZ196" s="4">
        <v>0.2147</v>
      </c>
      <c r="BA196" s="4">
        <v>1.4800000000000001E-2</v>
      </c>
      <c r="BB196" s="4">
        <v>0.8175</v>
      </c>
      <c r="BC196" s="4">
        <v>0.64300000000000002</v>
      </c>
      <c r="BD196" s="4">
        <v>1</v>
      </c>
      <c r="BE196" s="4">
        <v>3.5364</v>
      </c>
      <c r="BF196" s="5">
        <v>0.70369999999999999</v>
      </c>
      <c r="BG196" s="5">
        <v>0.86809999999999998</v>
      </c>
      <c r="BH196" s="5">
        <v>0.17760000000000001</v>
      </c>
      <c r="BI196" s="5">
        <v>1.95E-2</v>
      </c>
      <c r="BJ196" s="5">
        <v>0.7772</v>
      </c>
      <c r="BK196" s="5">
        <v>0.63100000000000001</v>
      </c>
      <c r="BL196" s="5">
        <v>0.99870000000000003</v>
      </c>
      <c r="BM196" s="5">
        <v>2.0146000000000002</v>
      </c>
      <c r="BN196" s="4">
        <v>0.76280000000000003</v>
      </c>
      <c r="BO196" s="4">
        <v>1.0159</v>
      </c>
      <c r="BP196" s="4">
        <v>0.13250000000000001</v>
      </c>
      <c r="BQ196" s="4">
        <v>2.8299999999999999E-2</v>
      </c>
      <c r="BR196" s="4">
        <v>0.69130000000000003</v>
      </c>
      <c r="BS196" s="4">
        <v>0.60980000000000001</v>
      </c>
      <c r="BT196" s="4">
        <v>0.9839</v>
      </c>
      <c r="BU196" s="4">
        <v>0.88</v>
      </c>
      <c r="BV196" s="5"/>
      <c r="BW196" s="5"/>
      <c r="BX196" s="5"/>
      <c r="BY196" s="5"/>
      <c r="BZ196" s="5"/>
      <c r="CA196" s="5"/>
      <c r="CB196" s="5"/>
      <c r="CC196" s="5"/>
      <c r="CD196" s="4"/>
      <c r="CE196" s="4"/>
      <c r="CF196" s="4"/>
      <c r="CG196" s="4"/>
      <c r="CH196" s="4"/>
      <c r="CI196" s="4"/>
      <c r="CJ196" s="4"/>
      <c r="CK196" s="4"/>
      <c r="CL196" s="5">
        <v>0.63519999999999999</v>
      </c>
      <c r="CM196" s="5">
        <v>0.70240000000000002</v>
      </c>
      <c r="CN196" s="5">
        <v>0.27560000000000001</v>
      </c>
      <c r="CO196" s="5">
        <v>8.8999999999999999E-3</v>
      </c>
      <c r="CP196" s="5">
        <v>0.85780000000000001</v>
      </c>
      <c r="CQ196" s="5">
        <v>0.64800000000000002</v>
      </c>
      <c r="CR196" s="5">
        <v>1</v>
      </c>
      <c r="CS196" s="5">
        <v>4.9802</v>
      </c>
      <c r="CT196" s="4"/>
      <c r="CU196" s="4"/>
      <c r="CV196" s="4"/>
      <c r="CW196" s="4"/>
      <c r="CX196" s="4"/>
      <c r="CY196" s="4"/>
      <c r="CZ196" s="4"/>
      <c r="DA196" s="4"/>
      <c r="DB196" s="5"/>
      <c r="DC196" s="5"/>
      <c r="DD196" s="5"/>
      <c r="DE196" s="5"/>
      <c r="DF196" s="5"/>
      <c r="DG196" s="5"/>
      <c r="DH196" s="5"/>
      <c r="DI196" s="5"/>
      <c r="DJ196" s="4"/>
      <c r="DK196" s="4"/>
      <c r="DL196" s="4"/>
      <c r="DM196" s="4"/>
      <c r="DN196" s="4"/>
      <c r="DO196" s="4"/>
      <c r="DP196" s="4"/>
      <c r="DQ196" s="4"/>
      <c r="DR196" s="5"/>
      <c r="DS196" s="5"/>
      <c r="DT196" s="5"/>
      <c r="DU196" s="5"/>
      <c r="DV196" s="5"/>
      <c r="DW196" s="5"/>
      <c r="DX196" s="5"/>
      <c r="DY196" s="5"/>
      <c r="DZ196" s="4">
        <v>0.63470000000000004</v>
      </c>
      <c r="EA196" s="4">
        <v>0.70109999999999995</v>
      </c>
      <c r="EB196" s="4">
        <v>0.27589999999999998</v>
      </c>
      <c r="EC196" s="4">
        <v>8.8999999999999999E-3</v>
      </c>
      <c r="ED196" s="4">
        <v>0.85609999999999997</v>
      </c>
      <c r="EE196" s="4">
        <v>0.64710000000000001</v>
      </c>
      <c r="EF196" s="4">
        <v>1</v>
      </c>
      <c r="EG196" s="4">
        <v>5.3411999999999997</v>
      </c>
      <c r="EH196" s="5"/>
      <c r="EI196" s="5"/>
      <c r="EJ196" s="5"/>
      <c r="EK196" s="5"/>
      <c r="EL196" s="5"/>
      <c r="EM196" s="5"/>
      <c r="EN196" s="5"/>
      <c r="EO196" s="5"/>
      <c r="EP196" s="4"/>
      <c r="EQ196" s="4"/>
      <c r="ER196" s="4"/>
      <c r="ES196" s="4"/>
      <c r="ET196" s="4"/>
      <c r="EU196" s="4"/>
      <c r="EV196" s="4"/>
      <c r="EW196" s="4"/>
      <c r="EX196" s="5"/>
      <c r="EY196" s="5"/>
      <c r="EZ196" s="5"/>
      <c r="FA196" s="5"/>
      <c r="FB196" s="5"/>
      <c r="FC196" s="5"/>
      <c r="FD196" s="5"/>
      <c r="FE196" s="5"/>
      <c r="FF196" s="4"/>
      <c r="FG196" s="4"/>
      <c r="FH196" s="4"/>
      <c r="FI196" s="4"/>
      <c r="FJ196" s="4"/>
      <c r="FK196" s="4"/>
      <c r="FL196" s="4"/>
      <c r="FM196" s="4"/>
      <c r="FN196" s="5"/>
      <c r="FO196" s="5"/>
      <c r="FP196" s="5"/>
      <c r="FQ196" s="5"/>
      <c r="FR196" s="5"/>
      <c r="FS196" s="5"/>
      <c r="FT196" s="5"/>
      <c r="FU196" s="5"/>
      <c r="FV196" s="4">
        <v>0.6694</v>
      </c>
      <c r="FW196" s="4">
        <v>0.78259999999999996</v>
      </c>
      <c r="FX196" s="4">
        <v>0.21640000000000001</v>
      </c>
      <c r="FY196" s="4">
        <v>1.4800000000000001E-2</v>
      </c>
      <c r="FZ196" s="4">
        <v>0.81710000000000005</v>
      </c>
      <c r="GA196" s="4">
        <v>0.64249999999999996</v>
      </c>
      <c r="GB196" s="4">
        <v>0.99990000000000001</v>
      </c>
      <c r="GC196" s="4">
        <v>3.0261999999999998</v>
      </c>
      <c r="GD196" s="5"/>
      <c r="GE196" s="5"/>
      <c r="GF196" s="5"/>
      <c r="GG196" s="5"/>
      <c r="GH196" s="5"/>
      <c r="GI196" s="5"/>
      <c r="GJ196" s="5"/>
      <c r="GK196" s="5"/>
      <c r="GL196" s="4"/>
      <c r="GM196" s="4"/>
      <c r="GN196" s="4"/>
      <c r="GO196" s="4"/>
      <c r="GP196" s="4"/>
      <c r="GQ196" s="4"/>
      <c r="GR196" s="4"/>
      <c r="GS196" s="4"/>
      <c r="GT196" s="5"/>
      <c r="GU196" s="5"/>
      <c r="GV196" s="5"/>
      <c r="GW196" s="5"/>
      <c r="GX196" s="5"/>
      <c r="GY196" s="5"/>
      <c r="GZ196" s="5"/>
      <c r="HA196" s="5"/>
      <c r="HB196" s="4"/>
      <c r="HC196" s="4"/>
      <c r="HD196" s="4"/>
      <c r="HE196" s="4"/>
      <c r="HF196" s="4"/>
      <c r="HG196" s="4"/>
      <c r="HH196" s="4"/>
      <c r="HI196" s="4"/>
      <c r="HJ196" s="5"/>
      <c r="HK196" s="5"/>
      <c r="HL196" s="5"/>
      <c r="HM196" s="5"/>
      <c r="HN196" s="5"/>
      <c r="HO196" s="5"/>
      <c r="HP196" s="5"/>
      <c r="HQ196" s="5"/>
      <c r="HR196" s="4"/>
      <c r="HS196" s="4"/>
      <c r="HT196" s="4"/>
      <c r="HU196" s="4"/>
      <c r="HV196" s="4"/>
      <c r="HW196" s="4"/>
      <c r="HX196" s="4"/>
      <c r="HY196" s="4"/>
      <c r="HZ196" s="5"/>
      <c r="IA196" s="5"/>
      <c r="IB196" s="5"/>
      <c r="IC196" s="5"/>
      <c r="ID196" s="5"/>
      <c r="IE196" s="5"/>
      <c r="IF196" s="5"/>
      <c r="IG196" s="5"/>
      <c r="IH196" s="4"/>
      <c r="II196" s="4"/>
      <c r="IJ196" s="4"/>
      <c r="IK196" s="4"/>
      <c r="IL196" s="4"/>
      <c r="IM196" s="4"/>
      <c r="IN196" s="4"/>
      <c r="IO196" s="4"/>
      <c r="IP196" s="5"/>
      <c r="IQ196" s="5"/>
      <c r="IR196" s="5"/>
      <c r="IS196" s="5"/>
      <c r="IT196" s="5"/>
      <c r="IU196" s="5"/>
      <c r="IV196" s="5"/>
      <c r="IW196" s="5"/>
      <c r="IX196" s="4"/>
      <c r="IY196" s="4"/>
      <c r="IZ196" s="4"/>
      <c r="JA196" s="4"/>
      <c r="JB196" s="4"/>
      <c r="JC196" s="4"/>
      <c r="JD196" s="4"/>
      <c r="JE196" s="4"/>
      <c r="JF196" s="5"/>
      <c r="JG196" s="5"/>
      <c r="JH196" s="5"/>
      <c r="JI196" s="5"/>
      <c r="JJ196" s="5"/>
      <c r="JK196" s="5"/>
      <c r="JL196" s="5"/>
      <c r="JM196" s="5"/>
      <c r="JN196" s="4">
        <f t="shared" si="104"/>
        <v>0.65146666666666675</v>
      </c>
      <c r="JO196" s="4">
        <f t="shared" si="105"/>
        <v>0.7427583333333333</v>
      </c>
      <c r="JP196" s="4">
        <f t="shared" si="106"/>
        <v>0.25284999999999996</v>
      </c>
      <c r="JQ196" s="4">
        <f t="shared" si="107"/>
        <v>1.0991666666666669E-2</v>
      </c>
      <c r="JR196" s="4">
        <f t="shared" si="108"/>
        <v>0.8355999999999999</v>
      </c>
      <c r="JS196" s="4">
        <f t="shared" si="109"/>
        <v>0.64312500000000006</v>
      </c>
      <c r="JT196" s="4">
        <f t="shared" si="110"/>
        <v>0.99854166666666666</v>
      </c>
      <c r="JU196" s="4">
        <f t="shared" si="111"/>
        <v>5.5028499999999996</v>
      </c>
      <c r="JV196" s="1" t="str" cm="1">
        <f t="array" aca="1" ref="JV196" ca="1">CONCATENATE(INDIRECT(ADDRESS(1,MATCH(_xlfn.MINIFS(B196:JM196,metrics.rec,"MAE"),B196:JM196,0)+1)), ", ", INDIRECT(ADDRESS(2,MATCH(_xlfn.MINIFS(B196:JM196,metrics.rec,"MAE"),B196:JM196,0)+1)))</f>
        <v>k=5, r=0.1</v>
      </c>
      <c r="JW196" s="1" t="str" cm="1">
        <f t="array" aca="1" ref="JW196" ca="1">CONCATENATE(INDIRECT(ADDRESS(1,MATCH(_xlfn.MINIFS(B196:JM196,metrics.rec,"MSE"),B196:JM196,0)+1)), ", ", INDIRECT(ADDRESS(2,MATCH(_xlfn.MINIFS(B196:JM196,metrics.rec,"MSE"),B196:JM196,0)+1)))</f>
        <v>k=5, r=0.1</v>
      </c>
      <c r="JX196" s="1" t="str" cm="1">
        <f t="array" aca="1" ref="JX196" ca="1">CONCATENATE(INDIRECT(ADDRESS(1,MATCH(_xlfn.MAXIFS(B196:JM196,metrics.rec,"R"),B196:JM196,0)+1)), ", ", INDIRECT(ADDRESS(2,MATCH(_xlfn.MAXIFS(B196:JM196,metrics.rec,"R"),B196:JM196,0)+1)))</f>
        <v>k=5, r=0.2</v>
      </c>
      <c r="JY196" s="1" t="str" cm="1">
        <f t="array" aca="1" ref="JY196" ca="1">CONCATENATE(INDIRECT(ADDRESS(1,MATCH(_xlfn.MAXIFS(B196:JM196,metrics.rec,"Precision"),B196:JM196,0)+1)), ", ", INDIRECT(ADDRESS(2,MATCH(_xlfn.MAXIFS(B196:JM196,metrics.rec,"Precision"),B196:JM196,0)+1)))</f>
        <v>k=5, r=0.9</v>
      </c>
      <c r="JZ196" s="1" t="str" cm="1">
        <f t="array" aca="1" ref="JZ196" ca="1">CONCATENATE(INDIRECT(ADDRESS(1,MATCH(_xlfn.MAXIFS(B196:JM196,metrics.rec,"Recall"),B196:JM196,0)+1)), ", ", INDIRECT(ADDRESS(2,MATCH(_xlfn.MAXIFS(B196:JM196,metrics.rec,"Recall"),B196:JM196,0)+1)))</f>
        <v>k=5, r=0.1</v>
      </c>
      <c r="KA196" s="1" t="str" cm="1">
        <f t="array" aca="1" ref="KA196" ca="1">CONCATENATE(INDIRECT(ADDRESS(1,MATCH(_xlfn.MAXIFS(B196:JM196,metrics.rec,"Coverage"),B196:JM196,0)+1)), ", ", INDIRECT(ADDRESS(2,MATCH(_xlfn.MAXIFS(B196:JM196,metrics.rec,"Coverage"),B196:JM196,0)+1)))</f>
        <v>k=5, r=0.1</v>
      </c>
      <c r="KB196" s="1" t="str" cm="1">
        <f t="array" aca="1" ref="KB196" ca="1">CONCATENATE(INDIRECT(ADDRESS(1,MATCH(_xlfn.MAXIFS(B196:JM196,metrics.rec,"Recatio"),B196:JM196,0)+1)), ", ", INDIRECT(ADDRESS(2,MATCH(_xlfn.MAXIFS(B196:JM196,metrics.rec,"Recatio"),B196:JM196,0)+1)))</f>
        <v>k=5, r=0.1</v>
      </c>
      <c r="KC196" s="1" t="str" cm="1">
        <f t="array" aca="1" ref="KC196" ca="1">CONCATENATE(INDIRECT(ADDRESS(1,MATCH(_xlfn.MINIFS(B196:JM196,metrics.rec,"Time"),B196:JM196,0)+1)), ", ", INDIRECT(ADDRESS(2,MATCH(_xlfn.MINIFS(B196:JM196,metrics.rec,"Time"),B196:JM196,0)+1)))</f>
        <v>k=5, r=0.9</v>
      </c>
    </row>
    <row r="197" spans="1:289" x14ac:dyDescent="0.2">
      <c r="A197" s="1" t="s">
        <v>256</v>
      </c>
      <c r="B197" s="4">
        <v>0.61260000000000003</v>
      </c>
      <c r="C197" s="4">
        <v>0.65129999999999999</v>
      </c>
      <c r="D197" s="4">
        <v>0.30120000000000002</v>
      </c>
      <c r="E197" s="4">
        <v>1.6000000000000001E-3</v>
      </c>
      <c r="F197" s="4">
        <v>0.88839999999999997</v>
      </c>
      <c r="G197" s="4">
        <v>0.6552</v>
      </c>
      <c r="H197" s="4">
        <v>1</v>
      </c>
      <c r="I197" s="4">
        <v>13.0183</v>
      </c>
      <c r="J197" s="5">
        <v>0.61799999999999999</v>
      </c>
      <c r="K197" s="5">
        <v>0.66379999999999995</v>
      </c>
      <c r="L197" s="5">
        <v>0.30919999999999997</v>
      </c>
      <c r="M197" s="5">
        <v>3.0999999999999999E-3</v>
      </c>
      <c r="N197" s="5">
        <v>0.88439999999999996</v>
      </c>
      <c r="O197" s="5">
        <v>0.65100000000000002</v>
      </c>
      <c r="P197" s="5">
        <v>1</v>
      </c>
      <c r="Q197" s="5">
        <v>9.1103000000000005</v>
      </c>
      <c r="R197" s="4">
        <v>0.625</v>
      </c>
      <c r="S197" s="4">
        <v>0.67969999999999997</v>
      </c>
      <c r="T197" s="4">
        <v>0.29349999999999998</v>
      </c>
      <c r="U197" s="4">
        <v>4.8999999999999998E-3</v>
      </c>
      <c r="V197" s="4">
        <v>0.87819999999999998</v>
      </c>
      <c r="W197" s="4">
        <v>0.64459999999999995</v>
      </c>
      <c r="X197" s="4">
        <v>1</v>
      </c>
      <c r="Y197" s="4">
        <v>6.5128000000000004</v>
      </c>
      <c r="Z197" s="5">
        <v>0.63029999999999997</v>
      </c>
      <c r="AA197" s="5">
        <v>0.68820000000000003</v>
      </c>
      <c r="AB197" s="5">
        <v>0.2843</v>
      </c>
      <c r="AC197" s="5">
        <v>6.8999999999999999E-3</v>
      </c>
      <c r="AD197" s="5">
        <v>0.87429999999999997</v>
      </c>
      <c r="AE197" s="5">
        <v>0.63970000000000005</v>
      </c>
      <c r="AF197" s="5">
        <v>1</v>
      </c>
      <c r="AG197" s="5">
        <v>6.1858000000000004</v>
      </c>
      <c r="AH197" s="4">
        <v>0.63590000000000002</v>
      </c>
      <c r="AI197" s="4">
        <v>0.70020000000000004</v>
      </c>
      <c r="AJ197" s="4">
        <v>0.28360000000000002</v>
      </c>
      <c r="AK197" s="4">
        <v>9.2999999999999992E-3</v>
      </c>
      <c r="AL197" s="4">
        <v>0.86250000000000004</v>
      </c>
      <c r="AM197" s="4">
        <v>0.63039999999999996</v>
      </c>
      <c r="AN197" s="4">
        <v>1</v>
      </c>
      <c r="AO197" s="4">
        <v>5.4295999999999998</v>
      </c>
      <c r="AP197" s="5">
        <v>0.64770000000000005</v>
      </c>
      <c r="AQ197" s="5">
        <v>0.72519999999999996</v>
      </c>
      <c r="AR197" s="5">
        <v>0.25779999999999997</v>
      </c>
      <c r="AS197" s="5">
        <v>1.23E-2</v>
      </c>
      <c r="AT197" s="5">
        <v>0.84970000000000001</v>
      </c>
      <c r="AU197" s="5">
        <v>0.61129999999999995</v>
      </c>
      <c r="AV197" s="5">
        <v>0.99970000000000003</v>
      </c>
      <c r="AW197" s="5">
        <v>4.7100999999999997</v>
      </c>
      <c r="AX197" s="4">
        <v>0.65990000000000004</v>
      </c>
      <c r="AY197" s="4">
        <v>0.75509999999999999</v>
      </c>
      <c r="AZ197" s="4">
        <v>0.2369</v>
      </c>
      <c r="BA197" s="4">
        <v>1.6799999999999999E-2</v>
      </c>
      <c r="BB197" s="4">
        <v>0.82940000000000003</v>
      </c>
      <c r="BC197" s="4">
        <v>0.57330000000000003</v>
      </c>
      <c r="BD197" s="4">
        <v>1</v>
      </c>
      <c r="BE197" s="4">
        <v>2.9510000000000001</v>
      </c>
      <c r="BF197" s="5">
        <v>0.68210000000000004</v>
      </c>
      <c r="BG197" s="5">
        <v>0.81020000000000003</v>
      </c>
      <c r="BH197" s="5">
        <v>0.2077</v>
      </c>
      <c r="BI197" s="5">
        <v>2.5499999999999998E-2</v>
      </c>
      <c r="BJ197" s="5">
        <v>0.78300000000000003</v>
      </c>
      <c r="BK197" s="5">
        <v>0.4869</v>
      </c>
      <c r="BL197" s="5">
        <v>0.998</v>
      </c>
      <c r="BM197" s="5">
        <v>1.8823000000000001</v>
      </c>
      <c r="BN197" s="4">
        <v>0.7268</v>
      </c>
      <c r="BO197" s="4">
        <v>0.92020000000000002</v>
      </c>
      <c r="BP197" s="4">
        <v>0.1603</v>
      </c>
      <c r="BQ197" s="4">
        <v>5.5E-2</v>
      </c>
      <c r="BR197" s="4">
        <v>0.60519999999999996</v>
      </c>
      <c r="BS197" s="4">
        <v>0.27400000000000002</v>
      </c>
      <c r="BT197" s="4">
        <v>0.97599999999999998</v>
      </c>
      <c r="BU197" s="4">
        <v>0.8306</v>
      </c>
      <c r="BV197" s="5"/>
      <c r="BW197" s="5"/>
      <c r="BX197" s="5"/>
      <c r="BY197" s="5"/>
      <c r="BZ197" s="5"/>
      <c r="CA197" s="5"/>
      <c r="CB197" s="5"/>
      <c r="CC197" s="5"/>
      <c r="CD197" s="4"/>
      <c r="CE197" s="4"/>
      <c r="CF197" s="4"/>
      <c r="CG197" s="4"/>
      <c r="CH197" s="4"/>
      <c r="CI197" s="4"/>
      <c r="CJ197" s="4"/>
      <c r="CK197" s="4"/>
      <c r="CL197" s="5">
        <v>0.63739999999999997</v>
      </c>
      <c r="CM197" s="5">
        <v>0.70450000000000002</v>
      </c>
      <c r="CN197" s="5">
        <v>0.28060000000000002</v>
      </c>
      <c r="CO197" s="5">
        <v>9.1999999999999998E-3</v>
      </c>
      <c r="CP197" s="5">
        <v>0.86409999999999998</v>
      </c>
      <c r="CQ197" s="5">
        <v>0.63049999999999995</v>
      </c>
      <c r="CR197" s="5">
        <v>1</v>
      </c>
      <c r="CS197" s="5">
        <v>4.5307000000000004</v>
      </c>
      <c r="CT197" s="4"/>
      <c r="CU197" s="4"/>
      <c r="CV197" s="4"/>
      <c r="CW197" s="4"/>
      <c r="CX197" s="4"/>
      <c r="CY197" s="4"/>
      <c r="CZ197" s="4"/>
      <c r="DA197" s="4"/>
      <c r="DB197" s="5"/>
      <c r="DC197" s="5"/>
      <c r="DD197" s="5"/>
      <c r="DE197" s="5"/>
      <c r="DF197" s="5"/>
      <c r="DG197" s="5"/>
      <c r="DH197" s="5"/>
      <c r="DI197" s="5"/>
      <c r="DJ197" s="4"/>
      <c r="DK197" s="4"/>
      <c r="DL197" s="4"/>
      <c r="DM197" s="4"/>
      <c r="DN197" s="4"/>
      <c r="DO197" s="4"/>
      <c r="DP197" s="4"/>
      <c r="DQ197" s="4"/>
      <c r="DR197" s="5"/>
      <c r="DS197" s="5"/>
      <c r="DT197" s="5"/>
      <c r="DU197" s="5"/>
      <c r="DV197" s="5"/>
      <c r="DW197" s="5"/>
      <c r="DX197" s="5"/>
      <c r="DY197" s="5"/>
      <c r="DZ197" s="4">
        <v>0.63739999999999997</v>
      </c>
      <c r="EA197" s="4">
        <v>0.70409999999999995</v>
      </c>
      <c r="EB197" s="4">
        <v>0.28349999999999997</v>
      </c>
      <c r="EC197" s="4">
        <v>9.2999999999999992E-3</v>
      </c>
      <c r="ED197" s="4">
        <v>0.86280000000000001</v>
      </c>
      <c r="EE197" s="4">
        <v>0.62939999999999996</v>
      </c>
      <c r="EF197" s="4">
        <v>1</v>
      </c>
      <c r="EG197" s="4">
        <v>5.0510000000000002</v>
      </c>
      <c r="EH197" s="5"/>
      <c r="EI197" s="5"/>
      <c r="EJ197" s="5"/>
      <c r="EK197" s="5"/>
      <c r="EL197" s="5"/>
      <c r="EM197" s="5"/>
      <c r="EN197" s="5"/>
      <c r="EO197" s="5"/>
      <c r="EP197" s="4"/>
      <c r="EQ197" s="4"/>
      <c r="ER197" s="4"/>
      <c r="ES197" s="4"/>
      <c r="ET197" s="4"/>
      <c r="EU197" s="4"/>
      <c r="EV197" s="4"/>
      <c r="EW197" s="4"/>
      <c r="EX197" s="5"/>
      <c r="EY197" s="5"/>
      <c r="EZ197" s="5"/>
      <c r="FA197" s="5"/>
      <c r="FB197" s="5"/>
      <c r="FC197" s="5"/>
      <c r="FD197" s="5"/>
      <c r="FE197" s="5"/>
      <c r="FF197" s="4"/>
      <c r="FG197" s="4"/>
      <c r="FH197" s="4"/>
      <c r="FI197" s="4"/>
      <c r="FJ197" s="4"/>
      <c r="FK197" s="4"/>
      <c r="FL197" s="4"/>
      <c r="FM197" s="4"/>
      <c r="FN197" s="5"/>
      <c r="FO197" s="5"/>
      <c r="FP197" s="5"/>
      <c r="FQ197" s="5"/>
      <c r="FR197" s="5"/>
      <c r="FS197" s="5"/>
      <c r="FT197" s="5"/>
      <c r="FU197" s="5"/>
      <c r="FV197" s="4">
        <v>0.65959999999999996</v>
      </c>
      <c r="FW197" s="4">
        <v>0.75519999999999998</v>
      </c>
      <c r="FX197" s="4">
        <v>0.2409</v>
      </c>
      <c r="FY197" s="4">
        <v>1.67E-2</v>
      </c>
      <c r="FZ197" s="4">
        <v>0.82889999999999997</v>
      </c>
      <c r="GA197" s="4">
        <v>0.57469999999999999</v>
      </c>
      <c r="GB197" s="4">
        <v>0.99980000000000002</v>
      </c>
      <c r="GC197" s="4">
        <v>2.8854000000000002</v>
      </c>
      <c r="GD197" s="5"/>
      <c r="GE197" s="5"/>
      <c r="GF197" s="5"/>
      <c r="GG197" s="5"/>
      <c r="GH197" s="5"/>
      <c r="GI197" s="5"/>
      <c r="GJ197" s="5"/>
      <c r="GK197" s="5"/>
      <c r="GL197" s="4"/>
      <c r="GM197" s="4"/>
      <c r="GN197" s="4"/>
      <c r="GO197" s="4"/>
      <c r="GP197" s="4"/>
      <c r="GQ197" s="4"/>
      <c r="GR197" s="4"/>
      <c r="GS197" s="4"/>
      <c r="GT197" s="5"/>
      <c r="GU197" s="5"/>
      <c r="GV197" s="5"/>
      <c r="GW197" s="5"/>
      <c r="GX197" s="5"/>
      <c r="GY197" s="5"/>
      <c r="GZ197" s="5"/>
      <c r="HA197" s="5"/>
      <c r="HB197" s="4"/>
      <c r="HC197" s="4"/>
      <c r="HD197" s="4"/>
      <c r="HE197" s="4"/>
      <c r="HF197" s="4"/>
      <c r="HG197" s="4"/>
      <c r="HH197" s="4"/>
      <c r="HI197" s="4"/>
      <c r="HJ197" s="5"/>
      <c r="HK197" s="5"/>
      <c r="HL197" s="5"/>
      <c r="HM197" s="5"/>
      <c r="HN197" s="5"/>
      <c r="HO197" s="5"/>
      <c r="HP197" s="5"/>
      <c r="HQ197" s="5"/>
      <c r="HR197" s="4"/>
      <c r="HS197" s="4"/>
      <c r="HT197" s="4"/>
      <c r="HU197" s="4"/>
      <c r="HV197" s="4"/>
      <c r="HW197" s="4"/>
      <c r="HX197" s="4"/>
      <c r="HY197" s="4"/>
      <c r="HZ197" s="5"/>
      <c r="IA197" s="5"/>
      <c r="IB197" s="5"/>
      <c r="IC197" s="5"/>
      <c r="ID197" s="5"/>
      <c r="IE197" s="5"/>
      <c r="IF197" s="5"/>
      <c r="IG197" s="5"/>
      <c r="IH197" s="4"/>
      <c r="II197" s="4"/>
      <c r="IJ197" s="4"/>
      <c r="IK197" s="4"/>
      <c r="IL197" s="4"/>
      <c r="IM197" s="4"/>
      <c r="IN197" s="4"/>
      <c r="IO197" s="4"/>
      <c r="IP197" s="5"/>
      <c r="IQ197" s="5"/>
      <c r="IR197" s="5"/>
      <c r="IS197" s="5"/>
      <c r="IT197" s="5"/>
      <c r="IU197" s="5"/>
      <c r="IV197" s="5"/>
      <c r="IW197" s="5"/>
      <c r="IX197" s="4"/>
      <c r="IY197" s="4"/>
      <c r="IZ197" s="4"/>
      <c r="JA197" s="4"/>
      <c r="JB197" s="4"/>
      <c r="JC197" s="4"/>
      <c r="JD197" s="4"/>
      <c r="JE197" s="4"/>
      <c r="JF197" s="5"/>
      <c r="JG197" s="5"/>
      <c r="JH197" s="5"/>
      <c r="JI197" s="5"/>
      <c r="JJ197" s="5"/>
      <c r="JK197" s="5"/>
      <c r="JL197" s="5"/>
      <c r="JM197" s="5"/>
      <c r="JN197" s="4">
        <f t="shared" ref="JN197" si="128">AVERAGEIFS(B197:JM197,metrics.rec,"MAE")</f>
        <v>0.647725</v>
      </c>
      <c r="JO197" s="4">
        <f t="shared" ref="JO197" si="129">AVERAGEIFS(B197:JM197,metrics.rec,"MSE")</f>
        <v>0.72980833333333328</v>
      </c>
      <c r="JP197" s="4">
        <f t="shared" ref="JP197" si="130">AVERAGEIFS(B197:JM197,metrics.rec,"R")</f>
        <v>0.26162500000000005</v>
      </c>
      <c r="JQ197" s="4">
        <f t="shared" ref="JQ197" si="131">AVERAGEIFS(B197:JM197,metrics.rec,"Precision")</f>
        <v>1.4216666666666667E-2</v>
      </c>
      <c r="JR197" s="4">
        <f t="shared" ref="JR197" si="132">AVERAGEIFS(B197:JM197,metrics.rec,"Recall")</f>
        <v>0.83424166666666666</v>
      </c>
      <c r="JS197" s="4">
        <f t="shared" ref="JS197" si="133">AVERAGEIFS(B197:JM197,metrics.rec,"Coverage")</f>
        <v>0.58341666666666658</v>
      </c>
      <c r="JT197" s="4">
        <f t="shared" ref="JT197" si="134">AVERAGEIFS(B197:JM197,metrics.rec,"Recatio")</f>
        <v>0.99779166666666674</v>
      </c>
      <c r="JU197" s="4">
        <f t="shared" ref="JU197" si="135">AVERAGEIFS(B197:JM197,metrics.rec,"Time")</f>
        <v>5.2581583333333333</v>
      </c>
      <c r="JV197" s="1" t="str" cm="1">
        <f t="array" aca="1" ref="JV197" ca="1">CONCATENATE(INDIRECT(ADDRESS(1,MATCH(_xlfn.MINIFS(B197:JM197,metrics.rec,"MAE"),B197:JM197,0)+1)), ", ", INDIRECT(ADDRESS(2,MATCH(_xlfn.MINIFS(B197:JM197,metrics.rec,"MAE"),B197:JM197,0)+1)))</f>
        <v>k=5, r=0.1</v>
      </c>
      <c r="JW197" s="1" t="str" cm="1">
        <f t="array" aca="1" ref="JW197" ca="1">CONCATENATE(INDIRECT(ADDRESS(1,MATCH(_xlfn.MINIFS(B197:JM197,metrics.rec,"MSE"),B197:JM197,0)+1)), ", ", INDIRECT(ADDRESS(2,MATCH(_xlfn.MINIFS(B197:JM197,metrics.rec,"MSE"),B197:JM197,0)+1)))</f>
        <v>k=5, r=0.1</v>
      </c>
      <c r="JX197" s="1" t="str" cm="1">
        <f t="array" aca="1" ref="JX197" ca="1">CONCATENATE(INDIRECT(ADDRESS(1,MATCH(_xlfn.MAXIFS(B197:JM197,metrics.rec,"R"),B197:JM197,0)+1)), ", ", INDIRECT(ADDRESS(2,MATCH(_xlfn.MAXIFS(B197:JM197,metrics.rec,"R"),B197:JM197,0)+1)))</f>
        <v>k=5, r=0.2</v>
      </c>
      <c r="JY197" s="1" t="str" cm="1">
        <f t="array" aca="1" ref="JY197" ca="1">CONCATENATE(INDIRECT(ADDRESS(1,MATCH(_xlfn.MAXIFS(B197:JM197,metrics.rec,"Precision"),B197:JM197,0)+1)), ", ", INDIRECT(ADDRESS(2,MATCH(_xlfn.MAXIFS(B197:JM197,metrics.rec,"Precision"),B197:JM197,0)+1)))</f>
        <v>k=5, r=0.9</v>
      </c>
      <c r="JZ197" s="1" t="str" cm="1">
        <f t="array" aca="1" ref="JZ197" ca="1">CONCATENATE(INDIRECT(ADDRESS(1,MATCH(_xlfn.MAXIFS(B197:JM197,metrics.rec,"Recall"),B197:JM197,0)+1)), ", ", INDIRECT(ADDRESS(2,MATCH(_xlfn.MAXIFS(B197:JM197,metrics.rec,"Recall"),B197:JM197,0)+1)))</f>
        <v>k=5, r=0.1</v>
      </c>
      <c r="KA197" s="1" t="str" cm="1">
        <f t="array" aca="1" ref="KA197" ca="1">CONCATENATE(INDIRECT(ADDRESS(1,MATCH(_xlfn.MAXIFS(B197:JM197,metrics.rec,"Coverage"),B197:JM197,0)+1)), ", ", INDIRECT(ADDRESS(2,MATCH(_xlfn.MAXIFS(B197:JM197,metrics.rec,"Coverage"),B197:JM197,0)+1)))</f>
        <v>k=5, r=0.1</v>
      </c>
      <c r="KB197" s="1" t="str" cm="1">
        <f t="array" aca="1" ref="KB197" ca="1">CONCATENATE(INDIRECT(ADDRESS(1,MATCH(_xlfn.MAXIFS(B197:JM197,metrics.rec,"Recatio"),B197:JM197,0)+1)), ", ", INDIRECT(ADDRESS(2,MATCH(_xlfn.MAXIFS(B197:JM197,metrics.rec,"Recatio"),B197:JM197,0)+1)))</f>
        <v>k=5, r=0.1</v>
      </c>
      <c r="KC197" s="1" t="str" cm="1">
        <f t="array" aca="1" ref="KC197" ca="1">CONCATENATE(INDIRECT(ADDRESS(1,MATCH(_xlfn.MINIFS(B197:JM197,metrics.rec,"Time"),B197:JM197,0)+1)), ", ", INDIRECT(ADDRESS(2,MATCH(_xlfn.MINIFS(B197:JM197,metrics.rec,"Time"),B197:JM197,0)+1)))</f>
        <v>k=5, r=0.9</v>
      </c>
    </row>
    <row r="198" spans="1:289" x14ac:dyDescent="0.2">
      <c r="A198" s="1" t="s">
        <v>169</v>
      </c>
      <c r="B198" s="4">
        <v>0.63719999999999999</v>
      </c>
      <c r="C198" s="4">
        <v>0.70420000000000005</v>
      </c>
      <c r="D198" s="4">
        <v>0.25030000000000002</v>
      </c>
      <c r="E198" s="4">
        <v>3.8999999999999998E-3</v>
      </c>
      <c r="F198" s="4">
        <v>0.85950000000000004</v>
      </c>
      <c r="G198" s="4"/>
      <c r="H198" s="4">
        <v>1</v>
      </c>
      <c r="I198" s="4">
        <v>2.5247999999999999</v>
      </c>
      <c r="J198" s="5">
        <v>0.64290000000000003</v>
      </c>
      <c r="K198" s="5">
        <v>0.72070000000000001</v>
      </c>
      <c r="L198" s="5">
        <v>0.24510000000000001</v>
      </c>
      <c r="M198" s="5">
        <v>7.7000000000000002E-3</v>
      </c>
      <c r="N198" s="5">
        <v>0.85499999999999998</v>
      </c>
      <c r="O198" s="5">
        <v>0.25490000000000002</v>
      </c>
      <c r="P198" s="5">
        <v>1</v>
      </c>
      <c r="Q198" s="5">
        <v>2.4613999999999998</v>
      </c>
      <c r="R198" s="4">
        <v>0.6502</v>
      </c>
      <c r="S198" s="4">
        <v>0.73650000000000004</v>
      </c>
      <c r="T198" s="4">
        <v>0.2301</v>
      </c>
      <c r="U198" s="4">
        <v>1.1900000000000001E-2</v>
      </c>
      <c r="V198" s="4">
        <v>0.84740000000000004</v>
      </c>
      <c r="W198" s="4"/>
      <c r="X198" s="4">
        <v>1</v>
      </c>
      <c r="Y198" s="4">
        <v>2.3700999999999999</v>
      </c>
      <c r="Z198" s="5">
        <v>0.65329999999999999</v>
      </c>
      <c r="AA198" s="5">
        <v>0.74399999999999999</v>
      </c>
      <c r="AB198" s="5">
        <v>0.2165</v>
      </c>
      <c r="AC198" s="5">
        <v>1.66E-2</v>
      </c>
      <c r="AD198" s="5">
        <v>0.83809999999999996</v>
      </c>
      <c r="AE198" s="5">
        <v>0.25519999999999998</v>
      </c>
      <c r="AF198" s="5">
        <v>1</v>
      </c>
      <c r="AG198" s="5">
        <v>2.2519</v>
      </c>
      <c r="AH198" s="4">
        <v>0.65959999999999996</v>
      </c>
      <c r="AI198" s="4">
        <v>0.75680000000000003</v>
      </c>
      <c r="AJ198" s="4">
        <v>0.21440000000000001</v>
      </c>
      <c r="AK198" s="4">
        <v>2.1600000000000001E-2</v>
      </c>
      <c r="AL198" s="4">
        <v>0.82279999999999998</v>
      </c>
      <c r="AM198" s="4"/>
      <c r="AN198" s="4">
        <v>1</v>
      </c>
      <c r="AO198" s="4">
        <v>2.0142000000000002</v>
      </c>
      <c r="AP198" s="5">
        <v>0.66790000000000005</v>
      </c>
      <c r="AQ198" s="5">
        <v>0.77490000000000003</v>
      </c>
      <c r="AR198" s="5">
        <v>0.18740000000000001</v>
      </c>
      <c r="AS198" s="5">
        <v>2.7E-2</v>
      </c>
      <c r="AT198" s="5">
        <v>0.80230000000000001</v>
      </c>
      <c r="AU198" s="5">
        <v>0.26200000000000001</v>
      </c>
      <c r="AV198" s="5">
        <v>1</v>
      </c>
      <c r="AW198" s="5">
        <v>1.6731</v>
      </c>
      <c r="AX198" s="4">
        <v>0.68279999999999996</v>
      </c>
      <c r="AY198" s="4">
        <v>0.80800000000000005</v>
      </c>
      <c r="AZ198" s="4">
        <v>0.15920000000000001</v>
      </c>
      <c r="BA198" s="4">
        <v>3.2500000000000001E-2</v>
      </c>
      <c r="BB198" s="4">
        <v>0.77029999999999998</v>
      </c>
      <c r="BC198" s="4"/>
      <c r="BD198" s="4">
        <v>1</v>
      </c>
      <c r="BE198" s="4">
        <v>1.6966000000000001</v>
      </c>
      <c r="BF198" s="5">
        <v>0.70530000000000004</v>
      </c>
      <c r="BG198" s="5">
        <v>0.86329999999999996</v>
      </c>
      <c r="BH198" s="5">
        <v>0.1444</v>
      </c>
      <c r="BI198" s="5">
        <v>3.7499999999999999E-2</v>
      </c>
      <c r="BJ198" s="5">
        <v>0.70569999999999999</v>
      </c>
      <c r="BK198" s="5">
        <v>0.29809999999999998</v>
      </c>
      <c r="BL198" s="5">
        <v>0.99839999999999995</v>
      </c>
      <c r="BM198" s="5">
        <v>1.2918000000000001</v>
      </c>
      <c r="BN198" s="4">
        <v>0.74650000000000005</v>
      </c>
      <c r="BO198" s="4">
        <v>0.96319999999999995</v>
      </c>
      <c r="BP198" s="4">
        <v>0.1004</v>
      </c>
      <c r="BQ198" s="4">
        <v>4.4200000000000003E-2</v>
      </c>
      <c r="BR198" s="4">
        <v>0.56510000000000005</v>
      </c>
      <c r="BS198" s="4"/>
      <c r="BT198" s="4">
        <v>0.98</v>
      </c>
      <c r="BU198" s="4">
        <v>0.86339999999999995</v>
      </c>
      <c r="BV198" s="5"/>
      <c r="BW198" s="5"/>
      <c r="BX198" s="5"/>
      <c r="BY198" s="5"/>
      <c r="BZ198" s="5"/>
      <c r="CA198" s="5"/>
      <c r="CB198" s="5"/>
      <c r="CC198" s="5"/>
      <c r="CD198" s="4"/>
      <c r="CE198" s="4"/>
      <c r="CF198" s="4"/>
      <c r="CG198" s="4"/>
      <c r="CH198" s="4"/>
      <c r="CI198" s="4"/>
      <c r="CJ198" s="4"/>
      <c r="CK198" s="4"/>
      <c r="CL198" s="5">
        <v>0.6603</v>
      </c>
      <c r="CM198" s="5">
        <v>0.76</v>
      </c>
      <c r="CN198" s="5">
        <v>0.2079</v>
      </c>
      <c r="CO198" s="5">
        <v>2.1700000000000001E-2</v>
      </c>
      <c r="CP198" s="5">
        <v>0.82350000000000001</v>
      </c>
      <c r="CQ198" s="5">
        <v>0.25590000000000002</v>
      </c>
      <c r="CR198" s="5">
        <v>1</v>
      </c>
      <c r="CS198" s="5">
        <v>1.6977</v>
      </c>
      <c r="CT198" s="4"/>
      <c r="CU198" s="4"/>
      <c r="CV198" s="4"/>
      <c r="CW198" s="4"/>
      <c r="CX198" s="4"/>
      <c r="CY198" s="4"/>
      <c r="CZ198" s="4"/>
      <c r="DA198" s="4"/>
      <c r="DB198" s="5"/>
      <c r="DC198" s="5"/>
      <c r="DD198" s="5"/>
      <c r="DE198" s="5"/>
      <c r="DF198" s="5"/>
      <c r="DG198" s="5"/>
      <c r="DH198" s="5"/>
      <c r="DI198" s="5"/>
      <c r="DJ198" s="4">
        <v>0.64159999999999995</v>
      </c>
      <c r="DK198" s="4">
        <v>0.71989999999999998</v>
      </c>
      <c r="DL198" s="4">
        <v>0.25269999999999998</v>
      </c>
      <c r="DM198" s="4">
        <v>3.8E-3</v>
      </c>
      <c r="DN198" s="4">
        <v>0.85940000000000005</v>
      </c>
      <c r="DO198" s="4">
        <v>0.26140000000000002</v>
      </c>
      <c r="DP198" s="4">
        <v>1</v>
      </c>
      <c r="DQ198" s="4">
        <v>2.7957999999999998</v>
      </c>
      <c r="DR198" s="5">
        <v>0.64859999999999995</v>
      </c>
      <c r="DS198" s="5">
        <v>0.73450000000000004</v>
      </c>
      <c r="DT198" s="5">
        <v>0.23350000000000001</v>
      </c>
      <c r="DU198" s="5">
        <v>1.1900000000000001E-2</v>
      </c>
      <c r="DV198" s="5">
        <v>0.84799999999999998</v>
      </c>
      <c r="DW198" s="5">
        <v>0.25419999999999998</v>
      </c>
      <c r="DX198" s="5">
        <v>1</v>
      </c>
      <c r="DY198" s="5">
        <v>2.5209000000000001</v>
      </c>
      <c r="DZ198" s="4">
        <v>0.65969999999999995</v>
      </c>
      <c r="EA198" s="4">
        <v>0.7581</v>
      </c>
      <c r="EB198" s="4">
        <v>0.2092</v>
      </c>
      <c r="EC198" s="4">
        <v>2.1700000000000001E-2</v>
      </c>
      <c r="ED198" s="4">
        <v>0.82350000000000001</v>
      </c>
      <c r="EE198" s="4">
        <v>0.25659999999999999</v>
      </c>
      <c r="EF198" s="4">
        <v>1</v>
      </c>
      <c r="EG198" s="4">
        <v>1.9722999999999999</v>
      </c>
      <c r="EH198" s="5">
        <v>0.68279999999999996</v>
      </c>
      <c r="EI198" s="5">
        <v>0.81120000000000003</v>
      </c>
      <c r="EJ198" s="5">
        <v>0.17269999999999999</v>
      </c>
      <c r="EK198" s="5">
        <v>3.27E-2</v>
      </c>
      <c r="EL198" s="5">
        <v>0.76910000000000001</v>
      </c>
      <c r="EM198" s="5">
        <v>0.2737</v>
      </c>
      <c r="EN198" s="5">
        <v>0.99980000000000002</v>
      </c>
      <c r="EO198" s="5">
        <v>1.6507000000000001</v>
      </c>
      <c r="EP198" s="4"/>
      <c r="EQ198" s="4"/>
      <c r="ER198" s="4"/>
      <c r="ES198" s="4"/>
      <c r="ET198" s="4"/>
      <c r="EU198" s="4"/>
      <c r="EV198" s="4"/>
      <c r="EW198" s="4"/>
      <c r="EX198" s="5"/>
      <c r="EY198" s="5"/>
      <c r="EZ198" s="5"/>
      <c r="FA198" s="5"/>
      <c r="FB198" s="5"/>
      <c r="FC198" s="5"/>
      <c r="FD198" s="5"/>
      <c r="FE198" s="5"/>
      <c r="FF198" s="4"/>
      <c r="FG198" s="4"/>
      <c r="FH198" s="4"/>
      <c r="FI198" s="4"/>
      <c r="FJ198" s="4"/>
      <c r="FK198" s="4"/>
      <c r="FL198" s="4"/>
      <c r="FM198" s="4"/>
      <c r="FN198" s="5">
        <v>0.66049999999999998</v>
      </c>
      <c r="FO198" s="5">
        <v>0.76060000000000005</v>
      </c>
      <c r="FP198" s="5">
        <v>0.20649999999999999</v>
      </c>
      <c r="FQ198" s="5">
        <v>2.1700000000000001E-2</v>
      </c>
      <c r="FR198" s="5">
        <v>0.82420000000000004</v>
      </c>
      <c r="FS198" s="5">
        <v>0.25679999999999997</v>
      </c>
      <c r="FT198" s="5">
        <v>1</v>
      </c>
      <c r="FU198" s="5">
        <v>1.9757</v>
      </c>
      <c r="FV198" s="4">
        <v>0.6835</v>
      </c>
      <c r="FW198" s="4">
        <v>0.81240000000000001</v>
      </c>
      <c r="FX198" s="4">
        <v>0.16719999999999999</v>
      </c>
      <c r="FY198" s="4">
        <v>3.2399999999999998E-2</v>
      </c>
      <c r="FZ198" s="4">
        <v>0.76849999999999996</v>
      </c>
      <c r="GA198" s="4">
        <v>0.27510000000000001</v>
      </c>
      <c r="GB198" s="4">
        <v>0.99990000000000001</v>
      </c>
      <c r="GC198" s="4">
        <v>1.5025999999999999</v>
      </c>
      <c r="GD198" s="5"/>
      <c r="GE198" s="5"/>
      <c r="GF198" s="5"/>
      <c r="GG198" s="5"/>
      <c r="GH198" s="5"/>
      <c r="GI198" s="5"/>
      <c r="GJ198" s="5"/>
      <c r="GK198" s="5"/>
      <c r="GL198" s="4"/>
      <c r="GM198" s="4"/>
      <c r="GN198" s="4"/>
      <c r="GO198" s="4"/>
      <c r="GP198" s="4"/>
      <c r="GQ198" s="4"/>
      <c r="GR198" s="4"/>
      <c r="GS198" s="4"/>
      <c r="GT198" s="5"/>
      <c r="GU198" s="5"/>
      <c r="GV198" s="5"/>
      <c r="GW198" s="5"/>
      <c r="GX198" s="5"/>
      <c r="GY198" s="5"/>
      <c r="GZ198" s="5"/>
      <c r="HA198" s="5"/>
      <c r="HB198" s="4">
        <v>0.65969999999999995</v>
      </c>
      <c r="HC198" s="4">
        <v>0.75870000000000004</v>
      </c>
      <c r="HD198" s="4">
        <v>0.2102</v>
      </c>
      <c r="HE198" s="4">
        <v>2.1700000000000001E-2</v>
      </c>
      <c r="HF198" s="4">
        <v>0.8226</v>
      </c>
      <c r="HG198" s="4"/>
      <c r="HH198" s="4">
        <v>1</v>
      </c>
      <c r="HI198" s="4">
        <v>2.0244</v>
      </c>
      <c r="HJ198" s="5"/>
      <c r="HK198" s="5"/>
      <c r="HL198" s="5"/>
      <c r="HM198" s="5"/>
      <c r="HN198" s="5"/>
      <c r="HO198" s="5"/>
      <c r="HP198" s="5"/>
      <c r="HQ198" s="5"/>
      <c r="HR198" s="4"/>
      <c r="HS198" s="4"/>
      <c r="HT198" s="4"/>
      <c r="HU198" s="4"/>
      <c r="HV198" s="4"/>
      <c r="HW198" s="4"/>
      <c r="HX198" s="4"/>
      <c r="HY198" s="4"/>
      <c r="HZ198" s="5"/>
      <c r="IA198" s="5"/>
      <c r="IB198" s="5"/>
      <c r="IC198" s="5"/>
      <c r="ID198" s="5"/>
      <c r="IE198" s="5"/>
      <c r="IF198" s="5"/>
      <c r="IG198" s="5"/>
      <c r="IH198" s="4"/>
      <c r="II198" s="4"/>
      <c r="IJ198" s="4"/>
      <c r="IK198" s="4"/>
      <c r="IL198" s="4"/>
      <c r="IM198" s="4"/>
      <c r="IN198" s="4"/>
      <c r="IO198" s="4"/>
      <c r="IP198" s="5"/>
      <c r="IQ198" s="5"/>
      <c r="IR198" s="5"/>
      <c r="IS198" s="5"/>
      <c r="IT198" s="5"/>
      <c r="IU198" s="5"/>
      <c r="IV198" s="5"/>
      <c r="IW198" s="5"/>
      <c r="IX198" s="4"/>
      <c r="IY198" s="4"/>
      <c r="IZ198" s="4"/>
      <c r="JA198" s="4"/>
      <c r="JB198" s="4"/>
      <c r="JC198" s="4"/>
      <c r="JD198" s="4"/>
      <c r="JE198" s="4"/>
      <c r="JF198" s="5"/>
      <c r="JG198" s="5"/>
      <c r="JH198" s="5"/>
      <c r="JI198" s="5"/>
      <c r="JJ198" s="5"/>
      <c r="JK198" s="5"/>
      <c r="JL198" s="5"/>
      <c r="JM198" s="5"/>
      <c r="JN198" s="4">
        <f t="shared" si="104"/>
        <v>0.66720000000000013</v>
      </c>
      <c r="JO198" s="4">
        <f t="shared" si="105"/>
        <v>0.77570588235294113</v>
      </c>
      <c r="JP198" s="4">
        <f t="shared" si="106"/>
        <v>0.20045294117647058</v>
      </c>
      <c r="JQ198" s="4">
        <f t="shared" si="107"/>
        <v>2.1794117647058825E-2</v>
      </c>
      <c r="JR198" s="4">
        <f t="shared" si="108"/>
        <v>0.80029411764705871</v>
      </c>
      <c r="JS198" s="4">
        <f t="shared" si="109"/>
        <v>0.26399090909090911</v>
      </c>
      <c r="JT198" s="4">
        <f t="shared" si="110"/>
        <v>0.99871176470588241</v>
      </c>
      <c r="JU198" s="4">
        <f t="shared" si="111"/>
        <v>1.9580823529411768</v>
      </c>
      <c r="JV198" s="1" t="str" cm="1">
        <f t="array" aca="1" ref="JV198" ca="1">CONCATENATE(INDIRECT(ADDRESS(1,MATCH(_xlfn.MINIFS(B198:JM198,metrics.rec,"MAE"),B198:JM198,0)+1)), ", ", INDIRECT(ADDRESS(2,MATCH(_xlfn.MINIFS(B198:JM198,metrics.rec,"MAE"),B198:JM198,0)+1)))</f>
        <v>k=5, r=0.1</v>
      </c>
      <c r="JW198" s="1" t="str" cm="1">
        <f t="array" aca="1" ref="JW198" ca="1">CONCATENATE(INDIRECT(ADDRESS(1,MATCH(_xlfn.MINIFS(B198:JM198,metrics.rec,"MSE"),B198:JM198,0)+1)), ", ", INDIRECT(ADDRESS(2,MATCH(_xlfn.MINIFS(B198:JM198,metrics.rec,"MSE"),B198:JM198,0)+1)))</f>
        <v>k=5, r=0.1</v>
      </c>
      <c r="JX198" s="1" t="str" cm="1">
        <f t="array" aca="1" ref="JX198" ca="1">CONCATENATE(INDIRECT(ADDRESS(1,MATCH(_xlfn.MAXIFS(B198:JM198,metrics.rec,"R"),B198:JM198,0)+1)), ", ", INDIRECT(ADDRESS(2,MATCH(_xlfn.MAXIFS(B198:JM198,metrics.rec,"R"),B198:JM198,0)+1)))</f>
        <v>k=10, r=0.1</v>
      </c>
      <c r="JY198" s="1" t="str" cm="1">
        <f t="array" aca="1" ref="JY198" ca="1">CONCATENATE(INDIRECT(ADDRESS(1,MATCH(_xlfn.MAXIFS(B198:JM198,metrics.rec,"Precision"),B198:JM198,0)+1)), ", ", INDIRECT(ADDRESS(2,MATCH(_xlfn.MAXIFS(B198:JM198,metrics.rec,"Precision"),B198:JM198,0)+1)))</f>
        <v>k=5, r=0.9</v>
      </c>
      <c r="JZ198" s="1" t="str" cm="1">
        <f t="array" aca="1" ref="JZ198" ca="1">CONCATENATE(INDIRECT(ADDRESS(1,MATCH(_xlfn.MAXIFS(B198:JM198,metrics.rec,"Recall"),B198:JM198,0)+1)), ", ", INDIRECT(ADDRESS(2,MATCH(_xlfn.MAXIFS(B198:JM198,metrics.rec,"Recall"),B198:JM198,0)+1)))</f>
        <v>k=5, r=0.1</v>
      </c>
      <c r="KA198" s="1" t="str" cm="1">
        <f t="array" aca="1" ref="KA198" ca="1">CONCATENATE(INDIRECT(ADDRESS(1,MATCH(_xlfn.MAXIFS(B198:JM198,metrics.rec,"Coverage"),B198:JM198,0)+1)), ", ", INDIRECT(ADDRESS(2,MATCH(_xlfn.MAXIFS(B198:JM198,metrics.rec,"Coverage"),B198:JM198,0)+1)))</f>
        <v>k=5, r=0.8</v>
      </c>
      <c r="KB198" s="1" t="str" cm="1">
        <f t="array" aca="1" ref="KB198" ca="1">CONCATENATE(INDIRECT(ADDRESS(1,MATCH(_xlfn.MAXIFS(B198:JM198,metrics.rec,"Recatio"),B198:JM198,0)+1)), ", ", INDIRECT(ADDRESS(2,MATCH(_xlfn.MAXIFS(B198:JM198,metrics.rec,"Recatio"),B198:JM198,0)+1)))</f>
        <v>k=5, r=0.1</v>
      </c>
      <c r="KC198" s="1" t="str" cm="1">
        <f t="array" aca="1" ref="KC198" ca="1">CONCATENATE(INDIRECT(ADDRESS(1,MATCH(_xlfn.MINIFS(B198:JM198,metrics.rec,"Time"),B198:JM198,0)+1)), ", ", INDIRECT(ADDRESS(2,MATCH(_xlfn.MINIFS(B198:JM198,metrics.rec,"Time"),B198:JM198,0)+1)))</f>
        <v>k=5, r=0.9</v>
      </c>
    </row>
    <row r="199" spans="1:289" x14ac:dyDescent="0.2">
      <c r="A199" s="1" t="s">
        <v>170</v>
      </c>
      <c r="B199" s="4">
        <v>0.63770000000000004</v>
      </c>
      <c r="C199" s="4">
        <v>0.70660000000000001</v>
      </c>
      <c r="D199" s="4">
        <v>0.26300000000000001</v>
      </c>
      <c r="E199" s="4">
        <v>3.3E-3</v>
      </c>
      <c r="F199" s="4">
        <v>0.86529999999999996</v>
      </c>
      <c r="G199" s="4"/>
      <c r="H199" s="4">
        <v>1</v>
      </c>
      <c r="I199" s="4">
        <v>2.4626999999999999</v>
      </c>
      <c r="J199" s="5">
        <v>0.64329999999999998</v>
      </c>
      <c r="K199" s="5">
        <v>0.72319999999999995</v>
      </c>
      <c r="L199" s="5">
        <v>0.252</v>
      </c>
      <c r="M199" s="5">
        <v>6.6E-3</v>
      </c>
      <c r="N199" s="5">
        <v>0.85960000000000003</v>
      </c>
      <c r="O199" s="5">
        <v>0.29870000000000002</v>
      </c>
      <c r="P199" s="5">
        <v>1</v>
      </c>
      <c r="Q199" s="5">
        <v>2.4481999999999999</v>
      </c>
      <c r="R199" s="4">
        <v>0.64959999999999996</v>
      </c>
      <c r="S199" s="4">
        <v>0.73609999999999998</v>
      </c>
      <c r="T199" s="4">
        <v>0.24349999999999999</v>
      </c>
      <c r="U199" s="4">
        <v>1.03E-2</v>
      </c>
      <c r="V199" s="4">
        <v>0.85340000000000005</v>
      </c>
      <c r="W199" s="4"/>
      <c r="X199" s="4">
        <v>1</v>
      </c>
      <c r="Y199" s="4">
        <v>2.3073999999999999</v>
      </c>
      <c r="Z199" s="5">
        <v>0.65380000000000005</v>
      </c>
      <c r="AA199" s="5">
        <v>0.74519999999999997</v>
      </c>
      <c r="AB199" s="5">
        <v>0.22509999999999999</v>
      </c>
      <c r="AC199" s="5">
        <v>1.4500000000000001E-2</v>
      </c>
      <c r="AD199" s="5">
        <v>0.84519999999999995</v>
      </c>
      <c r="AE199" s="5">
        <v>0.29380000000000001</v>
      </c>
      <c r="AF199" s="5">
        <v>1</v>
      </c>
      <c r="AG199" s="5">
        <v>2.1103999999999998</v>
      </c>
      <c r="AH199" s="4">
        <v>0.65859999999999996</v>
      </c>
      <c r="AI199" s="4">
        <v>0.75560000000000005</v>
      </c>
      <c r="AJ199" s="4">
        <v>0.22120000000000001</v>
      </c>
      <c r="AK199" s="4">
        <v>1.9199999999999998E-2</v>
      </c>
      <c r="AL199" s="4">
        <v>0.83069999999999999</v>
      </c>
      <c r="AM199" s="4"/>
      <c r="AN199" s="4">
        <v>1</v>
      </c>
      <c r="AO199" s="4">
        <v>1.8189</v>
      </c>
      <c r="AP199" s="5">
        <v>0.66649999999999998</v>
      </c>
      <c r="AQ199" s="5">
        <v>0.7732</v>
      </c>
      <c r="AR199" s="5">
        <v>0.2014</v>
      </c>
      <c r="AS199" s="5">
        <v>2.4500000000000001E-2</v>
      </c>
      <c r="AT199" s="5">
        <v>0.81040000000000001</v>
      </c>
      <c r="AU199" s="5">
        <v>0.29189999999999999</v>
      </c>
      <c r="AV199" s="5">
        <v>1</v>
      </c>
      <c r="AW199" s="5">
        <v>1.5124</v>
      </c>
      <c r="AX199" s="4">
        <v>0.68079999999999996</v>
      </c>
      <c r="AY199" s="4">
        <v>0.8044</v>
      </c>
      <c r="AZ199" s="4">
        <v>0.16830000000000001</v>
      </c>
      <c r="BA199" s="4">
        <v>3.0499999999999999E-2</v>
      </c>
      <c r="BB199" s="4">
        <v>0.78</v>
      </c>
      <c r="BC199" s="4"/>
      <c r="BD199" s="4">
        <v>1</v>
      </c>
      <c r="BE199" s="4">
        <v>1.3791</v>
      </c>
      <c r="BF199" s="5">
        <v>0.70179999999999998</v>
      </c>
      <c r="BG199" s="5">
        <v>0.85629999999999995</v>
      </c>
      <c r="BH199" s="5">
        <v>0.155</v>
      </c>
      <c r="BI199" s="5">
        <v>3.7699999999999997E-2</v>
      </c>
      <c r="BJ199" s="5">
        <v>0.71360000000000001</v>
      </c>
      <c r="BK199" s="5">
        <v>0.2994</v>
      </c>
      <c r="BL199" s="5">
        <v>0.99839999999999995</v>
      </c>
      <c r="BM199" s="5">
        <v>0.97770000000000001</v>
      </c>
      <c r="BN199" s="4">
        <v>0.74099999999999999</v>
      </c>
      <c r="BO199" s="4">
        <v>0.95079999999999998</v>
      </c>
      <c r="BP199" s="4">
        <v>0.1089</v>
      </c>
      <c r="BQ199" s="4">
        <v>5.3699999999999998E-2</v>
      </c>
      <c r="BR199" s="4">
        <v>0.53939999999999999</v>
      </c>
      <c r="BS199" s="4"/>
      <c r="BT199" s="4">
        <v>0.97640000000000005</v>
      </c>
      <c r="BU199" s="4">
        <v>0.60260000000000002</v>
      </c>
      <c r="BV199" s="5"/>
      <c r="BW199" s="5"/>
      <c r="BX199" s="5"/>
      <c r="BY199" s="5"/>
      <c r="BZ199" s="5"/>
      <c r="CA199" s="5"/>
      <c r="CB199" s="5"/>
      <c r="CC199" s="5"/>
      <c r="CD199" s="4"/>
      <c r="CE199" s="4"/>
      <c r="CF199" s="4"/>
      <c r="CG199" s="4"/>
      <c r="CH199" s="4"/>
      <c r="CI199" s="4"/>
      <c r="CJ199" s="4"/>
      <c r="CK199" s="4"/>
      <c r="CL199" s="5">
        <v>0.65969999999999995</v>
      </c>
      <c r="CM199" s="5">
        <v>0.7591</v>
      </c>
      <c r="CN199" s="5">
        <v>0.21859999999999999</v>
      </c>
      <c r="CO199" s="5">
        <v>1.9199999999999998E-2</v>
      </c>
      <c r="CP199" s="5">
        <v>0.83169999999999999</v>
      </c>
      <c r="CQ199" s="5">
        <v>0.29139999999999999</v>
      </c>
      <c r="CR199" s="5">
        <v>1</v>
      </c>
      <c r="CS199" s="5">
        <v>1.8385</v>
      </c>
      <c r="CT199" s="4"/>
      <c r="CU199" s="4"/>
      <c r="CV199" s="4"/>
      <c r="CW199" s="4"/>
      <c r="CX199" s="4"/>
      <c r="CY199" s="4"/>
      <c r="CZ199" s="4"/>
      <c r="DA199" s="4"/>
      <c r="DB199" s="5"/>
      <c r="DC199" s="5"/>
      <c r="DD199" s="5"/>
      <c r="DE199" s="5"/>
      <c r="DF199" s="5"/>
      <c r="DG199" s="5"/>
      <c r="DH199" s="5"/>
      <c r="DI199" s="5"/>
      <c r="DJ199" s="4">
        <v>0.64149999999999996</v>
      </c>
      <c r="DK199" s="4">
        <v>0.7198</v>
      </c>
      <c r="DL199" s="4">
        <v>0.26850000000000002</v>
      </c>
      <c r="DM199" s="4">
        <v>3.3E-3</v>
      </c>
      <c r="DN199" s="4">
        <v>0.86380000000000001</v>
      </c>
      <c r="DO199" s="4">
        <v>0.30830000000000002</v>
      </c>
      <c r="DP199" s="4">
        <v>1</v>
      </c>
      <c r="DQ199" s="4">
        <v>2.7463000000000002</v>
      </c>
      <c r="DR199" s="5">
        <v>0.64870000000000005</v>
      </c>
      <c r="DS199" s="5">
        <v>0.73560000000000003</v>
      </c>
      <c r="DT199" s="5">
        <v>0.24229999999999999</v>
      </c>
      <c r="DU199" s="5">
        <v>1.03E-2</v>
      </c>
      <c r="DV199" s="5">
        <v>0.85460000000000003</v>
      </c>
      <c r="DW199" s="5">
        <v>0.29630000000000001</v>
      </c>
      <c r="DX199" s="5">
        <v>1</v>
      </c>
      <c r="DY199" s="5">
        <v>2.4333</v>
      </c>
      <c r="DZ199" s="4">
        <v>0.65880000000000005</v>
      </c>
      <c r="EA199" s="4">
        <v>0.7571</v>
      </c>
      <c r="EB199" s="4">
        <v>0.2185</v>
      </c>
      <c r="EC199" s="4">
        <v>1.9199999999999998E-2</v>
      </c>
      <c r="ED199" s="4">
        <v>0.83120000000000005</v>
      </c>
      <c r="EE199" s="4">
        <v>0.29189999999999999</v>
      </c>
      <c r="EF199" s="4">
        <v>1</v>
      </c>
      <c r="EG199" s="4">
        <v>1.8601000000000001</v>
      </c>
      <c r="EH199" s="5">
        <v>0.68079999999999996</v>
      </c>
      <c r="EI199" s="5">
        <v>0.80720000000000003</v>
      </c>
      <c r="EJ199" s="5">
        <v>0.17910000000000001</v>
      </c>
      <c r="EK199" s="5">
        <v>3.0700000000000002E-2</v>
      </c>
      <c r="EL199" s="5">
        <v>0.77849999999999997</v>
      </c>
      <c r="EM199" s="5">
        <v>0.29470000000000002</v>
      </c>
      <c r="EN199" s="5">
        <v>0.99980000000000002</v>
      </c>
      <c r="EO199" s="5">
        <v>1.4202999999999999</v>
      </c>
      <c r="EP199" s="4"/>
      <c r="EQ199" s="4"/>
      <c r="ER199" s="4"/>
      <c r="ES199" s="4"/>
      <c r="ET199" s="4"/>
      <c r="EU199" s="4"/>
      <c r="EV199" s="4"/>
      <c r="EW199" s="4"/>
      <c r="EX199" s="5"/>
      <c r="EY199" s="5"/>
      <c r="EZ199" s="5"/>
      <c r="FA199" s="5"/>
      <c r="FB199" s="5"/>
      <c r="FC199" s="5"/>
      <c r="FD199" s="5"/>
      <c r="FE199" s="5"/>
      <c r="FF199" s="4"/>
      <c r="FG199" s="4"/>
      <c r="FH199" s="4"/>
      <c r="FI199" s="4"/>
      <c r="FJ199" s="4"/>
      <c r="FK199" s="4"/>
      <c r="FL199" s="4"/>
      <c r="FM199" s="4"/>
      <c r="FN199" s="5">
        <v>0.65959999999999996</v>
      </c>
      <c r="FO199" s="5">
        <v>0.75939999999999996</v>
      </c>
      <c r="FP199" s="5">
        <v>0.22009999999999999</v>
      </c>
      <c r="FQ199" s="5">
        <v>1.9199999999999998E-2</v>
      </c>
      <c r="FR199" s="5">
        <v>0.83230000000000004</v>
      </c>
      <c r="FS199" s="5">
        <v>0.29189999999999999</v>
      </c>
      <c r="FT199" s="5">
        <v>1</v>
      </c>
      <c r="FU199" s="5">
        <v>1.8428</v>
      </c>
      <c r="FV199" s="4">
        <v>0.68089999999999995</v>
      </c>
      <c r="FW199" s="4">
        <v>0.80720000000000003</v>
      </c>
      <c r="FX199" s="4">
        <v>0.17699999999999999</v>
      </c>
      <c r="FY199" s="4">
        <v>3.0499999999999999E-2</v>
      </c>
      <c r="FZ199" s="4">
        <v>0.7782</v>
      </c>
      <c r="GA199" s="4">
        <v>0.2959</v>
      </c>
      <c r="GB199" s="4">
        <v>0.99990000000000001</v>
      </c>
      <c r="GC199" s="4">
        <v>1.2696000000000001</v>
      </c>
      <c r="GD199" s="5"/>
      <c r="GE199" s="5"/>
      <c r="GF199" s="5"/>
      <c r="GG199" s="5"/>
      <c r="GH199" s="5"/>
      <c r="GI199" s="5"/>
      <c r="GJ199" s="5"/>
      <c r="GK199" s="5"/>
      <c r="GL199" s="4"/>
      <c r="GM199" s="4"/>
      <c r="GN199" s="4"/>
      <c r="GO199" s="4"/>
      <c r="GP199" s="4"/>
      <c r="GQ199" s="4"/>
      <c r="GR199" s="4"/>
      <c r="GS199" s="4"/>
      <c r="GT199" s="5"/>
      <c r="GU199" s="5"/>
      <c r="GV199" s="5"/>
      <c r="GW199" s="5"/>
      <c r="GX199" s="5"/>
      <c r="GY199" s="5"/>
      <c r="GZ199" s="5"/>
      <c r="HA199" s="5"/>
      <c r="HB199" s="4">
        <v>0.65900000000000003</v>
      </c>
      <c r="HC199" s="4">
        <v>0.75839999999999996</v>
      </c>
      <c r="HD199" s="4">
        <v>0.2198</v>
      </c>
      <c r="HE199" s="4">
        <v>1.9300000000000001E-2</v>
      </c>
      <c r="HF199" s="4">
        <v>0.83069999999999999</v>
      </c>
      <c r="HG199" s="4"/>
      <c r="HH199" s="4">
        <v>1</v>
      </c>
      <c r="HI199" s="4">
        <v>1.8385</v>
      </c>
      <c r="HJ199" s="5"/>
      <c r="HK199" s="5"/>
      <c r="HL199" s="5"/>
      <c r="HM199" s="5"/>
      <c r="HN199" s="5"/>
      <c r="HO199" s="5"/>
      <c r="HP199" s="5"/>
      <c r="HQ199" s="5"/>
      <c r="HR199" s="4"/>
      <c r="HS199" s="4"/>
      <c r="HT199" s="4"/>
      <c r="HU199" s="4"/>
      <c r="HV199" s="4"/>
      <c r="HW199" s="4"/>
      <c r="HX199" s="4"/>
      <c r="HY199" s="4"/>
      <c r="HZ199" s="5"/>
      <c r="IA199" s="5"/>
      <c r="IB199" s="5"/>
      <c r="IC199" s="5"/>
      <c r="ID199" s="5"/>
      <c r="IE199" s="5"/>
      <c r="IF199" s="5"/>
      <c r="IG199" s="5"/>
      <c r="IH199" s="4"/>
      <c r="II199" s="4"/>
      <c r="IJ199" s="4"/>
      <c r="IK199" s="4"/>
      <c r="IL199" s="4"/>
      <c r="IM199" s="4"/>
      <c r="IN199" s="4"/>
      <c r="IO199" s="4"/>
      <c r="IP199" s="5"/>
      <c r="IQ199" s="5"/>
      <c r="IR199" s="5"/>
      <c r="IS199" s="5"/>
      <c r="IT199" s="5"/>
      <c r="IU199" s="5"/>
      <c r="IV199" s="5"/>
      <c r="IW199" s="5"/>
      <c r="IX199" s="4"/>
      <c r="IY199" s="4"/>
      <c r="IZ199" s="4"/>
      <c r="JA199" s="4"/>
      <c r="JB199" s="4"/>
      <c r="JC199" s="4"/>
      <c r="JD199" s="4"/>
      <c r="JE199" s="4"/>
      <c r="JF199" s="5"/>
      <c r="JG199" s="5"/>
      <c r="JH199" s="5"/>
      <c r="JI199" s="5"/>
      <c r="JJ199" s="5"/>
      <c r="JK199" s="5"/>
      <c r="JL199" s="5"/>
      <c r="JM199" s="5"/>
      <c r="JN199" s="4">
        <f t="shared" si="104"/>
        <v>0.666005882352941</v>
      </c>
      <c r="JO199" s="4">
        <f t="shared" si="105"/>
        <v>0.77383529411764695</v>
      </c>
      <c r="JP199" s="4">
        <f t="shared" si="106"/>
        <v>0.2107235294117647</v>
      </c>
      <c r="JQ199" s="4">
        <f t="shared" si="107"/>
        <v>2.0705882352941175E-2</v>
      </c>
      <c r="JR199" s="4">
        <f t="shared" si="108"/>
        <v>0.80580000000000007</v>
      </c>
      <c r="JS199" s="4">
        <f t="shared" si="109"/>
        <v>0.29583636363636368</v>
      </c>
      <c r="JT199" s="4">
        <f t="shared" si="110"/>
        <v>0.99849999999999994</v>
      </c>
      <c r="JU199" s="4">
        <f t="shared" si="111"/>
        <v>1.8158117647058825</v>
      </c>
      <c r="JV199" s="1" t="str" cm="1">
        <f t="array" aca="1" ref="JV199" ca="1">CONCATENATE(INDIRECT(ADDRESS(1,MATCH(_xlfn.MINIFS(B199:JM199,metrics.rec,"MAE"),B199:JM199,0)+1)), ", ", INDIRECT(ADDRESS(2,MATCH(_xlfn.MINIFS(B199:JM199,metrics.rec,"MAE"),B199:JM199,0)+1)))</f>
        <v>k=5, r=0.1</v>
      </c>
      <c r="JW199" s="1" t="str" cm="1">
        <f t="array" aca="1" ref="JW199" ca="1">CONCATENATE(INDIRECT(ADDRESS(1,MATCH(_xlfn.MINIFS(B199:JM199,metrics.rec,"MSE"),B199:JM199,0)+1)), ", ", INDIRECT(ADDRESS(2,MATCH(_xlfn.MINIFS(B199:JM199,metrics.rec,"MSE"),B199:JM199,0)+1)))</f>
        <v>k=5, r=0.1</v>
      </c>
      <c r="JX199" s="1" t="str" cm="1">
        <f t="array" aca="1" ref="JX199" ca="1">CONCATENATE(INDIRECT(ADDRESS(1,MATCH(_xlfn.MAXIFS(B199:JM199,metrics.rec,"R"),B199:JM199,0)+1)), ", ", INDIRECT(ADDRESS(2,MATCH(_xlfn.MAXIFS(B199:JM199,metrics.rec,"R"),B199:JM199,0)+1)))</f>
        <v>k=10, r=0.1</v>
      </c>
      <c r="JY199" s="1" t="str" cm="1">
        <f t="array" aca="1" ref="JY199" ca="1">CONCATENATE(INDIRECT(ADDRESS(1,MATCH(_xlfn.MAXIFS(B199:JM199,metrics.rec,"Precision"),B199:JM199,0)+1)), ", ", INDIRECT(ADDRESS(2,MATCH(_xlfn.MAXIFS(B199:JM199,metrics.rec,"Precision"),B199:JM199,0)+1)))</f>
        <v>k=5, r=0.9</v>
      </c>
      <c r="JZ199" s="1" t="str" cm="1">
        <f t="array" aca="1" ref="JZ199" ca="1">CONCATENATE(INDIRECT(ADDRESS(1,MATCH(_xlfn.MAXIFS(B199:JM199,metrics.rec,"Recall"),B199:JM199,0)+1)), ", ", INDIRECT(ADDRESS(2,MATCH(_xlfn.MAXIFS(B199:JM199,metrics.rec,"Recall"),B199:JM199,0)+1)))</f>
        <v>k=5, r=0.1</v>
      </c>
      <c r="KA199" s="1" t="str" cm="1">
        <f t="array" aca="1" ref="KA199" ca="1">CONCATENATE(INDIRECT(ADDRESS(1,MATCH(_xlfn.MAXIFS(B199:JM199,metrics.rec,"Coverage"),B199:JM199,0)+1)), ", ", INDIRECT(ADDRESS(2,MATCH(_xlfn.MAXIFS(B199:JM199,metrics.rec,"Coverage"),B199:JM199,0)+1)))</f>
        <v>k=10, r=0.1</v>
      </c>
      <c r="KB199" s="1" t="str" cm="1">
        <f t="array" aca="1" ref="KB199" ca="1">CONCATENATE(INDIRECT(ADDRESS(1,MATCH(_xlfn.MAXIFS(B199:JM199,metrics.rec,"Recatio"),B199:JM199,0)+1)), ", ", INDIRECT(ADDRESS(2,MATCH(_xlfn.MAXIFS(B199:JM199,metrics.rec,"Recatio"),B199:JM199,0)+1)))</f>
        <v>k=5, r=0.1</v>
      </c>
      <c r="KC199" s="1" t="str" cm="1">
        <f t="array" aca="1" ref="KC199" ca="1">CONCATENATE(INDIRECT(ADDRESS(1,MATCH(_xlfn.MINIFS(B199:JM199,metrics.rec,"Time"),B199:JM199,0)+1)), ", ", INDIRECT(ADDRESS(2,MATCH(_xlfn.MINIFS(B199:JM199,metrics.rec,"Time"),B199:JM199,0)+1)))</f>
        <v>k=5, r=0.9</v>
      </c>
    </row>
    <row r="200" spans="1:289" x14ac:dyDescent="0.2">
      <c r="A200" s="1" t="s">
        <v>171</v>
      </c>
      <c r="B200" s="4">
        <v>0.64070000000000005</v>
      </c>
      <c r="C200" s="4">
        <v>0.72340000000000004</v>
      </c>
      <c r="D200" s="4">
        <v>0.28539999999999999</v>
      </c>
      <c r="E200" s="4">
        <v>1.9E-3</v>
      </c>
      <c r="F200" s="4">
        <v>0.87660000000000005</v>
      </c>
      <c r="G200" s="4"/>
      <c r="H200" s="4">
        <v>1</v>
      </c>
      <c r="I200" s="4">
        <v>2.5728</v>
      </c>
      <c r="J200" s="5">
        <v>0.64500000000000002</v>
      </c>
      <c r="K200" s="5">
        <v>0.73740000000000006</v>
      </c>
      <c r="L200" s="5">
        <v>0.29120000000000001</v>
      </c>
      <c r="M200" s="5">
        <v>3.8E-3</v>
      </c>
      <c r="N200" s="5">
        <v>0.87329999999999997</v>
      </c>
      <c r="O200" s="5">
        <v>0.53520000000000001</v>
      </c>
      <c r="P200" s="5">
        <v>1</v>
      </c>
      <c r="Q200" s="5">
        <v>2.5552000000000001</v>
      </c>
      <c r="R200" s="4">
        <v>0.65249999999999997</v>
      </c>
      <c r="S200" s="4">
        <v>0.75280000000000002</v>
      </c>
      <c r="T200" s="4">
        <v>0.28029999999999999</v>
      </c>
      <c r="U200" s="4">
        <v>5.8999999999999999E-3</v>
      </c>
      <c r="V200" s="4">
        <v>0.86880000000000002</v>
      </c>
      <c r="W200" s="4"/>
      <c r="X200" s="4">
        <v>1</v>
      </c>
      <c r="Y200" s="4">
        <v>2.3845000000000001</v>
      </c>
      <c r="Z200" s="5">
        <v>0.65490000000000004</v>
      </c>
      <c r="AA200" s="5">
        <v>0.75619999999999998</v>
      </c>
      <c r="AB200" s="5">
        <v>0.26340000000000002</v>
      </c>
      <c r="AC200" s="5">
        <v>8.3999999999999995E-3</v>
      </c>
      <c r="AD200" s="5">
        <v>0.86160000000000003</v>
      </c>
      <c r="AE200" s="5">
        <v>0.51600000000000001</v>
      </c>
      <c r="AF200" s="5">
        <v>1</v>
      </c>
      <c r="AG200" s="5">
        <v>2.2197</v>
      </c>
      <c r="AH200" s="4">
        <v>0.65969999999999995</v>
      </c>
      <c r="AI200" s="4">
        <v>0.7671</v>
      </c>
      <c r="AJ200" s="4">
        <v>0.2636</v>
      </c>
      <c r="AK200" s="4">
        <v>1.15E-2</v>
      </c>
      <c r="AL200" s="4">
        <v>0.84919999999999995</v>
      </c>
      <c r="AM200" s="4"/>
      <c r="AN200" s="4">
        <v>1</v>
      </c>
      <c r="AO200" s="4">
        <v>1.8936999999999999</v>
      </c>
      <c r="AP200" s="5">
        <v>0.66739999999999999</v>
      </c>
      <c r="AQ200" s="5">
        <v>0.78410000000000002</v>
      </c>
      <c r="AR200" s="5">
        <v>0.2374</v>
      </c>
      <c r="AS200" s="5">
        <v>1.5299999999999999E-2</v>
      </c>
      <c r="AT200" s="5">
        <v>0.83209999999999995</v>
      </c>
      <c r="AU200" s="5">
        <v>0.47970000000000002</v>
      </c>
      <c r="AV200" s="5">
        <v>1</v>
      </c>
      <c r="AW200" s="5">
        <v>1.5808</v>
      </c>
      <c r="AX200" s="4">
        <v>0.68049999999999999</v>
      </c>
      <c r="AY200" s="4">
        <v>0.81169999999999998</v>
      </c>
      <c r="AZ200" s="4">
        <v>0.20349999999999999</v>
      </c>
      <c r="BA200" s="4">
        <v>2.07E-2</v>
      </c>
      <c r="BB200" s="4">
        <v>0.80589999999999995</v>
      </c>
      <c r="BC200" s="4"/>
      <c r="BD200" s="4">
        <v>1</v>
      </c>
      <c r="BE200" s="4">
        <v>1.4588000000000001</v>
      </c>
      <c r="BF200" s="5">
        <v>0.70230000000000004</v>
      </c>
      <c r="BG200" s="5">
        <v>0.86519999999999997</v>
      </c>
      <c r="BH200" s="5">
        <v>0.1719</v>
      </c>
      <c r="BI200" s="5">
        <v>2.92E-2</v>
      </c>
      <c r="BJ200" s="5">
        <v>0.74690000000000001</v>
      </c>
      <c r="BK200" s="5">
        <v>0.4052</v>
      </c>
      <c r="BL200" s="5">
        <v>0.99839999999999995</v>
      </c>
      <c r="BM200" s="5">
        <v>1.0104</v>
      </c>
      <c r="BN200" s="4">
        <v>0.74080000000000001</v>
      </c>
      <c r="BO200" s="4">
        <v>0.95269999999999999</v>
      </c>
      <c r="BP200" s="4">
        <v>0.11260000000000001</v>
      </c>
      <c r="BQ200" s="4">
        <v>5.1700000000000003E-2</v>
      </c>
      <c r="BR200" s="4">
        <v>0.56940000000000002</v>
      </c>
      <c r="BS200" s="4"/>
      <c r="BT200" s="4">
        <v>0.97640000000000005</v>
      </c>
      <c r="BU200" s="4">
        <v>0.59330000000000005</v>
      </c>
      <c r="BV200" s="5"/>
      <c r="BW200" s="5"/>
      <c r="BX200" s="5"/>
      <c r="BY200" s="5"/>
      <c r="BZ200" s="5"/>
      <c r="CA200" s="5"/>
      <c r="CB200" s="5"/>
      <c r="CC200" s="5"/>
      <c r="CD200" s="4"/>
      <c r="CE200" s="4"/>
      <c r="CF200" s="4"/>
      <c r="CG200" s="4"/>
      <c r="CH200" s="4"/>
      <c r="CI200" s="4"/>
      <c r="CJ200" s="4"/>
      <c r="CK200" s="4"/>
      <c r="CL200" s="5">
        <v>0.66090000000000004</v>
      </c>
      <c r="CM200" s="5">
        <v>0.7712</v>
      </c>
      <c r="CN200" s="5">
        <v>0.25530000000000003</v>
      </c>
      <c r="CO200" s="5">
        <v>1.15E-2</v>
      </c>
      <c r="CP200" s="5">
        <v>0.8498</v>
      </c>
      <c r="CQ200" s="5">
        <v>0.5</v>
      </c>
      <c r="CR200" s="5">
        <v>1</v>
      </c>
      <c r="CS200" s="5">
        <v>1.522</v>
      </c>
      <c r="CT200" s="4"/>
      <c r="CU200" s="4"/>
      <c r="CV200" s="4"/>
      <c r="CW200" s="4"/>
      <c r="CX200" s="4"/>
      <c r="CY200" s="4"/>
      <c r="CZ200" s="4"/>
      <c r="DA200" s="4"/>
      <c r="DB200" s="5"/>
      <c r="DC200" s="5"/>
      <c r="DD200" s="5"/>
      <c r="DE200" s="5"/>
      <c r="DF200" s="5"/>
      <c r="DG200" s="5"/>
      <c r="DH200" s="5"/>
      <c r="DI200" s="5"/>
      <c r="DJ200" s="4">
        <v>0.64410000000000001</v>
      </c>
      <c r="DK200" s="4">
        <v>0.73419999999999996</v>
      </c>
      <c r="DL200" s="4">
        <v>0.29449999999999998</v>
      </c>
      <c r="DM200" s="4">
        <v>1.9E-3</v>
      </c>
      <c r="DN200" s="4">
        <v>0.87670000000000003</v>
      </c>
      <c r="DO200" s="4">
        <v>0.54759999999999998</v>
      </c>
      <c r="DP200" s="4">
        <v>1</v>
      </c>
      <c r="DQ200" s="4">
        <v>2.8721999999999999</v>
      </c>
      <c r="DR200" s="5">
        <v>0.6512</v>
      </c>
      <c r="DS200" s="5">
        <v>0.75029999999999997</v>
      </c>
      <c r="DT200" s="5">
        <v>0.27500000000000002</v>
      </c>
      <c r="DU200" s="5">
        <v>5.8999999999999999E-3</v>
      </c>
      <c r="DV200" s="5">
        <v>0.86850000000000005</v>
      </c>
      <c r="DW200" s="5">
        <v>0.52500000000000002</v>
      </c>
      <c r="DX200" s="5">
        <v>1</v>
      </c>
      <c r="DY200" s="5">
        <v>2.5916000000000001</v>
      </c>
      <c r="DZ200" s="4">
        <v>0.66080000000000005</v>
      </c>
      <c r="EA200" s="4">
        <v>0.77010000000000001</v>
      </c>
      <c r="EB200" s="4">
        <v>0.25459999999999999</v>
      </c>
      <c r="EC200" s="4">
        <v>1.15E-2</v>
      </c>
      <c r="ED200" s="4">
        <v>0.84950000000000003</v>
      </c>
      <c r="EE200" s="4">
        <v>0.49780000000000002</v>
      </c>
      <c r="EF200" s="4">
        <v>1</v>
      </c>
      <c r="EG200" s="4">
        <v>1.9101999999999999</v>
      </c>
      <c r="EH200" s="5">
        <v>0.68169999999999997</v>
      </c>
      <c r="EI200" s="5">
        <v>0.81730000000000003</v>
      </c>
      <c r="EJ200" s="5">
        <v>0.20860000000000001</v>
      </c>
      <c r="EK200" s="5">
        <v>2.07E-2</v>
      </c>
      <c r="EL200" s="5">
        <v>0.8054</v>
      </c>
      <c r="EM200" s="5">
        <v>0.45190000000000002</v>
      </c>
      <c r="EN200" s="5">
        <v>0.99980000000000002</v>
      </c>
      <c r="EO200" s="5">
        <v>1.4512</v>
      </c>
      <c r="EP200" s="4"/>
      <c r="EQ200" s="4"/>
      <c r="ER200" s="4"/>
      <c r="ES200" s="4"/>
      <c r="ET200" s="4"/>
      <c r="EU200" s="4"/>
      <c r="EV200" s="4"/>
      <c r="EW200" s="4"/>
      <c r="EX200" s="5"/>
      <c r="EY200" s="5"/>
      <c r="EZ200" s="5"/>
      <c r="FA200" s="5"/>
      <c r="FB200" s="5"/>
      <c r="FC200" s="5"/>
      <c r="FD200" s="5"/>
      <c r="FE200" s="5"/>
      <c r="FF200" s="4"/>
      <c r="FG200" s="4"/>
      <c r="FH200" s="4"/>
      <c r="FI200" s="4"/>
      <c r="FJ200" s="4"/>
      <c r="FK200" s="4"/>
      <c r="FL200" s="4"/>
      <c r="FM200" s="4"/>
      <c r="FN200" s="5">
        <v>0.66139999999999999</v>
      </c>
      <c r="FO200" s="5">
        <v>0.77249999999999996</v>
      </c>
      <c r="FP200" s="5">
        <v>0.25580000000000003</v>
      </c>
      <c r="FQ200" s="5">
        <v>1.15E-2</v>
      </c>
      <c r="FR200" s="5">
        <v>0.85070000000000001</v>
      </c>
      <c r="FS200" s="5">
        <v>0.49880000000000002</v>
      </c>
      <c r="FT200" s="5">
        <v>1</v>
      </c>
      <c r="FU200" s="5">
        <v>1.9337</v>
      </c>
      <c r="FV200" s="4">
        <v>0.68210000000000004</v>
      </c>
      <c r="FW200" s="4">
        <v>0.81789999999999996</v>
      </c>
      <c r="FX200" s="4">
        <v>0.20480000000000001</v>
      </c>
      <c r="FY200" s="4">
        <v>2.06E-2</v>
      </c>
      <c r="FZ200" s="4">
        <v>0.8054</v>
      </c>
      <c r="GA200" s="4">
        <v>0.45419999999999999</v>
      </c>
      <c r="GB200" s="4">
        <v>0.99990000000000001</v>
      </c>
      <c r="GC200" s="4">
        <v>1.3996999999999999</v>
      </c>
      <c r="GD200" s="5"/>
      <c r="GE200" s="5"/>
      <c r="GF200" s="5"/>
      <c r="GG200" s="5"/>
      <c r="GH200" s="5"/>
      <c r="GI200" s="5"/>
      <c r="GJ200" s="5"/>
      <c r="GK200" s="5"/>
      <c r="GL200" s="4"/>
      <c r="GM200" s="4"/>
      <c r="GN200" s="4"/>
      <c r="GO200" s="4"/>
      <c r="GP200" s="4"/>
      <c r="GQ200" s="4"/>
      <c r="GR200" s="4"/>
      <c r="GS200" s="4"/>
      <c r="GT200" s="5"/>
      <c r="GU200" s="5"/>
      <c r="GV200" s="5"/>
      <c r="GW200" s="5"/>
      <c r="GX200" s="5"/>
      <c r="GY200" s="5"/>
      <c r="GZ200" s="5"/>
      <c r="HA200" s="5"/>
      <c r="HB200" s="4">
        <v>0.66049999999999998</v>
      </c>
      <c r="HC200" s="4">
        <v>0.77059999999999995</v>
      </c>
      <c r="HD200" s="4">
        <v>0.25650000000000001</v>
      </c>
      <c r="HE200" s="4">
        <v>1.15E-2</v>
      </c>
      <c r="HF200" s="4">
        <v>0.84919999999999995</v>
      </c>
      <c r="HG200" s="4"/>
      <c r="HH200" s="4">
        <v>1</v>
      </c>
      <c r="HI200" s="4">
        <v>1.9522999999999999</v>
      </c>
      <c r="HJ200" s="5"/>
      <c r="HK200" s="5"/>
      <c r="HL200" s="5"/>
      <c r="HM200" s="5"/>
      <c r="HN200" s="5"/>
      <c r="HO200" s="5"/>
      <c r="HP200" s="5"/>
      <c r="HQ200" s="5"/>
      <c r="HR200" s="4"/>
      <c r="HS200" s="4"/>
      <c r="HT200" s="4"/>
      <c r="HU200" s="4"/>
      <c r="HV200" s="4"/>
      <c r="HW200" s="4"/>
      <c r="HX200" s="4"/>
      <c r="HY200" s="4"/>
      <c r="HZ200" s="5"/>
      <c r="IA200" s="5"/>
      <c r="IB200" s="5"/>
      <c r="IC200" s="5"/>
      <c r="ID200" s="5"/>
      <c r="IE200" s="5"/>
      <c r="IF200" s="5"/>
      <c r="IG200" s="5"/>
      <c r="IH200" s="4"/>
      <c r="II200" s="4"/>
      <c r="IJ200" s="4"/>
      <c r="IK200" s="4"/>
      <c r="IL200" s="4"/>
      <c r="IM200" s="4"/>
      <c r="IN200" s="4"/>
      <c r="IO200" s="4"/>
      <c r="IP200" s="5"/>
      <c r="IQ200" s="5"/>
      <c r="IR200" s="5"/>
      <c r="IS200" s="5"/>
      <c r="IT200" s="5"/>
      <c r="IU200" s="5"/>
      <c r="IV200" s="5"/>
      <c r="IW200" s="5"/>
      <c r="IX200" s="4"/>
      <c r="IY200" s="4"/>
      <c r="IZ200" s="4"/>
      <c r="JA200" s="4"/>
      <c r="JB200" s="4"/>
      <c r="JC200" s="4"/>
      <c r="JD200" s="4"/>
      <c r="JE200" s="4"/>
      <c r="JF200" s="5"/>
      <c r="JG200" s="5"/>
      <c r="JH200" s="5"/>
      <c r="JI200" s="5"/>
      <c r="JJ200" s="5"/>
      <c r="JK200" s="5"/>
      <c r="JL200" s="5"/>
      <c r="JM200" s="5"/>
      <c r="JN200" s="4">
        <f t="shared" si="104"/>
        <v>0.66744117647058832</v>
      </c>
      <c r="JO200" s="4">
        <f t="shared" si="105"/>
        <v>0.78557058823529402</v>
      </c>
      <c r="JP200" s="4">
        <f t="shared" si="106"/>
        <v>0.24202352941176475</v>
      </c>
      <c r="JQ200" s="4">
        <f t="shared" si="107"/>
        <v>1.4323529411764709E-2</v>
      </c>
      <c r="JR200" s="4">
        <f t="shared" si="108"/>
        <v>0.82582352941176473</v>
      </c>
      <c r="JS200" s="4">
        <f t="shared" si="109"/>
        <v>0.49194545454545457</v>
      </c>
      <c r="JT200" s="4">
        <f t="shared" si="110"/>
        <v>0.99849999999999994</v>
      </c>
      <c r="JU200" s="4">
        <f t="shared" si="111"/>
        <v>1.8765941176470589</v>
      </c>
      <c r="JV200" s="1" t="str" cm="1">
        <f t="array" aca="1" ref="JV200" ca="1">CONCATENATE(INDIRECT(ADDRESS(1,MATCH(_xlfn.MINIFS(B200:JM200,metrics.rec,"MAE"),B200:JM200,0)+1)), ", ", INDIRECT(ADDRESS(2,MATCH(_xlfn.MINIFS(B200:JM200,metrics.rec,"MAE"),B200:JM200,0)+1)))</f>
        <v>k=5, r=0.1</v>
      </c>
      <c r="JW200" s="1" t="str" cm="1">
        <f t="array" aca="1" ref="JW200" ca="1">CONCATENATE(INDIRECT(ADDRESS(1,MATCH(_xlfn.MINIFS(B200:JM200,metrics.rec,"MSE"),B200:JM200,0)+1)), ", ", INDIRECT(ADDRESS(2,MATCH(_xlfn.MINIFS(B200:JM200,metrics.rec,"MSE"),B200:JM200,0)+1)))</f>
        <v>k=5, r=0.1</v>
      </c>
      <c r="JX200" s="1" t="str" cm="1">
        <f t="array" aca="1" ref="JX200" ca="1">CONCATENATE(INDIRECT(ADDRESS(1,MATCH(_xlfn.MAXIFS(B200:JM200,metrics.rec,"R"),B200:JM200,0)+1)), ", ", INDIRECT(ADDRESS(2,MATCH(_xlfn.MAXIFS(B200:JM200,metrics.rec,"R"),B200:JM200,0)+1)))</f>
        <v>k=10, r=0.1</v>
      </c>
      <c r="JY200" s="1" t="str" cm="1">
        <f t="array" aca="1" ref="JY200" ca="1">CONCATENATE(INDIRECT(ADDRESS(1,MATCH(_xlfn.MAXIFS(B200:JM200,metrics.rec,"Precision"),B200:JM200,0)+1)), ", ", INDIRECT(ADDRESS(2,MATCH(_xlfn.MAXIFS(B200:JM200,metrics.rec,"Precision"),B200:JM200,0)+1)))</f>
        <v>k=5, r=0.9</v>
      </c>
      <c r="JZ200" s="1" t="str" cm="1">
        <f t="array" aca="1" ref="JZ200" ca="1">CONCATENATE(INDIRECT(ADDRESS(1,MATCH(_xlfn.MAXIFS(B200:JM200,metrics.rec,"Recall"),B200:JM200,0)+1)), ", ", INDIRECT(ADDRESS(2,MATCH(_xlfn.MAXIFS(B200:JM200,metrics.rec,"Recall"),B200:JM200,0)+1)))</f>
        <v>k=10, r=0.1</v>
      </c>
      <c r="KA200" s="1" t="str" cm="1">
        <f t="array" aca="1" ref="KA200" ca="1">CONCATENATE(INDIRECT(ADDRESS(1,MATCH(_xlfn.MAXIFS(B200:JM200,metrics.rec,"Coverage"),B200:JM200,0)+1)), ", ", INDIRECT(ADDRESS(2,MATCH(_xlfn.MAXIFS(B200:JM200,metrics.rec,"Coverage"),B200:JM200,0)+1)))</f>
        <v>k=10, r=0.1</v>
      </c>
      <c r="KB200" s="1" t="str" cm="1">
        <f t="array" aca="1" ref="KB200" ca="1">CONCATENATE(INDIRECT(ADDRESS(1,MATCH(_xlfn.MAXIFS(B200:JM200,metrics.rec,"Recatio"),B200:JM200,0)+1)), ", ", INDIRECT(ADDRESS(2,MATCH(_xlfn.MAXIFS(B200:JM200,metrics.rec,"Recatio"),B200:JM200,0)+1)))</f>
        <v>k=5, r=0.1</v>
      </c>
      <c r="KC200" s="1" t="str" cm="1">
        <f t="array" aca="1" ref="KC200" ca="1">CONCATENATE(INDIRECT(ADDRESS(1,MATCH(_xlfn.MINIFS(B200:JM200,metrics.rec,"Time"),B200:JM200,0)+1)), ", ", INDIRECT(ADDRESS(2,MATCH(_xlfn.MINIFS(B200:JM200,metrics.rec,"Time"),B200:JM200,0)+1)))</f>
        <v>k=5, r=0.9</v>
      </c>
    </row>
    <row r="201" spans="1:289" x14ac:dyDescent="0.2">
      <c r="A201" s="1" t="s">
        <v>172</v>
      </c>
      <c r="B201" s="4">
        <v>0.62839999999999996</v>
      </c>
      <c r="C201" s="4">
        <v>0.69099999999999995</v>
      </c>
      <c r="D201" s="4">
        <v>0.26929999999999998</v>
      </c>
      <c r="E201" s="4">
        <v>3.5999999999999999E-3</v>
      </c>
      <c r="F201" s="4">
        <v>0.83740000000000003</v>
      </c>
      <c r="G201" s="4"/>
      <c r="H201" s="4">
        <v>0.99790000000000001</v>
      </c>
      <c r="I201" s="4">
        <v>2.4565000000000001</v>
      </c>
      <c r="J201" s="5">
        <v>0.63759999999999994</v>
      </c>
      <c r="K201" s="5">
        <v>0.71619999999999995</v>
      </c>
      <c r="L201" s="5">
        <v>0.24829999999999999</v>
      </c>
      <c r="M201" s="5">
        <v>7.1000000000000004E-3</v>
      </c>
      <c r="N201" s="5">
        <v>0.82840000000000003</v>
      </c>
      <c r="O201" s="5">
        <v>0.2681</v>
      </c>
      <c r="P201" s="5">
        <v>0.99829999999999997</v>
      </c>
      <c r="Q201" s="5">
        <v>2.3628999999999998</v>
      </c>
      <c r="R201" s="4">
        <v>0.64539999999999997</v>
      </c>
      <c r="S201" s="4">
        <v>0.73080000000000001</v>
      </c>
      <c r="T201" s="4">
        <v>0.24490000000000001</v>
      </c>
      <c r="U201" s="4">
        <v>1.09E-2</v>
      </c>
      <c r="V201" s="4">
        <v>0.81620000000000004</v>
      </c>
      <c r="W201" s="4"/>
      <c r="X201" s="4">
        <v>0.99839999999999995</v>
      </c>
      <c r="Y201" s="4">
        <v>2.2681</v>
      </c>
      <c r="Z201" s="5">
        <v>0.65149999999999997</v>
      </c>
      <c r="AA201" s="5">
        <v>0.74150000000000005</v>
      </c>
      <c r="AB201" s="5">
        <v>0.22409999999999999</v>
      </c>
      <c r="AC201" s="5">
        <v>1.5100000000000001E-2</v>
      </c>
      <c r="AD201" s="5">
        <v>0.80330000000000001</v>
      </c>
      <c r="AE201" s="5">
        <v>0.26869999999999999</v>
      </c>
      <c r="AF201" s="5">
        <v>0.997</v>
      </c>
      <c r="AG201" s="5">
        <v>2.0689000000000002</v>
      </c>
      <c r="AH201" s="4">
        <v>0.66100000000000003</v>
      </c>
      <c r="AI201" s="4">
        <v>0.76290000000000002</v>
      </c>
      <c r="AJ201" s="4">
        <v>0.21129999999999999</v>
      </c>
      <c r="AK201" s="4">
        <v>1.9400000000000001E-2</v>
      </c>
      <c r="AL201" s="4">
        <v>0.78280000000000005</v>
      </c>
      <c r="AM201" s="4"/>
      <c r="AN201" s="4">
        <v>0.998</v>
      </c>
      <c r="AO201" s="4">
        <v>1.8168</v>
      </c>
      <c r="AP201" s="5">
        <v>0.67290000000000005</v>
      </c>
      <c r="AQ201" s="5">
        <v>0.78790000000000004</v>
      </c>
      <c r="AR201" s="5">
        <v>0.18759999999999999</v>
      </c>
      <c r="AS201" s="5">
        <v>2.3E-2</v>
      </c>
      <c r="AT201" s="5">
        <v>0.75819999999999999</v>
      </c>
      <c r="AU201" s="5">
        <v>0.29060000000000002</v>
      </c>
      <c r="AV201" s="5">
        <v>0.99570000000000003</v>
      </c>
      <c r="AW201" s="5">
        <v>1.5044</v>
      </c>
      <c r="AX201" s="4">
        <v>0.68959999999999999</v>
      </c>
      <c r="AY201" s="4">
        <v>0.82530000000000003</v>
      </c>
      <c r="AZ201" s="4">
        <v>0.15260000000000001</v>
      </c>
      <c r="BA201" s="4">
        <v>2.6100000000000002E-2</v>
      </c>
      <c r="BB201" s="4">
        <v>0.72130000000000005</v>
      </c>
      <c r="BC201" s="4"/>
      <c r="BD201" s="4">
        <v>0.99150000000000005</v>
      </c>
      <c r="BE201" s="4">
        <v>1.4454</v>
      </c>
      <c r="BF201" s="5">
        <v>0.71719999999999995</v>
      </c>
      <c r="BG201" s="5">
        <v>0.89149999999999996</v>
      </c>
      <c r="BH201" s="5">
        <v>0.10730000000000001</v>
      </c>
      <c r="BI201" s="5">
        <v>2.9499999999999998E-2</v>
      </c>
      <c r="BJ201" s="5">
        <v>0.66</v>
      </c>
      <c r="BK201" s="5">
        <v>0.35220000000000001</v>
      </c>
      <c r="BL201" s="5">
        <v>0.97670000000000001</v>
      </c>
      <c r="BM201" s="5">
        <v>0.98619999999999997</v>
      </c>
      <c r="BN201" s="4">
        <v>0.76339999999999997</v>
      </c>
      <c r="BO201" s="4">
        <v>0.99790000000000001</v>
      </c>
      <c r="BP201" s="4">
        <v>2.9399999999999999E-2</v>
      </c>
      <c r="BQ201" s="4">
        <v>4.9299999999999997E-2</v>
      </c>
      <c r="BR201" s="4">
        <v>0.53459999999999996</v>
      </c>
      <c r="BS201" s="4"/>
      <c r="BT201" s="4">
        <v>0.88080000000000003</v>
      </c>
      <c r="BU201" s="4">
        <v>0.63</v>
      </c>
      <c r="BV201" s="5"/>
      <c r="BW201" s="5"/>
      <c r="BX201" s="5"/>
      <c r="BY201" s="5"/>
      <c r="BZ201" s="5"/>
      <c r="CA201" s="5"/>
      <c r="CB201" s="5"/>
      <c r="CC201" s="5"/>
      <c r="CD201" s="4"/>
      <c r="CE201" s="4"/>
      <c r="CF201" s="4"/>
      <c r="CG201" s="4"/>
      <c r="CH201" s="4"/>
      <c r="CI201" s="4"/>
      <c r="CJ201" s="4"/>
      <c r="CK201" s="4"/>
      <c r="CL201" s="5">
        <v>0.66090000000000004</v>
      </c>
      <c r="CM201" s="5">
        <v>0.76290000000000002</v>
      </c>
      <c r="CN201" s="5">
        <v>0.21049999999999999</v>
      </c>
      <c r="CO201" s="5">
        <v>1.9300000000000001E-2</v>
      </c>
      <c r="CP201" s="5">
        <v>0.78490000000000004</v>
      </c>
      <c r="CQ201" s="5">
        <v>0.27410000000000001</v>
      </c>
      <c r="CR201" s="5">
        <v>0.99770000000000003</v>
      </c>
      <c r="CS201" s="5">
        <v>1.4514</v>
      </c>
      <c r="CT201" s="4"/>
      <c r="CU201" s="4"/>
      <c r="CV201" s="4"/>
      <c r="CW201" s="4"/>
      <c r="CX201" s="4"/>
      <c r="CY201" s="4"/>
      <c r="CZ201" s="4"/>
      <c r="DA201" s="4"/>
      <c r="DB201" s="5"/>
      <c r="DC201" s="5"/>
      <c r="DD201" s="5"/>
      <c r="DE201" s="5"/>
      <c r="DF201" s="5"/>
      <c r="DG201" s="5"/>
      <c r="DH201" s="5"/>
      <c r="DI201" s="5"/>
      <c r="DJ201" s="4">
        <v>0.63170000000000004</v>
      </c>
      <c r="DK201" s="4">
        <v>0.7006</v>
      </c>
      <c r="DL201" s="4">
        <v>0.27610000000000001</v>
      </c>
      <c r="DM201" s="4">
        <v>3.5999999999999999E-3</v>
      </c>
      <c r="DN201" s="4">
        <v>0.83889999999999998</v>
      </c>
      <c r="DO201" s="4">
        <v>0.2747</v>
      </c>
      <c r="DP201" s="4">
        <v>0.99819999999999998</v>
      </c>
      <c r="DQ201" s="4">
        <v>2.6865000000000001</v>
      </c>
      <c r="DR201" s="5">
        <v>0.64480000000000004</v>
      </c>
      <c r="DS201" s="5">
        <v>0.72919999999999996</v>
      </c>
      <c r="DT201" s="5">
        <v>0.24840000000000001</v>
      </c>
      <c r="DU201" s="5">
        <v>1.09E-2</v>
      </c>
      <c r="DV201" s="5">
        <v>0.81789999999999996</v>
      </c>
      <c r="DW201" s="5">
        <v>0.26729999999999998</v>
      </c>
      <c r="DX201" s="5">
        <v>0.998</v>
      </c>
      <c r="DY201" s="5">
        <v>2.4161000000000001</v>
      </c>
      <c r="DZ201" s="4">
        <v>0.66100000000000003</v>
      </c>
      <c r="EA201" s="4">
        <v>0.76359999999999995</v>
      </c>
      <c r="EB201" s="4">
        <v>0.20799999999999999</v>
      </c>
      <c r="EC201" s="4">
        <v>1.9400000000000001E-2</v>
      </c>
      <c r="ED201" s="4">
        <v>0.78369999999999995</v>
      </c>
      <c r="EE201" s="4">
        <v>0.27329999999999999</v>
      </c>
      <c r="EF201" s="4">
        <v>0.99760000000000004</v>
      </c>
      <c r="EG201" s="4">
        <v>1.7655000000000001</v>
      </c>
      <c r="EH201" s="5">
        <v>0.69079999999999997</v>
      </c>
      <c r="EI201" s="5">
        <v>0.83020000000000005</v>
      </c>
      <c r="EJ201" s="5">
        <v>0.15529999999999999</v>
      </c>
      <c r="EK201" s="5">
        <v>2.6100000000000002E-2</v>
      </c>
      <c r="EL201" s="5">
        <v>0.7198</v>
      </c>
      <c r="EM201" s="5">
        <v>0.31969999999999998</v>
      </c>
      <c r="EN201" s="5">
        <v>0.99329999999999996</v>
      </c>
      <c r="EO201" s="5">
        <v>1.3883000000000001</v>
      </c>
      <c r="EP201" s="4"/>
      <c r="EQ201" s="4"/>
      <c r="ER201" s="4"/>
      <c r="ES201" s="4"/>
      <c r="ET201" s="4"/>
      <c r="EU201" s="4"/>
      <c r="EV201" s="4"/>
      <c r="EW201" s="4"/>
      <c r="EX201" s="5"/>
      <c r="EY201" s="5"/>
      <c r="EZ201" s="5"/>
      <c r="FA201" s="5"/>
      <c r="FB201" s="5"/>
      <c r="FC201" s="5"/>
      <c r="FD201" s="5"/>
      <c r="FE201" s="5"/>
      <c r="FF201" s="4"/>
      <c r="FG201" s="4"/>
      <c r="FH201" s="4"/>
      <c r="FI201" s="4"/>
      <c r="FJ201" s="4"/>
      <c r="FK201" s="4"/>
      <c r="FL201" s="4"/>
      <c r="FM201" s="4"/>
      <c r="FN201" s="5">
        <v>0.66120000000000001</v>
      </c>
      <c r="FO201" s="5">
        <v>0.76519999999999999</v>
      </c>
      <c r="FP201" s="5">
        <v>0.20880000000000001</v>
      </c>
      <c r="FQ201" s="5">
        <v>1.9300000000000001E-2</v>
      </c>
      <c r="FR201" s="5">
        <v>0.78390000000000004</v>
      </c>
      <c r="FS201" s="5">
        <v>0.27410000000000001</v>
      </c>
      <c r="FT201" s="5">
        <v>0.99770000000000003</v>
      </c>
      <c r="FU201" s="5">
        <v>1.8262</v>
      </c>
      <c r="FV201" s="4">
        <v>0.69169999999999998</v>
      </c>
      <c r="FW201" s="4">
        <v>0.83179999999999998</v>
      </c>
      <c r="FX201" s="4">
        <v>0.152</v>
      </c>
      <c r="FY201" s="4">
        <v>2.6100000000000002E-2</v>
      </c>
      <c r="FZ201" s="4">
        <v>0.71879999999999999</v>
      </c>
      <c r="GA201" s="4">
        <v>0.31969999999999998</v>
      </c>
      <c r="GB201" s="4">
        <v>0.99309999999999998</v>
      </c>
      <c r="GC201" s="4">
        <v>1.3549</v>
      </c>
      <c r="GD201" s="5"/>
      <c r="GE201" s="5"/>
      <c r="GF201" s="5"/>
      <c r="GG201" s="5"/>
      <c r="GH201" s="5"/>
      <c r="GI201" s="5"/>
      <c r="GJ201" s="5"/>
      <c r="GK201" s="5"/>
      <c r="GL201" s="4"/>
      <c r="GM201" s="4"/>
      <c r="GN201" s="4"/>
      <c r="GO201" s="4"/>
      <c r="GP201" s="4"/>
      <c r="GQ201" s="4"/>
      <c r="GR201" s="4"/>
      <c r="GS201" s="4"/>
      <c r="GT201" s="5"/>
      <c r="GU201" s="5"/>
      <c r="GV201" s="5"/>
      <c r="GW201" s="5"/>
      <c r="GX201" s="5"/>
      <c r="GY201" s="5"/>
      <c r="GZ201" s="5"/>
      <c r="HA201" s="5"/>
      <c r="HB201" s="4">
        <v>0.66080000000000005</v>
      </c>
      <c r="HC201" s="4">
        <v>0.76329999999999998</v>
      </c>
      <c r="HD201" s="4">
        <v>0.21029999999999999</v>
      </c>
      <c r="HE201" s="4">
        <v>1.9400000000000001E-2</v>
      </c>
      <c r="HF201" s="4">
        <v>0.78280000000000005</v>
      </c>
      <c r="HG201" s="4"/>
      <c r="HH201" s="4">
        <v>0.99790000000000001</v>
      </c>
      <c r="HI201" s="4">
        <v>1.8628</v>
      </c>
      <c r="HJ201" s="5"/>
      <c r="HK201" s="5"/>
      <c r="HL201" s="5"/>
      <c r="HM201" s="5"/>
      <c r="HN201" s="5"/>
      <c r="HO201" s="5"/>
      <c r="HP201" s="5"/>
      <c r="HQ201" s="5"/>
      <c r="HR201" s="4"/>
      <c r="HS201" s="4"/>
      <c r="HT201" s="4"/>
      <c r="HU201" s="4"/>
      <c r="HV201" s="4"/>
      <c r="HW201" s="4"/>
      <c r="HX201" s="4"/>
      <c r="HY201" s="4"/>
      <c r="HZ201" s="5"/>
      <c r="IA201" s="5"/>
      <c r="IB201" s="5"/>
      <c r="IC201" s="5"/>
      <c r="ID201" s="5"/>
      <c r="IE201" s="5"/>
      <c r="IF201" s="5"/>
      <c r="IG201" s="5"/>
      <c r="IH201" s="4"/>
      <c r="II201" s="4"/>
      <c r="IJ201" s="4"/>
      <c r="IK201" s="4"/>
      <c r="IL201" s="4"/>
      <c r="IM201" s="4"/>
      <c r="IN201" s="4"/>
      <c r="IO201" s="4"/>
      <c r="IP201" s="5"/>
      <c r="IQ201" s="5"/>
      <c r="IR201" s="5"/>
      <c r="IS201" s="5"/>
      <c r="IT201" s="5"/>
      <c r="IU201" s="5"/>
      <c r="IV201" s="5"/>
      <c r="IW201" s="5"/>
      <c r="IX201" s="4"/>
      <c r="IY201" s="4"/>
      <c r="IZ201" s="4"/>
      <c r="JA201" s="4"/>
      <c r="JB201" s="4"/>
      <c r="JC201" s="4"/>
      <c r="JD201" s="4"/>
      <c r="JE201" s="4"/>
      <c r="JF201" s="5"/>
      <c r="JG201" s="5"/>
      <c r="JH201" s="5"/>
      <c r="JI201" s="5"/>
      <c r="JJ201" s="5"/>
      <c r="JK201" s="5"/>
      <c r="JL201" s="5"/>
      <c r="JM201" s="5"/>
      <c r="JN201" s="4">
        <f t="shared" si="104"/>
        <v>0.66881764705882352</v>
      </c>
      <c r="JO201" s="4">
        <f t="shared" si="105"/>
        <v>0.7818705882352941</v>
      </c>
      <c r="JP201" s="4">
        <f t="shared" si="106"/>
        <v>0.19671764705882358</v>
      </c>
      <c r="JQ201" s="4">
        <f t="shared" si="107"/>
        <v>1.9299999999999998E-2</v>
      </c>
      <c r="JR201" s="4">
        <f t="shared" si="108"/>
        <v>0.76311176470588227</v>
      </c>
      <c r="JS201" s="4">
        <f t="shared" si="109"/>
        <v>0.28931818181818181</v>
      </c>
      <c r="JT201" s="4">
        <f t="shared" si="110"/>
        <v>0.98869411764705883</v>
      </c>
      <c r="JU201" s="4">
        <f t="shared" si="111"/>
        <v>1.7818176470588238</v>
      </c>
      <c r="JV201" s="1" t="str" cm="1">
        <f t="array" aca="1" ref="JV201" ca="1">CONCATENATE(INDIRECT(ADDRESS(1,MATCH(_xlfn.MINIFS(B201:JM201,metrics.rec,"MAE"),B201:JM201,0)+1)), ", ", INDIRECT(ADDRESS(2,MATCH(_xlfn.MINIFS(B201:JM201,metrics.rec,"MAE"),B201:JM201,0)+1)))</f>
        <v>k=5, r=0.1</v>
      </c>
      <c r="JW201" s="1" t="str" cm="1">
        <f t="array" aca="1" ref="JW201" ca="1">CONCATENATE(INDIRECT(ADDRESS(1,MATCH(_xlfn.MINIFS(B201:JM201,metrics.rec,"MSE"),B201:JM201,0)+1)), ", ", INDIRECT(ADDRESS(2,MATCH(_xlfn.MINIFS(B201:JM201,metrics.rec,"MSE"),B201:JM201,0)+1)))</f>
        <v>k=5, r=0.1</v>
      </c>
      <c r="JX201" s="1" t="str" cm="1">
        <f t="array" aca="1" ref="JX201" ca="1">CONCATENATE(INDIRECT(ADDRESS(1,MATCH(_xlfn.MAXIFS(B201:JM201,metrics.rec,"R"),B201:JM201,0)+1)), ", ", INDIRECT(ADDRESS(2,MATCH(_xlfn.MAXIFS(B201:JM201,metrics.rec,"R"),B201:JM201,0)+1)))</f>
        <v>k=10, r=0.1</v>
      </c>
      <c r="JY201" s="1" t="str" cm="1">
        <f t="array" aca="1" ref="JY201" ca="1">CONCATENATE(INDIRECT(ADDRESS(1,MATCH(_xlfn.MAXIFS(B201:JM201,metrics.rec,"Precision"),B201:JM201,0)+1)), ", ", INDIRECT(ADDRESS(2,MATCH(_xlfn.MAXIFS(B201:JM201,metrics.rec,"Precision"),B201:JM201,0)+1)))</f>
        <v>k=5, r=0.9</v>
      </c>
      <c r="JZ201" s="1" t="str" cm="1">
        <f t="array" aca="1" ref="JZ201" ca="1">CONCATENATE(INDIRECT(ADDRESS(1,MATCH(_xlfn.MAXIFS(B201:JM201,metrics.rec,"Recall"),B201:JM201,0)+1)), ", ", INDIRECT(ADDRESS(2,MATCH(_xlfn.MAXIFS(B201:JM201,metrics.rec,"Recall"),B201:JM201,0)+1)))</f>
        <v>k=10, r=0.1</v>
      </c>
      <c r="KA201" s="1" t="str" cm="1">
        <f t="array" aca="1" ref="KA201" ca="1">CONCATENATE(INDIRECT(ADDRESS(1,MATCH(_xlfn.MAXIFS(B201:JM201,metrics.rec,"Coverage"),B201:JM201,0)+1)), ", ", INDIRECT(ADDRESS(2,MATCH(_xlfn.MAXIFS(B201:JM201,metrics.rec,"Coverage"),B201:JM201,0)+1)))</f>
        <v>k=5, r=0.8</v>
      </c>
      <c r="KB201" s="1" t="str" cm="1">
        <f t="array" aca="1" ref="KB201" ca="1">CONCATENATE(INDIRECT(ADDRESS(1,MATCH(_xlfn.MAXIFS(B201:JM201,metrics.rec,"Recatio"),B201:JM201,0)+1)), ", ", INDIRECT(ADDRESS(2,MATCH(_xlfn.MAXIFS(B201:JM201,metrics.rec,"Recatio"),B201:JM201,0)+1)))</f>
        <v>k=5, r=0.3</v>
      </c>
      <c r="KC201" s="1" t="str" cm="1">
        <f t="array" aca="1" ref="KC201" ca="1">CONCATENATE(INDIRECT(ADDRESS(1,MATCH(_xlfn.MINIFS(B201:JM201,metrics.rec,"Time"),B201:JM201,0)+1)), ", ", INDIRECT(ADDRESS(2,MATCH(_xlfn.MINIFS(B201:JM201,metrics.rec,"Time"),B201:JM201,0)+1)))</f>
        <v>k=5, r=0.9</v>
      </c>
    </row>
    <row r="202" spans="1:289" x14ac:dyDescent="0.2">
      <c r="A202" s="1" t="s">
        <v>173</v>
      </c>
      <c r="B202" s="4">
        <v>0.63700000000000001</v>
      </c>
      <c r="C202" s="4">
        <v>0.70579999999999998</v>
      </c>
      <c r="D202" s="4">
        <v>0.2626</v>
      </c>
      <c r="E202" s="4">
        <v>3.2000000000000002E-3</v>
      </c>
      <c r="F202" s="4">
        <v>0.86550000000000005</v>
      </c>
      <c r="G202" s="4"/>
      <c r="H202" s="4">
        <v>1</v>
      </c>
      <c r="I202" s="4">
        <v>2.4664999999999999</v>
      </c>
      <c r="J202" s="5">
        <v>0.64170000000000005</v>
      </c>
      <c r="K202" s="5">
        <v>0.71940000000000004</v>
      </c>
      <c r="L202" s="5">
        <v>0.25330000000000003</v>
      </c>
      <c r="M202" s="5">
        <v>6.4999999999999997E-3</v>
      </c>
      <c r="N202" s="5">
        <v>0.86099999999999999</v>
      </c>
      <c r="O202" s="5">
        <v>0.30709999999999998</v>
      </c>
      <c r="P202" s="5">
        <v>1</v>
      </c>
      <c r="Q202" s="5">
        <v>2.3733</v>
      </c>
      <c r="R202" s="4">
        <v>0.64839999999999998</v>
      </c>
      <c r="S202" s="4">
        <v>0.7339</v>
      </c>
      <c r="T202" s="4">
        <v>0.25419999999999998</v>
      </c>
      <c r="U202" s="4">
        <v>0.01</v>
      </c>
      <c r="V202" s="4">
        <v>0.85350000000000004</v>
      </c>
      <c r="W202" s="4"/>
      <c r="X202" s="4">
        <v>1</v>
      </c>
      <c r="Y202" s="4">
        <v>2.2576999999999998</v>
      </c>
      <c r="Z202" s="5">
        <v>0.6522</v>
      </c>
      <c r="AA202" s="5">
        <v>0.74119999999999997</v>
      </c>
      <c r="AB202" s="5">
        <v>0.2331</v>
      </c>
      <c r="AC202" s="5">
        <v>1.41E-2</v>
      </c>
      <c r="AD202" s="5">
        <v>0.84540000000000004</v>
      </c>
      <c r="AE202" s="5">
        <v>0.30380000000000001</v>
      </c>
      <c r="AF202" s="5">
        <v>1</v>
      </c>
      <c r="AG202" s="5">
        <v>2.1192000000000002</v>
      </c>
      <c r="AH202" s="4">
        <v>0.6573</v>
      </c>
      <c r="AI202" s="4">
        <v>0.75339999999999996</v>
      </c>
      <c r="AJ202" s="4">
        <v>0.22770000000000001</v>
      </c>
      <c r="AK202" s="4">
        <v>1.8499999999999999E-2</v>
      </c>
      <c r="AL202" s="4">
        <v>0.83150000000000002</v>
      </c>
      <c r="AM202" s="4"/>
      <c r="AN202" s="4">
        <v>1</v>
      </c>
      <c r="AO202" s="4">
        <v>1.8211999999999999</v>
      </c>
      <c r="AP202" s="5">
        <v>0.66539999999999999</v>
      </c>
      <c r="AQ202" s="5">
        <v>0.77139999999999997</v>
      </c>
      <c r="AR202" s="5">
        <v>0.20549999999999999</v>
      </c>
      <c r="AS202" s="5">
        <v>2.3599999999999999E-2</v>
      </c>
      <c r="AT202" s="5">
        <v>0.81179999999999997</v>
      </c>
      <c r="AU202" s="5">
        <v>0.30399999999999999</v>
      </c>
      <c r="AV202" s="5">
        <v>1</v>
      </c>
      <c r="AW202" s="5">
        <v>1.5119</v>
      </c>
      <c r="AX202" s="4">
        <v>0.6794</v>
      </c>
      <c r="AY202" s="4">
        <v>0.80110000000000003</v>
      </c>
      <c r="AZ202" s="4">
        <v>0.1792</v>
      </c>
      <c r="BA202" s="4">
        <v>2.93E-2</v>
      </c>
      <c r="BB202" s="4">
        <v>0.78169999999999995</v>
      </c>
      <c r="BC202" s="4"/>
      <c r="BD202" s="4">
        <v>1</v>
      </c>
      <c r="BE202" s="4">
        <v>1.4589000000000001</v>
      </c>
      <c r="BF202" s="5">
        <v>0.6996</v>
      </c>
      <c r="BG202" s="5">
        <v>0.85250000000000004</v>
      </c>
      <c r="BH202" s="5">
        <v>0.1595</v>
      </c>
      <c r="BI202" s="5">
        <v>3.6200000000000003E-2</v>
      </c>
      <c r="BJ202" s="5">
        <v>0.71799999999999997</v>
      </c>
      <c r="BK202" s="5">
        <v>0.31390000000000001</v>
      </c>
      <c r="BL202" s="5">
        <v>0.99839999999999995</v>
      </c>
      <c r="BM202" s="5">
        <v>0.97589999999999999</v>
      </c>
      <c r="BN202" s="4">
        <v>0.73919999999999997</v>
      </c>
      <c r="BO202" s="4">
        <v>0.94630000000000003</v>
      </c>
      <c r="BP202" s="4">
        <v>0.1106</v>
      </c>
      <c r="BQ202" s="4">
        <v>5.2999999999999999E-2</v>
      </c>
      <c r="BR202" s="4">
        <v>0.54820000000000002</v>
      </c>
      <c r="BS202" s="4"/>
      <c r="BT202" s="4">
        <v>0.97640000000000005</v>
      </c>
      <c r="BU202" s="4">
        <v>0.60950000000000004</v>
      </c>
      <c r="BV202" s="5"/>
      <c r="BW202" s="5"/>
      <c r="BX202" s="5"/>
      <c r="BY202" s="5"/>
      <c r="BZ202" s="5"/>
      <c r="CA202" s="5"/>
      <c r="CB202" s="5"/>
      <c r="CC202" s="5"/>
      <c r="CD202" s="4"/>
      <c r="CE202" s="4"/>
      <c r="CF202" s="4"/>
      <c r="CG202" s="4"/>
      <c r="CH202" s="4"/>
      <c r="CI202" s="4"/>
      <c r="CJ202" s="4"/>
      <c r="CK202" s="4"/>
      <c r="CL202" s="5">
        <v>0.65839999999999999</v>
      </c>
      <c r="CM202" s="5">
        <v>0.75670000000000004</v>
      </c>
      <c r="CN202" s="5">
        <v>0.22090000000000001</v>
      </c>
      <c r="CO202" s="5">
        <v>1.8599999999999998E-2</v>
      </c>
      <c r="CP202" s="5">
        <v>0.83179999999999998</v>
      </c>
      <c r="CQ202" s="5">
        <v>0.30199999999999999</v>
      </c>
      <c r="CR202" s="5">
        <v>1</v>
      </c>
      <c r="CS202" s="5">
        <v>1.4296</v>
      </c>
      <c r="CT202" s="4"/>
      <c r="CU202" s="4"/>
      <c r="CV202" s="4"/>
      <c r="CW202" s="4"/>
      <c r="CX202" s="4"/>
      <c r="CY202" s="4"/>
      <c r="CZ202" s="4"/>
      <c r="DA202" s="4"/>
      <c r="DB202" s="5"/>
      <c r="DC202" s="5"/>
      <c r="DD202" s="5"/>
      <c r="DE202" s="5"/>
      <c r="DF202" s="5"/>
      <c r="DG202" s="5"/>
      <c r="DH202" s="5"/>
      <c r="DI202" s="5"/>
      <c r="DJ202" s="4">
        <v>0.64080000000000004</v>
      </c>
      <c r="DK202" s="4">
        <v>0.71950000000000003</v>
      </c>
      <c r="DL202" s="4">
        <v>0.26889999999999997</v>
      </c>
      <c r="DM202" s="4">
        <v>3.2000000000000002E-3</v>
      </c>
      <c r="DN202" s="4">
        <v>0.86399999999999999</v>
      </c>
      <c r="DO202" s="4">
        <v>0.31559999999999999</v>
      </c>
      <c r="DP202" s="4">
        <v>1</v>
      </c>
      <c r="DQ202" s="4">
        <v>2.5485000000000002</v>
      </c>
      <c r="DR202" s="10"/>
      <c r="DS202" s="10"/>
      <c r="DT202" s="10"/>
      <c r="DU202" s="10"/>
      <c r="DV202" s="10"/>
      <c r="DW202" s="10"/>
      <c r="DX202" s="10"/>
      <c r="DY202" s="10"/>
      <c r="DZ202" s="4">
        <v>0.65769999999999995</v>
      </c>
      <c r="EA202" s="4">
        <v>0.75529999999999997</v>
      </c>
      <c r="EB202" s="4">
        <v>0.22559999999999999</v>
      </c>
      <c r="EC202" s="4">
        <v>1.8599999999999998E-2</v>
      </c>
      <c r="ED202" s="4">
        <v>0.83150000000000002</v>
      </c>
      <c r="EE202" s="4">
        <v>0.30259999999999998</v>
      </c>
      <c r="EF202" s="4">
        <v>1</v>
      </c>
      <c r="EG202" s="4">
        <v>1.7783</v>
      </c>
      <c r="EH202" s="5">
        <v>0.6794</v>
      </c>
      <c r="EI202" s="5">
        <v>0.80400000000000005</v>
      </c>
      <c r="EJ202" s="5">
        <v>0.18640000000000001</v>
      </c>
      <c r="EK202" s="5">
        <v>2.9499999999999998E-2</v>
      </c>
      <c r="EL202" s="5">
        <v>0.78039999999999998</v>
      </c>
      <c r="EM202" s="5">
        <v>0.3075</v>
      </c>
      <c r="EN202" s="5">
        <v>0.99980000000000002</v>
      </c>
      <c r="EO202" s="5">
        <v>1.2746999999999999</v>
      </c>
      <c r="EP202" s="4"/>
      <c r="EQ202" s="4"/>
      <c r="ER202" s="4"/>
      <c r="ES202" s="4"/>
      <c r="ET202" s="4"/>
      <c r="EU202" s="4"/>
      <c r="EV202" s="4"/>
      <c r="EW202" s="4"/>
      <c r="EX202" s="5"/>
      <c r="EY202" s="5"/>
      <c r="EZ202" s="5"/>
      <c r="FA202" s="5"/>
      <c r="FB202" s="5"/>
      <c r="FC202" s="5"/>
      <c r="FD202" s="5"/>
      <c r="FE202" s="5"/>
      <c r="FF202" s="4"/>
      <c r="FG202" s="4"/>
      <c r="FH202" s="4"/>
      <c r="FI202" s="4"/>
      <c r="FJ202" s="4"/>
      <c r="FK202" s="4"/>
      <c r="FL202" s="4"/>
      <c r="FM202" s="4"/>
      <c r="FN202" s="5">
        <v>0.65839999999999999</v>
      </c>
      <c r="FO202" s="5">
        <v>0.75700000000000001</v>
      </c>
      <c r="FP202" s="5">
        <v>0.2243</v>
      </c>
      <c r="FQ202" s="5">
        <v>1.8599999999999998E-2</v>
      </c>
      <c r="FR202" s="5">
        <v>0.8327</v>
      </c>
      <c r="FS202" s="5">
        <v>0.3024</v>
      </c>
      <c r="FT202" s="5">
        <v>1</v>
      </c>
      <c r="FU202" s="5">
        <v>1.8523000000000001</v>
      </c>
      <c r="FV202" s="4">
        <v>0.67949999999999999</v>
      </c>
      <c r="FW202" s="4">
        <v>0.80420000000000003</v>
      </c>
      <c r="FX202" s="4">
        <v>0.18340000000000001</v>
      </c>
      <c r="FY202" s="4">
        <v>2.93E-2</v>
      </c>
      <c r="FZ202" s="4">
        <v>0.78010000000000002</v>
      </c>
      <c r="GA202" s="4">
        <v>0.30909999999999999</v>
      </c>
      <c r="GB202" s="4">
        <v>0.99990000000000001</v>
      </c>
      <c r="GC202" s="4">
        <v>1.2704</v>
      </c>
      <c r="GD202" s="5"/>
      <c r="GE202" s="5"/>
      <c r="GF202" s="5"/>
      <c r="GG202" s="5"/>
      <c r="GH202" s="5"/>
      <c r="GI202" s="5"/>
      <c r="GJ202" s="5"/>
      <c r="GK202" s="5"/>
      <c r="GL202" s="4"/>
      <c r="GM202" s="4"/>
      <c r="GN202" s="4"/>
      <c r="GO202" s="4"/>
      <c r="GP202" s="4"/>
      <c r="GQ202" s="4"/>
      <c r="GR202" s="4"/>
      <c r="GS202" s="4"/>
      <c r="GT202" s="5"/>
      <c r="GU202" s="5"/>
      <c r="GV202" s="5"/>
      <c r="GW202" s="5"/>
      <c r="GX202" s="5"/>
      <c r="GY202" s="5"/>
      <c r="GZ202" s="5"/>
      <c r="HA202" s="5"/>
      <c r="HB202" s="4">
        <v>0.6613</v>
      </c>
      <c r="HC202" s="4">
        <v>0.7631</v>
      </c>
      <c r="HD202" s="4">
        <v>0.2278</v>
      </c>
      <c r="HE202" s="4">
        <v>1.8499999999999999E-2</v>
      </c>
      <c r="HF202" s="4">
        <v>0.83020000000000005</v>
      </c>
      <c r="HG202" s="4"/>
      <c r="HH202" s="4">
        <v>1</v>
      </c>
      <c r="HI202" s="4">
        <v>1.8805000000000001</v>
      </c>
      <c r="HJ202" s="5"/>
      <c r="HK202" s="5"/>
      <c r="HL202" s="5"/>
      <c r="HM202" s="5"/>
      <c r="HN202" s="5"/>
      <c r="HO202" s="5"/>
      <c r="HP202" s="5"/>
      <c r="HQ202" s="5"/>
      <c r="HR202" s="4"/>
      <c r="HS202" s="4"/>
      <c r="HT202" s="4"/>
      <c r="HU202" s="4"/>
      <c r="HV202" s="4"/>
      <c r="HW202" s="4"/>
      <c r="HX202" s="4"/>
      <c r="HY202" s="4"/>
      <c r="HZ202" s="5"/>
      <c r="IA202" s="5"/>
      <c r="IB202" s="5"/>
      <c r="IC202" s="5"/>
      <c r="ID202" s="5"/>
      <c r="IE202" s="5"/>
      <c r="IF202" s="5"/>
      <c r="IG202" s="5"/>
      <c r="IH202" s="4"/>
      <c r="II202" s="4"/>
      <c r="IJ202" s="4"/>
      <c r="IK202" s="4"/>
      <c r="IL202" s="4"/>
      <c r="IM202" s="4"/>
      <c r="IN202" s="4"/>
      <c r="IO202" s="4"/>
      <c r="IP202" s="5"/>
      <c r="IQ202" s="5"/>
      <c r="IR202" s="5"/>
      <c r="IS202" s="5"/>
      <c r="IT202" s="5"/>
      <c r="IU202" s="5"/>
      <c r="IV202" s="5"/>
      <c r="IW202" s="5"/>
      <c r="IX202" s="4"/>
      <c r="IY202" s="4"/>
      <c r="IZ202" s="4"/>
      <c r="JA202" s="4"/>
      <c r="JB202" s="4"/>
      <c r="JC202" s="4"/>
      <c r="JD202" s="4"/>
      <c r="JE202" s="4"/>
      <c r="JF202" s="5"/>
      <c r="JG202" s="5"/>
      <c r="JH202" s="5"/>
      <c r="JI202" s="5"/>
      <c r="JJ202" s="5"/>
      <c r="JK202" s="5"/>
      <c r="JL202" s="5"/>
      <c r="JM202" s="5"/>
      <c r="JN202" s="4">
        <f t="shared" si="104"/>
        <v>0.66598125000000019</v>
      </c>
      <c r="JO202" s="4">
        <f t="shared" si="105"/>
        <v>0.77405000000000002</v>
      </c>
      <c r="JP202" s="4">
        <f t="shared" si="106"/>
        <v>0.2139375</v>
      </c>
      <c r="JQ202" s="4">
        <f t="shared" si="107"/>
        <v>2.066875E-2</v>
      </c>
      <c r="JR202" s="4">
        <f t="shared" si="108"/>
        <v>0.80420625000000012</v>
      </c>
      <c r="JS202" s="4">
        <f t="shared" si="109"/>
        <v>0.30680000000000002</v>
      </c>
      <c r="JT202" s="4">
        <f t="shared" si="110"/>
        <v>0.99840625000000005</v>
      </c>
      <c r="JU202" s="4">
        <f t="shared" si="111"/>
        <v>1.7267749999999999</v>
      </c>
      <c r="JV202" s="1" t="str" cm="1">
        <f t="array" aca="1" ref="JV202" ca="1">CONCATENATE(INDIRECT(ADDRESS(1,MATCH(_xlfn.MINIFS(B202:JM202,metrics.rec,"MAE"),B202:JM202,0)+1)), ", ", INDIRECT(ADDRESS(2,MATCH(_xlfn.MINIFS(B202:JM202,metrics.rec,"MAE"),B202:JM202,0)+1)))</f>
        <v>k=5, r=0.1</v>
      </c>
      <c r="JW202" s="1" t="str" cm="1">
        <f t="array" aca="1" ref="JW202" ca="1">CONCATENATE(INDIRECT(ADDRESS(1,MATCH(_xlfn.MINIFS(B202:JM202,metrics.rec,"MSE"),B202:JM202,0)+1)), ", ", INDIRECT(ADDRESS(2,MATCH(_xlfn.MINIFS(B202:JM202,metrics.rec,"MSE"),B202:JM202,0)+1)))</f>
        <v>k=5, r=0.1</v>
      </c>
      <c r="JX202" s="1" t="str" cm="1">
        <f t="array" aca="1" ref="JX202" ca="1">CONCATENATE(INDIRECT(ADDRESS(1,MATCH(_xlfn.MAXIFS(B202:JM202,metrics.rec,"R"),B202:JM202,0)+1)), ", ", INDIRECT(ADDRESS(2,MATCH(_xlfn.MAXIFS(B202:JM202,metrics.rec,"R"),B202:JM202,0)+1)))</f>
        <v>k=10, r=0.1</v>
      </c>
      <c r="JY202" s="1" t="str" cm="1">
        <f t="array" aca="1" ref="JY202" ca="1">CONCATENATE(INDIRECT(ADDRESS(1,MATCH(_xlfn.MAXIFS(B202:JM202,metrics.rec,"Precision"),B202:JM202,0)+1)), ", ", INDIRECT(ADDRESS(2,MATCH(_xlfn.MAXIFS(B202:JM202,metrics.rec,"Precision"),B202:JM202,0)+1)))</f>
        <v>k=5, r=0.9</v>
      </c>
      <c r="JZ202" s="1" t="str" cm="1">
        <f t="array" aca="1" ref="JZ202" ca="1">CONCATENATE(INDIRECT(ADDRESS(1,MATCH(_xlfn.MAXIFS(B202:JM202,metrics.rec,"Recall"),B202:JM202,0)+1)), ", ", INDIRECT(ADDRESS(2,MATCH(_xlfn.MAXIFS(B202:JM202,metrics.rec,"Recall"),B202:JM202,0)+1)))</f>
        <v>k=5, r=0.1</v>
      </c>
      <c r="KA202" s="1" t="str" cm="1">
        <f t="array" aca="1" ref="KA202" ca="1">CONCATENATE(INDIRECT(ADDRESS(1,MATCH(_xlfn.MAXIFS(B202:JM202,metrics.rec,"Coverage"),B202:JM202,0)+1)), ", ", INDIRECT(ADDRESS(2,MATCH(_xlfn.MAXIFS(B202:JM202,metrics.rec,"Coverage"),B202:JM202,0)+1)))</f>
        <v>k=10, r=0.1</v>
      </c>
      <c r="KB202" s="1" t="str" cm="1">
        <f t="array" aca="1" ref="KB202" ca="1">CONCATENATE(INDIRECT(ADDRESS(1,MATCH(_xlfn.MAXIFS(B202:JM202,metrics.rec,"Recatio"),B202:JM202,0)+1)), ", ", INDIRECT(ADDRESS(2,MATCH(_xlfn.MAXIFS(B202:JM202,metrics.rec,"Recatio"),B202:JM202,0)+1)))</f>
        <v>k=5, r=0.1</v>
      </c>
      <c r="KC202" s="1" t="str" cm="1">
        <f t="array" aca="1" ref="KC202" ca="1">CONCATENATE(INDIRECT(ADDRESS(1,MATCH(_xlfn.MINIFS(B202:JM202,metrics.rec,"Time"),B202:JM202,0)+1)), ", ", INDIRECT(ADDRESS(2,MATCH(_xlfn.MINIFS(B202:JM202,metrics.rec,"Time"),B202:JM202,0)+1)))</f>
        <v>k=5, r=0.9</v>
      </c>
    </row>
    <row r="203" spans="1:289" x14ac:dyDescent="0.2">
      <c r="A203" s="1" t="s">
        <v>174</v>
      </c>
      <c r="B203" s="4">
        <v>0.63170000000000004</v>
      </c>
      <c r="C203" s="4">
        <v>0.68920000000000003</v>
      </c>
      <c r="D203" s="4">
        <v>0.253</v>
      </c>
      <c r="E203" s="4">
        <v>4.1000000000000003E-3</v>
      </c>
      <c r="F203" s="4">
        <v>0.85150000000000003</v>
      </c>
      <c r="G203" s="4"/>
      <c r="H203" s="4">
        <v>1</v>
      </c>
      <c r="I203" s="4">
        <v>2.3875000000000002</v>
      </c>
      <c r="J203" s="5">
        <v>0.6381</v>
      </c>
      <c r="K203" s="5">
        <v>0.70789999999999997</v>
      </c>
      <c r="L203" s="5">
        <v>0.25230000000000002</v>
      </c>
      <c r="M203" s="5">
        <v>8.0999999999999996E-3</v>
      </c>
      <c r="N203" s="5">
        <v>0.84550000000000003</v>
      </c>
      <c r="O203" s="5">
        <v>0.2402</v>
      </c>
      <c r="P203" s="5">
        <v>1</v>
      </c>
      <c r="Q203" s="5">
        <v>2.2326999999999999</v>
      </c>
      <c r="R203" s="4">
        <v>0.64470000000000005</v>
      </c>
      <c r="S203" s="4">
        <v>0.72140000000000004</v>
      </c>
      <c r="T203" s="4">
        <v>0.2382</v>
      </c>
      <c r="U203" s="4">
        <v>1.24E-2</v>
      </c>
      <c r="V203" s="4">
        <v>0.83430000000000004</v>
      </c>
      <c r="W203" s="4"/>
      <c r="X203" s="4">
        <v>1</v>
      </c>
      <c r="Y203" s="4">
        <v>2.1753999999999998</v>
      </c>
      <c r="Z203" s="5">
        <v>0.64939999999999998</v>
      </c>
      <c r="AA203" s="5">
        <v>0.73089999999999999</v>
      </c>
      <c r="AB203" s="5">
        <v>0.22620000000000001</v>
      </c>
      <c r="AC203" s="5">
        <v>1.7000000000000001E-2</v>
      </c>
      <c r="AD203" s="5">
        <v>0.8236</v>
      </c>
      <c r="AE203" s="5">
        <v>0.2442</v>
      </c>
      <c r="AF203" s="5">
        <v>1</v>
      </c>
      <c r="AG203" s="5">
        <v>2.0318999999999998</v>
      </c>
      <c r="AH203" s="4">
        <v>0.65639999999999998</v>
      </c>
      <c r="AI203" s="4">
        <v>0.74570000000000003</v>
      </c>
      <c r="AJ203" s="4">
        <v>0.2097</v>
      </c>
      <c r="AK203" s="4">
        <v>2.1700000000000001E-2</v>
      </c>
      <c r="AL203" s="4">
        <v>0.8054</v>
      </c>
      <c r="AM203" s="4"/>
      <c r="AN203" s="4">
        <v>1</v>
      </c>
      <c r="AO203" s="4">
        <v>1.7678</v>
      </c>
      <c r="AP203" s="5">
        <v>0.66639999999999999</v>
      </c>
      <c r="AQ203" s="5">
        <v>0.76929999999999998</v>
      </c>
      <c r="AR203" s="5">
        <v>0.1825</v>
      </c>
      <c r="AS203" s="5">
        <v>2.63E-2</v>
      </c>
      <c r="AT203" s="5">
        <v>0.78049999999999997</v>
      </c>
      <c r="AU203" s="5">
        <v>0.26200000000000001</v>
      </c>
      <c r="AV203" s="5">
        <v>0.99929999999999997</v>
      </c>
      <c r="AW203" s="5">
        <v>1.5989</v>
      </c>
      <c r="AX203" s="4">
        <v>0.68320000000000003</v>
      </c>
      <c r="AY203" s="4">
        <v>0.8054</v>
      </c>
      <c r="AZ203" s="4">
        <v>0.15</v>
      </c>
      <c r="BA203" s="4">
        <v>3.0099999999999998E-2</v>
      </c>
      <c r="BB203" s="4">
        <v>0.7429</v>
      </c>
      <c r="BC203" s="4"/>
      <c r="BD203" s="4">
        <v>0.998</v>
      </c>
      <c r="BE203" s="4">
        <v>1.3277000000000001</v>
      </c>
      <c r="BF203" s="5">
        <v>0.70620000000000005</v>
      </c>
      <c r="BG203" s="5">
        <v>0.86429999999999996</v>
      </c>
      <c r="BH203" s="5">
        <v>0.1216</v>
      </c>
      <c r="BI203" s="5">
        <v>3.5200000000000002E-2</v>
      </c>
      <c r="BJ203" s="5">
        <v>0.66979999999999995</v>
      </c>
      <c r="BK203" s="5">
        <v>0.30109999999999998</v>
      </c>
      <c r="BL203" s="5">
        <v>0.99239999999999995</v>
      </c>
      <c r="BM203" s="5">
        <v>0.97799999999999998</v>
      </c>
      <c r="BN203" s="4">
        <v>0.74929999999999997</v>
      </c>
      <c r="BO203" s="4">
        <v>0.96970000000000001</v>
      </c>
      <c r="BP203" s="4">
        <v>7.9200000000000007E-2</v>
      </c>
      <c r="BQ203" s="4">
        <v>5.57E-2</v>
      </c>
      <c r="BR203" s="4">
        <v>0.50519999999999998</v>
      </c>
      <c r="BS203" s="4"/>
      <c r="BT203" s="4">
        <v>0.94610000000000005</v>
      </c>
      <c r="BU203" s="4">
        <v>0.6028</v>
      </c>
      <c r="BV203" s="5"/>
      <c r="BW203" s="5"/>
      <c r="BX203" s="5"/>
      <c r="BY203" s="5"/>
      <c r="BZ203" s="5"/>
      <c r="CA203" s="5"/>
      <c r="CB203" s="5"/>
      <c r="CC203" s="5"/>
      <c r="CD203" s="4"/>
      <c r="CE203" s="4"/>
      <c r="CF203" s="4"/>
      <c r="CG203" s="4"/>
      <c r="CH203" s="4"/>
      <c r="CI203" s="4"/>
      <c r="CJ203" s="4"/>
      <c r="CK203" s="4"/>
      <c r="CL203" s="5">
        <v>0.65649999999999997</v>
      </c>
      <c r="CM203" s="5">
        <v>0.74780000000000002</v>
      </c>
      <c r="CN203" s="5">
        <v>0.2099</v>
      </c>
      <c r="CO203" s="5">
        <v>2.18E-2</v>
      </c>
      <c r="CP203" s="5">
        <v>0.80649999999999999</v>
      </c>
      <c r="CQ203" s="5">
        <v>0.249</v>
      </c>
      <c r="CR203" s="5">
        <v>1</v>
      </c>
      <c r="CS203" s="5">
        <v>1.7791999999999999</v>
      </c>
      <c r="CT203" s="4"/>
      <c r="CU203" s="4"/>
      <c r="CV203" s="4"/>
      <c r="CW203" s="4"/>
      <c r="CX203" s="4"/>
      <c r="CY203" s="4"/>
      <c r="CZ203" s="4"/>
      <c r="DA203" s="4"/>
      <c r="DB203" s="5"/>
      <c r="DC203" s="5"/>
      <c r="DD203" s="5"/>
      <c r="DE203" s="5"/>
      <c r="DF203" s="5"/>
      <c r="DG203" s="5"/>
      <c r="DH203" s="5"/>
      <c r="DI203" s="5"/>
      <c r="DJ203" s="4">
        <v>0.63590000000000002</v>
      </c>
      <c r="DK203" s="4">
        <v>0.70369999999999999</v>
      </c>
      <c r="DL203" s="4">
        <v>0.26279999999999998</v>
      </c>
      <c r="DM203" s="4">
        <v>4.1000000000000003E-3</v>
      </c>
      <c r="DN203" s="4">
        <v>0.85160000000000002</v>
      </c>
      <c r="DO203" s="4">
        <v>0.24410000000000001</v>
      </c>
      <c r="DP203" s="4">
        <v>1</v>
      </c>
      <c r="DQ203" s="4">
        <v>2.5466000000000002</v>
      </c>
      <c r="DR203" s="5">
        <v>0.64370000000000005</v>
      </c>
      <c r="DS203" s="5">
        <v>0.71950000000000003</v>
      </c>
      <c r="DT203" s="5">
        <v>0.23860000000000001</v>
      </c>
      <c r="DU203" s="5">
        <v>1.24E-2</v>
      </c>
      <c r="DV203" s="5">
        <v>0.83650000000000002</v>
      </c>
      <c r="DW203" s="5">
        <v>0.2412</v>
      </c>
      <c r="DX203" s="5">
        <v>1</v>
      </c>
      <c r="DY203" s="5">
        <v>2.3102999999999998</v>
      </c>
      <c r="DZ203" s="4">
        <v>0.65669999999999995</v>
      </c>
      <c r="EA203" s="4">
        <v>0.74790000000000001</v>
      </c>
      <c r="EB203" s="4">
        <v>0.20610000000000001</v>
      </c>
      <c r="EC203" s="4">
        <v>2.18E-2</v>
      </c>
      <c r="ED203" s="4">
        <v>0.80589999999999995</v>
      </c>
      <c r="EE203" s="4">
        <v>0.2495</v>
      </c>
      <c r="EF203" s="4">
        <v>0.99990000000000001</v>
      </c>
      <c r="EG203" s="4">
        <v>1.7088000000000001</v>
      </c>
      <c r="EH203" s="5">
        <v>0.68230000000000002</v>
      </c>
      <c r="EI203" s="5">
        <v>0.80649999999999999</v>
      </c>
      <c r="EJ203" s="5">
        <v>0.16009999999999999</v>
      </c>
      <c r="EK203" s="5">
        <v>3.0599999999999999E-2</v>
      </c>
      <c r="EL203" s="5">
        <v>0.74180000000000001</v>
      </c>
      <c r="EM203" s="5">
        <v>0.28179999999999999</v>
      </c>
      <c r="EN203" s="5">
        <v>0.99790000000000001</v>
      </c>
      <c r="EO203" s="5">
        <v>1.3243</v>
      </c>
      <c r="EP203" s="4"/>
      <c r="EQ203" s="4"/>
      <c r="ER203" s="4"/>
      <c r="ES203" s="4"/>
      <c r="ET203" s="4"/>
      <c r="EU203" s="4"/>
      <c r="EV203" s="4"/>
      <c r="EW203" s="4"/>
      <c r="EX203" s="5"/>
      <c r="EY203" s="5"/>
      <c r="EZ203" s="5"/>
      <c r="FA203" s="5"/>
      <c r="FB203" s="5"/>
      <c r="FC203" s="5"/>
      <c r="FD203" s="5"/>
      <c r="FE203" s="5"/>
      <c r="FF203" s="4"/>
      <c r="FG203" s="4"/>
      <c r="FH203" s="4"/>
      <c r="FI203" s="4"/>
      <c r="FJ203" s="4"/>
      <c r="FK203" s="4"/>
      <c r="FL203" s="4"/>
      <c r="FM203" s="4"/>
      <c r="FN203" s="5">
        <v>0.65769999999999995</v>
      </c>
      <c r="FO203" s="5">
        <v>0.751</v>
      </c>
      <c r="FP203" s="5">
        <v>0.20660000000000001</v>
      </c>
      <c r="FQ203" s="5">
        <v>2.18E-2</v>
      </c>
      <c r="FR203" s="5">
        <v>0.80659999999999998</v>
      </c>
      <c r="FS203" s="5">
        <v>0.2495</v>
      </c>
      <c r="FT203" s="5">
        <v>0.99980000000000002</v>
      </c>
      <c r="FU203" s="5">
        <v>1.7554000000000001</v>
      </c>
      <c r="FV203" s="4">
        <v>0.68289999999999995</v>
      </c>
      <c r="FW203" s="4">
        <v>0.80769999999999997</v>
      </c>
      <c r="FX203" s="4">
        <v>0.15390000000000001</v>
      </c>
      <c r="FY203" s="4">
        <v>3.04E-2</v>
      </c>
      <c r="FZ203" s="4">
        <v>0.74109999999999998</v>
      </c>
      <c r="GA203" s="4">
        <v>0.28349999999999997</v>
      </c>
      <c r="GB203" s="4">
        <v>0.99839999999999995</v>
      </c>
      <c r="GC203" s="4">
        <v>1.2132000000000001</v>
      </c>
      <c r="GD203" s="5"/>
      <c r="GE203" s="5"/>
      <c r="GF203" s="5"/>
      <c r="GG203" s="5"/>
      <c r="GH203" s="5"/>
      <c r="GI203" s="5"/>
      <c r="GJ203" s="5"/>
      <c r="GK203" s="5"/>
      <c r="GL203" s="4"/>
      <c r="GM203" s="4"/>
      <c r="GN203" s="4"/>
      <c r="GO203" s="4"/>
      <c r="GP203" s="4"/>
      <c r="GQ203" s="4"/>
      <c r="GR203" s="4"/>
      <c r="GS203" s="4"/>
      <c r="GT203" s="5"/>
      <c r="GU203" s="5"/>
      <c r="GV203" s="5"/>
      <c r="GW203" s="5"/>
      <c r="GX203" s="5"/>
      <c r="GY203" s="5"/>
      <c r="GZ203" s="5"/>
      <c r="HA203" s="5"/>
      <c r="HB203" s="4"/>
      <c r="HC203" s="4"/>
      <c r="HD203" s="4"/>
      <c r="HE203" s="4"/>
      <c r="HF203" s="4"/>
      <c r="HG203" s="4"/>
      <c r="HH203" s="4"/>
      <c r="HI203" s="4"/>
      <c r="HJ203" s="5"/>
      <c r="HK203" s="5"/>
      <c r="HL203" s="5"/>
      <c r="HM203" s="5"/>
      <c r="HN203" s="5"/>
      <c r="HO203" s="5"/>
      <c r="HP203" s="5"/>
      <c r="HQ203" s="5"/>
      <c r="HR203" s="4"/>
      <c r="HS203" s="4"/>
      <c r="HT203" s="4"/>
      <c r="HU203" s="4"/>
      <c r="HV203" s="4"/>
      <c r="HW203" s="4"/>
      <c r="HX203" s="4"/>
      <c r="HY203" s="4"/>
      <c r="HZ203" s="5"/>
      <c r="IA203" s="5"/>
      <c r="IB203" s="5"/>
      <c r="IC203" s="5"/>
      <c r="ID203" s="5"/>
      <c r="IE203" s="5"/>
      <c r="IF203" s="5"/>
      <c r="IG203" s="5"/>
      <c r="IH203" s="4"/>
      <c r="II203" s="4"/>
      <c r="IJ203" s="4"/>
      <c r="IK203" s="4"/>
      <c r="IL203" s="4"/>
      <c r="IM203" s="4"/>
      <c r="IN203" s="4"/>
      <c r="IO203" s="4"/>
      <c r="IP203" s="5"/>
      <c r="IQ203" s="5"/>
      <c r="IR203" s="5"/>
      <c r="IS203" s="5"/>
      <c r="IT203" s="5"/>
      <c r="IU203" s="5"/>
      <c r="IV203" s="5"/>
      <c r="IW203" s="5"/>
      <c r="IX203" s="4"/>
      <c r="IY203" s="4"/>
      <c r="IZ203" s="4"/>
      <c r="JA203" s="4"/>
      <c r="JB203" s="4"/>
      <c r="JC203" s="4"/>
      <c r="JD203" s="4"/>
      <c r="JE203" s="4"/>
      <c r="JF203" s="5"/>
      <c r="JG203" s="5"/>
      <c r="JH203" s="5"/>
      <c r="JI203" s="5"/>
      <c r="JJ203" s="5"/>
      <c r="JK203" s="5"/>
      <c r="JL203" s="5"/>
      <c r="JM203" s="5"/>
      <c r="JN203" s="4">
        <f t="shared" si="104"/>
        <v>0.6650687500000001</v>
      </c>
      <c r="JO203" s="4">
        <f t="shared" si="105"/>
        <v>0.76799374999999992</v>
      </c>
      <c r="JP203" s="4">
        <f t="shared" si="106"/>
        <v>0.19691874999999998</v>
      </c>
      <c r="JQ203" s="4">
        <f t="shared" si="107"/>
        <v>2.2093749999999999E-2</v>
      </c>
      <c r="JR203" s="4">
        <f t="shared" si="108"/>
        <v>0.7780437499999997</v>
      </c>
      <c r="JS203" s="4">
        <f t="shared" si="109"/>
        <v>0.2587363636363636</v>
      </c>
      <c r="JT203" s="4">
        <f t="shared" si="110"/>
        <v>0.99573750000000005</v>
      </c>
      <c r="JU203" s="4">
        <f t="shared" si="111"/>
        <v>1.7337812500000005</v>
      </c>
      <c r="JV203" s="1" t="str" cm="1">
        <f t="array" aca="1" ref="JV203" ca="1">CONCATENATE(INDIRECT(ADDRESS(1,MATCH(_xlfn.MINIFS(B203:JM203,metrics.rec,"MAE"),B203:JM203,0)+1)), ", ", INDIRECT(ADDRESS(2,MATCH(_xlfn.MINIFS(B203:JM203,metrics.rec,"MAE"),B203:JM203,0)+1)))</f>
        <v>k=5, r=0.1</v>
      </c>
      <c r="JW203" s="1" t="str" cm="1">
        <f t="array" aca="1" ref="JW203" ca="1">CONCATENATE(INDIRECT(ADDRESS(1,MATCH(_xlfn.MINIFS(B203:JM203,metrics.rec,"MSE"),B203:JM203,0)+1)), ", ", INDIRECT(ADDRESS(2,MATCH(_xlfn.MINIFS(B203:JM203,metrics.rec,"MSE"),B203:JM203,0)+1)))</f>
        <v>k=5, r=0.1</v>
      </c>
      <c r="JX203" s="1" t="str" cm="1">
        <f t="array" aca="1" ref="JX203" ca="1">CONCATENATE(INDIRECT(ADDRESS(1,MATCH(_xlfn.MAXIFS(B203:JM203,metrics.rec,"R"),B203:JM203,0)+1)), ", ", INDIRECT(ADDRESS(2,MATCH(_xlfn.MAXIFS(B203:JM203,metrics.rec,"R"),B203:JM203,0)+1)))</f>
        <v>k=10, r=0.1</v>
      </c>
      <c r="JY203" s="1" t="str" cm="1">
        <f t="array" aca="1" ref="JY203" ca="1">CONCATENATE(INDIRECT(ADDRESS(1,MATCH(_xlfn.MAXIFS(B203:JM203,metrics.rec,"Precision"),B203:JM203,0)+1)), ", ", INDIRECT(ADDRESS(2,MATCH(_xlfn.MAXIFS(B203:JM203,metrics.rec,"Precision"),B203:JM203,0)+1)))</f>
        <v>k=5, r=0.9</v>
      </c>
      <c r="JZ203" s="1" t="str" cm="1">
        <f t="array" aca="1" ref="JZ203" ca="1">CONCATENATE(INDIRECT(ADDRESS(1,MATCH(_xlfn.MAXIFS(B203:JM203,metrics.rec,"Recall"),B203:JM203,0)+1)), ", ", INDIRECT(ADDRESS(2,MATCH(_xlfn.MAXIFS(B203:JM203,metrics.rec,"Recall"),B203:JM203,0)+1)))</f>
        <v>k=10, r=0.1</v>
      </c>
      <c r="KA203" s="1" t="str" cm="1">
        <f t="array" aca="1" ref="KA203" ca="1">CONCATENATE(INDIRECT(ADDRESS(1,MATCH(_xlfn.MAXIFS(B203:JM203,metrics.rec,"Coverage"),B203:JM203,0)+1)), ", ", INDIRECT(ADDRESS(2,MATCH(_xlfn.MAXIFS(B203:JM203,metrics.rec,"Coverage"),B203:JM203,0)+1)))</f>
        <v>k=5, r=0.8</v>
      </c>
      <c r="KB203" s="1" t="str" cm="1">
        <f t="array" aca="1" ref="KB203" ca="1">CONCATENATE(INDIRECT(ADDRESS(1,MATCH(_xlfn.MAXIFS(B203:JM203,metrics.rec,"Recatio"),B203:JM203,0)+1)), ", ", INDIRECT(ADDRESS(2,MATCH(_xlfn.MAXIFS(B203:JM203,metrics.rec,"Recatio"),B203:JM203,0)+1)))</f>
        <v>k=5, r=0.1</v>
      </c>
      <c r="KC203" s="1" t="str" cm="1">
        <f t="array" aca="1" ref="KC203" ca="1">CONCATENATE(INDIRECT(ADDRESS(1,MATCH(_xlfn.MINIFS(B203:JM203,metrics.rec,"Time"),B203:JM203,0)+1)), ", ", INDIRECT(ADDRESS(2,MATCH(_xlfn.MINIFS(B203:JM203,metrics.rec,"Time"),B203:JM203,0)+1)))</f>
        <v>k=5, r=0.9</v>
      </c>
    </row>
    <row r="204" spans="1:289" x14ac:dyDescent="0.2">
      <c r="A204" s="1" t="s">
        <v>175</v>
      </c>
      <c r="B204" s="4">
        <v>0.64019999999999999</v>
      </c>
      <c r="C204" s="4">
        <v>0.72</v>
      </c>
      <c r="D204" s="4">
        <v>0.28039999999999998</v>
      </c>
      <c r="E204" s="4">
        <v>2.0999999999999999E-3</v>
      </c>
      <c r="F204" s="4">
        <v>0.876</v>
      </c>
      <c r="G204" s="4"/>
      <c r="H204" s="4">
        <v>1</v>
      </c>
      <c r="I204" s="4">
        <v>2.5905999999999998</v>
      </c>
      <c r="J204" s="5">
        <v>0.64529999999999998</v>
      </c>
      <c r="K204" s="5">
        <v>0.73580000000000001</v>
      </c>
      <c r="L204" s="5">
        <v>0.28899999999999998</v>
      </c>
      <c r="M204" s="5">
        <v>4.1000000000000003E-3</v>
      </c>
      <c r="N204" s="5">
        <v>0.87250000000000005</v>
      </c>
      <c r="O204" s="5">
        <v>0.49099999999999999</v>
      </c>
      <c r="P204" s="5">
        <v>1</v>
      </c>
      <c r="Q204" s="5">
        <v>2.4792000000000001</v>
      </c>
      <c r="R204" s="4">
        <v>0.65200000000000002</v>
      </c>
      <c r="S204" s="4">
        <v>0.74970000000000003</v>
      </c>
      <c r="T204" s="4">
        <v>0.27260000000000001</v>
      </c>
      <c r="U204" s="4">
        <v>6.4000000000000003E-3</v>
      </c>
      <c r="V204" s="4">
        <v>0.86739999999999995</v>
      </c>
      <c r="W204" s="4"/>
      <c r="X204" s="4">
        <v>1</v>
      </c>
      <c r="Y204" s="4">
        <v>2.4546999999999999</v>
      </c>
      <c r="Z204" s="5">
        <v>0.65469999999999995</v>
      </c>
      <c r="AA204" s="5">
        <v>0.75329999999999997</v>
      </c>
      <c r="AB204" s="5">
        <v>0.26129999999999998</v>
      </c>
      <c r="AC204" s="5">
        <v>9.1000000000000004E-3</v>
      </c>
      <c r="AD204" s="5">
        <v>0.86009999999999998</v>
      </c>
      <c r="AE204" s="5">
        <v>0.47860000000000003</v>
      </c>
      <c r="AF204" s="5">
        <v>1</v>
      </c>
      <c r="AG204" s="5">
        <v>2.3092999999999999</v>
      </c>
      <c r="AH204" s="4">
        <v>0.65920000000000001</v>
      </c>
      <c r="AI204" s="4">
        <v>0.76359999999999995</v>
      </c>
      <c r="AJ204" s="4">
        <v>0.25719999999999998</v>
      </c>
      <c r="AK204" s="4">
        <v>1.21E-2</v>
      </c>
      <c r="AL204" s="4">
        <v>0.84860000000000002</v>
      </c>
      <c r="AM204" s="4"/>
      <c r="AN204" s="4">
        <v>1</v>
      </c>
      <c r="AO204" s="4">
        <v>2.0419</v>
      </c>
      <c r="AP204" s="5">
        <v>0.66669999999999996</v>
      </c>
      <c r="AQ204" s="5">
        <v>0.78029999999999999</v>
      </c>
      <c r="AR204" s="5">
        <v>0.23330000000000001</v>
      </c>
      <c r="AS204" s="5">
        <v>1.6E-2</v>
      </c>
      <c r="AT204" s="5">
        <v>0.83240000000000003</v>
      </c>
      <c r="AU204" s="5">
        <v>0.45989999999999998</v>
      </c>
      <c r="AV204" s="5">
        <v>1</v>
      </c>
      <c r="AW204" s="5">
        <v>1.8401000000000001</v>
      </c>
      <c r="AX204" s="4">
        <v>0.6794</v>
      </c>
      <c r="AY204" s="4">
        <v>0.80769999999999997</v>
      </c>
      <c r="AZ204" s="4">
        <v>0.20300000000000001</v>
      </c>
      <c r="BA204" s="4">
        <v>2.1100000000000001E-2</v>
      </c>
      <c r="BB204" s="4">
        <v>0.80779999999999996</v>
      </c>
      <c r="BC204" s="4"/>
      <c r="BD204" s="4">
        <v>1</v>
      </c>
      <c r="BE204" s="4">
        <v>1.6879999999999999</v>
      </c>
      <c r="BF204" s="5">
        <v>0.69920000000000004</v>
      </c>
      <c r="BG204" s="5">
        <v>0.85729999999999995</v>
      </c>
      <c r="BH204" s="5">
        <v>0.17810000000000001</v>
      </c>
      <c r="BI204" s="5">
        <v>2.8500000000000001E-2</v>
      </c>
      <c r="BJ204" s="5">
        <v>0.75539999999999996</v>
      </c>
      <c r="BK204" s="5">
        <v>0.42009999999999997</v>
      </c>
      <c r="BL204" s="5">
        <v>0.99839999999999995</v>
      </c>
      <c r="BM204" s="5">
        <v>1.2989999999999999</v>
      </c>
      <c r="BN204" s="4">
        <v>0.73729999999999996</v>
      </c>
      <c r="BO204" s="4">
        <v>0.94510000000000005</v>
      </c>
      <c r="BP204" s="4">
        <v>0.1143</v>
      </c>
      <c r="BQ204" s="4">
        <v>4.3400000000000001E-2</v>
      </c>
      <c r="BR204" s="4">
        <v>0.61619999999999997</v>
      </c>
      <c r="BS204" s="4"/>
      <c r="BT204" s="4">
        <v>0.98</v>
      </c>
      <c r="BU204" s="4">
        <v>0.88280000000000003</v>
      </c>
      <c r="BV204" s="5"/>
      <c r="BW204" s="5"/>
      <c r="BX204" s="5"/>
      <c r="BY204" s="5"/>
      <c r="BZ204" s="5"/>
      <c r="CA204" s="5"/>
      <c r="CB204" s="5"/>
      <c r="CC204" s="5"/>
      <c r="CD204" s="4"/>
      <c r="CE204" s="4"/>
      <c r="CF204" s="4"/>
      <c r="CG204" s="4"/>
      <c r="CH204" s="4"/>
      <c r="CI204" s="4"/>
      <c r="CJ204" s="4"/>
      <c r="CK204" s="4"/>
      <c r="CL204" s="5">
        <v>0.66049999999999998</v>
      </c>
      <c r="CM204" s="5">
        <v>0.76859999999999995</v>
      </c>
      <c r="CN204" s="5">
        <v>0.25359999999999999</v>
      </c>
      <c r="CO204" s="5">
        <v>1.2200000000000001E-2</v>
      </c>
      <c r="CP204" s="5">
        <v>0.84889999999999999</v>
      </c>
      <c r="CQ204" s="5">
        <v>0.47070000000000001</v>
      </c>
      <c r="CR204" s="5">
        <v>1</v>
      </c>
      <c r="CS204" s="5">
        <v>2.1312000000000002</v>
      </c>
      <c r="CT204" s="4"/>
      <c r="CU204" s="4"/>
      <c r="CV204" s="4"/>
      <c r="CW204" s="4"/>
      <c r="CX204" s="4"/>
      <c r="CY204" s="4"/>
      <c r="CZ204" s="4"/>
      <c r="DA204" s="4"/>
      <c r="DB204" s="5"/>
      <c r="DC204" s="5"/>
      <c r="DD204" s="5"/>
      <c r="DE204" s="5"/>
      <c r="DF204" s="5"/>
      <c r="DG204" s="5"/>
      <c r="DH204" s="5"/>
      <c r="DI204" s="5"/>
      <c r="DJ204" s="4">
        <v>0.64380000000000004</v>
      </c>
      <c r="DK204" s="4">
        <v>0.73170000000000002</v>
      </c>
      <c r="DL204" s="4">
        <v>0.29249999999999998</v>
      </c>
      <c r="DM204" s="4">
        <v>2E-3</v>
      </c>
      <c r="DN204" s="4">
        <v>0.87580000000000002</v>
      </c>
      <c r="DO204" s="4">
        <v>0.50029999999999997</v>
      </c>
      <c r="DP204" s="4">
        <v>1</v>
      </c>
      <c r="DQ204" s="4">
        <v>2.8683999999999998</v>
      </c>
      <c r="DR204" s="5">
        <v>0.65110000000000001</v>
      </c>
      <c r="DS204" s="5">
        <v>0.74829999999999997</v>
      </c>
      <c r="DT204" s="5">
        <v>0.27189999999999998</v>
      </c>
      <c r="DU204" s="5">
        <v>6.4000000000000003E-3</v>
      </c>
      <c r="DV204" s="5">
        <v>0.86719999999999997</v>
      </c>
      <c r="DW204" s="5">
        <v>0.48370000000000002</v>
      </c>
      <c r="DX204" s="5">
        <v>1</v>
      </c>
      <c r="DY204" s="5">
        <v>2.5802</v>
      </c>
      <c r="DZ204" s="4">
        <v>0.66020000000000001</v>
      </c>
      <c r="EA204" s="4">
        <v>0.7671</v>
      </c>
      <c r="EB204" s="4">
        <v>0.25330000000000003</v>
      </c>
      <c r="EC204" s="4">
        <v>1.2200000000000001E-2</v>
      </c>
      <c r="ED204" s="4">
        <v>0.8488</v>
      </c>
      <c r="EE204" s="4">
        <v>0.46989999999999998</v>
      </c>
      <c r="EF204" s="4">
        <v>1</v>
      </c>
      <c r="EG204" s="4">
        <v>2.0419</v>
      </c>
      <c r="EH204" s="5">
        <v>0.67989999999999995</v>
      </c>
      <c r="EI204" s="5">
        <v>0.81179999999999997</v>
      </c>
      <c r="EJ204" s="5">
        <v>0.21129999999999999</v>
      </c>
      <c r="EK204" s="5">
        <v>2.1100000000000001E-2</v>
      </c>
      <c r="EL204" s="5">
        <v>0.80710000000000004</v>
      </c>
      <c r="EM204" s="5">
        <v>0.44450000000000001</v>
      </c>
      <c r="EN204" s="5">
        <v>0.99980000000000002</v>
      </c>
      <c r="EO204" s="5">
        <v>1.708</v>
      </c>
      <c r="EP204" s="4"/>
      <c r="EQ204" s="4"/>
      <c r="ER204" s="4"/>
      <c r="ES204" s="4"/>
      <c r="ET204" s="4"/>
      <c r="EU204" s="4"/>
      <c r="EV204" s="4"/>
      <c r="EW204" s="4"/>
      <c r="EX204" s="5"/>
      <c r="EY204" s="5"/>
      <c r="EZ204" s="5"/>
      <c r="FA204" s="5"/>
      <c r="FB204" s="5"/>
      <c r="FC204" s="5"/>
      <c r="FD204" s="5"/>
      <c r="FE204" s="5"/>
      <c r="FF204" s="4"/>
      <c r="FG204" s="4"/>
      <c r="FH204" s="4"/>
      <c r="FI204" s="4"/>
      <c r="FJ204" s="4"/>
      <c r="FK204" s="4"/>
      <c r="FL204" s="4"/>
      <c r="FM204" s="4"/>
      <c r="FN204" s="5">
        <v>0.66080000000000005</v>
      </c>
      <c r="FO204" s="5">
        <v>0.76939999999999997</v>
      </c>
      <c r="FP204" s="5">
        <v>0.25419999999999998</v>
      </c>
      <c r="FQ204" s="5">
        <v>1.2200000000000001E-2</v>
      </c>
      <c r="FR204" s="5">
        <v>0.84989999999999999</v>
      </c>
      <c r="FS204" s="5">
        <v>0.47010000000000002</v>
      </c>
      <c r="FT204" s="5">
        <v>1</v>
      </c>
      <c r="FU204" s="5">
        <v>2.0903</v>
      </c>
      <c r="FV204" s="4">
        <v>0.6804</v>
      </c>
      <c r="FW204" s="4">
        <v>0.81310000000000004</v>
      </c>
      <c r="FX204" s="4">
        <v>0.20780000000000001</v>
      </c>
      <c r="FY204" s="4">
        <v>2.1000000000000001E-2</v>
      </c>
      <c r="FZ204" s="4">
        <v>0.80730000000000002</v>
      </c>
      <c r="GA204" s="4">
        <v>0.44700000000000001</v>
      </c>
      <c r="GB204" s="4">
        <v>0.99990000000000001</v>
      </c>
      <c r="GC204" s="4">
        <v>1.5392999999999999</v>
      </c>
      <c r="GD204" s="5"/>
      <c r="GE204" s="5"/>
      <c r="GF204" s="5"/>
      <c r="GG204" s="5"/>
      <c r="GH204" s="5"/>
      <c r="GI204" s="5"/>
      <c r="GJ204" s="5"/>
      <c r="GK204" s="5"/>
      <c r="GL204" s="4"/>
      <c r="GM204" s="4"/>
      <c r="GN204" s="4"/>
      <c r="GO204" s="4"/>
      <c r="GP204" s="4"/>
      <c r="GQ204" s="4"/>
      <c r="GR204" s="4"/>
      <c r="GS204" s="4"/>
      <c r="GT204" s="5"/>
      <c r="GU204" s="5"/>
      <c r="GV204" s="5"/>
      <c r="GW204" s="5"/>
      <c r="GX204" s="5"/>
      <c r="GY204" s="5"/>
      <c r="GZ204" s="5"/>
      <c r="HA204" s="5"/>
      <c r="HB204" s="4"/>
      <c r="HC204" s="4"/>
      <c r="HD204" s="4"/>
      <c r="HE204" s="4"/>
      <c r="HF204" s="4"/>
      <c r="HG204" s="4"/>
      <c r="HH204" s="4"/>
      <c r="HI204" s="4"/>
      <c r="HJ204" s="5"/>
      <c r="HK204" s="5"/>
      <c r="HL204" s="5"/>
      <c r="HM204" s="5"/>
      <c r="HN204" s="5"/>
      <c r="HO204" s="5"/>
      <c r="HP204" s="5"/>
      <c r="HQ204" s="5"/>
      <c r="HR204" s="4"/>
      <c r="HS204" s="4"/>
      <c r="HT204" s="4"/>
      <c r="HU204" s="4"/>
      <c r="HV204" s="4"/>
      <c r="HW204" s="4"/>
      <c r="HX204" s="4"/>
      <c r="HY204" s="4"/>
      <c r="HZ204" s="5"/>
      <c r="IA204" s="5"/>
      <c r="IB204" s="5"/>
      <c r="IC204" s="5"/>
      <c r="ID204" s="5"/>
      <c r="IE204" s="5"/>
      <c r="IF204" s="5"/>
      <c r="IG204" s="5"/>
      <c r="IH204" s="4"/>
      <c r="II204" s="4"/>
      <c r="IJ204" s="4"/>
      <c r="IK204" s="4"/>
      <c r="IL204" s="4"/>
      <c r="IM204" s="4"/>
      <c r="IN204" s="4"/>
      <c r="IO204" s="4"/>
      <c r="IP204" s="5"/>
      <c r="IQ204" s="5"/>
      <c r="IR204" s="5"/>
      <c r="IS204" s="5"/>
      <c r="IT204" s="5"/>
      <c r="IU204" s="5"/>
      <c r="IV204" s="5"/>
      <c r="IW204" s="5"/>
      <c r="IX204" s="4"/>
      <c r="IY204" s="4"/>
      <c r="IZ204" s="4"/>
      <c r="JA204" s="4"/>
      <c r="JB204" s="4"/>
      <c r="JC204" s="4"/>
      <c r="JD204" s="4"/>
      <c r="JE204" s="4"/>
      <c r="JF204" s="5"/>
      <c r="JG204" s="5"/>
      <c r="JH204" s="5"/>
      <c r="JI204" s="5"/>
      <c r="JJ204" s="5"/>
      <c r="JK204" s="5"/>
      <c r="JL204" s="5"/>
      <c r="JM204" s="5"/>
      <c r="JN204" s="4">
        <f t="shared" si="104"/>
        <v>0.66691875</v>
      </c>
      <c r="JO204" s="4">
        <f t="shared" si="105"/>
        <v>0.7826749999999999</v>
      </c>
      <c r="JP204" s="4">
        <f t="shared" si="106"/>
        <v>0.23961250000000001</v>
      </c>
      <c r="JQ204" s="4">
        <f t="shared" si="107"/>
        <v>1.4368749999999996E-2</v>
      </c>
      <c r="JR204" s="4">
        <f t="shared" si="108"/>
        <v>0.82758750000000003</v>
      </c>
      <c r="JS204" s="4">
        <f t="shared" si="109"/>
        <v>0.46689090909090908</v>
      </c>
      <c r="JT204" s="4">
        <f t="shared" si="110"/>
        <v>0.99863125000000008</v>
      </c>
      <c r="JU204" s="4">
        <f t="shared" si="111"/>
        <v>2.0340562499999999</v>
      </c>
      <c r="JV204" s="1" t="str" cm="1">
        <f t="array" aca="1" ref="JV204" ca="1">CONCATENATE(INDIRECT(ADDRESS(1,MATCH(_xlfn.MINIFS(B204:JM204,metrics.rec,"MAE"),B204:JM204,0)+1)), ", ", INDIRECT(ADDRESS(2,MATCH(_xlfn.MINIFS(B204:JM204,metrics.rec,"MAE"),B204:JM204,0)+1)))</f>
        <v>k=5, r=0.1</v>
      </c>
      <c r="JW204" s="1" t="str" cm="1">
        <f t="array" aca="1" ref="JW204" ca="1">CONCATENATE(INDIRECT(ADDRESS(1,MATCH(_xlfn.MINIFS(B204:JM204,metrics.rec,"MSE"),B204:JM204,0)+1)), ", ", INDIRECT(ADDRESS(2,MATCH(_xlfn.MINIFS(B204:JM204,metrics.rec,"MSE"),B204:JM204,0)+1)))</f>
        <v>k=5, r=0.1</v>
      </c>
      <c r="JX204" s="1" t="str" cm="1">
        <f t="array" aca="1" ref="JX204" ca="1">CONCATENATE(INDIRECT(ADDRESS(1,MATCH(_xlfn.MAXIFS(B204:JM204,metrics.rec,"R"),B204:JM204,0)+1)), ", ", INDIRECT(ADDRESS(2,MATCH(_xlfn.MAXIFS(B204:JM204,metrics.rec,"R"),B204:JM204,0)+1)))</f>
        <v>k=10, r=0.1</v>
      </c>
      <c r="JY204" s="1" t="str" cm="1">
        <f t="array" aca="1" ref="JY204" ca="1">CONCATENATE(INDIRECT(ADDRESS(1,MATCH(_xlfn.MAXIFS(B204:JM204,metrics.rec,"Precision"),B204:JM204,0)+1)), ", ", INDIRECT(ADDRESS(2,MATCH(_xlfn.MAXIFS(B204:JM204,metrics.rec,"Precision"),B204:JM204,0)+1)))</f>
        <v>k=5, r=0.9</v>
      </c>
      <c r="JZ204" s="1" t="str" cm="1">
        <f t="array" aca="1" ref="JZ204" ca="1">CONCATENATE(INDIRECT(ADDRESS(1,MATCH(_xlfn.MAXIFS(B204:JM204,metrics.rec,"Recall"),B204:JM204,0)+1)), ", ", INDIRECT(ADDRESS(2,MATCH(_xlfn.MAXIFS(B204:JM204,metrics.rec,"Recall"),B204:JM204,0)+1)))</f>
        <v>k=5, r=0.1</v>
      </c>
      <c r="KA204" s="1" t="str" cm="1">
        <f t="array" aca="1" ref="KA204" ca="1">CONCATENATE(INDIRECT(ADDRESS(1,MATCH(_xlfn.MAXIFS(B204:JM204,metrics.rec,"Coverage"),B204:JM204,0)+1)), ", ", INDIRECT(ADDRESS(2,MATCH(_xlfn.MAXIFS(B204:JM204,metrics.rec,"Coverage"),B204:JM204,0)+1)))</f>
        <v>k=10, r=0.1</v>
      </c>
      <c r="KB204" s="1" t="str" cm="1">
        <f t="array" aca="1" ref="KB204" ca="1">CONCATENATE(INDIRECT(ADDRESS(1,MATCH(_xlfn.MAXIFS(B204:JM204,metrics.rec,"Recatio"),B204:JM204,0)+1)), ", ", INDIRECT(ADDRESS(2,MATCH(_xlfn.MAXIFS(B204:JM204,metrics.rec,"Recatio"),B204:JM204,0)+1)))</f>
        <v>k=5, r=0.1</v>
      </c>
      <c r="KC204" s="1" t="str" cm="1">
        <f t="array" aca="1" ref="KC204" ca="1">CONCATENATE(INDIRECT(ADDRESS(1,MATCH(_xlfn.MINIFS(B204:JM204,metrics.rec,"Time"),B204:JM204,0)+1)), ", ", INDIRECT(ADDRESS(2,MATCH(_xlfn.MINIFS(B204:JM204,metrics.rec,"Time"),B204:JM204,0)+1)))</f>
        <v>k=5, r=0.9</v>
      </c>
    </row>
    <row r="205" spans="1:289" x14ac:dyDescent="0.2">
      <c r="A205" s="1" t="s">
        <v>176</v>
      </c>
      <c r="B205" s="4">
        <v>0.63660000000000005</v>
      </c>
      <c r="C205" s="4">
        <v>0.70169999999999999</v>
      </c>
      <c r="D205" s="4">
        <v>0.24629999999999999</v>
      </c>
      <c r="E205" s="4">
        <v>4.1000000000000003E-3</v>
      </c>
      <c r="F205" s="4">
        <v>0.85640000000000005</v>
      </c>
      <c r="G205" s="4"/>
      <c r="H205" s="4">
        <v>1</v>
      </c>
      <c r="I205" s="4">
        <v>2.4293999999999998</v>
      </c>
      <c r="J205" s="5">
        <v>0.64219999999999999</v>
      </c>
      <c r="K205" s="5">
        <v>0.71819999999999995</v>
      </c>
      <c r="L205" s="5">
        <v>0.245</v>
      </c>
      <c r="M205" s="5">
        <v>8.2000000000000007E-3</v>
      </c>
      <c r="N205" s="5">
        <v>0.85140000000000005</v>
      </c>
      <c r="O205" s="5">
        <v>0.23849999999999999</v>
      </c>
      <c r="P205" s="5">
        <v>1</v>
      </c>
      <c r="Q205" s="5">
        <v>2.3006000000000002</v>
      </c>
      <c r="R205" s="4">
        <v>0.64880000000000004</v>
      </c>
      <c r="S205" s="4">
        <v>0.73219999999999996</v>
      </c>
      <c r="T205" s="4">
        <v>0.23269999999999999</v>
      </c>
      <c r="U205" s="4">
        <v>1.2699999999999999E-2</v>
      </c>
      <c r="V205" s="4">
        <v>0.84340000000000004</v>
      </c>
      <c r="W205" s="4"/>
      <c r="X205" s="4">
        <v>1</v>
      </c>
      <c r="Y205" s="4">
        <v>2.1758999999999999</v>
      </c>
      <c r="Z205" s="5">
        <v>0.65239999999999998</v>
      </c>
      <c r="AA205" s="5">
        <v>0.74060000000000004</v>
      </c>
      <c r="AB205" s="5">
        <v>0.2223</v>
      </c>
      <c r="AC205" s="5">
        <v>1.7600000000000001E-2</v>
      </c>
      <c r="AD205" s="5">
        <v>0.83379999999999999</v>
      </c>
      <c r="AE205" s="5">
        <v>0.23849999999999999</v>
      </c>
      <c r="AF205" s="5">
        <v>1</v>
      </c>
      <c r="AG205" s="5">
        <v>2.0665</v>
      </c>
      <c r="AH205" s="4">
        <v>0.65859999999999996</v>
      </c>
      <c r="AI205" s="4">
        <v>0.75290000000000001</v>
      </c>
      <c r="AJ205" s="4">
        <v>0.21560000000000001</v>
      </c>
      <c r="AK205" s="4">
        <v>2.3E-2</v>
      </c>
      <c r="AL205" s="4">
        <v>0.81799999999999995</v>
      </c>
      <c r="AM205" s="4"/>
      <c r="AN205" s="4">
        <v>1</v>
      </c>
      <c r="AO205" s="4">
        <v>1.8090999999999999</v>
      </c>
      <c r="AP205" s="5">
        <v>0.66669999999999996</v>
      </c>
      <c r="AQ205" s="5">
        <v>0.7712</v>
      </c>
      <c r="AR205" s="5">
        <v>0.1908</v>
      </c>
      <c r="AS205" s="5">
        <v>2.86E-2</v>
      </c>
      <c r="AT205" s="5">
        <v>0.79669999999999996</v>
      </c>
      <c r="AU205" s="5">
        <v>0.24590000000000001</v>
      </c>
      <c r="AV205" s="5">
        <v>1</v>
      </c>
      <c r="AW205" s="5">
        <v>1.6173999999999999</v>
      </c>
      <c r="AX205" s="4">
        <v>0.68069999999999997</v>
      </c>
      <c r="AY205" s="4">
        <v>0.80159999999999998</v>
      </c>
      <c r="AZ205" s="4">
        <v>0.16339999999999999</v>
      </c>
      <c r="BA205" s="4">
        <v>3.4299999999999997E-2</v>
      </c>
      <c r="BB205" s="4">
        <v>0.76390000000000002</v>
      </c>
      <c r="BC205" s="4"/>
      <c r="BD205" s="4">
        <v>1</v>
      </c>
      <c r="BE205" s="4">
        <v>1.3862000000000001</v>
      </c>
      <c r="BF205" s="5">
        <v>0.70179999999999998</v>
      </c>
      <c r="BG205" s="5">
        <v>0.85440000000000005</v>
      </c>
      <c r="BH205" s="5">
        <v>0.15</v>
      </c>
      <c r="BI205" s="5">
        <v>0.04</v>
      </c>
      <c r="BJ205" s="5">
        <v>0.69689999999999996</v>
      </c>
      <c r="BK205" s="5">
        <v>0.27560000000000001</v>
      </c>
      <c r="BL205" s="5">
        <v>0.99839999999999995</v>
      </c>
      <c r="BM205" s="5">
        <v>1.0046999999999999</v>
      </c>
      <c r="BN205" s="4">
        <v>0.74160000000000004</v>
      </c>
      <c r="BO205" s="4">
        <v>0.95050000000000001</v>
      </c>
      <c r="BP205" s="4">
        <v>0.10390000000000001</v>
      </c>
      <c r="BQ205" s="4">
        <v>5.3900000000000003E-2</v>
      </c>
      <c r="BR205" s="4">
        <v>0.53569999999999995</v>
      </c>
      <c r="BS205" s="4"/>
      <c r="BT205" s="4">
        <v>0.97640000000000005</v>
      </c>
      <c r="BU205" s="4">
        <v>0.6149</v>
      </c>
      <c r="BV205" s="5"/>
      <c r="BW205" s="5"/>
      <c r="BX205" s="5"/>
      <c r="BY205" s="5"/>
      <c r="BZ205" s="5"/>
      <c r="CA205" s="5"/>
      <c r="CB205" s="5"/>
      <c r="CC205" s="5"/>
      <c r="CD205" s="4"/>
      <c r="CE205" s="4"/>
      <c r="CF205" s="4"/>
      <c r="CG205" s="4"/>
      <c r="CH205" s="4"/>
      <c r="CI205" s="4"/>
      <c r="CJ205" s="4"/>
      <c r="CK205" s="4"/>
      <c r="CL205" s="5">
        <v>0.65900000000000003</v>
      </c>
      <c r="CM205" s="5">
        <v>0.75529999999999997</v>
      </c>
      <c r="CN205" s="5">
        <v>0.21190000000000001</v>
      </c>
      <c r="CO205" s="5">
        <v>2.3099999999999999E-2</v>
      </c>
      <c r="CP205" s="5">
        <v>0.81920000000000004</v>
      </c>
      <c r="CQ205" s="5">
        <v>0.23949999999999999</v>
      </c>
      <c r="CR205" s="5">
        <v>1</v>
      </c>
      <c r="CS205" s="5">
        <v>1.8289</v>
      </c>
      <c r="CT205" s="4"/>
      <c r="CU205" s="4"/>
      <c r="CV205" s="4"/>
      <c r="CW205" s="4"/>
      <c r="CX205" s="4"/>
      <c r="CY205" s="4"/>
      <c r="CZ205" s="4"/>
      <c r="DA205" s="4"/>
      <c r="DB205" s="5"/>
      <c r="DC205" s="5"/>
      <c r="DD205" s="5"/>
      <c r="DE205" s="5"/>
      <c r="DF205" s="5"/>
      <c r="DG205" s="5"/>
      <c r="DH205" s="5"/>
      <c r="DI205" s="5"/>
      <c r="DJ205" s="4">
        <v>0.64100000000000001</v>
      </c>
      <c r="DK205" s="4">
        <v>0.71779999999999999</v>
      </c>
      <c r="DL205" s="4">
        <v>0.25169999999999998</v>
      </c>
      <c r="DM205" s="4">
        <v>4.1000000000000003E-3</v>
      </c>
      <c r="DN205" s="4">
        <v>0.85650000000000004</v>
      </c>
      <c r="DO205" s="4">
        <v>0.24460000000000001</v>
      </c>
      <c r="DP205" s="4">
        <v>1</v>
      </c>
      <c r="DQ205" s="4">
        <v>2.7307000000000001</v>
      </c>
      <c r="DR205" s="5">
        <v>0.64759999999999995</v>
      </c>
      <c r="DS205" s="5">
        <v>0.73070000000000002</v>
      </c>
      <c r="DT205" s="5">
        <v>0.23369999999999999</v>
      </c>
      <c r="DU205" s="5">
        <v>1.2699999999999999E-2</v>
      </c>
      <c r="DV205" s="5">
        <v>0.84419999999999995</v>
      </c>
      <c r="DW205" s="5">
        <v>0.23780000000000001</v>
      </c>
      <c r="DX205" s="5">
        <v>1</v>
      </c>
      <c r="DY205" s="5">
        <v>2.3134000000000001</v>
      </c>
      <c r="DZ205" s="4">
        <v>0.65800000000000003</v>
      </c>
      <c r="EA205" s="4">
        <v>0.75329999999999997</v>
      </c>
      <c r="EB205" s="4">
        <v>0.2097</v>
      </c>
      <c r="EC205" s="4">
        <v>2.3099999999999999E-2</v>
      </c>
      <c r="ED205" s="4">
        <v>0.81869999999999998</v>
      </c>
      <c r="EE205" s="4">
        <v>0.2399</v>
      </c>
      <c r="EF205" s="4">
        <v>1</v>
      </c>
      <c r="EG205" s="4">
        <v>1.7522</v>
      </c>
      <c r="EH205" s="5">
        <v>0.68059999999999998</v>
      </c>
      <c r="EI205" s="5">
        <v>0.80449999999999999</v>
      </c>
      <c r="EJ205" s="5">
        <v>0.17480000000000001</v>
      </c>
      <c r="EK205" s="5">
        <v>3.44E-2</v>
      </c>
      <c r="EL205" s="5">
        <v>0.76270000000000004</v>
      </c>
      <c r="EM205" s="5">
        <v>0.25740000000000002</v>
      </c>
      <c r="EN205" s="5">
        <v>0.99980000000000002</v>
      </c>
      <c r="EO205" s="5">
        <v>1.3701000000000001</v>
      </c>
      <c r="EP205" s="4"/>
      <c r="EQ205" s="4"/>
      <c r="ER205" s="4"/>
      <c r="ES205" s="4"/>
      <c r="ET205" s="4"/>
      <c r="EU205" s="4"/>
      <c r="EV205" s="4"/>
      <c r="EW205" s="4"/>
      <c r="EX205" s="5"/>
      <c r="EY205" s="5"/>
      <c r="EZ205" s="5"/>
      <c r="FA205" s="5"/>
      <c r="FB205" s="5"/>
      <c r="FC205" s="5"/>
      <c r="FD205" s="5"/>
      <c r="FE205" s="5"/>
      <c r="FF205" s="4"/>
      <c r="FG205" s="4"/>
      <c r="FH205" s="4"/>
      <c r="FI205" s="4"/>
      <c r="FJ205" s="4"/>
      <c r="FK205" s="4"/>
      <c r="FL205" s="4"/>
      <c r="FM205" s="4"/>
      <c r="FN205" s="5">
        <v>0.65910000000000002</v>
      </c>
      <c r="FO205" s="5">
        <v>0.75639999999999996</v>
      </c>
      <c r="FP205" s="5">
        <v>0.2087</v>
      </c>
      <c r="FQ205" s="5">
        <v>2.3E-2</v>
      </c>
      <c r="FR205" s="5">
        <v>0.81969999999999998</v>
      </c>
      <c r="FS205" s="5">
        <v>0.24010000000000001</v>
      </c>
      <c r="FT205" s="5">
        <v>1</v>
      </c>
      <c r="FU205" s="5">
        <v>1.8129</v>
      </c>
      <c r="FV205" s="4">
        <v>0.68159999999999998</v>
      </c>
      <c r="FW205" s="4">
        <v>0.80630000000000002</v>
      </c>
      <c r="FX205" s="4">
        <v>0.16880000000000001</v>
      </c>
      <c r="FY205" s="4">
        <v>3.4200000000000001E-2</v>
      </c>
      <c r="FZ205" s="4">
        <v>0.7621</v>
      </c>
      <c r="GA205" s="4">
        <v>0.25879999999999997</v>
      </c>
      <c r="GB205" s="4">
        <v>0.99990000000000001</v>
      </c>
      <c r="GC205" s="4">
        <v>1.2664</v>
      </c>
      <c r="GD205" s="5"/>
      <c r="GE205" s="5"/>
      <c r="GF205" s="5"/>
      <c r="GG205" s="5"/>
      <c r="GH205" s="5"/>
      <c r="GI205" s="5"/>
      <c r="GJ205" s="5"/>
      <c r="GK205" s="5"/>
      <c r="GL205" s="4"/>
      <c r="GM205" s="4"/>
      <c r="GN205" s="4"/>
      <c r="GO205" s="4"/>
      <c r="GP205" s="4"/>
      <c r="GQ205" s="4"/>
      <c r="GR205" s="4"/>
      <c r="GS205" s="4"/>
      <c r="GT205" s="5"/>
      <c r="GU205" s="5"/>
      <c r="GV205" s="5"/>
      <c r="GW205" s="5"/>
      <c r="GX205" s="5"/>
      <c r="GY205" s="5"/>
      <c r="GZ205" s="5"/>
      <c r="HA205" s="5"/>
      <c r="HB205" s="4"/>
      <c r="HC205" s="4"/>
      <c r="HD205" s="4"/>
      <c r="HE205" s="4"/>
      <c r="HF205" s="4"/>
      <c r="HG205" s="4"/>
      <c r="HH205" s="4"/>
      <c r="HI205" s="4"/>
      <c r="HJ205" s="5"/>
      <c r="HK205" s="5"/>
      <c r="HL205" s="5"/>
      <c r="HM205" s="5"/>
      <c r="HN205" s="5"/>
      <c r="HO205" s="5"/>
      <c r="HP205" s="5"/>
      <c r="HQ205" s="5"/>
      <c r="HR205" s="4"/>
      <c r="HS205" s="4"/>
      <c r="HT205" s="4"/>
      <c r="HU205" s="4"/>
      <c r="HV205" s="4"/>
      <c r="HW205" s="4"/>
      <c r="HX205" s="4"/>
      <c r="HY205" s="4"/>
      <c r="HZ205" s="5"/>
      <c r="IA205" s="5"/>
      <c r="IB205" s="5"/>
      <c r="IC205" s="5"/>
      <c r="ID205" s="5"/>
      <c r="IE205" s="5"/>
      <c r="IF205" s="5"/>
      <c r="IG205" s="5"/>
      <c r="IH205" s="4"/>
      <c r="II205" s="4"/>
      <c r="IJ205" s="4"/>
      <c r="IK205" s="4"/>
      <c r="IL205" s="4"/>
      <c r="IM205" s="4"/>
      <c r="IN205" s="4"/>
      <c r="IO205" s="4"/>
      <c r="IP205" s="5"/>
      <c r="IQ205" s="5"/>
      <c r="IR205" s="5"/>
      <c r="IS205" s="5"/>
      <c r="IT205" s="5"/>
      <c r="IU205" s="5"/>
      <c r="IV205" s="5"/>
      <c r="IW205" s="5"/>
      <c r="IX205" s="4"/>
      <c r="IY205" s="4"/>
      <c r="IZ205" s="4"/>
      <c r="JA205" s="4"/>
      <c r="JB205" s="4"/>
      <c r="JC205" s="4"/>
      <c r="JD205" s="4"/>
      <c r="JE205" s="4"/>
      <c r="JF205" s="5"/>
      <c r="JG205" s="5"/>
      <c r="JH205" s="5"/>
      <c r="JI205" s="5"/>
      <c r="JJ205" s="5"/>
      <c r="JK205" s="5"/>
      <c r="JL205" s="5"/>
      <c r="JM205" s="5"/>
      <c r="JN205" s="4">
        <f t="shared" si="104"/>
        <v>0.66601874999999999</v>
      </c>
      <c r="JO205" s="4">
        <f t="shared" si="105"/>
        <v>0.77172499999999999</v>
      </c>
      <c r="JP205" s="4">
        <f t="shared" si="106"/>
        <v>0.20183124999999996</v>
      </c>
      <c r="JQ205" s="4">
        <f t="shared" si="107"/>
        <v>2.3562500000000004E-2</v>
      </c>
      <c r="JR205" s="4">
        <f t="shared" si="108"/>
        <v>0.79245625000000008</v>
      </c>
      <c r="JS205" s="4">
        <f t="shared" si="109"/>
        <v>0.24696363636363633</v>
      </c>
      <c r="JT205" s="4">
        <f t="shared" si="110"/>
        <v>0.99840625000000005</v>
      </c>
      <c r="JU205" s="4">
        <f t="shared" si="111"/>
        <v>1.7799562500000001</v>
      </c>
      <c r="JV205" s="1" t="str" cm="1">
        <f t="array" aca="1" ref="JV205" ca="1">CONCATENATE(INDIRECT(ADDRESS(1,MATCH(_xlfn.MINIFS(B205:JM205,metrics.rec,"MAE"),B205:JM205,0)+1)), ", ", INDIRECT(ADDRESS(2,MATCH(_xlfn.MINIFS(B205:JM205,metrics.rec,"MAE"),B205:JM205,0)+1)))</f>
        <v>k=5, r=0.1</v>
      </c>
      <c r="JW205" s="1" t="str" cm="1">
        <f t="array" aca="1" ref="JW205" ca="1">CONCATENATE(INDIRECT(ADDRESS(1,MATCH(_xlfn.MINIFS(B205:JM205,metrics.rec,"MSE"),B205:JM205,0)+1)), ", ", INDIRECT(ADDRESS(2,MATCH(_xlfn.MINIFS(B205:JM205,metrics.rec,"MSE"),B205:JM205,0)+1)))</f>
        <v>k=5, r=0.1</v>
      </c>
      <c r="JX205" s="1" t="str" cm="1">
        <f t="array" aca="1" ref="JX205" ca="1">CONCATENATE(INDIRECT(ADDRESS(1,MATCH(_xlfn.MAXIFS(B205:JM205,metrics.rec,"R"),B205:JM205,0)+1)), ", ", INDIRECT(ADDRESS(2,MATCH(_xlfn.MAXIFS(B205:JM205,metrics.rec,"R"),B205:JM205,0)+1)))</f>
        <v>k=10, r=0.1</v>
      </c>
      <c r="JY205" s="1" t="str" cm="1">
        <f t="array" aca="1" ref="JY205" ca="1">CONCATENATE(INDIRECT(ADDRESS(1,MATCH(_xlfn.MAXIFS(B205:JM205,metrics.rec,"Precision"),B205:JM205,0)+1)), ", ", INDIRECT(ADDRESS(2,MATCH(_xlfn.MAXIFS(B205:JM205,metrics.rec,"Precision"),B205:JM205,0)+1)))</f>
        <v>k=5, r=0.9</v>
      </c>
      <c r="JZ205" s="1" t="str" cm="1">
        <f t="array" aca="1" ref="JZ205" ca="1">CONCATENATE(INDIRECT(ADDRESS(1,MATCH(_xlfn.MAXIFS(B205:JM205,metrics.rec,"Recall"),B205:JM205,0)+1)), ", ", INDIRECT(ADDRESS(2,MATCH(_xlfn.MAXIFS(B205:JM205,metrics.rec,"Recall"),B205:JM205,0)+1)))</f>
        <v>k=10, r=0.1</v>
      </c>
      <c r="KA205" s="1" t="str" cm="1">
        <f t="array" aca="1" ref="KA205" ca="1">CONCATENATE(INDIRECT(ADDRESS(1,MATCH(_xlfn.MAXIFS(B205:JM205,metrics.rec,"Coverage"),B205:JM205,0)+1)), ", ", INDIRECT(ADDRESS(2,MATCH(_xlfn.MAXIFS(B205:JM205,metrics.rec,"Coverage"),B205:JM205,0)+1)))</f>
        <v>k=5, r=0.8</v>
      </c>
      <c r="KB205" s="1" t="str" cm="1">
        <f t="array" aca="1" ref="KB205" ca="1">CONCATENATE(INDIRECT(ADDRESS(1,MATCH(_xlfn.MAXIFS(B205:JM205,metrics.rec,"Recatio"),B205:JM205,0)+1)), ", ", INDIRECT(ADDRESS(2,MATCH(_xlfn.MAXIFS(B205:JM205,metrics.rec,"Recatio"),B205:JM205,0)+1)))</f>
        <v>k=5, r=0.1</v>
      </c>
      <c r="KC205" s="1" t="str" cm="1">
        <f t="array" aca="1" ref="KC205" ca="1">CONCATENATE(INDIRECT(ADDRESS(1,MATCH(_xlfn.MINIFS(B205:JM205,metrics.rec,"Time"),B205:JM205,0)+1)), ", ", INDIRECT(ADDRESS(2,MATCH(_xlfn.MINIFS(B205:JM205,metrics.rec,"Time"),B205:JM205,0)+1)))</f>
        <v>k=5, r=0.9</v>
      </c>
    </row>
    <row r="206" spans="1:289" x14ac:dyDescent="0.2">
      <c r="A206" s="1" t="s">
        <v>177</v>
      </c>
      <c r="B206" s="4">
        <v>0.64039999999999997</v>
      </c>
      <c r="C206" s="4">
        <v>0.71120000000000005</v>
      </c>
      <c r="D206" s="4">
        <v>0.23519999999999999</v>
      </c>
      <c r="E206" s="4">
        <v>4.3E-3</v>
      </c>
      <c r="F206" s="4">
        <v>0.85260000000000002</v>
      </c>
      <c r="G206" s="4"/>
      <c r="H206" s="4">
        <v>1</v>
      </c>
      <c r="I206" s="4">
        <v>2.5222000000000002</v>
      </c>
      <c r="J206" s="5">
        <v>0.64800000000000002</v>
      </c>
      <c r="K206" s="5">
        <v>0.73129999999999995</v>
      </c>
      <c r="L206" s="5">
        <v>0.21870000000000001</v>
      </c>
      <c r="M206" s="5">
        <v>8.6E-3</v>
      </c>
      <c r="N206" s="5">
        <v>0.84709999999999996</v>
      </c>
      <c r="O206" s="5">
        <v>0.22750000000000001</v>
      </c>
      <c r="P206" s="5">
        <v>1</v>
      </c>
      <c r="Q206" s="5">
        <v>2.4403999999999999</v>
      </c>
      <c r="R206" s="4">
        <v>0.65439999999999998</v>
      </c>
      <c r="S206" s="4">
        <v>0.74529999999999996</v>
      </c>
      <c r="T206" s="4">
        <v>0.2155</v>
      </c>
      <c r="U206" s="4">
        <v>1.32E-2</v>
      </c>
      <c r="V206" s="4">
        <v>0.83750000000000002</v>
      </c>
      <c r="W206" s="4"/>
      <c r="X206" s="4">
        <v>1</v>
      </c>
      <c r="Y206" s="4">
        <v>2.3309000000000002</v>
      </c>
      <c r="Z206" s="5">
        <v>0.65849999999999997</v>
      </c>
      <c r="AA206" s="5">
        <v>0.75480000000000003</v>
      </c>
      <c r="AB206" s="5">
        <v>0.2054</v>
      </c>
      <c r="AC206" s="5">
        <v>1.8200000000000001E-2</v>
      </c>
      <c r="AD206" s="5">
        <v>0.82789999999999997</v>
      </c>
      <c r="AE206" s="5">
        <v>0.2291</v>
      </c>
      <c r="AF206" s="5">
        <v>1</v>
      </c>
      <c r="AG206" s="5">
        <v>2.2033</v>
      </c>
      <c r="AH206" s="4">
        <v>0.66600000000000004</v>
      </c>
      <c r="AI206" s="4">
        <v>0.76929999999999998</v>
      </c>
      <c r="AJ206" s="4">
        <v>0.1928</v>
      </c>
      <c r="AK206" s="4">
        <v>2.3599999999999999E-2</v>
      </c>
      <c r="AL206" s="4">
        <v>0.81140000000000001</v>
      </c>
      <c r="AM206" s="4"/>
      <c r="AN206" s="4">
        <v>1</v>
      </c>
      <c r="AO206" s="4">
        <v>1.9802999999999999</v>
      </c>
      <c r="AP206" s="5">
        <v>0.67549999999999999</v>
      </c>
      <c r="AQ206" s="5">
        <v>0.79210000000000003</v>
      </c>
      <c r="AR206" s="5">
        <v>0.1681</v>
      </c>
      <c r="AS206" s="5">
        <v>2.92E-2</v>
      </c>
      <c r="AT206" s="5">
        <v>0.78910000000000002</v>
      </c>
      <c r="AU206" s="5">
        <v>0.2387</v>
      </c>
      <c r="AV206" s="5">
        <v>1</v>
      </c>
      <c r="AW206" s="5">
        <v>1.8083</v>
      </c>
      <c r="AX206" s="4">
        <v>0.69169999999999998</v>
      </c>
      <c r="AY206" s="4">
        <v>0.8276</v>
      </c>
      <c r="AZ206" s="4">
        <v>0.14449999999999999</v>
      </c>
      <c r="BA206" s="4">
        <v>3.4299999999999997E-2</v>
      </c>
      <c r="BB206" s="4">
        <v>0.75690000000000002</v>
      </c>
      <c r="BC206" s="4"/>
      <c r="BD206" s="4">
        <v>1</v>
      </c>
      <c r="BE206" s="4">
        <v>1.6162000000000001</v>
      </c>
      <c r="BF206" s="5">
        <v>0.71440000000000003</v>
      </c>
      <c r="BG206" s="5">
        <v>0.88400000000000001</v>
      </c>
      <c r="BH206" s="5">
        <v>0.13120000000000001</v>
      </c>
      <c r="BI206" s="5">
        <v>3.8399999999999997E-2</v>
      </c>
      <c r="BJ206" s="5">
        <v>0.69359999999999999</v>
      </c>
      <c r="BK206" s="5">
        <v>0.2863</v>
      </c>
      <c r="BL206" s="5">
        <v>0.99839999999999995</v>
      </c>
      <c r="BM206" s="5">
        <v>1.3212999999999999</v>
      </c>
      <c r="BN206" s="4">
        <v>0.75270000000000004</v>
      </c>
      <c r="BO206" s="4">
        <v>0.97799999999999998</v>
      </c>
      <c r="BP206" s="4">
        <v>9.8799999999999999E-2</v>
      </c>
      <c r="BQ206" s="4">
        <v>4.4200000000000003E-2</v>
      </c>
      <c r="BR206" s="4">
        <v>0.56430000000000002</v>
      </c>
      <c r="BS206" s="4"/>
      <c r="BT206" s="4">
        <v>0.98</v>
      </c>
      <c r="BU206" s="4">
        <v>0.86760000000000004</v>
      </c>
      <c r="BV206" s="5"/>
      <c r="BW206" s="5"/>
      <c r="BX206" s="5"/>
      <c r="BY206" s="5"/>
      <c r="BZ206" s="5"/>
      <c r="CA206" s="5"/>
      <c r="CB206" s="5"/>
      <c r="CC206" s="5"/>
      <c r="CD206" s="4"/>
      <c r="CE206" s="4"/>
      <c r="CF206" s="4"/>
      <c r="CG206" s="4"/>
      <c r="CH206" s="4"/>
      <c r="CI206" s="4"/>
      <c r="CJ206" s="4"/>
      <c r="CK206" s="4"/>
      <c r="CL206" s="5">
        <v>0.66649999999999998</v>
      </c>
      <c r="CM206" s="5">
        <v>0.77229999999999999</v>
      </c>
      <c r="CN206" s="5">
        <v>0.19089999999999999</v>
      </c>
      <c r="CO206" s="5">
        <v>2.3699999999999999E-2</v>
      </c>
      <c r="CP206" s="5">
        <v>0.81230000000000002</v>
      </c>
      <c r="CQ206" s="5">
        <v>0.23089999999999999</v>
      </c>
      <c r="CR206" s="5">
        <v>1</v>
      </c>
      <c r="CS206" s="5">
        <v>2.0264000000000002</v>
      </c>
      <c r="CT206" s="4"/>
      <c r="CU206" s="4"/>
      <c r="CV206" s="4"/>
      <c r="CW206" s="4"/>
      <c r="CX206" s="4"/>
      <c r="CY206" s="4"/>
      <c r="CZ206" s="4"/>
      <c r="DA206" s="4"/>
      <c r="DB206" s="5"/>
      <c r="DC206" s="5"/>
      <c r="DD206" s="5"/>
      <c r="DE206" s="5"/>
      <c r="DF206" s="5"/>
      <c r="DG206" s="5"/>
      <c r="DH206" s="5"/>
      <c r="DI206" s="5"/>
      <c r="DJ206" s="4">
        <v>0.64549999999999996</v>
      </c>
      <c r="DK206" s="4">
        <v>0.72809999999999997</v>
      </c>
      <c r="DL206" s="4">
        <v>0.23200000000000001</v>
      </c>
      <c r="DM206" s="4">
        <v>4.3E-3</v>
      </c>
      <c r="DN206" s="4">
        <v>0.85299999999999998</v>
      </c>
      <c r="DO206" s="4">
        <v>0.23319999999999999</v>
      </c>
      <c r="DP206" s="4">
        <v>1</v>
      </c>
      <c r="DQ206" s="4">
        <v>2.8675999999999999</v>
      </c>
      <c r="DR206" s="5">
        <v>0.65300000000000002</v>
      </c>
      <c r="DS206" s="5">
        <v>0.74339999999999995</v>
      </c>
      <c r="DT206" s="5">
        <v>0.21490000000000001</v>
      </c>
      <c r="DU206" s="5">
        <v>1.32E-2</v>
      </c>
      <c r="DV206" s="5">
        <v>0.83860000000000001</v>
      </c>
      <c r="DW206" s="5">
        <v>0.2273</v>
      </c>
      <c r="DX206" s="5">
        <v>1</v>
      </c>
      <c r="DY206" s="5">
        <v>2.4592000000000001</v>
      </c>
      <c r="DZ206" s="4">
        <v>0.66559999999999997</v>
      </c>
      <c r="EA206" s="4">
        <v>0.77039999999999997</v>
      </c>
      <c r="EB206" s="4">
        <v>0.19359999999999999</v>
      </c>
      <c r="EC206" s="4">
        <v>2.3699999999999999E-2</v>
      </c>
      <c r="ED206" s="4">
        <v>0.81200000000000006</v>
      </c>
      <c r="EE206" s="4">
        <v>0.23139999999999999</v>
      </c>
      <c r="EF206" s="4">
        <v>1</v>
      </c>
      <c r="EG206" s="4">
        <v>1.9218999999999999</v>
      </c>
      <c r="EH206" s="5">
        <v>0.69079999999999997</v>
      </c>
      <c r="EI206" s="5">
        <v>0.82920000000000005</v>
      </c>
      <c r="EJ206" s="5">
        <v>0.1552</v>
      </c>
      <c r="EK206" s="5">
        <v>3.44E-2</v>
      </c>
      <c r="EL206" s="5">
        <v>0.75549999999999995</v>
      </c>
      <c r="EM206" s="5">
        <v>0.25530000000000003</v>
      </c>
      <c r="EN206" s="5">
        <v>0.99980000000000002</v>
      </c>
      <c r="EO206" s="5">
        <v>1.6327</v>
      </c>
      <c r="EP206" s="4"/>
      <c r="EQ206" s="4"/>
      <c r="ER206" s="4"/>
      <c r="ES206" s="4"/>
      <c r="ET206" s="4"/>
      <c r="EU206" s="4"/>
      <c r="EV206" s="4"/>
      <c r="EW206" s="4"/>
      <c r="EX206" s="5"/>
      <c r="EY206" s="5"/>
      <c r="EZ206" s="5"/>
      <c r="FA206" s="5"/>
      <c r="FB206" s="5"/>
      <c r="FC206" s="5"/>
      <c r="FD206" s="5"/>
      <c r="FE206" s="5"/>
      <c r="FF206" s="4"/>
      <c r="FG206" s="4"/>
      <c r="FH206" s="4"/>
      <c r="FI206" s="4"/>
      <c r="FJ206" s="4"/>
      <c r="FK206" s="4"/>
      <c r="FL206" s="4"/>
      <c r="FM206" s="4"/>
      <c r="FN206" s="5">
        <v>0.66669999999999996</v>
      </c>
      <c r="FO206" s="5">
        <v>0.77390000000000003</v>
      </c>
      <c r="FP206" s="5">
        <v>0.19059999999999999</v>
      </c>
      <c r="FQ206" s="5">
        <v>2.3699999999999999E-2</v>
      </c>
      <c r="FR206" s="5">
        <v>0.81279999999999997</v>
      </c>
      <c r="FS206" s="5">
        <v>0.23169999999999999</v>
      </c>
      <c r="FT206" s="5">
        <v>1</v>
      </c>
      <c r="FU206" s="5">
        <v>1.9755</v>
      </c>
      <c r="FV206" s="4">
        <v>0.6915</v>
      </c>
      <c r="FW206" s="4">
        <v>0.83020000000000005</v>
      </c>
      <c r="FX206" s="4">
        <v>0.1512</v>
      </c>
      <c r="FY206" s="4">
        <v>3.4200000000000001E-2</v>
      </c>
      <c r="FZ206" s="4">
        <v>0.755</v>
      </c>
      <c r="GA206" s="4">
        <v>0.25640000000000002</v>
      </c>
      <c r="GB206" s="4">
        <v>0.99990000000000001</v>
      </c>
      <c r="GC206" s="4">
        <v>1.4994000000000001</v>
      </c>
      <c r="GD206" s="5"/>
      <c r="GE206" s="5"/>
      <c r="GF206" s="5"/>
      <c r="GG206" s="5"/>
      <c r="GH206" s="5"/>
      <c r="GI206" s="5"/>
      <c r="GJ206" s="5"/>
      <c r="GK206" s="5"/>
      <c r="GL206" s="4"/>
      <c r="GM206" s="4"/>
      <c r="GN206" s="4"/>
      <c r="GO206" s="4"/>
      <c r="GP206" s="4"/>
      <c r="GQ206" s="4"/>
      <c r="GR206" s="4"/>
      <c r="GS206" s="4"/>
      <c r="GT206" s="5"/>
      <c r="GU206" s="5"/>
      <c r="GV206" s="5"/>
      <c r="GW206" s="5"/>
      <c r="GX206" s="5"/>
      <c r="GY206" s="5"/>
      <c r="GZ206" s="5"/>
      <c r="HA206" s="5"/>
      <c r="HB206" s="4"/>
      <c r="HC206" s="4"/>
      <c r="HD206" s="4"/>
      <c r="HE206" s="4"/>
      <c r="HF206" s="4"/>
      <c r="HG206" s="4"/>
      <c r="HH206" s="4"/>
      <c r="HI206" s="4"/>
      <c r="HJ206" s="5"/>
      <c r="HK206" s="5"/>
      <c r="HL206" s="5"/>
      <c r="HM206" s="5"/>
      <c r="HN206" s="5"/>
      <c r="HO206" s="5"/>
      <c r="HP206" s="5"/>
      <c r="HQ206" s="5"/>
      <c r="HR206" s="4"/>
      <c r="HS206" s="4"/>
      <c r="HT206" s="4"/>
      <c r="HU206" s="4"/>
      <c r="HV206" s="4"/>
      <c r="HW206" s="4"/>
      <c r="HX206" s="4"/>
      <c r="HY206" s="4"/>
      <c r="HZ206" s="5"/>
      <c r="IA206" s="5"/>
      <c r="IB206" s="5"/>
      <c r="IC206" s="5"/>
      <c r="ID206" s="5"/>
      <c r="IE206" s="5"/>
      <c r="IF206" s="5"/>
      <c r="IG206" s="5"/>
      <c r="IH206" s="4"/>
      <c r="II206" s="4"/>
      <c r="IJ206" s="4"/>
      <c r="IK206" s="4"/>
      <c r="IL206" s="4"/>
      <c r="IM206" s="4"/>
      <c r="IN206" s="4"/>
      <c r="IO206" s="4"/>
      <c r="IP206" s="5"/>
      <c r="IQ206" s="5"/>
      <c r="IR206" s="5"/>
      <c r="IS206" s="5"/>
      <c r="IT206" s="5"/>
      <c r="IU206" s="5"/>
      <c r="IV206" s="5"/>
      <c r="IW206" s="5"/>
      <c r="IX206" s="4"/>
      <c r="IY206" s="4"/>
      <c r="IZ206" s="4"/>
      <c r="JA206" s="4"/>
      <c r="JB206" s="4"/>
      <c r="JC206" s="4"/>
      <c r="JD206" s="4"/>
      <c r="JE206" s="4"/>
      <c r="JF206" s="5"/>
      <c r="JG206" s="5"/>
      <c r="JH206" s="5"/>
      <c r="JI206" s="5"/>
      <c r="JJ206" s="5"/>
      <c r="JK206" s="5"/>
      <c r="JL206" s="5"/>
      <c r="JM206" s="5"/>
      <c r="JN206" s="4">
        <f t="shared" si="104"/>
        <v>0.67382500000000001</v>
      </c>
      <c r="JO206" s="4">
        <f t="shared" si="105"/>
        <v>0.79006874999999988</v>
      </c>
      <c r="JP206" s="4">
        <f t="shared" si="106"/>
        <v>0.18366250000000001</v>
      </c>
      <c r="JQ206" s="4">
        <f t="shared" si="107"/>
        <v>2.3200000000000002E-2</v>
      </c>
      <c r="JR206" s="4">
        <f t="shared" si="108"/>
        <v>0.7887249999999999</v>
      </c>
      <c r="JS206" s="4">
        <f t="shared" si="109"/>
        <v>0.24070909090909093</v>
      </c>
      <c r="JT206" s="4">
        <f t="shared" si="110"/>
        <v>0.99863125000000008</v>
      </c>
      <c r="JU206" s="4">
        <f t="shared" si="111"/>
        <v>1.9670749999999999</v>
      </c>
      <c r="JV206" s="1" t="str" cm="1">
        <f t="array" aca="1" ref="JV206" ca="1">CONCATENATE(INDIRECT(ADDRESS(1,MATCH(_xlfn.MINIFS(B206:JM206,metrics.rec,"MAE"),B206:JM206,0)+1)), ", ", INDIRECT(ADDRESS(2,MATCH(_xlfn.MINIFS(B206:JM206,metrics.rec,"MAE"),B206:JM206,0)+1)))</f>
        <v>k=5, r=0.1</v>
      </c>
      <c r="JW206" s="1" t="str" cm="1">
        <f t="array" aca="1" ref="JW206" ca="1">CONCATENATE(INDIRECT(ADDRESS(1,MATCH(_xlfn.MINIFS(B206:JM206,metrics.rec,"MSE"),B206:JM206,0)+1)), ", ", INDIRECT(ADDRESS(2,MATCH(_xlfn.MINIFS(B206:JM206,metrics.rec,"MSE"),B206:JM206,0)+1)))</f>
        <v>k=5, r=0.1</v>
      </c>
      <c r="JX206" s="1" t="str" cm="1">
        <f t="array" aca="1" ref="JX206" ca="1">CONCATENATE(INDIRECT(ADDRESS(1,MATCH(_xlfn.MAXIFS(B206:JM206,metrics.rec,"R"),B206:JM206,0)+1)), ", ", INDIRECT(ADDRESS(2,MATCH(_xlfn.MAXIFS(B206:JM206,metrics.rec,"R"),B206:JM206,0)+1)))</f>
        <v>k=5, r=0.1</v>
      </c>
      <c r="JY206" s="1" t="str" cm="1">
        <f t="array" aca="1" ref="JY206" ca="1">CONCATENATE(INDIRECT(ADDRESS(1,MATCH(_xlfn.MAXIFS(B206:JM206,metrics.rec,"Precision"),B206:JM206,0)+1)), ", ", INDIRECT(ADDRESS(2,MATCH(_xlfn.MAXIFS(B206:JM206,metrics.rec,"Precision"),B206:JM206,0)+1)))</f>
        <v>k=5, r=0.9</v>
      </c>
      <c r="JZ206" s="1" t="str" cm="1">
        <f t="array" aca="1" ref="JZ206" ca="1">CONCATENATE(INDIRECT(ADDRESS(1,MATCH(_xlfn.MAXIFS(B206:JM206,metrics.rec,"Recall"),B206:JM206,0)+1)), ", ", INDIRECT(ADDRESS(2,MATCH(_xlfn.MAXIFS(B206:JM206,metrics.rec,"Recall"),B206:JM206,0)+1)))</f>
        <v>k=10, r=0.1</v>
      </c>
      <c r="KA206" s="1" t="str" cm="1">
        <f t="array" aca="1" ref="KA206" ca="1">CONCATENATE(INDIRECT(ADDRESS(1,MATCH(_xlfn.MAXIFS(B206:JM206,metrics.rec,"Coverage"),B206:JM206,0)+1)), ", ", INDIRECT(ADDRESS(2,MATCH(_xlfn.MAXIFS(B206:JM206,metrics.rec,"Coverage"),B206:JM206,0)+1)))</f>
        <v>k=5, r=0.8</v>
      </c>
      <c r="KB206" s="1" t="str" cm="1">
        <f t="array" aca="1" ref="KB206" ca="1">CONCATENATE(INDIRECT(ADDRESS(1,MATCH(_xlfn.MAXIFS(B206:JM206,metrics.rec,"Recatio"),B206:JM206,0)+1)), ", ", INDIRECT(ADDRESS(2,MATCH(_xlfn.MAXIFS(B206:JM206,metrics.rec,"Recatio"),B206:JM206,0)+1)))</f>
        <v>k=5, r=0.1</v>
      </c>
      <c r="KC206" s="1" t="str" cm="1">
        <f t="array" aca="1" ref="KC206" ca="1">CONCATENATE(INDIRECT(ADDRESS(1,MATCH(_xlfn.MINIFS(B206:JM206,metrics.rec,"Time"),B206:JM206,0)+1)), ", ", INDIRECT(ADDRESS(2,MATCH(_xlfn.MINIFS(B206:JM206,metrics.rec,"Time"),B206:JM206,0)+1)))</f>
        <v>k=5, r=0.9</v>
      </c>
    </row>
    <row r="207" spans="1:289" x14ac:dyDescent="0.2">
      <c r="A207" s="1" t="s">
        <v>178</v>
      </c>
      <c r="B207" s="4">
        <v>0.63949999999999996</v>
      </c>
      <c r="C207" s="4">
        <v>0.71020000000000005</v>
      </c>
      <c r="D207" s="4">
        <v>0.2442</v>
      </c>
      <c r="E207" s="4">
        <v>4.3E-3</v>
      </c>
      <c r="F207" s="4">
        <v>0.8538</v>
      </c>
      <c r="G207" s="4"/>
      <c r="H207" s="4">
        <v>1</v>
      </c>
      <c r="I207" s="4">
        <v>2.5398000000000001</v>
      </c>
      <c r="J207" s="5">
        <v>0.64710000000000001</v>
      </c>
      <c r="K207" s="5">
        <v>0.73019999999999996</v>
      </c>
      <c r="L207" s="5">
        <v>0.22120000000000001</v>
      </c>
      <c r="M207" s="5">
        <v>8.5000000000000006E-3</v>
      </c>
      <c r="N207" s="5">
        <v>0.84830000000000005</v>
      </c>
      <c r="O207" s="5">
        <v>0.2296</v>
      </c>
      <c r="P207" s="5">
        <v>1</v>
      </c>
      <c r="Q207" s="5">
        <v>2.4722</v>
      </c>
      <c r="R207" s="4">
        <v>0.65359999999999996</v>
      </c>
      <c r="S207" s="4">
        <v>0.74429999999999996</v>
      </c>
      <c r="T207" s="4">
        <v>0.20960000000000001</v>
      </c>
      <c r="U207" s="4">
        <v>1.3100000000000001E-2</v>
      </c>
      <c r="V207" s="4">
        <v>0.83919999999999995</v>
      </c>
      <c r="W207" s="4"/>
      <c r="X207" s="4">
        <v>1</v>
      </c>
      <c r="Y207" s="4">
        <v>2.3264</v>
      </c>
      <c r="Z207" s="5">
        <v>0.65720000000000001</v>
      </c>
      <c r="AA207" s="5">
        <v>0.75260000000000005</v>
      </c>
      <c r="AB207" s="5">
        <v>0.20519999999999999</v>
      </c>
      <c r="AC207" s="5">
        <v>1.8100000000000002E-2</v>
      </c>
      <c r="AD207" s="5">
        <v>0.82950000000000002</v>
      </c>
      <c r="AE207" s="5">
        <v>0.23119999999999999</v>
      </c>
      <c r="AF207" s="5">
        <v>1</v>
      </c>
      <c r="AG207" s="5">
        <v>2.2341000000000002</v>
      </c>
      <c r="AH207" s="4">
        <v>0.66500000000000004</v>
      </c>
      <c r="AI207" s="4">
        <v>0.76849999999999996</v>
      </c>
      <c r="AJ207" s="4">
        <v>0.1971</v>
      </c>
      <c r="AK207" s="4">
        <v>2.35E-2</v>
      </c>
      <c r="AL207" s="4">
        <v>0.81299999999999994</v>
      </c>
      <c r="AM207" s="4"/>
      <c r="AN207" s="4">
        <v>1</v>
      </c>
      <c r="AO207" s="4">
        <v>2.0124</v>
      </c>
      <c r="AP207" s="5">
        <v>0.67400000000000004</v>
      </c>
      <c r="AQ207" s="5">
        <v>0.79</v>
      </c>
      <c r="AR207" s="5">
        <v>0.1719</v>
      </c>
      <c r="AS207" s="5">
        <v>2.8899999999999999E-2</v>
      </c>
      <c r="AT207" s="5">
        <v>0.79120000000000001</v>
      </c>
      <c r="AU207" s="5">
        <v>0.24129999999999999</v>
      </c>
      <c r="AV207" s="5">
        <v>1</v>
      </c>
      <c r="AW207" s="5">
        <v>1.9762999999999999</v>
      </c>
      <c r="AX207" s="4">
        <v>0.69040000000000001</v>
      </c>
      <c r="AY207" s="4">
        <v>0.82569999999999999</v>
      </c>
      <c r="AZ207" s="4">
        <v>0.1431</v>
      </c>
      <c r="BA207" s="4">
        <v>3.4000000000000002E-2</v>
      </c>
      <c r="BB207" s="4">
        <v>0.75900000000000001</v>
      </c>
      <c r="BC207" s="4"/>
      <c r="BD207" s="4">
        <v>1</v>
      </c>
      <c r="BE207" s="4">
        <v>1.6778</v>
      </c>
      <c r="BF207" s="5">
        <v>0.71299999999999997</v>
      </c>
      <c r="BG207" s="5">
        <v>0.88219999999999998</v>
      </c>
      <c r="BH207" s="5">
        <v>0.13220000000000001</v>
      </c>
      <c r="BI207" s="5">
        <v>3.8100000000000002E-2</v>
      </c>
      <c r="BJ207" s="5">
        <v>0.69589999999999996</v>
      </c>
      <c r="BK207" s="5">
        <v>0.28889999999999999</v>
      </c>
      <c r="BL207" s="5">
        <v>0.99839999999999995</v>
      </c>
      <c r="BM207" s="5">
        <v>1.3028999999999999</v>
      </c>
      <c r="BN207" s="4">
        <v>0.75229999999999997</v>
      </c>
      <c r="BO207" s="4">
        <v>0.97740000000000005</v>
      </c>
      <c r="BP207" s="4">
        <v>9.9099999999999994E-2</v>
      </c>
      <c r="BQ207" s="4">
        <v>4.4200000000000003E-2</v>
      </c>
      <c r="BR207" s="4">
        <v>0.56569999999999998</v>
      </c>
      <c r="BS207" s="4"/>
      <c r="BT207" s="4">
        <v>0.98</v>
      </c>
      <c r="BU207" s="4">
        <v>0.87819999999999998</v>
      </c>
      <c r="BV207" s="5"/>
      <c r="BW207" s="5"/>
      <c r="BX207" s="5"/>
      <c r="BY207" s="5"/>
      <c r="BZ207" s="5"/>
      <c r="CA207" s="5"/>
      <c r="CB207" s="5"/>
      <c r="CC207" s="5"/>
      <c r="CD207" s="4"/>
      <c r="CE207" s="4"/>
      <c r="CF207" s="4"/>
      <c r="CG207" s="4"/>
      <c r="CH207" s="4"/>
      <c r="CI207" s="4"/>
      <c r="CJ207" s="4"/>
      <c r="CK207" s="4"/>
      <c r="CL207" s="5">
        <v>0.6653</v>
      </c>
      <c r="CM207" s="5">
        <v>0.77070000000000005</v>
      </c>
      <c r="CN207" s="5">
        <v>0.19059999999999999</v>
      </c>
      <c r="CO207" s="5">
        <v>2.35E-2</v>
      </c>
      <c r="CP207" s="5">
        <v>0.81430000000000002</v>
      </c>
      <c r="CQ207" s="5">
        <v>0.23330000000000001</v>
      </c>
      <c r="CR207" s="5">
        <v>1</v>
      </c>
      <c r="CS207" s="5">
        <v>2.0365000000000002</v>
      </c>
      <c r="CT207" s="4"/>
      <c r="CU207" s="4"/>
      <c r="CV207" s="4"/>
      <c r="CW207" s="4"/>
      <c r="CX207" s="4"/>
      <c r="CY207" s="4"/>
      <c r="CZ207" s="4"/>
      <c r="DA207" s="4"/>
      <c r="DB207" s="5"/>
      <c r="DC207" s="5"/>
      <c r="DD207" s="5"/>
      <c r="DE207" s="5"/>
      <c r="DF207" s="5"/>
      <c r="DG207" s="5"/>
      <c r="DH207" s="5"/>
      <c r="DI207" s="5"/>
      <c r="DJ207" s="4">
        <v>0.64410000000000001</v>
      </c>
      <c r="DK207" s="4">
        <v>0.72629999999999995</v>
      </c>
      <c r="DL207" s="4">
        <v>0.23369999999999999</v>
      </c>
      <c r="DM207" s="4">
        <v>4.1999999999999997E-3</v>
      </c>
      <c r="DN207" s="4">
        <v>0.85340000000000005</v>
      </c>
      <c r="DO207" s="4">
        <v>0.23549999999999999</v>
      </c>
      <c r="DP207" s="4">
        <v>1</v>
      </c>
      <c r="DQ207" s="4">
        <v>2.778</v>
      </c>
      <c r="DR207" s="5">
        <v>0.65259999999999996</v>
      </c>
      <c r="DS207" s="5">
        <v>0.74350000000000005</v>
      </c>
      <c r="DT207" s="5">
        <v>0.2185</v>
      </c>
      <c r="DU207" s="5">
        <v>1.3100000000000001E-2</v>
      </c>
      <c r="DV207" s="5">
        <v>0.84060000000000001</v>
      </c>
      <c r="DW207" s="5">
        <v>0.22950000000000001</v>
      </c>
      <c r="DX207" s="5">
        <v>1</v>
      </c>
      <c r="DY207" s="5">
        <v>2.4577</v>
      </c>
      <c r="DZ207" s="4">
        <v>0.66449999999999998</v>
      </c>
      <c r="EA207" s="4">
        <v>0.76880000000000004</v>
      </c>
      <c r="EB207" s="4">
        <v>0.19170000000000001</v>
      </c>
      <c r="EC207" s="4">
        <v>2.35E-2</v>
      </c>
      <c r="ED207" s="4">
        <v>0.81379999999999997</v>
      </c>
      <c r="EE207" s="4">
        <v>0.2339</v>
      </c>
      <c r="EF207" s="4">
        <v>1</v>
      </c>
      <c r="EG207" s="4">
        <v>1.9681</v>
      </c>
      <c r="EH207" s="5">
        <v>0.68989999999999996</v>
      </c>
      <c r="EI207" s="5">
        <v>0.82840000000000003</v>
      </c>
      <c r="EJ207" s="5">
        <v>0.156</v>
      </c>
      <c r="EK207" s="5">
        <v>3.4200000000000001E-2</v>
      </c>
      <c r="EL207" s="5">
        <v>0.75770000000000004</v>
      </c>
      <c r="EM207" s="5">
        <v>0.25769999999999998</v>
      </c>
      <c r="EN207" s="5">
        <v>0.99980000000000002</v>
      </c>
      <c r="EO207" s="5">
        <v>1.5933999999999999</v>
      </c>
      <c r="EP207" s="4"/>
      <c r="EQ207" s="4"/>
      <c r="ER207" s="4"/>
      <c r="ES207" s="4"/>
      <c r="ET207" s="4"/>
      <c r="EU207" s="4"/>
      <c r="EV207" s="4"/>
      <c r="EW207" s="4"/>
      <c r="EX207" s="5"/>
      <c r="EY207" s="5"/>
      <c r="EZ207" s="5"/>
      <c r="FA207" s="5"/>
      <c r="FB207" s="5"/>
      <c r="FC207" s="5"/>
      <c r="FD207" s="5"/>
      <c r="FE207" s="5"/>
      <c r="FF207" s="4"/>
      <c r="FG207" s="4"/>
      <c r="FH207" s="4"/>
      <c r="FI207" s="4"/>
      <c r="FJ207" s="4"/>
      <c r="FK207" s="4"/>
      <c r="FL207" s="4"/>
      <c r="FM207" s="4"/>
      <c r="FN207" s="5">
        <v>0.66590000000000005</v>
      </c>
      <c r="FO207" s="5">
        <v>0.77329999999999999</v>
      </c>
      <c r="FP207" s="5">
        <v>0.1898</v>
      </c>
      <c r="FQ207" s="5">
        <v>2.35E-2</v>
      </c>
      <c r="FR207" s="5">
        <v>0.81459999999999999</v>
      </c>
      <c r="FS207" s="5">
        <v>0.23400000000000001</v>
      </c>
      <c r="FT207" s="5">
        <v>1</v>
      </c>
      <c r="FU207" s="5">
        <v>1.994</v>
      </c>
      <c r="FV207" s="4">
        <v>0.6905</v>
      </c>
      <c r="FW207" s="4">
        <v>0.82899999999999996</v>
      </c>
      <c r="FX207" s="4">
        <v>0.15240000000000001</v>
      </c>
      <c r="FY207" s="4">
        <v>3.4000000000000002E-2</v>
      </c>
      <c r="FZ207" s="4">
        <v>0.75739999999999996</v>
      </c>
      <c r="GA207" s="4">
        <v>0.25900000000000001</v>
      </c>
      <c r="GB207" s="4">
        <v>0.99990000000000001</v>
      </c>
      <c r="GC207" s="4">
        <v>1.5014000000000001</v>
      </c>
      <c r="GD207" s="5"/>
      <c r="GE207" s="5"/>
      <c r="GF207" s="5"/>
      <c r="GG207" s="5"/>
      <c r="GH207" s="5"/>
      <c r="GI207" s="5"/>
      <c r="GJ207" s="5"/>
      <c r="GK207" s="5"/>
      <c r="GL207" s="4"/>
      <c r="GM207" s="4"/>
      <c r="GN207" s="4"/>
      <c r="GO207" s="4"/>
      <c r="GP207" s="4"/>
      <c r="GQ207" s="4"/>
      <c r="GR207" s="4"/>
      <c r="GS207" s="4"/>
      <c r="GT207" s="5"/>
      <c r="GU207" s="5"/>
      <c r="GV207" s="5"/>
      <c r="GW207" s="5"/>
      <c r="GX207" s="5"/>
      <c r="GY207" s="5"/>
      <c r="GZ207" s="5"/>
      <c r="HA207" s="5"/>
      <c r="HB207" s="4"/>
      <c r="HC207" s="4"/>
      <c r="HD207" s="4"/>
      <c r="HE207" s="4"/>
      <c r="HF207" s="4"/>
      <c r="HG207" s="4"/>
      <c r="HH207" s="4"/>
      <c r="HI207" s="4"/>
      <c r="HJ207" s="5"/>
      <c r="HK207" s="5"/>
      <c r="HL207" s="5"/>
      <c r="HM207" s="5"/>
      <c r="HN207" s="5"/>
      <c r="HO207" s="5"/>
      <c r="HP207" s="5"/>
      <c r="HQ207" s="5"/>
      <c r="HR207" s="4"/>
      <c r="HS207" s="4"/>
      <c r="HT207" s="4"/>
      <c r="HU207" s="4"/>
      <c r="HV207" s="4"/>
      <c r="HW207" s="4"/>
      <c r="HX207" s="4"/>
      <c r="HY207" s="4"/>
      <c r="HZ207" s="5"/>
      <c r="IA207" s="5"/>
      <c r="IB207" s="5"/>
      <c r="IC207" s="5"/>
      <c r="ID207" s="5"/>
      <c r="IE207" s="5"/>
      <c r="IF207" s="5"/>
      <c r="IG207" s="5"/>
      <c r="IH207" s="4"/>
      <c r="II207" s="4"/>
      <c r="IJ207" s="4"/>
      <c r="IK207" s="4"/>
      <c r="IL207" s="4"/>
      <c r="IM207" s="4"/>
      <c r="IN207" s="4"/>
      <c r="IO207" s="4"/>
      <c r="IP207" s="5"/>
      <c r="IQ207" s="5"/>
      <c r="IR207" s="5"/>
      <c r="IS207" s="5"/>
      <c r="IT207" s="5"/>
      <c r="IU207" s="5"/>
      <c r="IV207" s="5"/>
      <c r="IW207" s="5"/>
      <c r="IX207" s="4"/>
      <c r="IY207" s="4"/>
      <c r="IZ207" s="4"/>
      <c r="JA207" s="4"/>
      <c r="JB207" s="4"/>
      <c r="JC207" s="4"/>
      <c r="JD207" s="4"/>
      <c r="JE207" s="4"/>
      <c r="JF207" s="5"/>
      <c r="JG207" s="5"/>
      <c r="JH207" s="5"/>
      <c r="JI207" s="5"/>
      <c r="JJ207" s="5"/>
      <c r="JK207" s="5"/>
      <c r="JL207" s="5"/>
      <c r="JM207" s="5"/>
      <c r="JN207" s="4">
        <f t="shared" si="104"/>
        <v>0.67280625000000005</v>
      </c>
      <c r="JO207" s="4">
        <f t="shared" si="105"/>
        <v>0.78881875000000024</v>
      </c>
      <c r="JP207" s="4">
        <f t="shared" si="106"/>
        <v>0.18476875000000001</v>
      </c>
      <c r="JQ207" s="4">
        <f t="shared" si="107"/>
        <v>2.3043750000000002E-2</v>
      </c>
      <c r="JR207" s="4">
        <f t="shared" si="108"/>
        <v>0.79046250000000007</v>
      </c>
      <c r="JS207" s="4">
        <f t="shared" si="109"/>
        <v>0.24308181818181815</v>
      </c>
      <c r="JT207" s="4">
        <f t="shared" si="110"/>
        <v>0.99863125000000008</v>
      </c>
      <c r="JU207" s="4">
        <f t="shared" si="111"/>
        <v>1.9843249999999997</v>
      </c>
      <c r="JV207" s="1" t="str" cm="1">
        <f t="array" aca="1" ref="JV207" ca="1">CONCATENATE(INDIRECT(ADDRESS(1,MATCH(_xlfn.MINIFS(B207:JM207,metrics.rec,"MAE"),B207:JM207,0)+1)), ", ", INDIRECT(ADDRESS(2,MATCH(_xlfn.MINIFS(B207:JM207,metrics.rec,"MAE"),B207:JM207,0)+1)))</f>
        <v>k=5, r=0.1</v>
      </c>
      <c r="JW207" s="1" t="str" cm="1">
        <f t="array" aca="1" ref="JW207" ca="1">CONCATENATE(INDIRECT(ADDRESS(1,MATCH(_xlfn.MINIFS(B207:JM207,metrics.rec,"MSE"),B207:JM207,0)+1)), ", ", INDIRECT(ADDRESS(2,MATCH(_xlfn.MINIFS(B207:JM207,metrics.rec,"MSE"),B207:JM207,0)+1)))</f>
        <v>k=5, r=0.1</v>
      </c>
      <c r="JX207" s="1" t="str" cm="1">
        <f t="array" aca="1" ref="JX207" ca="1">CONCATENATE(INDIRECT(ADDRESS(1,MATCH(_xlfn.MAXIFS(B207:JM207,metrics.rec,"R"),B207:JM207,0)+1)), ", ", INDIRECT(ADDRESS(2,MATCH(_xlfn.MAXIFS(B207:JM207,metrics.rec,"R"),B207:JM207,0)+1)))</f>
        <v>k=5, r=0.1</v>
      </c>
      <c r="JY207" s="1" t="str" cm="1">
        <f t="array" aca="1" ref="JY207" ca="1">CONCATENATE(INDIRECT(ADDRESS(1,MATCH(_xlfn.MAXIFS(B207:JM207,metrics.rec,"Precision"),B207:JM207,0)+1)), ", ", INDIRECT(ADDRESS(2,MATCH(_xlfn.MAXIFS(B207:JM207,metrics.rec,"Precision"),B207:JM207,0)+1)))</f>
        <v>k=5, r=0.9</v>
      </c>
      <c r="JZ207" s="1" t="str" cm="1">
        <f t="array" aca="1" ref="JZ207" ca="1">CONCATENATE(INDIRECT(ADDRESS(1,MATCH(_xlfn.MAXIFS(B207:JM207,metrics.rec,"Recall"),B207:JM207,0)+1)), ", ", INDIRECT(ADDRESS(2,MATCH(_xlfn.MAXIFS(B207:JM207,metrics.rec,"Recall"),B207:JM207,0)+1)))</f>
        <v>k=5, r=0.1</v>
      </c>
      <c r="KA207" s="1" t="str" cm="1">
        <f t="array" aca="1" ref="KA207" ca="1">CONCATENATE(INDIRECT(ADDRESS(1,MATCH(_xlfn.MAXIFS(B207:JM207,metrics.rec,"Coverage"),B207:JM207,0)+1)), ", ", INDIRECT(ADDRESS(2,MATCH(_xlfn.MAXIFS(B207:JM207,metrics.rec,"Coverage"),B207:JM207,0)+1)))</f>
        <v>k=5, r=0.8</v>
      </c>
      <c r="KB207" s="1" t="str" cm="1">
        <f t="array" aca="1" ref="KB207" ca="1">CONCATENATE(INDIRECT(ADDRESS(1,MATCH(_xlfn.MAXIFS(B207:JM207,metrics.rec,"Recatio"),B207:JM207,0)+1)), ", ", INDIRECT(ADDRESS(2,MATCH(_xlfn.MAXIFS(B207:JM207,metrics.rec,"Recatio"),B207:JM207,0)+1)))</f>
        <v>k=5, r=0.1</v>
      </c>
      <c r="KC207" s="1" t="str" cm="1">
        <f t="array" aca="1" ref="KC207" ca="1">CONCATENATE(INDIRECT(ADDRESS(1,MATCH(_xlfn.MINIFS(B207:JM207,metrics.rec,"Time"),B207:JM207,0)+1)), ", ", INDIRECT(ADDRESS(2,MATCH(_xlfn.MINIFS(B207:JM207,metrics.rec,"Time"),B207:JM207,0)+1)))</f>
        <v>k=5, r=0.9</v>
      </c>
    </row>
    <row r="208" spans="1:289" x14ac:dyDescent="0.2">
      <c r="A208" s="1" t="s">
        <v>179</v>
      </c>
      <c r="B208" s="4">
        <v>0.64029999999999998</v>
      </c>
      <c r="C208" s="4">
        <v>0.71919999999999995</v>
      </c>
      <c r="D208" s="4">
        <v>0.27310000000000001</v>
      </c>
      <c r="E208" s="4">
        <v>2.0999999999999999E-3</v>
      </c>
      <c r="F208" s="4">
        <v>0.87560000000000004</v>
      </c>
      <c r="G208" s="4"/>
      <c r="H208" s="4">
        <v>1</v>
      </c>
      <c r="I208" s="4">
        <v>2.6004</v>
      </c>
      <c r="J208" s="5">
        <v>0.64539999999999997</v>
      </c>
      <c r="K208" s="5">
        <v>0.73370000000000002</v>
      </c>
      <c r="L208" s="5">
        <v>0.27929999999999999</v>
      </c>
      <c r="M208" s="5">
        <v>4.3E-3</v>
      </c>
      <c r="N208" s="5">
        <v>0.87170000000000003</v>
      </c>
      <c r="O208" s="5">
        <v>0.47039999999999998</v>
      </c>
      <c r="P208" s="5">
        <v>1</v>
      </c>
      <c r="Q208" s="5">
        <v>2.4752000000000001</v>
      </c>
      <c r="R208" s="4">
        <v>0.65139999999999998</v>
      </c>
      <c r="S208" s="4">
        <v>0.74690000000000001</v>
      </c>
      <c r="T208" s="4">
        <v>0.26619999999999999</v>
      </c>
      <c r="U208" s="4">
        <v>6.7000000000000002E-3</v>
      </c>
      <c r="V208" s="4">
        <v>0.86599999999999999</v>
      </c>
      <c r="W208" s="4"/>
      <c r="X208" s="4">
        <v>1</v>
      </c>
      <c r="Y208" s="4">
        <v>2.4443000000000001</v>
      </c>
      <c r="Z208" s="5">
        <v>0.65459999999999996</v>
      </c>
      <c r="AA208" s="5">
        <v>0.75190000000000001</v>
      </c>
      <c r="AB208" s="5">
        <v>0.26090000000000002</v>
      </c>
      <c r="AC208" s="5">
        <v>9.4000000000000004E-3</v>
      </c>
      <c r="AD208" s="5">
        <v>0.8589</v>
      </c>
      <c r="AE208" s="5">
        <v>0.46010000000000001</v>
      </c>
      <c r="AF208" s="5">
        <v>1</v>
      </c>
      <c r="AG208" s="5">
        <v>2.3262999999999998</v>
      </c>
      <c r="AH208" s="4">
        <v>0.65890000000000004</v>
      </c>
      <c r="AI208" s="4">
        <v>0.76160000000000005</v>
      </c>
      <c r="AJ208" s="4">
        <v>0.25669999999999998</v>
      </c>
      <c r="AK208" s="4">
        <v>1.26E-2</v>
      </c>
      <c r="AL208" s="4">
        <v>0.8468</v>
      </c>
      <c r="AM208" s="4"/>
      <c r="AN208" s="4">
        <v>1</v>
      </c>
      <c r="AO208" s="4">
        <v>2.0815000000000001</v>
      </c>
      <c r="AP208" s="5">
        <v>0.66679999999999995</v>
      </c>
      <c r="AQ208" s="5">
        <v>0.7792</v>
      </c>
      <c r="AR208" s="5">
        <v>0.2329</v>
      </c>
      <c r="AS208" s="5">
        <v>1.6500000000000001E-2</v>
      </c>
      <c r="AT208" s="5">
        <v>0.82989999999999997</v>
      </c>
      <c r="AU208" s="5">
        <v>0.44309999999999999</v>
      </c>
      <c r="AV208" s="5">
        <v>1</v>
      </c>
      <c r="AW208" s="5">
        <v>2.0628000000000002</v>
      </c>
      <c r="AX208" s="4">
        <v>0.67900000000000005</v>
      </c>
      <c r="AY208" s="4">
        <v>0.80589999999999995</v>
      </c>
      <c r="AZ208" s="4">
        <v>0.20569999999999999</v>
      </c>
      <c r="BA208" s="4">
        <v>2.1600000000000001E-2</v>
      </c>
      <c r="BB208" s="4">
        <v>0.8054</v>
      </c>
      <c r="BC208" s="4"/>
      <c r="BD208" s="4">
        <v>1</v>
      </c>
      <c r="BE208" s="4">
        <v>1.6737</v>
      </c>
      <c r="BF208" s="5">
        <v>0.69869999999999999</v>
      </c>
      <c r="BG208" s="5">
        <v>0.85540000000000005</v>
      </c>
      <c r="BH208" s="5">
        <v>0.17660000000000001</v>
      </c>
      <c r="BI208" s="5">
        <v>2.8799999999999999E-2</v>
      </c>
      <c r="BJ208" s="5">
        <v>0.75180000000000002</v>
      </c>
      <c r="BK208" s="5">
        <v>0.41320000000000001</v>
      </c>
      <c r="BL208" s="5">
        <v>0.99839999999999995</v>
      </c>
      <c r="BM208" s="5">
        <v>1.3461000000000001</v>
      </c>
      <c r="BN208" s="4">
        <v>0.73729999999999996</v>
      </c>
      <c r="BO208" s="4">
        <v>0.94399999999999995</v>
      </c>
      <c r="BP208" s="4">
        <v>0.114</v>
      </c>
      <c r="BQ208" s="4">
        <v>4.3400000000000001E-2</v>
      </c>
      <c r="BR208" s="4">
        <v>0.61519999999999997</v>
      </c>
      <c r="BS208" s="4"/>
      <c r="BT208" s="4">
        <v>0.98</v>
      </c>
      <c r="BU208" s="4">
        <v>0.87829999999999997</v>
      </c>
      <c r="BV208" s="5"/>
      <c r="BW208" s="5"/>
      <c r="BX208" s="5"/>
      <c r="BY208" s="5"/>
      <c r="BZ208" s="5"/>
      <c r="CA208" s="5"/>
      <c r="CB208" s="5"/>
      <c r="CC208" s="5"/>
      <c r="CD208" s="4"/>
      <c r="CE208" s="4"/>
      <c r="CF208" s="4"/>
      <c r="CG208" s="4"/>
      <c r="CH208" s="4"/>
      <c r="CI208" s="4"/>
      <c r="CJ208" s="4"/>
      <c r="CK208" s="4"/>
      <c r="CL208" s="5">
        <v>0.66049999999999998</v>
      </c>
      <c r="CM208" s="5">
        <v>0.76649999999999996</v>
      </c>
      <c r="CN208" s="5">
        <v>0.2477</v>
      </c>
      <c r="CO208" s="5">
        <v>1.26E-2</v>
      </c>
      <c r="CP208" s="5">
        <v>0.84730000000000005</v>
      </c>
      <c r="CQ208" s="5">
        <v>0.45290000000000002</v>
      </c>
      <c r="CR208" s="5">
        <v>1</v>
      </c>
      <c r="CS208" s="5">
        <v>2.1320000000000001</v>
      </c>
      <c r="CT208" s="4"/>
      <c r="CU208" s="4"/>
      <c r="CV208" s="4"/>
      <c r="CW208" s="4"/>
      <c r="CX208" s="4"/>
      <c r="CY208" s="4"/>
      <c r="CZ208" s="4"/>
      <c r="DA208" s="4"/>
      <c r="DB208" s="5"/>
      <c r="DC208" s="5"/>
      <c r="DD208" s="5"/>
      <c r="DE208" s="5"/>
      <c r="DF208" s="5"/>
      <c r="DG208" s="5"/>
      <c r="DH208" s="5"/>
      <c r="DI208" s="5"/>
      <c r="DJ208" s="4">
        <v>0.64339999999999997</v>
      </c>
      <c r="DK208" s="4">
        <v>0.72889999999999999</v>
      </c>
      <c r="DL208" s="4">
        <v>0.28720000000000001</v>
      </c>
      <c r="DM208" s="4">
        <v>2.0999999999999999E-3</v>
      </c>
      <c r="DN208" s="4">
        <v>0.87480000000000002</v>
      </c>
      <c r="DO208" s="4">
        <v>0.47970000000000002</v>
      </c>
      <c r="DP208" s="4">
        <v>1</v>
      </c>
      <c r="DQ208" s="4">
        <v>2.8176999999999999</v>
      </c>
      <c r="DR208" s="5">
        <v>0.65110000000000001</v>
      </c>
      <c r="DS208" s="5">
        <v>0.74670000000000003</v>
      </c>
      <c r="DT208" s="5">
        <v>0.27110000000000001</v>
      </c>
      <c r="DU208" s="5">
        <v>6.7000000000000002E-3</v>
      </c>
      <c r="DV208" s="5">
        <v>0.86619999999999997</v>
      </c>
      <c r="DW208" s="5">
        <v>0.46489999999999998</v>
      </c>
      <c r="DX208" s="5">
        <v>1</v>
      </c>
      <c r="DY208" s="5">
        <v>2.5767000000000002</v>
      </c>
      <c r="DZ208" s="4">
        <v>0.66</v>
      </c>
      <c r="EA208" s="4">
        <v>0.7651</v>
      </c>
      <c r="EB208" s="4">
        <v>0.25009999999999999</v>
      </c>
      <c r="EC208" s="4">
        <v>1.2699999999999999E-2</v>
      </c>
      <c r="ED208" s="4">
        <v>0.84730000000000005</v>
      </c>
      <c r="EE208" s="4">
        <v>0.45169999999999999</v>
      </c>
      <c r="EF208" s="4">
        <v>1</v>
      </c>
      <c r="EG208" s="4">
        <v>2.0581999999999998</v>
      </c>
      <c r="EH208" s="5">
        <v>0.67959999999999998</v>
      </c>
      <c r="EI208" s="5">
        <v>0.80979999999999996</v>
      </c>
      <c r="EJ208" s="5">
        <v>0.20930000000000001</v>
      </c>
      <c r="EK208" s="5">
        <v>2.1700000000000001E-2</v>
      </c>
      <c r="EL208" s="5">
        <v>0.8044</v>
      </c>
      <c r="EM208" s="5">
        <v>0.43159999999999998</v>
      </c>
      <c r="EN208" s="5">
        <v>0.99980000000000002</v>
      </c>
      <c r="EO208" s="5">
        <v>1.6162000000000001</v>
      </c>
      <c r="EP208" s="4"/>
      <c r="EQ208" s="4"/>
      <c r="ER208" s="4"/>
      <c r="ES208" s="4"/>
      <c r="ET208" s="4"/>
      <c r="EU208" s="4"/>
      <c r="EV208" s="4"/>
      <c r="EW208" s="4"/>
      <c r="EX208" s="5"/>
      <c r="EY208" s="5"/>
      <c r="EZ208" s="5"/>
      <c r="FA208" s="5"/>
      <c r="FB208" s="5"/>
      <c r="FC208" s="5"/>
      <c r="FD208" s="5"/>
      <c r="FE208" s="5"/>
      <c r="FF208" s="4"/>
      <c r="FG208" s="4"/>
      <c r="FH208" s="4"/>
      <c r="FI208" s="4"/>
      <c r="FJ208" s="4"/>
      <c r="FK208" s="4"/>
      <c r="FL208" s="4"/>
      <c r="FM208" s="4"/>
      <c r="FN208" s="5">
        <v>0.66059999999999997</v>
      </c>
      <c r="FO208" s="5">
        <v>0.76739999999999997</v>
      </c>
      <c r="FP208" s="5">
        <v>0.25140000000000001</v>
      </c>
      <c r="FQ208" s="5">
        <v>1.2699999999999999E-2</v>
      </c>
      <c r="FR208" s="5">
        <v>0.84809999999999997</v>
      </c>
      <c r="FS208" s="5">
        <v>0.45229999999999998</v>
      </c>
      <c r="FT208" s="5">
        <v>1</v>
      </c>
      <c r="FU208" s="5">
        <v>2.577</v>
      </c>
      <c r="FV208" s="4">
        <v>0.68</v>
      </c>
      <c r="FW208" s="4">
        <v>0.81059999999999999</v>
      </c>
      <c r="FX208" s="4">
        <v>0.2064</v>
      </c>
      <c r="FY208" s="4">
        <v>2.1499999999999998E-2</v>
      </c>
      <c r="FZ208" s="4">
        <v>0.80459999999999998</v>
      </c>
      <c r="GA208" s="4">
        <v>0.43380000000000002</v>
      </c>
      <c r="GB208" s="4">
        <v>0.99990000000000001</v>
      </c>
      <c r="GC208" s="4">
        <v>1.5325</v>
      </c>
      <c r="GD208" s="5"/>
      <c r="GE208" s="5"/>
      <c r="GF208" s="5"/>
      <c r="GG208" s="5"/>
      <c r="GH208" s="5"/>
      <c r="GI208" s="5"/>
      <c r="GJ208" s="5"/>
      <c r="GK208" s="5"/>
      <c r="GL208" s="4"/>
      <c r="GM208" s="4"/>
      <c r="GN208" s="4"/>
      <c r="GO208" s="4"/>
      <c r="GP208" s="4"/>
      <c r="GQ208" s="4"/>
      <c r="GR208" s="4"/>
      <c r="GS208" s="4"/>
      <c r="GT208" s="5"/>
      <c r="GU208" s="5"/>
      <c r="GV208" s="5"/>
      <c r="GW208" s="5"/>
      <c r="GX208" s="5"/>
      <c r="GY208" s="5"/>
      <c r="GZ208" s="5"/>
      <c r="HA208" s="5"/>
      <c r="HB208" s="4"/>
      <c r="HC208" s="4"/>
      <c r="HD208" s="4"/>
      <c r="HE208" s="4"/>
      <c r="HF208" s="4"/>
      <c r="HG208" s="4"/>
      <c r="HH208" s="4"/>
      <c r="HI208" s="4"/>
      <c r="HJ208" s="5"/>
      <c r="HK208" s="5"/>
      <c r="HL208" s="5"/>
      <c r="HM208" s="5"/>
      <c r="HN208" s="5"/>
      <c r="HO208" s="5"/>
      <c r="HP208" s="5"/>
      <c r="HQ208" s="5"/>
      <c r="HR208" s="4"/>
      <c r="HS208" s="4"/>
      <c r="HT208" s="4"/>
      <c r="HU208" s="4"/>
      <c r="HV208" s="4"/>
      <c r="HW208" s="4"/>
      <c r="HX208" s="4"/>
      <c r="HY208" s="4"/>
      <c r="HZ208" s="5"/>
      <c r="IA208" s="5"/>
      <c r="IB208" s="5"/>
      <c r="IC208" s="5"/>
      <c r="ID208" s="5"/>
      <c r="IE208" s="5"/>
      <c r="IF208" s="5"/>
      <c r="IG208" s="5"/>
      <c r="IH208" s="4"/>
      <c r="II208" s="4"/>
      <c r="IJ208" s="4"/>
      <c r="IK208" s="4"/>
      <c r="IL208" s="4"/>
      <c r="IM208" s="4"/>
      <c r="IN208" s="4"/>
      <c r="IO208" s="4"/>
      <c r="IP208" s="5"/>
      <c r="IQ208" s="5"/>
      <c r="IR208" s="5"/>
      <c r="IS208" s="5"/>
      <c r="IT208" s="5"/>
      <c r="IU208" s="5"/>
      <c r="IV208" s="5"/>
      <c r="IW208" s="5"/>
      <c r="IX208" s="4"/>
      <c r="IY208" s="4"/>
      <c r="IZ208" s="4"/>
      <c r="JA208" s="4"/>
      <c r="JB208" s="4"/>
      <c r="JC208" s="4"/>
      <c r="JD208" s="4"/>
      <c r="JE208" s="4"/>
      <c r="JF208" s="5"/>
      <c r="JG208" s="5"/>
      <c r="JH208" s="5"/>
      <c r="JI208" s="5"/>
      <c r="JJ208" s="5"/>
      <c r="JK208" s="5"/>
      <c r="JL208" s="5"/>
      <c r="JM208" s="5"/>
      <c r="JN208" s="4">
        <f t="shared" si="104"/>
        <v>0.66672500000000001</v>
      </c>
      <c r="JO208" s="4">
        <f t="shared" si="105"/>
        <v>0.78080000000000016</v>
      </c>
      <c r="JP208" s="4">
        <f t="shared" si="106"/>
        <v>0.23678749999999998</v>
      </c>
      <c r="JQ208" s="4">
        <f t="shared" si="107"/>
        <v>1.4712499999999998E-2</v>
      </c>
      <c r="JR208" s="4">
        <f t="shared" si="108"/>
        <v>0.82587500000000003</v>
      </c>
      <c r="JS208" s="4">
        <f t="shared" si="109"/>
        <v>0.4503363636363637</v>
      </c>
      <c r="JT208" s="4">
        <f t="shared" si="110"/>
        <v>0.99863125000000008</v>
      </c>
      <c r="JU208" s="4">
        <f t="shared" si="111"/>
        <v>2.0749312499999997</v>
      </c>
      <c r="JV208" s="1" t="str" cm="1">
        <f t="array" aca="1" ref="JV208" ca="1">CONCATENATE(INDIRECT(ADDRESS(1,MATCH(_xlfn.MINIFS(B208:JM208,metrics.rec,"MAE"),B208:JM208,0)+1)), ", ", INDIRECT(ADDRESS(2,MATCH(_xlfn.MINIFS(B208:JM208,metrics.rec,"MAE"),B208:JM208,0)+1)))</f>
        <v>k=5, r=0.1</v>
      </c>
      <c r="JW208" s="1" t="str" cm="1">
        <f t="array" aca="1" ref="JW208" ca="1">CONCATENATE(INDIRECT(ADDRESS(1,MATCH(_xlfn.MINIFS(B208:JM208,metrics.rec,"MSE"),B208:JM208,0)+1)), ", ", INDIRECT(ADDRESS(2,MATCH(_xlfn.MINIFS(B208:JM208,metrics.rec,"MSE"),B208:JM208,0)+1)))</f>
        <v>k=5, r=0.1</v>
      </c>
      <c r="JX208" s="1" t="str" cm="1">
        <f t="array" aca="1" ref="JX208" ca="1">CONCATENATE(INDIRECT(ADDRESS(1,MATCH(_xlfn.MAXIFS(B208:JM208,metrics.rec,"R"),B208:JM208,0)+1)), ", ", INDIRECT(ADDRESS(2,MATCH(_xlfn.MAXIFS(B208:JM208,metrics.rec,"R"),B208:JM208,0)+1)))</f>
        <v>k=10, r=0.1</v>
      </c>
      <c r="JY208" s="1" t="str" cm="1">
        <f t="array" aca="1" ref="JY208" ca="1">CONCATENATE(INDIRECT(ADDRESS(1,MATCH(_xlfn.MAXIFS(B208:JM208,metrics.rec,"Precision"),B208:JM208,0)+1)), ", ", INDIRECT(ADDRESS(2,MATCH(_xlfn.MAXIFS(B208:JM208,metrics.rec,"Precision"),B208:JM208,0)+1)))</f>
        <v>k=5, r=0.9</v>
      </c>
      <c r="JZ208" s="1" t="str" cm="1">
        <f t="array" aca="1" ref="JZ208" ca="1">CONCATENATE(INDIRECT(ADDRESS(1,MATCH(_xlfn.MAXIFS(B208:JM208,metrics.rec,"Recall"),B208:JM208,0)+1)), ", ", INDIRECT(ADDRESS(2,MATCH(_xlfn.MAXIFS(B208:JM208,metrics.rec,"Recall"),B208:JM208,0)+1)))</f>
        <v>k=5, r=0.1</v>
      </c>
      <c r="KA208" s="1" t="str" cm="1">
        <f t="array" aca="1" ref="KA208" ca="1">CONCATENATE(INDIRECT(ADDRESS(1,MATCH(_xlfn.MAXIFS(B208:JM208,metrics.rec,"Coverage"),B208:JM208,0)+1)), ", ", INDIRECT(ADDRESS(2,MATCH(_xlfn.MAXIFS(B208:JM208,metrics.rec,"Coverage"),B208:JM208,0)+1)))</f>
        <v>k=10, r=0.1</v>
      </c>
      <c r="KB208" s="1" t="str" cm="1">
        <f t="array" aca="1" ref="KB208" ca="1">CONCATENATE(INDIRECT(ADDRESS(1,MATCH(_xlfn.MAXIFS(B208:JM208,metrics.rec,"Recatio"),B208:JM208,0)+1)), ", ", INDIRECT(ADDRESS(2,MATCH(_xlfn.MAXIFS(B208:JM208,metrics.rec,"Recatio"),B208:JM208,0)+1)))</f>
        <v>k=5, r=0.1</v>
      </c>
      <c r="KC208" s="1" t="str" cm="1">
        <f t="array" aca="1" ref="KC208" ca="1">CONCATENATE(INDIRECT(ADDRESS(1,MATCH(_xlfn.MINIFS(B208:JM208,metrics.rec,"Time"),B208:JM208,0)+1)), ", ", INDIRECT(ADDRESS(2,MATCH(_xlfn.MINIFS(B208:JM208,metrics.rec,"Time"),B208:JM208,0)+1)))</f>
        <v>k=5, r=0.9</v>
      </c>
    </row>
    <row r="209" spans="1:289" x14ac:dyDescent="0.2">
      <c r="A209" s="1" t="s">
        <v>180</v>
      </c>
      <c r="B209" s="4">
        <v>0.6401</v>
      </c>
      <c r="C209" s="4">
        <v>0.71989999999999998</v>
      </c>
      <c r="D209" s="4">
        <v>0.27579999999999999</v>
      </c>
      <c r="E209" s="4">
        <v>2.0999999999999999E-3</v>
      </c>
      <c r="F209" s="4">
        <v>0.87680000000000002</v>
      </c>
      <c r="G209" s="4"/>
      <c r="H209" s="4">
        <v>1</v>
      </c>
      <c r="I209" s="4">
        <v>2.6343000000000001</v>
      </c>
      <c r="J209" s="5">
        <v>0.6452</v>
      </c>
      <c r="K209" s="5">
        <v>0.7359</v>
      </c>
      <c r="L209" s="5">
        <v>0.2838</v>
      </c>
      <c r="M209" s="5">
        <v>4.1000000000000003E-3</v>
      </c>
      <c r="N209" s="5">
        <v>0.87319999999999998</v>
      </c>
      <c r="O209" s="5">
        <v>0.48980000000000001</v>
      </c>
      <c r="P209" s="5">
        <v>1</v>
      </c>
      <c r="Q209" s="5">
        <v>2.5364</v>
      </c>
      <c r="R209" s="4">
        <v>0.65100000000000002</v>
      </c>
      <c r="S209" s="4">
        <v>0.74850000000000005</v>
      </c>
      <c r="T209" s="4">
        <v>0.27079999999999999</v>
      </c>
      <c r="U209" s="4">
        <v>6.4000000000000003E-3</v>
      </c>
      <c r="V209" s="4">
        <v>0.86760000000000004</v>
      </c>
      <c r="W209" s="4"/>
      <c r="X209" s="4">
        <v>1</v>
      </c>
      <c r="Y209" s="4">
        <v>2.4636999999999998</v>
      </c>
      <c r="Z209" s="5">
        <v>0.65349999999999997</v>
      </c>
      <c r="AA209" s="5">
        <v>0.75149999999999995</v>
      </c>
      <c r="AB209" s="5">
        <v>0.26200000000000001</v>
      </c>
      <c r="AC209" s="5">
        <v>9.1000000000000004E-3</v>
      </c>
      <c r="AD209" s="5">
        <v>0.86060000000000003</v>
      </c>
      <c r="AE209" s="5">
        <v>0.47870000000000001</v>
      </c>
      <c r="AF209" s="5">
        <v>1</v>
      </c>
      <c r="AG209" s="5">
        <v>2.2764000000000002</v>
      </c>
      <c r="AH209" s="4">
        <v>0.66239999999999999</v>
      </c>
      <c r="AI209" s="4">
        <v>0.77049999999999996</v>
      </c>
      <c r="AJ209" s="4">
        <v>0.26090000000000002</v>
      </c>
      <c r="AK209" s="4">
        <v>1.2200000000000001E-2</v>
      </c>
      <c r="AL209" s="4">
        <v>0.8468</v>
      </c>
      <c r="AM209" s="4"/>
      <c r="AN209" s="4">
        <v>1</v>
      </c>
      <c r="AO209" s="4">
        <v>2.0539000000000001</v>
      </c>
      <c r="AP209" s="5">
        <v>0.66590000000000005</v>
      </c>
      <c r="AQ209" s="5">
        <v>0.77939999999999998</v>
      </c>
      <c r="AR209" s="5">
        <v>0.23730000000000001</v>
      </c>
      <c r="AS209" s="5">
        <v>1.6E-2</v>
      </c>
      <c r="AT209" s="5">
        <v>0.8327</v>
      </c>
      <c r="AU209" s="5">
        <v>0.46060000000000001</v>
      </c>
      <c r="AV209" s="5">
        <v>1</v>
      </c>
      <c r="AW209" s="5">
        <v>2.0144000000000002</v>
      </c>
      <c r="AX209" s="4">
        <v>0.67810000000000004</v>
      </c>
      <c r="AY209" s="4">
        <v>0.80640000000000001</v>
      </c>
      <c r="AZ209" s="4">
        <v>0.2064</v>
      </c>
      <c r="BA209" s="4">
        <v>2.1000000000000001E-2</v>
      </c>
      <c r="BB209" s="4">
        <v>0.80820000000000003</v>
      </c>
      <c r="BC209" s="4"/>
      <c r="BD209" s="4">
        <v>1</v>
      </c>
      <c r="BE209" s="4">
        <v>1.7107000000000001</v>
      </c>
      <c r="BF209" s="5">
        <v>0.69810000000000005</v>
      </c>
      <c r="BG209" s="5">
        <v>0.85609999999999997</v>
      </c>
      <c r="BH209" s="5">
        <v>0.1782</v>
      </c>
      <c r="BI209" s="5">
        <v>2.8199999999999999E-2</v>
      </c>
      <c r="BJ209" s="5">
        <v>0.75580000000000003</v>
      </c>
      <c r="BK209" s="5">
        <v>0.42420000000000002</v>
      </c>
      <c r="BL209" s="5">
        <v>0.99839999999999995</v>
      </c>
      <c r="BM209" s="5">
        <v>1.3592</v>
      </c>
      <c r="BN209" s="4">
        <v>0.73629999999999995</v>
      </c>
      <c r="BO209" s="4">
        <v>0.94320000000000004</v>
      </c>
      <c r="BP209" s="4">
        <v>0.1152</v>
      </c>
      <c r="BQ209" s="4">
        <v>4.3200000000000002E-2</v>
      </c>
      <c r="BR209" s="4">
        <v>0.61709999999999998</v>
      </c>
      <c r="BS209" s="4"/>
      <c r="BT209" s="4">
        <v>0.98</v>
      </c>
      <c r="BU209" s="4">
        <v>0.89759999999999995</v>
      </c>
      <c r="BV209" s="5"/>
      <c r="BW209" s="5"/>
      <c r="BX209" s="5"/>
      <c r="BY209" s="5"/>
      <c r="BZ209" s="5"/>
      <c r="CA209" s="5"/>
      <c r="CB209" s="5"/>
      <c r="CC209" s="5"/>
      <c r="CD209" s="4"/>
      <c r="CE209" s="4"/>
      <c r="CF209" s="4"/>
      <c r="CG209" s="4"/>
      <c r="CH209" s="4"/>
      <c r="CI209" s="4"/>
      <c r="CJ209" s="4"/>
      <c r="CK209" s="4"/>
      <c r="CL209" s="5">
        <v>0.65959999999999996</v>
      </c>
      <c r="CM209" s="5">
        <v>0.76690000000000003</v>
      </c>
      <c r="CN209" s="5">
        <v>0.25040000000000001</v>
      </c>
      <c r="CO209" s="5">
        <v>1.21E-2</v>
      </c>
      <c r="CP209" s="5">
        <v>0.84919999999999995</v>
      </c>
      <c r="CQ209" s="5">
        <v>0.47099999999999997</v>
      </c>
      <c r="CR209" s="5">
        <v>1</v>
      </c>
      <c r="CS209" s="5">
        <v>2.1446999999999998</v>
      </c>
      <c r="CT209" s="4"/>
      <c r="CU209" s="4"/>
      <c r="CV209" s="4"/>
      <c r="CW209" s="4"/>
      <c r="CX209" s="4"/>
      <c r="CY209" s="4"/>
      <c r="CZ209" s="4"/>
      <c r="DA209" s="4"/>
      <c r="DB209" s="5"/>
      <c r="DC209" s="5"/>
      <c r="DD209" s="5"/>
      <c r="DE209" s="5"/>
      <c r="DF209" s="5"/>
      <c r="DG209" s="5"/>
      <c r="DH209" s="5"/>
      <c r="DI209" s="5"/>
      <c r="DJ209" s="4">
        <v>0.64290000000000003</v>
      </c>
      <c r="DK209" s="4">
        <v>0.73</v>
      </c>
      <c r="DL209" s="4">
        <v>0.28870000000000001</v>
      </c>
      <c r="DM209" s="4">
        <v>2.0999999999999999E-3</v>
      </c>
      <c r="DN209" s="4">
        <v>0.876</v>
      </c>
      <c r="DO209" s="4">
        <v>0.49940000000000001</v>
      </c>
      <c r="DP209" s="4">
        <v>1</v>
      </c>
      <c r="DQ209" s="4">
        <v>2.8462999999999998</v>
      </c>
      <c r="DR209" s="5">
        <v>0.65039999999999998</v>
      </c>
      <c r="DS209" s="5">
        <v>0.74709999999999999</v>
      </c>
      <c r="DT209" s="5">
        <v>0.27339999999999998</v>
      </c>
      <c r="DU209" s="5">
        <v>6.4000000000000003E-3</v>
      </c>
      <c r="DV209" s="5">
        <v>0.8679</v>
      </c>
      <c r="DW209" s="5">
        <v>0.48370000000000002</v>
      </c>
      <c r="DX209" s="5">
        <v>1</v>
      </c>
      <c r="DY209" s="5">
        <v>2.6006</v>
      </c>
      <c r="DZ209" s="4">
        <v>0.65949999999999998</v>
      </c>
      <c r="EA209" s="4">
        <v>0.76600000000000001</v>
      </c>
      <c r="EB209" s="4">
        <v>0.25259999999999999</v>
      </c>
      <c r="EC209" s="4">
        <v>1.2200000000000001E-2</v>
      </c>
      <c r="ED209" s="4">
        <v>0.84919999999999995</v>
      </c>
      <c r="EE209" s="4">
        <v>0.46970000000000001</v>
      </c>
      <c r="EF209" s="4">
        <v>1</v>
      </c>
      <c r="EG209" s="4">
        <v>2.0531999999999999</v>
      </c>
      <c r="EH209" s="5">
        <v>0.67889999999999995</v>
      </c>
      <c r="EI209" s="5">
        <v>0.81040000000000001</v>
      </c>
      <c r="EJ209" s="5">
        <v>0.21260000000000001</v>
      </c>
      <c r="EK209" s="5">
        <v>2.1000000000000001E-2</v>
      </c>
      <c r="EL209" s="5">
        <v>0.80720000000000003</v>
      </c>
      <c r="EM209" s="5">
        <v>0.4461</v>
      </c>
      <c r="EN209" s="5">
        <v>0.99980000000000002</v>
      </c>
      <c r="EO209" s="5">
        <v>1.6772</v>
      </c>
      <c r="EP209" s="4"/>
      <c r="EQ209" s="4"/>
      <c r="ER209" s="4"/>
      <c r="ES209" s="4"/>
      <c r="ET209" s="4"/>
      <c r="EU209" s="4"/>
      <c r="EV209" s="4"/>
      <c r="EW209" s="4"/>
      <c r="EX209" s="5"/>
      <c r="EY209" s="5"/>
      <c r="EZ209" s="5"/>
      <c r="FA209" s="5"/>
      <c r="FB209" s="5"/>
      <c r="FC209" s="5"/>
      <c r="FD209" s="5"/>
      <c r="FE209" s="5"/>
      <c r="FF209" s="4"/>
      <c r="FG209" s="4"/>
      <c r="FH209" s="4"/>
      <c r="FI209" s="4"/>
      <c r="FJ209" s="4"/>
      <c r="FK209" s="4"/>
      <c r="FL209" s="4"/>
      <c r="FM209" s="4"/>
      <c r="FN209" s="5">
        <v>0.66</v>
      </c>
      <c r="FO209" s="5">
        <v>0.76790000000000003</v>
      </c>
      <c r="FP209" s="5">
        <v>0.25230000000000002</v>
      </c>
      <c r="FQ209" s="5">
        <v>1.2200000000000001E-2</v>
      </c>
      <c r="FR209" s="5">
        <v>0.85019999999999996</v>
      </c>
      <c r="FS209" s="5">
        <v>0.47020000000000001</v>
      </c>
      <c r="FT209" s="5">
        <v>1</v>
      </c>
      <c r="FU209" s="5">
        <v>2.5777999999999999</v>
      </c>
      <c r="FV209" s="4">
        <v>0.67949999999999999</v>
      </c>
      <c r="FW209" s="4">
        <v>0.81159999999999999</v>
      </c>
      <c r="FX209" s="4">
        <v>0.2077</v>
      </c>
      <c r="FY209" s="4">
        <v>2.0899999999999998E-2</v>
      </c>
      <c r="FZ209" s="4">
        <v>0.8075</v>
      </c>
      <c r="GA209" s="4">
        <v>0.44890000000000002</v>
      </c>
      <c r="GB209" s="4">
        <v>0.99990000000000001</v>
      </c>
      <c r="GC209" s="4">
        <v>1.5467</v>
      </c>
      <c r="GD209" s="5"/>
      <c r="GE209" s="5"/>
      <c r="GF209" s="5"/>
      <c r="GG209" s="5"/>
      <c r="GH209" s="5"/>
      <c r="GI209" s="5"/>
      <c r="GJ209" s="5"/>
      <c r="GK209" s="5"/>
      <c r="GL209" s="4"/>
      <c r="GM209" s="4"/>
      <c r="GN209" s="4"/>
      <c r="GO209" s="4"/>
      <c r="GP209" s="4"/>
      <c r="GQ209" s="4"/>
      <c r="GR209" s="4"/>
      <c r="GS209" s="4"/>
      <c r="GT209" s="5"/>
      <c r="GU209" s="5"/>
      <c r="GV209" s="5"/>
      <c r="GW209" s="5"/>
      <c r="GX209" s="5"/>
      <c r="GY209" s="5"/>
      <c r="GZ209" s="5"/>
      <c r="HA209" s="5"/>
      <c r="HB209" s="4"/>
      <c r="HC209" s="4"/>
      <c r="HD209" s="4"/>
      <c r="HE209" s="4"/>
      <c r="HF209" s="4"/>
      <c r="HG209" s="4"/>
      <c r="HH209" s="4"/>
      <c r="HI209" s="4"/>
      <c r="HJ209" s="5"/>
      <c r="HK209" s="5"/>
      <c r="HL209" s="5"/>
      <c r="HM209" s="5"/>
      <c r="HN209" s="5"/>
      <c r="HO209" s="5"/>
      <c r="HP209" s="5"/>
      <c r="HQ209" s="5"/>
      <c r="HR209" s="4"/>
      <c r="HS209" s="4"/>
      <c r="HT209" s="4"/>
      <c r="HU209" s="4"/>
      <c r="HV209" s="4"/>
      <c r="HW209" s="4"/>
      <c r="HX209" s="4"/>
      <c r="HY209" s="4"/>
      <c r="HZ209" s="5"/>
      <c r="IA209" s="5"/>
      <c r="IB209" s="5"/>
      <c r="IC209" s="5"/>
      <c r="ID209" s="5"/>
      <c r="IE209" s="5"/>
      <c r="IF209" s="5"/>
      <c r="IG209" s="5"/>
      <c r="IH209" s="4"/>
      <c r="II209" s="4"/>
      <c r="IJ209" s="4"/>
      <c r="IK209" s="4"/>
      <c r="IL209" s="4"/>
      <c r="IM209" s="4"/>
      <c r="IN209" s="4"/>
      <c r="IO209" s="4"/>
      <c r="IP209" s="5"/>
      <c r="IQ209" s="5"/>
      <c r="IR209" s="5"/>
      <c r="IS209" s="5"/>
      <c r="IT209" s="5"/>
      <c r="IU209" s="5"/>
      <c r="IV209" s="5"/>
      <c r="IW209" s="5"/>
      <c r="IX209" s="4"/>
      <c r="IY209" s="4"/>
      <c r="IZ209" s="4"/>
      <c r="JA209" s="4"/>
      <c r="JB209" s="4"/>
      <c r="JC209" s="4"/>
      <c r="JD209" s="4"/>
      <c r="JE209" s="4"/>
      <c r="JF209" s="5"/>
      <c r="JG209" s="5"/>
      <c r="JH209" s="5"/>
      <c r="JI209" s="5"/>
      <c r="JJ209" s="5"/>
      <c r="JK209" s="5"/>
      <c r="JL209" s="5"/>
      <c r="JM209" s="5"/>
      <c r="JN209" s="4">
        <f t="shared" si="104"/>
        <v>0.66633750000000003</v>
      </c>
      <c r="JO209" s="4">
        <f t="shared" si="105"/>
        <v>0.78195625000000002</v>
      </c>
      <c r="JP209" s="4">
        <f t="shared" si="106"/>
        <v>0.23925625</v>
      </c>
      <c r="JQ209" s="4">
        <f t="shared" si="107"/>
        <v>1.4324999999999997E-2</v>
      </c>
      <c r="JR209" s="4">
        <f t="shared" si="108"/>
        <v>0.82787499999999992</v>
      </c>
      <c r="JS209" s="4">
        <f t="shared" si="109"/>
        <v>0.46748181818181822</v>
      </c>
      <c r="JT209" s="4">
        <f t="shared" si="110"/>
        <v>0.99863125000000008</v>
      </c>
      <c r="JU209" s="4">
        <f t="shared" si="111"/>
        <v>2.0870687500000003</v>
      </c>
      <c r="JV209" s="1" t="str" cm="1">
        <f t="array" aca="1" ref="JV209" ca="1">CONCATENATE(INDIRECT(ADDRESS(1,MATCH(_xlfn.MINIFS(B209:JM209,metrics.rec,"MAE"),B209:JM209,0)+1)), ", ", INDIRECT(ADDRESS(2,MATCH(_xlfn.MINIFS(B209:JM209,metrics.rec,"MAE"),B209:JM209,0)+1)))</f>
        <v>k=5, r=0.1</v>
      </c>
      <c r="JW209" s="1" t="str" cm="1">
        <f t="array" aca="1" ref="JW209" ca="1">CONCATENATE(INDIRECT(ADDRESS(1,MATCH(_xlfn.MINIFS(B209:JM209,metrics.rec,"MSE"),B209:JM209,0)+1)), ", ", INDIRECT(ADDRESS(2,MATCH(_xlfn.MINIFS(B209:JM209,metrics.rec,"MSE"),B209:JM209,0)+1)))</f>
        <v>k=5, r=0.1</v>
      </c>
      <c r="JX209" s="1" t="str" cm="1">
        <f t="array" aca="1" ref="JX209" ca="1">CONCATENATE(INDIRECT(ADDRESS(1,MATCH(_xlfn.MAXIFS(B209:JM209,metrics.rec,"R"),B209:JM209,0)+1)), ", ", INDIRECT(ADDRESS(2,MATCH(_xlfn.MAXIFS(B209:JM209,metrics.rec,"R"),B209:JM209,0)+1)))</f>
        <v>k=10, r=0.1</v>
      </c>
      <c r="JY209" s="1" t="str" cm="1">
        <f t="array" aca="1" ref="JY209" ca="1">CONCATENATE(INDIRECT(ADDRESS(1,MATCH(_xlfn.MAXIFS(B209:JM209,metrics.rec,"Precision"),B209:JM209,0)+1)), ", ", INDIRECT(ADDRESS(2,MATCH(_xlfn.MAXIFS(B209:JM209,metrics.rec,"Precision"),B209:JM209,0)+1)))</f>
        <v>k=5, r=0.9</v>
      </c>
      <c r="JZ209" s="1" t="str" cm="1">
        <f t="array" aca="1" ref="JZ209" ca="1">CONCATENATE(INDIRECT(ADDRESS(1,MATCH(_xlfn.MAXIFS(B209:JM209,metrics.rec,"Recall"),B209:JM209,0)+1)), ", ", INDIRECT(ADDRESS(2,MATCH(_xlfn.MAXIFS(B209:JM209,metrics.rec,"Recall"),B209:JM209,0)+1)))</f>
        <v>k=5, r=0.1</v>
      </c>
      <c r="KA209" s="1" t="str" cm="1">
        <f t="array" aca="1" ref="KA209" ca="1">CONCATENATE(INDIRECT(ADDRESS(1,MATCH(_xlfn.MAXIFS(B209:JM209,metrics.rec,"Coverage"),B209:JM209,0)+1)), ", ", INDIRECT(ADDRESS(2,MATCH(_xlfn.MAXIFS(B209:JM209,metrics.rec,"Coverage"),B209:JM209,0)+1)))</f>
        <v>k=10, r=0.1</v>
      </c>
      <c r="KB209" s="1" t="str" cm="1">
        <f t="array" aca="1" ref="KB209" ca="1">CONCATENATE(INDIRECT(ADDRESS(1,MATCH(_xlfn.MAXIFS(B209:JM209,metrics.rec,"Recatio"),B209:JM209,0)+1)), ", ", INDIRECT(ADDRESS(2,MATCH(_xlfn.MAXIFS(B209:JM209,metrics.rec,"Recatio"),B209:JM209,0)+1)))</f>
        <v>k=5, r=0.1</v>
      </c>
      <c r="KC209" s="1" t="str" cm="1">
        <f t="array" aca="1" ref="KC209" ca="1">CONCATENATE(INDIRECT(ADDRESS(1,MATCH(_xlfn.MINIFS(B209:JM209,metrics.rec,"Time"),B209:JM209,0)+1)), ", ", INDIRECT(ADDRESS(2,MATCH(_xlfn.MINIFS(B209:JM209,metrics.rec,"Time"),B209:JM209,0)+1)))</f>
        <v>k=5, r=0.9</v>
      </c>
    </row>
    <row r="210" spans="1:289" x14ac:dyDescent="0.2">
      <c r="A210" s="1" t="s">
        <v>181</v>
      </c>
      <c r="B210" s="4">
        <v>0.63859999999999995</v>
      </c>
      <c r="C210" s="4">
        <v>0.7157</v>
      </c>
      <c r="D210" s="4">
        <v>0.27739999999999998</v>
      </c>
      <c r="E210" s="4">
        <v>2.3999999999999998E-3</v>
      </c>
      <c r="F210" s="4">
        <v>0.87460000000000004</v>
      </c>
      <c r="G210" s="4"/>
      <c r="H210" s="4">
        <v>1</v>
      </c>
      <c r="I210" s="4">
        <v>2.5798999999999999</v>
      </c>
      <c r="J210" s="5">
        <v>0.64510000000000001</v>
      </c>
      <c r="K210" s="5">
        <v>0.73299999999999998</v>
      </c>
      <c r="L210" s="5">
        <v>0.2787</v>
      </c>
      <c r="M210" s="5">
        <v>4.7999999999999996E-3</v>
      </c>
      <c r="N210" s="5">
        <v>0.87139999999999995</v>
      </c>
      <c r="O210" s="5">
        <v>0.41839999999999999</v>
      </c>
      <c r="P210" s="5">
        <v>1</v>
      </c>
      <c r="Q210" s="5">
        <v>2.5575999999999999</v>
      </c>
      <c r="R210" s="4">
        <v>0.65100000000000002</v>
      </c>
      <c r="S210" s="4">
        <v>0.74570000000000003</v>
      </c>
      <c r="T210" s="4">
        <v>0.26440000000000002</v>
      </c>
      <c r="U210" s="4">
        <v>7.4999999999999997E-3</v>
      </c>
      <c r="V210" s="4">
        <v>0.86460000000000004</v>
      </c>
      <c r="W210" s="4"/>
      <c r="X210" s="4">
        <v>1</v>
      </c>
      <c r="Y210" s="4">
        <v>2.4037999999999999</v>
      </c>
      <c r="Z210" s="5">
        <v>0.65439999999999998</v>
      </c>
      <c r="AA210" s="5">
        <v>0.75139999999999996</v>
      </c>
      <c r="AB210" s="5">
        <v>0.25230000000000002</v>
      </c>
      <c r="AC210" s="5">
        <v>1.06E-2</v>
      </c>
      <c r="AD210" s="5">
        <v>0.85699999999999998</v>
      </c>
      <c r="AE210" s="5">
        <v>0.4088</v>
      </c>
      <c r="AF210" s="5">
        <v>1</v>
      </c>
      <c r="AG210" s="5">
        <v>2.2223000000000002</v>
      </c>
      <c r="AH210" s="4">
        <v>0.66049999999999998</v>
      </c>
      <c r="AI210" s="4">
        <v>0.76529999999999998</v>
      </c>
      <c r="AJ210" s="4">
        <v>0.24310000000000001</v>
      </c>
      <c r="AK210" s="4">
        <v>1.4200000000000001E-2</v>
      </c>
      <c r="AL210" s="4">
        <v>0.84409999999999996</v>
      </c>
      <c r="AM210" s="4"/>
      <c r="AN210" s="4">
        <v>1</v>
      </c>
      <c r="AO210" s="4">
        <v>2.0371000000000001</v>
      </c>
      <c r="AP210" s="5">
        <v>0.66900000000000004</v>
      </c>
      <c r="AQ210" s="5">
        <v>0.7833</v>
      </c>
      <c r="AR210" s="5">
        <v>0.21560000000000001</v>
      </c>
      <c r="AS210" s="5">
        <v>1.8499999999999999E-2</v>
      </c>
      <c r="AT210" s="5">
        <v>0.82509999999999994</v>
      </c>
      <c r="AU210" s="5">
        <v>0.39319999999999999</v>
      </c>
      <c r="AV210" s="5">
        <v>1</v>
      </c>
      <c r="AW210" s="5">
        <v>1.9931000000000001</v>
      </c>
      <c r="AX210" s="4">
        <v>0.68279999999999996</v>
      </c>
      <c r="AY210" s="4">
        <v>0.81289999999999996</v>
      </c>
      <c r="AZ210" s="4">
        <v>0.18779999999999999</v>
      </c>
      <c r="BA210" s="4">
        <v>2.41E-2</v>
      </c>
      <c r="BB210" s="4">
        <v>0.79679999999999995</v>
      </c>
      <c r="BC210" s="4"/>
      <c r="BD210" s="4">
        <v>1</v>
      </c>
      <c r="BE210" s="4">
        <v>1.6736</v>
      </c>
      <c r="BF210" s="5">
        <v>0.70489999999999997</v>
      </c>
      <c r="BG210" s="5">
        <v>0.86799999999999999</v>
      </c>
      <c r="BH210" s="5">
        <v>0.16070000000000001</v>
      </c>
      <c r="BI210" s="5">
        <v>3.1600000000000003E-2</v>
      </c>
      <c r="BJ210" s="5">
        <v>0.73650000000000004</v>
      </c>
      <c r="BK210" s="5">
        <v>0.36919999999999997</v>
      </c>
      <c r="BL210" s="5">
        <v>0.99839999999999995</v>
      </c>
      <c r="BM210" s="5">
        <v>1.323</v>
      </c>
      <c r="BN210" s="4">
        <v>0.74570000000000003</v>
      </c>
      <c r="BO210" s="4">
        <v>0.96260000000000001</v>
      </c>
      <c r="BP210" s="4">
        <v>0.1066</v>
      </c>
      <c r="BQ210" s="4">
        <v>4.3799999999999999E-2</v>
      </c>
      <c r="BR210" s="4">
        <v>0.58860000000000001</v>
      </c>
      <c r="BS210" s="4"/>
      <c r="BT210" s="4">
        <v>0.98</v>
      </c>
      <c r="BU210" s="4">
        <v>0.879</v>
      </c>
      <c r="BV210" s="5"/>
      <c r="BW210" s="5"/>
      <c r="BX210" s="5"/>
      <c r="BY210" s="5"/>
      <c r="BZ210" s="5"/>
      <c r="CA210" s="5"/>
      <c r="CB210" s="5"/>
      <c r="CC210" s="5"/>
      <c r="CD210" s="4"/>
      <c r="CE210" s="4"/>
      <c r="CF210" s="4"/>
      <c r="CG210" s="4"/>
      <c r="CH210" s="4"/>
      <c r="CI210" s="4"/>
      <c r="CJ210" s="4"/>
      <c r="CK210" s="4"/>
      <c r="CL210" s="5">
        <v>0.66069999999999995</v>
      </c>
      <c r="CM210" s="5">
        <v>0.76659999999999995</v>
      </c>
      <c r="CN210" s="5">
        <v>0.2402</v>
      </c>
      <c r="CO210" s="5">
        <v>1.4200000000000001E-2</v>
      </c>
      <c r="CP210" s="5">
        <v>0.84409999999999996</v>
      </c>
      <c r="CQ210" s="5">
        <v>0.40079999999999999</v>
      </c>
      <c r="CR210" s="5">
        <v>1</v>
      </c>
      <c r="CS210" s="5">
        <v>2.1042999999999998</v>
      </c>
      <c r="CT210" s="4"/>
      <c r="CU210" s="4"/>
      <c r="CV210" s="4"/>
      <c r="CW210" s="4"/>
      <c r="CX210" s="4"/>
      <c r="CY210" s="4"/>
      <c r="CZ210" s="4"/>
      <c r="DA210" s="4"/>
      <c r="DB210" s="5"/>
      <c r="DC210" s="5"/>
      <c r="DD210" s="5"/>
      <c r="DE210" s="5"/>
      <c r="DF210" s="5"/>
      <c r="DG210" s="5"/>
      <c r="DH210" s="5"/>
      <c r="DI210" s="5"/>
      <c r="DJ210" s="4">
        <v>0.64229999999999998</v>
      </c>
      <c r="DK210" s="4">
        <v>0.72729999999999995</v>
      </c>
      <c r="DL210" s="4">
        <v>0.28289999999999998</v>
      </c>
      <c r="DM210" s="4">
        <v>2.3999999999999998E-3</v>
      </c>
      <c r="DN210" s="4">
        <v>0.87450000000000006</v>
      </c>
      <c r="DO210" s="4">
        <v>0.42859999999999998</v>
      </c>
      <c r="DP210" s="4">
        <v>1</v>
      </c>
      <c r="DQ210" s="4">
        <v>2.7805</v>
      </c>
      <c r="DR210" s="5">
        <v>0.65010000000000001</v>
      </c>
      <c r="DS210" s="5">
        <v>0.74390000000000001</v>
      </c>
      <c r="DT210" s="5">
        <v>0.26379999999999998</v>
      </c>
      <c r="DU210" s="5">
        <v>7.4999999999999997E-3</v>
      </c>
      <c r="DV210" s="5">
        <v>0.86499999999999999</v>
      </c>
      <c r="DW210" s="5">
        <v>0.41399999999999998</v>
      </c>
      <c r="DX210" s="5">
        <v>1</v>
      </c>
      <c r="DY210" s="5">
        <v>2.5510000000000002</v>
      </c>
      <c r="DZ210" s="4">
        <v>0.66069999999999995</v>
      </c>
      <c r="EA210" s="4">
        <v>0.76600000000000001</v>
      </c>
      <c r="EB210" s="4">
        <v>0.24149999999999999</v>
      </c>
      <c r="EC210" s="4">
        <v>1.4200000000000001E-2</v>
      </c>
      <c r="ED210" s="4">
        <v>0.84470000000000001</v>
      </c>
      <c r="EE210" s="4">
        <v>0.40079999999999999</v>
      </c>
      <c r="EF210" s="4">
        <v>1</v>
      </c>
      <c r="EG210" s="4">
        <v>2.0017</v>
      </c>
      <c r="EH210" s="5">
        <v>0.68320000000000003</v>
      </c>
      <c r="EI210" s="5">
        <v>0.81730000000000003</v>
      </c>
      <c r="EJ210" s="5">
        <v>0.1948</v>
      </c>
      <c r="EK210" s="5">
        <v>2.4199999999999999E-2</v>
      </c>
      <c r="EL210" s="5">
        <v>0.7964</v>
      </c>
      <c r="EM210" s="5">
        <v>0.3826</v>
      </c>
      <c r="EN210" s="5">
        <v>0.99980000000000002</v>
      </c>
      <c r="EO210" s="5">
        <v>1.6849000000000001</v>
      </c>
      <c r="EP210" s="4"/>
      <c r="EQ210" s="4"/>
      <c r="ER210" s="4"/>
      <c r="ES210" s="4"/>
      <c r="ET210" s="4"/>
      <c r="EU210" s="4"/>
      <c r="EV210" s="4"/>
      <c r="EW210" s="4"/>
      <c r="EX210" s="5"/>
      <c r="EY210" s="5"/>
      <c r="EZ210" s="5"/>
      <c r="FA210" s="5"/>
      <c r="FB210" s="5"/>
      <c r="FC210" s="5"/>
      <c r="FD210" s="5"/>
      <c r="FE210" s="5"/>
      <c r="FF210" s="4"/>
      <c r="FG210" s="4"/>
      <c r="FH210" s="4"/>
      <c r="FI210" s="4"/>
      <c r="FJ210" s="4"/>
      <c r="FK210" s="4"/>
      <c r="FL210" s="4"/>
      <c r="FM210" s="4"/>
      <c r="FN210" s="5">
        <v>0.66139999999999999</v>
      </c>
      <c r="FO210" s="5">
        <v>0.76870000000000005</v>
      </c>
      <c r="FP210" s="5">
        <v>0.24249999999999999</v>
      </c>
      <c r="FQ210" s="5">
        <v>1.4200000000000001E-2</v>
      </c>
      <c r="FR210" s="5">
        <v>0.84519999999999995</v>
      </c>
      <c r="FS210" s="5">
        <v>0.4012</v>
      </c>
      <c r="FT210" s="5">
        <v>1</v>
      </c>
      <c r="FU210" s="5">
        <v>2.5392000000000001</v>
      </c>
      <c r="FV210" s="4">
        <v>0.68340000000000001</v>
      </c>
      <c r="FW210" s="4">
        <v>0.81759999999999999</v>
      </c>
      <c r="FX210" s="4">
        <v>0.19170000000000001</v>
      </c>
      <c r="FY210" s="4">
        <v>2.4E-2</v>
      </c>
      <c r="FZ210" s="4">
        <v>0.79630000000000001</v>
      </c>
      <c r="GA210" s="4">
        <v>0.38490000000000002</v>
      </c>
      <c r="GB210" s="4">
        <v>0.99990000000000001</v>
      </c>
      <c r="GC210" s="4">
        <v>1.5658000000000001</v>
      </c>
      <c r="GD210" s="5"/>
      <c r="GE210" s="5"/>
      <c r="GF210" s="5"/>
      <c r="GG210" s="5"/>
      <c r="GH210" s="5"/>
      <c r="GI210" s="5"/>
      <c r="GJ210" s="5"/>
      <c r="GK210" s="5"/>
      <c r="GL210" s="4"/>
      <c r="GM210" s="4"/>
      <c r="GN210" s="4"/>
      <c r="GO210" s="4"/>
      <c r="GP210" s="4"/>
      <c r="GQ210" s="4"/>
      <c r="GR210" s="4"/>
      <c r="GS210" s="4"/>
      <c r="GT210" s="5"/>
      <c r="GU210" s="5"/>
      <c r="GV210" s="5"/>
      <c r="GW210" s="5"/>
      <c r="GX210" s="5"/>
      <c r="GY210" s="5"/>
      <c r="GZ210" s="5"/>
      <c r="HA210" s="5"/>
      <c r="HB210" s="4"/>
      <c r="HC210" s="4"/>
      <c r="HD210" s="4"/>
      <c r="HE210" s="4"/>
      <c r="HF210" s="4"/>
      <c r="HG210" s="4"/>
      <c r="HH210" s="4"/>
      <c r="HI210" s="4"/>
      <c r="HJ210" s="5"/>
      <c r="HK210" s="5"/>
      <c r="HL210" s="5"/>
      <c r="HM210" s="5"/>
      <c r="HN210" s="5"/>
      <c r="HO210" s="5"/>
      <c r="HP210" s="5"/>
      <c r="HQ210" s="5"/>
      <c r="HR210" s="4"/>
      <c r="HS210" s="4"/>
      <c r="HT210" s="4"/>
      <c r="HU210" s="4"/>
      <c r="HV210" s="4"/>
      <c r="HW210" s="4"/>
      <c r="HX210" s="4"/>
      <c r="HY210" s="4"/>
      <c r="HZ210" s="5"/>
      <c r="IA210" s="5"/>
      <c r="IB210" s="5"/>
      <c r="IC210" s="5"/>
      <c r="ID210" s="5"/>
      <c r="IE210" s="5"/>
      <c r="IF210" s="5"/>
      <c r="IG210" s="5"/>
      <c r="IH210" s="4"/>
      <c r="II210" s="4"/>
      <c r="IJ210" s="4"/>
      <c r="IK210" s="4"/>
      <c r="IL210" s="4"/>
      <c r="IM210" s="4"/>
      <c r="IN210" s="4"/>
      <c r="IO210" s="4"/>
      <c r="IP210" s="5"/>
      <c r="IQ210" s="5"/>
      <c r="IR210" s="5"/>
      <c r="IS210" s="5"/>
      <c r="IT210" s="5"/>
      <c r="IU210" s="5"/>
      <c r="IV210" s="5"/>
      <c r="IW210" s="5"/>
      <c r="IX210" s="4"/>
      <c r="IY210" s="4"/>
      <c r="IZ210" s="4"/>
      <c r="JA210" s="4"/>
      <c r="JB210" s="4"/>
      <c r="JC210" s="4"/>
      <c r="JD210" s="4"/>
      <c r="JE210" s="4"/>
      <c r="JF210" s="5"/>
      <c r="JG210" s="5"/>
      <c r="JH210" s="5"/>
      <c r="JI210" s="5"/>
      <c r="JJ210" s="5"/>
      <c r="JK210" s="5"/>
      <c r="JL210" s="5"/>
      <c r="JM210" s="5"/>
      <c r="JN210" s="4">
        <f t="shared" si="104"/>
        <v>0.66836250000000008</v>
      </c>
      <c r="JO210" s="4">
        <f t="shared" si="105"/>
        <v>0.78408125000000006</v>
      </c>
      <c r="JP210" s="4">
        <f t="shared" si="106"/>
        <v>0.22775000000000001</v>
      </c>
      <c r="JQ210" s="4">
        <f t="shared" si="107"/>
        <v>1.6137499999999999E-2</v>
      </c>
      <c r="JR210" s="4">
        <f t="shared" si="108"/>
        <v>0.82030625000000001</v>
      </c>
      <c r="JS210" s="4">
        <f t="shared" si="109"/>
        <v>0.40022727272727271</v>
      </c>
      <c r="JT210" s="4">
        <f t="shared" si="110"/>
        <v>0.99863125000000008</v>
      </c>
      <c r="JU210" s="4">
        <f t="shared" si="111"/>
        <v>2.0560500000000004</v>
      </c>
      <c r="JV210" s="1" t="str" cm="1">
        <f t="array" aca="1" ref="JV210" ca="1">CONCATENATE(INDIRECT(ADDRESS(1,MATCH(_xlfn.MINIFS(B210:JM210,metrics.rec,"MAE"),B210:JM210,0)+1)), ", ", INDIRECT(ADDRESS(2,MATCH(_xlfn.MINIFS(B210:JM210,metrics.rec,"MAE"),B210:JM210,0)+1)))</f>
        <v>k=5, r=0.1</v>
      </c>
      <c r="JW210" s="1" t="str" cm="1">
        <f t="array" aca="1" ref="JW210" ca="1">CONCATENATE(INDIRECT(ADDRESS(1,MATCH(_xlfn.MINIFS(B210:JM210,metrics.rec,"MSE"),B210:JM210,0)+1)), ", ", INDIRECT(ADDRESS(2,MATCH(_xlfn.MINIFS(B210:JM210,metrics.rec,"MSE"),B210:JM210,0)+1)))</f>
        <v>k=5, r=0.1</v>
      </c>
      <c r="JX210" s="1" t="str" cm="1">
        <f t="array" aca="1" ref="JX210" ca="1">CONCATENATE(INDIRECT(ADDRESS(1,MATCH(_xlfn.MAXIFS(B210:JM210,metrics.rec,"R"),B210:JM210,0)+1)), ", ", INDIRECT(ADDRESS(2,MATCH(_xlfn.MAXIFS(B210:JM210,metrics.rec,"R"),B210:JM210,0)+1)))</f>
        <v>k=10, r=0.1</v>
      </c>
      <c r="JY210" s="1" t="str" cm="1">
        <f t="array" aca="1" ref="JY210" ca="1">CONCATENATE(INDIRECT(ADDRESS(1,MATCH(_xlfn.MAXIFS(B210:JM210,metrics.rec,"Precision"),B210:JM210,0)+1)), ", ", INDIRECT(ADDRESS(2,MATCH(_xlfn.MAXIFS(B210:JM210,metrics.rec,"Precision"),B210:JM210,0)+1)))</f>
        <v>k=5, r=0.9</v>
      </c>
      <c r="JZ210" s="1" t="str" cm="1">
        <f t="array" aca="1" ref="JZ210" ca="1">CONCATENATE(INDIRECT(ADDRESS(1,MATCH(_xlfn.MAXIFS(B210:JM210,metrics.rec,"Recall"),B210:JM210,0)+1)), ", ", INDIRECT(ADDRESS(2,MATCH(_xlfn.MAXIFS(B210:JM210,metrics.rec,"Recall"),B210:JM210,0)+1)))</f>
        <v>k=5, r=0.1</v>
      </c>
      <c r="KA210" s="1" t="str" cm="1">
        <f t="array" aca="1" ref="KA210" ca="1">CONCATENATE(INDIRECT(ADDRESS(1,MATCH(_xlfn.MAXIFS(B210:JM210,metrics.rec,"Coverage"),B210:JM210,0)+1)), ", ", INDIRECT(ADDRESS(2,MATCH(_xlfn.MAXIFS(B210:JM210,metrics.rec,"Coverage"),B210:JM210,0)+1)))</f>
        <v>k=10, r=0.1</v>
      </c>
      <c r="KB210" s="1" t="str" cm="1">
        <f t="array" aca="1" ref="KB210" ca="1">CONCATENATE(INDIRECT(ADDRESS(1,MATCH(_xlfn.MAXIFS(B210:JM210,metrics.rec,"Recatio"),B210:JM210,0)+1)), ", ", INDIRECT(ADDRESS(2,MATCH(_xlfn.MAXIFS(B210:JM210,metrics.rec,"Recatio"),B210:JM210,0)+1)))</f>
        <v>k=5, r=0.1</v>
      </c>
      <c r="KC210" s="1" t="str" cm="1">
        <f t="array" aca="1" ref="KC210" ca="1">CONCATENATE(INDIRECT(ADDRESS(1,MATCH(_xlfn.MINIFS(B210:JM210,metrics.rec,"Time"),B210:JM210,0)+1)), ", ", INDIRECT(ADDRESS(2,MATCH(_xlfn.MINIFS(B210:JM210,metrics.rec,"Time"),B210:JM210,0)+1)))</f>
        <v>k=5, r=0.9</v>
      </c>
    </row>
    <row r="211" spans="1:289" x14ac:dyDescent="0.2">
      <c r="A211" s="1" t="s">
        <v>182</v>
      </c>
      <c r="B211" s="4">
        <v>0.63880000000000003</v>
      </c>
      <c r="C211" s="4">
        <v>0.71779999999999999</v>
      </c>
      <c r="D211" s="4">
        <v>0.2707</v>
      </c>
      <c r="E211" s="4">
        <v>2.3E-3</v>
      </c>
      <c r="F211" s="4">
        <v>0.876</v>
      </c>
      <c r="G211" s="4"/>
      <c r="H211" s="4">
        <v>1</v>
      </c>
      <c r="I211" s="4">
        <v>2.6113</v>
      </c>
      <c r="J211" s="5">
        <v>0.64480000000000004</v>
      </c>
      <c r="K211" s="5">
        <v>0.73450000000000004</v>
      </c>
      <c r="L211" s="5">
        <v>0.27689999999999998</v>
      </c>
      <c r="M211" s="5">
        <v>4.7000000000000002E-3</v>
      </c>
      <c r="N211" s="5">
        <v>0.87239999999999995</v>
      </c>
      <c r="O211" s="5">
        <v>0.43109999999999998</v>
      </c>
      <c r="P211" s="5">
        <v>1</v>
      </c>
      <c r="Q211" s="5">
        <v>2.6421000000000001</v>
      </c>
      <c r="R211" s="4">
        <v>0.65049999999999997</v>
      </c>
      <c r="S211" s="4">
        <v>0.74650000000000005</v>
      </c>
      <c r="T211" s="4">
        <v>0.26479999999999998</v>
      </c>
      <c r="U211" s="4">
        <v>7.3000000000000001E-3</v>
      </c>
      <c r="V211" s="4">
        <v>0.86580000000000001</v>
      </c>
      <c r="W211" s="4"/>
      <c r="X211" s="4">
        <v>1</v>
      </c>
      <c r="Y211" s="4">
        <v>2.4258999999999999</v>
      </c>
      <c r="Z211" s="5">
        <v>0.65349999999999997</v>
      </c>
      <c r="AA211" s="5">
        <v>0.75080000000000002</v>
      </c>
      <c r="AB211" s="5">
        <v>0.25619999999999998</v>
      </c>
      <c r="AC211" s="5">
        <v>1.03E-2</v>
      </c>
      <c r="AD211" s="5">
        <v>0.85870000000000002</v>
      </c>
      <c r="AE211" s="5">
        <v>0.42080000000000001</v>
      </c>
      <c r="AF211" s="5">
        <v>1</v>
      </c>
      <c r="AG211" s="5">
        <v>2.2646000000000002</v>
      </c>
      <c r="AH211" s="4">
        <v>0.65949999999999998</v>
      </c>
      <c r="AI211" s="4">
        <v>0.76380000000000003</v>
      </c>
      <c r="AJ211" s="4">
        <v>0.247</v>
      </c>
      <c r="AK211" s="4">
        <v>1.38E-2</v>
      </c>
      <c r="AL211" s="4">
        <v>0.84570000000000001</v>
      </c>
      <c r="AM211" s="4"/>
      <c r="AN211" s="4">
        <v>1</v>
      </c>
      <c r="AO211" s="4">
        <v>2.0133999999999999</v>
      </c>
      <c r="AP211" s="5">
        <v>0.66790000000000005</v>
      </c>
      <c r="AQ211" s="5">
        <v>0.78259999999999996</v>
      </c>
      <c r="AR211" s="5">
        <v>0.21970000000000001</v>
      </c>
      <c r="AS211" s="5">
        <v>1.8100000000000002E-2</v>
      </c>
      <c r="AT211" s="5">
        <v>0.82730000000000004</v>
      </c>
      <c r="AU211" s="5">
        <v>0.40439999999999998</v>
      </c>
      <c r="AV211" s="5">
        <v>1</v>
      </c>
      <c r="AW211" s="5">
        <v>2.0004</v>
      </c>
      <c r="AX211" s="4">
        <v>0.68210000000000004</v>
      </c>
      <c r="AY211" s="4">
        <v>0.81310000000000004</v>
      </c>
      <c r="AZ211" s="4">
        <v>0.18779999999999999</v>
      </c>
      <c r="BA211" s="4">
        <v>2.3599999999999999E-2</v>
      </c>
      <c r="BB211" s="4">
        <v>0.79910000000000003</v>
      </c>
      <c r="BC211" s="4"/>
      <c r="BD211" s="4">
        <v>1</v>
      </c>
      <c r="BE211" s="4">
        <v>1.6727000000000001</v>
      </c>
      <c r="BF211" s="5">
        <v>0.70430000000000004</v>
      </c>
      <c r="BG211" s="5">
        <v>0.86850000000000005</v>
      </c>
      <c r="BH211" s="5">
        <v>0.16189999999999999</v>
      </c>
      <c r="BI211" s="5">
        <v>3.1099999999999999E-2</v>
      </c>
      <c r="BJ211" s="5">
        <v>0.73980000000000001</v>
      </c>
      <c r="BK211" s="5">
        <v>0.37659999999999999</v>
      </c>
      <c r="BL211" s="5">
        <v>0.99839999999999995</v>
      </c>
      <c r="BM211" s="5">
        <v>1.3143</v>
      </c>
      <c r="BN211" s="4">
        <v>0.74470000000000003</v>
      </c>
      <c r="BO211" s="4">
        <v>0.96150000000000002</v>
      </c>
      <c r="BP211" s="4">
        <v>0.1079</v>
      </c>
      <c r="BQ211" s="4">
        <v>4.3700000000000003E-2</v>
      </c>
      <c r="BR211" s="4">
        <v>0.59060000000000001</v>
      </c>
      <c r="BS211" s="4"/>
      <c r="BT211" s="4">
        <v>0.98</v>
      </c>
      <c r="BU211" s="4">
        <v>0.86609999999999998</v>
      </c>
      <c r="BV211" s="5"/>
      <c r="BW211" s="5"/>
      <c r="BX211" s="5"/>
      <c r="BY211" s="5"/>
      <c r="BZ211" s="5"/>
      <c r="CA211" s="5"/>
      <c r="CB211" s="5"/>
      <c r="CC211" s="5"/>
      <c r="CD211" s="4"/>
      <c r="CE211" s="4"/>
      <c r="CF211" s="4"/>
      <c r="CG211" s="4"/>
      <c r="CH211" s="4"/>
      <c r="CI211" s="4"/>
      <c r="CJ211" s="4"/>
      <c r="CK211" s="4"/>
      <c r="CL211" s="5">
        <v>0.6603</v>
      </c>
      <c r="CM211" s="5">
        <v>0.76719999999999999</v>
      </c>
      <c r="CN211" s="5">
        <v>0.2414</v>
      </c>
      <c r="CO211" s="5">
        <v>1.38E-2</v>
      </c>
      <c r="CP211" s="5">
        <v>0.84599999999999997</v>
      </c>
      <c r="CQ211" s="5">
        <v>0.4128</v>
      </c>
      <c r="CR211" s="5">
        <v>1</v>
      </c>
      <c r="CS211" s="5">
        <v>2.1257000000000001</v>
      </c>
      <c r="CT211" s="4"/>
      <c r="CU211" s="4"/>
      <c r="CV211" s="4"/>
      <c r="CW211" s="4"/>
      <c r="CX211" s="4"/>
      <c r="CY211" s="4"/>
      <c r="CZ211" s="4"/>
      <c r="DA211" s="4"/>
      <c r="DB211" s="5"/>
      <c r="DC211" s="5"/>
      <c r="DD211" s="5"/>
      <c r="DE211" s="5"/>
      <c r="DF211" s="5"/>
      <c r="DG211" s="5"/>
      <c r="DH211" s="5"/>
      <c r="DI211" s="5"/>
      <c r="DJ211" s="4">
        <v>0.64170000000000005</v>
      </c>
      <c r="DK211" s="4">
        <v>0.72789999999999999</v>
      </c>
      <c r="DL211" s="4">
        <v>0.28860000000000002</v>
      </c>
      <c r="DM211" s="4">
        <v>2.3E-3</v>
      </c>
      <c r="DN211" s="4">
        <v>0.87529999999999997</v>
      </c>
      <c r="DO211" s="4">
        <v>0.44119999999999998</v>
      </c>
      <c r="DP211" s="4">
        <v>1</v>
      </c>
      <c r="DQ211" s="4">
        <v>2.7974000000000001</v>
      </c>
      <c r="DR211" s="5">
        <v>0.64949999999999997</v>
      </c>
      <c r="DS211" s="5">
        <v>0.74429999999999996</v>
      </c>
      <c r="DT211" s="5">
        <v>0.2641</v>
      </c>
      <c r="DU211" s="5">
        <v>7.3000000000000001E-3</v>
      </c>
      <c r="DV211" s="5">
        <v>0.86639999999999995</v>
      </c>
      <c r="DW211" s="5">
        <v>0.4264</v>
      </c>
      <c r="DX211" s="5">
        <v>1</v>
      </c>
      <c r="DY211" s="5">
        <v>2.5716000000000001</v>
      </c>
      <c r="DZ211" s="4">
        <v>0.66010000000000002</v>
      </c>
      <c r="EA211" s="4">
        <v>0.76639999999999997</v>
      </c>
      <c r="EB211" s="4">
        <v>0.2429</v>
      </c>
      <c r="EC211" s="4">
        <v>1.3899999999999999E-2</v>
      </c>
      <c r="ED211" s="4">
        <v>0.84609999999999996</v>
      </c>
      <c r="EE211" s="4">
        <v>0.41249999999999998</v>
      </c>
      <c r="EF211" s="4">
        <v>1</v>
      </c>
      <c r="EG211" s="4">
        <v>2.0232000000000001</v>
      </c>
      <c r="EH211" s="5">
        <v>0.68240000000000001</v>
      </c>
      <c r="EI211" s="5">
        <v>0.81740000000000002</v>
      </c>
      <c r="EJ211" s="5">
        <v>0.19750000000000001</v>
      </c>
      <c r="EK211" s="5">
        <v>2.3699999999999999E-2</v>
      </c>
      <c r="EL211" s="5">
        <v>0.79849999999999999</v>
      </c>
      <c r="EM211" s="5">
        <v>0.39219999999999999</v>
      </c>
      <c r="EN211" s="5">
        <v>0.99980000000000002</v>
      </c>
      <c r="EO211" s="5">
        <v>1.6944999999999999</v>
      </c>
      <c r="EP211" s="4"/>
      <c r="EQ211" s="4"/>
      <c r="ER211" s="4"/>
      <c r="ES211" s="4"/>
      <c r="ET211" s="4"/>
      <c r="EU211" s="4"/>
      <c r="EV211" s="4"/>
      <c r="EW211" s="4"/>
      <c r="EX211" s="5"/>
      <c r="EY211" s="5"/>
      <c r="EZ211" s="5"/>
      <c r="FA211" s="5"/>
      <c r="FB211" s="5"/>
      <c r="FC211" s="5"/>
      <c r="FD211" s="5"/>
      <c r="FE211" s="5"/>
      <c r="FF211" s="4"/>
      <c r="FG211" s="4"/>
      <c r="FH211" s="4"/>
      <c r="FI211" s="4"/>
      <c r="FJ211" s="4"/>
      <c r="FK211" s="4"/>
      <c r="FL211" s="4"/>
      <c r="FM211" s="4"/>
      <c r="FN211" s="5">
        <v>0.66069999999999995</v>
      </c>
      <c r="FO211" s="5">
        <v>0.76900000000000002</v>
      </c>
      <c r="FP211" s="5">
        <v>0.2422</v>
      </c>
      <c r="FQ211" s="5">
        <v>1.38E-2</v>
      </c>
      <c r="FR211" s="5">
        <v>0.84699999999999998</v>
      </c>
      <c r="FS211" s="5">
        <v>0.41260000000000002</v>
      </c>
      <c r="FT211" s="5">
        <v>1</v>
      </c>
      <c r="FU211" s="5">
        <v>2.5550000000000002</v>
      </c>
      <c r="FV211" s="4">
        <v>0.68279999999999996</v>
      </c>
      <c r="FW211" s="4">
        <v>0.81779999999999997</v>
      </c>
      <c r="FX211" s="4">
        <v>0.19320000000000001</v>
      </c>
      <c r="FY211" s="4">
        <v>2.35E-2</v>
      </c>
      <c r="FZ211" s="4">
        <v>0.79879999999999995</v>
      </c>
      <c r="GA211" s="4">
        <v>0.39489999999999997</v>
      </c>
      <c r="GB211" s="4">
        <v>0.99990000000000001</v>
      </c>
      <c r="GC211" s="4">
        <v>1.5356000000000001</v>
      </c>
      <c r="GD211" s="5"/>
      <c r="GE211" s="5"/>
      <c r="GF211" s="5"/>
      <c r="GG211" s="5"/>
      <c r="GH211" s="5"/>
      <c r="GI211" s="5"/>
      <c r="GJ211" s="5"/>
      <c r="GK211" s="5"/>
      <c r="GL211" s="4"/>
      <c r="GM211" s="4"/>
      <c r="GN211" s="4"/>
      <c r="GO211" s="4"/>
      <c r="GP211" s="4"/>
      <c r="GQ211" s="4"/>
      <c r="GR211" s="4"/>
      <c r="GS211" s="4"/>
      <c r="GT211" s="5"/>
      <c r="GU211" s="5"/>
      <c r="GV211" s="5"/>
      <c r="GW211" s="5"/>
      <c r="GX211" s="5"/>
      <c r="GY211" s="5"/>
      <c r="GZ211" s="5"/>
      <c r="HA211" s="5"/>
      <c r="HB211" s="4"/>
      <c r="HC211" s="4"/>
      <c r="HD211" s="4"/>
      <c r="HE211" s="4"/>
      <c r="HF211" s="4"/>
      <c r="HG211" s="4"/>
      <c r="HH211" s="4"/>
      <c r="HI211" s="4"/>
      <c r="HJ211" s="5"/>
      <c r="HK211" s="5"/>
      <c r="HL211" s="5"/>
      <c r="HM211" s="5"/>
      <c r="HN211" s="5"/>
      <c r="HO211" s="5"/>
      <c r="HP211" s="5"/>
      <c r="HQ211" s="5"/>
      <c r="HR211" s="4"/>
      <c r="HS211" s="4"/>
      <c r="HT211" s="4"/>
      <c r="HU211" s="4"/>
      <c r="HV211" s="4"/>
      <c r="HW211" s="4"/>
      <c r="HX211" s="4"/>
      <c r="HY211" s="4"/>
      <c r="HZ211" s="5"/>
      <c r="IA211" s="5"/>
      <c r="IB211" s="5"/>
      <c r="IC211" s="5"/>
      <c r="ID211" s="5"/>
      <c r="IE211" s="5"/>
      <c r="IF211" s="5"/>
      <c r="IG211" s="5"/>
      <c r="IH211" s="4"/>
      <c r="II211" s="4"/>
      <c r="IJ211" s="4"/>
      <c r="IK211" s="4"/>
      <c r="IL211" s="4"/>
      <c r="IM211" s="4"/>
      <c r="IN211" s="4"/>
      <c r="IO211" s="4"/>
      <c r="IP211" s="5"/>
      <c r="IQ211" s="5"/>
      <c r="IR211" s="5"/>
      <c r="IS211" s="5"/>
      <c r="IT211" s="5"/>
      <c r="IU211" s="5"/>
      <c r="IV211" s="5"/>
      <c r="IW211" s="5"/>
      <c r="IX211" s="4"/>
      <c r="IY211" s="4"/>
      <c r="IZ211" s="4"/>
      <c r="JA211" s="4"/>
      <c r="JB211" s="4"/>
      <c r="JC211" s="4"/>
      <c r="JD211" s="4"/>
      <c r="JE211" s="4"/>
      <c r="JF211" s="5"/>
      <c r="JG211" s="5"/>
      <c r="JH211" s="5"/>
      <c r="JI211" s="5"/>
      <c r="JJ211" s="5"/>
      <c r="JK211" s="5"/>
      <c r="JL211" s="5"/>
      <c r="JM211" s="5"/>
      <c r="JN211" s="4">
        <f t="shared" si="104"/>
        <v>0.66772500000000001</v>
      </c>
      <c r="JO211" s="4">
        <f t="shared" si="105"/>
        <v>0.78431874999999995</v>
      </c>
      <c r="JP211" s="4">
        <f t="shared" si="106"/>
        <v>0.22892500000000002</v>
      </c>
      <c r="JQ211" s="4">
        <f t="shared" si="107"/>
        <v>1.5825000000000002E-2</v>
      </c>
      <c r="JR211" s="4">
        <f t="shared" si="108"/>
        <v>0.82209374999999996</v>
      </c>
      <c r="JS211" s="4">
        <f t="shared" si="109"/>
        <v>0.41140909090909089</v>
      </c>
      <c r="JT211" s="4">
        <f t="shared" si="110"/>
        <v>0.99863125000000008</v>
      </c>
      <c r="JU211" s="4">
        <f t="shared" si="111"/>
        <v>2.0696125000000003</v>
      </c>
      <c r="JV211" s="1" t="str" cm="1">
        <f t="array" aca="1" ref="JV211" ca="1">CONCATENATE(INDIRECT(ADDRESS(1,MATCH(_xlfn.MINIFS(B211:JM211,metrics.rec,"MAE"),B211:JM211,0)+1)), ", ", INDIRECT(ADDRESS(2,MATCH(_xlfn.MINIFS(B211:JM211,metrics.rec,"MAE"),B211:JM211,0)+1)))</f>
        <v>k=5, r=0.1</v>
      </c>
      <c r="JW211" s="1" t="str" cm="1">
        <f t="array" aca="1" ref="JW211" ca="1">CONCATENATE(INDIRECT(ADDRESS(1,MATCH(_xlfn.MINIFS(B211:JM211,metrics.rec,"MSE"),B211:JM211,0)+1)), ", ", INDIRECT(ADDRESS(2,MATCH(_xlfn.MINIFS(B211:JM211,metrics.rec,"MSE"),B211:JM211,0)+1)))</f>
        <v>k=5, r=0.1</v>
      </c>
      <c r="JX211" s="1" t="str" cm="1">
        <f t="array" aca="1" ref="JX211" ca="1">CONCATENATE(INDIRECT(ADDRESS(1,MATCH(_xlfn.MAXIFS(B211:JM211,metrics.rec,"R"),B211:JM211,0)+1)), ", ", INDIRECT(ADDRESS(2,MATCH(_xlfn.MAXIFS(B211:JM211,metrics.rec,"R"),B211:JM211,0)+1)))</f>
        <v>k=10, r=0.1</v>
      </c>
      <c r="JY211" s="1" t="str" cm="1">
        <f t="array" aca="1" ref="JY211" ca="1">CONCATENATE(INDIRECT(ADDRESS(1,MATCH(_xlfn.MAXIFS(B211:JM211,metrics.rec,"Precision"),B211:JM211,0)+1)), ", ", INDIRECT(ADDRESS(2,MATCH(_xlfn.MAXIFS(B211:JM211,metrics.rec,"Precision"),B211:JM211,0)+1)))</f>
        <v>k=5, r=0.9</v>
      </c>
      <c r="JZ211" s="1" t="str" cm="1">
        <f t="array" aca="1" ref="JZ211" ca="1">CONCATENATE(INDIRECT(ADDRESS(1,MATCH(_xlfn.MAXIFS(B211:JM211,metrics.rec,"Recall"),B211:JM211,0)+1)), ", ", INDIRECT(ADDRESS(2,MATCH(_xlfn.MAXIFS(B211:JM211,metrics.rec,"Recall"),B211:JM211,0)+1)))</f>
        <v>k=5, r=0.1</v>
      </c>
      <c r="KA211" s="1" t="str" cm="1">
        <f t="array" aca="1" ref="KA211" ca="1">CONCATENATE(INDIRECT(ADDRESS(1,MATCH(_xlfn.MAXIFS(B211:JM211,metrics.rec,"Coverage"),B211:JM211,0)+1)), ", ", INDIRECT(ADDRESS(2,MATCH(_xlfn.MAXIFS(B211:JM211,metrics.rec,"Coverage"),B211:JM211,0)+1)))</f>
        <v>k=10, r=0.1</v>
      </c>
      <c r="KB211" s="1" t="str" cm="1">
        <f t="array" aca="1" ref="KB211" ca="1">CONCATENATE(INDIRECT(ADDRESS(1,MATCH(_xlfn.MAXIFS(B211:JM211,metrics.rec,"Recatio"),B211:JM211,0)+1)), ", ", INDIRECT(ADDRESS(2,MATCH(_xlfn.MAXIFS(B211:JM211,metrics.rec,"Recatio"),B211:JM211,0)+1)))</f>
        <v>k=5, r=0.1</v>
      </c>
      <c r="KC211" s="1" t="str" cm="1">
        <f t="array" aca="1" ref="KC211" ca="1">CONCATENATE(INDIRECT(ADDRESS(1,MATCH(_xlfn.MINIFS(B211:JM211,metrics.rec,"Time"),B211:JM211,0)+1)), ", ", INDIRECT(ADDRESS(2,MATCH(_xlfn.MINIFS(B211:JM211,metrics.rec,"Time"),B211:JM211,0)+1)))</f>
        <v>k=5, r=0.9</v>
      </c>
    </row>
    <row r="212" spans="1:289" x14ac:dyDescent="0.2">
      <c r="A212" s="1" t="s">
        <v>247</v>
      </c>
      <c r="B212" s="4">
        <v>0.6401</v>
      </c>
      <c r="C212" s="4">
        <v>0.71120000000000005</v>
      </c>
      <c r="D212" s="4">
        <v>0.24279999999999999</v>
      </c>
      <c r="E212" s="4">
        <v>4.3E-3</v>
      </c>
      <c r="F212" s="4">
        <v>0.85229999999999995</v>
      </c>
      <c r="G212" s="4">
        <v>0.23130000000000001</v>
      </c>
      <c r="H212" s="4">
        <v>1</v>
      </c>
      <c r="I212" s="4">
        <v>2.5802</v>
      </c>
      <c r="J212" s="5">
        <v>0.64700000000000002</v>
      </c>
      <c r="K212" s="5">
        <v>0.72950000000000004</v>
      </c>
      <c r="L212" s="5">
        <v>0.218</v>
      </c>
      <c r="M212" s="5">
        <v>8.6E-3</v>
      </c>
      <c r="N212" s="5">
        <v>0.84689999999999999</v>
      </c>
      <c r="O212" s="5">
        <v>0.22650000000000001</v>
      </c>
      <c r="P212" s="5">
        <v>1</v>
      </c>
      <c r="Q212" s="5">
        <v>2.3895</v>
      </c>
      <c r="R212" s="4">
        <v>0.65390000000000004</v>
      </c>
      <c r="S212" s="4">
        <v>0.74390000000000001</v>
      </c>
      <c r="T212" s="4">
        <v>0.2092</v>
      </c>
      <c r="U212" s="4">
        <v>1.32E-2</v>
      </c>
      <c r="V212" s="4">
        <v>0.83779999999999999</v>
      </c>
      <c r="W212" s="4">
        <v>0.2261</v>
      </c>
      <c r="X212" s="4">
        <v>1</v>
      </c>
      <c r="Y212" s="4">
        <v>2.1972999999999998</v>
      </c>
      <c r="Z212" s="5">
        <v>0.65780000000000005</v>
      </c>
      <c r="AA212" s="5">
        <v>0.75319999999999998</v>
      </c>
      <c r="AB212" s="5">
        <v>0.20580000000000001</v>
      </c>
      <c r="AC212" s="5">
        <v>1.83E-2</v>
      </c>
      <c r="AD212" s="5">
        <v>0.82799999999999996</v>
      </c>
      <c r="AE212" s="5">
        <v>0.22800000000000001</v>
      </c>
      <c r="AF212" s="5">
        <v>1</v>
      </c>
      <c r="AG212" s="5">
        <v>2.0089000000000001</v>
      </c>
      <c r="AH212" s="4">
        <v>0.66610000000000003</v>
      </c>
      <c r="AI212" s="4">
        <v>0.76990000000000003</v>
      </c>
      <c r="AJ212" s="4">
        <v>0.19089999999999999</v>
      </c>
      <c r="AK212" s="4">
        <v>2.3699999999999999E-2</v>
      </c>
      <c r="AL212" s="4">
        <v>0.81189999999999996</v>
      </c>
      <c r="AM212" s="4">
        <v>0.2316</v>
      </c>
      <c r="AN212" s="4">
        <v>1</v>
      </c>
      <c r="AO212" s="4">
        <v>1.7138</v>
      </c>
      <c r="AP212" s="5">
        <v>0.67459999999999998</v>
      </c>
      <c r="AQ212" s="5">
        <v>0.79</v>
      </c>
      <c r="AR212" s="5">
        <v>0.1701</v>
      </c>
      <c r="AS212" s="5">
        <v>2.93E-2</v>
      </c>
      <c r="AT212" s="5">
        <v>0.78910000000000002</v>
      </c>
      <c r="AU212" s="5">
        <v>0.23760000000000001</v>
      </c>
      <c r="AV212" s="5">
        <v>1</v>
      </c>
      <c r="AW212" s="5">
        <v>1.7487999999999999</v>
      </c>
      <c r="AX212" s="4">
        <v>0.69130000000000003</v>
      </c>
      <c r="AY212" s="4">
        <v>0.82689999999999997</v>
      </c>
      <c r="AZ212" s="4">
        <v>0.1416</v>
      </c>
      <c r="BA212" s="4">
        <v>3.4700000000000002E-2</v>
      </c>
      <c r="BB212" s="4">
        <v>0.75680000000000003</v>
      </c>
      <c r="BC212" s="4">
        <v>0.25290000000000001</v>
      </c>
      <c r="BD212" s="4">
        <v>1</v>
      </c>
      <c r="BE212" s="4">
        <v>1.2847999999999999</v>
      </c>
      <c r="BF212" s="5">
        <v>0.71350000000000002</v>
      </c>
      <c r="BG212" s="5">
        <v>0.88119999999999998</v>
      </c>
      <c r="BH212" s="5">
        <v>0.1305</v>
      </c>
      <c r="BI212" s="5">
        <v>4.02E-2</v>
      </c>
      <c r="BJ212" s="5">
        <v>0.69110000000000005</v>
      </c>
      <c r="BK212" s="5">
        <v>0.27210000000000001</v>
      </c>
      <c r="BL212" s="5">
        <v>0.99839999999999995</v>
      </c>
      <c r="BM212" s="5">
        <v>0.99890000000000001</v>
      </c>
      <c r="BN212" s="4">
        <v>0.75149999999999995</v>
      </c>
      <c r="BO212" s="4">
        <v>0.97440000000000004</v>
      </c>
      <c r="BP212" s="4">
        <v>9.8299999999999998E-2</v>
      </c>
      <c r="BQ212" s="4">
        <v>5.3900000000000003E-2</v>
      </c>
      <c r="BR212" s="4">
        <v>0.53459999999999996</v>
      </c>
      <c r="BS212" s="4">
        <v>0.24709999999999999</v>
      </c>
      <c r="BT212" s="4">
        <v>0.97640000000000005</v>
      </c>
      <c r="BU212" s="4">
        <v>0.5323</v>
      </c>
      <c r="BV212" s="5"/>
      <c r="BW212" s="5"/>
      <c r="BX212" s="5"/>
      <c r="BY212" s="5"/>
      <c r="BZ212" s="5"/>
      <c r="CA212" s="5"/>
      <c r="CB212" s="5"/>
      <c r="CC212" s="5"/>
      <c r="CD212" s="4"/>
      <c r="CE212" s="4"/>
      <c r="CF212" s="4"/>
      <c r="CG212" s="4"/>
      <c r="CH212" s="4"/>
      <c r="CI212" s="4"/>
      <c r="CJ212" s="4"/>
      <c r="CK212" s="4"/>
      <c r="CL212" s="5">
        <v>0.66610000000000003</v>
      </c>
      <c r="CM212" s="5">
        <v>0.77149999999999996</v>
      </c>
      <c r="CN212" s="5">
        <v>0.19040000000000001</v>
      </c>
      <c r="CO212" s="5">
        <v>2.3800000000000002E-2</v>
      </c>
      <c r="CP212" s="5">
        <v>0.81299999999999994</v>
      </c>
      <c r="CQ212" s="5">
        <v>0.2303</v>
      </c>
      <c r="CR212" s="5">
        <v>1</v>
      </c>
      <c r="CS212" s="5">
        <v>1.4257</v>
      </c>
      <c r="CT212" s="4"/>
      <c r="CU212" s="4"/>
      <c r="CV212" s="4"/>
      <c r="CW212" s="4"/>
      <c r="CX212" s="4"/>
      <c r="CY212" s="4"/>
      <c r="CZ212" s="4"/>
      <c r="DA212" s="4"/>
      <c r="DB212" s="5"/>
      <c r="DC212" s="5"/>
      <c r="DD212" s="5"/>
      <c r="DE212" s="5"/>
      <c r="DF212" s="5"/>
      <c r="DG212" s="5"/>
      <c r="DH212" s="5"/>
      <c r="DI212" s="5"/>
      <c r="DJ212" s="4">
        <v>0.64419999999999999</v>
      </c>
      <c r="DK212" s="4">
        <v>0.72589999999999999</v>
      </c>
      <c r="DL212" s="4">
        <v>0.23719999999999999</v>
      </c>
      <c r="DM212" s="4">
        <v>4.3E-3</v>
      </c>
      <c r="DN212" s="4">
        <v>0.85189999999999999</v>
      </c>
      <c r="DO212" s="4">
        <v>0.23250000000000001</v>
      </c>
      <c r="DP212" s="4">
        <v>1</v>
      </c>
      <c r="DQ212" s="4">
        <v>2.5632000000000001</v>
      </c>
      <c r="DR212" s="5">
        <v>0.65269999999999995</v>
      </c>
      <c r="DS212" s="5">
        <v>0.74319999999999997</v>
      </c>
      <c r="DT212" s="5">
        <v>0.21279999999999999</v>
      </c>
      <c r="DU212" s="5">
        <v>1.3299999999999999E-2</v>
      </c>
      <c r="DV212" s="5">
        <v>0.83879999999999999</v>
      </c>
      <c r="DW212" s="5">
        <v>0.22650000000000001</v>
      </c>
      <c r="DX212" s="5">
        <v>1</v>
      </c>
      <c r="DY212" s="5">
        <v>2.3250000000000002</v>
      </c>
      <c r="DZ212" s="4">
        <v>0.66510000000000002</v>
      </c>
      <c r="EA212" s="4">
        <v>0.76919999999999999</v>
      </c>
      <c r="EB212" s="4">
        <v>0.191</v>
      </c>
      <c r="EC212" s="4">
        <v>2.3800000000000002E-2</v>
      </c>
      <c r="ED212" s="4">
        <v>0.81230000000000002</v>
      </c>
      <c r="EE212" s="4">
        <v>0.23069999999999999</v>
      </c>
      <c r="EF212" s="4">
        <v>1</v>
      </c>
      <c r="EG212" s="4">
        <v>1.9433</v>
      </c>
      <c r="EH212" s="5">
        <v>0.69059999999999999</v>
      </c>
      <c r="EI212" s="5">
        <v>0.82879999999999998</v>
      </c>
      <c r="EJ212" s="5">
        <v>0.15359999999999999</v>
      </c>
      <c r="EK212" s="5">
        <v>3.49E-2</v>
      </c>
      <c r="EL212" s="5">
        <v>0.75539999999999996</v>
      </c>
      <c r="EM212" s="5">
        <v>0.25169999999999998</v>
      </c>
      <c r="EN212" s="5">
        <v>0.99980000000000002</v>
      </c>
      <c r="EO212" s="5">
        <v>1.3803000000000001</v>
      </c>
      <c r="EP212" s="4"/>
      <c r="EQ212" s="4"/>
      <c r="ER212" s="4"/>
      <c r="ES212" s="4"/>
      <c r="ET212" s="4"/>
      <c r="EU212" s="4"/>
      <c r="EV212" s="4"/>
      <c r="EW212" s="4"/>
      <c r="EX212" s="5"/>
      <c r="EY212" s="5"/>
      <c r="EZ212" s="5"/>
      <c r="FA212" s="5"/>
      <c r="FB212" s="5"/>
      <c r="FC212" s="5"/>
      <c r="FD212" s="5"/>
      <c r="FE212" s="5"/>
      <c r="FF212" s="4"/>
      <c r="FG212" s="4"/>
      <c r="FH212" s="4"/>
      <c r="FI212" s="4"/>
      <c r="FJ212" s="4"/>
      <c r="FK212" s="4"/>
      <c r="FL212" s="4"/>
      <c r="FM212" s="4"/>
      <c r="FN212" s="5"/>
      <c r="FO212" s="5"/>
      <c r="FP212" s="5"/>
      <c r="FQ212" s="5"/>
      <c r="FR212" s="5"/>
      <c r="FS212" s="5"/>
      <c r="FT212" s="5"/>
      <c r="FU212" s="5"/>
      <c r="FV212" s="4">
        <v>0.69130000000000003</v>
      </c>
      <c r="FW212" s="4">
        <v>0.82969999999999999</v>
      </c>
      <c r="FX212" s="4">
        <v>0.14799999999999999</v>
      </c>
      <c r="FY212" s="4">
        <v>3.4700000000000002E-2</v>
      </c>
      <c r="FZ212" s="4">
        <v>0.75509999999999999</v>
      </c>
      <c r="GA212" s="4">
        <v>0.253</v>
      </c>
      <c r="GB212" s="4">
        <v>0.99990000000000001</v>
      </c>
      <c r="GC212" s="4">
        <v>1.2679</v>
      </c>
      <c r="GD212" s="5"/>
      <c r="GE212" s="5"/>
      <c r="GF212" s="5"/>
      <c r="GG212" s="5"/>
      <c r="GH212" s="5"/>
      <c r="GI212" s="5"/>
      <c r="GJ212" s="5"/>
      <c r="GK212" s="5"/>
      <c r="GL212" s="4"/>
      <c r="GM212" s="4"/>
      <c r="GN212" s="4"/>
      <c r="GO212" s="4"/>
      <c r="GP212" s="4"/>
      <c r="GQ212" s="4"/>
      <c r="GR212" s="4"/>
      <c r="GS212" s="4"/>
      <c r="GT212" s="5"/>
      <c r="GU212" s="5"/>
      <c r="GV212" s="5"/>
      <c r="GW212" s="5"/>
      <c r="GX212" s="5"/>
      <c r="GY212" s="5"/>
      <c r="GZ212" s="5"/>
      <c r="HA212" s="5"/>
      <c r="HB212" s="4"/>
      <c r="HC212" s="4"/>
      <c r="HD212" s="4"/>
      <c r="HE212" s="4"/>
      <c r="HF212" s="4"/>
      <c r="HG212" s="4"/>
      <c r="HH212" s="4"/>
      <c r="HI212" s="4"/>
      <c r="HJ212" s="5"/>
      <c r="HK212" s="5"/>
      <c r="HL212" s="5"/>
      <c r="HM212" s="5"/>
      <c r="HN212" s="5"/>
      <c r="HO212" s="5"/>
      <c r="HP212" s="5"/>
      <c r="HQ212" s="5"/>
      <c r="HR212" s="4"/>
      <c r="HS212" s="4"/>
      <c r="HT212" s="4"/>
      <c r="HU212" s="4"/>
      <c r="HV212" s="4"/>
      <c r="HW212" s="4"/>
      <c r="HX212" s="4"/>
      <c r="HY212" s="4"/>
      <c r="HZ212" s="5"/>
      <c r="IA212" s="5"/>
      <c r="IB212" s="5"/>
      <c r="IC212" s="5"/>
      <c r="ID212" s="5"/>
      <c r="IE212" s="5"/>
      <c r="IF212" s="5"/>
      <c r="IG212" s="5"/>
      <c r="IH212" s="4"/>
      <c r="II212" s="4"/>
      <c r="IJ212" s="4"/>
      <c r="IK212" s="4"/>
      <c r="IL212" s="4"/>
      <c r="IM212" s="4"/>
      <c r="IN212" s="4"/>
      <c r="IO212" s="4"/>
      <c r="IP212" s="5"/>
      <c r="IQ212" s="5"/>
      <c r="IR212" s="5"/>
      <c r="IS212" s="5"/>
      <c r="IT212" s="5"/>
      <c r="IU212" s="5"/>
      <c r="IV212" s="5"/>
      <c r="IW212" s="5"/>
      <c r="IX212" s="4"/>
      <c r="IY212" s="4"/>
      <c r="IZ212" s="4"/>
      <c r="JA212" s="4"/>
      <c r="JB212" s="4"/>
      <c r="JC212" s="4"/>
      <c r="JD212" s="4"/>
      <c r="JE212" s="4"/>
      <c r="JF212" s="5"/>
      <c r="JG212" s="5"/>
      <c r="JH212" s="5"/>
      <c r="JI212" s="5"/>
      <c r="JJ212" s="5"/>
      <c r="JK212" s="5"/>
      <c r="JL212" s="5"/>
      <c r="JM212" s="5"/>
      <c r="JN212" s="4">
        <f t="shared" si="104"/>
        <v>0.67371999999999999</v>
      </c>
      <c r="JO212" s="4">
        <f t="shared" si="105"/>
        <v>0.78989999999999994</v>
      </c>
      <c r="JP212" s="4">
        <f t="shared" si="106"/>
        <v>0.18268000000000001</v>
      </c>
      <c r="JQ212" s="4">
        <f t="shared" si="107"/>
        <v>2.4066666666666667E-2</v>
      </c>
      <c r="JR212" s="4">
        <f t="shared" si="108"/>
        <v>0.78500000000000014</v>
      </c>
      <c r="JS212" s="4">
        <f t="shared" si="109"/>
        <v>0.23852666666666669</v>
      </c>
      <c r="JT212" s="4">
        <f t="shared" si="110"/>
        <v>0.99830000000000008</v>
      </c>
      <c r="JU212" s="4">
        <f t="shared" si="111"/>
        <v>1.7573266666666671</v>
      </c>
      <c r="JV212" s="1" t="str" cm="1">
        <f t="array" aca="1" ref="JV212" ca="1">CONCATENATE(INDIRECT(ADDRESS(1,MATCH(_xlfn.MINIFS(B212:JM212,metrics.rec,"MAE"),B212:JM212,0)+1)), ", ", INDIRECT(ADDRESS(2,MATCH(_xlfn.MINIFS(B212:JM212,metrics.rec,"MAE"),B212:JM212,0)+1)))</f>
        <v>k=5, r=0.1</v>
      </c>
      <c r="JW212" s="1" t="str" cm="1">
        <f t="array" aca="1" ref="JW212" ca="1">CONCATENATE(INDIRECT(ADDRESS(1,MATCH(_xlfn.MINIFS(B212:JM212,metrics.rec,"MSE"),B212:JM212,0)+1)), ", ", INDIRECT(ADDRESS(2,MATCH(_xlfn.MINIFS(B212:JM212,metrics.rec,"MSE"),B212:JM212,0)+1)))</f>
        <v>k=5, r=0.1</v>
      </c>
      <c r="JX212" s="1" t="str" cm="1">
        <f t="array" aca="1" ref="JX212" ca="1">CONCATENATE(INDIRECT(ADDRESS(1,MATCH(_xlfn.MAXIFS(B212:JM212,metrics.rec,"R"),B212:JM212,0)+1)), ", ", INDIRECT(ADDRESS(2,MATCH(_xlfn.MAXIFS(B212:JM212,metrics.rec,"R"),B212:JM212,0)+1)))</f>
        <v>k=5, r=0.1</v>
      </c>
      <c r="JY212" s="1" t="str" cm="1">
        <f t="array" aca="1" ref="JY212" ca="1">CONCATENATE(INDIRECT(ADDRESS(1,MATCH(_xlfn.MAXIFS(B212:JM212,metrics.rec,"Precision"),B212:JM212,0)+1)), ", ", INDIRECT(ADDRESS(2,MATCH(_xlfn.MAXIFS(B212:JM212,metrics.rec,"Precision"),B212:JM212,0)+1)))</f>
        <v>k=5, r=0.9</v>
      </c>
      <c r="JZ212" s="1" t="str" cm="1">
        <f t="array" aca="1" ref="JZ212" ca="1">CONCATENATE(INDIRECT(ADDRESS(1,MATCH(_xlfn.MAXIFS(B212:JM212,metrics.rec,"Recall"),B212:JM212,0)+1)), ", ", INDIRECT(ADDRESS(2,MATCH(_xlfn.MAXIFS(B212:JM212,metrics.rec,"Recall"),B212:JM212,0)+1)))</f>
        <v>k=5, r=0.1</v>
      </c>
      <c r="KA212" s="1" t="str" cm="1">
        <f t="array" aca="1" ref="KA212" ca="1">CONCATENATE(INDIRECT(ADDRESS(1,MATCH(_xlfn.MAXIFS(B212:JM212,metrics.rec,"Coverage"),B212:JM212,0)+1)), ", ", INDIRECT(ADDRESS(2,MATCH(_xlfn.MAXIFS(B212:JM212,metrics.rec,"Coverage"),B212:JM212,0)+1)))</f>
        <v>k=5, r=0.8</v>
      </c>
      <c r="KB212" s="1" t="str" cm="1">
        <f t="array" aca="1" ref="KB212" ca="1">CONCATENATE(INDIRECT(ADDRESS(1,MATCH(_xlfn.MAXIFS(B212:JM212,metrics.rec,"Recatio"),B212:JM212,0)+1)), ", ", INDIRECT(ADDRESS(2,MATCH(_xlfn.MAXIFS(B212:JM212,metrics.rec,"Recatio"),B212:JM212,0)+1)))</f>
        <v>k=5, r=0.1</v>
      </c>
      <c r="KC212" s="1" t="str" cm="1">
        <f t="array" aca="1" ref="KC212" ca="1">CONCATENATE(INDIRECT(ADDRESS(1,MATCH(_xlfn.MINIFS(B212:JM212,metrics.rec,"Time"),B212:JM212,0)+1)), ", ", INDIRECT(ADDRESS(2,MATCH(_xlfn.MINIFS(B212:JM212,metrics.rec,"Time"),B212:JM212,0)+1)))</f>
        <v>k=5, r=0.9</v>
      </c>
    </row>
    <row r="213" spans="1:289" x14ac:dyDescent="0.2">
      <c r="A213" s="1" t="s">
        <v>248</v>
      </c>
      <c r="B213" s="4">
        <v>0.6371</v>
      </c>
      <c r="C213" s="4">
        <v>0.71430000000000005</v>
      </c>
      <c r="D213" s="4">
        <v>0.27610000000000001</v>
      </c>
      <c r="E213" s="4">
        <v>2.3E-3</v>
      </c>
      <c r="F213" s="4">
        <v>0.87539999999999996</v>
      </c>
      <c r="G213" s="4">
        <v>0.43740000000000001</v>
      </c>
      <c r="H213" s="4">
        <v>1</v>
      </c>
      <c r="I213" s="4">
        <v>2.6448999999999998</v>
      </c>
      <c r="J213" s="5">
        <v>0.64339999999999997</v>
      </c>
      <c r="K213" s="5">
        <v>0.73050000000000004</v>
      </c>
      <c r="L213" s="5">
        <v>0.28410000000000002</v>
      </c>
      <c r="M213" s="5">
        <v>4.7000000000000002E-3</v>
      </c>
      <c r="N213" s="5">
        <v>0.87180000000000002</v>
      </c>
      <c r="O213" s="5">
        <v>0.4289</v>
      </c>
      <c r="P213" s="5">
        <v>1</v>
      </c>
      <c r="Q213" s="5">
        <v>2.4142999999999999</v>
      </c>
      <c r="R213" s="4">
        <v>0.64939999999999998</v>
      </c>
      <c r="S213" s="4">
        <v>0.74309999999999998</v>
      </c>
      <c r="T213" s="4">
        <v>0.27089999999999997</v>
      </c>
      <c r="U213" s="4">
        <v>7.3000000000000001E-3</v>
      </c>
      <c r="V213" s="4">
        <v>0.86519999999999997</v>
      </c>
      <c r="W213" s="4">
        <v>0.42299999999999999</v>
      </c>
      <c r="X213" s="4">
        <v>1</v>
      </c>
      <c r="Y213" s="4">
        <v>2.5327999999999999</v>
      </c>
      <c r="Z213" s="5">
        <v>0.65269999999999995</v>
      </c>
      <c r="AA213" s="5">
        <v>0.74850000000000005</v>
      </c>
      <c r="AB213" s="5">
        <v>0.25369999999999998</v>
      </c>
      <c r="AC213" s="5">
        <v>1.03E-2</v>
      </c>
      <c r="AD213" s="5">
        <v>0.85840000000000005</v>
      </c>
      <c r="AE213" s="5">
        <v>0.41880000000000001</v>
      </c>
      <c r="AF213" s="5">
        <v>1</v>
      </c>
      <c r="AG213" s="5">
        <v>2.1057000000000001</v>
      </c>
      <c r="AH213" s="4">
        <v>0.65859999999999996</v>
      </c>
      <c r="AI213" s="4">
        <v>0.76160000000000005</v>
      </c>
      <c r="AJ213" s="4">
        <v>0.24829999999999999</v>
      </c>
      <c r="AK213" s="4">
        <v>1.38E-2</v>
      </c>
      <c r="AL213" s="4">
        <v>0.84419999999999995</v>
      </c>
      <c r="AM213" s="4">
        <v>0.41339999999999999</v>
      </c>
      <c r="AN213" s="4">
        <v>1</v>
      </c>
      <c r="AO213" s="4">
        <v>1.8228</v>
      </c>
      <c r="AP213" s="5">
        <v>0.66720000000000002</v>
      </c>
      <c r="AQ213" s="5">
        <v>0.78010000000000002</v>
      </c>
      <c r="AR213" s="5">
        <v>0.2248</v>
      </c>
      <c r="AS213" s="5">
        <v>1.8100000000000002E-2</v>
      </c>
      <c r="AT213" s="5">
        <v>0.82609999999999995</v>
      </c>
      <c r="AU213" s="5">
        <v>0.40189999999999998</v>
      </c>
      <c r="AV213" s="5">
        <v>1</v>
      </c>
      <c r="AW213" s="5">
        <v>2.0206</v>
      </c>
      <c r="AX213" s="4">
        <v>0.68149999999999999</v>
      </c>
      <c r="AY213" s="4">
        <v>0.81089999999999995</v>
      </c>
      <c r="AZ213" s="4">
        <v>0.1898</v>
      </c>
      <c r="BA213" s="4">
        <v>2.3699999999999999E-2</v>
      </c>
      <c r="BB213" s="4">
        <v>0.79790000000000005</v>
      </c>
      <c r="BC213" s="4">
        <v>0.39029999999999998</v>
      </c>
      <c r="BD213" s="4">
        <v>1</v>
      </c>
      <c r="BE213" s="4">
        <v>1.3121</v>
      </c>
      <c r="BF213" s="5">
        <v>0.70399999999999996</v>
      </c>
      <c r="BG213" s="5">
        <v>0.86639999999999995</v>
      </c>
      <c r="BH213" s="5">
        <v>0.1603</v>
      </c>
      <c r="BI213" s="5">
        <v>3.1800000000000002E-2</v>
      </c>
      <c r="BJ213" s="5">
        <v>0.73570000000000002</v>
      </c>
      <c r="BK213" s="5">
        <v>0.3664</v>
      </c>
      <c r="BL213" s="5">
        <v>0.99839999999999995</v>
      </c>
      <c r="BM213" s="5">
        <v>1.0041</v>
      </c>
      <c r="BN213" s="4">
        <v>0.74360000000000004</v>
      </c>
      <c r="BO213" s="4">
        <v>0.95820000000000005</v>
      </c>
      <c r="BP213" s="4">
        <v>0.10879999999999999</v>
      </c>
      <c r="BQ213" s="4">
        <v>5.21E-2</v>
      </c>
      <c r="BR213" s="4">
        <v>0.56159999999999999</v>
      </c>
      <c r="BS213" s="4">
        <v>0.26840000000000003</v>
      </c>
      <c r="BT213" s="4">
        <v>0.97640000000000005</v>
      </c>
      <c r="BU213" s="4">
        <v>0.53180000000000005</v>
      </c>
      <c r="BV213" s="5"/>
      <c r="BW213" s="5"/>
      <c r="BX213" s="5"/>
      <c r="BY213" s="5"/>
      <c r="BZ213" s="5"/>
      <c r="CA213" s="5"/>
      <c r="CB213" s="5"/>
      <c r="CC213" s="5"/>
      <c r="CD213" s="4"/>
      <c r="CE213" s="4"/>
      <c r="CF213" s="4"/>
      <c r="CG213" s="4"/>
      <c r="CH213" s="4"/>
      <c r="CI213" s="4"/>
      <c r="CJ213" s="4"/>
      <c r="CK213" s="4"/>
      <c r="CL213" s="5">
        <v>0.6593</v>
      </c>
      <c r="CM213" s="5">
        <v>0.76459999999999995</v>
      </c>
      <c r="CN213" s="5">
        <v>0.2419</v>
      </c>
      <c r="CO213" s="5">
        <v>1.3899999999999999E-2</v>
      </c>
      <c r="CP213" s="5">
        <v>0.84499999999999997</v>
      </c>
      <c r="CQ213" s="5">
        <v>0.41010000000000002</v>
      </c>
      <c r="CR213" s="5">
        <v>1</v>
      </c>
      <c r="CS213" s="5">
        <v>1.9245000000000001</v>
      </c>
      <c r="CT213" s="4"/>
      <c r="CU213" s="4"/>
      <c r="CV213" s="4"/>
      <c r="CW213" s="4"/>
      <c r="CX213" s="4"/>
      <c r="CY213" s="4"/>
      <c r="CZ213" s="4"/>
      <c r="DA213" s="4"/>
      <c r="DB213" s="5"/>
      <c r="DC213" s="5"/>
      <c r="DD213" s="5"/>
      <c r="DE213" s="5"/>
      <c r="DF213" s="5"/>
      <c r="DG213" s="5"/>
      <c r="DH213" s="5"/>
      <c r="DI213" s="5"/>
      <c r="DJ213" s="4">
        <v>0.64090000000000003</v>
      </c>
      <c r="DK213" s="4">
        <v>0.72519999999999996</v>
      </c>
      <c r="DL213" s="4">
        <v>0.28810000000000002</v>
      </c>
      <c r="DM213" s="4">
        <v>2.3E-3</v>
      </c>
      <c r="DN213" s="4">
        <v>0.87470000000000003</v>
      </c>
      <c r="DO213" s="4">
        <v>0.43959999999999999</v>
      </c>
      <c r="DP213" s="4">
        <v>1</v>
      </c>
      <c r="DQ213" s="4">
        <v>2.6667999999999998</v>
      </c>
      <c r="DR213" s="5">
        <v>0.64880000000000004</v>
      </c>
      <c r="DS213" s="5">
        <v>0.7419</v>
      </c>
      <c r="DT213" s="5">
        <v>0.26819999999999999</v>
      </c>
      <c r="DU213" s="5">
        <v>7.3000000000000001E-3</v>
      </c>
      <c r="DV213" s="5">
        <v>0.86580000000000001</v>
      </c>
      <c r="DW213" s="5">
        <v>0.42330000000000001</v>
      </c>
      <c r="DX213" s="5">
        <v>1</v>
      </c>
      <c r="DY213" s="5">
        <v>2.4575</v>
      </c>
      <c r="DZ213" s="4">
        <v>0.65939999999999999</v>
      </c>
      <c r="EA213" s="4">
        <v>0.76419999999999999</v>
      </c>
      <c r="EB213" s="4">
        <v>0.24399999999999999</v>
      </c>
      <c r="EC213" s="4">
        <v>1.3899999999999999E-2</v>
      </c>
      <c r="ED213" s="4">
        <v>0.84530000000000005</v>
      </c>
      <c r="EE213" s="4">
        <v>0.4103</v>
      </c>
      <c r="EF213" s="4">
        <v>1</v>
      </c>
      <c r="EG213" s="4">
        <v>1.8708</v>
      </c>
      <c r="EH213" s="5">
        <v>0.68210000000000004</v>
      </c>
      <c r="EI213" s="5">
        <v>0.81540000000000001</v>
      </c>
      <c r="EJ213" s="5">
        <v>0.1971</v>
      </c>
      <c r="EK213" s="5">
        <v>2.3800000000000002E-2</v>
      </c>
      <c r="EL213" s="5">
        <v>0.79720000000000002</v>
      </c>
      <c r="EM213" s="5">
        <v>0.38990000000000002</v>
      </c>
      <c r="EN213" s="5">
        <v>0.99980000000000002</v>
      </c>
      <c r="EO213" s="5">
        <v>1.4145000000000001</v>
      </c>
      <c r="EP213" s="4"/>
      <c r="EQ213" s="4"/>
      <c r="ER213" s="4"/>
      <c r="ES213" s="4"/>
      <c r="ET213" s="4"/>
      <c r="EU213" s="4"/>
      <c r="EV213" s="4"/>
      <c r="EW213" s="4"/>
      <c r="EX213" s="5"/>
      <c r="EY213" s="5"/>
      <c r="EZ213" s="5"/>
      <c r="FA213" s="5"/>
      <c r="FB213" s="5"/>
      <c r="FC213" s="5"/>
      <c r="FD213" s="5"/>
      <c r="FE213" s="5"/>
      <c r="FF213" s="4"/>
      <c r="FG213" s="4"/>
      <c r="FH213" s="4"/>
      <c r="FI213" s="4"/>
      <c r="FJ213" s="4"/>
      <c r="FK213" s="4"/>
      <c r="FL213" s="4"/>
      <c r="FM213" s="4"/>
      <c r="FN213" s="5"/>
      <c r="FO213" s="5"/>
      <c r="FP213" s="5"/>
      <c r="FQ213" s="5"/>
      <c r="FR213" s="5"/>
      <c r="FS213" s="5"/>
      <c r="FT213" s="5"/>
      <c r="FU213" s="5"/>
      <c r="FV213" s="4">
        <v>0.6825</v>
      </c>
      <c r="FW213" s="4">
        <v>0.81620000000000004</v>
      </c>
      <c r="FX213" s="4">
        <v>0.1925</v>
      </c>
      <c r="FY213" s="4">
        <v>2.3599999999999999E-2</v>
      </c>
      <c r="FZ213" s="4">
        <v>0.79710000000000003</v>
      </c>
      <c r="GA213" s="4">
        <v>0.39229999999999998</v>
      </c>
      <c r="GB213" s="4">
        <v>0.99990000000000001</v>
      </c>
      <c r="GC213" s="4">
        <v>1.2926</v>
      </c>
      <c r="GD213" s="5"/>
      <c r="GE213" s="5"/>
      <c r="GF213" s="5"/>
      <c r="GG213" s="5"/>
      <c r="GH213" s="5"/>
      <c r="GI213" s="5"/>
      <c r="GJ213" s="5"/>
      <c r="GK213" s="5"/>
      <c r="GL213" s="4"/>
      <c r="GM213" s="4"/>
      <c r="GN213" s="4"/>
      <c r="GO213" s="4"/>
      <c r="GP213" s="4"/>
      <c r="GQ213" s="4"/>
      <c r="GR213" s="4"/>
      <c r="GS213" s="4"/>
      <c r="GT213" s="5"/>
      <c r="GU213" s="5"/>
      <c r="GV213" s="5"/>
      <c r="GW213" s="5"/>
      <c r="GX213" s="5"/>
      <c r="GY213" s="5"/>
      <c r="GZ213" s="5"/>
      <c r="HA213" s="5"/>
      <c r="HB213" s="4"/>
      <c r="HC213" s="4"/>
      <c r="HD213" s="4"/>
      <c r="HE213" s="4"/>
      <c r="HF213" s="4"/>
      <c r="HG213" s="4"/>
      <c r="HH213" s="4"/>
      <c r="HI213" s="4"/>
      <c r="HJ213" s="5"/>
      <c r="HK213" s="5"/>
      <c r="HL213" s="5"/>
      <c r="HM213" s="5"/>
      <c r="HN213" s="5"/>
      <c r="HO213" s="5"/>
      <c r="HP213" s="5"/>
      <c r="HQ213" s="5"/>
      <c r="HR213" s="4"/>
      <c r="HS213" s="4"/>
      <c r="HT213" s="4"/>
      <c r="HU213" s="4"/>
      <c r="HV213" s="4"/>
      <c r="HW213" s="4"/>
      <c r="HX213" s="4"/>
      <c r="HY213" s="4"/>
      <c r="HZ213" s="5"/>
      <c r="IA213" s="5"/>
      <c r="IB213" s="5"/>
      <c r="IC213" s="5"/>
      <c r="ID213" s="5"/>
      <c r="IE213" s="5"/>
      <c r="IF213" s="5"/>
      <c r="IG213" s="5"/>
      <c r="IH213" s="4"/>
      <c r="II213" s="4"/>
      <c r="IJ213" s="4"/>
      <c r="IK213" s="4"/>
      <c r="IL213" s="4"/>
      <c r="IM213" s="4"/>
      <c r="IN213" s="4"/>
      <c r="IO213" s="4"/>
      <c r="IP213" s="5"/>
      <c r="IQ213" s="5"/>
      <c r="IR213" s="5"/>
      <c r="IS213" s="5"/>
      <c r="IT213" s="5"/>
      <c r="IU213" s="5"/>
      <c r="IV213" s="5"/>
      <c r="IW213" s="5"/>
      <c r="IX213" s="4"/>
      <c r="IY213" s="4"/>
      <c r="IZ213" s="4"/>
      <c r="JA213" s="4"/>
      <c r="JB213" s="4"/>
      <c r="JC213" s="4"/>
      <c r="JD213" s="4"/>
      <c r="JE213" s="4"/>
      <c r="JF213" s="5"/>
      <c r="JG213" s="5"/>
      <c r="JH213" s="5"/>
      <c r="JI213" s="5"/>
      <c r="JJ213" s="5"/>
      <c r="JK213" s="5"/>
      <c r="JL213" s="5"/>
      <c r="JM213" s="5"/>
      <c r="JN213" s="4">
        <f t="shared" ref="JN213" si="136">AVERAGEIFS(B213:JM213,metrics.rec,"MAE")</f>
        <v>0.66736666666666655</v>
      </c>
      <c r="JO213" s="4">
        <f t="shared" ref="JO213" si="137">AVERAGEIFS(B213:JM213,metrics.rec,"MSE")</f>
        <v>0.78273999999999999</v>
      </c>
      <c r="JP213" s="4">
        <f t="shared" ref="JP213" si="138">AVERAGEIFS(B213:JM213,metrics.rec,"R")</f>
        <v>0.22990666666666665</v>
      </c>
      <c r="JQ213" s="4">
        <f t="shared" ref="JQ213" si="139">AVERAGEIFS(B213:JM213,metrics.rec,"Precision")</f>
        <v>1.6593333333333335E-2</v>
      </c>
      <c r="JR213" s="4">
        <f t="shared" ref="JR213" si="140">AVERAGEIFS(B213:JM213,metrics.rec,"Recall")</f>
        <v>0.81742666666666686</v>
      </c>
      <c r="JS213" s="4">
        <f t="shared" ref="JS213" si="141">AVERAGEIFS(B213:JM213,metrics.rec,"Coverage")</f>
        <v>0.40093333333333336</v>
      </c>
      <c r="JT213" s="4">
        <f t="shared" ref="JT213" si="142">AVERAGEIFS(B213:JM213,metrics.rec,"Recatio")</f>
        <v>0.99830000000000008</v>
      </c>
      <c r="JU213" s="4">
        <f t="shared" ref="JU213" si="143">AVERAGEIFS(B213:JM213,metrics.rec,"Time")</f>
        <v>1.8677199999999994</v>
      </c>
      <c r="JV213" s="1" t="str" cm="1">
        <f t="array" aca="1" ref="JV213" ca="1">CONCATENATE(INDIRECT(ADDRESS(1,MATCH(_xlfn.MINIFS(B213:JM213,metrics.rec,"MAE"),B213:JM213,0)+1)), ", ", INDIRECT(ADDRESS(2,MATCH(_xlfn.MINIFS(B213:JM213,metrics.rec,"MAE"),B213:JM213,0)+1)))</f>
        <v>k=5, r=0.1</v>
      </c>
      <c r="JW213" s="1" t="str" cm="1">
        <f t="array" aca="1" ref="JW213" ca="1">CONCATENATE(INDIRECT(ADDRESS(1,MATCH(_xlfn.MINIFS(B213:JM213,metrics.rec,"MSE"),B213:JM213,0)+1)), ", ", INDIRECT(ADDRESS(2,MATCH(_xlfn.MINIFS(B213:JM213,metrics.rec,"MSE"),B213:JM213,0)+1)))</f>
        <v>k=5, r=0.1</v>
      </c>
      <c r="JX213" s="1" t="str" cm="1">
        <f t="array" aca="1" ref="JX213" ca="1">CONCATENATE(INDIRECT(ADDRESS(1,MATCH(_xlfn.MAXIFS(B213:JM213,metrics.rec,"R"),B213:JM213,0)+1)), ", ", INDIRECT(ADDRESS(2,MATCH(_xlfn.MAXIFS(B213:JM213,metrics.rec,"R"),B213:JM213,0)+1)))</f>
        <v>k=10, r=0.1</v>
      </c>
      <c r="JY213" s="1" t="str" cm="1">
        <f t="array" aca="1" ref="JY213" ca="1">CONCATENATE(INDIRECT(ADDRESS(1,MATCH(_xlfn.MAXIFS(B213:JM213,metrics.rec,"Precision"),B213:JM213,0)+1)), ", ", INDIRECT(ADDRESS(2,MATCH(_xlfn.MAXIFS(B213:JM213,metrics.rec,"Precision"),B213:JM213,0)+1)))</f>
        <v>k=5, r=0.9</v>
      </c>
      <c r="JZ213" s="1" t="str" cm="1">
        <f t="array" aca="1" ref="JZ213" ca="1">CONCATENATE(INDIRECT(ADDRESS(1,MATCH(_xlfn.MAXIFS(B213:JM213,metrics.rec,"Recall"),B213:JM213,0)+1)), ", ", INDIRECT(ADDRESS(2,MATCH(_xlfn.MAXIFS(B213:JM213,metrics.rec,"Recall"),B213:JM213,0)+1)))</f>
        <v>k=5, r=0.1</v>
      </c>
      <c r="KA213" s="1" t="str" cm="1">
        <f t="array" aca="1" ref="KA213" ca="1">CONCATENATE(INDIRECT(ADDRESS(1,MATCH(_xlfn.MAXIFS(B213:JM213,metrics.rec,"Coverage"),B213:JM213,0)+1)), ", ", INDIRECT(ADDRESS(2,MATCH(_xlfn.MAXIFS(B213:JM213,metrics.rec,"Coverage"),B213:JM213,0)+1)))</f>
        <v>k=10, r=0.1</v>
      </c>
      <c r="KB213" s="1" t="str" cm="1">
        <f t="array" aca="1" ref="KB213" ca="1">CONCATENATE(INDIRECT(ADDRESS(1,MATCH(_xlfn.MAXIFS(B213:JM213,metrics.rec,"Recatio"),B213:JM213,0)+1)), ", ", INDIRECT(ADDRESS(2,MATCH(_xlfn.MAXIFS(B213:JM213,metrics.rec,"Recatio"),B213:JM213,0)+1)))</f>
        <v>k=5, r=0.1</v>
      </c>
      <c r="KC213" s="1" t="str" cm="1">
        <f t="array" aca="1" ref="KC213" ca="1">CONCATENATE(INDIRECT(ADDRESS(1,MATCH(_xlfn.MINIFS(B213:JM213,metrics.rec,"Time"),B213:JM213,0)+1)), ", ", INDIRECT(ADDRESS(2,MATCH(_xlfn.MINIFS(B213:JM213,metrics.rec,"Time"),B213:JM213,0)+1)))</f>
        <v>k=5, r=0.9</v>
      </c>
    </row>
    <row r="214" spans="1:289" x14ac:dyDescent="0.2">
      <c r="A214" s="1" t="s">
        <v>183</v>
      </c>
      <c r="B214" s="4">
        <v>0.62539999999999996</v>
      </c>
      <c r="C214" s="4">
        <v>0.68330000000000002</v>
      </c>
      <c r="D214" s="4">
        <v>0.27089999999999997</v>
      </c>
      <c r="E214" s="4">
        <v>4.1000000000000003E-3</v>
      </c>
      <c r="F214" s="4">
        <v>0.84470000000000001</v>
      </c>
      <c r="G214" s="4"/>
      <c r="H214" s="4">
        <v>0.99790000000000001</v>
      </c>
      <c r="I214" s="4">
        <v>2.4329000000000001</v>
      </c>
      <c r="J214" s="5">
        <v>0.63470000000000004</v>
      </c>
      <c r="K214" s="5">
        <v>0.70730000000000004</v>
      </c>
      <c r="L214" s="5">
        <v>0.25230000000000002</v>
      </c>
      <c r="M214" s="5">
        <v>8.0000000000000002E-3</v>
      </c>
      <c r="N214" s="5">
        <v>0.83730000000000004</v>
      </c>
      <c r="O214" s="5">
        <v>0.24010000000000001</v>
      </c>
      <c r="P214" s="5">
        <v>0.99829999999999997</v>
      </c>
      <c r="Q214" s="5">
        <v>2.4283000000000001</v>
      </c>
      <c r="R214" s="4">
        <v>0.64280000000000004</v>
      </c>
      <c r="S214" s="4">
        <v>0.72450000000000003</v>
      </c>
      <c r="T214" s="4">
        <v>0.2387</v>
      </c>
      <c r="U214" s="4">
        <v>1.23E-2</v>
      </c>
      <c r="V214" s="4">
        <v>0.82499999999999996</v>
      </c>
      <c r="W214" s="4"/>
      <c r="X214" s="4">
        <v>0.99839999999999995</v>
      </c>
      <c r="Y214" s="4">
        <v>2.1951000000000001</v>
      </c>
      <c r="Z214" s="5">
        <v>0.64870000000000005</v>
      </c>
      <c r="AA214" s="5">
        <v>0.73480000000000001</v>
      </c>
      <c r="AB214" s="5">
        <v>0.2268</v>
      </c>
      <c r="AC214" s="5">
        <v>1.67E-2</v>
      </c>
      <c r="AD214" s="5">
        <v>0.81040000000000001</v>
      </c>
      <c r="AE214" s="5">
        <v>0.24440000000000001</v>
      </c>
      <c r="AF214" s="5">
        <v>0.997</v>
      </c>
      <c r="AG214" s="5">
        <v>2.0482</v>
      </c>
      <c r="AH214" s="4">
        <v>0.6583</v>
      </c>
      <c r="AI214" s="4">
        <v>0.75549999999999995</v>
      </c>
      <c r="AJ214" s="4">
        <v>0.20669999999999999</v>
      </c>
      <c r="AK214" s="4">
        <v>2.12E-2</v>
      </c>
      <c r="AL214" s="4">
        <v>0.78979999999999995</v>
      </c>
      <c r="AM214" s="4"/>
      <c r="AN214" s="4">
        <v>0.998</v>
      </c>
      <c r="AO214" s="4">
        <v>1.8073999999999999</v>
      </c>
      <c r="AP214" s="5">
        <v>0.66890000000000005</v>
      </c>
      <c r="AQ214" s="5">
        <v>0.77780000000000005</v>
      </c>
      <c r="AR214" s="5">
        <v>0.1867</v>
      </c>
      <c r="AS214" s="5">
        <v>2.4799999999999999E-2</v>
      </c>
      <c r="AT214" s="5">
        <v>0.76500000000000001</v>
      </c>
      <c r="AU214" s="5">
        <v>0.27210000000000001</v>
      </c>
      <c r="AV214" s="5">
        <v>0.99570000000000003</v>
      </c>
      <c r="AW214" s="5">
        <v>1.7991999999999999</v>
      </c>
      <c r="AX214" s="4">
        <v>0.68679999999999997</v>
      </c>
      <c r="AY214" s="4">
        <v>0.81769999999999998</v>
      </c>
      <c r="AZ214" s="4">
        <v>0.14680000000000001</v>
      </c>
      <c r="BA214" s="4">
        <v>2.76E-2</v>
      </c>
      <c r="BB214" s="4">
        <v>0.7278</v>
      </c>
      <c r="BC214" s="4"/>
      <c r="BD214" s="4">
        <v>0.99150000000000005</v>
      </c>
      <c r="BE214" s="4">
        <v>1.6263000000000001</v>
      </c>
      <c r="BF214" s="5">
        <v>0.7157</v>
      </c>
      <c r="BG214" s="5">
        <v>0.88819999999999999</v>
      </c>
      <c r="BH214" s="5">
        <v>0.1133</v>
      </c>
      <c r="BI214" s="5">
        <v>3.0300000000000001E-2</v>
      </c>
      <c r="BJ214" s="5">
        <v>0.66269999999999996</v>
      </c>
      <c r="BK214" s="5">
        <v>0.34489999999999998</v>
      </c>
      <c r="BL214" s="5">
        <v>0.97670000000000001</v>
      </c>
      <c r="BM214" s="5">
        <v>0.99950000000000006</v>
      </c>
      <c r="BN214" s="4">
        <v>0.76349999999999996</v>
      </c>
      <c r="BO214" s="4">
        <v>0.99880000000000002</v>
      </c>
      <c r="BP214" s="4">
        <v>3.1399999999999997E-2</v>
      </c>
      <c r="BQ214" s="4">
        <v>4.9500000000000002E-2</v>
      </c>
      <c r="BR214" s="4">
        <v>0.53669999999999995</v>
      </c>
      <c r="BS214" s="4"/>
      <c r="BT214" s="4">
        <v>0.88080000000000003</v>
      </c>
      <c r="BU214" s="4">
        <v>0.60850000000000004</v>
      </c>
      <c r="BV214" s="5"/>
      <c r="BW214" s="5"/>
      <c r="BX214" s="5"/>
      <c r="BY214" s="5"/>
      <c r="BZ214" s="5"/>
      <c r="CA214" s="5"/>
      <c r="CB214" s="5"/>
      <c r="CC214" s="5"/>
      <c r="CD214" s="4"/>
      <c r="CE214" s="4"/>
      <c r="CF214" s="4"/>
      <c r="CG214" s="4"/>
      <c r="CH214" s="4"/>
      <c r="CI214" s="4"/>
      <c r="CJ214" s="4"/>
      <c r="CK214" s="4"/>
      <c r="CL214" s="5">
        <v>0.65800000000000003</v>
      </c>
      <c r="CM214" s="5">
        <v>0.75539999999999996</v>
      </c>
      <c r="CN214" s="5">
        <v>0.2097</v>
      </c>
      <c r="CO214" s="5">
        <v>2.12E-2</v>
      </c>
      <c r="CP214" s="5">
        <v>0.79220000000000002</v>
      </c>
      <c r="CQ214" s="5">
        <v>0.25169999999999998</v>
      </c>
      <c r="CR214" s="5">
        <v>0.99770000000000003</v>
      </c>
      <c r="CS214" s="5">
        <v>1.8524</v>
      </c>
      <c r="CT214" s="4"/>
      <c r="CU214" s="4"/>
      <c r="CV214" s="4"/>
      <c r="CW214" s="4"/>
      <c r="CX214" s="4"/>
      <c r="CY214" s="4"/>
      <c r="CZ214" s="4"/>
      <c r="DA214" s="4"/>
      <c r="DB214" s="5"/>
      <c r="DC214" s="5"/>
      <c r="DD214" s="5"/>
      <c r="DE214" s="5"/>
      <c r="DF214" s="5"/>
      <c r="DG214" s="5"/>
      <c r="DH214" s="5"/>
      <c r="DI214" s="5"/>
      <c r="DJ214" s="4">
        <v>0.62990000000000002</v>
      </c>
      <c r="DK214" s="4">
        <v>0.69540000000000002</v>
      </c>
      <c r="DL214" s="4">
        <v>0.27450000000000002</v>
      </c>
      <c r="DM214" s="4">
        <v>4.0000000000000001E-3</v>
      </c>
      <c r="DN214" s="4">
        <v>0.84509999999999996</v>
      </c>
      <c r="DO214" s="4">
        <v>0.2452</v>
      </c>
      <c r="DP214" s="4">
        <v>0.99819999999999998</v>
      </c>
      <c r="DQ214" s="4">
        <v>2.5912000000000002</v>
      </c>
      <c r="DR214" s="5">
        <v>0.64149999999999996</v>
      </c>
      <c r="DS214" s="5">
        <v>0.72060000000000002</v>
      </c>
      <c r="DT214" s="5">
        <v>0.2467</v>
      </c>
      <c r="DU214" s="5">
        <v>1.23E-2</v>
      </c>
      <c r="DV214" s="5">
        <v>0.82540000000000002</v>
      </c>
      <c r="DW214" s="5">
        <v>0.2407</v>
      </c>
      <c r="DX214" s="5">
        <v>0.998</v>
      </c>
      <c r="DY214" s="5">
        <v>2.3555999999999999</v>
      </c>
      <c r="DZ214" s="4">
        <v>0.65800000000000003</v>
      </c>
      <c r="EA214" s="4">
        <v>0.75619999999999998</v>
      </c>
      <c r="EB214" s="4">
        <v>0.2079</v>
      </c>
      <c r="EC214" s="4">
        <v>2.1299999999999999E-2</v>
      </c>
      <c r="ED214" s="4">
        <v>0.79179999999999995</v>
      </c>
      <c r="EE214" s="4">
        <v>0.25159999999999999</v>
      </c>
      <c r="EF214" s="4">
        <v>0.99760000000000004</v>
      </c>
      <c r="EG214" s="4">
        <v>1.8277000000000001</v>
      </c>
      <c r="EH214" s="5">
        <v>0.6875</v>
      </c>
      <c r="EI214" s="5">
        <v>0.82210000000000005</v>
      </c>
      <c r="EJ214" s="5">
        <v>0.15679999999999999</v>
      </c>
      <c r="EK214" s="5">
        <v>2.75E-2</v>
      </c>
      <c r="EL214" s="5">
        <v>0.7258</v>
      </c>
      <c r="EM214" s="5">
        <v>0.30609999999999998</v>
      </c>
      <c r="EN214" s="5">
        <v>0.99329999999999996</v>
      </c>
      <c r="EO214" s="5">
        <v>1.2536</v>
      </c>
      <c r="EP214" s="4"/>
      <c r="EQ214" s="4"/>
      <c r="ER214" s="4"/>
      <c r="ES214" s="4"/>
      <c r="ET214" s="4"/>
      <c r="EU214" s="4"/>
      <c r="EV214" s="4"/>
      <c r="EW214" s="4"/>
      <c r="EX214" s="5"/>
      <c r="EY214" s="5"/>
      <c r="EZ214" s="5"/>
      <c r="FA214" s="5"/>
      <c r="FB214" s="5"/>
      <c r="FC214" s="5"/>
      <c r="FD214" s="5"/>
      <c r="FE214" s="5"/>
      <c r="FF214" s="4"/>
      <c r="FG214" s="4"/>
      <c r="FH214" s="4"/>
      <c r="FI214" s="4"/>
      <c r="FJ214" s="4"/>
      <c r="FK214" s="4"/>
      <c r="FL214" s="4"/>
      <c r="FM214" s="4"/>
      <c r="FN214" s="5">
        <v>0.65820000000000001</v>
      </c>
      <c r="FO214" s="5">
        <v>0.7571</v>
      </c>
      <c r="FP214" s="5">
        <v>0.20799999999999999</v>
      </c>
      <c r="FQ214" s="5">
        <v>2.12E-2</v>
      </c>
      <c r="FR214" s="5">
        <v>0.79149999999999998</v>
      </c>
      <c r="FS214" s="5">
        <v>0.25209999999999999</v>
      </c>
      <c r="FT214" s="5">
        <v>0.99770000000000003</v>
      </c>
      <c r="FU214" s="5">
        <v>2.2130999999999998</v>
      </c>
      <c r="FV214" s="4">
        <v>0.68869999999999998</v>
      </c>
      <c r="FW214" s="4">
        <v>0.82440000000000002</v>
      </c>
      <c r="FX214" s="4">
        <v>0.15329999999999999</v>
      </c>
      <c r="FY214" s="4">
        <v>2.75E-2</v>
      </c>
      <c r="FZ214" s="4">
        <v>0.72489999999999999</v>
      </c>
      <c r="GA214" s="4">
        <v>0.30599999999999999</v>
      </c>
      <c r="GB214" s="4">
        <v>0.99309999999999998</v>
      </c>
      <c r="GC214" s="4">
        <v>1.2704</v>
      </c>
      <c r="GD214" s="5"/>
      <c r="GE214" s="5"/>
      <c r="GF214" s="5"/>
      <c r="GG214" s="5"/>
      <c r="GH214" s="5"/>
      <c r="GI214" s="5"/>
      <c r="GJ214" s="5"/>
      <c r="GK214" s="5"/>
      <c r="GL214" s="4"/>
      <c r="GM214" s="4"/>
      <c r="GN214" s="4"/>
      <c r="GO214" s="4"/>
      <c r="GP214" s="4"/>
      <c r="GQ214" s="4"/>
      <c r="GR214" s="4"/>
      <c r="GS214" s="4"/>
      <c r="GT214" s="5"/>
      <c r="GU214" s="5"/>
      <c r="GV214" s="5"/>
      <c r="GW214" s="5"/>
      <c r="GX214" s="5"/>
      <c r="GY214" s="5"/>
      <c r="GZ214" s="5"/>
      <c r="HA214" s="5"/>
      <c r="HB214" s="4"/>
      <c r="HC214" s="4"/>
      <c r="HD214" s="4"/>
      <c r="HE214" s="4"/>
      <c r="HF214" s="4"/>
      <c r="HG214" s="4"/>
      <c r="HH214" s="4"/>
      <c r="HI214" s="4"/>
      <c r="HJ214" s="5"/>
      <c r="HK214" s="5"/>
      <c r="HL214" s="5"/>
      <c r="HM214" s="5"/>
      <c r="HN214" s="5"/>
      <c r="HO214" s="5"/>
      <c r="HP214" s="5"/>
      <c r="HQ214" s="5"/>
      <c r="HR214" s="4"/>
      <c r="HS214" s="4"/>
      <c r="HT214" s="4"/>
      <c r="HU214" s="4"/>
      <c r="HV214" s="4"/>
      <c r="HW214" s="4"/>
      <c r="HX214" s="4"/>
      <c r="HY214" s="4"/>
      <c r="HZ214" s="5"/>
      <c r="IA214" s="5"/>
      <c r="IB214" s="5"/>
      <c r="IC214" s="5"/>
      <c r="ID214" s="5"/>
      <c r="IE214" s="5"/>
      <c r="IF214" s="5"/>
      <c r="IG214" s="5"/>
      <c r="IH214" s="4"/>
      <c r="II214" s="4"/>
      <c r="IJ214" s="4"/>
      <c r="IK214" s="4"/>
      <c r="IL214" s="4"/>
      <c r="IM214" s="4"/>
      <c r="IN214" s="4"/>
      <c r="IO214" s="4"/>
      <c r="IP214" s="5"/>
      <c r="IQ214" s="5"/>
      <c r="IR214" s="5"/>
      <c r="IS214" s="5"/>
      <c r="IT214" s="5"/>
      <c r="IU214" s="5"/>
      <c r="IV214" s="5"/>
      <c r="IW214" s="5"/>
      <c r="IX214" s="4"/>
      <c r="IY214" s="4"/>
      <c r="IZ214" s="4"/>
      <c r="JA214" s="4"/>
      <c r="JB214" s="4"/>
      <c r="JC214" s="4"/>
      <c r="JD214" s="4"/>
      <c r="JE214" s="4"/>
      <c r="JF214" s="5"/>
      <c r="JG214" s="5"/>
      <c r="JH214" s="5"/>
      <c r="JI214" s="5"/>
      <c r="JJ214" s="5"/>
      <c r="JK214" s="5"/>
      <c r="JL214" s="5"/>
      <c r="JM214" s="5"/>
      <c r="JN214" s="4">
        <f t="shared" si="104"/>
        <v>0.66666250000000005</v>
      </c>
      <c r="JO214" s="4">
        <f t="shared" si="105"/>
        <v>0.77619375000000002</v>
      </c>
      <c r="JP214" s="4">
        <f t="shared" si="106"/>
        <v>0.19565625000000003</v>
      </c>
      <c r="JQ214" s="4">
        <f t="shared" si="107"/>
        <v>2.0593750000000004E-2</v>
      </c>
      <c r="JR214" s="4">
        <f t="shared" si="108"/>
        <v>0.76850624999999995</v>
      </c>
      <c r="JS214" s="4">
        <f t="shared" si="109"/>
        <v>0.26862727272727271</v>
      </c>
      <c r="JT214" s="4">
        <f t="shared" si="110"/>
        <v>0.98811875000000005</v>
      </c>
      <c r="JU214" s="4">
        <f t="shared" si="111"/>
        <v>1.8318374999999998</v>
      </c>
      <c r="JV214" s="1" t="str" cm="1">
        <f t="array" aca="1" ref="JV214" ca="1">CONCATENATE(INDIRECT(ADDRESS(1,MATCH(_xlfn.MINIFS(B214:JM214,metrics.rec,"MAE"),B214:JM214,0)+1)), ", ", INDIRECT(ADDRESS(2,MATCH(_xlfn.MINIFS(B214:JM214,metrics.rec,"MAE"),B214:JM214,0)+1)))</f>
        <v>k=5, r=0.1</v>
      </c>
      <c r="JW214" s="1" t="str" cm="1">
        <f t="array" aca="1" ref="JW214" ca="1">CONCATENATE(INDIRECT(ADDRESS(1,MATCH(_xlfn.MINIFS(B214:JM214,metrics.rec,"MSE"),B214:JM214,0)+1)), ", ", INDIRECT(ADDRESS(2,MATCH(_xlfn.MINIFS(B214:JM214,metrics.rec,"MSE"),B214:JM214,0)+1)))</f>
        <v>k=5, r=0.1</v>
      </c>
      <c r="JX214" s="1" t="str" cm="1">
        <f t="array" aca="1" ref="JX214" ca="1">CONCATENATE(INDIRECT(ADDRESS(1,MATCH(_xlfn.MAXIFS(B214:JM214,metrics.rec,"R"),B214:JM214,0)+1)), ", ", INDIRECT(ADDRESS(2,MATCH(_xlfn.MAXIFS(B214:JM214,metrics.rec,"R"),B214:JM214,0)+1)))</f>
        <v>k=10, r=0.1</v>
      </c>
      <c r="JY214" s="1" t="str" cm="1">
        <f t="array" aca="1" ref="JY214" ca="1">CONCATENATE(INDIRECT(ADDRESS(1,MATCH(_xlfn.MAXIFS(B214:JM214,metrics.rec,"Precision"),B214:JM214,0)+1)), ", ", INDIRECT(ADDRESS(2,MATCH(_xlfn.MAXIFS(B214:JM214,metrics.rec,"Precision"),B214:JM214,0)+1)))</f>
        <v>k=5, r=0.9</v>
      </c>
      <c r="JZ214" s="1" t="str" cm="1">
        <f t="array" aca="1" ref="JZ214" ca="1">CONCATENATE(INDIRECT(ADDRESS(1,MATCH(_xlfn.MAXIFS(B214:JM214,metrics.rec,"Recall"),B214:JM214,0)+1)), ", ", INDIRECT(ADDRESS(2,MATCH(_xlfn.MAXIFS(B214:JM214,metrics.rec,"Recall"),B214:JM214,0)+1)))</f>
        <v>k=10, r=0.1</v>
      </c>
      <c r="KA214" s="1" t="str" cm="1">
        <f t="array" aca="1" ref="KA214" ca="1">CONCATENATE(INDIRECT(ADDRESS(1,MATCH(_xlfn.MAXIFS(B214:JM214,metrics.rec,"Coverage"),B214:JM214,0)+1)), ", ", INDIRECT(ADDRESS(2,MATCH(_xlfn.MAXIFS(B214:JM214,metrics.rec,"Coverage"),B214:JM214,0)+1)))</f>
        <v>k=5, r=0.8</v>
      </c>
      <c r="KB214" s="1" t="str" cm="1">
        <f t="array" aca="1" ref="KB214" ca="1">CONCATENATE(INDIRECT(ADDRESS(1,MATCH(_xlfn.MAXIFS(B214:JM214,metrics.rec,"Recatio"),B214:JM214,0)+1)), ", ", INDIRECT(ADDRESS(2,MATCH(_xlfn.MAXIFS(B214:JM214,metrics.rec,"Recatio"),B214:JM214,0)+1)))</f>
        <v>k=5, r=0.3</v>
      </c>
      <c r="KC214" s="1" t="str" cm="1">
        <f t="array" aca="1" ref="KC214" ca="1">CONCATENATE(INDIRECT(ADDRESS(1,MATCH(_xlfn.MINIFS(B214:JM214,metrics.rec,"Time"),B214:JM214,0)+1)), ", ", INDIRECT(ADDRESS(2,MATCH(_xlfn.MINIFS(B214:JM214,metrics.rec,"Time"),B214:JM214,0)+1)))</f>
        <v>k=5, r=0.9</v>
      </c>
    </row>
    <row r="215" spans="1:289" x14ac:dyDescent="0.2">
      <c r="A215" s="1" t="s">
        <v>249</v>
      </c>
      <c r="B215" s="4">
        <v>0.63859999999999995</v>
      </c>
      <c r="C215" s="4">
        <v>0.71379999999999999</v>
      </c>
      <c r="D215" s="4">
        <v>0.24979999999999999</v>
      </c>
      <c r="E215" s="4">
        <v>2.8999999999999998E-3</v>
      </c>
      <c r="F215" s="4">
        <v>0.86670000000000003</v>
      </c>
      <c r="G215" s="4">
        <v>0.34860000000000002</v>
      </c>
      <c r="H215" s="4">
        <v>1</v>
      </c>
      <c r="I215" s="4">
        <v>2.6924000000000001</v>
      </c>
      <c r="J215" s="5">
        <v>0.64559999999999995</v>
      </c>
      <c r="K215" s="5">
        <v>0.73270000000000002</v>
      </c>
      <c r="L215" s="5">
        <v>0.25180000000000002</v>
      </c>
      <c r="M215" s="5">
        <v>5.7999999999999996E-3</v>
      </c>
      <c r="N215" s="5">
        <v>0.8609</v>
      </c>
      <c r="O215" s="5">
        <v>0.34079999999999999</v>
      </c>
      <c r="P215" s="5">
        <v>1</v>
      </c>
      <c r="Q215" s="5">
        <v>2.552</v>
      </c>
      <c r="R215" s="4">
        <v>0.65310000000000001</v>
      </c>
      <c r="S215" s="4">
        <v>0.74850000000000005</v>
      </c>
      <c r="T215" s="4">
        <v>0.2384</v>
      </c>
      <c r="U215" s="4">
        <v>9.1000000000000004E-3</v>
      </c>
      <c r="V215" s="4">
        <v>0.85370000000000001</v>
      </c>
      <c r="W215" s="4">
        <v>0.33389999999999997</v>
      </c>
      <c r="X215" s="4">
        <v>1</v>
      </c>
      <c r="Y215" s="4">
        <v>2.6452</v>
      </c>
      <c r="Z215" s="5">
        <v>0.65720000000000001</v>
      </c>
      <c r="AA215" s="5">
        <v>0.75649999999999995</v>
      </c>
      <c r="AB215" s="5">
        <v>0.2235</v>
      </c>
      <c r="AC215" s="5">
        <v>1.29E-2</v>
      </c>
      <c r="AD215" s="5">
        <v>0.8448</v>
      </c>
      <c r="AE215" s="5">
        <v>0.3301</v>
      </c>
      <c r="AF215" s="5">
        <v>1</v>
      </c>
      <c r="AG215" s="5">
        <v>2.1772</v>
      </c>
      <c r="AH215" s="4">
        <v>0.6663</v>
      </c>
      <c r="AI215" s="4">
        <v>0.77549999999999997</v>
      </c>
      <c r="AJ215" s="4">
        <v>0.21490000000000001</v>
      </c>
      <c r="AK215" s="4">
        <v>1.7299999999999999E-2</v>
      </c>
      <c r="AL215" s="4">
        <v>0.82769999999999999</v>
      </c>
      <c r="AM215" s="4">
        <v>0.32479999999999998</v>
      </c>
      <c r="AN215" s="4">
        <v>1</v>
      </c>
      <c r="AO215" s="4">
        <v>2.0339999999999998</v>
      </c>
      <c r="AP215" s="5">
        <v>0.67720000000000002</v>
      </c>
      <c r="AQ215" s="5">
        <v>0.80010000000000003</v>
      </c>
      <c r="AR215" s="5">
        <v>0.186</v>
      </c>
      <c r="AS215" s="5">
        <v>2.2499999999999999E-2</v>
      </c>
      <c r="AT215" s="5">
        <v>0.80349999999999999</v>
      </c>
      <c r="AU215" s="5">
        <v>0.31509999999999999</v>
      </c>
      <c r="AV215" s="5">
        <v>1</v>
      </c>
      <c r="AW215" s="5">
        <v>1.9823</v>
      </c>
      <c r="AX215" s="4">
        <v>0.69640000000000002</v>
      </c>
      <c r="AY215" s="4">
        <v>0.84099999999999997</v>
      </c>
      <c r="AZ215" s="4">
        <v>0.15310000000000001</v>
      </c>
      <c r="BA215" s="4">
        <v>2.8799999999999999E-2</v>
      </c>
      <c r="BB215" s="4">
        <v>0.76329999999999998</v>
      </c>
      <c r="BC215" s="4">
        <v>0.30719999999999997</v>
      </c>
      <c r="BD215" s="4">
        <v>1</v>
      </c>
      <c r="BE215" s="4">
        <v>1.5379</v>
      </c>
      <c r="BF215" s="5">
        <v>0.72250000000000003</v>
      </c>
      <c r="BG215" s="5">
        <v>0.90529999999999999</v>
      </c>
      <c r="BH215" s="5">
        <v>0.1308</v>
      </c>
      <c r="BI215" s="5">
        <v>3.5299999999999998E-2</v>
      </c>
      <c r="BJ215" s="5">
        <v>0.68230000000000002</v>
      </c>
      <c r="BK215" s="5">
        <v>0.30620000000000003</v>
      </c>
      <c r="BL215" s="5">
        <v>0.99839999999999995</v>
      </c>
      <c r="BM215" s="5">
        <v>1.2722</v>
      </c>
      <c r="BN215" s="4">
        <v>0.76039999999999996</v>
      </c>
      <c r="BO215" s="4">
        <v>0.99890000000000001</v>
      </c>
      <c r="BP215" s="4">
        <v>9.6500000000000002E-2</v>
      </c>
      <c r="BQ215" s="4">
        <v>4.2299999999999997E-2</v>
      </c>
      <c r="BR215" s="4">
        <v>0.53090000000000004</v>
      </c>
      <c r="BS215" s="4">
        <v>0.31290000000000001</v>
      </c>
      <c r="BT215" s="4">
        <v>0.98</v>
      </c>
      <c r="BU215" s="4">
        <v>0.78310000000000002</v>
      </c>
      <c r="BV215" s="5"/>
      <c r="BW215" s="5"/>
      <c r="BX215" s="5"/>
      <c r="BY215" s="5"/>
      <c r="BZ215" s="5"/>
      <c r="CA215" s="5"/>
      <c r="CB215" s="5"/>
      <c r="CC215" s="5"/>
      <c r="CD215" s="4"/>
      <c r="CE215" s="4"/>
      <c r="CF215" s="4"/>
      <c r="CG215" s="4"/>
      <c r="CH215" s="4"/>
      <c r="CI215" s="4"/>
      <c r="CJ215" s="4"/>
      <c r="CK215" s="4"/>
      <c r="CL215" s="5">
        <v>0.66620000000000001</v>
      </c>
      <c r="CM215" s="5">
        <v>0.77680000000000005</v>
      </c>
      <c r="CN215" s="5">
        <v>0.2097</v>
      </c>
      <c r="CO215" s="5">
        <v>1.7399999999999999E-2</v>
      </c>
      <c r="CP215" s="5">
        <v>0.82820000000000005</v>
      </c>
      <c r="CQ215" s="5">
        <v>0.32119999999999999</v>
      </c>
      <c r="CR215" s="5">
        <v>1</v>
      </c>
      <c r="CS215" s="5">
        <v>2.0619999999999998</v>
      </c>
      <c r="CT215" s="4"/>
      <c r="CU215" s="4"/>
      <c r="CV215" s="4"/>
      <c r="CW215" s="4"/>
      <c r="CX215" s="4"/>
      <c r="CY215" s="4"/>
      <c r="CZ215" s="4"/>
      <c r="DA215" s="4"/>
      <c r="DB215" s="5"/>
      <c r="DC215" s="5"/>
      <c r="DD215" s="5"/>
      <c r="DE215" s="5"/>
      <c r="DF215" s="5"/>
      <c r="DG215" s="5"/>
      <c r="DH215" s="5"/>
      <c r="DI215" s="5"/>
      <c r="DJ215" s="4">
        <v>0.64159999999999995</v>
      </c>
      <c r="DK215" s="4">
        <v>0.72470000000000001</v>
      </c>
      <c r="DL215" s="4">
        <v>0.26669999999999999</v>
      </c>
      <c r="DM215" s="4">
        <v>2.8999999999999998E-3</v>
      </c>
      <c r="DN215" s="4">
        <v>0.8669</v>
      </c>
      <c r="DO215" s="4">
        <v>0.35020000000000001</v>
      </c>
      <c r="DP215" s="4">
        <v>1</v>
      </c>
      <c r="DQ215" s="4">
        <v>2.7176999999999998</v>
      </c>
      <c r="DR215" s="5">
        <v>0.65180000000000005</v>
      </c>
      <c r="DS215" s="5">
        <v>0.74560000000000004</v>
      </c>
      <c r="DT215" s="5">
        <v>0.2389</v>
      </c>
      <c r="DU215" s="5">
        <v>9.1000000000000004E-3</v>
      </c>
      <c r="DV215" s="5">
        <v>0.85489999999999999</v>
      </c>
      <c r="DW215" s="5">
        <v>0.33539999999999998</v>
      </c>
      <c r="DX215" s="5">
        <v>1</v>
      </c>
      <c r="DY215" s="5">
        <v>2.5314999999999999</v>
      </c>
      <c r="DZ215" s="4">
        <v>0.66579999999999995</v>
      </c>
      <c r="EA215" s="4">
        <v>0.77580000000000005</v>
      </c>
      <c r="EB215" s="4">
        <v>0.21160000000000001</v>
      </c>
      <c r="EC215" s="4">
        <v>1.7399999999999999E-2</v>
      </c>
      <c r="ED215" s="4">
        <v>0.82809999999999995</v>
      </c>
      <c r="EE215" s="4">
        <v>0.32140000000000002</v>
      </c>
      <c r="EF215" s="4">
        <v>1</v>
      </c>
      <c r="EG215" s="4">
        <v>2.0232999999999999</v>
      </c>
      <c r="EH215" s="5">
        <v>0.69579999999999997</v>
      </c>
      <c r="EI215" s="5">
        <v>0.84319999999999995</v>
      </c>
      <c r="EJ215" s="5">
        <v>0.16309999999999999</v>
      </c>
      <c r="EK215" s="5">
        <v>2.8899999999999999E-2</v>
      </c>
      <c r="EL215" s="5">
        <v>0.76290000000000002</v>
      </c>
      <c r="EM215" s="5">
        <v>0.30730000000000002</v>
      </c>
      <c r="EN215" s="5">
        <v>0.99980000000000002</v>
      </c>
      <c r="EO215" s="5">
        <v>1.5223</v>
      </c>
      <c r="EP215" s="4"/>
      <c r="EQ215" s="4"/>
      <c r="ER215" s="4"/>
      <c r="ES215" s="4"/>
      <c r="ET215" s="4"/>
      <c r="EU215" s="4"/>
      <c r="EV215" s="4"/>
      <c r="EW215" s="4"/>
      <c r="EX215" s="5"/>
      <c r="EY215" s="5"/>
      <c r="EZ215" s="5"/>
      <c r="FA215" s="5"/>
      <c r="FB215" s="5"/>
      <c r="FC215" s="5"/>
      <c r="FD215" s="5"/>
      <c r="FE215" s="5"/>
      <c r="FF215" s="4"/>
      <c r="FG215" s="4"/>
      <c r="FH215" s="4"/>
      <c r="FI215" s="4"/>
      <c r="FJ215" s="4"/>
      <c r="FK215" s="4"/>
      <c r="FL215" s="4"/>
      <c r="FM215" s="4"/>
      <c r="FN215" s="5"/>
      <c r="FO215" s="5"/>
      <c r="FP215" s="5"/>
      <c r="FQ215" s="5"/>
      <c r="FR215" s="5"/>
      <c r="FS215" s="5"/>
      <c r="FT215" s="5"/>
      <c r="FU215" s="5"/>
      <c r="FV215" s="4">
        <v>0.6966</v>
      </c>
      <c r="FW215" s="4">
        <v>0.84499999999999997</v>
      </c>
      <c r="FX215" s="4">
        <v>0.157</v>
      </c>
      <c r="FY215" s="4">
        <v>2.87E-2</v>
      </c>
      <c r="FZ215" s="4">
        <v>0.76300000000000001</v>
      </c>
      <c r="GA215" s="4">
        <v>0.30919999999999997</v>
      </c>
      <c r="GB215" s="4">
        <v>0.99990000000000001</v>
      </c>
      <c r="GC215" s="4">
        <v>1.5123</v>
      </c>
      <c r="GD215" s="5"/>
      <c r="GE215" s="5"/>
      <c r="GF215" s="5"/>
      <c r="GG215" s="5"/>
      <c r="GH215" s="5"/>
      <c r="GI215" s="5"/>
      <c r="GJ215" s="5"/>
      <c r="GK215" s="5"/>
      <c r="GL215" s="4"/>
      <c r="GM215" s="4"/>
      <c r="GN215" s="4"/>
      <c r="GO215" s="4"/>
      <c r="GP215" s="4"/>
      <c r="GQ215" s="4"/>
      <c r="GR215" s="4"/>
      <c r="GS215" s="4"/>
      <c r="GT215" s="5"/>
      <c r="GU215" s="5"/>
      <c r="GV215" s="5"/>
      <c r="GW215" s="5"/>
      <c r="GX215" s="5"/>
      <c r="GY215" s="5"/>
      <c r="GZ215" s="5"/>
      <c r="HA215" s="5"/>
      <c r="HB215" s="4"/>
      <c r="HC215" s="4"/>
      <c r="HD215" s="4"/>
      <c r="HE215" s="4"/>
      <c r="HF215" s="4"/>
      <c r="HG215" s="4"/>
      <c r="HH215" s="4"/>
      <c r="HI215" s="4"/>
      <c r="HJ215" s="5"/>
      <c r="HK215" s="5"/>
      <c r="HL215" s="5"/>
      <c r="HM215" s="5"/>
      <c r="HN215" s="5"/>
      <c r="HO215" s="5"/>
      <c r="HP215" s="5"/>
      <c r="HQ215" s="5"/>
      <c r="HR215" s="4"/>
      <c r="HS215" s="4"/>
      <c r="HT215" s="4"/>
      <c r="HU215" s="4"/>
      <c r="HV215" s="4"/>
      <c r="HW215" s="4"/>
      <c r="HX215" s="4"/>
      <c r="HY215" s="4"/>
      <c r="HZ215" s="5"/>
      <c r="IA215" s="5"/>
      <c r="IB215" s="5"/>
      <c r="IC215" s="5"/>
      <c r="ID215" s="5"/>
      <c r="IE215" s="5"/>
      <c r="IF215" s="5"/>
      <c r="IG215" s="5"/>
      <c r="IH215" s="4"/>
      <c r="II215" s="4"/>
      <c r="IJ215" s="4"/>
      <c r="IK215" s="4"/>
      <c r="IL215" s="4"/>
      <c r="IM215" s="4"/>
      <c r="IN215" s="4"/>
      <c r="IO215" s="4"/>
      <c r="IP215" s="5"/>
      <c r="IQ215" s="5"/>
      <c r="IR215" s="5"/>
      <c r="IS215" s="5"/>
      <c r="IT215" s="5"/>
      <c r="IU215" s="5"/>
      <c r="IV215" s="5"/>
      <c r="IW215" s="5"/>
      <c r="IX215" s="4"/>
      <c r="IY215" s="4"/>
      <c r="IZ215" s="4"/>
      <c r="JA215" s="4"/>
      <c r="JB215" s="4"/>
      <c r="JC215" s="4"/>
      <c r="JD215" s="4"/>
      <c r="JE215" s="4"/>
      <c r="JF215" s="5"/>
      <c r="JG215" s="5"/>
      <c r="JH215" s="5"/>
      <c r="JI215" s="5"/>
      <c r="JJ215" s="5"/>
      <c r="JK215" s="5"/>
      <c r="JL215" s="5"/>
      <c r="JM215" s="5"/>
      <c r="JN215" s="4">
        <f t="shared" si="104"/>
        <v>0.67567333333333335</v>
      </c>
      <c r="JO215" s="4">
        <f t="shared" si="105"/>
        <v>0.79889333333333346</v>
      </c>
      <c r="JP215" s="4">
        <f t="shared" si="106"/>
        <v>0.19945333333333337</v>
      </c>
      <c r="JQ215" s="4">
        <f t="shared" si="107"/>
        <v>1.8753333333333334E-2</v>
      </c>
      <c r="JR215" s="4">
        <f t="shared" si="108"/>
        <v>0.7958533333333333</v>
      </c>
      <c r="JS215" s="4">
        <f t="shared" si="109"/>
        <v>0.32428666666666661</v>
      </c>
      <c r="JT215" s="4">
        <f t="shared" si="110"/>
        <v>0.99854000000000009</v>
      </c>
      <c r="JU215" s="4">
        <f t="shared" si="111"/>
        <v>2.003026666666667</v>
      </c>
      <c r="JV215" s="1" t="str" cm="1">
        <f t="array" aca="1" ref="JV215" ca="1">CONCATENATE(INDIRECT(ADDRESS(1,MATCH(_xlfn.MINIFS(B215:JM215,metrics.rec,"MAE"),B215:JM215,0)+1)), ", ", INDIRECT(ADDRESS(2,MATCH(_xlfn.MINIFS(B215:JM215,metrics.rec,"MAE"),B215:JM215,0)+1)))</f>
        <v>k=5, r=0.1</v>
      </c>
      <c r="JW215" s="1" t="str" cm="1">
        <f t="array" aca="1" ref="JW215" ca="1">CONCATENATE(INDIRECT(ADDRESS(1,MATCH(_xlfn.MINIFS(B215:JM215,metrics.rec,"MSE"),B215:JM215,0)+1)), ", ", INDIRECT(ADDRESS(2,MATCH(_xlfn.MINIFS(B215:JM215,metrics.rec,"MSE"),B215:JM215,0)+1)))</f>
        <v>k=5, r=0.1</v>
      </c>
      <c r="JX215" s="1" t="str" cm="1">
        <f t="array" aca="1" ref="JX215" ca="1">CONCATENATE(INDIRECT(ADDRESS(1,MATCH(_xlfn.MAXIFS(B215:JM215,metrics.rec,"R"),B215:JM215,0)+1)), ", ", INDIRECT(ADDRESS(2,MATCH(_xlfn.MAXIFS(B215:JM215,metrics.rec,"R"),B215:JM215,0)+1)))</f>
        <v>k=10, r=0.1</v>
      </c>
      <c r="JY215" s="1" t="str" cm="1">
        <f t="array" aca="1" ref="JY215" ca="1">CONCATENATE(INDIRECT(ADDRESS(1,MATCH(_xlfn.MAXIFS(B215:JM215,metrics.rec,"Precision"),B215:JM215,0)+1)), ", ", INDIRECT(ADDRESS(2,MATCH(_xlfn.MAXIFS(B215:JM215,metrics.rec,"Precision"),B215:JM215,0)+1)))</f>
        <v>k=5, r=0.9</v>
      </c>
      <c r="JZ215" s="1" t="str" cm="1">
        <f t="array" aca="1" ref="JZ215" ca="1">CONCATENATE(INDIRECT(ADDRESS(1,MATCH(_xlfn.MAXIFS(B215:JM215,metrics.rec,"Recall"),B215:JM215,0)+1)), ", ", INDIRECT(ADDRESS(2,MATCH(_xlfn.MAXIFS(B215:JM215,metrics.rec,"Recall"),B215:JM215,0)+1)))</f>
        <v>k=10, r=0.1</v>
      </c>
      <c r="KA215" s="1" t="str" cm="1">
        <f t="array" aca="1" ref="KA215" ca="1">CONCATENATE(INDIRECT(ADDRESS(1,MATCH(_xlfn.MAXIFS(B215:JM215,metrics.rec,"Coverage"),B215:JM215,0)+1)), ", ", INDIRECT(ADDRESS(2,MATCH(_xlfn.MAXIFS(B215:JM215,metrics.rec,"Coverage"),B215:JM215,0)+1)))</f>
        <v>k=10, r=0.1</v>
      </c>
      <c r="KB215" s="1" t="str" cm="1">
        <f t="array" aca="1" ref="KB215" ca="1">CONCATENATE(INDIRECT(ADDRESS(1,MATCH(_xlfn.MAXIFS(B215:JM215,metrics.rec,"Recatio"),B215:JM215,0)+1)), ", ", INDIRECT(ADDRESS(2,MATCH(_xlfn.MAXIFS(B215:JM215,metrics.rec,"Recatio"),B215:JM215,0)+1)))</f>
        <v>k=5, r=0.1</v>
      </c>
      <c r="KC215" s="1" t="str" cm="1">
        <f t="array" aca="1" ref="KC215" ca="1">CONCATENATE(INDIRECT(ADDRESS(1,MATCH(_xlfn.MINIFS(B215:JM215,metrics.rec,"Time"),B215:JM215,0)+1)), ", ", INDIRECT(ADDRESS(2,MATCH(_xlfn.MINIFS(B215:JM215,metrics.rec,"Time"),B215:JM215,0)+1)))</f>
        <v>k=5, r=0.9</v>
      </c>
    </row>
    <row r="216" spans="1:289" x14ac:dyDescent="0.2">
      <c r="A216" s="1" t="s">
        <v>259</v>
      </c>
      <c r="B216" s="4">
        <v>0.63619999999999999</v>
      </c>
      <c r="C216" s="4">
        <v>0.70230000000000004</v>
      </c>
      <c r="D216" s="4">
        <v>0.24690000000000001</v>
      </c>
      <c r="E216" s="4">
        <v>4.0000000000000001E-3</v>
      </c>
      <c r="F216" s="4">
        <v>0.8569</v>
      </c>
      <c r="G216" s="4">
        <v>0.24829999999999999</v>
      </c>
      <c r="H216" s="4">
        <v>1</v>
      </c>
      <c r="I216" s="4">
        <v>2.5510000000000002</v>
      </c>
      <c r="J216" s="5">
        <v>0.64119999999999999</v>
      </c>
      <c r="K216" s="5">
        <v>0.7157</v>
      </c>
      <c r="L216" s="5">
        <v>0.2447</v>
      </c>
      <c r="M216" s="5">
        <v>8.0000000000000002E-3</v>
      </c>
      <c r="N216" s="5">
        <v>0.85189999999999999</v>
      </c>
      <c r="O216" s="5">
        <v>0.24399999999999999</v>
      </c>
      <c r="P216" s="5">
        <v>1</v>
      </c>
      <c r="Q216" s="5">
        <v>2.4064000000000001</v>
      </c>
      <c r="R216" s="4">
        <v>0.6482</v>
      </c>
      <c r="S216" s="4">
        <v>0.73070000000000002</v>
      </c>
      <c r="T216" s="4">
        <v>0.24340000000000001</v>
      </c>
      <c r="U216" s="4">
        <v>1.24E-2</v>
      </c>
      <c r="V216" s="4">
        <v>0.84340000000000004</v>
      </c>
      <c r="W216" s="4">
        <v>0.2424</v>
      </c>
      <c r="X216" s="4">
        <v>1</v>
      </c>
      <c r="Y216" s="4">
        <v>2.5459000000000001</v>
      </c>
      <c r="Z216" s="5">
        <v>0.65180000000000005</v>
      </c>
      <c r="AA216" s="5">
        <v>0.7389</v>
      </c>
      <c r="AB216" s="5">
        <v>0.2266</v>
      </c>
      <c r="AC216" s="5">
        <v>1.72E-2</v>
      </c>
      <c r="AD216" s="5">
        <v>0.83420000000000005</v>
      </c>
      <c r="AE216" s="5">
        <v>0.2447</v>
      </c>
      <c r="AF216" s="5">
        <v>1</v>
      </c>
      <c r="AG216" s="5">
        <v>2.0991</v>
      </c>
      <c r="AH216" s="4">
        <v>0.65810000000000002</v>
      </c>
      <c r="AI216" s="4">
        <v>0.75249999999999995</v>
      </c>
      <c r="AJ216" s="4">
        <v>0.21479999999999999</v>
      </c>
      <c r="AK216" s="4">
        <v>2.24E-2</v>
      </c>
      <c r="AL216" s="4">
        <v>0.81940000000000002</v>
      </c>
      <c r="AM216" s="4">
        <v>0.24790000000000001</v>
      </c>
      <c r="AN216" s="4">
        <v>1</v>
      </c>
      <c r="AO216" s="4">
        <v>1.8794</v>
      </c>
      <c r="AP216" s="5">
        <v>0.66639999999999999</v>
      </c>
      <c r="AQ216" s="5">
        <v>0.77080000000000004</v>
      </c>
      <c r="AR216" s="5">
        <v>0.1928</v>
      </c>
      <c r="AS216" s="5">
        <v>2.7799999999999998E-2</v>
      </c>
      <c r="AT216" s="5">
        <v>0.79749999999999999</v>
      </c>
      <c r="AU216" s="5">
        <v>0.25319999999999998</v>
      </c>
      <c r="AV216" s="5">
        <v>1</v>
      </c>
      <c r="AW216" s="5">
        <v>1.5341</v>
      </c>
      <c r="AX216" s="4">
        <v>0.68030000000000002</v>
      </c>
      <c r="AY216" s="4">
        <v>0.80059999999999998</v>
      </c>
      <c r="AZ216" s="4">
        <v>0.1699</v>
      </c>
      <c r="BA216" s="4">
        <v>3.32E-2</v>
      </c>
      <c r="BB216" s="4">
        <v>0.76490000000000002</v>
      </c>
      <c r="BC216" s="4">
        <v>0.26740000000000003</v>
      </c>
      <c r="BD216" s="4">
        <v>1</v>
      </c>
      <c r="BE216" s="4">
        <v>1.2846</v>
      </c>
      <c r="BF216" s="5">
        <v>0.70179999999999998</v>
      </c>
      <c r="BG216" s="5">
        <v>0.85460000000000003</v>
      </c>
      <c r="BH216" s="5">
        <v>0.15129999999999999</v>
      </c>
      <c r="BI216" s="5">
        <v>3.8800000000000001E-2</v>
      </c>
      <c r="BJ216" s="5">
        <v>0.69930000000000003</v>
      </c>
      <c r="BK216" s="5">
        <v>0.2853</v>
      </c>
      <c r="BL216" s="5">
        <v>0.99839999999999995</v>
      </c>
      <c r="BM216" s="5">
        <v>0.99199999999999999</v>
      </c>
      <c r="BN216" s="4">
        <v>0.7409</v>
      </c>
      <c r="BO216" s="4">
        <v>0.94899999999999995</v>
      </c>
      <c r="BP216" s="4">
        <v>0.1032</v>
      </c>
      <c r="BQ216" s="4">
        <v>5.3199999999999997E-2</v>
      </c>
      <c r="BR216" s="4">
        <v>0.54079999999999995</v>
      </c>
      <c r="BS216" s="4">
        <v>0.25290000000000001</v>
      </c>
      <c r="BT216" s="4">
        <v>0.97640000000000005</v>
      </c>
      <c r="BU216" s="4">
        <v>0.52839999999999998</v>
      </c>
      <c r="BV216" s="5"/>
      <c r="BW216" s="5"/>
      <c r="BX216" s="5"/>
      <c r="BY216" s="5"/>
      <c r="BZ216" s="5"/>
      <c r="CA216" s="5"/>
      <c r="CB216" s="5"/>
      <c r="CC216" s="5"/>
      <c r="CD216" s="4"/>
      <c r="CE216" s="4"/>
      <c r="CF216" s="4"/>
      <c r="CG216" s="4"/>
      <c r="CH216" s="4"/>
      <c r="CI216" s="4"/>
      <c r="CJ216" s="4"/>
      <c r="CK216" s="4"/>
      <c r="CL216" s="5">
        <v>0.65800000000000003</v>
      </c>
      <c r="CM216" s="5">
        <v>0.75349999999999995</v>
      </c>
      <c r="CN216" s="5">
        <v>0.21260000000000001</v>
      </c>
      <c r="CO216" s="5">
        <v>2.24E-2</v>
      </c>
      <c r="CP216" s="5">
        <v>0.81940000000000002</v>
      </c>
      <c r="CQ216" s="5">
        <v>0.24610000000000001</v>
      </c>
      <c r="CR216" s="5">
        <v>1</v>
      </c>
      <c r="CS216" s="5">
        <v>1.8411999999999999</v>
      </c>
      <c r="CT216" s="4"/>
      <c r="CU216" s="4"/>
      <c r="CV216" s="4"/>
      <c r="CW216" s="4"/>
      <c r="CX216" s="4"/>
      <c r="CY216" s="4"/>
      <c r="CZ216" s="4"/>
      <c r="DA216" s="4"/>
      <c r="DB216" s="5"/>
      <c r="DC216" s="5"/>
      <c r="DD216" s="5"/>
      <c r="DE216" s="5"/>
      <c r="DF216" s="5"/>
      <c r="DG216" s="5"/>
      <c r="DH216" s="5"/>
      <c r="DI216" s="5"/>
      <c r="DJ216" s="4">
        <v>0.64039999999999997</v>
      </c>
      <c r="DK216" s="4">
        <v>0.71609999999999996</v>
      </c>
      <c r="DL216" s="4">
        <v>0.25280000000000002</v>
      </c>
      <c r="DM216" s="4">
        <v>4.0000000000000001E-3</v>
      </c>
      <c r="DN216" s="4">
        <v>0.85680000000000001</v>
      </c>
      <c r="DO216" s="4">
        <v>0.2495</v>
      </c>
      <c r="DP216" s="4">
        <v>1</v>
      </c>
      <c r="DQ216" s="4">
        <v>2.4944000000000002</v>
      </c>
      <c r="DR216" s="10"/>
      <c r="DS216" s="10"/>
      <c r="DT216" s="10"/>
      <c r="DU216" s="10"/>
      <c r="DV216" s="10"/>
      <c r="DW216" s="10"/>
      <c r="DX216" s="10"/>
      <c r="DY216" s="10"/>
      <c r="DZ216" s="4">
        <v>0.65749999999999997</v>
      </c>
      <c r="EA216" s="4">
        <v>0.752</v>
      </c>
      <c r="EB216" s="4">
        <v>0.21440000000000001</v>
      </c>
      <c r="EC216" s="4">
        <v>2.24E-2</v>
      </c>
      <c r="ED216" s="4">
        <v>0.81899999999999995</v>
      </c>
      <c r="EE216" s="4">
        <v>0.2467</v>
      </c>
      <c r="EF216" s="4">
        <v>1</v>
      </c>
      <c r="EG216" s="4">
        <v>1.8057000000000001</v>
      </c>
      <c r="EH216" s="5">
        <v>0.68010000000000004</v>
      </c>
      <c r="EI216" s="5">
        <v>0.80330000000000001</v>
      </c>
      <c r="EJ216" s="5">
        <v>0.1784</v>
      </c>
      <c r="EK216" s="5">
        <v>3.3399999999999999E-2</v>
      </c>
      <c r="EL216" s="5">
        <v>0.76370000000000005</v>
      </c>
      <c r="EM216" s="5">
        <v>0.26569999999999999</v>
      </c>
      <c r="EN216" s="5">
        <v>0.99980000000000002</v>
      </c>
      <c r="EO216" s="5">
        <v>1.2557</v>
      </c>
      <c r="EP216" s="4"/>
      <c r="EQ216" s="4"/>
      <c r="ER216" s="4"/>
      <c r="ES216" s="4"/>
      <c r="ET216" s="4"/>
      <c r="EU216" s="4"/>
      <c r="EV216" s="4"/>
      <c r="EW216" s="4"/>
      <c r="EX216" s="5"/>
      <c r="EY216" s="5"/>
      <c r="EZ216" s="5"/>
      <c r="FA216" s="5"/>
      <c r="FB216" s="5"/>
      <c r="FC216" s="5"/>
      <c r="FD216" s="5"/>
      <c r="FE216" s="5"/>
      <c r="FF216" s="4"/>
      <c r="FG216" s="4"/>
      <c r="FH216" s="4"/>
      <c r="FI216" s="4"/>
      <c r="FJ216" s="4"/>
      <c r="FK216" s="4"/>
      <c r="FL216" s="4"/>
      <c r="FM216" s="4"/>
      <c r="FN216" s="5"/>
      <c r="FO216" s="5"/>
      <c r="FP216" s="5"/>
      <c r="FQ216" s="5"/>
      <c r="FR216" s="5"/>
      <c r="FS216" s="5"/>
      <c r="FT216" s="5"/>
      <c r="FU216" s="5"/>
      <c r="FV216" s="4">
        <v>0.68089999999999995</v>
      </c>
      <c r="FW216" s="4">
        <v>0.80510000000000004</v>
      </c>
      <c r="FX216" s="4">
        <v>0.1721</v>
      </c>
      <c r="FY216" s="4">
        <v>3.3099999999999997E-2</v>
      </c>
      <c r="FZ216" s="4">
        <v>0.76300000000000001</v>
      </c>
      <c r="GA216" s="4">
        <v>0.26740000000000003</v>
      </c>
      <c r="GB216" s="4">
        <v>0.99990000000000001</v>
      </c>
      <c r="GC216" s="4">
        <v>1.2604</v>
      </c>
      <c r="GD216" s="5"/>
      <c r="GE216" s="5"/>
      <c r="GF216" s="5"/>
      <c r="GG216" s="5"/>
      <c r="GH216" s="5"/>
      <c r="GI216" s="5"/>
      <c r="GJ216" s="5"/>
      <c r="GK216" s="5"/>
      <c r="GL216" s="4"/>
      <c r="GM216" s="4"/>
      <c r="GN216" s="4"/>
      <c r="GO216" s="4"/>
      <c r="GP216" s="4"/>
      <c r="GQ216" s="4"/>
      <c r="GR216" s="4"/>
      <c r="GS216" s="4"/>
      <c r="GT216" s="5"/>
      <c r="GU216" s="5"/>
      <c r="GV216" s="5"/>
      <c r="GW216" s="5"/>
      <c r="GX216" s="5"/>
      <c r="GY216" s="5"/>
      <c r="GZ216" s="5"/>
      <c r="HA216" s="5"/>
      <c r="HB216" s="4"/>
      <c r="HC216" s="4"/>
      <c r="HD216" s="4"/>
      <c r="HE216" s="4"/>
      <c r="HF216" s="4"/>
      <c r="HG216" s="4"/>
      <c r="HH216" s="4"/>
      <c r="HI216" s="4"/>
      <c r="HJ216" s="5"/>
      <c r="HK216" s="5"/>
      <c r="HL216" s="5"/>
      <c r="HM216" s="5"/>
      <c r="HN216" s="5"/>
      <c r="HO216" s="5"/>
      <c r="HP216" s="5"/>
      <c r="HQ216" s="5"/>
      <c r="HR216" s="4"/>
      <c r="HS216" s="4"/>
      <c r="HT216" s="4"/>
      <c r="HU216" s="4"/>
      <c r="HV216" s="4"/>
      <c r="HW216" s="4"/>
      <c r="HX216" s="4"/>
      <c r="HY216" s="4"/>
      <c r="HZ216" s="5"/>
      <c r="IA216" s="5"/>
      <c r="IB216" s="5"/>
      <c r="IC216" s="5"/>
      <c r="ID216" s="5"/>
      <c r="IE216" s="5"/>
      <c r="IF216" s="5"/>
      <c r="IG216" s="5"/>
      <c r="IH216" s="4"/>
      <c r="II216" s="4"/>
      <c r="IJ216" s="4"/>
      <c r="IK216" s="4"/>
      <c r="IL216" s="4"/>
      <c r="IM216" s="4"/>
      <c r="IN216" s="4"/>
      <c r="IO216" s="4"/>
      <c r="IP216" s="5"/>
      <c r="IQ216" s="5"/>
      <c r="IR216" s="5"/>
      <c r="IS216" s="5"/>
      <c r="IT216" s="5"/>
      <c r="IU216" s="5"/>
      <c r="IV216" s="5"/>
      <c r="IW216" s="5"/>
      <c r="IX216" s="4"/>
      <c r="IY216" s="4"/>
      <c r="IZ216" s="4"/>
      <c r="JA216" s="4"/>
      <c r="JB216" s="4"/>
      <c r="JC216" s="4"/>
      <c r="JD216" s="4"/>
      <c r="JE216" s="4"/>
      <c r="JF216" s="5"/>
      <c r="JG216" s="5"/>
      <c r="JH216" s="5"/>
      <c r="JI216" s="5"/>
      <c r="JJ216" s="5"/>
      <c r="JK216" s="5"/>
      <c r="JL216" s="5"/>
      <c r="JM216" s="5"/>
      <c r="JN216" s="4">
        <f t="shared" ref="JN216:JN217" si="144">AVERAGEIFS(B216:JM216,metrics.rec,"MAE")</f>
        <v>0.66727142857142852</v>
      </c>
      <c r="JO216" s="4">
        <f t="shared" ref="JO216:JO217" si="145">AVERAGEIFS(B216:JM216,metrics.rec,"MSE")</f>
        <v>0.77465000000000006</v>
      </c>
      <c r="JP216" s="4">
        <f t="shared" ref="JP216:JP217" si="146">AVERAGEIFS(B216:JM216,metrics.rec,"R")</f>
        <v>0.20170714285714286</v>
      </c>
      <c r="JQ216" s="4">
        <f t="shared" ref="JQ216:JQ217" si="147">AVERAGEIFS(B216:JM216,metrics.rec,"Precision")</f>
        <v>2.3735714285714284E-2</v>
      </c>
      <c r="JR216" s="4">
        <f t="shared" ref="JR216:JR217" si="148">AVERAGEIFS(B216:JM216,metrics.rec,"Recall")</f>
        <v>0.78787142857142844</v>
      </c>
      <c r="JS216" s="4">
        <f t="shared" ref="JS216:JS217" si="149">AVERAGEIFS(B216:JM216,metrics.rec,"Coverage")</f>
        <v>0.25439285714285714</v>
      </c>
      <c r="JT216" s="4">
        <f t="shared" ref="JT216:JT217" si="150">AVERAGEIFS(B216:JM216,metrics.rec,"Recatio")</f>
        <v>0.99817857142857147</v>
      </c>
      <c r="JU216" s="4">
        <f t="shared" ref="JU216:JU217" si="151">AVERAGEIFS(B216:JM216,metrics.rec,"Time")</f>
        <v>1.7484500000000001</v>
      </c>
      <c r="JV216" s="1" t="str" cm="1">
        <f t="array" aca="1" ref="JV216" ca="1">CONCATENATE(INDIRECT(ADDRESS(1,MATCH(_xlfn.MINIFS(B216:JM216,metrics.rec,"MAE"),B216:JM216,0)+1)), ", ", INDIRECT(ADDRESS(2,MATCH(_xlfn.MINIFS(B216:JM216,metrics.rec,"MAE"),B216:JM216,0)+1)))</f>
        <v>k=5, r=0.1</v>
      </c>
      <c r="JW216" s="1" t="str" cm="1">
        <f t="array" aca="1" ref="JW216" ca="1">CONCATENATE(INDIRECT(ADDRESS(1,MATCH(_xlfn.MINIFS(B216:JM216,metrics.rec,"MSE"),B216:JM216,0)+1)), ", ", INDIRECT(ADDRESS(2,MATCH(_xlfn.MINIFS(B216:JM216,metrics.rec,"MSE"),B216:JM216,0)+1)))</f>
        <v>k=5, r=0.1</v>
      </c>
      <c r="JX216" s="1" t="str" cm="1">
        <f t="array" aca="1" ref="JX216" ca="1">CONCATENATE(INDIRECT(ADDRESS(1,MATCH(_xlfn.MAXIFS(B216:JM216,metrics.rec,"R"),B216:JM216,0)+1)), ", ", INDIRECT(ADDRESS(2,MATCH(_xlfn.MAXIFS(B216:JM216,metrics.rec,"R"),B216:JM216,0)+1)))</f>
        <v>k=10, r=0.1</v>
      </c>
      <c r="JY216" s="1" t="str" cm="1">
        <f t="array" aca="1" ref="JY216" ca="1">CONCATENATE(INDIRECT(ADDRESS(1,MATCH(_xlfn.MAXIFS(B216:JM216,metrics.rec,"Precision"),B216:JM216,0)+1)), ", ", INDIRECT(ADDRESS(2,MATCH(_xlfn.MAXIFS(B216:JM216,metrics.rec,"Precision"),B216:JM216,0)+1)))</f>
        <v>k=5, r=0.9</v>
      </c>
      <c r="JZ216" s="1" t="str" cm="1">
        <f t="array" aca="1" ref="JZ216" ca="1">CONCATENATE(INDIRECT(ADDRESS(1,MATCH(_xlfn.MAXIFS(B216:JM216,metrics.rec,"Recall"),B216:JM216,0)+1)), ", ", INDIRECT(ADDRESS(2,MATCH(_xlfn.MAXIFS(B216:JM216,metrics.rec,"Recall"),B216:JM216,0)+1)))</f>
        <v>k=5, r=0.1</v>
      </c>
      <c r="KA216" s="1" t="str" cm="1">
        <f t="array" aca="1" ref="KA216" ca="1">CONCATENATE(INDIRECT(ADDRESS(1,MATCH(_xlfn.MAXIFS(B216:JM216,metrics.rec,"Coverage"),B216:JM216,0)+1)), ", ", INDIRECT(ADDRESS(2,MATCH(_xlfn.MAXIFS(B216:JM216,metrics.rec,"Coverage"),B216:JM216,0)+1)))</f>
        <v>k=5, r=0.8</v>
      </c>
      <c r="KB216" s="1" t="str" cm="1">
        <f t="array" aca="1" ref="KB216" ca="1">CONCATENATE(INDIRECT(ADDRESS(1,MATCH(_xlfn.MAXIFS(B216:JM216,metrics.rec,"Recatio"),B216:JM216,0)+1)), ", ", INDIRECT(ADDRESS(2,MATCH(_xlfn.MAXIFS(B216:JM216,metrics.rec,"Recatio"),B216:JM216,0)+1)))</f>
        <v>k=5, r=0.1</v>
      </c>
      <c r="KC216" s="1" t="str" cm="1">
        <f t="array" aca="1" ref="KC216" ca="1">CONCATENATE(INDIRECT(ADDRESS(1,MATCH(_xlfn.MINIFS(B216:JM216,metrics.rec,"Time"),B216:JM216,0)+1)), ", ", INDIRECT(ADDRESS(2,MATCH(_xlfn.MINIFS(B216:JM216,metrics.rec,"Time"),B216:JM216,0)+1)))</f>
        <v>k=5, r=0.9</v>
      </c>
    </row>
    <row r="217" spans="1:289" x14ac:dyDescent="0.2">
      <c r="A217" s="1" t="s">
        <v>261</v>
      </c>
      <c r="B217" s="4"/>
      <c r="C217" s="4"/>
      <c r="D217" s="4"/>
      <c r="E217" s="4"/>
      <c r="F217" s="4"/>
      <c r="G217" s="4"/>
      <c r="H217" s="4"/>
      <c r="I217" s="4"/>
      <c r="J217" s="5"/>
      <c r="K217" s="5"/>
      <c r="L217" s="5"/>
      <c r="M217" s="5"/>
      <c r="N217" s="5"/>
      <c r="O217" s="5"/>
      <c r="P217" s="5"/>
      <c r="Q217" s="5"/>
      <c r="R217" s="4"/>
      <c r="S217" s="4"/>
      <c r="T217" s="4"/>
      <c r="U217" s="4"/>
      <c r="V217" s="4"/>
      <c r="W217" s="4"/>
      <c r="X217" s="4"/>
      <c r="Y217" s="4"/>
      <c r="Z217" s="5"/>
      <c r="AA217" s="5"/>
      <c r="AB217" s="5"/>
      <c r="AC217" s="5"/>
      <c r="AD217" s="5"/>
      <c r="AE217" s="5"/>
      <c r="AF217" s="5"/>
      <c r="AG217" s="5"/>
      <c r="AH217" s="4"/>
      <c r="AI217" s="4"/>
      <c r="AJ217" s="4"/>
      <c r="AK217" s="4"/>
      <c r="AL217" s="4"/>
      <c r="AM217" s="4"/>
      <c r="AN217" s="4"/>
      <c r="AO217" s="4"/>
      <c r="AP217" s="5"/>
      <c r="AQ217" s="5"/>
      <c r="AR217" s="5"/>
      <c r="AS217" s="5"/>
      <c r="AT217" s="5"/>
      <c r="AU217" s="5"/>
      <c r="AV217" s="5"/>
      <c r="AW217" s="5"/>
      <c r="AX217" s="4"/>
      <c r="AY217" s="4"/>
      <c r="AZ217" s="4"/>
      <c r="BA217" s="4"/>
      <c r="BB217" s="4"/>
      <c r="BC217" s="4"/>
      <c r="BD217" s="4"/>
      <c r="BE217" s="4"/>
      <c r="BF217" s="5"/>
      <c r="BG217" s="5"/>
      <c r="BH217" s="5"/>
      <c r="BI217" s="5"/>
      <c r="BJ217" s="5"/>
      <c r="BK217" s="5"/>
      <c r="BL217" s="5"/>
      <c r="BM217" s="5"/>
      <c r="BN217" s="4"/>
      <c r="BO217" s="4"/>
      <c r="BP217" s="4"/>
      <c r="BQ217" s="4"/>
      <c r="BR217" s="4"/>
      <c r="BS217" s="4"/>
      <c r="BT217" s="4"/>
      <c r="BU217" s="4"/>
      <c r="BV217" s="5"/>
      <c r="BW217" s="5"/>
      <c r="BX217" s="5"/>
      <c r="BY217" s="5"/>
      <c r="BZ217" s="5"/>
      <c r="CA217" s="5"/>
      <c r="CB217" s="5"/>
      <c r="CC217" s="5"/>
      <c r="CD217" s="4"/>
      <c r="CE217" s="4"/>
      <c r="CF217" s="4"/>
      <c r="CG217" s="4"/>
      <c r="CH217" s="4"/>
      <c r="CI217" s="4"/>
      <c r="CJ217" s="4"/>
      <c r="CK217" s="4"/>
      <c r="CL217" s="5"/>
      <c r="CM217" s="5"/>
      <c r="CN217" s="5"/>
      <c r="CO217" s="5"/>
      <c r="CP217" s="5"/>
      <c r="CQ217" s="5"/>
      <c r="CR217" s="5"/>
      <c r="CS217" s="5"/>
      <c r="CT217" s="4"/>
      <c r="CU217" s="4"/>
      <c r="CV217" s="4"/>
      <c r="CW217" s="4"/>
      <c r="CX217" s="4"/>
      <c r="CY217" s="4"/>
      <c r="CZ217" s="4"/>
      <c r="DA217" s="4"/>
      <c r="DB217" s="5"/>
      <c r="DC217" s="5"/>
      <c r="DD217" s="5"/>
      <c r="DE217" s="5"/>
      <c r="DF217" s="5"/>
      <c r="DG217" s="5"/>
      <c r="DH217" s="5"/>
      <c r="DI217" s="5"/>
      <c r="DJ217" s="4"/>
      <c r="DK217" s="4"/>
      <c r="DL217" s="4"/>
      <c r="DM217" s="4"/>
      <c r="DN217" s="4"/>
      <c r="DO217" s="4"/>
      <c r="DP217" s="4"/>
      <c r="DQ217" s="4"/>
      <c r="DR217" s="5"/>
      <c r="DS217" s="5"/>
      <c r="DT217" s="5"/>
      <c r="DU217" s="5"/>
      <c r="DV217" s="5"/>
      <c r="DW217" s="5"/>
      <c r="DX217" s="5"/>
      <c r="DY217" s="5"/>
      <c r="DZ217" s="4"/>
      <c r="EA217" s="4"/>
      <c r="EB217" s="4"/>
      <c r="EC217" s="4"/>
      <c r="ED217" s="4"/>
      <c r="EE217" s="4"/>
      <c r="EF217" s="4"/>
      <c r="EG217" s="4"/>
      <c r="EH217" s="5"/>
      <c r="EI217" s="5"/>
      <c r="EJ217" s="5"/>
      <c r="EK217" s="5"/>
      <c r="EL217" s="5"/>
      <c r="EM217" s="5"/>
      <c r="EN217" s="5"/>
      <c r="EO217" s="5"/>
      <c r="EP217" s="4"/>
      <c r="EQ217" s="4"/>
      <c r="ER217" s="4"/>
      <c r="ES217" s="4"/>
      <c r="ET217" s="4"/>
      <c r="EU217" s="4"/>
      <c r="EV217" s="4"/>
      <c r="EW217" s="4"/>
      <c r="EX217" s="5"/>
      <c r="EY217" s="5"/>
      <c r="EZ217" s="5"/>
      <c r="FA217" s="5"/>
      <c r="FB217" s="5"/>
      <c r="FC217" s="5"/>
      <c r="FD217" s="5"/>
      <c r="FE217" s="5"/>
      <c r="FF217" s="4"/>
      <c r="FG217" s="4"/>
      <c r="FH217" s="4"/>
      <c r="FI217" s="4"/>
      <c r="FJ217" s="4"/>
      <c r="FK217" s="4"/>
      <c r="FL217" s="4"/>
      <c r="FM217" s="4"/>
      <c r="FN217" s="5"/>
      <c r="FO217" s="5"/>
      <c r="FP217" s="5"/>
      <c r="FQ217" s="5"/>
      <c r="FR217" s="5"/>
      <c r="FS217" s="5"/>
      <c r="FT217" s="5"/>
      <c r="FU217" s="5"/>
      <c r="FV217" s="4"/>
      <c r="FW217" s="4"/>
      <c r="FX217" s="4"/>
      <c r="FY217" s="4"/>
      <c r="FZ217" s="4"/>
      <c r="GA217" s="4"/>
      <c r="GB217" s="4"/>
      <c r="GC217" s="4"/>
      <c r="GD217" s="5"/>
      <c r="GE217" s="5"/>
      <c r="GF217" s="5"/>
      <c r="GG217" s="5"/>
      <c r="GH217" s="5"/>
      <c r="GI217" s="5"/>
      <c r="GJ217" s="5"/>
      <c r="GK217" s="5"/>
      <c r="GL217" s="4"/>
      <c r="GM217" s="4"/>
      <c r="GN217" s="4"/>
      <c r="GO217" s="4"/>
      <c r="GP217" s="4"/>
      <c r="GQ217" s="4"/>
      <c r="GR217" s="4"/>
      <c r="GS217" s="4"/>
      <c r="GT217" s="5"/>
      <c r="GU217" s="5"/>
      <c r="GV217" s="5"/>
      <c r="GW217" s="5"/>
      <c r="GX217" s="5"/>
      <c r="GY217" s="5"/>
      <c r="GZ217" s="5"/>
      <c r="HA217" s="5"/>
      <c r="HB217" s="4"/>
      <c r="HC217" s="4"/>
      <c r="HD217" s="4"/>
      <c r="HE217" s="4"/>
      <c r="HF217" s="4"/>
      <c r="HG217" s="4"/>
      <c r="HH217" s="4"/>
      <c r="HI217" s="4"/>
      <c r="HJ217" s="5"/>
      <c r="HK217" s="5"/>
      <c r="HL217" s="5"/>
      <c r="HM217" s="5"/>
      <c r="HN217" s="5"/>
      <c r="HO217" s="5"/>
      <c r="HP217" s="5"/>
      <c r="HQ217" s="5"/>
      <c r="HR217" s="4"/>
      <c r="HS217" s="4"/>
      <c r="HT217" s="4"/>
      <c r="HU217" s="4"/>
      <c r="HV217" s="4"/>
      <c r="HW217" s="4"/>
      <c r="HX217" s="4"/>
      <c r="HY217" s="4"/>
      <c r="HZ217" s="5"/>
      <c r="IA217" s="5"/>
      <c r="IB217" s="5"/>
      <c r="IC217" s="5"/>
      <c r="ID217" s="5"/>
      <c r="IE217" s="5"/>
      <c r="IF217" s="5"/>
      <c r="IG217" s="5"/>
      <c r="IH217" s="4"/>
      <c r="II217" s="4"/>
      <c r="IJ217" s="4"/>
      <c r="IK217" s="4"/>
      <c r="IL217" s="4"/>
      <c r="IM217" s="4"/>
      <c r="IN217" s="4"/>
      <c r="IO217" s="4"/>
      <c r="IP217" s="5"/>
      <c r="IQ217" s="5"/>
      <c r="IR217" s="5"/>
      <c r="IS217" s="5"/>
      <c r="IT217" s="5"/>
      <c r="IU217" s="5"/>
      <c r="IV217" s="5"/>
      <c r="IW217" s="5"/>
      <c r="IX217" s="4"/>
      <c r="IY217" s="4"/>
      <c r="IZ217" s="4"/>
      <c r="JA217" s="4"/>
      <c r="JB217" s="4"/>
      <c r="JC217" s="4"/>
      <c r="JD217" s="4"/>
      <c r="JE217" s="4"/>
      <c r="JF217" s="5"/>
      <c r="JG217" s="5"/>
      <c r="JH217" s="5"/>
      <c r="JI217" s="5"/>
      <c r="JJ217" s="5"/>
      <c r="JK217" s="5"/>
      <c r="JL217" s="5"/>
      <c r="JM217" s="5"/>
      <c r="JN217" s="4" t="e">
        <f t="shared" si="144"/>
        <v>#DIV/0!</v>
      </c>
      <c r="JO217" s="4" t="e">
        <f t="shared" si="145"/>
        <v>#DIV/0!</v>
      </c>
      <c r="JP217" s="4" t="e">
        <f t="shared" si="146"/>
        <v>#DIV/0!</v>
      </c>
      <c r="JQ217" s="4" t="e">
        <f t="shared" si="147"/>
        <v>#DIV/0!</v>
      </c>
      <c r="JR217" s="4" t="e">
        <f t="shared" si="148"/>
        <v>#DIV/0!</v>
      </c>
      <c r="JS217" s="4" t="e">
        <f t="shared" si="149"/>
        <v>#DIV/0!</v>
      </c>
      <c r="JT217" s="4" t="e">
        <f t="shared" si="150"/>
        <v>#DIV/0!</v>
      </c>
      <c r="JU217" s="4" t="e">
        <f t="shared" si="151"/>
        <v>#DIV/0!</v>
      </c>
      <c r="JV217" s="1" t="e" cm="1">
        <f t="array" aca="1" ref="JV217" ca="1">CONCATENATE(INDIRECT(ADDRESS(1,MATCH(_xlfn.MINIFS(B217:JM217,metrics.rec,"MAE"),B217:JM217,0)+1)), ", ", INDIRECT(ADDRESS(2,MATCH(_xlfn.MINIFS(B217:JM217,metrics.rec,"MAE"),B217:JM217,0)+1)))</f>
        <v>#N/A</v>
      </c>
      <c r="JW217" s="1" t="e" cm="1">
        <f t="array" aca="1" ref="JW217" ca="1">CONCATENATE(INDIRECT(ADDRESS(1,MATCH(_xlfn.MINIFS(B217:JM217,metrics.rec,"MSE"),B217:JM217,0)+1)), ", ", INDIRECT(ADDRESS(2,MATCH(_xlfn.MINIFS(B217:JM217,metrics.rec,"MSE"),B217:JM217,0)+1)))</f>
        <v>#N/A</v>
      </c>
      <c r="JX217" s="1" t="e" cm="1">
        <f t="array" aca="1" ref="JX217" ca="1">CONCATENATE(INDIRECT(ADDRESS(1,MATCH(_xlfn.MAXIFS(B217:JM217,metrics.rec,"R"),B217:JM217,0)+1)), ", ", INDIRECT(ADDRESS(2,MATCH(_xlfn.MAXIFS(B217:JM217,metrics.rec,"R"),B217:JM217,0)+1)))</f>
        <v>#N/A</v>
      </c>
      <c r="JY217" s="1" t="e" cm="1">
        <f t="array" aca="1" ref="JY217" ca="1">CONCATENATE(INDIRECT(ADDRESS(1,MATCH(_xlfn.MAXIFS(B217:JM217,metrics.rec,"Precision"),B217:JM217,0)+1)), ", ", INDIRECT(ADDRESS(2,MATCH(_xlfn.MAXIFS(B217:JM217,metrics.rec,"Precision"),B217:JM217,0)+1)))</f>
        <v>#N/A</v>
      </c>
      <c r="JZ217" s="1" t="e" cm="1">
        <f t="array" aca="1" ref="JZ217" ca="1">CONCATENATE(INDIRECT(ADDRESS(1,MATCH(_xlfn.MAXIFS(B217:JM217,metrics.rec,"Recall"),B217:JM217,0)+1)), ", ", INDIRECT(ADDRESS(2,MATCH(_xlfn.MAXIFS(B217:JM217,metrics.rec,"Recall"),B217:JM217,0)+1)))</f>
        <v>#N/A</v>
      </c>
      <c r="KA217" s="1" t="e" cm="1">
        <f t="array" aca="1" ref="KA217" ca="1">CONCATENATE(INDIRECT(ADDRESS(1,MATCH(_xlfn.MAXIFS(B217:JM217,metrics.rec,"Coverage"),B217:JM217,0)+1)), ", ", INDIRECT(ADDRESS(2,MATCH(_xlfn.MAXIFS(B217:JM217,metrics.rec,"Coverage"),B217:JM217,0)+1)))</f>
        <v>#N/A</v>
      </c>
      <c r="KB217" s="1" t="e" cm="1">
        <f t="array" aca="1" ref="KB217" ca="1">CONCATENATE(INDIRECT(ADDRESS(1,MATCH(_xlfn.MAXIFS(B217:JM217,metrics.rec,"Recatio"),B217:JM217,0)+1)), ", ", INDIRECT(ADDRESS(2,MATCH(_xlfn.MAXIFS(B217:JM217,metrics.rec,"Recatio"),B217:JM217,0)+1)))</f>
        <v>#N/A</v>
      </c>
      <c r="KC217" s="1" t="e" cm="1">
        <f t="array" aca="1" ref="KC217" ca="1">CONCATENATE(INDIRECT(ADDRESS(1,MATCH(_xlfn.MINIFS(B217:JM217,metrics.rec,"Time"),B217:JM217,0)+1)), ", ", INDIRECT(ADDRESS(2,MATCH(_xlfn.MINIFS(B217:JM217,metrics.rec,"Time"),B217:JM217,0)+1)))</f>
        <v>#N/A</v>
      </c>
    </row>
    <row r="218" spans="1:289" x14ac:dyDescent="0.2">
      <c r="A218" s="1" t="s">
        <v>262</v>
      </c>
      <c r="B218" s="4"/>
      <c r="C218" s="4"/>
      <c r="D218" s="4"/>
      <c r="E218" s="4"/>
      <c r="F218" s="4"/>
      <c r="G218" s="4"/>
      <c r="H218" s="4"/>
      <c r="I218" s="4"/>
      <c r="J218" s="5"/>
      <c r="K218" s="5"/>
      <c r="L218" s="5"/>
      <c r="M218" s="5"/>
      <c r="N218" s="5"/>
      <c r="O218" s="5"/>
      <c r="P218" s="5"/>
      <c r="Q218" s="5"/>
      <c r="R218" s="4"/>
      <c r="S218" s="4"/>
      <c r="T218" s="4"/>
      <c r="U218" s="4"/>
      <c r="V218" s="4"/>
      <c r="W218" s="4"/>
      <c r="X218" s="4"/>
      <c r="Y218" s="4"/>
      <c r="Z218" s="5"/>
      <c r="AA218" s="5"/>
      <c r="AB218" s="5"/>
      <c r="AC218" s="5"/>
      <c r="AD218" s="5"/>
      <c r="AE218" s="5"/>
      <c r="AF218" s="5"/>
      <c r="AG218" s="5"/>
      <c r="AH218" s="4"/>
      <c r="AI218" s="4"/>
      <c r="AJ218" s="4"/>
      <c r="AK218" s="4"/>
      <c r="AL218" s="4"/>
      <c r="AM218" s="4"/>
      <c r="AN218" s="4"/>
      <c r="AO218" s="4"/>
      <c r="AP218" s="5"/>
      <c r="AQ218" s="5"/>
      <c r="AR218" s="5"/>
      <c r="AS218" s="5"/>
      <c r="AT218" s="5"/>
      <c r="AU218" s="5"/>
      <c r="AV218" s="5"/>
      <c r="AW218" s="5"/>
      <c r="AX218" s="4"/>
      <c r="AY218" s="4"/>
      <c r="AZ218" s="4"/>
      <c r="BA218" s="4"/>
      <c r="BB218" s="4"/>
      <c r="BC218" s="4"/>
      <c r="BD218" s="4"/>
      <c r="BE218" s="4"/>
      <c r="BF218" s="5"/>
      <c r="BG218" s="5"/>
      <c r="BH218" s="5"/>
      <c r="BI218" s="5"/>
      <c r="BJ218" s="5"/>
      <c r="BK218" s="5"/>
      <c r="BL218" s="5"/>
      <c r="BM218" s="5"/>
      <c r="BN218" s="4"/>
      <c r="BO218" s="4"/>
      <c r="BP218" s="4"/>
      <c r="BQ218" s="4"/>
      <c r="BR218" s="4"/>
      <c r="BS218" s="4"/>
      <c r="BT218" s="4"/>
      <c r="BU218" s="4"/>
      <c r="BV218" s="5"/>
      <c r="BW218" s="5"/>
      <c r="BX218" s="5"/>
      <c r="BY218" s="5"/>
      <c r="BZ218" s="5"/>
      <c r="CA218" s="5"/>
      <c r="CB218" s="5"/>
      <c r="CC218" s="5"/>
      <c r="CD218" s="4"/>
      <c r="CE218" s="4"/>
      <c r="CF218" s="4"/>
      <c r="CG218" s="4"/>
      <c r="CH218" s="4"/>
      <c r="CI218" s="4"/>
      <c r="CJ218" s="4"/>
      <c r="CK218" s="4"/>
      <c r="CL218" s="5"/>
      <c r="CM218" s="5"/>
      <c r="CN218" s="5"/>
      <c r="CO218" s="5"/>
      <c r="CP218" s="5"/>
      <c r="CQ218" s="5"/>
      <c r="CR218" s="5"/>
      <c r="CS218" s="5"/>
      <c r="CT218" s="4"/>
      <c r="CU218" s="4"/>
      <c r="CV218" s="4"/>
      <c r="CW218" s="4"/>
      <c r="CX218" s="4"/>
      <c r="CY218" s="4"/>
      <c r="CZ218" s="4"/>
      <c r="DA218" s="4"/>
      <c r="DB218" s="5"/>
      <c r="DC218" s="5"/>
      <c r="DD218" s="5"/>
      <c r="DE218" s="5"/>
      <c r="DF218" s="5"/>
      <c r="DG218" s="5"/>
      <c r="DH218" s="5"/>
      <c r="DI218" s="5"/>
      <c r="DJ218" s="4"/>
      <c r="DK218" s="4"/>
      <c r="DL218" s="4"/>
      <c r="DM218" s="4"/>
      <c r="DN218" s="4"/>
      <c r="DO218" s="4"/>
      <c r="DP218" s="4"/>
      <c r="DQ218" s="4"/>
      <c r="DR218" s="5"/>
      <c r="DS218" s="5"/>
      <c r="DT218" s="5"/>
      <c r="DU218" s="5"/>
      <c r="DV218" s="5"/>
      <c r="DW218" s="5"/>
      <c r="DX218" s="5"/>
      <c r="DY218" s="5"/>
      <c r="DZ218" s="4"/>
      <c r="EA218" s="4"/>
      <c r="EB218" s="4"/>
      <c r="EC218" s="4"/>
      <c r="ED218" s="4"/>
      <c r="EE218" s="4"/>
      <c r="EF218" s="4"/>
      <c r="EG218" s="4"/>
      <c r="EH218" s="5"/>
      <c r="EI218" s="5"/>
      <c r="EJ218" s="5"/>
      <c r="EK218" s="5"/>
      <c r="EL218" s="5"/>
      <c r="EM218" s="5"/>
      <c r="EN218" s="5"/>
      <c r="EO218" s="5"/>
      <c r="EP218" s="4"/>
      <c r="EQ218" s="4"/>
      <c r="ER218" s="4"/>
      <c r="ES218" s="4"/>
      <c r="ET218" s="4"/>
      <c r="EU218" s="4"/>
      <c r="EV218" s="4"/>
      <c r="EW218" s="4"/>
      <c r="EX218" s="5"/>
      <c r="EY218" s="5"/>
      <c r="EZ218" s="5"/>
      <c r="FA218" s="5"/>
      <c r="FB218" s="5"/>
      <c r="FC218" s="5"/>
      <c r="FD218" s="5"/>
      <c r="FE218" s="5"/>
      <c r="FF218" s="4"/>
      <c r="FG218" s="4"/>
      <c r="FH218" s="4"/>
      <c r="FI218" s="4"/>
      <c r="FJ218" s="4"/>
      <c r="FK218" s="4"/>
      <c r="FL218" s="4"/>
      <c r="FM218" s="4"/>
      <c r="FN218" s="5"/>
      <c r="FO218" s="5"/>
      <c r="FP218" s="5"/>
      <c r="FQ218" s="5"/>
      <c r="FR218" s="5"/>
      <c r="FS218" s="5"/>
      <c r="FT218" s="5"/>
      <c r="FU218" s="5"/>
      <c r="FV218" s="4"/>
      <c r="FW218" s="4"/>
      <c r="FX218" s="4"/>
      <c r="FY218" s="4"/>
      <c r="FZ218" s="4"/>
      <c r="GA218" s="4"/>
      <c r="GB218" s="4"/>
      <c r="GC218" s="4"/>
      <c r="GD218" s="5"/>
      <c r="GE218" s="5"/>
      <c r="GF218" s="5"/>
      <c r="GG218" s="5"/>
      <c r="GH218" s="5"/>
      <c r="GI218" s="5"/>
      <c r="GJ218" s="5"/>
      <c r="GK218" s="5"/>
      <c r="GL218" s="4"/>
      <c r="GM218" s="4"/>
      <c r="GN218" s="4"/>
      <c r="GO218" s="4"/>
      <c r="GP218" s="4"/>
      <c r="GQ218" s="4"/>
      <c r="GR218" s="4"/>
      <c r="GS218" s="4"/>
      <c r="GT218" s="5"/>
      <c r="GU218" s="5"/>
      <c r="GV218" s="5"/>
      <c r="GW218" s="5"/>
      <c r="GX218" s="5"/>
      <c r="GY218" s="5"/>
      <c r="GZ218" s="5"/>
      <c r="HA218" s="5"/>
      <c r="HB218" s="4"/>
      <c r="HC218" s="4"/>
      <c r="HD218" s="4"/>
      <c r="HE218" s="4"/>
      <c r="HF218" s="4"/>
      <c r="HG218" s="4"/>
      <c r="HH218" s="4"/>
      <c r="HI218" s="4"/>
      <c r="HJ218" s="5"/>
      <c r="HK218" s="5"/>
      <c r="HL218" s="5"/>
      <c r="HM218" s="5"/>
      <c r="HN218" s="5"/>
      <c r="HO218" s="5"/>
      <c r="HP218" s="5"/>
      <c r="HQ218" s="5"/>
      <c r="HR218" s="4"/>
      <c r="HS218" s="4"/>
      <c r="HT218" s="4"/>
      <c r="HU218" s="4"/>
      <c r="HV218" s="4"/>
      <c r="HW218" s="4"/>
      <c r="HX218" s="4"/>
      <c r="HY218" s="4"/>
      <c r="HZ218" s="5"/>
      <c r="IA218" s="5"/>
      <c r="IB218" s="5"/>
      <c r="IC218" s="5"/>
      <c r="ID218" s="5"/>
      <c r="IE218" s="5"/>
      <c r="IF218" s="5"/>
      <c r="IG218" s="5"/>
      <c r="IH218" s="4"/>
      <c r="II218" s="4"/>
      <c r="IJ218" s="4"/>
      <c r="IK218" s="4"/>
      <c r="IL218" s="4"/>
      <c r="IM218" s="4"/>
      <c r="IN218" s="4"/>
      <c r="IO218" s="4"/>
      <c r="IP218" s="5"/>
      <c r="IQ218" s="5"/>
      <c r="IR218" s="5"/>
      <c r="IS218" s="5"/>
      <c r="IT218" s="5"/>
      <c r="IU218" s="5"/>
      <c r="IV218" s="5"/>
      <c r="IW218" s="5"/>
      <c r="IX218" s="4"/>
      <c r="IY218" s="4"/>
      <c r="IZ218" s="4"/>
      <c r="JA218" s="4"/>
      <c r="JB218" s="4"/>
      <c r="JC218" s="4"/>
      <c r="JD218" s="4"/>
      <c r="JE218" s="4"/>
      <c r="JF218" s="5"/>
      <c r="JG218" s="5"/>
      <c r="JH218" s="5"/>
      <c r="JI218" s="5"/>
      <c r="JJ218" s="5"/>
      <c r="JK218" s="5"/>
      <c r="JL218" s="5"/>
      <c r="JM218" s="5"/>
      <c r="JN218" s="4" t="e">
        <f t="shared" ref="JN218" si="152">AVERAGEIFS(B218:JM218,metrics.rec,"MAE")</f>
        <v>#DIV/0!</v>
      </c>
      <c r="JO218" s="4" t="e">
        <f t="shared" ref="JO218" si="153">AVERAGEIFS(B218:JM218,metrics.rec,"MSE")</f>
        <v>#DIV/0!</v>
      </c>
      <c r="JP218" s="4" t="e">
        <f t="shared" ref="JP218" si="154">AVERAGEIFS(B218:JM218,metrics.rec,"R")</f>
        <v>#DIV/0!</v>
      </c>
      <c r="JQ218" s="4" t="e">
        <f t="shared" ref="JQ218" si="155">AVERAGEIFS(B218:JM218,metrics.rec,"Precision")</f>
        <v>#DIV/0!</v>
      </c>
      <c r="JR218" s="4" t="e">
        <f t="shared" ref="JR218" si="156">AVERAGEIFS(B218:JM218,metrics.rec,"Recall")</f>
        <v>#DIV/0!</v>
      </c>
      <c r="JS218" s="4" t="e">
        <f t="shared" ref="JS218" si="157">AVERAGEIFS(B218:JM218,metrics.rec,"Coverage")</f>
        <v>#DIV/0!</v>
      </c>
      <c r="JT218" s="4" t="e">
        <f t="shared" ref="JT218" si="158">AVERAGEIFS(B218:JM218,metrics.rec,"Recatio")</f>
        <v>#DIV/0!</v>
      </c>
      <c r="JU218" s="4" t="e">
        <f t="shared" ref="JU218" si="159">AVERAGEIFS(B218:JM218,metrics.rec,"Time")</f>
        <v>#DIV/0!</v>
      </c>
      <c r="JV218" s="1" t="e" cm="1">
        <f t="array" aca="1" ref="JV218" ca="1">CONCATENATE(INDIRECT(ADDRESS(1,MATCH(_xlfn.MINIFS(B218:JM218,metrics.rec,"MAE"),B218:JM218,0)+1)), ", ", INDIRECT(ADDRESS(2,MATCH(_xlfn.MINIFS(B218:JM218,metrics.rec,"MAE"),B218:JM218,0)+1)))</f>
        <v>#N/A</v>
      </c>
      <c r="JW218" s="1" t="e" cm="1">
        <f t="array" aca="1" ref="JW218" ca="1">CONCATENATE(INDIRECT(ADDRESS(1,MATCH(_xlfn.MINIFS(B218:JM218,metrics.rec,"MSE"),B218:JM218,0)+1)), ", ", INDIRECT(ADDRESS(2,MATCH(_xlfn.MINIFS(B218:JM218,metrics.rec,"MSE"),B218:JM218,0)+1)))</f>
        <v>#N/A</v>
      </c>
      <c r="JX218" s="1" t="e" cm="1">
        <f t="array" aca="1" ref="JX218" ca="1">CONCATENATE(INDIRECT(ADDRESS(1,MATCH(_xlfn.MAXIFS(B218:JM218,metrics.rec,"R"),B218:JM218,0)+1)), ", ", INDIRECT(ADDRESS(2,MATCH(_xlfn.MAXIFS(B218:JM218,metrics.rec,"R"),B218:JM218,0)+1)))</f>
        <v>#N/A</v>
      </c>
      <c r="JY218" s="1" t="e" cm="1">
        <f t="array" aca="1" ref="JY218" ca="1">CONCATENATE(INDIRECT(ADDRESS(1,MATCH(_xlfn.MAXIFS(B218:JM218,metrics.rec,"Precision"),B218:JM218,0)+1)), ", ", INDIRECT(ADDRESS(2,MATCH(_xlfn.MAXIFS(B218:JM218,metrics.rec,"Precision"),B218:JM218,0)+1)))</f>
        <v>#N/A</v>
      </c>
      <c r="JZ218" s="1" t="e" cm="1">
        <f t="array" aca="1" ref="JZ218" ca="1">CONCATENATE(INDIRECT(ADDRESS(1,MATCH(_xlfn.MAXIFS(B218:JM218,metrics.rec,"Recall"),B218:JM218,0)+1)), ", ", INDIRECT(ADDRESS(2,MATCH(_xlfn.MAXIFS(B218:JM218,metrics.rec,"Recall"),B218:JM218,0)+1)))</f>
        <v>#N/A</v>
      </c>
      <c r="KA218" s="1" t="e" cm="1">
        <f t="array" aca="1" ref="KA218" ca="1">CONCATENATE(INDIRECT(ADDRESS(1,MATCH(_xlfn.MAXIFS(B218:JM218,metrics.rec,"Coverage"),B218:JM218,0)+1)), ", ", INDIRECT(ADDRESS(2,MATCH(_xlfn.MAXIFS(B218:JM218,metrics.rec,"Coverage"),B218:JM218,0)+1)))</f>
        <v>#N/A</v>
      </c>
      <c r="KB218" s="1" t="e" cm="1">
        <f t="array" aca="1" ref="KB218" ca="1">CONCATENATE(INDIRECT(ADDRESS(1,MATCH(_xlfn.MAXIFS(B218:JM218,metrics.rec,"Recatio"),B218:JM218,0)+1)), ", ", INDIRECT(ADDRESS(2,MATCH(_xlfn.MAXIFS(B218:JM218,metrics.rec,"Recatio"),B218:JM218,0)+1)))</f>
        <v>#N/A</v>
      </c>
      <c r="KC218" s="1" t="e" cm="1">
        <f t="array" aca="1" ref="KC218" ca="1">CONCATENATE(INDIRECT(ADDRESS(1,MATCH(_xlfn.MINIFS(B218:JM218,metrics.rec,"Time"),B218:JM218,0)+1)), ", ", INDIRECT(ADDRESS(2,MATCH(_xlfn.MINIFS(B218:JM218,metrics.rec,"Time"),B218:JM218,0)+1)))</f>
        <v>#N/A</v>
      </c>
    </row>
    <row r="219" spans="1:289" x14ac:dyDescent="0.2">
      <c r="A219" s="1" t="s">
        <v>184</v>
      </c>
      <c r="B219" s="4">
        <v>0.61070000000000002</v>
      </c>
      <c r="C219" s="4">
        <v>0.64410000000000001</v>
      </c>
      <c r="D219" s="4">
        <v>0.30659999999999998</v>
      </c>
      <c r="E219" s="4">
        <v>1.6999999999999999E-3</v>
      </c>
      <c r="F219" s="4">
        <v>0.88290000000000002</v>
      </c>
      <c r="G219" s="4"/>
      <c r="H219" s="4">
        <v>1</v>
      </c>
      <c r="I219" s="4">
        <v>7.3615000000000004</v>
      </c>
      <c r="J219" s="5">
        <v>0.61829999999999996</v>
      </c>
      <c r="K219" s="5">
        <v>0.66249999999999998</v>
      </c>
      <c r="L219" s="5">
        <v>0.30599999999999999</v>
      </c>
      <c r="M219" s="5">
        <v>3.3999999999999998E-3</v>
      </c>
      <c r="N219" s="5">
        <v>0.879</v>
      </c>
      <c r="O219" s="5">
        <v>0.59289999999999998</v>
      </c>
      <c r="P219" s="5">
        <v>1</v>
      </c>
      <c r="Q219" s="5">
        <v>8.9696999999999996</v>
      </c>
      <c r="R219" s="4">
        <v>0.627</v>
      </c>
      <c r="S219" s="4">
        <v>0.68140000000000001</v>
      </c>
      <c r="T219" s="4">
        <v>0.2964</v>
      </c>
      <c r="U219" s="4">
        <v>5.3E-3</v>
      </c>
      <c r="V219" s="4">
        <v>0.87129999999999996</v>
      </c>
      <c r="W219" s="4"/>
      <c r="X219" s="4">
        <v>1</v>
      </c>
      <c r="Y219" s="4">
        <v>6.1143000000000001</v>
      </c>
      <c r="Z219" s="5">
        <v>0.63480000000000003</v>
      </c>
      <c r="AA219" s="5">
        <v>0.6956</v>
      </c>
      <c r="AB219" s="5">
        <v>0.28449999999999998</v>
      </c>
      <c r="AC219" s="5">
        <v>7.6E-3</v>
      </c>
      <c r="AD219" s="5">
        <v>0.8639</v>
      </c>
      <c r="AE219" s="5">
        <v>0.57769999999999999</v>
      </c>
      <c r="AF219" s="5">
        <v>1</v>
      </c>
      <c r="AG219" s="5">
        <v>5.7374000000000001</v>
      </c>
      <c r="AH219" s="4">
        <v>0.64500000000000002</v>
      </c>
      <c r="AI219" s="4">
        <v>0.71730000000000005</v>
      </c>
      <c r="AJ219" s="4">
        <v>0.2722</v>
      </c>
      <c r="AK219" s="4">
        <v>1.0200000000000001E-2</v>
      </c>
      <c r="AL219" s="4">
        <v>0.85009999999999997</v>
      </c>
      <c r="AM219" s="4"/>
      <c r="AN219" s="4">
        <v>1</v>
      </c>
      <c r="AO219" s="4">
        <v>4.5412999999999997</v>
      </c>
      <c r="AP219" s="5">
        <v>0.66220000000000001</v>
      </c>
      <c r="AQ219" s="5">
        <v>0.75409999999999999</v>
      </c>
      <c r="AR219" s="5">
        <v>0.2475</v>
      </c>
      <c r="AS219" s="5">
        <v>1.3599999999999999E-2</v>
      </c>
      <c r="AT219" s="5">
        <v>0.83399999999999996</v>
      </c>
      <c r="AU219" s="5">
        <v>0.54059999999999997</v>
      </c>
      <c r="AV219" s="5">
        <v>1</v>
      </c>
      <c r="AW219" s="5">
        <v>4.5439999999999996</v>
      </c>
      <c r="AX219" s="4">
        <v>0.68120000000000003</v>
      </c>
      <c r="AY219" s="4">
        <v>0.79890000000000005</v>
      </c>
      <c r="AZ219" s="4">
        <v>0.21110000000000001</v>
      </c>
      <c r="BA219" s="4">
        <v>1.9E-2</v>
      </c>
      <c r="BB219" s="4">
        <v>0.81189999999999996</v>
      </c>
      <c r="BC219" s="4"/>
      <c r="BD219" s="4">
        <v>1</v>
      </c>
      <c r="BE219" s="4">
        <v>3.548</v>
      </c>
      <c r="BF219" s="5">
        <v>0.70750000000000002</v>
      </c>
      <c r="BG219" s="5">
        <v>0.8659</v>
      </c>
      <c r="BH219" s="5">
        <v>0.17380000000000001</v>
      </c>
      <c r="BI219" s="5">
        <v>2.9499999999999998E-2</v>
      </c>
      <c r="BJ219" s="5">
        <v>0.75439999999999996</v>
      </c>
      <c r="BK219" s="5">
        <v>0.4052</v>
      </c>
      <c r="BL219" s="5">
        <v>0.99839999999999995</v>
      </c>
      <c r="BM219" s="5">
        <v>1.9029</v>
      </c>
      <c r="BN219" s="4">
        <v>0.75149999999999995</v>
      </c>
      <c r="BO219" s="4">
        <v>0.97850000000000004</v>
      </c>
      <c r="BP219" s="4">
        <v>0.1231</v>
      </c>
      <c r="BQ219" s="4">
        <v>6.4600000000000005E-2</v>
      </c>
      <c r="BR219" s="4">
        <v>0.54220000000000002</v>
      </c>
      <c r="BS219" s="4"/>
      <c r="BT219" s="4">
        <v>0.97409999999999997</v>
      </c>
      <c r="BU219" s="4">
        <v>0.98019999999999996</v>
      </c>
      <c r="BV219" s="5"/>
      <c r="BW219" s="5"/>
      <c r="BX219" s="5"/>
      <c r="BY219" s="5"/>
      <c r="BZ219" s="5"/>
      <c r="CA219" s="5"/>
      <c r="CB219" s="5"/>
      <c r="CC219" s="5"/>
      <c r="CD219" s="4"/>
      <c r="CE219" s="4"/>
      <c r="CF219" s="4"/>
      <c r="CG219" s="4"/>
      <c r="CH219" s="4"/>
      <c r="CI219" s="4"/>
      <c r="CJ219" s="4"/>
      <c r="CK219" s="4"/>
      <c r="CL219" s="5">
        <v>0.64659999999999995</v>
      </c>
      <c r="CM219" s="5">
        <v>0.72119999999999995</v>
      </c>
      <c r="CN219" s="5">
        <v>0.2676</v>
      </c>
      <c r="CO219" s="5">
        <v>1.01E-2</v>
      </c>
      <c r="CP219" s="5">
        <v>0.85189999999999999</v>
      </c>
      <c r="CQ219" s="5">
        <v>0.56599999999999995</v>
      </c>
      <c r="CR219" s="5">
        <v>1</v>
      </c>
      <c r="CS219" s="5">
        <v>5.0132000000000003</v>
      </c>
      <c r="CT219" s="4"/>
      <c r="CU219" s="4"/>
      <c r="CV219" s="4"/>
      <c r="CW219" s="4"/>
      <c r="CX219" s="4"/>
      <c r="CY219" s="4"/>
      <c r="CZ219" s="4"/>
      <c r="DA219" s="4"/>
      <c r="DB219" s="5"/>
      <c r="DC219" s="5"/>
      <c r="DD219" s="5"/>
      <c r="DE219" s="5"/>
      <c r="DF219" s="5"/>
      <c r="DG219" s="5"/>
      <c r="DH219" s="5"/>
      <c r="DI219" s="5"/>
      <c r="DJ219" s="4">
        <v>0.61309999999999998</v>
      </c>
      <c r="DK219" s="4">
        <v>0.65080000000000005</v>
      </c>
      <c r="DL219" s="4">
        <v>0.30869999999999997</v>
      </c>
      <c r="DM219" s="4">
        <v>1.6999999999999999E-3</v>
      </c>
      <c r="DN219" s="4">
        <v>0.88390000000000002</v>
      </c>
      <c r="DO219" s="4">
        <v>0.59709999999999996</v>
      </c>
      <c r="DP219" s="4">
        <v>1</v>
      </c>
      <c r="DQ219" s="4">
        <v>8.0873000000000008</v>
      </c>
      <c r="DR219" s="5">
        <v>0.626</v>
      </c>
      <c r="DS219" s="5">
        <v>0.67910000000000004</v>
      </c>
      <c r="DT219" s="5">
        <v>0.29649999999999999</v>
      </c>
      <c r="DU219" s="5">
        <v>5.3E-3</v>
      </c>
      <c r="DV219" s="5">
        <v>0.87160000000000004</v>
      </c>
      <c r="DW219" s="5">
        <v>0.5867</v>
      </c>
      <c r="DX219" s="5">
        <v>1</v>
      </c>
      <c r="DY219" s="5">
        <v>7.1059000000000001</v>
      </c>
      <c r="DZ219" s="4">
        <v>0.64659999999999995</v>
      </c>
      <c r="EA219" s="4">
        <v>0.7208</v>
      </c>
      <c r="EB219" s="4">
        <v>0.2702</v>
      </c>
      <c r="EC219" s="4">
        <v>1.0200000000000001E-2</v>
      </c>
      <c r="ED219" s="4">
        <v>0.84989999999999999</v>
      </c>
      <c r="EE219" s="4">
        <v>0.56469999999999998</v>
      </c>
      <c r="EF219" s="4">
        <v>1</v>
      </c>
      <c r="EG219" s="4">
        <v>5.5861000000000001</v>
      </c>
      <c r="EH219" s="5">
        <v>0.68120000000000003</v>
      </c>
      <c r="EI219" s="5">
        <v>0.79969999999999997</v>
      </c>
      <c r="EJ219" s="5">
        <v>0.21990000000000001</v>
      </c>
      <c r="EK219" s="5">
        <v>1.89E-2</v>
      </c>
      <c r="EL219" s="5">
        <v>0.81179999999999997</v>
      </c>
      <c r="EM219" s="5">
        <v>0.49940000000000001</v>
      </c>
      <c r="EN219" s="5">
        <v>0.99990000000000001</v>
      </c>
      <c r="EO219" s="5">
        <v>2.6614</v>
      </c>
      <c r="EP219" s="4"/>
      <c r="EQ219" s="4"/>
      <c r="ER219" s="4"/>
      <c r="ES219" s="4"/>
      <c r="ET219" s="4"/>
      <c r="EU219" s="4"/>
      <c r="EV219" s="4"/>
      <c r="EW219" s="4"/>
      <c r="EX219" s="5"/>
      <c r="EY219" s="5"/>
      <c r="EZ219" s="5"/>
      <c r="FA219" s="5"/>
      <c r="FB219" s="5"/>
      <c r="FC219" s="5"/>
      <c r="FD219" s="5"/>
      <c r="FE219" s="5"/>
      <c r="FF219" s="4"/>
      <c r="FG219" s="4"/>
      <c r="FH219" s="4"/>
      <c r="FI219" s="4"/>
      <c r="FJ219" s="4"/>
      <c r="FK219" s="4"/>
      <c r="FL219" s="4"/>
      <c r="FM219" s="4"/>
      <c r="FN219" s="5">
        <v>0.64649999999999996</v>
      </c>
      <c r="FO219" s="5">
        <v>0.72160000000000002</v>
      </c>
      <c r="FP219" s="5">
        <v>0.27110000000000001</v>
      </c>
      <c r="FQ219" s="5">
        <v>1.0200000000000001E-2</v>
      </c>
      <c r="FR219" s="5">
        <v>0.85129999999999995</v>
      </c>
      <c r="FS219" s="5">
        <v>0.5655</v>
      </c>
      <c r="FT219" s="5">
        <v>1</v>
      </c>
      <c r="FU219" s="5">
        <v>5.7652000000000001</v>
      </c>
      <c r="FV219" s="4">
        <v>0.68120000000000003</v>
      </c>
      <c r="FW219" s="4">
        <v>0.79949999999999999</v>
      </c>
      <c r="FX219" s="4">
        <v>0.21709999999999999</v>
      </c>
      <c r="FY219" s="4">
        <v>1.89E-2</v>
      </c>
      <c r="FZ219" s="4">
        <v>0.81079999999999997</v>
      </c>
      <c r="GA219" s="4">
        <v>0.49840000000000001</v>
      </c>
      <c r="GB219" s="4">
        <v>0.99990000000000001</v>
      </c>
      <c r="GC219" s="4">
        <v>2.7635999999999998</v>
      </c>
      <c r="GD219" s="5"/>
      <c r="GE219" s="5"/>
      <c r="GF219" s="5"/>
      <c r="GG219" s="5"/>
      <c r="GH219" s="5"/>
      <c r="GI219" s="5"/>
      <c r="GJ219" s="5"/>
      <c r="GK219" s="5"/>
      <c r="GL219" s="4"/>
      <c r="GM219" s="4"/>
      <c r="GN219" s="4"/>
      <c r="GO219" s="4"/>
      <c r="GP219" s="4"/>
      <c r="GQ219" s="4"/>
      <c r="GR219" s="4"/>
      <c r="GS219" s="4"/>
      <c r="GT219" s="5"/>
      <c r="GU219" s="5"/>
      <c r="GV219" s="5"/>
      <c r="GW219" s="5"/>
      <c r="GX219" s="5"/>
      <c r="GY219" s="5"/>
      <c r="GZ219" s="5"/>
      <c r="HA219" s="5"/>
      <c r="HB219" s="4"/>
      <c r="HC219" s="4"/>
      <c r="HD219" s="4"/>
      <c r="HE219" s="4"/>
      <c r="HF219" s="4"/>
      <c r="HG219" s="4"/>
      <c r="HH219" s="4"/>
      <c r="HI219" s="4"/>
      <c r="HJ219" s="5"/>
      <c r="HK219" s="5"/>
      <c r="HL219" s="5"/>
      <c r="HM219" s="5"/>
      <c r="HN219" s="5"/>
      <c r="HO219" s="5"/>
      <c r="HP219" s="5"/>
      <c r="HQ219" s="5"/>
      <c r="HR219" s="4"/>
      <c r="HS219" s="4"/>
      <c r="HT219" s="4"/>
      <c r="HU219" s="4"/>
      <c r="HV219" s="4"/>
      <c r="HW219" s="4"/>
      <c r="HX219" s="4"/>
      <c r="HY219" s="4"/>
      <c r="HZ219" s="5"/>
      <c r="IA219" s="5"/>
      <c r="IB219" s="5"/>
      <c r="IC219" s="5"/>
      <c r="ID219" s="5"/>
      <c r="IE219" s="5"/>
      <c r="IF219" s="5"/>
      <c r="IG219" s="5"/>
      <c r="IH219" s="4"/>
      <c r="II219" s="4"/>
      <c r="IJ219" s="4"/>
      <c r="IK219" s="4"/>
      <c r="IL219" s="4"/>
      <c r="IM219" s="4"/>
      <c r="IN219" s="4"/>
      <c r="IO219" s="4"/>
      <c r="IP219" s="5"/>
      <c r="IQ219" s="5"/>
      <c r="IR219" s="5"/>
      <c r="IS219" s="5"/>
      <c r="IT219" s="5"/>
      <c r="IU219" s="5"/>
      <c r="IV219" s="5"/>
      <c r="IW219" s="5"/>
      <c r="IX219" s="4"/>
      <c r="IY219" s="4"/>
      <c r="IZ219" s="4"/>
      <c r="JA219" s="4"/>
      <c r="JB219" s="4"/>
      <c r="JC219" s="4"/>
      <c r="JD219" s="4"/>
      <c r="JE219" s="4"/>
      <c r="JF219" s="5"/>
      <c r="JG219" s="5"/>
      <c r="JH219" s="5"/>
      <c r="JI219" s="5"/>
      <c r="JJ219" s="5"/>
      <c r="JK219" s="5"/>
      <c r="JL219" s="5"/>
      <c r="JM219" s="5"/>
      <c r="JN219" s="4">
        <f t="shared" si="104"/>
        <v>0.65496250000000011</v>
      </c>
      <c r="JO219" s="4">
        <f t="shared" si="105"/>
        <v>0.7431875</v>
      </c>
      <c r="JP219" s="4">
        <f t="shared" si="106"/>
        <v>0.25451875000000002</v>
      </c>
      <c r="JQ219" s="4">
        <f t="shared" si="107"/>
        <v>1.4387499999999999E-2</v>
      </c>
      <c r="JR219" s="4">
        <f t="shared" si="108"/>
        <v>0.82630625000000002</v>
      </c>
      <c r="JS219" s="4">
        <f t="shared" si="109"/>
        <v>0.5449272727272727</v>
      </c>
      <c r="JT219" s="4">
        <f t="shared" si="110"/>
        <v>0.99826875000000004</v>
      </c>
      <c r="JU219" s="4">
        <f t="shared" si="111"/>
        <v>5.0426249999999992</v>
      </c>
      <c r="JV219" s="1" t="str" cm="1">
        <f t="array" aca="1" ref="JV219" ca="1">CONCATENATE(INDIRECT(ADDRESS(1,MATCH(_xlfn.MINIFS(B219:JM219,metrics.rec,"MAE"),B219:JM219,0)+1)), ", ", INDIRECT(ADDRESS(2,MATCH(_xlfn.MINIFS(B219:JM219,metrics.rec,"MAE"),B219:JM219,0)+1)))</f>
        <v>k=5, r=0.1</v>
      </c>
      <c r="JW219" s="1" t="str" cm="1">
        <f t="array" aca="1" ref="JW219" ca="1">CONCATENATE(INDIRECT(ADDRESS(1,MATCH(_xlfn.MINIFS(B219:JM219,metrics.rec,"MSE"),B219:JM219,0)+1)), ", ", INDIRECT(ADDRESS(2,MATCH(_xlfn.MINIFS(B219:JM219,metrics.rec,"MSE"),B219:JM219,0)+1)))</f>
        <v>k=5, r=0.1</v>
      </c>
      <c r="JX219" s="1" t="str" cm="1">
        <f t="array" aca="1" ref="JX219" ca="1">CONCATENATE(INDIRECT(ADDRESS(1,MATCH(_xlfn.MAXIFS(B219:JM219,metrics.rec,"R"),B219:JM219,0)+1)), ", ", INDIRECT(ADDRESS(2,MATCH(_xlfn.MAXIFS(B219:JM219,metrics.rec,"R"),B219:JM219,0)+1)))</f>
        <v>k=10, r=0.1</v>
      </c>
      <c r="JY219" s="1" t="str" cm="1">
        <f t="array" aca="1" ref="JY219" ca="1">CONCATENATE(INDIRECT(ADDRESS(1,MATCH(_xlfn.MAXIFS(B219:JM219,metrics.rec,"Precision"),B219:JM219,0)+1)), ", ", INDIRECT(ADDRESS(2,MATCH(_xlfn.MAXIFS(B219:JM219,metrics.rec,"Precision"),B219:JM219,0)+1)))</f>
        <v>k=5, r=0.9</v>
      </c>
      <c r="JZ219" s="1" t="str" cm="1">
        <f t="array" aca="1" ref="JZ219" ca="1">CONCATENATE(INDIRECT(ADDRESS(1,MATCH(_xlfn.MAXIFS(B219:JM219,metrics.rec,"Recall"),B219:JM219,0)+1)), ", ", INDIRECT(ADDRESS(2,MATCH(_xlfn.MAXIFS(B219:JM219,metrics.rec,"Recall"),B219:JM219,0)+1)))</f>
        <v>k=10, r=0.1</v>
      </c>
      <c r="KA219" s="1" t="str" cm="1">
        <f t="array" aca="1" ref="KA219" ca="1">CONCATENATE(INDIRECT(ADDRESS(1,MATCH(_xlfn.MAXIFS(B219:JM219,metrics.rec,"Coverage"),B219:JM219,0)+1)), ", ", INDIRECT(ADDRESS(2,MATCH(_xlfn.MAXIFS(B219:JM219,metrics.rec,"Coverage"),B219:JM219,0)+1)))</f>
        <v>k=10, r=0.1</v>
      </c>
      <c r="KB219" s="1" t="str" cm="1">
        <f t="array" aca="1" ref="KB219" ca="1">CONCATENATE(INDIRECT(ADDRESS(1,MATCH(_xlfn.MAXIFS(B219:JM219,metrics.rec,"Recatio"),B219:JM219,0)+1)), ", ", INDIRECT(ADDRESS(2,MATCH(_xlfn.MAXIFS(B219:JM219,metrics.rec,"Recatio"),B219:JM219,0)+1)))</f>
        <v>k=5, r=0.1</v>
      </c>
      <c r="KC219" s="1" t="str" cm="1">
        <f t="array" aca="1" ref="KC219" ca="1">CONCATENATE(INDIRECT(ADDRESS(1,MATCH(_xlfn.MINIFS(B219:JM219,metrics.rec,"Time"),B219:JM219,0)+1)), ", ", INDIRECT(ADDRESS(2,MATCH(_xlfn.MINIFS(B219:JM219,metrics.rec,"Time"),B219:JM219,0)+1)))</f>
        <v>k=5, r=0.9</v>
      </c>
    </row>
    <row r="220" spans="1:289" x14ac:dyDescent="0.2">
      <c r="A220" s="1" t="s">
        <v>185</v>
      </c>
      <c r="B220" s="4">
        <v>0.64190000000000003</v>
      </c>
      <c r="C220" s="4">
        <v>0.72409999999999997</v>
      </c>
      <c r="D220" s="4">
        <v>0.27910000000000001</v>
      </c>
      <c r="E220" s="4">
        <v>2E-3</v>
      </c>
      <c r="F220" s="4">
        <v>0.87590000000000001</v>
      </c>
      <c r="G220" s="4"/>
      <c r="H220" s="4">
        <v>1</v>
      </c>
      <c r="I220" s="4">
        <v>2.6221999999999999</v>
      </c>
      <c r="J220" s="5">
        <v>0.64629999999999999</v>
      </c>
      <c r="K220" s="5">
        <v>0.73819999999999997</v>
      </c>
      <c r="L220" s="5">
        <v>0.28110000000000002</v>
      </c>
      <c r="M220" s="5">
        <v>4.0000000000000001E-3</v>
      </c>
      <c r="N220" s="5">
        <v>0.87219999999999998</v>
      </c>
      <c r="O220" s="5">
        <v>0.496</v>
      </c>
      <c r="P220" s="5">
        <v>1</v>
      </c>
      <c r="Q220" s="5">
        <v>2.677</v>
      </c>
      <c r="R220" s="4">
        <v>0.65349999999999997</v>
      </c>
      <c r="S220" s="4">
        <v>0.753</v>
      </c>
      <c r="T220" s="4">
        <v>0.26729999999999998</v>
      </c>
      <c r="U220" s="4">
        <v>6.3E-3</v>
      </c>
      <c r="V220" s="4">
        <v>0.86760000000000004</v>
      </c>
      <c r="W220" s="4"/>
      <c r="X220" s="4">
        <v>1</v>
      </c>
      <c r="Y220" s="4">
        <v>2.4483999999999999</v>
      </c>
      <c r="Z220" s="5">
        <v>0.65610000000000002</v>
      </c>
      <c r="AA220" s="5">
        <v>0.75649999999999995</v>
      </c>
      <c r="AB220" s="5">
        <v>0.2591</v>
      </c>
      <c r="AC220" s="5">
        <v>8.9999999999999993E-3</v>
      </c>
      <c r="AD220" s="5">
        <v>0.86009999999999998</v>
      </c>
      <c r="AE220" s="5">
        <v>0.48380000000000001</v>
      </c>
      <c r="AF220" s="5">
        <v>1</v>
      </c>
      <c r="AG220" s="5">
        <v>2.1526999999999998</v>
      </c>
      <c r="AH220" s="4">
        <v>0.66</v>
      </c>
      <c r="AI220" s="4">
        <v>0.76570000000000005</v>
      </c>
      <c r="AJ220" s="4">
        <v>0.25519999999999998</v>
      </c>
      <c r="AK220" s="4">
        <v>1.2E-2</v>
      </c>
      <c r="AL220" s="4">
        <v>0.84840000000000004</v>
      </c>
      <c r="AM220" s="4"/>
      <c r="AN220" s="4">
        <v>1</v>
      </c>
      <c r="AO220" s="4">
        <v>2.0131999999999999</v>
      </c>
      <c r="AP220" s="5">
        <v>0.66800000000000004</v>
      </c>
      <c r="AQ220" s="5">
        <v>0.78339999999999999</v>
      </c>
      <c r="AR220" s="5">
        <v>0.2296</v>
      </c>
      <c r="AS220" s="5">
        <v>1.5800000000000002E-2</v>
      </c>
      <c r="AT220" s="5">
        <v>0.83250000000000002</v>
      </c>
      <c r="AU220" s="5">
        <v>0.46379999999999999</v>
      </c>
      <c r="AV220" s="5">
        <v>1</v>
      </c>
      <c r="AW220" s="5">
        <v>1.9912000000000001</v>
      </c>
      <c r="AX220" s="4">
        <v>0.6804</v>
      </c>
      <c r="AY220" s="4">
        <v>0.8105</v>
      </c>
      <c r="AZ220" s="4">
        <v>0.2009</v>
      </c>
      <c r="BA220" s="4">
        <v>2.1000000000000001E-2</v>
      </c>
      <c r="BB220" s="4">
        <v>0.80769999999999997</v>
      </c>
      <c r="BC220" s="4"/>
      <c r="BD220" s="4">
        <v>1</v>
      </c>
      <c r="BE220" s="4">
        <v>1.7021999999999999</v>
      </c>
      <c r="BF220" s="5">
        <v>0.70050000000000001</v>
      </c>
      <c r="BG220" s="5">
        <v>0.86040000000000005</v>
      </c>
      <c r="BH220" s="5">
        <v>0.17610000000000001</v>
      </c>
      <c r="BI220" s="5">
        <v>2.87E-2</v>
      </c>
      <c r="BJ220" s="5">
        <v>0.75580000000000003</v>
      </c>
      <c r="BK220" s="5">
        <v>0.4173</v>
      </c>
      <c r="BL220" s="5">
        <v>0.99839999999999995</v>
      </c>
      <c r="BM220" s="5">
        <v>1.2837000000000001</v>
      </c>
      <c r="BN220" s="4">
        <v>0.73699999999999999</v>
      </c>
      <c r="BO220" s="4">
        <v>0.94399999999999995</v>
      </c>
      <c r="BP220" s="4">
        <v>0.1154</v>
      </c>
      <c r="BQ220" s="4">
        <v>4.3700000000000003E-2</v>
      </c>
      <c r="BR220" s="4">
        <v>0.61880000000000002</v>
      </c>
      <c r="BS220" s="4"/>
      <c r="BT220" s="4">
        <v>0.98</v>
      </c>
      <c r="BU220" s="4">
        <v>0.91549999999999998</v>
      </c>
      <c r="BV220" s="5"/>
      <c r="BW220" s="5"/>
      <c r="BX220" s="5"/>
      <c r="BY220" s="5"/>
      <c r="BZ220" s="5"/>
      <c r="CA220" s="5"/>
      <c r="CB220" s="5"/>
      <c r="CC220" s="5"/>
      <c r="CD220" s="4"/>
      <c r="CE220" s="4"/>
      <c r="CF220" s="4"/>
      <c r="CG220" s="4"/>
      <c r="CH220" s="4"/>
      <c r="CI220" s="4"/>
      <c r="CJ220" s="4"/>
      <c r="CK220" s="4"/>
      <c r="CL220" s="5">
        <v>0.66159999999999997</v>
      </c>
      <c r="CM220" s="5">
        <v>0.7712</v>
      </c>
      <c r="CN220" s="5">
        <v>0.2505</v>
      </c>
      <c r="CO220" s="5">
        <v>1.2E-2</v>
      </c>
      <c r="CP220" s="5">
        <v>0.8488</v>
      </c>
      <c r="CQ220" s="5">
        <v>0.47620000000000001</v>
      </c>
      <c r="CR220" s="5">
        <v>1</v>
      </c>
      <c r="CS220" s="5">
        <v>1.8964000000000001</v>
      </c>
      <c r="CT220" s="4"/>
      <c r="CU220" s="4"/>
      <c r="CV220" s="4"/>
      <c r="CW220" s="4"/>
      <c r="CX220" s="4"/>
      <c r="CY220" s="4"/>
      <c r="CZ220" s="4"/>
      <c r="DA220" s="4"/>
      <c r="DB220" s="5"/>
      <c r="DC220" s="5"/>
      <c r="DD220" s="5"/>
      <c r="DE220" s="5"/>
      <c r="DF220" s="5"/>
      <c r="DG220" s="5"/>
      <c r="DH220" s="5"/>
      <c r="DI220" s="5"/>
      <c r="DJ220" s="4">
        <v>0.64529999999999998</v>
      </c>
      <c r="DK220" s="4">
        <v>0.73499999999999999</v>
      </c>
      <c r="DL220" s="4">
        <v>0.2878</v>
      </c>
      <c r="DM220" s="4">
        <v>2E-3</v>
      </c>
      <c r="DN220" s="4">
        <v>0.87539999999999996</v>
      </c>
      <c r="DO220" s="4">
        <v>0.50570000000000004</v>
      </c>
      <c r="DP220" s="4">
        <v>1</v>
      </c>
      <c r="DQ220" s="4">
        <v>2.7305000000000001</v>
      </c>
      <c r="DR220" s="5">
        <v>0.65229999999999999</v>
      </c>
      <c r="DS220" s="5">
        <v>0.751</v>
      </c>
      <c r="DT220" s="5">
        <v>0.26860000000000001</v>
      </c>
      <c r="DU220" s="5">
        <v>6.3E-3</v>
      </c>
      <c r="DV220" s="5">
        <v>0.86670000000000003</v>
      </c>
      <c r="DW220" s="5">
        <v>0.48930000000000001</v>
      </c>
      <c r="DX220" s="5">
        <v>1</v>
      </c>
      <c r="DY220" s="5">
        <v>2.4396</v>
      </c>
      <c r="DZ220" s="4">
        <v>0.66139999999999999</v>
      </c>
      <c r="EA220" s="4">
        <v>0.77029999999999998</v>
      </c>
      <c r="EB220" s="4">
        <v>0.25209999999999999</v>
      </c>
      <c r="EC220" s="4">
        <v>1.21E-2</v>
      </c>
      <c r="ED220" s="4">
        <v>0.8488</v>
      </c>
      <c r="EE220" s="4">
        <v>0.47470000000000001</v>
      </c>
      <c r="EF220" s="4">
        <v>1</v>
      </c>
      <c r="EG220" s="4">
        <v>2.1368</v>
      </c>
      <c r="EH220" s="5">
        <v>0.68100000000000005</v>
      </c>
      <c r="EI220" s="5">
        <v>0.81469999999999998</v>
      </c>
      <c r="EJ220" s="5">
        <v>0.20749999999999999</v>
      </c>
      <c r="EK220" s="5">
        <v>2.1000000000000001E-2</v>
      </c>
      <c r="EL220" s="5">
        <v>0.80740000000000001</v>
      </c>
      <c r="EM220" s="5">
        <v>0.44729999999999998</v>
      </c>
      <c r="EN220" s="5">
        <v>0.99980000000000002</v>
      </c>
      <c r="EO220" s="5">
        <v>1.554</v>
      </c>
      <c r="EP220" s="4"/>
      <c r="EQ220" s="4"/>
      <c r="ER220" s="4"/>
      <c r="ES220" s="4"/>
      <c r="ET220" s="4"/>
      <c r="EU220" s="4"/>
      <c r="EV220" s="4"/>
      <c r="EW220" s="4"/>
      <c r="EX220" s="5"/>
      <c r="EY220" s="5"/>
      <c r="EZ220" s="5"/>
      <c r="FA220" s="5"/>
      <c r="FB220" s="5"/>
      <c r="FC220" s="5"/>
      <c r="FD220" s="5"/>
      <c r="FE220" s="5"/>
      <c r="FF220" s="4"/>
      <c r="FG220" s="4"/>
      <c r="FH220" s="4"/>
      <c r="FI220" s="4"/>
      <c r="FJ220" s="4"/>
      <c r="FK220" s="4"/>
      <c r="FL220" s="4"/>
      <c r="FM220" s="4"/>
      <c r="FN220" s="5">
        <v>0.66210000000000002</v>
      </c>
      <c r="FO220" s="5">
        <v>0.77259999999999995</v>
      </c>
      <c r="FP220" s="5">
        <v>0.25090000000000001</v>
      </c>
      <c r="FQ220" s="5">
        <v>1.21E-2</v>
      </c>
      <c r="FR220" s="5">
        <v>0.84960000000000002</v>
      </c>
      <c r="FS220" s="5">
        <v>0.47499999999999998</v>
      </c>
      <c r="FT220" s="5">
        <v>1</v>
      </c>
      <c r="FU220" s="5">
        <v>2.5577999999999999</v>
      </c>
      <c r="FV220" s="4">
        <v>0.68140000000000001</v>
      </c>
      <c r="FW220" s="4">
        <v>0.81530000000000002</v>
      </c>
      <c r="FX220" s="4">
        <v>0.20619999999999999</v>
      </c>
      <c r="FY220" s="4">
        <v>2.0899999999999998E-2</v>
      </c>
      <c r="FZ220" s="4">
        <v>0.8075</v>
      </c>
      <c r="GA220" s="4">
        <v>0.4496</v>
      </c>
      <c r="GB220" s="4">
        <v>0.99990000000000001</v>
      </c>
      <c r="GC220" s="4">
        <v>1.5287999999999999</v>
      </c>
      <c r="GD220" s="5"/>
      <c r="GE220" s="5"/>
      <c r="GF220" s="5"/>
      <c r="GG220" s="5"/>
      <c r="GH220" s="5"/>
      <c r="GI220" s="5"/>
      <c r="GJ220" s="5"/>
      <c r="GK220" s="5"/>
      <c r="GL220" s="4"/>
      <c r="GM220" s="4"/>
      <c r="GN220" s="4"/>
      <c r="GO220" s="4"/>
      <c r="GP220" s="4"/>
      <c r="GQ220" s="4"/>
      <c r="GR220" s="4"/>
      <c r="GS220" s="4"/>
      <c r="GT220" s="5"/>
      <c r="GU220" s="5"/>
      <c r="GV220" s="5"/>
      <c r="GW220" s="5"/>
      <c r="GX220" s="5"/>
      <c r="GY220" s="5"/>
      <c r="GZ220" s="5"/>
      <c r="HA220" s="5"/>
      <c r="HB220" s="4"/>
      <c r="HC220" s="4"/>
      <c r="HD220" s="4"/>
      <c r="HE220" s="4"/>
      <c r="HF220" s="4"/>
      <c r="HG220" s="4"/>
      <c r="HH220" s="4"/>
      <c r="HI220" s="4"/>
      <c r="HJ220" s="5"/>
      <c r="HK220" s="5"/>
      <c r="HL220" s="5"/>
      <c r="HM220" s="5"/>
      <c r="HN220" s="5"/>
      <c r="HO220" s="5"/>
      <c r="HP220" s="5"/>
      <c r="HQ220" s="5"/>
      <c r="HR220" s="4"/>
      <c r="HS220" s="4"/>
      <c r="HT220" s="4"/>
      <c r="HU220" s="4"/>
      <c r="HV220" s="4"/>
      <c r="HW220" s="4"/>
      <c r="HX220" s="4"/>
      <c r="HY220" s="4"/>
      <c r="HZ220" s="5"/>
      <c r="IA220" s="5"/>
      <c r="IB220" s="5"/>
      <c r="IC220" s="5"/>
      <c r="ID220" s="5"/>
      <c r="IE220" s="5"/>
      <c r="IF220" s="5"/>
      <c r="IG220" s="5"/>
      <c r="IH220" s="4"/>
      <c r="II220" s="4"/>
      <c r="IJ220" s="4"/>
      <c r="IK220" s="4"/>
      <c r="IL220" s="4"/>
      <c r="IM220" s="4"/>
      <c r="IN220" s="4"/>
      <c r="IO220" s="4"/>
      <c r="IP220" s="5"/>
      <c r="IQ220" s="5"/>
      <c r="IR220" s="5"/>
      <c r="IS220" s="5"/>
      <c r="IT220" s="5"/>
      <c r="IU220" s="5"/>
      <c r="IV220" s="5"/>
      <c r="IW220" s="5"/>
      <c r="IX220" s="4"/>
      <c r="IY220" s="4"/>
      <c r="IZ220" s="4"/>
      <c r="JA220" s="4"/>
      <c r="JB220" s="4"/>
      <c r="JC220" s="4"/>
      <c r="JD220" s="4"/>
      <c r="JE220" s="4"/>
      <c r="JF220" s="5"/>
      <c r="JG220" s="5"/>
      <c r="JH220" s="5"/>
      <c r="JI220" s="5"/>
      <c r="JJ220" s="5"/>
      <c r="JK220" s="5"/>
      <c r="JL220" s="5"/>
      <c r="JM220" s="5"/>
      <c r="JN220" s="4">
        <f t="shared" si="104"/>
        <v>0.66805000000000014</v>
      </c>
      <c r="JO220" s="4">
        <f t="shared" si="105"/>
        <v>0.78536875000000017</v>
      </c>
      <c r="JP220" s="4">
        <f t="shared" si="106"/>
        <v>0.23671250000000002</v>
      </c>
      <c r="JQ220" s="4">
        <f t="shared" si="107"/>
        <v>1.4306250000000001E-2</v>
      </c>
      <c r="JR220" s="4">
        <f t="shared" si="108"/>
        <v>0.8277000000000001</v>
      </c>
      <c r="JS220" s="4">
        <f t="shared" si="109"/>
        <v>0.47079090909090909</v>
      </c>
      <c r="JT220" s="4">
        <f t="shared" si="110"/>
        <v>0.99863125000000008</v>
      </c>
      <c r="JU220" s="4">
        <f t="shared" si="111"/>
        <v>2.0406249999999999</v>
      </c>
      <c r="JV220" s="1" t="str" cm="1">
        <f t="array" aca="1" ref="JV220" ca="1">CONCATENATE(INDIRECT(ADDRESS(1,MATCH(_xlfn.MINIFS(B220:JM220,metrics.rec,"MAE"),B220:JM220,0)+1)), ", ", INDIRECT(ADDRESS(2,MATCH(_xlfn.MINIFS(B220:JM220,metrics.rec,"MAE"),B220:JM220,0)+1)))</f>
        <v>k=5, r=0.1</v>
      </c>
      <c r="JW220" s="1" t="str" cm="1">
        <f t="array" aca="1" ref="JW220" ca="1">CONCATENATE(INDIRECT(ADDRESS(1,MATCH(_xlfn.MINIFS(B220:JM220,metrics.rec,"MSE"),B220:JM220,0)+1)), ", ", INDIRECT(ADDRESS(2,MATCH(_xlfn.MINIFS(B220:JM220,metrics.rec,"MSE"),B220:JM220,0)+1)))</f>
        <v>k=5, r=0.1</v>
      </c>
      <c r="JX220" s="1" t="str" cm="1">
        <f t="array" aca="1" ref="JX220" ca="1">CONCATENATE(INDIRECT(ADDRESS(1,MATCH(_xlfn.MAXIFS(B220:JM220,metrics.rec,"R"),B220:JM220,0)+1)), ", ", INDIRECT(ADDRESS(2,MATCH(_xlfn.MAXIFS(B220:JM220,metrics.rec,"R"),B220:JM220,0)+1)))</f>
        <v>k=10, r=0.1</v>
      </c>
      <c r="JY220" s="1" t="str" cm="1">
        <f t="array" aca="1" ref="JY220" ca="1">CONCATENATE(INDIRECT(ADDRESS(1,MATCH(_xlfn.MAXIFS(B220:JM220,metrics.rec,"Precision"),B220:JM220,0)+1)), ", ", INDIRECT(ADDRESS(2,MATCH(_xlfn.MAXIFS(B220:JM220,metrics.rec,"Precision"),B220:JM220,0)+1)))</f>
        <v>k=5, r=0.9</v>
      </c>
      <c r="JZ220" s="1" t="str" cm="1">
        <f t="array" aca="1" ref="JZ220" ca="1">CONCATENATE(INDIRECT(ADDRESS(1,MATCH(_xlfn.MAXIFS(B220:JM220,metrics.rec,"Recall"),B220:JM220,0)+1)), ", ", INDIRECT(ADDRESS(2,MATCH(_xlfn.MAXIFS(B220:JM220,metrics.rec,"Recall"),B220:JM220,0)+1)))</f>
        <v>k=5, r=0.1</v>
      </c>
      <c r="KA220" s="1" t="str" cm="1">
        <f t="array" aca="1" ref="KA220" ca="1">CONCATENATE(INDIRECT(ADDRESS(1,MATCH(_xlfn.MAXIFS(B220:JM220,metrics.rec,"Coverage"),B220:JM220,0)+1)), ", ", INDIRECT(ADDRESS(2,MATCH(_xlfn.MAXIFS(B220:JM220,metrics.rec,"Coverage"),B220:JM220,0)+1)))</f>
        <v>k=10, r=0.1</v>
      </c>
      <c r="KB220" s="1" t="str" cm="1">
        <f t="array" aca="1" ref="KB220" ca="1">CONCATENATE(INDIRECT(ADDRESS(1,MATCH(_xlfn.MAXIFS(B220:JM220,metrics.rec,"Recatio"),B220:JM220,0)+1)), ", ", INDIRECT(ADDRESS(2,MATCH(_xlfn.MAXIFS(B220:JM220,metrics.rec,"Recatio"),B220:JM220,0)+1)))</f>
        <v>k=5, r=0.1</v>
      </c>
      <c r="KC220" s="1" t="str" cm="1">
        <f t="array" aca="1" ref="KC220" ca="1">CONCATENATE(INDIRECT(ADDRESS(1,MATCH(_xlfn.MINIFS(B220:JM220,metrics.rec,"Time"),B220:JM220,0)+1)), ", ", INDIRECT(ADDRESS(2,MATCH(_xlfn.MINIFS(B220:JM220,metrics.rec,"Time"),B220:JM220,0)+1)))</f>
        <v>k=5, r=0.9</v>
      </c>
    </row>
    <row r="221" spans="1:289" x14ac:dyDescent="0.2">
      <c r="A221" s="1" t="s">
        <v>186</v>
      </c>
      <c r="B221" s="4">
        <v>0.6149</v>
      </c>
      <c r="C221" s="4">
        <v>0.65600000000000003</v>
      </c>
      <c r="D221" s="4">
        <v>0.30149999999999999</v>
      </c>
      <c r="E221" s="4">
        <v>1.6000000000000001E-3</v>
      </c>
      <c r="F221" s="4">
        <v>0.88859999999999995</v>
      </c>
      <c r="G221" s="4"/>
      <c r="H221" s="4">
        <v>1</v>
      </c>
      <c r="I221" s="4">
        <v>7.4192999999999998</v>
      </c>
      <c r="J221" s="5">
        <v>0.62109999999999999</v>
      </c>
      <c r="K221" s="5">
        <v>0.67100000000000004</v>
      </c>
      <c r="L221" s="5">
        <v>0.30570000000000003</v>
      </c>
      <c r="M221" s="5">
        <v>3.0999999999999999E-3</v>
      </c>
      <c r="N221" s="5">
        <v>0.88429999999999997</v>
      </c>
      <c r="O221" s="5">
        <v>0.65080000000000005</v>
      </c>
      <c r="P221" s="5">
        <v>1</v>
      </c>
      <c r="Q221" s="5">
        <v>9.0609000000000002</v>
      </c>
      <c r="R221" s="4">
        <v>0.62749999999999995</v>
      </c>
      <c r="S221" s="4">
        <v>0.6855</v>
      </c>
      <c r="T221" s="4">
        <v>0.29139999999999999</v>
      </c>
      <c r="U221" s="4">
        <v>4.8999999999999998E-3</v>
      </c>
      <c r="V221" s="4">
        <v>0.878</v>
      </c>
      <c r="W221" s="4"/>
      <c r="X221" s="4">
        <v>1</v>
      </c>
      <c r="Y221" s="4">
        <v>6.1977000000000002</v>
      </c>
      <c r="Z221" s="5">
        <v>0.63270000000000004</v>
      </c>
      <c r="AA221" s="5">
        <v>0.69369999999999998</v>
      </c>
      <c r="AB221" s="5">
        <v>0.27929999999999999</v>
      </c>
      <c r="AC221" s="5">
        <v>6.8999999999999999E-3</v>
      </c>
      <c r="AD221" s="5">
        <v>0.87450000000000006</v>
      </c>
      <c r="AE221" s="5">
        <v>0.63949999999999996</v>
      </c>
      <c r="AF221" s="5">
        <v>1</v>
      </c>
      <c r="AG221" s="5">
        <v>5.9669999999999996</v>
      </c>
      <c r="AH221" s="4">
        <v>0.63849999999999996</v>
      </c>
      <c r="AI221" s="4">
        <v>0.70630000000000004</v>
      </c>
      <c r="AJ221" s="4">
        <v>0.28050000000000003</v>
      </c>
      <c r="AK221" s="4">
        <v>9.2999999999999992E-3</v>
      </c>
      <c r="AL221" s="4">
        <v>0.8629</v>
      </c>
      <c r="AM221" s="4"/>
      <c r="AN221" s="4">
        <v>1</v>
      </c>
      <c r="AO221" s="4">
        <v>4.5949</v>
      </c>
      <c r="AP221" s="5">
        <v>0.64990000000000003</v>
      </c>
      <c r="AQ221" s="5">
        <v>0.73029999999999995</v>
      </c>
      <c r="AR221" s="5">
        <v>0.25819999999999999</v>
      </c>
      <c r="AS221" s="5">
        <v>1.23E-2</v>
      </c>
      <c r="AT221" s="5">
        <v>0.85009999999999997</v>
      </c>
      <c r="AU221" s="5">
        <v>0.61129999999999995</v>
      </c>
      <c r="AV221" s="5">
        <v>0.99970000000000003</v>
      </c>
      <c r="AW221" s="5">
        <v>4.4406999999999996</v>
      </c>
      <c r="AX221" s="4">
        <v>0.66180000000000005</v>
      </c>
      <c r="AY221" s="4">
        <v>0.7601</v>
      </c>
      <c r="AZ221" s="4">
        <v>0.23880000000000001</v>
      </c>
      <c r="BA221" s="4">
        <v>1.6799999999999999E-2</v>
      </c>
      <c r="BB221" s="4">
        <v>0.83020000000000005</v>
      </c>
      <c r="BC221" s="4"/>
      <c r="BD221" s="4">
        <v>1</v>
      </c>
      <c r="BE221" s="4">
        <v>3.4439000000000002</v>
      </c>
      <c r="BF221" s="5">
        <v>0.68400000000000005</v>
      </c>
      <c r="BG221" s="5">
        <v>0.81479999999999997</v>
      </c>
      <c r="BH221" s="5">
        <v>0.20599999999999999</v>
      </c>
      <c r="BI221" s="5">
        <v>2.5499999999999998E-2</v>
      </c>
      <c r="BJ221" s="5">
        <v>0.78410000000000002</v>
      </c>
      <c r="BK221" s="5">
        <v>0.48699999999999999</v>
      </c>
      <c r="BL221" s="5">
        <v>0.998</v>
      </c>
      <c r="BM221" s="5">
        <v>1.9434</v>
      </c>
      <c r="BN221" s="4">
        <v>0.72829999999999995</v>
      </c>
      <c r="BO221" s="4">
        <v>0.92410000000000003</v>
      </c>
      <c r="BP221" s="4">
        <v>0.1603</v>
      </c>
      <c r="BQ221" s="4">
        <v>5.5100000000000003E-2</v>
      </c>
      <c r="BR221" s="4">
        <v>0.60650000000000004</v>
      </c>
      <c r="BS221" s="4"/>
      <c r="BT221" s="4">
        <v>0.97599999999999998</v>
      </c>
      <c r="BU221" s="4">
        <v>1.0137</v>
      </c>
      <c r="BV221" s="5"/>
      <c r="BW221" s="5"/>
      <c r="BX221" s="5"/>
      <c r="BY221" s="5"/>
      <c r="BZ221" s="5"/>
      <c r="CA221" s="5"/>
      <c r="CB221" s="5"/>
      <c r="CC221" s="5"/>
      <c r="CD221" s="4"/>
      <c r="CE221" s="4"/>
      <c r="CF221" s="4"/>
      <c r="CG221" s="4"/>
      <c r="CH221" s="4"/>
      <c r="CI221" s="4"/>
      <c r="CJ221" s="4"/>
      <c r="CK221" s="4"/>
      <c r="CL221" s="5">
        <v>0.63990000000000002</v>
      </c>
      <c r="CM221" s="5">
        <v>0.71020000000000005</v>
      </c>
      <c r="CN221" s="5">
        <v>0.27860000000000001</v>
      </c>
      <c r="CO221" s="5">
        <v>9.1999999999999998E-3</v>
      </c>
      <c r="CP221" s="5">
        <v>0.86439999999999995</v>
      </c>
      <c r="CQ221" s="5">
        <v>0.63039999999999996</v>
      </c>
      <c r="CR221" s="5">
        <v>1</v>
      </c>
      <c r="CS221" s="5">
        <v>7.4107000000000003</v>
      </c>
      <c r="CT221" s="4"/>
      <c r="CU221" s="4"/>
      <c r="CV221" s="4"/>
      <c r="CW221" s="4"/>
      <c r="CX221" s="4"/>
      <c r="CY221" s="4"/>
      <c r="CZ221" s="4"/>
      <c r="DA221" s="4"/>
      <c r="DB221" s="5"/>
      <c r="DC221" s="5"/>
      <c r="DD221" s="5"/>
      <c r="DE221" s="5"/>
      <c r="DF221" s="5"/>
      <c r="DG221" s="5"/>
      <c r="DH221" s="5"/>
      <c r="DI221" s="5"/>
      <c r="DJ221" s="4">
        <v>0.61799999999999999</v>
      </c>
      <c r="DK221" s="4">
        <v>0.66279999999999994</v>
      </c>
      <c r="DL221" s="4">
        <v>0.30230000000000001</v>
      </c>
      <c r="DM221" s="4">
        <v>1.6000000000000001E-3</v>
      </c>
      <c r="DN221" s="4">
        <v>0.88849999999999996</v>
      </c>
      <c r="DO221" s="4">
        <v>0.65639999999999998</v>
      </c>
      <c r="DP221" s="4">
        <v>1</v>
      </c>
      <c r="DQ221" s="4">
        <v>9.0541999999999998</v>
      </c>
      <c r="DR221" s="5">
        <v>0.62709999999999999</v>
      </c>
      <c r="DS221" s="5">
        <v>0.6835</v>
      </c>
      <c r="DT221" s="5">
        <v>0.29499999999999998</v>
      </c>
      <c r="DU221" s="5">
        <v>4.8999999999999998E-3</v>
      </c>
      <c r="DV221" s="5">
        <v>0.87929999999999997</v>
      </c>
      <c r="DW221" s="5">
        <v>0.64600000000000002</v>
      </c>
      <c r="DX221" s="5">
        <v>1</v>
      </c>
      <c r="DY221" s="5">
        <v>7.1742999999999997</v>
      </c>
      <c r="DZ221" s="4">
        <v>0.63959999999999995</v>
      </c>
      <c r="EA221" s="4">
        <v>0.70930000000000004</v>
      </c>
      <c r="EB221" s="4">
        <v>0.28189999999999998</v>
      </c>
      <c r="EC221" s="4">
        <v>9.2999999999999992E-3</v>
      </c>
      <c r="ED221" s="4">
        <v>0.86280000000000001</v>
      </c>
      <c r="EE221" s="4">
        <v>0.62949999999999995</v>
      </c>
      <c r="EF221" s="4">
        <v>1</v>
      </c>
      <c r="EG221" s="4">
        <v>5.4955999999999996</v>
      </c>
      <c r="EH221" s="5">
        <v>0.66200000000000003</v>
      </c>
      <c r="EI221" s="5">
        <v>0.76119999999999999</v>
      </c>
      <c r="EJ221" s="5">
        <v>0.2422</v>
      </c>
      <c r="EK221" s="5">
        <v>1.6799999999999999E-2</v>
      </c>
      <c r="EL221" s="5">
        <v>0.82979999999999998</v>
      </c>
      <c r="EM221" s="5">
        <v>0.57569999999999999</v>
      </c>
      <c r="EN221" s="5">
        <v>0.99970000000000003</v>
      </c>
      <c r="EO221" s="5">
        <v>2.7869999999999999</v>
      </c>
      <c r="EP221" s="4"/>
      <c r="EQ221" s="4"/>
      <c r="ER221" s="4"/>
      <c r="ES221" s="4"/>
      <c r="ET221" s="4"/>
      <c r="EU221" s="4"/>
      <c r="EV221" s="4"/>
      <c r="EW221" s="4"/>
      <c r="EX221" s="5"/>
      <c r="EY221" s="5"/>
      <c r="EZ221" s="5"/>
      <c r="FA221" s="5"/>
      <c r="FB221" s="5"/>
      <c r="FC221" s="5"/>
      <c r="FD221" s="5"/>
      <c r="FE221" s="5"/>
      <c r="FF221" s="4"/>
      <c r="FG221" s="4"/>
      <c r="FH221" s="4"/>
      <c r="FI221" s="4"/>
      <c r="FJ221" s="4"/>
      <c r="FK221" s="4"/>
      <c r="FL221" s="4"/>
      <c r="FM221" s="4"/>
      <c r="FN221" s="5">
        <v>0.6401</v>
      </c>
      <c r="FO221" s="5">
        <v>0.71089999999999998</v>
      </c>
      <c r="FP221" s="5">
        <v>0.27810000000000001</v>
      </c>
      <c r="FQ221" s="5">
        <v>9.2999999999999992E-3</v>
      </c>
      <c r="FR221" s="5">
        <v>0.86429999999999996</v>
      </c>
      <c r="FS221" s="5">
        <v>0.63029999999999997</v>
      </c>
      <c r="FT221" s="5">
        <v>1</v>
      </c>
      <c r="FU221" s="5">
        <v>5.7930000000000001</v>
      </c>
      <c r="FV221" s="4">
        <v>0.66149999999999998</v>
      </c>
      <c r="FW221" s="4">
        <v>0.76</v>
      </c>
      <c r="FX221" s="4">
        <v>0.24060000000000001</v>
      </c>
      <c r="FY221" s="4">
        <v>1.6799999999999999E-2</v>
      </c>
      <c r="FZ221" s="4">
        <v>0.82940000000000003</v>
      </c>
      <c r="GA221" s="4">
        <v>0.57479999999999998</v>
      </c>
      <c r="GB221" s="4">
        <v>0.99980000000000002</v>
      </c>
      <c r="GC221" s="4">
        <v>3.0390000000000001</v>
      </c>
      <c r="GD221" s="5"/>
      <c r="GE221" s="5"/>
      <c r="GF221" s="5"/>
      <c r="GG221" s="5"/>
      <c r="GH221" s="5"/>
      <c r="GI221" s="5"/>
      <c r="GJ221" s="5"/>
      <c r="GK221" s="5"/>
      <c r="GL221" s="4"/>
      <c r="GM221" s="4"/>
      <c r="GN221" s="4"/>
      <c r="GO221" s="4"/>
      <c r="GP221" s="4"/>
      <c r="GQ221" s="4"/>
      <c r="GR221" s="4"/>
      <c r="GS221" s="4"/>
      <c r="GT221" s="5"/>
      <c r="GU221" s="5"/>
      <c r="GV221" s="5"/>
      <c r="GW221" s="5"/>
      <c r="GX221" s="5"/>
      <c r="GY221" s="5"/>
      <c r="GZ221" s="5"/>
      <c r="HA221" s="5"/>
      <c r="HB221" s="4"/>
      <c r="HC221" s="4"/>
      <c r="HD221" s="4"/>
      <c r="HE221" s="4"/>
      <c r="HF221" s="4"/>
      <c r="HG221" s="4"/>
      <c r="HH221" s="4"/>
      <c r="HI221" s="4"/>
      <c r="HJ221" s="5"/>
      <c r="HK221" s="5"/>
      <c r="HL221" s="5"/>
      <c r="HM221" s="5"/>
      <c r="HN221" s="5"/>
      <c r="HO221" s="5"/>
      <c r="HP221" s="5"/>
      <c r="HQ221" s="5"/>
      <c r="HR221" s="4"/>
      <c r="HS221" s="4"/>
      <c r="HT221" s="4"/>
      <c r="HU221" s="4"/>
      <c r="HV221" s="4"/>
      <c r="HW221" s="4"/>
      <c r="HX221" s="4"/>
      <c r="HY221" s="4"/>
      <c r="HZ221" s="5"/>
      <c r="IA221" s="5"/>
      <c r="IB221" s="5"/>
      <c r="IC221" s="5"/>
      <c r="ID221" s="5"/>
      <c r="IE221" s="5"/>
      <c r="IF221" s="5"/>
      <c r="IG221" s="5"/>
      <c r="IH221" s="4"/>
      <c r="II221" s="4"/>
      <c r="IJ221" s="4"/>
      <c r="IK221" s="4"/>
      <c r="IL221" s="4"/>
      <c r="IM221" s="4"/>
      <c r="IN221" s="4"/>
      <c r="IO221" s="4"/>
      <c r="IP221" s="5"/>
      <c r="IQ221" s="5"/>
      <c r="IR221" s="5"/>
      <c r="IS221" s="5"/>
      <c r="IT221" s="5"/>
      <c r="IU221" s="5"/>
      <c r="IV221" s="5"/>
      <c r="IW221" s="5"/>
      <c r="IX221" s="4"/>
      <c r="IY221" s="4"/>
      <c r="IZ221" s="4"/>
      <c r="JA221" s="4"/>
      <c r="JB221" s="4"/>
      <c r="JC221" s="4"/>
      <c r="JD221" s="4"/>
      <c r="JE221" s="4"/>
      <c r="JF221" s="5"/>
      <c r="JG221" s="5"/>
      <c r="JH221" s="5"/>
      <c r="JI221" s="5"/>
      <c r="JJ221" s="5"/>
      <c r="JK221" s="5"/>
      <c r="JL221" s="5"/>
      <c r="JM221" s="5"/>
      <c r="JN221" s="4">
        <f t="shared" si="104"/>
        <v>0.6466812500000001</v>
      </c>
      <c r="JO221" s="4">
        <f t="shared" si="105"/>
        <v>0.72748125000000019</v>
      </c>
      <c r="JP221" s="4">
        <f t="shared" si="106"/>
        <v>0.26502499999999996</v>
      </c>
      <c r="JQ221" s="4">
        <f t="shared" si="107"/>
        <v>1.27125E-2</v>
      </c>
      <c r="JR221" s="4">
        <f t="shared" si="108"/>
        <v>0.84235625000000014</v>
      </c>
      <c r="JS221" s="4">
        <f t="shared" si="109"/>
        <v>0.61197272727272722</v>
      </c>
      <c r="JT221" s="4">
        <f t="shared" si="110"/>
        <v>0.99832500000000013</v>
      </c>
      <c r="JU221" s="4">
        <f t="shared" si="111"/>
        <v>5.3022062500000002</v>
      </c>
      <c r="JV221" s="1" t="str" cm="1">
        <f t="array" aca="1" ref="JV221" ca="1">CONCATENATE(INDIRECT(ADDRESS(1,MATCH(_xlfn.MINIFS(B221:JM221,metrics.rec,"MAE"),B221:JM221,0)+1)), ", ", INDIRECT(ADDRESS(2,MATCH(_xlfn.MINIFS(B221:JM221,metrics.rec,"MAE"),B221:JM221,0)+1)))</f>
        <v>k=5, r=0.1</v>
      </c>
      <c r="JW221" s="1" t="str" cm="1">
        <f t="array" aca="1" ref="JW221" ca="1">CONCATENATE(INDIRECT(ADDRESS(1,MATCH(_xlfn.MINIFS(B221:JM221,metrics.rec,"MSE"),B221:JM221,0)+1)), ", ", INDIRECT(ADDRESS(2,MATCH(_xlfn.MINIFS(B221:JM221,metrics.rec,"MSE"),B221:JM221,0)+1)))</f>
        <v>k=5, r=0.1</v>
      </c>
      <c r="JX221" s="1" t="str" cm="1">
        <f t="array" aca="1" ref="JX221" ca="1">CONCATENATE(INDIRECT(ADDRESS(1,MATCH(_xlfn.MAXIFS(B221:JM221,metrics.rec,"R"),B221:JM221,0)+1)), ", ", INDIRECT(ADDRESS(2,MATCH(_xlfn.MAXIFS(B221:JM221,metrics.rec,"R"),B221:JM221,0)+1)))</f>
        <v>k=5, r=0.2</v>
      </c>
      <c r="JY221" s="1" t="str" cm="1">
        <f t="array" aca="1" ref="JY221" ca="1">CONCATENATE(INDIRECT(ADDRESS(1,MATCH(_xlfn.MAXIFS(B221:JM221,metrics.rec,"Precision"),B221:JM221,0)+1)), ", ", INDIRECT(ADDRESS(2,MATCH(_xlfn.MAXIFS(B221:JM221,metrics.rec,"Precision"),B221:JM221,0)+1)))</f>
        <v>k=5, r=0.9</v>
      </c>
      <c r="JZ221" s="1" t="str" cm="1">
        <f t="array" aca="1" ref="JZ221" ca="1">CONCATENATE(INDIRECT(ADDRESS(1,MATCH(_xlfn.MAXIFS(B221:JM221,metrics.rec,"Recall"),B221:JM221,0)+1)), ", ", INDIRECT(ADDRESS(2,MATCH(_xlfn.MAXIFS(B221:JM221,metrics.rec,"Recall"),B221:JM221,0)+1)))</f>
        <v>k=5, r=0.1</v>
      </c>
      <c r="KA221" s="1" t="str" cm="1">
        <f t="array" aca="1" ref="KA221" ca="1">CONCATENATE(INDIRECT(ADDRESS(1,MATCH(_xlfn.MAXIFS(B221:JM221,metrics.rec,"Coverage"),B221:JM221,0)+1)), ", ", INDIRECT(ADDRESS(2,MATCH(_xlfn.MAXIFS(B221:JM221,metrics.rec,"Coverage"),B221:JM221,0)+1)))</f>
        <v>k=10, r=0.1</v>
      </c>
      <c r="KB221" s="1" t="str" cm="1">
        <f t="array" aca="1" ref="KB221" ca="1">CONCATENATE(INDIRECT(ADDRESS(1,MATCH(_xlfn.MAXIFS(B221:JM221,metrics.rec,"Recatio"),B221:JM221,0)+1)), ", ", INDIRECT(ADDRESS(2,MATCH(_xlfn.MAXIFS(B221:JM221,metrics.rec,"Recatio"),B221:JM221,0)+1)))</f>
        <v>k=5, r=0.1</v>
      </c>
      <c r="KC221" s="1" t="str" cm="1">
        <f t="array" aca="1" ref="KC221" ca="1">CONCATENATE(INDIRECT(ADDRESS(1,MATCH(_xlfn.MINIFS(B221:JM221,metrics.rec,"Time"),B221:JM221,0)+1)), ", ", INDIRECT(ADDRESS(2,MATCH(_xlfn.MINIFS(B221:JM221,metrics.rec,"Time"),B221:JM221,0)+1)))</f>
        <v>k=5, r=0.9</v>
      </c>
    </row>
    <row r="222" spans="1:289" x14ac:dyDescent="0.2">
      <c r="A222" s="1" t="s">
        <v>187</v>
      </c>
      <c r="B222" s="4">
        <v>0.60260000000000002</v>
      </c>
      <c r="C222" s="4">
        <v>0.63329999999999997</v>
      </c>
      <c r="D222" s="4">
        <v>0.31219999999999998</v>
      </c>
      <c r="E222" s="4">
        <v>1.6000000000000001E-3</v>
      </c>
      <c r="F222" s="4">
        <v>0.88929999999999998</v>
      </c>
      <c r="G222" s="4"/>
      <c r="H222" s="4">
        <v>1</v>
      </c>
      <c r="I222" s="4">
        <v>7.6637000000000004</v>
      </c>
      <c r="J222" s="5">
        <v>0.60919999999999996</v>
      </c>
      <c r="K222" s="5">
        <v>0.64770000000000005</v>
      </c>
      <c r="L222" s="5">
        <v>0.31580000000000003</v>
      </c>
      <c r="M222" s="5">
        <v>3.0999999999999999E-3</v>
      </c>
      <c r="N222" s="5">
        <v>0.88429999999999997</v>
      </c>
      <c r="O222" s="5">
        <v>0.65749999999999997</v>
      </c>
      <c r="P222" s="5">
        <v>1</v>
      </c>
      <c r="Q222" s="5">
        <v>9.3953000000000007</v>
      </c>
      <c r="R222" s="4">
        <v>0.6169</v>
      </c>
      <c r="S222" s="4">
        <v>0.66620000000000001</v>
      </c>
      <c r="T222" s="4">
        <v>0.29930000000000001</v>
      </c>
      <c r="U222" s="4">
        <v>4.7999999999999996E-3</v>
      </c>
      <c r="V222" s="4">
        <v>0.878</v>
      </c>
      <c r="W222" s="4"/>
      <c r="X222" s="4">
        <v>1</v>
      </c>
      <c r="Y222" s="4">
        <v>6.4675000000000002</v>
      </c>
      <c r="Z222" s="5">
        <v>0.62280000000000002</v>
      </c>
      <c r="AA222" s="5">
        <v>0.67700000000000005</v>
      </c>
      <c r="AB222" s="5">
        <v>0.28970000000000001</v>
      </c>
      <c r="AC222" s="5">
        <v>6.7000000000000002E-3</v>
      </c>
      <c r="AD222" s="5">
        <v>0.87309999999999999</v>
      </c>
      <c r="AE222" s="5">
        <v>0.65600000000000003</v>
      </c>
      <c r="AF222" s="5">
        <v>1</v>
      </c>
      <c r="AG222" s="5">
        <v>6.0739000000000001</v>
      </c>
      <c r="AH222" s="4">
        <v>0.63100000000000001</v>
      </c>
      <c r="AI222" s="4">
        <v>0.6956</v>
      </c>
      <c r="AJ222" s="4">
        <v>0.28079999999999999</v>
      </c>
      <c r="AK222" s="4">
        <v>8.8999999999999999E-3</v>
      </c>
      <c r="AL222" s="4">
        <v>0.85950000000000004</v>
      </c>
      <c r="AM222" s="4"/>
      <c r="AN222" s="4">
        <v>1</v>
      </c>
      <c r="AO222" s="4">
        <v>4.7264999999999997</v>
      </c>
      <c r="AP222" s="5">
        <v>0.64610000000000001</v>
      </c>
      <c r="AQ222" s="5">
        <v>0.72909999999999997</v>
      </c>
      <c r="AR222" s="5">
        <v>0.24740000000000001</v>
      </c>
      <c r="AS222" s="5">
        <v>1.15E-2</v>
      </c>
      <c r="AT222" s="5">
        <v>0.84519999999999995</v>
      </c>
      <c r="AU222" s="5">
        <v>0.65010000000000001</v>
      </c>
      <c r="AV222" s="5">
        <v>1</v>
      </c>
      <c r="AW222" s="5">
        <v>4.5415000000000001</v>
      </c>
      <c r="AX222" s="4">
        <v>0.66349999999999998</v>
      </c>
      <c r="AY222" s="4">
        <v>0.77210000000000001</v>
      </c>
      <c r="AZ222" s="4">
        <v>0.21690000000000001</v>
      </c>
      <c r="BA222" s="4">
        <v>1.4800000000000001E-2</v>
      </c>
      <c r="BB222" s="4">
        <v>0.82320000000000004</v>
      </c>
      <c r="BC222" s="4"/>
      <c r="BD222" s="4">
        <v>1</v>
      </c>
      <c r="BE222" s="4">
        <v>3.4615</v>
      </c>
      <c r="BF222" s="5">
        <v>0.69620000000000004</v>
      </c>
      <c r="BG222" s="5">
        <v>0.85509999999999997</v>
      </c>
      <c r="BH222" s="5">
        <v>0.18390000000000001</v>
      </c>
      <c r="BI222" s="5">
        <v>1.9599999999999999E-2</v>
      </c>
      <c r="BJ222" s="5">
        <v>0.78339999999999999</v>
      </c>
      <c r="BK222" s="5">
        <v>0.6341</v>
      </c>
      <c r="BL222" s="5">
        <v>0.99870000000000003</v>
      </c>
      <c r="BM222" s="5">
        <v>1.9753000000000001</v>
      </c>
      <c r="BN222" s="4">
        <v>0.75629999999999997</v>
      </c>
      <c r="BO222" s="4">
        <v>1.0033000000000001</v>
      </c>
      <c r="BP222" s="4">
        <v>0.13569999999999999</v>
      </c>
      <c r="BQ222" s="4">
        <v>2.8400000000000002E-2</v>
      </c>
      <c r="BR222" s="4">
        <v>0.69669999999999999</v>
      </c>
      <c r="BS222" s="4"/>
      <c r="BT222" s="4">
        <v>0.9839</v>
      </c>
      <c r="BU222" s="4">
        <v>1.0456000000000001</v>
      </c>
      <c r="BV222" s="5"/>
      <c r="BW222" s="5"/>
      <c r="BX222" s="5"/>
      <c r="BY222" s="5"/>
      <c r="BZ222" s="5"/>
      <c r="CA222" s="5"/>
      <c r="CB222" s="5"/>
      <c r="CC222" s="5"/>
      <c r="CD222" s="4"/>
      <c r="CE222" s="4"/>
      <c r="CF222" s="4"/>
      <c r="CG222" s="4"/>
      <c r="CH222" s="4"/>
      <c r="CI222" s="4"/>
      <c r="CJ222" s="4"/>
      <c r="CK222" s="4"/>
      <c r="CL222" s="5">
        <v>0.63249999999999995</v>
      </c>
      <c r="CM222" s="5">
        <v>0.69989999999999997</v>
      </c>
      <c r="CN222" s="5">
        <v>0.2772</v>
      </c>
      <c r="CO222" s="5">
        <v>8.8999999999999999E-3</v>
      </c>
      <c r="CP222" s="5">
        <v>0.86099999999999999</v>
      </c>
      <c r="CQ222" s="5">
        <v>0.65349999999999997</v>
      </c>
      <c r="CR222" s="5">
        <v>1</v>
      </c>
      <c r="CS222" s="5">
        <v>4.4097999999999997</v>
      </c>
      <c r="CT222" s="4"/>
      <c r="CU222" s="4"/>
      <c r="CV222" s="4"/>
      <c r="CW222" s="4"/>
      <c r="CX222" s="4"/>
      <c r="CY222" s="4"/>
      <c r="CZ222" s="4"/>
      <c r="DA222" s="4"/>
      <c r="DB222" s="5"/>
      <c r="DC222" s="5"/>
      <c r="DD222" s="5"/>
      <c r="DE222" s="5"/>
      <c r="DF222" s="5"/>
      <c r="DG222" s="5"/>
      <c r="DH222" s="5"/>
      <c r="DI222" s="5"/>
      <c r="DJ222" s="4">
        <v>0.60489999999999999</v>
      </c>
      <c r="DK222" s="4">
        <v>0.63829999999999998</v>
      </c>
      <c r="DL222" s="4">
        <v>0.31759999999999999</v>
      </c>
      <c r="DM222" s="4">
        <v>1.6000000000000001E-3</v>
      </c>
      <c r="DN222" s="4">
        <v>0.88849999999999996</v>
      </c>
      <c r="DO222" s="4">
        <v>0.66149999999999998</v>
      </c>
      <c r="DP222" s="4">
        <v>1</v>
      </c>
      <c r="DQ222" s="4">
        <v>9.9047000000000001</v>
      </c>
      <c r="DR222" s="5">
        <v>0.61680000000000001</v>
      </c>
      <c r="DS222" s="5">
        <v>0.66479999999999995</v>
      </c>
      <c r="DT222" s="5">
        <v>0.30880000000000002</v>
      </c>
      <c r="DU222" s="5">
        <v>4.7999999999999996E-3</v>
      </c>
      <c r="DV222" s="5">
        <v>0.87890000000000001</v>
      </c>
      <c r="DW222" s="5">
        <v>0.65680000000000005</v>
      </c>
      <c r="DX222" s="5">
        <v>1</v>
      </c>
      <c r="DY222" s="5">
        <v>7.5758000000000001</v>
      </c>
      <c r="DZ222" s="4">
        <v>0.6321</v>
      </c>
      <c r="EA222" s="4">
        <v>0.69810000000000005</v>
      </c>
      <c r="EB222" s="4">
        <v>0.28050000000000003</v>
      </c>
      <c r="EC222" s="4">
        <v>8.8999999999999999E-3</v>
      </c>
      <c r="ED222" s="4">
        <v>0.85940000000000005</v>
      </c>
      <c r="EE222" s="4">
        <v>0.65259999999999996</v>
      </c>
      <c r="EF222" s="4">
        <v>1</v>
      </c>
      <c r="EG222" s="4">
        <v>5.6805000000000003</v>
      </c>
      <c r="EH222" s="5">
        <v>0.6643</v>
      </c>
      <c r="EI222" s="5">
        <v>0.77490000000000003</v>
      </c>
      <c r="EJ222" s="5">
        <v>0.2248</v>
      </c>
      <c r="EK222" s="5">
        <v>1.4800000000000001E-2</v>
      </c>
      <c r="EL222" s="5">
        <v>0.82310000000000005</v>
      </c>
      <c r="EM222" s="5">
        <v>0.64759999999999995</v>
      </c>
      <c r="EN222" s="5">
        <v>0.99990000000000001</v>
      </c>
      <c r="EO222" s="5">
        <v>2.8481000000000001</v>
      </c>
      <c r="EP222" s="4"/>
      <c r="EQ222" s="4"/>
      <c r="ER222" s="4"/>
      <c r="ES222" s="4"/>
      <c r="ET222" s="4"/>
      <c r="EU222" s="4"/>
      <c r="EV222" s="4"/>
      <c r="EW222" s="4"/>
      <c r="EX222" s="5"/>
      <c r="EY222" s="5"/>
      <c r="EZ222" s="5"/>
      <c r="FA222" s="5"/>
      <c r="FB222" s="5"/>
      <c r="FC222" s="5"/>
      <c r="FD222" s="5"/>
      <c r="FE222" s="5"/>
      <c r="FF222" s="4"/>
      <c r="FG222" s="4"/>
      <c r="FH222" s="4"/>
      <c r="FI222" s="4"/>
      <c r="FJ222" s="4"/>
      <c r="FK222" s="4"/>
      <c r="FL222" s="4"/>
      <c r="FM222" s="4"/>
      <c r="FN222" s="5">
        <v>0.63290000000000002</v>
      </c>
      <c r="FO222" s="5">
        <v>0.70030000000000003</v>
      </c>
      <c r="FP222" s="5">
        <v>0.27600000000000002</v>
      </c>
      <c r="FQ222" s="5">
        <v>8.8999999999999999E-3</v>
      </c>
      <c r="FR222" s="5">
        <v>0.86109999999999998</v>
      </c>
      <c r="FS222" s="5">
        <v>0.65369999999999995</v>
      </c>
      <c r="FT222" s="5">
        <v>1</v>
      </c>
      <c r="FU222" s="5">
        <v>5.8491999999999997</v>
      </c>
      <c r="FV222" s="4">
        <v>0.66379999999999995</v>
      </c>
      <c r="FW222" s="4">
        <v>0.77349999999999997</v>
      </c>
      <c r="FX222" s="4">
        <v>0.22409999999999999</v>
      </c>
      <c r="FY222" s="4">
        <v>1.4800000000000001E-2</v>
      </c>
      <c r="FZ222" s="4">
        <v>0.82250000000000001</v>
      </c>
      <c r="GA222" s="4">
        <v>0.64639999999999997</v>
      </c>
      <c r="GB222" s="4">
        <v>0.99990000000000001</v>
      </c>
      <c r="GC222" s="4">
        <v>3.4839000000000002</v>
      </c>
      <c r="GD222" s="5"/>
      <c r="GE222" s="5"/>
      <c r="GF222" s="5"/>
      <c r="GG222" s="5"/>
      <c r="GH222" s="5"/>
      <c r="GI222" s="5"/>
      <c r="GJ222" s="5"/>
      <c r="GK222" s="5"/>
      <c r="GL222" s="4"/>
      <c r="GM222" s="4"/>
      <c r="GN222" s="4"/>
      <c r="GO222" s="4"/>
      <c r="GP222" s="4"/>
      <c r="GQ222" s="4"/>
      <c r="GR222" s="4"/>
      <c r="GS222" s="4"/>
      <c r="GT222" s="5"/>
      <c r="GU222" s="5"/>
      <c r="GV222" s="5"/>
      <c r="GW222" s="5"/>
      <c r="GX222" s="5"/>
      <c r="GY222" s="5"/>
      <c r="GZ222" s="5"/>
      <c r="HA222" s="5"/>
      <c r="HB222" s="4"/>
      <c r="HC222" s="4"/>
      <c r="HD222" s="4"/>
      <c r="HE222" s="4"/>
      <c r="HF222" s="4"/>
      <c r="HG222" s="4"/>
      <c r="HH222" s="4"/>
      <c r="HI222" s="4"/>
      <c r="HJ222" s="5"/>
      <c r="HK222" s="5"/>
      <c r="HL222" s="5"/>
      <c r="HM222" s="5"/>
      <c r="HN222" s="5"/>
      <c r="HO222" s="5"/>
      <c r="HP222" s="5"/>
      <c r="HQ222" s="5"/>
      <c r="HR222" s="4"/>
      <c r="HS222" s="4"/>
      <c r="HT222" s="4"/>
      <c r="HU222" s="4"/>
      <c r="HV222" s="4"/>
      <c r="HW222" s="4"/>
      <c r="HX222" s="4"/>
      <c r="HY222" s="4"/>
      <c r="HZ222" s="5"/>
      <c r="IA222" s="5"/>
      <c r="IB222" s="5"/>
      <c r="IC222" s="5"/>
      <c r="ID222" s="5"/>
      <c r="IE222" s="5"/>
      <c r="IF222" s="5"/>
      <c r="IG222" s="5"/>
      <c r="IH222" s="4"/>
      <c r="II222" s="4"/>
      <c r="IJ222" s="4"/>
      <c r="IK222" s="4"/>
      <c r="IL222" s="4"/>
      <c r="IM222" s="4"/>
      <c r="IN222" s="4"/>
      <c r="IO222" s="4"/>
      <c r="IP222" s="5"/>
      <c r="IQ222" s="5"/>
      <c r="IR222" s="5"/>
      <c r="IS222" s="5"/>
      <c r="IT222" s="5"/>
      <c r="IU222" s="5"/>
      <c r="IV222" s="5"/>
      <c r="IW222" s="5"/>
      <c r="IX222" s="4"/>
      <c r="IY222" s="4"/>
      <c r="IZ222" s="4"/>
      <c r="JA222" s="4"/>
      <c r="JB222" s="4"/>
      <c r="JC222" s="4"/>
      <c r="JD222" s="4"/>
      <c r="JE222" s="4"/>
      <c r="JF222" s="5"/>
      <c r="JG222" s="5"/>
      <c r="JH222" s="5"/>
      <c r="JI222" s="5"/>
      <c r="JJ222" s="5"/>
      <c r="JK222" s="5"/>
      <c r="JL222" s="5"/>
      <c r="JM222" s="5"/>
      <c r="JN222" s="4">
        <f t="shared" si="104"/>
        <v>0.64324375000000011</v>
      </c>
      <c r="JO222" s="4">
        <f t="shared" si="105"/>
        <v>0.72682500000000005</v>
      </c>
      <c r="JP222" s="4">
        <f t="shared" si="106"/>
        <v>0.26191875000000003</v>
      </c>
      <c r="JQ222" s="4">
        <f t="shared" si="107"/>
        <v>1.013125E-2</v>
      </c>
      <c r="JR222" s="4">
        <f t="shared" si="108"/>
        <v>0.84545000000000015</v>
      </c>
      <c r="JS222" s="4">
        <f t="shared" si="109"/>
        <v>0.65179999999999982</v>
      </c>
      <c r="JT222" s="4">
        <f t="shared" si="110"/>
        <v>0.99890000000000001</v>
      </c>
      <c r="JU222" s="4">
        <f t="shared" si="111"/>
        <v>5.3189249999999992</v>
      </c>
      <c r="JV222" s="1" t="str" cm="1">
        <f t="array" aca="1" ref="JV222" ca="1">CONCATENATE(INDIRECT(ADDRESS(1,MATCH(_xlfn.MINIFS(B222:JM222,metrics.rec,"MAE"),B222:JM222,0)+1)), ", ", INDIRECT(ADDRESS(2,MATCH(_xlfn.MINIFS(B222:JM222,metrics.rec,"MAE"),B222:JM222,0)+1)))</f>
        <v>k=5, r=0.1</v>
      </c>
      <c r="JW222" s="1" t="str" cm="1">
        <f t="array" aca="1" ref="JW222" ca="1">CONCATENATE(INDIRECT(ADDRESS(1,MATCH(_xlfn.MINIFS(B222:JM222,metrics.rec,"MSE"),B222:JM222,0)+1)), ", ", INDIRECT(ADDRESS(2,MATCH(_xlfn.MINIFS(B222:JM222,metrics.rec,"MSE"),B222:JM222,0)+1)))</f>
        <v>k=5, r=0.1</v>
      </c>
      <c r="JX222" s="1" t="str" cm="1">
        <f t="array" aca="1" ref="JX222" ca="1">CONCATENATE(INDIRECT(ADDRESS(1,MATCH(_xlfn.MAXIFS(B222:JM222,metrics.rec,"R"),B222:JM222,0)+1)), ", ", INDIRECT(ADDRESS(2,MATCH(_xlfn.MAXIFS(B222:JM222,metrics.rec,"R"),B222:JM222,0)+1)))</f>
        <v>k=10, r=0.1</v>
      </c>
      <c r="JY222" s="1" t="str" cm="1">
        <f t="array" aca="1" ref="JY222" ca="1">CONCATENATE(INDIRECT(ADDRESS(1,MATCH(_xlfn.MAXIFS(B222:JM222,metrics.rec,"Precision"),B222:JM222,0)+1)), ", ", INDIRECT(ADDRESS(2,MATCH(_xlfn.MAXIFS(B222:JM222,metrics.rec,"Precision"),B222:JM222,0)+1)))</f>
        <v>k=5, r=0.9</v>
      </c>
      <c r="JZ222" s="1" t="str" cm="1">
        <f t="array" aca="1" ref="JZ222" ca="1">CONCATENATE(INDIRECT(ADDRESS(1,MATCH(_xlfn.MAXIFS(B222:JM222,metrics.rec,"Recall"),B222:JM222,0)+1)), ", ", INDIRECT(ADDRESS(2,MATCH(_xlfn.MAXIFS(B222:JM222,metrics.rec,"Recall"),B222:JM222,0)+1)))</f>
        <v>k=5, r=0.1</v>
      </c>
      <c r="KA222" s="1" t="str" cm="1">
        <f t="array" aca="1" ref="KA222" ca="1">CONCATENATE(INDIRECT(ADDRESS(1,MATCH(_xlfn.MAXIFS(B222:JM222,metrics.rec,"Coverage"),B222:JM222,0)+1)), ", ", INDIRECT(ADDRESS(2,MATCH(_xlfn.MAXIFS(B222:JM222,metrics.rec,"Coverage"),B222:JM222,0)+1)))</f>
        <v>k=10, r=0.1</v>
      </c>
      <c r="KB222" s="1" t="str" cm="1">
        <f t="array" aca="1" ref="KB222" ca="1">CONCATENATE(INDIRECT(ADDRESS(1,MATCH(_xlfn.MAXIFS(B222:JM222,metrics.rec,"Recatio"),B222:JM222,0)+1)), ", ", INDIRECT(ADDRESS(2,MATCH(_xlfn.MAXIFS(B222:JM222,metrics.rec,"Recatio"),B222:JM222,0)+1)))</f>
        <v>k=5, r=0.1</v>
      </c>
      <c r="KC222" s="1" t="str" cm="1">
        <f t="array" aca="1" ref="KC222" ca="1">CONCATENATE(INDIRECT(ADDRESS(1,MATCH(_xlfn.MINIFS(B222:JM222,metrics.rec,"Time"),B222:JM222,0)+1)), ", ", INDIRECT(ADDRESS(2,MATCH(_xlfn.MINIFS(B222:JM222,metrics.rec,"Time"),B222:JM222,0)+1)))</f>
        <v>k=5, r=0.9</v>
      </c>
    </row>
    <row r="223" spans="1:289" x14ac:dyDescent="0.2">
      <c r="A223" s="1" t="s">
        <v>188</v>
      </c>
      <c r="B223" s="4">
        <v>0.6048</v>
      </c>
      <c r="C223" s="4">
        <v>0.6371</v>
      </c>
      <c r="D223" s="4">
        <v>0.30940000000000001</v>
      </c>
      <c r="E223" s="4">
        <v>1.6000000000000001E-3</v>
      </c>
      <c r="F223" s="4">
        <v>0.88929999999999998</v>
      </c>
      <c r="G223" s="4"/>
      <c r="H223" s="4">
        <v>1</v>
      </c>
      <c r="I223" s="4">
        <v>7.8727</v>
      </c>
      <c r="J223" s="5"/>
      <c r="K223" s="5"/>
      <c r="L223" s="5"/>
      <c r="M223" s="5"/>
      <c r="N223" s="5"/>
      <c r="O223" s="5"/>
      <c r="P223" s="5"/>
      <c r="Q223" s="5"/>
      <c r="R223" s="4">
        <v>0.61909999999999998</v>
      </c>
      <c r="S223" s="4">
        <v>0.67049999999999998</v>
      </c>
      <c r="T223" s="4">
        <v>0.29780000000000001</v>
      </c>
      <c r="U223" s="4">
        <v>4.7999999999999996E-3</v>
      </c>
      <c r="V223" s="4">
        <v>0.87770000000000004</v>
      </c>
      <c r="W223" s="4"/>
      <c r="X223" s="4">
        <v>1</v>
      </c>
      <c r="Y223" s="4">
        <v>6.3986999999999998</v>
      </c>
      <c r="Z223" s="5">
        <v>0.625</v>
      </c>
      <c r="AA223" s="5">
        <v>0.68110000000000004</v>
      </c>
      <c r="AB223" s="5">
        <v>0.28960000000000002</v>
      </c>
      <c r="AC223" s="5">
        <v>6.7000000000000002E-3</v>
      </c>
      <c r="AD223" s="5">
        <v>0.87290000000000001</v>
      </c>
      <c r="AE223" s="5">
        <v>0.65539999999999998</v>
      </c>
      <c r="AF223" s="5">
        <v>1</v>
      </c>
      <c r="AG223" s="5">
        <v>6.1143000000000001</v>
      </c>
      <c r="AH223" s="4">
        <v>0.6331</v>
      </c>
      <c r="AI223" s="4">
        <v>0.69950000000000001</v>
      </c>
      <c r="AJ223" s="4">
        <v>0.2782</v>
      </c>
      <c r="AK223" s="4">
        <v>8.8999999999999999E-3</v>
      </c>
      <c r="AL223" s="4">
        <v>0.85960000000000003</v>
      </c>
      <c r="AM223" s="4"/>
      <c r="AN223" s="4">
        <v>1</v>
      </c>
      <c r="AO223" s="4">
        <v>5.1577000000000002</v>
      </c>
      <c r="AP223" s="5">
        <v>0.64790000000000003</v>
      </c>
      <c r="AQ223" s="5">
        <v>0.73250000000000004</v>
      </c>
      <c r="AR223" s="5">
        <v>0.24590000000000001</v>
      </c>
      <c r="AS223" s="5">
        <v>1.15E-2</v>
      </c>
      <c r="AT223" s="5">
        <v>0.84530000000000005</v>
      </c>
      <c r="AU223" s="5">
        <v>0.64970000000000006</v>
      </c>
      <c r="AV223" s="5">
        <v>1</v>
      </c>
      <c r="AW223" s="5">
        <v>4.6022999999999996</v>
      </c>
      <c r="AX223" s="4">
        <v>0.66500000000000004</v>
      </c>
      <c r="AY223" s="4">
        <v>0.77480000000000004</v>
      </c>
      <c r="AZ223" s="4">
        <v>0.21970000000000001</v>
      </c>
      <c r="BA223" s="4">
        <v>1.4800000000000001E-2</v>
      </c>
      <c r="BB223" s="4">
        <v>0.82330000000000003</v>
      </c>
      <c r="BC223" s="4"/>
      <c r="BD223" s="4">
        <v>1</v>
      </c>
      <c r="BE223" s="4">
        <v>3.4487000000000001</v>
      </c>
      <c r="BF223" s="5">
        <v>0.69779999999999998</v>
      </c>
      <c r="BG223" s="5">
        <v>0.85799999999999998</v>
      </c>
      <c r="BH223" s="5">
        <v>0.18440000000000001</v>
      </c>
      <c r="BI223" s="5">
        <v>1.9599999999999999E-2</v>
      </c>
      <c r="BJ223" s="5">
        <v>0.78390000000000004</v>
      </c>
      <c r="BK223" s="5">
        <v>0.63390000000000002</v>
      </c>
      <c r="BL223" s="5">
        <v>0.99870000000000003</v>
      </c>
      <c r="BM223" s="5">
        <v>1.9695</v>
      </c>
      <c r="BN223" s="4">
        <v>0.75660000000000005</v>
      </c>
      <c r="BO223" s="4">
        <v>1.0032000000000001</v>
      </c>
      <c r="BP223" s="4">
        <v>0.13589999999999999</v>
      </c>
      <c r="BQ223" s="4">
        <v>2.8400000000000002E-2</v>
      </c>
      <c r="BR223" s="4">
        <v>0.69720000000000004</v>
      </c>
      <c r="BS223" s="4"/>
      <c r="BT223" s="4">
        <v>0.9839</v>
      </c>
      <c r="BU223" s="4">
        <v>1.0447</v>
      </c>
      <c r="BV223" s="5"/>
      <c r="BW223" s="5"/>
      <c r="BX223" s="5"/>
      <c r="BY223" s="5"/>
      <c r="BZ223" s="5"/>
      <c r="CA223" s="5"/>
      <c r="CB223" s="5"/>
      <c r="CC223" s="5"/>
      <c r="CD223" s="4"/>
      <c r="CE223" s="4"/>
      <c r="CF223" s="4"/>
      <c r="CG223" s="4"/>
      <c r="CH223" s="4"/>
      <c r="CI223" s="4"/>
      <c r="CJ223" s="4"/>
      <c r="CK223" s="4"/>
      <c r="CL223" s="5">
        <v>0.63449999999999995</v>
      </c>
      <c r="CM223" s="5">
        <v>0.70399999999999996</v>
      </c>
      <c r="CN223" s="5">
        <v>0.27589999999999998</v>
      </c>
      <c r="CO223" s="5">
        <v>8.8999999999999999E-3</v>
      </c>
      <c r="CP223" s="5">
        <v>0.86099999999999999</v>
      </c>
      <c r="CQ223" s="5">
        <v>0.65300000000000002</v>
      </c>
      <c r="CR223" s="5">
        <v>1</v>
      </c>
      <c r="CS223" s="5">
        <v>3.4064000000000001</v>
      </c>
      <c r="CT223" s="4"/>
      <c r="CU223" s="4"/>
      <c r="CV223" s="4"/>
      <c r="CW223" s="4"/>
      <c r="CX223" s="4"/>
      <c r="CY223" s="4"/>
      <c r="CZ223" s="4"/>
      <c r="DA223" s="4"/>
      <c r="DB223" s="5"/>
      <c r="DC223" s="5"/>
      <c r="DD223" s="5"/>
      <c r="DE223" s="5"/>
      <c r="DF223" s="5"/>
      <c r="DG223" s="5"/>
      <c r="DH223" s="5"/>
      <c r="DI223" s="5"/>
      <c r="DJ223" s="4">
        <v>0.60699999999999998</v>
      </c>
      <c r="DK223" s="4">
        <v>0.64219999999999999</v>
      </c>
      <c r="DL223" s="4">
        <v>0.31390000000000001</v>
      </c>
      <c r="DM223" s="4">
        <v>1.6000000000000001E-3</v>
      </c>
      <c r="DN223" s="4">
        <v>0.88839999999999997</v>
      </c>
      <c r="DO223" s="4">
        <v>0.66090000000000004</v>
      </c>
      <c r="DP223" s="4">
        <v>1</v>
      </c>
      <c r="DQ223" s="4">
        <v>9.7667000000000002</v>
      </c>
      <c r="DR223" s="5">
        <v>0.61899999999999999</v>
      </c>
      <c r="DS223" s="5">
        <v>0.66930000000000001</v>
      </c>
      <c r="DT223" s="5">
        <v>0.30709999999999998</v>
      </c>
      <c r="DU223" s="5">
        <v>4.7999999999999996E-3</v>
      </c>
      <c r="DV223" s="5">
        <v>0.87860000000000005</v>
      </c>
      <c r="DW223" s="5">
        <v>0.65620000000000001</v>
      </c>
      <c r="DX223" s="5">
        <v>1</v>
      </c>
      <c r="DY223" s="5">
        <v>6.8413000000000004</v>
      </c>
      <c r="DZ223" s="4">
        <v>0.6341</v>
      </c>
      <c r="EA223" s="4">
        <v>0.70209999999999995</v>
      </c>
      <c r="EB223" s="4">
        <v>0.27979999999999999</v>
      </c>
      <c r="EC223" s="4">
        <v>8.8999999999999999E-3</v>
      </c>
      <c r="ED223" s="4">
        <v>0.85929999999999995</v>
      </c>
      <c r="EE223" s="4">
        <v>0.65210000000000001</v>
      </c>
      <c r="EF223" s="4">
        <v>1</v>
      </c>
      <c r="EG223" s="4">
        <v>5.7050000000000001</v>
      </c>
      <c r="EH223" s="5">
        <v>0.66600000000000004</v>
      </c>
      <c r="EI223" s="5">
        <v>0.77829999999999999</v>
      </c>
      <c r="EJ223" s="5">
        <v>0.2243</v>
      </c>
      <c r="EK223" s="5">
        <v>1.4800000000000001E-2</v>
      </c>
      <c r="EL223" s="5">
        <v>0.82330000000000003</v>
      </c>
      <c r="EM223" s="5">
        <v>0.64739999999999998</v>
      </c>
      <c r="EN223" s="5">
        <v>0.99990000000000001</v>
      </c>
      <c r="EO223" s="5">
        <v>2.8719999999999999</v>
      </c>
      <c r="EP223" s="4"/>
      <c r="EQ223" s="4"/>
      <c r="ER223" s="4"/>
      <c r="ES223" s="4"/>
      <c r="ET223" s="4"/>
      <c r="EU223" s="4"/>
      <c r="EV223" s="4"/>
      <c r="EW223" s="4"/>
      <c r="EX223" s="5"/>
      <c r="EY223" s="5"/>
      <c r="EZ223" s="5"/>
      <c r="FA223" s="5"/>
      <c r="FB223" s="5"/>
      <c r="FC223" s="5"/>
      <c r="FD223" s="5"/>
      <c r="FE223" s="5"/>
      <c r="FF223" s="4"/>
      <c r="FG223" s="4"/>
      <c r="FH223" s="4"/>
      <c r="FI223" s="4"/>
      <c r="FJ223" s="4"/>
      <c r="FK223" s="4"/>
      <c r="FL223" s="4"/>
      <c r="FM223" s="4"/>
      <c r="FN223" s="5">
        <v>0.63439999999999996</v>
      </c>
      <c r="FO223" s="5">
        <v>0.70299999999999996</v>
      </c>
      <c r="FP223" s="5">
        <v>0.27639999999999998</v>
      </c>
      <c r="FQ223" s="5">
        <v>8.8999999999999999E-3</v>
      </c>
      <c r="FR223" s="5">
        <v>0.86119999999999997</v>
      </c>
      <c r="FS223" s="5">
        <v>0.65259999999999996</v>
      </c>
      <c r="FT223" s="5">
        <v>1</v>
      </c>
      <c r="FU223" s="5">
        <v>5.992</v>
      </c>
      <c r="FV223" s="4">
        <v>0.66549999999999998</v>
      </c>
      <c r="FW223" s="4">
        <v>0.77680000000000005</v>
      </c>
      <c r="FX223" s="4">
        <v>0.22359999999999999</v>
      </c>
      <c r="FY223" s="4">
        <v>1.4800000000000001E-2</v>
      </c>
      <c r="FZ223" s="4">
        <v>0.82269999999999999</v>
      </c>
      <c r="GA223" s="4">
        <v>0.64610000000000001</v>
      </c>
      <c r="GB223" s="4">
        <v>0.99990000000000001</v>
      </c>
      <c r="GC223" s="4">
        <v>3.4357000000000002</v>
      </c>
      <c r="GD223" s="5"/>
      <c r="GE223" s="5"/>
      <c r="GF223" s="5"/>
      <c r="GG223" s="5"/>
      <c r="GH223" s="5"/>
      <c r="GI223" s="5"/>
      <c r="GJ223" s="5"/>
      <c r="GK223" s="5"/>
      <c r="GL223" s="4"/>
      <c r="GM223" s="4"/>
      <c r="GN223" s="4"/>
      <c r="GO223" s="4"/>
      <c r="GP223" s="4"/>
      <c r="GQ223" s="4"/>
      <c r="GR223" s="4"/>
      <c r="GS223" s="4"/>
      <c r="GT223" s="5"/>
      <c r="GU223" s="5"/>
      <c r="GV223" s="5"/>
      <c r="GW223" s="5"/>
      <c r="GX223" s="5"/>
      <c r="GY223" s="5"/>
      <c r="GZ223" s="5"/>
      <c r="HA223" s="5"/>
      <c r="HB223" s="4"/>
      <c r="HC223" s="4"/>
      <c r="HD223" s="4"/>
      <c r="HE223" s="4"/>
      <c r="HF223" s="4"/>
      <c r="HG223" s="4"/>
      <c r="HH223" s="4"/>
      <c r="HI223" s="4"/>
      <c r="HJ223" s="5"/>
      <c r="HK223" s="5"/>
      <c r="HL223" s="5"/>
      <c r="HM223" s="5"/>
      <c r="HN223" s="5"/>
      <c r="HO223" s="5"/>
      <c r="HP223" s="5"/>
      <c r="HQ223" s="5"/>
      <c r="HR223" s="4"/>
      <c r="HS223" s="4"/>
      <c r="HT223" s="4"/>
      <c r="HU223" s="4"/>
      <c r="HV223" s="4"/>
      <c r="HW223" s="4"/>
      <c r="HX223" s="4"/>
      <c r="HY223" s="4"/>
      <c r="HZ223" s="5"/>
      <c r="IA223" s="5"/>
      <c r="IB223" s="5"/>
      <c r="IC223" s="5"/>
      <c r="ID223" s="5"/>
      <c r="IE223" s="5"/>
      <c r="IF223" s="5"/>
      <c r="IG223" s="5"/>
      <c r="IH223" s="4"/>
      <c r="II223" s="4"/>
      <c r="IJ223" s="4"/>
      <c r="IK223" s="4"/>
      <c r="IL223" s="4"/>
      <c r="IM223" s="4"/>
      <c r="IN223" s="4"/>
      <c r="IO223" s="4"/>
      <c r="IP223" s="5"/>
      <c r="IQ223" s="5"/>
      <c r="IR223" s="5"/>
      <c r="IS223" s="5"/>
      <c r="IT223" s="5"/>
      <c r="IU223" s="5"/>
      <c r="IV223" s="5"/>
      <c r="IW223" s="5"/>
      <c r="IX223" s="4"/>
      <c r="IY223" s="4"/>
      <c r="IZ223" s="4"/>
      <c r="JA223" s="4"/>
      <c r="JB223" s="4"/>
      <c r="JC223" s="4"/>
      <c r="JD223" s="4"/>
      <c r="JE223" s="4"/>
      <c r="JF223" s="5"/>
      <c r="JG223" s="5"/>
      <c r="JH223" s="5"/>
      <c r="JI223" s="5"/>
      <c r="JJ223" s="5"/>
      <c r="JK223" s="5"/>
      <c r="JL223" s="5"/>
      <c r="JM223" s="5"/>
      <c r="JN223" s="4">
        <f t="shared" si="104"/>
        <v>0.64732000000000001</v>
      </c>
      <c r="JO223" s="4">
        <f t="shared" si="105"/>
        <v>0.73549333333333311</v>
      </c>
      <c r="JP223" s="4">
        <f t="shared" si="106"/>
        <v>0.25745999999999997</v>
      </c>
      <c r="JQ223" s="4">
        <f t="shared" si="107"/>
        <v>1.06E-2</v>
      </c>
      <c r="JR223" s="4">
        <f t="shared" si="108"/>
        <v>0.84291333333333329</v>
      </c>
      <c r="JS223" s="4">
        <f t="shared" si="109"/>
        <v>0.65073000000000003</v>
      </c>
      <c r="JT223" s="4">
        <f t="shared" si="110"/>
        <v>0.99882666666666675</v>
      </c>
      <c r="JU223" s="4">
        <f t="shared" si="111"/>
        <v>4.9751799999999999</v>
      </c>
      <c r="JV223" s="1" t="str" cm="1">
        <f t="array" aca="1" ref="JV223" ca="1">CONCATENATE(INDIRECT(ADDRESS(1,MATCH(_xlfn.MINIFS(B223:JM223,metrics.rec,"MAE"),B223:JM223,0)+1)), ", ", INDIRECT(ADDRESS(2,MATCH(_xlfn.MINIFS(B223:JM223,metrics.rec,"MAE"),B223:JM223,0)+1)))</f>
        <v>k=5, r=0.1</v>
      </c>
      <c r="JW223" s="1" t="str" cm="1">
        <f t="array" aca="1" ref="JW223" ca="1">CONCATENATE(INDIRECT(ADDRESS(1,MATCH(_xlfn.MINIFS(B223:JM223,metrics.rec,"MSE"),B223:JM223,0)+1)), ", ", INDIRECT(ADDRESS(2,MATCH(_xlfn.MINIFS(B223:JM223,metrics.rec,"MSE"),B223:JM223,0)+1)))</f>
        <v>k=5, r=0.1</v>
      </c>
      <c r="JX223" s="1" t="str" cm="1">
        <f t="array" aca="1" ref="JX223" ca="1">CONCATENATE(INDIRECT(ADDRESS(1,MATCH(_xlfn.MAXIFS(B223:JM223,metrics.rec,"R"),B223:JM223,0)+1)), ", ", INDIRECT(ADDRESS(2,MATCH(_xlfn.MAXIFS(B223:JM223,metrics.rec,"R"),B223:JM223,0)+1)))</f>
        <v>k=10, r=0.1</v>
      </c>
      <c r="JY223" s="1" t="str" cm="1">
        <f t="array" aca="1" ref="JY223" ca="1">CONCATENATE(INDIRECT(ADDRESS(1,MATCH(_xlfn.MAXIFS(B223:JM223,metrics.rec,"Precision"),B223:JM223,0)+1)), ", ", INDIRECT(ADDRESS(2,MATCH(_xlfn.MAXIFS(B223:JM223,metrics.rec,"Precision"),B223:JM223,0)+1)))</f>
        <v>k=5, r=0.9</v>
      </c>
      <c r="JZ223" s="1" t="str" cm="1">
        <f t="array" aca="1" ref="JZ223" ca="1">CONCATENATE(INDIRECT(ADDRESS(1,MATCH(_xlfn.MAXIFS(B223:JM223,metrics.rec,"Recall"),B223:JM223,0)+1)), ", ", INDIRECT(ADDRESS(2,MATCH(_xlfn.MAXIFS(B223:JM223,metrics.rec,"Recall"),B223:JM223,0)+1)))</f>
        <v>k=5, r=0.1</v>
      </c>
      <c r="KA223" s="1" t="str" cm="1">
        <f t="array" aca="1" ref="KA223" ca="1">CONCATENATE(INDIRECT(ADDRESS(1,MATCH(_xlfn.MAXIFS(B223:JM223,metrics.rec,"Coverage"),B223:JM223,0)+1)), ", ", INDIRECT(ADDRESS(2,MATCH(_xlfn.MAXIFS(B223:JM223,metrics.rec,"Coverage"),B223:JM223,0)+1)))</f>
        <v>k=10, r=0.1</v>
      </c>
      <c r="KB223" s="1" t="str" cm="1">
        <f t="array" aca="1" ref="KB223" ca="1">CONCATENATE(INDIRECT(ADDRESS(1,MATCH(_xlfn.MAXIFS(B223:JM223,metrics.rec,"Recatio"),B223:JM223,0)+1)), ", ", INDIRECT(ADDRESS(2,MATCH(_xlfn.MAXIFS(B223:JM223,metrics.rec,"Recatio"),B223:JM223,0)+1)))</f>
        <v>k=5, r=0.1</v>
      </c>
      <c r="KC223" s="1" t="str" cm="1">
        <f t="array" aca="1" ref="KC223" ca="1">CONCATENATE(INDIRECT(ADDRESS(1,MATCH(_xlfn.MINIFS(B223:JM223,metrics.rec,"Time"),B223:JM223,0)+1)), ", ", INDIRECT(ADDRESS(2,MATCH(_xlfn.MINIFS(B223:JM223,metrics.rec,"Time"),B223:JM223,0)+1)))</f>
        <v>k=5, r=0.9</v>
      </c>
    </row>
    <row r="224" spans="1:289" x14ac:dyDescent="0.2">
      <c r="A224" s="1" t="s">
        <v>189</v>
      </c>
      <c r="B224" s="4">
        <v>0.62029999999999996</v>
      </c>
      <c r="C224" s="4">
        <v>0.66539999999999999</v>
      </c>
      <c r="D224" s="4">
        <v>0.29349999999999998</v>
      </c>
      <c r="E224" s="4">
        <v>1.6000000000000001E-3</v>
      </c>
      <c r="F224" s="4">
        <v>0.8841</v>
      </c>
      <c r="G224" s="4"/>
      <c r="H224" s="4">
        <v>1</v>
      </c>
      <c r="I224" s="4">
        <v>7.6269999999999998</v>
      </c>
      <c r="J224" s="5"/>
      <c r="K224" s="5"/>
      <c r="L224" s="5"/>
      <c r="M224" s="5"/>
      <c r="N224" s="5"/>
      <c r="O224" s="5"/>
      <c r="P224" s="5"/>
      <c r="Q224" s="5"/>
      <c r="R224" s="4">
        <v>0.62949999999999995</v>
      </c>
      <c r="S224" s="4">
        <v>0.68879999999999997</v>
      </c>
      <c r="T224" s="4">
        <v>0.28839999999999999</v>
      </c>
      <c r="U224" s="4">
        <v>4.7999999999999996E-3</v>
      </c>
      <c r="V224" s="4">
        <v>0.87450000000000006</v>
      </c>
      <c r="W224" s="4"/>
      <c r="X224" s="4">
        <v>1</v>
      </c>
      <c r="Y224" s="4">
        <v>6.2931999999999997</v>
      </c>
      <c r="Z224" s="5">
        <v>0.63370000000000004</v>
      </c>
      <c r="AA224" s="5">
        <v>0.69510000000000005</v>
      </c>
      <c r="AB224" s="5">
        <v>0.28100000000000003</v>
      </c>
      <c r="AC224" s="5">
        <v>6.7000000000000002E-3</v>
      </c>
      <c r="AD224" s="5">
        <v>0.87080000000000002</v>
      </c>
      <c r="AE224" s="5">
        <v>0.65710000000000002</v>
      </c>
      <c r="AF224" s="5">
        <v>1</v>
      </c>
      <c r="AG224" s="5">
        <v>5.9474</v>
      </c>
      <c r="AH224" s="4">
        <v>0.63949999999999996</v>
      </c>
      <c r="AI224" s="4">
        <v>0.70830000000000004</v>
      </c>
      <c r="AJ224" s="4">
        <v>0.2772</v>
      </c>
      <c r="AK224" s="4">
        <v>8.8999999999999999E-3</v>
      </c>
      <c r="AL224" s="4">
        <v>0.86060000000000003</v>
      </c>
      <c r="AM224" s="4"/>
      <c r="AN224" s="4">
        <v>1</v>
      </c>
      <c r="AO224" s="4">
        <v>4.7836999999999996</v>
      </c>
      <c r="AP224" s="5">
        <v>0.64959999999999996</v>
      </c>
      <c r="AQ224" s="5">
        <v>0.73</v>
      </c>
      <c r="AR224" s="5">
        <v>0.25750000000000001</v>
      </c>
      <c r="AS224" s="5">
        <v>1.15E-2</v>
      </c>
      <c r="AT224" s="5">
        <v>0.84819999999999995</v>
      </c>
      <c r="AU224" s="5">
        <v>0.65310000000000001</v>
      </c>
      <c r="AV224" s="5">
        <v>1</v>
      </c>
      <c r="AW224" s="5">
        <v>4.6765999999999996</v>
      </c>
      <c r="AX224" s="4">
        <v>0.66100000000000003</v>
      </c>
      <c r="AY224" s="4">
        <v>0.75900000000000001</v>
      </c>
      <c r="AZ224" s="4">
        <v>0.23780000000000001</v>
      </c>
      <c r="BA224" s="4">
        <v>1.4800000000000001E-2</v>
      </c>
      <c r="BB224" s="4">
        <v>0.83109999999999995</v>
      </c>
      <c r="BC224" s="4"/>
      <c r="BD224" s="4">
        <v>1</v>
      </c>
      <c r="BE224" s="4">
        <v>3.4367999999999999</v>
      </c>
      <c r="BF224" s="5">
        <v>0.68579999999999997</v>
      </c>
      <c r="BG224" s="5">
        <v>0.82350000000000001</v>
      </c>
      <c r="BH224" s="5">
        <v>0.20180000000000001</v>
      </c>
      <c r="BI224" s="5">
        <v>1.9800000000000002E-2</v>
      </c>
      <c r="BJ224" s="5">
        <v>0.79569999999999996</v>
      </c>
      <c r="BK224" s="5">
        <v>0.63780000000000003</v>
      </c>
      <c r="BL224" s="5">
        <v>0.99870000000000003</v>
      </c>
      <c r="BM224" s="5">
        <v>1.9749000000000001</v>
      </c>
      <c r="BN224" s="4">
        <v>0.74429999999999996</v>
      </c>
      <c r="BO224" s="4">
        <v>0.97199999999999998</v>
      </c>
      <c r="BP224" s="4">
        <v>0.1424</v>
      </c>
      <c r="BQ224" s="4">
        <v>2.87E-2</v>
      </c>
      <c r="BR224" s="4">
        <v>0.70630000000000004</v>
      </c>
      <c r="BS224" s="4"/>
      <c r="BT224" s="4">
        <v>0.9839</v>
      </c>
      <c r="BU224" s="4">
        <v>1.0475000000000001</v>
      </c>
      <c r="BV224" s="5"/>
      <c r="BW224" s="5"/>
      <c r="BX224" s="5"/>
      <c r="BY224" s="5"/>
      <c r="BZ224" s="5"/>
      <c r="CA224" s="5"/>
      <c r="CB224" s="5"/>
      <c r="CC224" s="5"/>
      <c r="CD224" s="4"/>
      <c r="CE224" s="4"/>
      <c r="CF224" s="4"/>
      <c r="CG224" s="4"/>
      <c r="CH224" s="4"/>
      <c r="CI224" s="4"/>
      <c r="CJ224" s="4"/>
      <c r="CK224" s="4"/>
      <c r="CL224" s="5">
        <v>0.63980000000000004</v>
      </c>
      <c r="CM224" s="5">
        <v>0.70989999999999998</v>
      </c>
      <c r="CN224" s="5">
        <v>0.27610000000000001</v>
      </c>
      <c r="CO224" s="5">
        <v>8.8000000000000005E-3</v>
      </c>
      <c r="CP224" s="5">
        <v>0.86160000000000003</v>
      </c>
      <c r="CQ224" s="5">
        <v>0.65610000000000002</v>
      </c>
      <c r="CR224" s="5">
        <v>1</v>
      </c>
      <c r="CS224" s="5">
        <v>3.3692000000000002</v>
      </c>
      <c r="CT224" s="4"/>
      <c r="CU224" s="4"/>
      <c r="CV224" s="4"/>
      <c r="CW224" s="4"/>
      <c r="CX224" s="4"/>
      <c r="CY224" s="4"/>
      <c r="CZ224" s="4"/>
      <c r="DA224" s="4"/>
      <c r="DB224" s="5"/>
      <c r="DC224" s="5"/>
      <c r="DD224" s="5"/>
      <c r="DE224" s="5"/>
      <c r="DF224" s="5"/>
      <c r="DG224" s="5"/>
      <c r="DH224" s="5"/>
      <c r="DI224" s="5"/>
      <c r="DJ224" s="4">
        <v>0.62119999999999997</v>
      </c>
      <c r="DK224" s="4">
        <v>0.66779999999999995</v>
      </c>
      <c r="DL224" s="4">
        <v>0.29770000000000002</v>
      </c>
      <c r="DM224" s="4">
        <v>1.6000000000000001E-3</v>
      </c>
      <c r="DN224" s="4">
        <v>0.88380000000000003</v>
      </c>
      <c r="DO224" s="4">
        <v>0.6603</v>
      </c>
      <c r="DP224" s="4">
        <v>1</v>
      </c>
      <c r="DQ224" s="4">
        <v>8.7894000000000005</v>
      </c>
      <c r="DR224" s="5">
        <v>0.62949999999999995</v>
      </c>
      <c r="DS224" s="5">
        <v>0.68689999999999996</v>
      </c>
      <c r="DT224" s="5">
        <v>0.29349999999999998</v>
      </c>
      <c r="DU224" s="5">
        <v>4.7999999999999996E-3</v>
      </c>
      <c r="DV224" s="5">
        <v>0.87560000000000004</v>
      </c>
      <c r="DW224" s="5">
        <v>0.65710000000000002</v>
      </c>
      <c r="DX224" s="5">
        <v>1</v>
      </c>
      <c r="DY224" s="5">
        <v>6.6694000000000004</v>
      </c>
      <c r="DZ224" s="4">
        <v>0.63990000000000002</v>
      </c>
      <c r="EA224" s="4">
        <v>0.70979999999999999</v>
      </c>
      <c r="EB224" s="4">
        <v>0.27939999999999998</v>
      </c>
      <c r="EC224" s="4">
        <v>8.8999999999999999E-3</v>
      </c>
      <c r="ED224" s="4">
        <v>0.86</v>
      </c>
      <c r="EE224" s="4">
        <v>0.65490000000000004</v>
      </c>
      <c r="EF224" s="4">
        <v>1</v>
      </c>
      <c r="EG224" s="4">
        <v>5.7233000000000001</v>
      </c>
      <c r="EH224" s="5">
        <v>0.66120000000000001</v>
      </c>
      <c r="EI224" s="5">
        <v>0.76100000000000001</v>
      </c>
      <c r="EJ224" s="5">
        <v>0.2414</v>
      </c>
      <c r="EK224" s="5">
        <v>1.4800000000000001E-2</v>
      </c>
      <c r="EL224" s="5">
        <v>0.82989999999999997</v>
      </c>
      <c r="EM224" s="5">
        <v>0.65200000000000002</v>
      </c>
      <c r="EN224" s="5">
        <v>0.99990000000000001</v>
      </c>
      <c r="EO224" s="5">
        <v>2.8233000000000001</v>
      </c>
      <c r="EP224" s="4"/>
      <c r="EQ224" s="4"/>
      <c r="ER224" s="4"/>
      <c r="ES224" s="4"/>
      <c r="ET224" s="4"/>
      <c r="EU224" s="4"/>
      <c r="EV224" s="4"/>
      <c r="EW224" s="4"/>
      <c r="EX224" s="5"/>
      <c r="EY224" s="5"/>
      <c r="EZ224" s="5"/>
      <c r="FA224" s="5"/>
      <c r="FB224" s="5"/>
      <c r="FC224" s="5"/>
      <c r="FD224" s="5"/>
      <c r="FE224" s="5"/>
      <c r="FF224" s="4"/>
      <c r="FG224" s="4"/>
      <c r="FH224" s="4"/>
      <c r="FI224" s="4"/>
      <c r="FJ224" s="4"/>
      <c r="FK224" s="4"/>
      <c r="FL224" s="4"/>
      <c r="FM224" s="4"/>
      <c r="FN224" s="5">
        <v>0.64029999999999998</v>
      </c>
      <c r="FO224" s="5">
        <v>0.71120000000000005</v>
      </c>
      <c r="FP224" s="5">
        <v>0.27710000000000001</v>
      </c>
      <c r="FQ224" s="5">
        <v>8.8999999999999999E-3</v>
      </c>
      <c r="FR224" s="5">
        <v>0.86119999999999997</v>
      </c>
      <c r="FS224" s="5">
        <v>0.65629999999999999</v>
      </c>
      <c r="FT224" s="5">
        <v>1</v>
      </c>
      <c r="FU224" s="5">
        <v>5.9570999999999996</v>
      </c>
      <c r="FV224" s="4">
        <v>0.66080000000000005</v>
      </c>
      <c r="FW224" s="4">
        <v>0.75980000000000003</v>
      </c>
      <c r="FX224" s="4">
        <v>0.2387</v>
      </c>
      <c r="FY224" s="4">
        <v>1.4800000000000001E-2</v>
      </c>
      <c r="FZ224" s="4">
        <v>0.82979999999999998</v>
      </c>
      <c r="GA224" s="4">
        <v>0.65039999999999998</v>
      </c>
      <c r="GB224" s="4">
        <v>0.99990000000000001</v>
      </c>
      <c r="GC224" s="4">
        <v>3.3921000000000001</v>
      </c>
      <c r="GD224" s="5"/>
      <c r="GE224" s="5"/>
      <c r="GF224" s="5"/>
      <c r="GG224" s="5"/>
      <c r="GH224" s="5"/>
      <c r="GI224" s="5"/>
      <c r="GJ224" s="5"/>
      <c r="GK224" s="5"/>
      <c r="GL224" s="4"/>
      <c r="GM224" s="4"/>
      <c r="GN224" s="4"/>
      <c r="GO224" s="4"/>
      <c r="GP224" s="4"/>
      <c r="GQ224" s="4"/>
      <c r="GR224" s="4"/>
      <c r="GS224" s="4"/>
      <c r="GT224" s="5"/>
      <c r="GU224" s="5"/>
      <c r="GV224" s="5"/>
      <c r="GW224" s="5"/>
      <c r="GX224" s="5"/>
      <c r="GY224" s="5"/>
      <c r="GZ224" s="5"/>
      <c r="HA224" s="5"/>
      <c r="HB224" s="4"/>
      <c r="HC224" s="4"/>
      <c r="HD224" s="4"/>
      <c r="HE224" s="4"/>
      <c r="HF224" s="4"/>
      <c r="HG224" s="4"/>
      <c r="HH224" s="4"/>
      <c r="HI224" s="4"/>
      <c r="HJ224" s="5"/>
      <c r="HK224" s="5"/>
      <c r="HL224" s="5"/>
      <c r="HM224" s="5"/>
      <c r="HN224" s="5"/>
      <c r="HO224" s="5"/>
      <c r="HP224" s="5"/>
      <c r="HQ224" s="5"/>
      <c r="HR224" s="4"/>
      <c r="HS224" s="4"/>
      <c r="HT224" s="4"/>
      <c r="HU224" s="4"/>
      <c r="HV224" s="4"/>
      <c r="HW224" s="4"/>
      <c r="HX224" s="4"/>
      <c r="HY224" s="4"/>
      <c r="HZ224" s="5"/>
      <c r="IA224" s="5"/>
      <c r="IB224" s="5"/>
      <c r="IC224" s="5"/>
      <c r="ID224" s="5"/>
      <c r="IE224" s="5"/>
      <c r="IF224" s="5"/>
      <c r="IG224" s="5"/>
      <c r="IH224" s="4"/>
      <c r="II224" s="4"/>
      <c r="IJ224" s="4"/>
      <c r="IK224" s="4"/>
      <c r="IL224" s="4"/>
      <c r="IM224" s="4"/>
      <c r="IN224" s="4"/>
      <c r="IO224" s="4"/>
      <c r="IP224" s="5"/>
      <c r="IQ224" s="5"/>
      <c r="IR224" s="5"/>
      <c r="IS224" s="5"/>
      <c r="IT224" s="5"/>
      <c r="IU224" s="5"/>
      <c r="IV224" s="5"/>
      <c r="IW224" s="5"/>
      <c r="IX224" s="4"/>
      <c r="IY224" s="4"/>
      <c r="IZ224" s="4"/>
      <c r="JA224" s="4"/>
      <c r="JB224" s="4"/>
      <c r="JC224" s="4"/>
      <c r="JD224" s="4"/>
      <c r="JE224" s="4"/>
      <c r="JF224" s="5"/>
      <c r="JG224" s="5"/>
      <c r="JH224" s="5"/>
      <c r="JI224" s="5"/>
      <c r="JJ224" s="5"/>
      <c r="JK224" s="5"/>
      <c r="JL224" s="5"/>
      <c r="JM224" s="5"/>
      <c r="JN224" s="4">
        <f t="shared" si="104"/>
        <v>0.65042666666666671</v>
      </c>
      <c r="JO224" s="4">
        <f t="shared" si="105"/>
        <v>0.73656666666666659</v>
      </c>
      <c r="JP224" s="4">
        <f t="shared" si="106"/>
        <v>0.25889999999999996</v>
      </c>
      <c r="JQ224" s="4">
        <f t="shared" si="107"/>
        <v>1.0626666666666668E-2</v>
      </c>
      <c r="JR224" s="4">
        <f t="shared" si="108"/>
        <v>0.84488000000000008</v>
      </c>
      <c r="JS224" s="4">
        <f t="shared" si="109"/>
        <v>0.65351000000000004</v>
      </c>
      <c r="JT224" s="4">
        <f t="shared" si="110"/>
        <v>0.99882666666666675</v>
      </c>
      <c r="JU224" s="4">
        <f t="shared" si="111"/>
        <v>4.83406</v>
      </c>
      <c r="JV224" s="1" t="str" cm="1">
        <f t="array" aca="1" ref="JV224" ca="1">CONCATENATE(INDIRECT(ADDRESS(1,MATCH(_xlfn.MINIFS(B224:JM224,metrics.rec,"MAE"),B224:JM224,0)+1)), ", ", INDIRECT(ADDRESS(2,MATCH(_xlfn.MINIFS(B224:JM224,metrics.rec,"MAE"),B224:JM224,0)+1)))</f>
        <v>k=5, r=0.1</v>
      </c>
      <c r="JW224" s="1" t="str" cm="1">
        <f t="array" aca="1" ref="JW224" ca="1">CONCATENATE(INDIRECT(ADDRESS(1,MATCH(_xlfn.MINIFS(B224:JM224,metrics.rec,"MSE"),B224:JM224,0)+1)), ", ", INDIRECT(ADDRESS(2,MATCH(_xlfn.MINIFS(B224:JM224,metrics.rec,"MSE"),B224:JM224,0)+1)))</f>
        <v>k=5, r=0.1</v>
      </c>
      <c r="JX224" s="1" t="str" cm="1">
        <f t="array" aca="1" ref="JX224" ca="1">CONCATENATE(INDIRECT(ADDRESS(1,MATCH(_xlfn.MAXIFS(B224:JM224,metrics.rec,"R"),B224:JM224,0)+1)), ", ", INDIRECT(ADDRESS(2,MATCH(_xlfn.MAXIFS(B224:JM224,metrics.rec,"R"),B224:JM224,0)+1)))</f>
        <v>k=10, r=0.1</v>
      </c>
      <c r="JY224" s="1" t="str" cm="1">
        <f t="array" aca="1" ref="JY224" ca="1">CONCATENATE(INDIRECT(ADDRESS(1,MATCH(_xlfn.MAXIFS(B224:JM224,metrics.rec,"Precision"),B224:JM224,0)+1)), ", ", INDIRECT(ADDRESS(2,MATCH(_xlfn.MAXIFS(B224:JM224,metrics.rec,"Precision"),B224:JM224,0)+1)))</f>
        <v>k=5, r=0.9</v>
      </c>
      <c r="JZ224" s="1" t="str" cm="1">
        <f t="array" aca="1" ref="JZ224" ca="1">CONCATENATE(INDIRECT(ADDRESS(1,MATCH(_xlfn.MAXIFS(B224:JM224,metrics.rec,"Recall"),B224:JM224,0)+1)), ", ", INDIRECT(ADDRESS(2,MATCH(_xlfn.MAXIFS(B224:JM224,metrics.rec,"Recall"),B224:JM224,0)+1)))</f>
        <v>k=5, r=0.1</v>
      </c>
      <c r="KA224" s="1" t="str" cm="1">
        <f t="array" aca="1" ref="KA224" ca="1">CONCATENATE(INDIRECT(ADDRESS(1,MATCH(_xlfn.MAXIFS(B224:JM224,metrics.rec,"Coverage"),B224:JM224,0)+1)), ", ", INDIRECT(ADDRESS(2,MATCH(_xlfn.MAXIFS(B224:JM224,metrics.rec,"Coverage"),B224:JM224,0)+1)))</f>
        <v>k=10, r=0.1</v>
      </c>
      <c r="KB224" s="1" t="str" cm="1">
        <f t="array" aca="1" ref="KB224" ca="1">CONCATENATE(INDIRECT(ADDRESS(1,MATCH(_xlfn.MAXIFS(B224:JM224,metrics.rec,"Recatio"),B224:JM224,0)+1)), ", ", INDIRECT(ADDRESS(2,MATCH(_xlfn.MAXIFS(B224:JM224,metrics.rec,"Recatio"),B224:JM224,0)+1)))</f>
        <v>k=5, r=0.1</v>
      </c>
      <c r="KC224" s="1" t="str" cm="1">
        <f t="array" aca="1" ref="KC224" ca="1">CONCATENATE(INDIRECT(ADDRESS(1,MATCH(_xlfn.MINIFS(B224:JM224,metrics.rec,"Time"),B224:JM224,0)+1)), ", ", INDIRECT(ADDRESS(2,MATCH(_xlfn.MINIFS(B224:JM224,metrics.rec,"Time"),B224:JM224,0)+1)))</f>
        <v>k=5, r=0.9</v>
      </c>
    </row>
    <row r="225" spans="1:289" x14ac:dyDescent="0.2">
      <c r="A225" s="1" t="s">
        <v>190</v>
      </c>
      <c r="B225" s="4">
        <v>0.62209999999999999</v>
      </c>
      <c r="C225" s="4">
        <v>0.66830000000000001</v>
      </c>
      <c r="D225" s="4">
        <v>0.29349999999999998</v>
      </c>
      <c r="E225" s="4">
        <v>1.6000000000000001E-3</v>
      </c>
      <c r="F225" s="4">
        <v>0.88300000000000001</v>
      </c>
      <c r="G225" s="4"/>
      <c r="H225" s="4">
        <v>1</v>
      </c>
      <c r="I225" s="4">
        <v>7.8592000000000004</v>
      </c>
      <c r="J225" s="5"/>
      <c r="K225" s="5"/>
      <c r="L225" s="5"/>
      <c r="M225" s="5"/>
      <c r="N225" s="5"/>
      <c r="O225" s="5"/>
      <c r="P225" s="5"/>
      <c r="Q225" s="5"/>
      <c r="R225" s="4">
        <v>0.63160000000000005</v>
      </c>
      <c r="S225" s="4">
        <v>0.69269999999999998</v>
      </c>
      <c r="T225" s="4">
        <v>0.28620000000000001</v>
      </c>
      <c r="U225" s="4">
        <v>4.7999999999999996E-3</v>
      </c>
      <c r="V225" s="4">
        <v>0.87370000000000003</v>
      </c>
      <c r="W225" s="4"/>
      <c r="X225" s="4">
        <v>1</v>
      </c>
      <c r="Y225" s="4">
        <v>6.4928999999999997</v>
      </c>
      <c r="Z225" s="5">
        <v>0.63580000000000003</v>
      </c>
      <c r="AA225" s="5">
        <v>0.69940000000000002</v>
      </c>
      <c r="AB225" s="5">
        <v>0.28179999999999999</v>
      </c>
      <c r="AC225" s="5">
        <v>6.7000000000000002E-3</v>
      </c>
      <c r="AD225" s="5">
        <v>0.87019999999999997</v>
      </c>
      <c r="AE225" s="5">
        <v>0.65620000000000001</v>
      </c>
      <c r="AF225" s="5">
        <v>1</v>
      </c>
      <c r="AG225" s="5">
        <v>6.0810000000000004</v>
      </c>
      <c r="AH225" s="4">
        <v>0.64119999999999999</v>
      </c>
      <c r="AI225" s="4">
        <v>0.71140000000000003</v>
      </c>
      <c r="AJ225" s="4">
        <v>0.27739999999999998</v>
      </c>
      <c r="AK225" s="4">
        <v>8.8999999999999999E-3</v>
      </c>
      <c r="AL225" s="4">
        <v>0.86009999999999998</v>
      </c>
      <c r="AM225" s="4"/>
      <c r="AN225" s="4">
        <v>1</v>
      </c>
      <c r="AO225" s="4">
        <v>4.6939000000000002</v>
      </c>
      <c r="AP225" s="5">
        <v>0.65139999999999998</v>
      </c>
      <c r="AQ225" s="5">
        <v>0.73350000000000004</v>
      </c>
      <c r="AR225" s="5">
        <v>0.25509999999999999</v>
      </c>
      <c r="AS225" s="5">
        <v>1.15E-2</v>
      </c>
      <c r="AT225" s="5">
        <v>0.8478</v>
      </c>
      <c r="AU225" s="5">
        <v>0.65210000000000001</v>
      </c>
      <c r="AV225" s="5">
        <v>1</v>
      </c>
      <c r="AW225" s="5">
        <v>4.6626000000000003</v>
      </c>
      <c r="AX225" s="4">
        <v>0.66249999999999998</v>
      </c>
      <c r="AY225" s="4">
        <v>0.76180000000000003</v>
      </c>
      <c r="AZ225" s="4">
        <v>0.2379</v>
      </c>
      <c r="BA225" s="4">
        <v>1.4800000000000001E-2</v>
      </c>
      <c r="BB225" s="4">
        <v>0.83079999999999998</v>
      </c>
      <c r="BC225" s="4"/>
      <c r="BD225" s="4">
        <v>1</v>
      </c>
      <c r="BE225" s="4">
        <v>3.4649999999999999</v>
      </c>
      <c r="BF225" s="5">
        <v>0.68689999999999996</v>
      </c>
      <c r="BG225" s="5">
        <v>0.82530000000000003</v>
      </c>
      <c r="BH225" s="5">
        <v>0.2011</v>
      </c>
      <c r="BI225" s="5">
        <v>1.9800000000000002E-2</v>
      </c>
      <c r="BJ225" s="5">
        <v>0.79549999999999998</v>
      </c>
      <c r="BK225" s="5">
        <v>0.63729999999999998</v>
      </c>
      <c r="BL225" s="5">
        <v>0.99870000000000003</v>
      </c>
      <c r="BM225" s="5">
        <v>1.9903999999999999</v>
      </c>
      <c r="BN225" s="4">
        <v>0.74480000000000002</v>
      </c>
      <c r="BO225" s="4">
        <v>0.97230000000000005</v>
      </c>
      <c r="BP225" s="4">
        <v>0.14219999999999999</v>
      </c>
      <c r="BQ225" s="4">
        <v>2.8799999999999999E-2</v>
      </c>
      <c r="BR225" s="4">
        <v>0.70650000000000002</v>
      </c>
      <c r="BS225" s="4"/>
      <c r="BT225" s="4">
        <v>0.9839</v>
      </c>
      <c r="BU225" s="4">
        <v>1.0475000000000001</v>
      </c>
      <c r="BV225" s="5"/>
      <c r="BW225" s="5"/>
      <c r="BX225" s="5"/>
      <c r="BY225" s="5"/>
      <c r="BZ225" s="5"/>
      <c r="CA225" s="5"/>
      <c r="CB225" s="5"/>
      <c r="CC225" s="5"/>
      <c r="CD225" s="4"/>
      <c r="CE225" s="4"/>
      <c r="CF225" s="4"/>
      <c r="CG225" s="4"/>
      <c r="CH225" s="4"/>
      <c r="CI225" s="4"/>
      <c r="CJ225" s="4"/>
      <c r="CK225" s="4"/>
      <c r="CL225" s="5">
        <v>0.64170000000000005</v>
      </c>
      <c r="CM225" s="5">
        <v>0.71350000000000002</v>
      </c>
      <c r="CN225" s="5">
        <v>0.27600000000000002</v>
      </c>
      <c r="CO225" s="5">
        <v>8.8999999999999999E-3</v>
      </c>
      <c r="CP225" s="5">
        <v>0.86109999999999998</v>
      </c>
      <c r="CQ225" s="5">
        <v>0.6552</v>
      </c>
      <c r="CR225" s="5">
        <v>1</v>
      </c>
      <c r="CS225" s="5">
        <v>6.8249000000000004</v>
      </c>
      <c r="CT225" s="4"/>
      <c r="CU225" s="4"/>
      <c r="CV225" s="4"/>
      <c r="CW225" s="4"/>
      <c r="CX225" s="4"/>
      <c r="CY225" s="4"/>
      <c r="CZ225" s="4"/>
      <c r="DA225" s="4"/>
      <c r="DB225" s="5"/>
      <c r="DC225" s="5"/>
      <c r="DD225" s="5"/>
      <c r="DE225" s="5"/>
      <c r="DF225" s="5"/>
      <c r="DG225" s="5"/>
      <c r="DH225" s="5"/>
      <c r="DI225" s="5"/>
      <c r="DJ225" s="4">
        <v>0.62390000000000001</v>
      </c>
      <c r="DK225" s="4">
        <v>0.67320000000000002</v>
      </c>
      <c r="DL225" s="4">
        <v>0.29730000000000001</v>
      </c>
      <c r="DM225" s="4">
        <v>1.6000000000000001E-3</v>
      </c>
      <c r="DN225" s="4">
        <v>0.88360000000000005</v>
      </c>
      <c r="DO225" s="4">
        <v>0.65939999999999999</v>
      </c>
      <c r="DP225" s="4">
        <v>1</v>
      </c>
      <c r="DQ225" s="4">
        <v>9.0557999999999996</v>
      </c>
      <c r="DR225" s="5">
        <v>0.63170000000000004</v>
      </c>
      <c r="DS225" s="5">
        <v>0.69140000000000001</v>
      </c>
      <c r="DT225" s="5">
        <v>0.29289999999999999</v>
      </c>
      <c r="DU225" s="5">
        <v>4.7999999999999996E-3</v>
      </c>
      <c r="DV225" s="5">
        <v>0.87519999999999998</v>
      </c>
      <c r="DW225" s="5">
        <v>0.65629999999999999</v>
      </c>
      <c r="DX225" s="5">
        <v>1</v>
      </c>
      <c r="DY225" s="5">
        <v>7.0151000000000003</v>
      </c>
      <c r="DZ225" s="4">
        <v>0.64190000000000003</v>
      </c>
      <c r="EA225" s="4">
        <v>0.71379999999999999</v>
      </c>
      <c r="EB225" s="4">
        <v>0.2802</v>
      </c>
      <c r="EC225" s="4">
        <v>8.8999999999999999E-3</v>
      </c>
      <c r="ED225" s="4">
        <v>0.85940000000000005</v>
      </c>
      <c r="EE225" s="4">
        <v>0.65400000000000003</v>
      </c>
      <c r="EF225" s="4">
        <v>1</v>
      </c>
      <c r="EG225" s="4">
        <v>5.8244999999999996</v>
      </c>
      <c r="EH225" s="5">
        <v>0.66279999999999994</v>
      </c>
      <c r="EI225" s="5">
        <v>0.76419999999999999</v>
      </c>
      <c r="EJ225" s="5">
        <v>0.24079999999999999</v>
      </c>
      <c r="EK225" s="5">
        <v>1.4800000000000001E-2</v>
      </c>
      <c r="EL225" s="5">
        <v>0.82950000000000002</v>
      </c>
      <c r="EM225" s="5">
        <v>0.6512</v>
      </c>
      <c r="EN225" s="5">
        <v>0.99990000000000001</v>
      </c>
      <c r="EO225" s="5">
        <v>2.8742999999999999</v>
      </c>
      <c r="EP225" s="4"/>
      <c r="EQ225" s="4"/>
      <c r="ER225" s="4"/>
      <c r="ES225" s="4"/>
      <c r="ET225" s="4"/>
      <c r="EU225" s="4"/>
      <c r="EV225" s="4"/>
      <c r="EW225" s="4"/>
      <c r="EX225" s="5"/>
      <c r="EY225" s="5"/>
      <c r="EZ225" s="5"/>
      <c r="FA225" s="5"/>
      <c r="FB225" s="5"/>
      <c r="FC225" s="5"/>
      <c r="FD225" s="5"/>
      <c r="FE225" s="5"/>
      <c r="FF225" s="4"/>
      <c r="FG225" s="4"/>
      <c r="FH225" s="4"/>
      <c r="FI225" s="4"/>
      <c r="FJ225" s="4"/>
      <c r="FK225" s="4"/>
      <c r="FL225" s="4"/>
      <c r="FM225" s="4"/>
      <c r="FN225" s="5">
        <v>0.64219999999999999</v>
      </c>
      <c r="FO225" s="5">
        <v>0.71489999999999998</v>
      </c>
      <c r="FP225" s="5">
        <v>0.27629999999999999</v>
      </c>
      <c r="FQ225" s="5">
        <v>8.8999999999999999E-3</v>
      </c>
      <c r="FR225" s="5">
        <v>0.86080000000000001</v>
      </c>
      <c r="FS225" s="5">
        <v>0.65539999999999998</v>
      </c>
      <c r="FT225" s="5">
        <v>1</v>
      </c>
      <c r="FU225" s="5">
        <v>6.0034999999999998</v>
      </c>
      <c r="FV225" s="4">
        <v>0.66249999999999998</v>
      </c>
      <c r="FW225" s="4">
        <v>0.76319999999999999</v>
      </c>
      <c r="FX225" s="4">
        <v>0.23899999999999999</v>
      </c>
      <c r="FY225" s="4">
        <v>1.4800000000000001E-2</v>
      </c>
      <c r="FZ225" s="4">
        <v>0.82930000000000004</v>
      </c>
      <c r="GA225" s="4">
        <v>0.64970000000000006</v>
      </c>
      <c r="GB225" s="4">
        <v>0.99990000000000001</v>
      </c>
      <c r="GC225" s="4">
        <v>3.4428000000000001</v>
      </c>
      <c r="GD225" s="5"/>
      <c r="GE225" s="5"/>
      <c r="GF225" s="5"/>
      <c r="GG225" s="5"/>
      <c r="GH225" s="5"/>
      <c r="GI225" s="5"/>
      <c r="GJ225" s="5"/>
      <c r="GK225" s="5"/>
      <c r="GL225" s="4"/>
      <c r="GM225" s="4"/>
      <c r="GN225" s="4"/>
      <c r="GO225" s="4"/>
      <c r="GP225" s="4"/>
      <c r="GQ225" s="4"/>
      <c r="GR225" s="4"/>
      <c r="GS225" s="4"/>
      <c r="GT225" s="5"/>
      <c r="GU225" s="5"/>
      <c r="GV225" s="5"/>
      <c r="GW225" s="5"/>
      <c r="GX225" s="5"/>
      <c r="GY225" s="5"/>
      <c r="GZ225" s="5"/>
      <c r="HA225" s="5"/>
      <c r="HB225" s="4"/>
      <c r="HC225" s="4"/>
      <c r="HD225" s="4"/>
      <c r="HE225" s="4"/>
      <c r="HF225" s="4"/>
      <c r="HG225" s="4"/>
      <c r="HH225" s="4"/>
      <c r="HI225" s="4"/>
      <c r="HJ225" s="5"/>
      <c r="HK225" s="5"/>
      <c r="HL225" s="5"/>
      <c r="HM225" s="5"/>
      <c r="HN225" s="5"/>
      <c r="HO225" s="5"/>
      <c r="HP225" s="5"/>
      <c r="HQ225" s="5"/>
      <c r="HR225" s="4"/>
      <c r="HS225" s="4"/>
      <c r="HT225" s="4"/>
      <c r="HU225" s="4"/>
      <c r="HV225" s="4"/>
      <c r="HW225" s="4"/>
      <c r="HX225" s="4"/>
      <c r="HY225" s="4"/>
      <c r="HZ225" s="5"/>
      <c r="IA225" s="5"/>
      <c r="IB225" s="5"/>
      <c r="IC225" s="5"/>
      <c r="ID225" s="5"/>
      <c r="IE225" s="5"/>
      <c r="IF225" s="5"/>
      <c r="IG225" s="5"/>
      <c r="IH225" s="4"/>
      <c r="II225" s="4"/>
      <c r="IJ225" s="4"/>
      <c r="IK225" s="4"/>
      <c r="IL225" s="4"/>
      <c r="IM225" s="4"/>
      <c r="IN225" s="4"/>
      <c r="IO225" s="4"/>
      <c r="IP225" s="5"/>
      <c r="IQ225" s="5"/>
      <c r="IR225" s="5"/>
      <c r="IS225" s="5"/>
      <c r="IT225" s="5"/>
      <c r="IU225" s="5"/>
      <c r="IV225" s="5"/>
      <c r="IW225" s="5"/>
      <c r="IX225" s="4"/>
      <c r="IY225" s="4"/>
      <c r="IZ225" s="4"/>
      <c r="JA225" s="4"/>
      <c r="JB225" s="4"/>
      <c r="JC225" s="4"/>
      <c r="JD225" s="4"/>
      <c r="JE225" s="4"/>
      <c r="JF225" s="5"/>
      <c r="JG225" s="5"/>
      <c r="JH225" s="5"/>
      <c r="JI225" s="5"/>
      <c r="JJ225" s="5"/>
      <c r="JK225" s="5"/>
      <c r="JL225" s="5"/>
      <c r="JM225" s="5"/>
      <c r="JN225" s="4">
        <f t="shared" si="104"/>
        <v>0.65220000000000011</v>
      </c>
      <c r="JO225" s="4">
        <f t="shared" si="105"/>
        <v>0.73992666666666673</v>
      </c>
      <c r="JP225" s="4">
        <f t="shared" si="106"/>
        <v>0.25851333333333332</v>
      </c>
      <c r="JQ225" s="4">
        <f t="shared" si="107"/>
        <v>1.0640000000000002E-2</v>
      </c>
      <c r="JR225" s="4">
        <f t="shared" si="108"/>
        <v>0.84443333333333326</v>
      </c>
      <c r="JS225" s="4">
        <f t="shared" si="109"/>
        <v>0.65268000000000004</v>
      </c>
      <c r="JT225" s="4">
        <f t="shared" si="110"/>
        <v>0.99882666666666675</v>
      </c>
      <c r="JU225" s="4">
        <f t="shared" si="111"/>
        <v>5.1555600000000004</v>
      </c>
      <c r="JV225" s="1" t="str" cm="1">
        <f t="array" aca="1" ref="JV225" ca="1">CONCATENATE(INDIRECT(ADDRESS(1,MATCH(_xlfn.MINIFS(B225:JM225,metrics.rec,"MAE"),B225:JM225,0)+1)), ", ", INDIRECT(ADDRESS(2,MATCH(_xlfn.MINIFS(B225:JM225,metrics.rec,"MAE"),B225:JM225,0)+1)))</f>
        <v>k=5, r=0.1</v>
      </c>
      <c r="JW225" s="1" t="str" cm="1">
        <f t="array" aca="1" ref="JW225" ca="1">CONCATENATE(INDIRECT(ADDRESS(1,MATCH(_xlfn.MINIFS(B225:JM225,metrics.rec,"MSE"),B225:JM225,0)+1)), ", ", INDIRECT(ADDRESS(2,MATCH(_xlfn.MINIFS(B225:JM225,metrics.rec,"MSE"),B225:JM225,0)+1)))</f>
        <v>k=5, r=0.1</v>
      </c>
      <c r="JX225" s="1" t="str" cm="1">
        <f t="array" aca="1" ref="JX225" ca="1">CONCATENATE(INDIRECT(ADDRESS(1,MATCH(_xlfn.MAXIFS(B225:JM225,metrics.rec,"R"),B225:JM225,0)+1)), ", ", INDIRECT(ADDRESS(2,MATCH(_xlfn.MAXIFS(B225:JM225,metrics.rec,"R"),B225:JM225,0)+1)))</f>
        <v>k=10, r=0.1</v>
      </c>
      <c r="JY225" s="1" t="str" cm="1">
        <f t="array" aca="1" ref="JY225" ca="1">CONCATENATE(INDIRECT(ADDRESS(1,MATCH(_xlfn.MAXIFS(B225:JM225,metrics.rec,"Precision"),B225:JM225,0)+1)), ", ", INDIRECT(ADDRESS(2,MATCH(_xlfn.MAXIFS(B225:JM225,metrics.rec,"Precision"),B225:JM225,0)+1)))</f>
        <v>k=5, r=0.9</v>
      </c>
      <c r="JZ225" s="1" t="str" cm="1">
        <f t="array" aca="1" ref="JZ225" ca="1">CONCATENATE(INDIRECT(ADDRESS(1,MATCH(_xlfn.MAXIFS(B225:JM225,metrics.rec,"Recall"),B225:JM225,0)+1)), ", ", INDIRECT(ADDRESS(2,MATCH(_xlfn.MAXIFS(B225:JM225,metrics.rec,"Recall"),B225:JM225,0)+1)))</f>
        <v>k=10, r=0.1</v>
      </c>
      <c r="KA225" s="1" t="str" cm="1">
        <f t="array" aca="1" ref="KA225" ca="1">CONCATENATE(INDIRECT(ADDRESS(1,MATCH(_xlfn.MAXIFS(B225:JM225,metrics.rec,"Coverage"),B225:JM225,0)+1)), ", ", INDIRECT(ADDRESS(2,MATCH(_xlfn.MAXIFS(B225:JM225,metrics.rec,"Coverage"),B225:JM225,0)+1)))</f>
        <v>k=10, r=0.1</v>
      </c>
      <c r="KB225" s="1" t="str" cm="1">
        <f t="array" aca="1" ref="KB225" ca="1">CONCATENATE(INDIRECT(ADDRESS(1,MATCH(_xlfn.MAXIFS(B225:JM225,metrics.rec,"Recatio"),B225:JM225,0)+1)), ", ", INDIRECT(ADDRESS(2,MATCH(_xlfn.MAXIFS(B225:JM225,metrics.rec,"Recatio"),B225:JM225,0)+1)))</f>
        <v>k=5, r=0.1</v>
      </c>
      <c r="KC225" s="1" t="str" cm="1">
        <f t="array" aca="1" ref="KC225" ca="1">CONCATENATE(INDIRECT(ADDRESS(1,MATCH(_xlfn.MINIFS(B225:JM225,metrics.rec,"Time"),B225:JM225,0)+1)), ", ", INDIRECT(ADDRESS(2,MATCH(_xlfn.MINIFS(B225:JM225,metrics.rec,"Time"),B225:JM225,0)+1)))</f>
        <v>k=5, r=0.9</v>
      </c>
    </row>
    <row r="226" spans="1:289" x14ac:dyDescent="0.2">
      <c r="A226" s="1" t="s">
        <v>191</v>
      </c>
      <c r="B226" s="4">
        <v>0.61409999999999998</v>
      </c>
      <c r="C226" s="4">
        <v>0.65210000000000001</v>
      </c>
      <c r="D226" s="4">
        <v>0.30399999999999999</v>
      </c>
      <c r="E226" s="4">
        <v>1.6000000000000001E-3</v>
      </c>
      <c r="F226" s="4">
        <v>0.88639999999999997</v>
      </c>
      <c r="G226" s="4"/>
      <c r="H226" s="4">
        <v>1</v>
      </c>
      <c r="I226" s="4">
        <v>7.6359000000000004</v>
      </c>
      <c r="J226" s="5"/>
      <c r="K226" s="5"/>
      <c r="L226" s="5"/>
      <c r="M226" s="5"/>
      <c r="N226" s="5"/>
      <c r="O226" s="5"/>
      <c r="P226" s="5"/>
      <c r="Q226" s="5"/>
      <c r="R226" s="4">
        <v>0.624</v>
      </c>
      <c r="S226" s="4">
        <v>0.67759999999999998</v>
      </c>
      <c r="T226" s="4">
        <v>0.29559999999999997</v>
      </c>
      <c r="U226" s="4">
        <v>4.7999999999999996E-3</v>
      </c>
      <c r="V226" s="4">
        <v>0.87490000000000001</v>
      </c>
      <c r="W226" s="4"/>
      <c r="X226" s="4">
        <v>1</v>
      </c>
      <c r="Y226" s="4">
        <v>6.3148999999999997</v>
      </c>
      <c r="Z226" s="5">
        <v>0.62860000000000005</v>
      </c>
      <c r="AA226" s="5">
        <v>0.6855</v>
      </c>
      <c r="AB226" s="5">
        <v>0.28970000000000001</v>
      </c>
      <c r="AC226" s="5">
        <v>6.7000000000000002E-3</v>
      </c>
      <c r="AD226" s="5">
        <v>0.87109999999999999</v>
      </c>
      <c r="AE226" s="5">
        <v>0.65580000000000005</v>
      </c>
      <c r="AF226" s="5">
        <v>1</v>
      </c>
      <c r="AG226" s="5">
        <v>5.8319000000000001</v>
      </c>
      <c r="AH226" s="4">
        <v>0.63490000000000002</v>
      </c>
      <c r="AI226" s="4">
        <v>0.69950000000000001</v>
      </c>
      <c r="AJ226" s="4">
        <v>0.28699999999999998</v>
      </c>
      <c r="AK226" s="4">
        <v>8.8999999999999999E-3</v>
      </c>
      <c r="AL226" s="4">
        <v>0.85980000000000001</v>
      </c>
      <c r="AM226" s="4"/>
      <c r="AN226" s="4">
        <v>1</v>
      </c>
      <c r="AO226" s="4">
        <v>4.6426999999999996</v>
      </c>
      <c r="AP226" s="5">
        <v>0.64659999999999995</v>
      </c>
      <c r="AQ226" s="5">
        <v>0.72489999999999999</v>
      </c>
      <c r="AR226" s="5">
        <v>0.25659999999999999</v>
      </c>
      <c r="AS226" s="5">
        <v>1.15E-2</v>
      </c>
      <c r="AT226" s="5">
        <v>0.84670000000000001</v>
      </c>
      <c r="AU226" s="5">
        <v>0.65100000000000002</v>
      </c>
      <c r="AV226" s="5">
        <v>1</v>
      </c>
      <c r="AW226" s="5">
        <v>4.6300999999999997</v>
      </c>
      <c r="AX226" s="4">
        <v>0.65980000000000005</v>
      </c>
      <c r="AY226" s="4">
        <v>0.75849999999999995</v>
      </c>
      <c r="AZ226" s="4">
        <v>0.2334</v>
      </c>
      <c r="BA226" s="4">
        <v>1.4800000000000001E-2</v>
      </c>
      <c r="BB226" s="4">
        <v>0.82789999999999997</v>
      </c>
      <c r="BC226" s="4"/>
      <c r="BD226" s="4">
        <v>1</v>
      </c>
      <c r="BE226" s="4">
        <v>3.4577</v>
      </c>
      <c r="BF226" s="5">
        <v>0.68779999999999997</v>
      </c>
      <c r="BG226" s="5">
        <v>0.83030000000000004</v>
      </c>
      <c r="BH226" s="5">
        <v>0.19570000000000001</v>
      </c>
      <c r="BI226" s="5">
        <v>1.9699999999999999E-2</v>
      </c>
      <c r="BJ226" s="5">
        <v>0.79090000000000005</v>
      </c>
      <c r="BK226" s="5">
        <v>0.63590000000000002</v>
      </c>
      <c r="BL226" s="5">
        <v>0.99870000000000003</v>
      </c>
      <c r="BM226" s="5">
        <v>1.9795</v>
      </c>
      <c r="BN226" s="4">
        <v>0.74729999999999996</v>
      </c>
      <c r="BO226" s="4">
        <v>0.97989999999999999</v>
      </c>
      <c r="BP226" s="4">
        <v>0.1401</v>
      </c>
      <c r="BQ226" s="4">
        <v>2.86E-2</v>
      </c>
      <c r="BR226" s="4">
        <v>0.70250000000000001</v>
      </c>
      <c r="BS226" s="4"/>
      <c r="BT226" s="4">
        <v>0.9839</v>
      </c>
      <c r="BU226" s="4">
        <v>1.0532999999999999</v>
      </c>
      <c r="BV226" s="5"/>
      <c r="BW226" s="5"/>
      <c r="BX226" s="5"/>
      <c r="BY226" s="5"/>
      <c r="BZ226" s="5"/>
      <c r="CA226" s="5"/>
      <c r="CB226" s="5"/>
      <c r="CC226" s="5"/>
      <c r="CD226" s="4"/>
      <c r="CE226" s="4"/>
      <c r="CF226" s="4"/>
      <c r="CG226" s="4"/>
      <c r="CH226" s="4"/>
      <c r="CI226" s="4"/>
      <c r="CJ226" s="4"/>
      <c r="CK226" s="4"/>
      <c r="CL226" s="5">
        <v>0.63580000000000003</v>
      </c>
      <c r="CM226" s="5">
        <v>0.70209999999999995</v>
      </c>
      <c r="CN226" s="5">
        <v>0.28110000000000002</v>
      </c>
      <c r="CO226" s="5">
        <v>8.8999999999999999E-3</v>
      </c>
      <c r="CP226" s="5">
        <v>0.86150000000000004</v>
      </c>
      <c r="CQ226" s="5">
        <v>0.65429999999999999</v>
      </c>
      <c r="CR226" s="5">
        <v>1</v>
      </c>
      <c r="CS226" s="5">
        <v>7.4753999999999996</v>
      </c>
      <c r="CT226" s="4"/>
      <c r="CU226" s="4"/>
      <c r="CV226" s="4"/>
      <c r="CW226" s="4"/>
      <c r="CX226" s="4"/>
      <c r="CY226" s="4"/>
      <c r="CZ226" s="4"/>
      <c r="DA226" s="4"/>
      <c r="DB226" s="5"/>
      <c r="DC226" s="5"/>
      <c r="DD226" s="5"/>
      <c r="DE226" s="5"/>
      <c r="DF226" s="5"/>
      <c r="DG226" s="5"/>
      <c r="DH226" s="5"/>
      <c r="DI226" s="5"/>
      <c r="DJ226" s="4">
        <v>0.61529999999999996</v>
      </c>
      <c r="DK226" s="4">
        <v>0.65600000000000003</v>
      </c>
      <c r="DL226" s="4">
        <v>0.31040000000000001</v>
      </c>
      <c r="DM226" s="4">
        <v>1.6000000000000001E-3</v>
      </c>
      <c r="DN226" s="4">
        <v>0.88570000000000004</v>
      </c>
      <c r="DO226" s="4">
        <v>0.6593</v>
      </c>
      <c r="DP226" s="4">
        <v>1</v>
      </c>
      <c r="DQ226" s="4">
        <v>9.3788999999999998</v>
      </c>
      <c r="DR226" s="5">
        <v>0.62409999999999999</v>
      </c>
      <c r="DS226" s="5">
        <v>0.67630000000000001</v>
      </c>
      <c r="DT226" s="5">
        <v>0.30449999999999999</v>
      </c>
      <c r="DU226" s="5">
        <v>4.7999999999999996E-3</v>
      </c>
      <c r="DV226" s="5">
        <v>0.87639999999999996</v>
      </c>
      <c r="DW226" s="5">
        <v>0.65590000000000004</v>
      </c>
      <c r="DX226" s="5">
        <v>1</v>
      </c>
      <c r="DY226" s="5">
        <v>6.7582000000000004</v>
      </c>
      <c r="DZ226" s="4">
        <v>0.63570000000000004</v>
      </c>
      <c r="EA226" s="4">
        <v>0.70189999999999997</v>
      </c>
      <c r="EB226" s="4">
        <v>0.28410000000000002</v>
      </c>
      <c r="EC226" s="4">
        <v>8.8999999999999999E-3</v>
      </c>
      <c r="ED226" s="4">
        <v>0.85970000000000002</v>
      </c>
      <c r="EE226" s="4">
        <v>0.6532</v>
      </c>
      <c r="EF226" s="4">
        <v>1</v>
      </c>
      <c r="EG226" s="4">
        <v>5.7198000000000002</v>
      </c>
      <c r="EH226" s="5">
        <v>0.66049999999999998</v>
      </c>
      <c r="EI226" s="5">
        <v>0.76129999999999998</v>
      </c>
      <c r="EJ226" s="5">
        <v>0.23799999999999999</v>
      </c>
      <c r="EK226" s="5">
        <v>1.4800000000000001E-2</v>
      </c>
      <c r="EL226" s="5">
        <v>0.82740000000000002</v>
      </c>
      <c r="EM226" s="5">
        <v>0.64980000000000004</v>
      </c>
      <c r="EN226" s="5">
        <v>0.99990000000000001</v>
      </c>
      <c r="EO226" s="5">
        <v>2.8437999999999999</v>
      </c>
      <c r="EP226" s="4"/>
      <c r="EQ226" s="4"/>
      <c r="ER226" s="4"/>
      <c r="ES226" s="4"/>
      <c r="ET226" s="4"/>
      <c r="EU226" s="4"/>
      <c r="EV226" s="4"/>
      <c r="EW226" s="4"/>
      <c r="EX226" s="5"/>
      <c r="EY226" s="5"/>
      <c r="EZ226" s="5"/>
      <c r="FA226" s="5"/>
      <c r="FB226" s="5"/>
      <c r="FC226" s="5"/>
      <c r="FD226" s="5"/>
      <c r="FE226" s="5"/>
      <c r="FF226" s="4"/>
      <c r="FG226" s="4"/>
      <c r="FH226" s="4"/>
      <c r="FI226" s="4"/>
      <c r="FJ226" s="4"/>
      <c r="FK226" s="4"/>
      <c r="FL226" s="4"/>
      <c r="FM226" s="4"/>
      <c r="FN226" s="5">
        <v>0.63629999999999998</v>
      </c>
      <c r="FO226" s="5">
        <v>0.70340000000000003</v>
      </c>
      <c r="FP226" s="5">
        <v>0.28189999999999998</v>
      </c>
      <c r="FQ226" s="5">
        <v>8.8999999999999999E-3</v>
      </c>
      <c r="FR226" s="5">
        <v>0.86109999999999998</v>
      </c>
      <c r="FS226" s="5">
        <v>0.65439999999999998</v>
      </c>
      <c r="FT226" s="5">
        <v>1</v>
      </c>
      <c r="FU226" s="5">
        <v>5.8963000000000001</v>
      </c>
      <c r="FV226" s="4">
        <v>0.66</v>
      </c>
      <c r="FW226" s="4">
        <v>0.75980000000000003</v>
      </c>
      <c r="FX226" s="4">
        <v>0.23580000000000001</v>
      </c>
      <c r="FY226" s="4">
        <v>1.4800000000000001E-2</v>
      </c>
      <c r="FZ226" s="4">
        <v>0.82709999999999995</v>
      </c>
      <c r="GA226" s="4">
        <v>0.6482</v>
      </c>
      <c r="GB226" s="4">
        <v>0.99990000000000001</v>
      </c>
      <c r="GC226" s="4">
        <v>3.4024999999999999</v>
      </c>
      <c r="GD226" s="5"/>
      <c r="GE226" s="5"/>
      <c r="GF226" s="5"/>
      <c r="GG226" s="5"/>
      <c r="GH226" s="5"/>
      <c r="GI226" s="5"/>
      <c r="GJ226" s="5"/>
      <c r="GK226" s="5"/>
      <c r="GL226" s="4"/>
      <c r="GM226" s="4"/>
      <c r="GN226" s="4"/>
      <c r="GO226" s="4"/>
      <c r="GP226" s="4"/>
      <c r="GQ226" s="4"/>
      <c r="GR226" s="4"/>
      <c r="GS226" s="4"/>
      <c r="GT226" s="5"/>
      <c r="GU226" s="5"/>
      <c r="GV226" s="5"/>
      <c r="GW226" s="5"/>
      <c r="GX226" s="5"/>
      <c r="GY226" s="5"/>
      <c r="GZ226" s="5"/>
      <c r="HA226" s="5"/>
      <c r="HB226" s="4"/>
      <c r="HC226" s="4"/>
      <c r="HD226" s="4"/>
      <c r="HE226" s="4"/>
      <c r="HF226" s="4"/>
      <c r="HG226" s="4"/>
      <c r="HH226" s="4"/>
      <c r="HI226" s="4"/>
      <c r="HJ226" s="5"/>
      <c r="HK226" s="5"/>
      <c r="HL226" s="5"/>
      <c r="HM226" s="5"/>
      <c r="HN226" s="5"/>
      <c r="HO226" s="5"/>
      <c r="HP226" s="5"/>
      <c r="HQ226" s="5"/>
      <c r="HR226" s="4"/>
      <c r="HS226" s="4"/>
      <c r="HT226" s="4"/>
      <c r="HU226" s="4"/>
      <c r="HV226" s="4"/>
      <c r="HW226" s="4"/>
      <c r="HX226" s="4"/>
      <c r="HY226" s="4"/>
      <c r="HZ226" s="5"/>
      <c r="IA226" s="5"/>
      <c r="IB226" s="5"/>
      <c r="IC226" s="5"/>
      <c r="ID226" s="5"/>
      <c r="IE226" s="5"/>
      <c r="IF226" s="5"/>
      <c r="IG226" s="5"/>
      <c r="IH226" s="4"/>
      <c r="II226" s="4"/>
      <c r="IJ226" s="4"/>
      <c r="IK226" s="4"/>
      <c r="IL226" s="4"/>
      <c r="IM226" s="4"/>
      <c r="IN226" s="4"/>
      <c r="IO226" s="4"/>
      <c r="IP226" s="5"/>
      <c r="IQ226" s="5"/>
      <c r="IR226" s="5"/>
      <c r="IS226" s="5"/>
      <c r="IT226" s="5"/>
      <c r="IU226" s="5"/>
      <c r="IV226" s="5"/>
      <c r="IW226" s="5"/>
      <c r="IX226" s="4"/>
      <c r="IY226" s="4"/>
      <c r="IZ226" s="4"/>
      <c r="JA226" s="4"/>
      <c r="JB226" s="4"/>
      <c r="JC226" s="4"/>
      <c r="JD226" s="4"/>
      <c r="JE226" s="4"/>
      <c r="JF226" s="5"/>
      <c r="JG226" s="5"/>
      <c r="JH226" s="5"/>
      <c r="JI226" s="5"/>
      <c r="JJ226" s="5"/>
      <c r="JK226" s="5"/>
      <c r="JL226" s="5"/>
      <c r="JM226" s="5"/>
      <c r="JN226" s="4">
        <f t="shared" si="104"/>
        <v>0.64738666666666667</v>
      </c>
      <c r="JO226" s="4">
        <f t="shared" si="105"/>
        <v>0.73127333333333344</v>
      </c>
      <c r="JP226" s="4">
        <f t="shared" si="106"/>
        <v>0.26252666666666669</v>
      </c>
      <c r="JQ226" s="4">
        <f t="shared" si="107"/>
        <v>1.0620000000000001E-2</v>
      </c>
      <c r="JR226" s="4">
        <f t="shared" si="108"/>
        <v>0.84394000000000002</v>
      </c>
      <c r="JS226" s="4">
        <f t="shared" si="109"/>
        <v>0.65178000000000003</v>
      </c>
      <c r="JT226" s="4">
        <f t="shared" si="110"/>
        <v>0.99882666666666675</v>
      </c>
      <c r="JU226" s="4">
        <f t="shared" si="111"/>
        <v>5.1347266666666673</v>
      </c>
      <c r="JV226" s="1" t="str" cm="1">
        <f t="array" aca="1" ref="JV226" ca="1">CONCATENATE(INDIRECT(ADDRESS(1,MATCH(_xlfn.MINIFS(B226:JM226,metrics.rec,"MAE"),B226:JM226,0)+1)), ", ", INDIRECT(ADDRESS(2,MATCH(_xlfn.MINIFS(B226:JM226,metrics.rec,"MAE"),B226:JM226,0)+1)))</f>
        <v>k=5, r=0.1</v>
      </c>
      <c r="JW226" s="1" t="str" cm="1">
        <f t="array" aca="1" ref="JW226" ca="1">CONCATENATE(INDIRECT(ADDRESS(1,MATCH(_xlfn.MINIFS(B226:JM226,metrics.rec,"MSE"),B226:JM226,0)+1)), ", ", INDIRECT(ADDRESS(2,MATCH(_xlfn.MINIFS(B226:JM226,metrics.rec,"MSE"),B226:JM226,0)+1)))</f>
        <v>k=5, r=0.1</v>
      </c>
      <c r="JX226" s="1" t="str" cm="1">
        <f t="array" aca="1" ref="JX226" ca="1">CONCATENATE(INDIRECT(ADDRESS(1,MATCH(_xlfn.MAXIFS(B226:JM226,metrics.rec,"R"),B226:JM226,0)+1)), ", ", INDIRECT(ADDRESS(2,MATCH(_xlfn.MAXIFS(B226:JM226,metrics.rec,"R"),B226:JM226,0)+1)))</f>
        <v>k=10, r=0.1</v>
      </c>
      <c r="JY226" s="1" t="str" cm="1">
        <f t="array" aca="1" ref="JY226" ca="1">CONCATENATE(INDIRECT(ADDRESS(1,MATCH(_xlfn.MAXIFS(B226:JM226,metrics.rec,"Precision"),B226:JM226,0)+1)), ", ", INDIRECT(ADDRESS(2,MATCH(_xlfn.MAXIFS(B226:JM226,metrics.rec,"Precision"),B226:JM226,0)+1)))</f>
        <v>k=5, r=0.9</v>
      </c>
      <c r="JZ226" s="1" t="str" cm="1">
        <f t="array" aca="1" ref="JZ226" ca="1">CONCATENATE(INDIRECT(ADDRESS(1,MATCH(_xlfn.MAXIFS(B226:JM226,metrics.rec,"Recall"),B226:JM226,0)+1)), ", ", INDIRECT(ADDRESS(2,MATCH(_xlfn.MAXIFS(B226:JM226,metrics.rec,"Recall"),B226:JM226,0)+1)))</f>
        <v>k=5, r=0.1</v>
      </c>
      <c r="KA226" s="1" t="str" cm="1">
        <f t="array" aca="1" ref="KA226" ca="1">CONCATENATE(INDIRECT(ADDRESS(1,MATCH(_xlfn.MAXIFS(B226:JM226,metrics.rec,"Coverage"),B226:JM226,0)+1)), ", ", INDIRECT(ADDRESS(2,MATCH(_xlfn.MAXIFS(B226:JM226,metrics.rec,"Coverage"),B226:JM226,0)+1)))</f>
        <v>k=10, r=0.1</v>
      </c>
      <c r="KB226" s="1" t="str" cm="1">
        <f t="array" aca="1" ref="KB226" ca="1">CONCATENATE(INDIRECT(ADDRESS(1,MATCH(_xlfn.MAXIFS(B226:JM226,metrics.rec,"Recatio"),B226:JM226,0)+1)), ", ", INDIRECT(ADDRESS(2,MATCH(_xlfn.MAXIFS(B226:JM226,metrics.rec,"Recatio"),B226:JM226,0)+1)))</f>
        <v>k=5, r=0.1</v>
      </c>
      <c r="KC226" s="1" t="str" cm="1">
        <f t="array" aca="1" ref="KC226" ca="1">CONCATENATE(INDIRECT(ADDRESS(1,MATCH(_xlfn.MINIFS(B226:JM226,metrics.rec,"Time"),B226:JM226,0)+1)), ", ", INDIRECT(ADDRESS(2,MATCH(_xlfn.MINIFS(B226:JM226,metrics.rec,"Time"),B226:JM226,0)+1)))</f>
        <v>k=5, r=0.9</v>
      </c>
    </row>
    <row r="227" spans="1:289" x14ac:dyDescent="0.2">
      <c r="A227" s="1" t="s">
        <v>192</v>
      </c>
      <c r="B227" s="4">
        <v>0.61560000000000004</v>
      </c>
      <c r="C227" s="4">
        <v>0.65500000000000003</v>
      </c>
      <c r="D227" s="4">
        <v>0.30509999999999998</v>
      </c>
      <c r="E227" s="4">
        <v>1.6000000000000001E-3</v>
      </c>
      <c r="F227" s="4">
        <v>0.88480000000000003</v>
      </c>
      <c r="G227" s="4"/>
      <c r="H227" s="4">
        <v>1</v>
      </c>
      <c r="I227" s="4">
        <v>7.8559000000000001</v>
      </c>
      <c r="J227" s="5"/>
      <c r="K227" s="5"/>
      <c r="L227" s="5"/>
      <c r="M227" s="5"/>
      <c r="N227" s="5"/>
      <c r="O227" s="5"/>
      <c r="P227" s="5"/>
      <c r="Q227" s="5"/>
      <c r="R227" s="4">
        <v>0.626</v>
      </c>
      <c r="S227" s="4">
        <v>0.68130000000000002</v>
      </c>
      <c r="T227" s="4">
        <v>0.2959</v>
      </c>
      <c r="U227" s="4">
        <v>4.7999999999999996E-3</v>
      </c>
      <c r="V227" s="4">
        <v>0.87460000000000004</v>
      </c>
      <c r="W227" s="4"/>
      <c r="X227" s="4">
        <v>1</v>
      </c>
      <c r="Y227" s="4">
        <v>6.1360000000000001</v>
      </c>
      <c r="Z227" s="5">
        <v>0.63039999999999996</v>
      </c>
      <c r="AA227" s="5">
        <v>0.68920000000000003</v>
      </c>
      <c r="AB227" s="5">
        <v>0.29070000000000001</v>
      </c>
      <c r="AC227" s="5">
        <v>6.7000000000000002E-3</v>
      </c>
      <c r="AD227" s="5">
        <v>0.87050000000000005</v>
      </c>
      <c r="AE227" s="5">
        <v>0.65480000000000005</v>
      </c>
      <c r="AF227" s="5">
        <v>1</v>
      </c>
      <c r="AG227" s="5">
        <v>5.5585000000000004</v>
      </c>
      <c r="AH227" s="4">
        <v>0.63670000000000004</v>
      </c>
      <c r="AI227" s="4">
        <v>0.70330000000000004</v>
      </c>
      <c r="AJ227" s="4">
        <v>0.2848</v>
      </c>
      <c r="AK227" s="4">
        <v>8.8999999999999999E-3</v>
      </c>
      <c r="AL227" s="4">
        <v>0.85940000000000005</v>
      </c>
      <c r="AM227" s="4"/>
      <c r="AN227" s="4">
        <v>1</v>
      </c>
      <c r="AO227" s="4">
        <v>4.79</v>
      </c>
      <c r="AP227" s="5">
        <v>0.6482</v>
      </c>
      <c r="AQ227" s="5">
        <v>0.72809999999999997</v>
      </c>
      <c r="AR227" s="5">
        <v>0.25459999999999999</v>
      </c>
      <c r="AS227" s="5">
        <v>1.15E-2</v>
      </c>
      <c r="AT227" s="5">
        <v>0.84630000000000005</v>
      </c>
      <c r="AU227" s="5">
        <v>0.65029999999999999</v>
      </c>
      <c r="AV227" s="5">
        <v>1</v>
      </c>
      <c r="AW227" s="5">
        <v>4.6760000000000002</v>
      </c>
      <c r="AX227" s="4">
        <v>0.66139999999999999</v>
      </c>
      <c r="AY227" s="4">
        <v>0.76139999999999997</v>
      </c>
      <c r="AZ227" s="4">
        <v>0.23219999999999999</v>
      </c>
      <c r="BA227" s="4">
        <v>1.4800000000000001E-2</v>
      </c>
      <c r="BB227" s="4">
        <v>0.82769999999999999</v>
      </c>
      <c r="BC227" s="4"/>
      <c r="BD227" s="4">
        <v>1</v>
      </c>
      <c r="BE227" s="4">
        <v>3.4954999999999998</v>
      </c>
      <c r="BF227" s="5">
        <v>0.68889999999999996</v>
      </c>
      <c r="BG227" s="5">
        <v>0.83230000000000004</v>
      </c>
      <c r="BH227" s="5">
        <v>0.19739999999999999</v>
      </c>
      <c r="BI227" s="5">
        <v>1.9699999999999999E-2</v>
      </c>
      <c r="BJ227" s="5">
        <v>0.79090000000000005</v>
      </c>
      <c r="BK227" s="5">
        <v>0.63549999999999995</v>
      </c>
      <c r="BL227" s="5">
        <v>0.99870000000000003</v>
      </c>
      <c r="BM227" s="5">
        <v>1.9649000000000001</v>
      </c>
      <c r="BN227" s="4">
        <v>0.74780000000000002</v>
      </c>
      <c r="BO227" s="4">
        <v>0.98009999999999997</v>
      </c>
      <c r="BP227" s="4">
        <v>0.1401</v>
      </c>
      <c r="BQ227" s="4">
        <v>2.86E-2</v>
      </c>
      <c r="BR227" s="4">
        <v>0.70269999999999999</v>
      </c>
      <c r="BS227" s="4"/>
      <c r="BT227" s="4">
        <v>0.9839</v>
      </c>
      <c r="BU227" s="4">
        <v>1.0575000000000001</v>
      </c>
      <c r="BV227" s="5"/>
      <c r="BW227" s="5"/>
      <c r="BX227" s="5"/>
      <c r="BY227" s="5"/>
      <c r="BZ227" s="5"/>
      <c r="CA227" s="5"/>
      <c r="CB227" s="5"/>
      <c r="CC227" s="5"/>
      <c r="CD227" s="4"/>
      <c r="CE227" s="4"/>
      <c r="CF227" s="4"/>
      <c r="CG227" s="4"/>
      <c r="CH227" s="4"/>
      <c r="CI227" s="4"/>
      <c r="CJ227" s="4"/>
      <c r="CK227" s="4"/>
      <c r="CL227" s="5">
        <v>0.63770000000000004</v>
      </c>
      <c r="CM227" s="5">
        <v>0.70569999999999999</v>
      </c>
      <c r="CN227" s="5">
        <v>0.28100000000000003</v>
      </c>
      <c r="CO227" s="5">
        <v>8.8999999999999999E-3</v>
      </c>
      <c r="CP227" s="5">
        <v>0.86109999999999998</v>
      </c>
      <c r="CQ227" s="5">
        <v>0.65349999999999997</v>
      </c>
      <c r="CR227" s="5">
        <v>1</v>
      </c>
      <c r="CS227" s="5">
        <v>7.7196999999999996</v>
      </c>
      <c r="CT227" s="4"/>
      <c r="CU227" s="4"/>
      <c r="CV227" s="4"/>
      <c r="CW227" s="4"/>
      <c r="CX227" s="4"/>
      <c r="CY227" s="4"/>
      <c r="CZ227" s="4"/>
      <c r="DA227" s="4"/>
      <c r="DB227" s="5"/>
      <c r="DC227" s="5"/>
      <c r="DD227" s="5"/>
      <c r="DE227" s="5"/>
      <c r="DF227" s="5"/>
      <c r="DG227" s="5"/>
      <c r="DH227" s="5"/>
      <c r="DI227" s="5"/>
      <c r="DJ227" s="4">
        <v>0.61709999999999998</v>
      </c>
      <c r="DK227" s="4">
        <v>0.65939999999999999</v>
      </c>
      <c r="DL227" s="4">
        <v>0.30990000000000001</v>
      </c>
      <c r="DM227" s="4">
        <v>1.6000000000000001E-3</v>
      </c>
      <c r="DN227" s="4">
        <v>0.88500000000000001</v>
      </c>
      <c r="DO227" s="4">
        <v>0.6583</v>
      </c>
      <c r="DP227" s="4">
        <v>1</v>
      </c>
      <c r="DQ227" s="4">
        <v>10.1137</v>
      </c>
      <c r="DR227" s="5">
        <v>0.62619999999999998</v>
      </c>
      <c r="DS227" s="5">
        <v>0.68030000000000002</v>
      </c>
      <c r="DT227" s="5">
        <v>0.30530000000000002</v>
      </c>
      <c r="DU227" s="5">
        <v>4.7999999999999996E-3</v>
      </c>
      <c r="DV227" s="5">
        <v>0.87590000000000001</v>
      </c>
      <c r="DW227" s="5">
        <v>0.65510000000000002</v>
      </c>
      <c r="DX227" s="5">
        <v>1</v>
      </c>
      <c r="DY227" s="5">
        <v>6.9734999999999996</v>
      </c>
      <c r="DZ227" s="4">
        <v>0.63759999999999994</v>
      </c>
      <c r="EA227" s="4">
        <v>0.70569999999999999</v>
      </c>
      <c r="EB227" s="4">
        <v>0.28470000000000001</v>
      </c>
      <c r="EC227" s="4">
        <v>8.8999999999999999E-3</v>
      </c>
      <c r="ED227" s="4">
        <v>0.8589</v>
      </c>
      <c r="EE227" s="4">
        <v>0.65239999999999998</v>
      </c>
      <c r="EF227" s="4">
        <v>1</v>
      </c>
      <c r="EG227" s="4">
        <v>5.8259999999999996</v>
      </c>
      <c r="EH227" s="5">
        <v>0.66220000000000001</v>
      </c>
      <c r="EI227" s="5">
        <v>0.76459999999999995</v>
      </c>
      <c r="EJ227" s="5">
        <v>0.23749999999999999</v>
      </c>
      <c r="EK227" s="5">
        <v>1.4800000000000001E-2</v>
      </c>
      <c r="EL227" s="5">
        <v>0.82709999999999995</v>
      </c>
      <c r="EM227" s="5">
        <v>0.64910000000000001</v>
      </c>
      <c r="EN227" s="5">
        <v>0.99990000000000001</v>
      </c>
      <c r="EO227" s="5">
        <v>2.9647999999999999</v>
      </c>
      <c r="EP227" s="4"/>
      <c r="EQ227" s="4"/>
      <c r="ER227" s="4"/>
      <c r="ES227" s="4"/>
      <c r="ET227" s="4"/>
      <c r="EU227" s="4"/>
      <c r="EV227" s="4"/>
      <c r="EW227" s="4"/>
      <c r="EX227" s="5"/>
      <c r="EY227" s="5"/>
      <c r="EZ227" s="5"/>
      <c r="FA227" s="5"/>
      <c r="FB227" s="5"/>
      <c r="FC227" s="5"/>
      <c r="FD227" s="5"/>
      <c r="FE227" s="5"/>
      <c r="FF227" s="4"/>
      <c r="FG227" s="4"/>
      <c r="FH227" s="4"/>
      <c r="FI227" s="4"/>
      <c r="FJ227" s="4"/>
      <c r="FK227" s="4"/>
      <c r="FL227" s="4"/>
      <c r="FM227" s="4"/>
      <c r="FN227" s="5">
        <v>0.63819999999999999</v>
      </c>
      <c r="FO227" s="5">
        <v>0.70720000000000005</v>
      </c>
      <c r="FP227" s="5">
        <v>0.28060000000000002</v>
      </c>
      <c r="FQ227" s="5">
        <v>8.8999999999999999E-3</v>
      </c>
      <c r="FR227" s="5">
        <v>0.86060000000000003</v>
      </c>
      <c r="FS227" s="5">
        <v>0.65369999999999995</v>
      </c>
      <c r="FT227" s="5">
        <v>1</v>
      </c>
      <c r="FU227" s="5">
        <v>5.9751000000000003</v>
      </c>
      <c r="FV227" s="4">
        <v>0.66159999999999997</v>
      </c>
      <c r="FW227" s="4">
        <v>0.76300000000000001</v>
      </c>
      <c r="FX227" s="4">
        <v>0.23599999999999999</v>
      </c>
      <c r="FY227" s="4">
        <v>1.4800000000000001E-2</v>
      </c>
      <c r="FZ227" s="4">
        <v>0.82679999999999998</v>
      </c>
      <c r="GA227" s="4">
        <v>0.64770000000000005</v>
      </c>
      <c r="GB227" s="4">
        <v>0.99990000000000001</v>
      </c>
      <c r="GC227" s="4">
        <v>3.4192999999999998</v>
      </c>
      <c r="GD227" s="5"/>
      <c r="GE227" s="5"/>
      <c r="GF227" s="5"/>
      <c r="GG227" s="5"/>
      <c r="GH227" s="5"/>
      <c r="GI227" s="5"/>
      <c r="GJ227" s="5"/>
      <c r="GK227" s="5"/>
      <c r="GL227" s="4"/>
      <c r="GM227" s="4"/>
      <c r="GN227" s="4"/>
      <c r="GO227" s="4"/>
      <c r="GP227" s="4"/>
      <c r="GQ227" s="4"/>
      <c r="GR227" s="4"/>
      <c r="GS227" s="4"/>
      <c r="GT227" s="5"/>
      <c r="GU227" s="5"/>
      <c r="GV227" s="5"/>
      <c r="GW227" s="5"/>
      <c r="GX227" s="5"/>
      <c r="GY227" s="5"/>
      <c r="GZ227" s="5"/>
      <c r="HA227" s="5"/>
      <c r="HB227" s="4"/>
      <c r="HC227" s="4"/>
      <c r="HD227" s="4"/>
      <c r="HE227" s="4"/>
      <c r="HF227" s="4"/>
      <c r="HG227" s="4"/>
      <c r="HH227" s="4"/>
      <c r="HI227" s="4"/>
      <c r="HJ227" s="5"/>
      <c r="HK227" s="5"/>
      <c r="HL227" s="5"/>
      <c r="HM227" s="5"/>
      <c r="HN227" s="5"/>
      <c r="HO227" s="5"/>
      <c r="HP227" s="5"/>
      <c r="HQ227" s="5"/>
      <c r="HR227" s="4"/>
      <c r="HS227" s="4"/>
      <c r="HT227" s="4"/>
      <c r="HU227" s="4"/>
      <c r="HV227" s="4"/>
      <c r="HW227" s="4"/>
      <c r="HX227" s="4"/>
      <c r="HY227" s="4"/>
      <c r="HZ227" s="5"/>
      <c r="IA227" s="5"/>
      <c r="IB227" s="5"/>
      <c r="IC227" s="5"/>
      <c r="ID227" s="5"/>
      <c r="IE227" s="5"/>
      <c r="IF227" s="5"/>
      <c r="IG227" s="5"/>
      <c r="IH227" s="4"/>
      <c r="II227" s="4"/>
      <c r="IJ227" s="4"/>
      <c r="IK227" s="4"/>
      <c r="IL227" s="4"/>
      <c r="IM227" s="4"/>
      <c r="IN227" s="4"/>
      <c r="IO227" s="4"/>
      <c r="IP227" s="5"/>
      <c r="IQ227" s="5"/>
      <c r="IR227" s="5"/>
      <c r="IS227" s="5"/>
      <c r="IT227" s="5"/>
      <c r="IU227" s="5"/>
      <c r="IV227" s="5"/>
      <c r="IW227" s="5"/>
      <c r="IX227" s="4"/>
      <c r="IY227" s="4"/>
      <c r="IZ227" s="4"/>
      <c r="JA227" s="4"/>
      <c r="JB227" s="4"/>
      <c r="JC227" s="4"/>
      <c r="JD227" s="4"/>
      <c r="JE227" s="4"/>
      <c r="JF227" s="5"/>
      <c r="JG227" s="5"/>
      <c r="JH227" s="5"/>
      <c r="JI227" s="5"/>
      <c r="JJ227" s="5"/>
      <c r="JK227" s="5"/>
      <c r="JL227" s="5"/>
      <c r="JM227" s="5"/>
      <c r="JN227" s="4">
        <f t="shared" si="104"/>
        <v>0.64903999999999984</v>
      </c>
      <c r="JO227" s="4">
        <f t="shared" si="105"/>
        <v>0.73443999999999998</v>
      </c>
      <c r="JP227" s="4">
        <f t="shared" si="106"/>
        <v>0.26238666666666666</v>
      </c>
      <c r="JQ227" s="4">
        <f t="shared" si="107"/>
        <v>1.0620000000000001E-2</v>
      </c>
      <c r="JR227" s="4">
        <f t="shared" si="108"/>
        <v>0.84348666666666672</v>
      </c>
      <c r="JS227" s="4">
        <f t="shared" si="109"/>
        <v>0.65103999999999995</v>
      </c>
      <c r="JT227" s="4">
        <f t="shared" si="110"/>
        <v>0.99882666666666675</v>
      </c>
      <c r="JU227" s="4">
        <f t="shared" si="111"/>
        <v>5.2350933333333334</v>
      </c>
      <c r="JV227" s="1" t="str" cm="1">
        <f t="array" aca="1" ref="JV227" ca="1">CONCATENATE(INDIRECT(ADDRESS(1,MATCH(_xlfn.MINIFS(B227:JM227,metrics.rec,"MAE"),B227:JM227,0)+1)), ", ", INDIRECT(ADDRESS(2,MATCH(_xlfn.MINIFS(B227:JM227,metrics.rec,"MAE"),B227:JM227,0)+1)))</f>
        <v>k=5, r=0.1</v>
      </c>
      <c r="JW227" s="1" t="str" cm="1">
        <f t="array" aca="1" ref="JW227" ca="1">CONCATENATE(INDIRECT(ADDRESS(1,MATCH(_xlfn.MINIFS(B227:JM227,metrics.rec,"MSE"),B227:JM227,0)+1)), ", ", INDIRECT(ADDRESS(2,MATCH(_xlfn.MINIFS(B227:JM227,metrics.rec,"MSE"),B227:JM227,0)+1)))</f>
        <v>k=5, r=0.1</v>
      </c>
      <c r="JX227" s="1" t="str" cm="1">
        <f t="array" aca="1" ref="JX227" ca="1">CONCATENATE(INDIRECT(ADDRESS(1,MATCH(_xlfn.MAXIFS(B227:JM227,metrics.rec,"R"),B227:JM227,0)+1)), ", ", INDIRECT(ADDRESS(2,MATCH(_xlfn.MAXIFS(B227:JM227,metrics.rec,"R"),B227:JM227,0)+1)))</f>
        <v>k=10, r=0.1</v>
      </c>
      <c r="JY227" s="1" t="str" cm="1">
        <f t="array" aca="1" ref="JY227" ca="1">CONCATENATE(INDIRECT(ADDRESS(1,MATCH(_xlfn.MAXIFS(B227:JM227,metrics.rec,"Precision"),B227:JM227,0)+1)), ", ", INDIRECT(ADDRESS(2,MATCH(_xlfn.MAXIFS(B227:JM227,metrics.rec,"Precision"),B227:JM227,0)+1)))</f>
        <v>k=5, r=0.9</v>
      </c>
      <c r="JZ227" s="1" t="str" cm="1">
        <f t="array" aca="1" ref="JZ227" ca="1">CONCATENATE(INDIRECT(ADDRESS(1,MATCH(_xlfn.MAXIFS(B227:JM227,metrics.rec,"Recall"),B227:JM227,0)+1)), ", ", INDIRECT(ADDRESS(2,MATCH(_xlfn.MAXIFS(B227:JM227,metrics.rec,"Recall"),B227:JM227,0)+1)))</f>
        <v>k=10, r=0.1</v>
      </c>
      <c r="KA227" s="1" t="str" cm="1">
        <f t="array" aca="1" ref="KA227" ca="1">CONCATENATE(INDIRECT(ADDRESS(1,MATCH(_xlfn.MAXIFS(B227:JM227,metrics.rec,"Coverage"),B227:JM227,0)+1)), ", ", INDIRECT(ADDRESS(2,MATCH(_xlfn.MAXIFS(B227:JM227,metrics.rec,"Coverage"),B227:JM227,0)+1)))</f>
        <v>k=10, r=0.1</v>
      </c>
      <c r="KB227" s="1" t="str" cm="1">
        <f t="array" aca="1" ref="KB227" ca="1">CONCATENATE(INDIRECT(ADDRESS(1,MATCH(_xlfn.MAXIFS(B227:JM227,metrics.rec,"Recatio"),B227:JM227,0)+1)), ", ", INDIRECT(ADDRESS(2,MATCH(_xlfn.MAXIFS(B227:JM227,metrics.rec,"Recatio"),B227:JM227,0)+1)))</f>
        <v>k=5, r=0.1</v>
      </c>
      <c r="KC227" s="1" t="str" cm="1">
        <f t="array" aca="1" ref="KC227" ca="1">CONCATENATE(INDIRECT(ADDRESS(1,MATCH(_xlfn.MINIFS(B227:JM227,metrics.rec,"Time"),B227:JM227,0)+1)), ", ", INDIRECT(ADDRESS(2,MATCH(_xlfn.MINIFS(B227:JM227,metrics.rec,"Time"),B227:JM227,0)+1)))</f>
        <v>k=5, r=0.9</v>
      </c>
    </row>
    <row r="228" spans="1:289" x14ac:dyDescent="0.2">
      <c r="A228" s="1" t="s">
        <v>253</v>
      </c>
      <c r="B228" s="4">
        <v>0.64100000000000001</v>
      </c>
      <c r="C228" s="4">
        <v>0.7137</v>
      </c>
      <c r="D228" s="4">
        <v>0.23530000000000001</v>
      </c>
      <c r="E228" s="4">
        <v>4.3E-3</v>
      </c>
      <c r="F228" s="4">
        <v>0.85170000000000001</v>
      </c>
      <c r="G228" s="4">
        <v>0.23130000000000001</v>
      </c>
      <c r="H228" s="4">
        <v>1</v>
      </c>
      <c r="I228" s="4">
        <v>2.5579999999999998</v>
      </c>
      <c r="J228" s="5"/>
      <c r="K228" s="5"/>
      <c r="L228" s="5"/>
      <c r="M228" s="5"/>
      <c r="N228" s="5"/>
      <c r="O228" s="5"/>
      <c r="P228" s="5"/>
      <c r="Q228" s="5"/>
      <c r="R228" s="4">
        <v>0.65549999999999997</v>
      </c>
      <c r="S228" s="4">
        <v>0.74729999999999996</v>
      </c>
      <c r="T228" s="4">
        <v>0.20760000000000001</v>
      </c>
      <c r="U228" s="4">
        <v>1.32E-2</v>
      </c>
      <c r="V228" s="4">
        <v>0.83760000000000001</v>
      </c>
      <c r="W228" s="4">
        <v>0.2263</v>
      </c>
      <c r="X228" s="4">
        <v>1</v>
      </c>
      <c r="Y228" s="4">
        <v>2.2012999999999998</v>
      </c>
      <c r="Z228" s="5">
        <v>0.65869999999999995</v>
      </c>
      <c r="AA228" s="5">
        <v>0.75519999999999998</v>
      </c>
      <c r="AB228" s="5">
        <v>0.20300000000000001</v>
      </c>
      <c r="AC228" s="5">
        <v>1.83E-2</v>
      </c>
      <c r="AD228" s="5">
        <v>0.8276</v>
      </c>
      <c r="AE228" s="5">
        <v>0.2281</v>
      </c>
      <c r="AF228" s="5">
        <v>1</v>
      </c>
      <c r="AG228" s="5">
        <v>1.8331999999999999</v>
      </c>
      <c r="AH228" s="4">
        <v>0.66690000000000005</v>
      </c>
      <c r="AI228" s="4">
        <v>0.77190000000000003</v>
      </c>
      <c r="AJ228" s="4">
        <v>0.1923</v>
      </c>
      <c r="AK228" s="4">
        <v>2.3699999999999999E-2</v>
      </c>
      <c r="AL228" s="4">
        <v>0.81100000000000005</v>
      </c>
      <c r="AM228" s="4">
        <v>0.23130000000000001</v>
      </c>
      <c r="AN228" s="4">
        <v>1</v>
      </c>
      <c r="AO228" s="4">
        <v>1.2027000000000001</v>
      </c>
      <c r="AP228" s="5">
        <v>0.67530000000000001</v>
      </c>
      <c r="AQ228" s="5">
        <v>0.7913</v>
      </c>
      <c r="AR228" s="5">
        <v>0.1681</v>
      </c>
      <c r="AS228" s="5">
        <v>2.9399999999999999E-2</v>
      </c>
      <c r="AT228" s="5">
        <v>0.78890000000000005</v>
      </c>
      <c r="AU228" s="5">
        <v>0.23710000000000001</v>
      </c>
      <c r="AV228" s="5">
        <v>1</v>
      </c>
      <c r="AW228" s="5">
        <v>1.752</v>
      </c>
      <c r="AX228" s="4">
        <v>0.69210000000000005</v>
      </c>
      <c r="AY228" s="4">
        <v>0.82879999999999998</v>
      </c>
      <c r="AZ228" s="4">
        <v>0.1411</v>
      </c>
      <c r="BA228" s="4">
        <v>3.4799999999999998E-2</v>
      </c>
      <c r="BB228" s="4">
        <v>0.75639999999999996</v>
      </c>
      <c r="BC228" s="4">
        <v>0.25259999999999999</v>
      </c>
      <c r="BD228" s="4">
        <v>1</v>
      </c>
      <c r="BE228" s="4">
        <v>1.2868999999999999</v>
      </c>
      <c r="BF228" s="5">
        <v>0.71440000000000003</v>
      </c>
      <c r="BG228" s="5">
        <v>0.88380000000000003</v>
      </c>
      <c r="BH228" s="5">
        <v>0.12820000000000001</v>
      </c>
      <c r="BI228" s="5">
        <v>4.0300000000000002E-2</v>
      </c>
      <c r="BJ228" s="5">
        <v>0.69059999999999999</v>
      </c>
      <c r="BK228" s="5">
        <v>0.2712</v>
      </c>
      <c r="BL228" s="5">
        <v>0.99839999999999995</v>
      </c>
      <c r="BM228" s="5">
        <v>0.9839</v>
      </c>
      <c r="BN228" s="4">
        <v>0.75209999999999999</v>
      </c>
      <c r="BO228" s="4">
        <v>0.97560000000000002</v>
      </c>
      <c r="BP228" s="4">
        <v>9.8299999999999998E-2</v>
      </c>
      <c r="BQ228" s="4">
        <v>5.3900000000000003E-2</v>
      </c>
      <c r="BR228" s="4">
        <v>0.53290000000000004</v>
      </c>
      <c r="BS228" s="4">
        <v>0.2462</v>
      </c>
      <c r="BT228" s="4">
        <v>0.97640000000000005</v>
      </c>
      <c r="BU228" s="4">
        <v>0.55620000000000003</v>
      </c>
      <c r="BV228" s="5"/>
      <c r="BW228" s="5"/>
      <c r="BX228" s="5"/>
      <c r="BY228" s="5"/>
      <c r="BZ228" s="5"/>
      <c r="CA228" s="5"/>
      <c r="CB228" s="5"/>
      <c r="CC228" s="5"/>
      <c r="CD228" s="4"/>
      <c r="CE228" s="4"/>
      <c r="CF228" s="4"/>
      <c r="CG228" s="4"/>
      <c r="CH228" s="4"/>
      <c r="CI228" s="4"/>
      <c r="CJ228" s="4"/>
      <c r="CK228" s="4"/>
      <c r="CL228" s="5">
        <v>0.66690000000000005</v>
      </c>
      <c r="CM228" s="5">
        <v>0.77329999999999999</v>
      </c>
      <c r="CN228" s="5">
        <v>0.18840000000000001</v>
      </c>
      <c r="CO228" s="5">
        <v>2.3800000000000002E-2</v>
      </c>
      <c r="CP228" s="5">
        <v>0.81269999999999998</v>
      </c>
      <c r="CQ228" s="5">
        <v>0.23</v>
      </c>
      <c r="CR228" s="5">
        <v>1</v>
      </c>
      <c r="CS228" s="5">
        <v>1.5659000000000001</v>
      </c>
      <c r="CT228" s="4"/>
      <c r="CU228" s="4"/>
      <c r="CV228" s="4"/>
      <c r="CW228" s="4"/>
      <c r="CX228" s="4"/>
      <c r="CY228" s="4"/>
      <c r="CZ228" s="4"/>
      <c r="DA228" s="4"/>
      <c r="DB228" s="5"/>
      <c r="DC228" s="5"/>
      <c r="DD228" s="5"/>
      <c r="DE228" s="5"/>
      <c r="DF228" s="5"/>
      <c r="DG228" s="5"/>
      <c r="DH228" s="5"/>
      <c r="DI228" s="5"/>
      <c r="DJ228" s="4">
        <v>0.64510000000000001</v>
      </c>
      <c r="DK228" s="4">
        <v>0.72799999999999998</v>
      </c>
      <c r="DL228" s="4">
        <v>0.23499999999999999</v>
      </c>
      <c r="DM228" s="4">
        <v>4.3E-3</v>
      </c>
      <c r="DN228" s="4">
        <v>0.85150000000000003</v>
      </c>
      <c r="DO228" s="4">
        <v>0.2326</v>
      </c>
      <c r="DP228" s="4">
        <v>1</v>
      </c>
      <c r="DQ228" s="4">
        <v>2.5920999999999998</v>
      </c>
      <c r="DR228" s="5">
        <v>0.65380000000000005</v>
      </c>
      <c r="DS228" s="5">
        <v>0.74560000000000004</v>
      </c>
      <c r="DT228" s="5">
        <v>0.2104</v>
      </c>
      <c r="DU228" s="5">
        <v>1.32E-2</v>
      </c>
      <c r="DV228" s="5">
        <v>0.83850000000000002</v>
      </c>
      <c r="DW228" s="5">
        <v>0.22650000000000001</v>
      </c>
      <c r="DX228" s="5">
        <v>1</v>
      </c>
      <c r="DY228" s="5">
        <v>2.2044999999999999</v>
      </c>
      <c r="DZ228" s="4">
        <v>0.66700000000000004</v>
      </c>
      <c r="EA228" s="4">
        <v>0.77380000000000004</v>
      </c>
      <c r="EB228" s="4">
        <v>0.1928</v>
      </c>
      <c r="EC228" s="4">
        <v>2.3699999999999999E-2</v>
      </c>
      <c r="ED228" s="4">
        <v>0.81240000000000001</v>
      </c>
      <c r="EE228" s="4">
        <v>0.23050000000000001</v>
      </c>
      <c r="EF228" s="4">
        <v>1</v>
      </c>
      <c r="EG228" s="4">
        <v>1.9003000000000001</v>
      </c>
      <c r="EH228" s="5">
        <v>0.69140000000000001</v>
      </c>
      <c r="EI228" s="5">
        <v>0.83069999999999999</v>
      </c>
      <c r="EJ228" s="5">
        <v>0.15340000000000001</v>
      </c>
      <c r="EK228" s="5">
        <v>3.49E-2</v>
      </c>
      <c r="EL228" s="5">
        <v>0.75539999999999996</v>
      </c>
      <c r="EM228" s="5">
        <v>0.25130000000000002</v>
      </c>
      <c r="EN228" s="5">
        <v>0.99980000000000002</v>
      </c>
      <c r="EO228" s="5">
        <v>1.3446</v>
      </c>
      <c r="EP228" s="4"/>
      <c r="EQ228" s="4"/>
      <c r="ER228" s="4"/>
      <c r="ES228" s="4"/>
      <c r="ET228" s="4"/>
      <c r="EU228" s="4"/>
      <c r="EV228" s="4"/>
      <c r="EW228" s="4"/>
      <c r="EX228" s="5"/>
      <c r="EY228" s="5"/>
      <c r="EZ228" s="5"/>
      <c r="FA228" s="5"/>
      <c r="FB228" s="5"/>
      <c r="FC228" s="5"/>
      <c r="FD228" s="5"/>
      <c r="FE228" s="5"/>
      <c r="FF228" s="4"/>
      <c r="FG228" s="4"/>
      <c r="FH228" s="4"/>
      <c r="FI228" s="4"/>
      <c r="FJ228" s="4"/>
      <c r="FK228" s="4"/>
      <c r="FL228" s="4"/>
      <c r="FM228" s="4"/>
      <c r="FN228" s="5"/>
      <c r="FO228" s="5"/>
      <c r="FP228" s="5"/>
      <c r="FQ228" s="5"/>
      <c r="FR228" s="5"/>
      <c r="FS228" s="5"/>
      <c r="FT228" s="5"/>
      <c r="FU228" s="5"/>
      <c r="FV228" s="4">
        <v>0.69230000000000003</v>
      </c>
      <c r="FW228" s="4">
        <v>0.83179999999999998</v>
      </c>
      <c r="FX228" s="4">
        <v>0.1459</v>
      </c>
      <c r="FY228" s="4">
        <v>3.4700000000000002E-2</v>
      </c>
      <c r="FZ228" s="4">
        <v>0.75490000000000002</v>
      </c>
      <c r="GA228" s="4">
        <v>0.25259999999999999</v>
      </c>
      <c r="GB228" s="4">
        <v>0.99990000000000001</v>
      </c>
      <c r="GC228" s="4">
        <v>1.4791000000000001</v>
      </c>
      <c r="GD228" s="5"/>
      <c r="GE228" s="5"/>
      <c r="GF228" s="5"/>
      <c r="GG228" s="5"/>
      <c r="GH228" s="5"/>
      <c r="GI228" s="5"/>
      <c r="GJ228" s="5"/>
      <c r="GK228" s="5"/>
      <c r="GL228" s="4"/>
      <c r="GM228" s="4"/>
      <c r="GN228" s="4"/>
      <c r="GO228" s="4"/>
      <c r="GP228" s="4"/>
      <c r="GQ228" s="4"/>
      <c r="GR228" s="4"/>
      <c r="GS228" s="4"/>
      <c r="GT228" s="5"/>
      <c r="GU228" s="5"/>
      <c r="GV228" s="5"/>
      <c r="GW228" s="5"/>
      <c r="GX228" s="5"/>
      <c r="GY228" s="5"/>
      <c r="GZ228" s="5"/>
      <c r="HA228" s="5"/>
      <c r="HB228" s="4"/>
      <c r="HC228" s="4"/>
      <c r="HD228" s="4"/>
      <c r="HE228" s="4"/>
      <c r="HF228" s="4"/>
      <c r="HG228" s="4"/>
      <c r="HH228" s="4"/>
      <c r="HI228" s="4"/>
      <c r="HJ228" s="5"/>
      <c r="HK228" s="5"/>
      <c r="HL228" s="5"/>
      <c r="HM228" s="5"/>
      <c r="HN228" s="5"/>
      <c r="HO228" s="5"/>
      <c r="HP228" s="5"/>
      <c r="HQ228" s="5"/>
      <c r="HR228" s="4"/>
      <c r="HS228" s="4"/>
      <c r="HT228" s="4"/>
      <c r="HU228" s="4"/>
      <c r="HV228" s="4"/>
      <c r="HW228" s="4"/>
      <c r="HX228" s="4"/>
      <c r="HY228" s="4"/>
      <c r="HZ228" s="5"/>
      <c r="IA228" s="5"/>
      <c r="IB228" s="5"/>
      <c r="IC228" s="5"/>
      <c r="ID228" s="5"/>
      <c r="IE228" s="5"/>
      <c r="IF228" s="5"/>
      <c r="IG228" s="5"/>
      <c r="IH228" s="4"/>
      <c r="II228" s="4"/>
      <c r="IJ228" s="4"/>
      <c r="IK228" s="4"/>
      <c r="IL228" s="4"/>
      <c r="IM228" s="4"/>
      <c r="IN228" s="4"/>
      <c r="IO228" s="4"/>
      <c r="IP228" s="5"/>
      <c r="IQ228" s="5"/>
      <c r="IR228" s="5"/>
      <c r="IS228" s="5"/>
      <c r="IT228" s="5"/>
      <c r="IU228" s="5"/>
      <c r="IV228" s="5"/>
      <c r="IW228" s="5"/>
      <c r="IX228" s="4"/>
      <c r="IY228" s="4"/>
      <c r="IZ228" s="4"/>
      <c r="JA228" s="4"/>
      <c r="JB228" s="4"/>
      <c r="JC228" s="4"/>
      <c r="JD228" s="4"/>
      <c r="JE228" s="4"/>
      <c r="JF228" s="5"/>
      <c r="JG228" s="5"/>
      <c r="JH228" s="5"/>
      <c r="JI228" s="5"/>
      <c r="JJ228" s="5"/>
      <c r="JK228" s="5"/>
      <c r="JL228" s="5"/>
      <c r="JM228" s="5"/>
      <c r="JN228" s="4">
        <f t="shared" si="104"/>
        <v>0.67660714285714285</v>
      </c>
      <c r="JO228" s="4">
        <f t="shared" si="105"/>
        <v>0.79648571428571413</v>
      </c>
      <c r="JP228" s="4">
        <f t="shared" si="106"/>
        <v>0.17855714285714286</v>
      </c>
      <c r="JQ228" s="4">
        <f t="shared" si="107"/>
        <v>2.5178571428571429E-2</v>
      </c>
      <c r="JR228" s="4">
        <f t="shared" si="108"/>
        <v>0.7801499999999999</v>
      </c>
      <c r="JS228" s="4">
        <f t="shared" si="109"/>
        <v>0.23911428571428578</v>
      </c>
      <c r="JT228" s="4">
        <f t="shared" si="110"/>
        <v>0.99817857142857147</v>
      </c>
      <c r="JU228" s="4">
        <f t="shared" si="111"/>
        <v>1.6757642857142856</v>
      </c>
      <c r="JV228" s="1" t="str" cm="1">
        <f t="array" aca="1" ref="JV228" ca="1">CONCATENATE(INDIRECT(ADDRESS(1,MATCH(_xlfn.MINIFS(B228:JM228,metrics.rec,"MAE"),B228:JM228,0)+1)), ", ", INDIRECT(ADDRESS(2,MATCH(_xlfn.MINIFS(B228:JM228,metrics.rec,"MAE"),B228:JM228,0)+1)))</f>
        <v>k=5, r=0.1</v>
      </c>
      <c r="JW228" s="1" t="str" cm="1">
        <f t="array" aca="1" ref="JW228" ca="1">CONCATENATE(INDIRECT(ADDRESS(1,MATCH(_xlfn.MINIFS(B228:JM228,metrics.rec,"MSE"),B228:JM228,0)+1)), ", ", INDIRECT(ADDRESS(2,MATCH(_xlfn.MINIFS(B228:JM228,metrics.rec,"MSE"),B228:JM228,0)+1)))</f>
        <v>k=5, r=0.1</v>
      </c>
      <c r="JX228" s="1" t="str" cm="1">
        <f t="array" aca="1" ref="JX228" ca="1">CONCATENATE(INDIRECT(ADDRESS(1,MATCH(_xlfn.MAXIFS(B228:JM228,metrics.rec,"R"),B228:JM228,0)+1)), ", ", INDIRECT(ADDRESS(2,MATCH(_xlfn.MAXIFS(B228:JM228,metrics.rec,"R"),B228:JM228,0)+1)))</f>
        <v>k=5, r=0.1</v>
      </c>
      <c r="JY228" s="1" t="str" cm="1">
        <f t="array" aca="1" ref="JY228" ca="1">CONCATENATE(INDIRECT(ADDRESS(1,MATCH(_xlfn.MAXIFS(B228:JM228,metrics.rec,"Precision"),B228:JM228,0)+1)), ", ", INDIRECT(ADDRESS(2,MATCH(_xlfn.MAXIFS(B228:JM228,metrics.rec,"Precision"),B228:JM228,0)+1)))</f>
        <v>k=5, r=0.9</v>
      </c>
      <c r="JZ228" s="1" t="str" cm="1">
        <f t="array" aca="1" ref="JZ228" ca="1">CONCATENATE(INDIRECT(ADDRESS(1,MATCH(_xlfn.MAXIFS(B228:JM228,metrics.rec,"Recall"),B228:JM228,0)+1)), ", ", INDIRECT(ADDRESS(2,MATCH(_xlfn.MAXIFS(B228:JM228,metrics.rec,"Recall"),B228:JM228,0)+1)))</f>
        <v>k=5, r=0.1</v>
      </c>
      <c r="KA228" s="1" t="str" cm="1">
        <f t="array" aca="1" ref="KA228" ca="1">CONCATENATE(INDIRECT(ADDRESS(1,MATCH(_xlfn.MAXIFS(B228:JM228,metrics.rec,"Coverage"),B228:JM228,0)+1)), ", ", INDIRECT(ADDRESS(2,MATCH(_xlfn.MAXIFS(B228:JM228,metrics.rec,"Coverage"),B228:JM228,0)+1)))</f>
        <v>k=5, r=0.8</v>
      </c>
      <c r="KB228" s="1" t="str" cm="1">
        <f t="array" aca="1" ref="KB228" ca="1">CONCATENATE(INDIRECT(ADDRESS(1,MATCH(_xlfn.MAXIFS(B228:JM228,metrics.rec,"Recatio"),B228:JM228,0)+1)), ", ", INDIRECT(ADDRESS(2,MATCH(_xlfn.MAXIFS(B228:JM228,metrics.rec,"Recatio"),B228:JM228,0)+1)))</f>
        <v>k=5, r=0.1</v>
      </c>
      <c r="KC228" s="1" t="str" cm="1">
        <f t="array" aca="1" ref="KC228" ca="1">CONCATENATE(INDIRECT(ADDRESS(1,MATCH(_xlfn.MINIFS(B228:JM228,metrics.rec,"Time"),B228:JM228,0)+1)), ", ", INDIRECT(ADDRESS(2,MATCH(_xlfn.MINIFS(B228:JM228,metrics.rec,"Time"),B228:JM228,0)+1)))</f>
        <v>k=5, r=0.9</v>
      </c>
    </row>
    <row r="229" spans="1:289" x14ac:dyDescent="0.2">
      <c r="A229" s="1" t="s">
        <v>254</v>
      </c>
      <c r="B229" s="4">
        <v>0.63780000000000003</v>
      </c>
      <c r="C229" s="4">
        <v>0.71530000000000005</v>
      </c>
      <c r="D229" s="4">
        <v>0.2762</v>
      </c>
      <c r="E229" s="4">
        <v>2.3E-3</v>
      </c>
      <c r="F229" s="4">
        <v>0.87560000000000004</v>
      </c>
      <c r="G229" s="4">
        <v>0.44080000000000003</v>
      </c>
      <c r="H229" s="4">
        <v>1</v>
      </c>
      <c r="I229" s="4">
        <v>2.7837999999999998</v>
      </c>
      <c r="J229" s="5"/>
      <c r="K229" s="5"/>
      <c r="L229" s="5"/>
      <c r="M229" s="5"/>
      <c r="N229" s="5"/>
      <c r="O229" s="5"/>
      <c r="P229" s="5"/>
      <c r="Q229" s="5"/>
      <c r="R229" s="4">
        <v>0.65039999999999998</v>
      </c>
      <c r="S229" s="4">
        <v>0.74550000000000005</v>
      </c>
      <c r="T229" s="4">
        <v>0.26790000000000003</v>
      </c>
      <c r="U229" s="4">
        <v>7.1999999999999998E-3</v>
      </c>
      <c r="V229" s="4">
        <v>0.86539999999999995</v>
      </c>
      <c r="W229" s="4">
        <v>0.4269</v>
      </c>
      <c r="X229" s="4">
        <v>1</v>
      </c>
      <c r="Y229" s="4">
        <v>2.2982</v>
      </c>
      <c r="Z229" s="5">
        <v>0.65359999999999996</v>
      </c>
      <c r="AA229" s="5">
        <v>0.75070000000000003</v>
      </c>
      <c r="AB229" s="5">
        <v>0.25319999999999998</v>
      </c>
      <c r="AC229" s="5">
        <v>1.03E-2</v>
      </c>
      <c r="AD229" s="5">
        <v>0.85829999999999995</v>
      </c>
      <c r="AE229" s="5">
        <v>0.42270000000000002</v>
      </c>
      <c r="AF229" s="5">
        <v>1</v>
      </c>
      <c r="AG229" s="5">
        <v>1.9350000000000001</v>
      </c>
      <c r="AH229" s="4">
        <v>0.65959999999999996</v>
      </c>
      <c r="AI229" s="4">
        <v>0.76380000000000003</v>
      </c>
      <c r="AJ229" s="4">
        <v>0.24690000000000001</v>
      </c>
      <c r="AK229" s="4">
        <v>1.37E-2</v>
      </c>
      <c r="AL229" s="4">
        <v>0.84499999999999997</v>
      </c>
      <c r="AM229" s="4">
        <v>0.41699999999999998</v>
      </c>
      <c r="AN229" s="4">
        <v>1</v>
      </c>
      <c r="AO229" s="4">
        <v>1.1959</v>
      </c>
      <c r="AP229" s="5">
        <v>0.66800000000000004</v>
      </c>
      <c r="AQ229" s="5">
        <v>0.78220000000000001</v>
      </c>
      <c r="AR229" s="5">
        <v>0.22500000000000001</v>
      </c>
      <c r="AS229" s="5">
        <v>1.7999999999999999E-2</v>
      </c>
      <c r="AT229" s="5">
        <v>0.82679999999999998</v>
      </c>
      <c r="AU229" s="5">
        <v>0.40579999999999999</v>
      </c>
      <c r="AV229" s="5">
        <v>1</v>
      </c>
      <c r="AW229" s="5">
        <v>1.8242</v>
      </c>
      <c r="AX229" s="4">
        <v>0.68210000000000004</v>
      </c>
      <c r="AY229" s="4">
        <v>0.81259999999999999</v>
      </c>
      <c r="AZ229" s="4">
        <v>0.1913</v>
      </c>
      <c r="BA229" s="4">
        <v>2.3599999999999999E-2</v>
      </c>
      <c r="BB229" s="4">
        <v>0.79859999999999998</v>
      </c>
      <c r="BC229" s="4">
        <v>0.3921</v>
      </c>
      <c r="BD229" s="4">
        <v>1</v>
      </c>
      <c r="BE229" s="4">
        <v>1.3398000000000001</v>
      </c>
      <c r="BF229" s="5">
        <v>0.70399999999999996</v>
      </c>
      <c r="BG229" s="5">
        <v>0.86650000000000005</v>
      </c>
      <c r="BH229" s="5">
        <v>0.16039999999999999</v>
      </c>
      <c r="BI229" s="5">
        <v>3.1899999999999998E-2</v>
      </c>
      <c r="BJ229" s="5">
        <v>0.73729999999999996</v>
      </c>
      <c r="BK229" s="5">
        <v>0.36570000000000003</v>
      </c>
      <c r="BL229" s="5">
        <v>0.99839999999999995</v>
      </c>
      <c r="BM229" s="5">
        <v>0.98950000000000005</v>
      </c>
      <c r="BN229" s="4">
        <v>0.74339999999999995</v>
      </c>
      <c r="BO229" s="4">
        <v>0.95779999999999998</v>
      </c>
      <c r="BP229" s="4">
        <v>0.1086</v>
      </c>
      <c r="BQ229" s="4">
        <v>5.2400000000000002E-2</v>
      </c>
      <c r="BR229" s="4">
        <v>0.56230000000000002</v>
      </c>
      <c r="BS229" s="4">
        <v>0.26740000000000003</v>
      </c>
      <c r="BT229" s="4">
        <v>0.97640000000000005</v>
      </c>
      <c r="BU229" s="4">
        <v>0.53539999999999999</v>
      </c>
      <c r="BV229" s="5"/>
      <c r="BW229" s="5"/>
      <c r="BX229" s="5"/>
      <c r="BY229" s="5"/>
      <c r="BZ229" s="5"/>
      <c r="CA229" s="5"/>
      <c r="CB229" s="5"/>
      <c r="CC229" s="5"/>
      <c r="CD229" s="4"/>
      <c r="CE229" s="4"/>
      <c r="CF229" s="4"/>
      <c r="CG229" s="4"/>
      <c r="CH229" s="4"/>
      <c r="CI229" s="4"/>
      <c r="CJ229" s="4"/>
      <c r="CK229" s="4"/>
      <c r="CL229" s="5">
        <v>0.66010000000000002</v>
      </c>
      <c r="CM229" s="5">
        <v>0.76680000000000004</v>
      </c>
      <c r="CN229" s="5">
        <v>0.2422</v>
      </c>
      <c r="CO229" s="5">
        <v>1.38E-2</v>
      </c>
      <c r="CP229" s="5">
        <v>0.84540000000000004</v>
      </c>
      <c r="CQ229" s="5">
        <v>0.4143</v>
      </c>
      <c r="CR229" s="5">
        <v>1</v>
      </c>
      <c r="CS229" s="5">
        <v>1.5206999999999999</v>
      </c>
      <c r="CT229" s="4"/>
      <c r="CU229" s="4"/>
      <c r="CV229" s="4"/>
      <c r="CW229" s="4"/>
      <c r="CX229" s="4"/>
      <c r="CY229" s="4"/>
      <c r="CZ229" s="4"/>
      <c r="DA229" s="4"/>
      <c r="DB229" s="5"/>
      <c r="DC229" s="5"/>
      <c r="DD229" s="5"/>
      <c r="DE229" s="5"/>
      <c r="DF229" s="5"/>
      <c r="DG229" s="5"/>
      <c r="DH229" s="5"/>
      <c r="DI229" s="5"/>
      <c r="DJ229" s="4">
        <v>0.64180000000000004</v>
      </c>
      <c r="DK229" s="4">
        <v>0.72729999999999995</v>
      </c>
      <c r="DL229" s="4">
        <v>0.28849999999999998</v>
      </c>
      <c r="DM229" s="4">
        <v>2.3E-3</v>
      </c>
      <c r="DN229" s="4">
        <v>0.87490000000000001</v>
      </c>
      <c r="DO229" s="4">
        <v>0.44290000000000002</v>
      </c>
      <c r="DP229" s="4">
        <v>1</v>
      </c>
      <c r="DQ229" s="4">
        <v>2.7845</v>
      </c>
      <c r="DR229" s="5">
        <v>0.64939999999999998</v>
      </c>
      <c r="DS229" s="5">
        <v>0.74339999999999995</v>
      </c>
      <c r="DT229" s="5">
        <v>0.26829999999999998</v>
      </c>
      <c r="DU229" s="5">
        <v>7.3000000000000001E-3</v>
      </c>
      <c r="DV229" s="5">
        <v>0.86570000000000003</v>
      </c>
      <c r="DW229" s="5">
        <v>0.42699999999999999</v>
      </c>
      <c r="DX229" s="5">
        <v>1</v>
      </c>
      <c r="DY229" s="5">
        <v>2.2772000000000001</v>
      </c>
      <c r="DZ229" s="4">
        <v>0.6603</v>
      </c>
      <c r="EA229" s="4">
        <v>0.76639999999999997</v>
      </c>
      <c r="EB229" s="4">
        <v>0.24410000000000001</v>
      </c>
      <c r="EC229" s="4">
        <v>1.38E-2</v>
      </c>
      <c r="ED229" s="4">
        <v>0.84530000000000005</v>
      </c>
      <c r="EE229" s="4">
        <v>0.41349999999999998</v>
      </c>
      <c r="EF229" s="4">
        <v>1</v>
      </c>
      <c r="EG229" s="4">
        <v>1.9583999999999999</v>
      </c>
      <c r="EH229" s="5">
        <v>0.68269999999999997</v>
      </c>
      <c r="EI229" s="5">
        <v>0.81720000000000004</v>
      </c>
      <c r="EJ229" s="5">
        <v>0.1968</v>
      </c>
      <c r="EK229" s="5">
        <v>2.3699999999999999E-2</v>
      </c>
      <c r="EL229" s="5">
        <v>0.79810000000000003</v>
      </c>
      <c r="EM229" s="5">
        <v>0.39179999999999998</v>
      </c>
      <c r="EN229" s="5">
        <v>0.99980000000000002</v>
      </c>
      <c r="EO229" s="5">
        <v>1.3693</v>
      </c>
      <c r="EP229" s="4"/>
      <c r="EQ229" s="4"/>
      <c r="ER229" s="4"/>
      <c r="ES229" s="4"/>
      <c r="ET229" s="4"/>
      <c r="EU229" s="4"/>
      <c r="EV229" s="4"/>
      <c r="EW229" s="4"/>
      <c r="EX229" s="5"/>
      <c r="EY229" s="5"/>
      <c r="EZ229" s="5"/>
      <c r="FA229" s="5"/>
      <c r="FB229" s="5"/>
      <c r="FC229" s="5"/>
      <c r="FD229" s="5"/>
      <c r="FE229" s="5"/>
      <c r="FF229" s="4"/>
      <c r="FG229" s="4"/>
      <c r="FH229" s="4"/>
      <c r="FI229" s="4"/>
      <c r="FJ229" s="4"/>
      <c r="FK229" s="4"/>
      <c r="FL229" s="4"/>
      <c r="FM229" s="4"/>
      <c r="FN229" s="5"/>
      <c r="FO229" s="5"/>
      <c r="FP229" s="5"/>
      <c r="FQ229" s="5"/>
      <c r="FR229" s="5"/>
      <c r="FS229" s="5"/>
      <c r="FT229" s="5"/>
      <c r="FU229" s="5"/>
      <c r="FV229" s="4"/>
      <c r="FW229" s="4"/>
      <c r="FX229" s="4"/>
      <c r="FY229" s="4"/>
      <c r="FZ229" s="4"/>
      <c r="GA229" s="4"/>
      <c r="GB229" s="4"/>
      <c r="GC229" s="4"/>
      <c r="GD229" s="5"/>
      <c r="GE229" s="5"/>
      <c r="GF229" s="5"/>
      <c r="GG229" s="5"/>
      <c r="GH229" s="5"/>
      <c r="GI229" s="5"/>
      <c r="GJ229" s="5"/>
      <c r="GK229" s="5"/>
      <c r="GL229" s="4"/>
      <c r="GM229" s="4"/>
      <c r="GN229" s="4"/>
      <c r="GO229" s="4"/>
      <c r="GP229" s="4"/>
      <c r="GQ229" s="4"/>
      <c r="GR229" s="4"/>
      <c r="GS229" s="4"/>
      <c r="GT229" s="5"/>
      <c r="GU229" s="5"/>
      <c r="GV229" s="5"/>
      <c r="GW229" s="5"/>
      <c r="GX229" s="5"/>
      <c r="GY229" s="5"/>
      <c r="GZ229" s="5"/>
      <c r="HA229" s="5"/>
      <c r="HB229" s="4"/>
      <c r="HC229" s="4"/>
      <c r="HD229" s="4"/>
      <c r="HE229" s="4"/>
      <c r="HF229" s="4"/>
      <c r="HG229" s="4"/>
      <c r="HH229" s="4"/>
      <c r="HI229" s="4"/>
      <c r="HJ229" s="5"/>
      <c r="HK229" s="5"/>
      <c r="HL229" s="5"/>
      <c r="HM229" s="5"/>
      <c r="HN229" s="5"/>
      <c r="HO229" s="5"/>
      <c r="HP229" s="5"/>
      <c r="HQ229" s="5"/>
      <c r="HR229" s="4"/>
      <c r="HS229" s="4"/>
      <c r="HT229" s="4"/>
      <c r="HU229" s="4"/>
      <c r="HV229" s="4"/>
      <c r="HW229" s="4"/>
      <c r="HX229" s="4"/>
      <c r="HY229" s="4"/>
      <c r="HZ229" s="5"/>
      <c r="IA229" s="5"/>
      <c r="IB229" s="5"/>
      <c r="IC229" s="5"/>
      <c r="ID229" s="5"/>
      <c r="IE229" s="5"/>
      <c r="IF229" s="5"/>
      <c r="IG229" s="5"/>
      <c r="IH229" s="4"/>
      <c r="II229" s="4"/>
      <c r="IJ229" s="4"/>
      <c r="IK229" s="4"/>
      <c r="IL229" s="4"/>
      <c r="IM229" s="4"/>
      <c r="IN229" s="4"/>
      <c r="IO229" s="4"/>
      <c r="IP229" s="5"/>
      <c r="IQ229" s="5"/>
      <c r="IR229" s="5"/>
      <c r="IS229" s="5"/>
      <c r="IT229" s="5"/>
      <c r="IU229" s="5"/>
      <c r="IV229" s="5"/>
      <c r="IW229" s="5"/>
      <c r="IX229" s="4"/>
      <c r="IY229" s="4"/>
      <c r="IZ229" s="4"/>
      <c r="JA229" s="4"/>
      <c r="JB229" s="4"/>
      <c r="JC229" s="4"/>
      <c r="JD229" s="4"/>
      <c r="JE229" s="4"/>
      <c r="JF229" s="5"/>
      <c r="JG229" s="5"/>
      <c r="JH229" s="5"/>
      <c r="JI229" s="5"/>
      <c r="JJ229" s="5"/>
      <c r="JK229" s="5"/>
      <c r="JL229" s="5"/>
      <c r="JM229" s="5"/>
      <c r="JN229" s="4">
        <f t="shared" ref="JN229" si="160">AVERAGEIFS(B229:JM229,metrics.rec,"MAE")</f>
        <v>0.66870769230769234</v>
      </c>
      <c r="JO229" s="4">
        <f t="shared" ref="JO229" si="161">AVERAGEIFS(B229:JM229,metrics.rec,"MSE")</f>
        <v>0.78580769230769221</v>
      </c>
      <c r="JP229" s="4">
        <f t="shared" ref="JP229" si="162">AVERAGEIFS(B229:JM229,metrics.rec,"R")</f>
        <v>0.22841538461538463</v>
      </c>
      <c r="JQ229" s="4">
        <f t="shared" ref="JQ229" si="163">AVERAGEIFS(B229:JM229,metrics.rec,"Precision")</f>
        <v>1.6946153846153847E-2</v>
      </c>
      <c r="JR229" s="4">
        <f t="shared" ref="JR229" si="164">AVERAGEIFS(B229:JM229,metrics.rec,"Recall")</f>
        <v>0.8152846153846155</v>
      </c>
      <c r="JS229" s="4">
        <f t="shared" ref="JS229" si="165">AVERAGEIFS(B229:JM229,metrics.rec,"Coverage")</f>
        <v>0.40214615384615376</v>
      </c>
      <c r="JT229" s="4">
        <f t="shared" ref="JT229" si="166">AVERAGEIFS(B229:JM229,metrics.rec,"Recatio")</f>
        <v>0.99804615384615392</v>
      </c>
      <c r="JU229" s="4">
        <f t="shared" ref="JU229" si="167">AVERAGEIFS(B229:JM229,metrics.rec,"Time")</f>
        <v>1.7547615384615383</v>
      </c>
      <c r="JV229" s="1" t="str" cm="1">
        <f t="array" aca="1" ref="JV229" ca="1">CONCATENATE(INDIRECT(ADDRESS(1,MATCH(_xlfn.MINIFS(B229:JM229,metrics.rec,"MAE"),B229:JM229,0)+1)), ", ", INDIRECT(ADDRESS(2,MATCH(_xlfn.MINIFS(B229:JM229,metrics.rec,"MAE"),B229:JM229,0)+1)))</f>
        <v>k=5, r=0.1</v>
      </c>
      <c r="JW229" s="1" t="str" cm="1">
        <f t="array" aca="1" ref="JW229" ca="1">CONCATENATE(INDIRECT(ADDRESS(1,MATCH(_xlfn.MINIFS(B229:JM229,metrics.rec,"MSE"),B229:JM229,0)+1)), ", ", INDIRECT(ADDRESS(2,MATCH(_xlfn.MINIFS(B229:JM229,metrics.rec,"MSE"),B229:JM229,0)+1)))</f>
        <v>k=5, r=0.1</v>
      </c>
      <c r="JX229" s="1" t="str" cm="1">
        <f t="array" aca="1" ref="JX229" ca="1">CONCATENATE(INDIRECT(ADDRESS(1,MATCH(_xlfn.MAXIFS(B229:JM229,metrics.rec,"R"),B229:JM229,0)+1)), ", ", INDIRECT(ADDRESS(2,MATCH(_xlfn.MAXIFS(B229:JM229,metrics.rec,"R"),B229:JM229,0)+1)))</f>
        <v>k=10, r=0.1</v>
      </c>
      <c r="JY229" s="1" t="str" cm="1">
        <f t="array" aca="1" ref="JY229" ca="1">CONCATENATE(INDIRECT(ADDRESS(1,MATCH(_xlfn.MAXIFS(B229:JM229,metrics.rec,"Precision"),B229:JM229,0)+1)), ", ", INDIRECT(ADDRESS(2,MATCH(_xlfn.MAXIFS(B229:JM229,metrics.rec,"Precision"),B229:JM229,0)+1)))</f>
        <v>k=5, r=0.9</v>
      </c>
      <c r="JZ229" s="1" t="str" cm="1">
        <f t="array" aca="1" ref="JZ229" ca="1">CONCATENATE(INDIRECT(ADDRESS(1,MATCH(_xlfn.MAXIFS(B229:JM229,metrics.rec,"Recall"),B229:JM229,0)+1)), ", ", INDIRECT(ADDRESS(2,MATCH(_xlfn.MAXIFS(B229:JM229,metrics.rec,"Recall"),B229:JM229,0)+1)))</f>
        <v>k=5, r=0.1</v>
      </c>
      <c r="KA229" s="1" t="str" cm="1">
        <f t="array" aca="1" ref="KA229" ca="1">CONCATENATE(INDIRECT(ADDRESS(1,MATCH(_xlfn.MAXIFS(B229:JM229,metrics.rec,"Coverage"),B229:JM229,0)+1)), ", ", INDIRECT(ADDRESS(2,MATCH(_xlfn.MAXIFS(B229:JM229,metrics.rec,"Coverage"),B229:JM229,0)+1)))</f>
        <v>k=10, r=0.1</v>
      </c>
      <c r="KB229" s="1" t="str" cm="1">
        <f t="array" aca="1" ref="KB229" ca="1">CONCATENATE(INDIRECT(ADDRESS(1,MATCH(_xlfn.MAXIFS(B229:JM229,metrics.rec,"Recatio"),B229:JM229,0)+1)), ", ", INDIRECT(ADDRESS(2,MATCH(_xlfn.MAXIFS(B229:JM229,metrics.rec,"Recatio"),B229:JM229,0)+1)))</f>
        <v>k=5, r=0.1</v>
      </c>
      <c r="KC229" s="1" t="str" cm="1">
        <f t="array" aca="1" ref="KC229" ca="1">CONCATENATE(INDIRECT(ADDRESS(1,MATCH(_xlfn.MINIFS(B229:JM229,metrics.rec,"Time"),B229:JM229,0)+1)), ", ", INDIRECT(ADDRESS(2,MATCH(_xlfn.MINIFS(B229:JM229,metrics.rec,"Time"),B229:JM229,0)+1)))</f>
        <v>k=5, r=0.9</v>
      </c>
    </row>
    <row r="230" spans="1:289" x14ac:dyDescent="0.2">
      <c r="A230" s="1" t="s">
        <v>193</v>
      </c>
      <c r="B230" s="4">
        <v>0.61109999999999998</v>
      </c>
      <c r="C230" s="4">
        <v>0.64610000000000001</v>
      </c>
      <c r="D230" s="4">
        <v>0.313</v>
      </c>
      <c r="E230" s="4">
        <v>2.5000000000000001E-3</v>
      </c>
      <c r="F230" s="4">
        <v>0.86719999999999997</v>
      </c>
      <c r="G230" s="4"/>
      <c r="H230" s="4">
        <v>1</v>
      </c>
      <c r="I230" s="4">
        <v>7.3994999999999997</v>
      </c>
      <c r="J230" s="5"/>
      <c r="K230" s="5"/>
      <c r="L230" s="5"/>
      <c r="M230" s="5"/>
      <c r="N230" s="5"/>
      <c r="O230" s="5"/>
      <c r="P230" s="5"/>
      <c r="Q230" s="5"/>
      <c r="R230" s="4">
        <v>0.63239999999999996</v>
      </c>
      <c r="S230" s="4">
        <v>0.69130000000000003</v>
      </c>
      <c r="T230" s="4">
        <v>0.3009</v>
      </c>
      <c r="U230" s="4">
        <v>7.6E-3</v>
      </c>
      <c r="V230" s="4">
        <v>0.85360000000000003</v>
      </c>
      <c r="W230" s="4"/>
      <c r="X230" s="4">
        <v>1</v>
      </c>
      <c r="Y230" s="4">
        <v>5.9332000000000003</v>
      </c>
      <c r="Z230" s="5">
        <v>0.64249999999999996</v>
      </c>
      <c r="AA230" s="5">
        <v>0.71279999999999999</v>
      </c>
      <c r="AB230" s="5">
        <v>0.28539999999999999</v>
      </c>
      <c r="AC230" s="5">
        <v>1.0800000000000001E-2</v>
      </c>
      <c r="AD230" s="5">
        <v>0.84540000000000004</v>
      </c>
      <c r="AE230" s="5">
        <v>0.39450000000000002</v>
      </c>
      <c r="AF230" s="5">
        <v>1</v>
      </c>
      <c r="AG230" s="5">
        <v>5.3521000000000001</v>
      </c>
      <c r="AH230" s="4">
        <v>0.65639999999999998</v>
      </c>
      <c r="AI230" s="4">
        <v>0.74099999999999999</v>
      </c>
      <c r="AJ230" s="4">
        <v>0.27139999999999997</v>
      </c>
      <c r="AK230" s="4">
        <v>1.4500000000000001E-2</v>
      </c>
      <c r="AL230" s="4">
        <v>0.82789999999999997</v>
      </c>
      <c r="AM230" s="4"/>
      <c r="AN230" s="4">
        <v>1</v>
      </c>
      <c r="AO230" s="4">
        <v>4.6966000000000001</v>
      </c>
      <c r="AP230" s="5">
        <v>0.6804</v>
      </c>
      <c r="AQ230" s="5">
        <v>0.79200000000000004</v>
      </c>
      <c r="AR230" s="5">
        <v>0.24510000000000001</v>
      </c>
      <c r="AS230" s="5">
        <v>1.9E-2</v>
      </c>
      <c r="AT230" s="5">
        <v>0.81010000000000004</v>
      </c>
      <c r="AU230" s="5">
        <v>0.37719999999999998</v>
      </c>
      <c r="AV230" s="5">
        <v>1</v>
      </c>
      <c r="AW230" s="5">
        <v>4.4752999999999998</v>
      </c>
      <c r="AX230" s="4">
        <v>0.70489999999999997</v>
      </c>
      <c r="AY230" s="4">
        <v>0.85040000000000004</v>
      </c>
      <c r="AZ230" s="4">
        <v>0.216</v>
      </c>
      <c r="BA230" s="4">
        <v>2.5499999999999998E-2</v>
      </c>
      <c r="BB230" s="4">
        <v>0.78269999999999995</v>
      </c>
      <c r="BC230" s="4"/>
      <c r="BD230" s="4">
        <v>1</v>
      </c>
      <c r="BE230" s="4">
        <v>3.4005000000000001</v>
      </c>
      <c r="BF230" s="5">
        <v>0.73340000000000005</v>
      </c>
      <c r="BG230" s="5">
        <v>0.92159999999999997</v>
      </c>
      <c r="BH230" s="5">
        <v>0.1817</v>
      </c>
      <c r="BI230" s="5">
        <v>3.7999999999999999E-2</v>
      </c>
      <c r="BJ230" s="5">
        <v>0.72250000000000003</v>
      </c>
      <c r="BK230" s="5">
        <v>0.30099999999999999</v>
      </c>
      <c r="BL230" s="5">
        <v>0.99839999999999995</v>
      </c>
      <c r="BM230" s="5">
        <v>1.8945000000000001</v>
      </c>
      <c r="BN230" s="4">
        <v>0.77859999999999996</v>
      </c>
      <c r="BO230" s="4">
        <v>1.0424</v>
      </c>
      <c r="BP230" s="4">
        <v>0.12770000000000001</v>
      </c>
      <c r="BQ230" s="4">
        <v>7.8899999999999998E-2</v>
      </c>
      <c r="BR230" s="4">
        <v>0.53010000000000002</v>
      </c>
      <c r="BS230" s="4"/>
      <c r="BT230" s="4">
        <v>0.97670000000000001</v>
      </c>
      <c r="BU230" s="4">
        <v>1.0214000000000001</v>
      </c>
      <c r="BV230" s="5"/>
      <c r="BW230" s="5"/>
      <c r="BX230" s="5"/>
      <c r="BY230" s="5"/>
      <c r="BZ230" s="5"/>
      <c r="CA230" s="5"/>
      <c r="CB230" s="5"/>
      <c r="CC230" s="5"/>
      <c r="CD230" s="4"/>
      <c r="CE230" s="4"/>
      <c r="CF230" s="4"/>
      <c r="CG230" s="4"/>
      <c r="CH230" s="4"/>
      <c r="CI230" s="4"/>
      <c r="CJ230" s="4"/>
      <c r="CK230" s="4"/>
      <c r="CL230" s="5">
        <v>0.65880000000000005</v>
      </c>
      <c r="CM230" s="5">
        <v>0.74660000000000004</v>
      </c>
      <c r="CN230" s="5">
        <v>0.26910000000000001</v>
      </c>
      <c r="CO230" s="5">
        <v>1.43E-2</v>
      </c>
      <c r="CP230" s="5">
        <v>0.83030000000000004</v>
      </c>
      <c r="CQ230" s="5">
        <v>0.39019999999999999</v>
      </c>
      <c r="CR230" s="5">
        <v>1</v>
      </c>
      <c r="CS230" s="5">
        <v>6.6070000000000002</v>
      </c>
      <c r="CT230" s="4"/>
      <c r="CU230" s="4"/>
      <c r="CV230" s="4"/>
      <c r="CW230" s="4"/>
      <c r="CX230" s="4"/>
      <c r="CY230" s="4"/>
      <c r="CZ230" s="4"/>
      <c r="DA230" s="4"/>
      <c r="DB230" s="5"/>
      <c r="DC230" s="5"/>
      <c r="DD230" s="5"/>
      <c r="DE230" s="5"/>
      <c r="DF230" s="5"/>
      <c r="DG230" s="5"/>
      <c r="DH230" s="5"/>
      <c r="DI230" s="5"/>
      <c r="DJ230" s="4">
        <v>0.61619999999999997</v>
      </c>
      <c r="DK230" s="4">
        <v>0.65700000000000003</v>
      </c>
      <c r="DL230" s="4">
        <v>0.31830000000000003</v>
      </c>
      <c r="DM230" s="4">
        <v>2.5000000000000001E-3</v>
      </c>
      <c r="DN230" s="4">
        <v>0.86709999999999998</v>
      </c>
      <c r="DO230" s="4">
        <v>0.40799999999999997</v>
      </c>
      <c r="DP230" s="4">
        <v>1</v>
      </c>
      <c r="DQ230" s="4">
        <v>9.9672000000000001</v>
      </c>
      <c r="DR230" s="5">
        <v>0.63139999999999996</v>
      </c>
      <c r="DS230" s="5">
        <v>0.68969999999999998</v>
      </c>
      <c r="DT230" s="5">
        <v>0.30209999999999998</v>
      </c>
      <c r="DU230" s="5">
        <v>7.6E-3</v>
      </c>
      <c r="DV230" s="5">
        <v>0.85399999999999998</v>
      </c>
      <c r="DW230" s="5">
        <v>0.40150000000000002</v>
      </c>
      <c r="DX230" s="5">
        <v>1</v>
      </c>
      <c r="DY230" s="5">
        <v>6.7314999999999996</v>
      </c>
      <c r="DZ230" s="4">
        <v>0.65859999999999996</v>
      </c>
      <c r="EA230" s="4">
        <v>0.746</v>
      </c>
      <c r="EB230" s="4">
        <v>0.26860000000000001</v>
      </c>
      <c r="EC230" s="4">
        <v>1.44E-2</v>
      </c>
      <c r="ED230" s="4">
        <v>0.82930000000000004</v>
      </c>
      <c r="EE230" s="4">
        <v>0.39050000000000001</v>
      </c>
      <c r="EF230" s="4">
        <v>1</v>
      </c>
      <c r="EG230" s="4">
        <v>5.6093000000000002</v>
      </c>
      <c r="EH230" s="5">
        <v>0.70489999999999997</v>
      </c>
      <c r="EI230" s="5">
        <v>0.85050000000000003</v>
      </c>
      <c r="EJ230" s="5">
        <v>0.22059999999999999</v>
      </c>
      <c r="EK230" s="5">
        <v>2.5499999999999998E-2</v>
      </c>
      <c r="EL230" s="5">
        <v>0.78159999999999996</v>
      </c>
      <c r="EM230" s="5">
        <v>0.35649999999999998</v>
      </c>
      <c r="EN230" s="5">
        <v>0.99990000000000001</v>
      </c>
      <c r="EO230" s="5">
        <v>2.9045999999999998</v>
      </c>
      <c r="EP230" s="4"/>
      <c r="EQ230" s="4"/>
      <c r="ER230" s="4"/>
      <c r="ES230" s="4"/>
      <c r="ET230" s="4"/>
      <c r="EU230" s="4"/>
      <c r="EV230" s="4"/>
      <c r="EW230" s="4"/>
      <c r="EX230" s="5"/>
      <c r="EY230" s="5"/>
      <c r="EZ230" s="5"/>
      <c r="FA230" s="5"/>
      <c r="FB230" s="5"/>
      <c r="FC230" s="5"/>
      <c r="FD230" s="5"/>
      <c r="FE230" s="5"/>
      <c r="FF230" s="4"/>
      <c r="FG230" s="4"/>
      <c r="FH230" s="4"/>
      <c r="FI230" s="4"/>
      <c r="FJ230" s="4"/>
      <c r="FK230" s="4"/>
      <c r="FL230" s="4"/>
      <c r="FM230" s="4"/>
      <c r="FN230" s="5">
        <v>0.65810000000000002</v>
      </c>
      <c r="FO230" s="5">
        <v>0.74570000000000003</v>
      </c>
      <c r="FP230" s="5">
        <v>0.27229999999999999</v>
      </c>
      <c r="FQ230" s="5">
        <v>1.43E-2</v>
      </c>
      <c r="FR230" s="5">
        <v>0.83050000000000002</v>
      </c>
      <c r="FS230" s="5">
        <v>0.39079999999999998</v>
      </c>
      <c r="FT230" s="5">
        <v>1</v>
      </c>
      <c r="FU230" s="5">
        <v>5.7263000000000002</v>
      </c>
      <c r="FV230" s="4"/>
      <c r="FW230" s="4"/>
      <c r="FX230" s="4"/>
      <c r="FY230" s="4"/>
      <c r="FZ230" s="4"/>
      <c r="GA230" s="4"/>
      <c r="GB230" s="4"/>
      <c r="GC230" s="4"/>
      <c r="GD230" s="5"/>
      <c r="GE230" s="5"/>
      <c r="GF230" s="5"/>
      <c r="GG230" s="5"/>
      <c r="GH230" s="5"/>
      <c r="GI230" s="5"/>
      <c r="GJ230" s="5"/>
      <c r="GK230" s="5"/>
      <c r="GL230" s="4"/>
      <c r="GM230" s="4"/>
      <c r="GN230" s="4"/>
      <c r="GO230" s="4"/>
      <c r="GP230" s="4"/>
      <c r="GQ230" s="4"/>
      <c r="GR230" s="4"/>
      <c r="GS230" s="4"/>
      <c r="GT230" s="5"/>
      <c r="GU230" s="5"/>
      <c r="GV230" s="5"/>
      <c r="GW230" s="5"/>
      <c r="GX230" s="5"/>
      <c r="GY230" s="5"/>
      <c r="GZ230" s="5"/>
      <c r="HA230" s="5"/>
      <c r="HB230" s="4"/>
      <c r="HC230" s="4"/>
      <c r="HD230" s="4"/>
      <c r="HE230" s="4"/>
      <c r="HF230" s="4"/>
      <c r="HG230" s="4"/>
      <c r="HH230" s="4"/>
      <c r="HI230" s="4"/>
      <c r="HJ230" s="5"/>
      <c r="HK230" s="5"/>
      <c r="HL230" s="5"/>
      <c r="HM230" s="5"/>
      <c r="HN230" s="5"/>
      <c r="HO230" s="5"/>
      <c r="HP230" s="5"/>
      <c r="HQ230" s="5"/>
      <c r="HR230" s="4"/>
      <c r="HS230" s="4"/>
      <c r="HT230" s="4"/>
      <c r="HU230" s="4"/>
      <c r="HV230" s="4"/>
      <c r="HW230" s="4"/>
      <c r="HX230" s="4"/>
      <c r="HY230" s="4"/>
      <c r="HZ230" s="5"/>
      <c r="IA230" s="5"/>
      <c r="IB230" s="5"/>
      <c r="IC230" s="5"/>
      <c r="ID230" s="5"/>
      <c r="IE230" s="5"/>
      <c r="IF230" s="5"/>
      <c r="IG230" s="5"/>
      <c r="IH230" s="4"/>
      <c r="II230" s="4"/>
      <c r="IJ230" s="4"/>
      <c r="IK230" s="4"/>
      <c r="IL230" s="4"/>
      <c r="IM230" s="4"/>
      <c r="IN230" s="4"/>
      <c r="IO230" s="4"/>
      <c r="IP230" s="5"/>
      <c r="IQ230" s="5"/>
      <c r="IR230" s="5"/>
      <c r="IS230" s="5"/>
      <c r="IT230" s="5"/>
      <c r="IU230" s="5"/>
      <c r="IV230" s="5"/>
      <c r="IW230" s="5"/>
      <c r="IX230" s="4"/>
      <c r="IY230" s="4"/>
      <c r="IZ230" s="4"/>
      <c r="JA230" s="4"/>
      <c r="JB230" s="4"/>
      <c r="JC230" s="4"/>
      <c r="JD230" s="4"/>
      <c r="JE230" s="4"/>
      <c r="JF230" s="5"/>
      <c r="JG230" s="5"/>
      <c r="JH230" s="5"/>
      <c r="JI230" s="5"/>
      <c r="JJ230" s="5"/>
      <c r="JK230" s="5"/>
      <c r="JL230" s="5"/>
      <c r="JM230" s="5"/>
      <c r="JN230" s="4">
        <f t="shared" si="104"/>
        <v>0.66912142857142864</v>
      </c>
      <c r="JO230" s="4">
        <f t="shared" si="105"/>
        <v>0.77379285714285717</v>
      </c>
      <c r="JP230" s="4">
        <f t="shared" si="106"/>
        <v>0.25658571428571431</v>
      </c>
      <c r="JQ230" s="4">
        <f t="shared" si="107"/>
        <v>1.9671428571428569E-2</v>
      </c>
      <c r="JR230" s="4">
        <f t="shared" si="108"/>
        <v>0.80230714285714289</v>
      </c>
      <c r="JS230" s="4">
        <f t="shared" si="109"/>
        <v>0.37891111111111109</v>
      </c>
      <c r="JT230" s="4">
        <f t="shared" si="110"/>
        <v>0.99821428571428583</v>
      </c>
      <c r="JU230" s="4">
        <f t="shared" si="111"/>
        <v>5.1227857142857127</v>
      </c>
      <c r="JV230" s="1" t="str" cm="1">
        <f t="array" aca="1" ref="JV230" ca="1">CONCATENATE(INDIRECT(ADDRESS(1,MATCH(_xlfn.MINIFS(B230:JM230,metrics.rec,"MAE"),B230:JM230,0)+1)), ", ", INDIRECT(ADDRESS(2,MATCH(_xlfn.MINIFS(B230:JM230,metrics.rec,"MAE"),B230:JM230,0)+1)))</f>
        <v>k=5, r=0.1</v>
      </c>
      <c r="JW230" s="1" t="str" cm="1">
        <f t="array" aca="1" ref="JW230" ca="1">CONCATENATE(INDIRECT(ADDRESS(1,MATCH(_xlfn.MINIFS(B230:JM230,metrics.rec,"MSE"),B230:JM230,0)+1)), ", ", INDIRECT(ADDRESS(2,MATCH(_xlfn.MINIFS(B230:JM230,metrics.rec,"MSE"),B230:JM230,0)+1)))</f>
        <v>k=5, r=0.1</v>
      </c>
      <c r="JX230" s="1" t="str" cm="1">
        <f t="array" aca="1" ref="JX230" ca="1">CONCATENATE(INDIRECT(ADDRESS(1,MATCH(_xlfn.MAXIFS(B230:JM230,metrics.rec,"R"),B230:JM230,0)+1)), ", ", INDIRECT(ADDRESS(2,MATCH(_xlfn.MAXIFS(B230:JM230,metrics.rec,"R"),B230:JM230,0)+1)))</f>
        <v>k=10, r=0.1</v>
      </c>
      <c r="JY230" s="1" t="str" cm="1">
        <f t="array" aca="1" ref="JY230" ca="1">CONCATENATE(INDIRECT(ADDRESS(1,MATCH(_xlfn.MAXIFS(B230:JM230,metrics.rec,"Precision"),B230:JM230,0)+1)), ", ", INDIRECT(ADDRESS(2,MATCH(_xlfn.MAXIFS(B230:JM230,metrics.rec,"Precision"),B230:JM230,0)+1)))</f>
        <v>k=5, r=0.9</v>
      </c>
      <c r="JZ230" s="1" t="str" cm="1">
        <f t="array" aca="1" ref="JZ230" ca="1">CONCATENATE(INDIRECT(ADDRESS(1,MATCH(_xlfn.MAXIFS(B230:JM230,metrics.rec,"Recall"),B230:JM230,0)+1)), ", ", INDIRECT(ADDRESS(2,MATCH(_xlfn.MAXIFS(B230:JM230,metrics.rec,"Recall"),B230:JM230,0)+1)))</f>
        <v>k=5, r=0.1</v>
      </c>
      <c r="KA230" s="1" t="str" cm="1">
        <f t="array" aca="1" ref="KA230" ca="1">CONCATENATE(INDIRECT(ADDRESS(1,MATCH(_xlfn.MAXIFS(B230:JM230,metrics.rec,"Coverage"),B230:JM230,0)+1)), ", ", INDIRECT(ADDRESS(2,MATCH(_xlfn.MAXIFS(B230:JM230,metrics.rec,"Coverage"),B230:JM230,0)+1)))</f>
        <v>k=10, r=0.1</v>
      </c>
      <c r="KB230" s="1" t="str" cm="1">
        <f t="array" aca="1" ref="KB230" ca="1">CONCATENATE(INDIRECT(ADDRESS(1,MATCH(_xlfn.MAXIFS(B230:JM230,metrics.rec,"Recatio"),B230:JM230,0)+1)), ", ", INDIRECT(ADDRESS(2,MATCH(_xlfn.MAXIFS(B230:JM230,metrics.rec,"Recatio"),B230:JM230,0)+1)))</f>
        <v>k=5, r=0.1</v>
      </c>
      <c r="KC230" s="1" t="str" cm="1">
        <f t="array" aca="1" ref="KC230" ca="1">CONCATENATE(INDIRECT(ADDRESS(1,MATCH(_xlfn.MINIFS(B230:JM230,metrics.rec,"Time"),B230:JM230,0)+1)), ", ", INDIRECT(ADDRESS(2,MATCH(_xlfn.MINIFS(B230:JM230,metrics.rec,"Time"),B230:JM230,0)+1)))</f>
        <v>k=5, r=0.9</v>
      </c>
    </row>
    <row r="231" spans="1:289" x14ac:dyDescent="0.2">
      <c r="A231" s="1" t="s">
        <v>255</v>
      </c>
      <c r="B231" s="4">
        <v>0.63929999999999998</v>
      </c>
      <c r="C231" s="4">
        <v>0.7157</v>
      </c>
      <c r="D231" s="4">
        <v>0.25269999999999998</v>
      </c>
      <c r="E231" s="4">
        <v>2.8999999999999998E-3</v>
      </c>
      <c r="F231" s="4">
        <v>0.86650000000000005</v>
      </c>
      <c r="G231" s="4">
        <v>0.35099999999999998</v>
      </c>
      <c r="H231" s="4">
        <v>1</v>
      </c>
      <c r="I231" s="4">
        <v>3.0916999999999999</v>
      </c>
      <c r="J231" s="5"/>
      <c r="K231" s="5"/>
      <c r="L231" s="5"/>
      <c r="M231" s="5"/>
      <c r="N231" s="5"/>
      <c r="O231" s="5"/>
      <c r="P231" s="5"/>
      <c r="Q231" s="5"/>
      <c r="R231" s="4">
        <v>0.65400000000000003</v>
      </c>
      <c r="S231" s="4">
        <v>0.75049999999999994</v>
      </c>
      <c r="T231" s="4">
        <v>0.2364</v>
      </c>
      <c r="U231" s="4">
        <v>9.1000000000000004E-3</v>
      </c>
      <c r="V231" s="4">
        <v>0.85389999999999999</v>
      </c>
      <c r="W231" s="4">
        <v>0.33589999999999998</v>
      </c>
      <c r="X231" s="4">
        <v>1</v>
      </c>
      <c r="Y231" s="4">
        <v>2.3567999999999998</v>
      </c>
      <c r="Z231" s="5">
        <v>0.65800000000000003</v>
      </c>
      <c r="AA231" s="5">
        <v>0.7581</v>
      </c>
      <c r="AB231" s="5">
        <v>0.2238</v>
      </c>
      <c r="AC231" s="5">
        <v>1.29E-2</v>
      </c>
      <c r="AD231" s="5">
        <v>0.84489999999999998</v>
      </c>
      <c r="AE231" s="5">
        <v>0.33150000000000002</v>
      </c>
      <c r="AF231" s="5">
        <v>1</v>
      </c>
      <c r="AG231" s="5">
        <v>2.1116000000000001</v>
      </c>
      <c r="AH231" s="4">
        <v>0.66720000000000002</v>
      </c>
      <c r="AI231" s="4">
        <v>0.77790000000000004</v>
      </c>
      <c r="AJ231" s="4">
        <v>0.21479999999999999</v>
      </c>
      <c r="AK231" s="4">
        <v>1.72E-2</v>
      </c>
      <c r="AL231" s="4">
        <v>0.82769999999999999</v>
      </c>
      <c r="AM231" s="4">
        <v>0.3261</v>
      </c>
      <c r="AN231" s="4">
        <v>1</v>
      </c>
      <c r="AO231" s="4">
        <v>1.2957000000000001</v>
      </c>
      <c r="AP231" s="5">
        <v>0.67800000000000005</v>
      </c>
      <c r="AQ231" s="5">
        <v>0.80189999999999995</v>
      </c>
      <c r="AR231" s="5">
        <v>0.188</v>
      </c>
      <c r="AS231" s="5">
        <v>2.24E-2</v>
      </c>
      <c r="AT231" s="5">
        <v>0.80330000000000001</v>
      </c>
      <c r="AU231" s="5">
        <v>0.316</v>
      </c>
      <c r="AV231" s="5">
        <v>1</v>
      </c>
      <c r="AW231" s="5">
        <v>1.9524999999999999</v>
      </c>
      <c r="AX231" s="4">
        <v>0.69710000000000005</v>
      </c>
      <c r="AY231" s="4">
        <v>0.84330000000000005</v>
      </c>
      <c r="AZ231" s="4">
        <v>0.15240000000000001</v>
      </c>
      <c r="BA231" s="4">
        <v>2.8799999999999999E-2</v>
      </c>
      <c r="BB231" s="4">
        <v>0.76319999999999999</v>
      </c>
      <c r="BC231" s="4">
        <v>0.3075</v>
      </c>
      <c r="BD231" s="4">
        <v>1</v>
      </c>
      <c r="BE231" s="4">
        <v>1.55</v>
      </c>
      <c r="BF231" s="5">
        <v>0.72289999999999999</v>
      </c>
      <c r="BG231" s="5">
        <v>0.90739999999999998</v>
      </c>
      <c r="BH231" s="5">
        <v>0.1328</v>
      </c>
      <c r="BI231" s="5">
        <v>3.5400000000000001E-2</v>
      </c>
      <c r="BJ231" s="5">
        <v>0.68259999999999998</v>
      </c>
      <c r="BK231" s="5">
        <v>0.30559999999999998</v>
      </c>
      <c r="BL231" s="5">
        <v>0.99839999999999995</v>
      </c>
      <c r="BM231" s="5">
        <v>1.2528999999999999</v>
      </c>
      <c r="BN231" s="4">
        <v>0.7611</v>
      </c>
      <c r="BO231" s="4">
        <v>1.0004</v>
      </c>
      <c r="BP231" s="4">
        <v>9.6199999999999994E-2</v>
      </c>
      <c r="BQ231" s="4">
        <v>4.2299999999999997E-2</v>
      </c>
      <c r="BR231" s="4">
        <v>0.52969999999999995</v>
      </c>
      <c r="BS231" s="4">
        <v>0.31219999999999998</v>
      </c>
      <c r="BT231" s="4">
        <v>0.98</v>
      </c>
      <c r="BU231" s="4">
        <v>0.84030000000000005</v>
      </c>
      <c r="BV231" s="5"/>
      <c r="BW231" s="5"/>
      <c r="BX231" s="5"/>
      <c r="BY231" s="5"/>
      <c r="BZ231" s="5"/>
      <c r="CA231" s="5"/>
      <c r="CB231" s="5"/>
      <c r="CC231" s="5"/>
      <c r="CD231" s="4"/>
      <c r="CE231" s="4"/>
      <c r="CF231" s="4"/>
      <c r="CG231" s="4"/>
      <c r="CH231" s="4"/>
      <c r="CI231" s="4"/>
      <c r="CJ231" s="4"/>
      <c r="CK231" s="4"/>
      <c r="CL231" s="5">
        <v>0.66720000000000002</v>
      </c>
      <c r="CM231" s="5">
        <v>0.77910000000000001</v>
      </c>
      <c r="CN231" s="5">
        <v>0.20649999999999999</v>
      </c>
      <c r="CO231" s="5">
        <v>1.7299999999999999E-2</v>
      </c>
      <c r="CP231" s="5">
        <v>0.82850000000000001</v>
      </c>
      <c r="CQ231" s="5">
        <v>0.32269999999999999</v>
      </c>
      <c r="CR231" s="5">
        <v>1</v>
      </c>
      <c r="CS231" s="5">
        <v>1.6766000000000001</v>
      </c>
      <c r="CT231" s="4"/>
      <c r="CU231" s="4"/>
      <c r="CV231" s="4"/>
      <c r="CW231" s="4"/>
      <c r="CX231" s="4"/>
      <c r="CY231" s="4"/>
      <c r="CZ231" s="4"/>
      <c r="DA231" s="4"/>
      <c r="DB231" s="5"/>
      <c r="DC231" s="5"/>
      <c r="DD231" s="5"/>
      <c r="DE231" s="5"/>
      <c r="DF231" s="5"/>
      <c r="DG231" s="5"/>
      <c r="DH231" s="5"/>
      <c r="DI231" s="5"/>
      <c r="DJ231" s="4">
        <v>0.64259999999999995</v>
      </c>
      <c r="DK231" s="4">
        <v>0.72699999999999998</v>
      </c>
      <c r="DL231" s="4">
        <v>0.26590000000000003</v>
      </c>
      <c r="DM231" s="4">
        <v>2.8999999999999998E-3</v>
      </c>
      <c r="DN231" s="4">
        <v>0.86680000000000001</v>
      </c>
      <c r="DO231" s="4">
        <v>0.35299999999999998</v>
      </c>
      <c r="DP231" s="4">
        <v>1</v>
      </c>
      <c r="DQ231" s="4">
        <v>2.8856000000000002</v>
      </c>
      <c r="DR231" s="10"/>
      <c r="DS231" s="10"/>
      <c r="DT231" s="10"/>
      <c r="DU231" s="10"/>
      <c r="DV231" s="10"/>
      <c r="DW231" s="10"/>
      <c r="DX231" s="10"/>
      <c r="DY231" s="10"/>
      <c r="DZ231" s="4">
        <v>0.66679999999999995</v>
      </c>
      <c r="EA231" s="4">
        <v>0.77790000000000004</v>
      </c>
      <c r="EB231" s="4">
        <v>0.21029999999999999</v>
      </c>
      <c r="EC231" s="4">
        <v>1.7299999999999999E-2</v>
      </c>
      <c r="ED231" s="4">
        <v>0.82799999999999996</v>
      </c>
      <c r="EE231" s="4">
        <v>0.32329999999999998</v>
      </c>
      <c r="EF231" s="4">
        <v>1</v>
      </c>
      <c r="EG231" s="4">
        <v>2.0882000000000001</v>
      </c>
      <c r="EH231" s="5">
        <v>0.69679999999999997</v>
      </c>
      <c r="EI231" s="5">
        <v>0.8458</v>
      </c>
      <c r="EJ231" s="5">
        <v>0.1618</v>
      </c>
      <c r="EK231" s="5">
        <v>2.8799999999999999E-2</v>
      </c>
      <c r="EL231" s="5">
        <v>0.76339999999999997</v>
      </c>
      <c r="EM231" s="5">
        <v>0.3075</v>
      </c>
      <c r="EN231" s="5">
        <v>0.99980000000000002</v>
      </c>
      <c r="EO231" s="5">
        <v>1.6261000000000001</v>
      </c>
      <c r="EP231" s="4"/>
      <c r="EQ231" s="4"/>
      <c r="ER231" s="4"/>
      <c r="ES231" s="4"/>
      <c r="ET231" s="4"/>
      <c r="EU231" s="4"/>
      <c r="EV231" s="4"/>
      <c r="EW231" s="4"/>
      <c r="EX231" s="5"/>
      <c r="EY231" s="5"/>
      <c r="EZ231" s="5"/>
      <c r="FA231" s="5"/>
      <c r="FB231" s="5"/>
      <c r="FC231" s="5"/>
      <c r="FD231" s="5"/>
      <c r="FE231" s="5"/>
      <c r="FF231" s="4"/>
      <c r="FG231" s="4"/>
      <c r="FH231" s="4"/>
      <c r="FI231" s="4"/>
      <c r="FJ231" s="4"/>
      <c r="FK231" s="4"/>
      <c r="FL231" s="4"/>
      <c r="FM231" s="4"/>
      <c r="FN231" s="5"/>
      <c r="FO231" s="5"/>
      <c r="FP231" s="5"/>
      <c r="FQ231" s="5"/>
      <c r="FR231" s="5"/>
      <c r="FS231" s="5"/>
      <c r="FT231" s="5"/>
      <c r="FU231" s="5"/>
      <c r="FV231" s="4"/>
      <c r="FW231" s="4"/>
      <c r="FX231" s="4"/>
      <c r="FY231" s="4"/>
      <c r="FZ231" s="4"/>
      <c r="GA231" s="4"/>
      <c r="GB231" s="4"/>
      <c r="GC231" s="4"/>
      <c r="GD231" s="5"/>
      <c r="GE231" s="5"/>
      <c r="GF231" s="5"/>
      <c r="GG231" s="5"/>
      <c r="GH231" s="5"/>
      <c r="GI231" s="5"/>
      <c r="GJ231" s="5"/>
      <c r="GK231" s="5"/>
      <c r="GL231" s="4"/>
      <c r="GM231" s="4"/>
      <c r="GN231" s="4"/>
      <c r="GO231" s="4"/>
      <c r="GP231" s="4"/>
      <c r="GQ231" s="4"/>
      <c r="GR231" s="4"/>
      <c r="GS231" s="4"/>
      <c r="GT231" s="5"/>
      <c r="GU231" s="5"/>
      <c r="GV231" s="5"/>
      <c r="GW231" s="5"/>
      <c r="GX231" s="5"/>
      <c r="GY231" s="5"/>
      <c r="GZ231" s="5"/>
      <c r="HA231" s="5"/>
      <c r="HB231" s="4"/>
      <c r="HC231" s="4"/>
      <c r="HD231" s="4"/>
      <c r="HE231" s="4"/>
      <c r="HF231" s="4"/>
      <c r="HG231" s="4"/>
      <c r="HH231" s="4"/>
      <c r="HI231" s="4"/>
      <c r="HJ231" s="5"/>
      <c r="HK231" s="5"/>
      <c r="HL231" s="5"/>
      <c r="HM231" s="5"/>
      <c r="HN231" s="5"/>
      <c r="HO231" s="5"/>
      <c r="HP231" s="5"/>
      <c r="HQ231" s="5"/>
      <c r="HR231" s="4"/>
      <c r="HS231" s="4"/>
      <c r="HT231" s="4"/>
      <c r="HU231" s="4"/>
      <c r="HV231" s="4"/>
      <c r="HW231" s="4"/>
      <c r="HX231" s="4"/>
      <c r="HY231" s="4"/>
      <c r="HZ231" s="5"/>
      <c r="IA231" s="5"/>
      <c r="IB231" s="5"/>
      <c r="IC231" s="5"/>
      <c r="ID231" s="5"/>
      <c r="IE231" s="5"/>
      <c r="IF231" s="5"/>
      <c r="IG231" s="5"/>
      <c r="IH231" s="4"/>
      <c r="II231" s="4"/>
      <c r="IJ231" s="4"/>
      <c r="IK231" s="4"/>
      <c r="IL231" s="4"/>
      <c r="IM231" s="4"/>
      <c r="IN231" s="4"/>
      <c r="IO231" s="4"/>
      <c r="IP231" s="5"/>
      <c r="IQ231" s="5"/>
      <c r="IR231" s="5"/>
      <c r="IS231" s="5"/>
      <c r="IT231" s="5"/>
      <c r="IU231" s="5"/>
      <c r="IV231" s="5"/>
      <c r="IW231" s="5"/>
      <c r="IX231" s="4"/>
      <c r="IY231" s="4"/>
      <c r="IZ231" s="4"/>
      <c r="JA231" s="4"/>
      <c r="JB231" s="4"/>
      <c r="JC231" s="4"/>
      <c r="JD231" s="4"/>
      <c r="JE231" s="4"/>
      <c r="JF231" s="5"/>
      <c r="JG231" s="5"/>
      <c r="JH231" s="5"/>
      <c r="JI231" s="5"/>
      <c r="JJ231" s="5"/>
      <c r="JK231" s="5"/>
      <c r="JL231" s="5"/>
      <c r="JM231" s="5"/>
      <c r="JN231" s="4">
        <f t="shared" si="104"/>
        <v>0.67925000000000002</v>
      </c>
      <c r="JO231" s="4">
        <f t="shared" si="105"/>
        <v>0.80708333333333337</v>
      </c>
      <c r="JP231" s="4">
        <f t="shared" si="106"/>
        <v>0.19513333333333335</v>
      </c>
      <c r="JQ231" s="4">
        <f t="shared" si="107"/>
        <v>1.9774999999999997E-2</v>
      </c>
      <c r="JR231" s="4">
        <f t="shared" si="108"/>
        <v>0.7882083333333334</v>
      </c>
      <c r="JS231" s="4">
        <f t="shared" si="109"/>
        <v>0.32435833333333336</v>
      </c>
      <c r="JT231" s="4">
        <f t="shared" si="110"/>
        <v>0.99818333333333342</v>
      </c>
      <c r="JU231" s="4">
        <f t="shared" si="111"/>
        <v>1.8940000000000001</v>
      </c>
      <c r="JV231" s="1" t="str" cm="1">
        <f t="array" aca="1" ref="JV231" ca="1">CONCATENATE(INDIRECT(ADDRESS(1,MATCH(_xlfn.MINIFS(B231:JM231,metrics.rec,"MAE"),B231:JM231,0)+1)), ", ", INDIRECT(ADDRESS(2,MATCH(_xlfn.MINIFS(B231:JM231,metrics.rec,"MAE"),B231:JM231,0)+1)))</f>
        <v>k=5, r=0.1</v>
      </c>
      <c r="JW231" s="1" t="str" cm="1">
        <f t="array" aca="1" ref="JW231" ca="1">CONCATENATE(INDIRECT(ADDRESS(1,MATCH(_xlfn.MINIFS(B231:JM231,metrics.rec,"MSE"),B231:JM231,0)+1)), ", ", INDIRECT(ADDRESS(2,MATCH(_xlfn.MINIFS(B231:JM231,metrics.rec,"MSE"),B231:JM231,0)+1)))</f>
        <v>k=5, r=0.1</v>
      </c>
      <c r="JX231" s="1" t="str" cm="1">
        <f t="array" aca="1" ref="JX231" ca="1">CONCATENATE(INDIRECT(ADDRESS(1,MATCH(_xlfn.MAXIFS(B231:JM231,metrics.rec,"R"),B231:JM231,0)+1)), ", ", INDIRECT(ADDRESS(2,MATCH(_xlfn.MAXIFS(B231:JM231,metrics.rec,"R"),B231:JM231,0)+1)))</f>
        <v>k=10, r=0.1</v>
      </c>
      <c r="JY231" s="1" t="str" cm="1">
        <f t="array" aca="1" ref="JY231" ca="1">CONCATENATE(INDIRECT(ADDRESS(1,MATCH(_xlfn.MAXIFS(B231:JM231,metrics.rec,"Precision"),B231:JM231,0)+1)), ", ", INDIRECT(ADDRESS(2,MATCH(_xlfn.MAXIFS(B231:JM231,metrics.rec,"Precision"),B231:JM231,0)+1)))</f>
        <v>k=5, r=0.9</v>
      </c>
      <c r="JZ231" s="1" t="str" cm="1">
        <f t="array" aca="1" ref="JZ231" ca="1">CONCATENATE(INDIRECT(ADDRESS(1,MATCH(_xlfn.MAXIFS(B231:JM231,metrics.rec,"Recall"),B231:JM231,0)+1)), ", ", INDIRECT(ADDRESS(2,MATCH(_xlfn.MAXIFS(B231:JM231,metrics.rec,"Recall"),B231:JM231,0)+1)))</f>
        <v>k=10, r=0.1</v>
      </c>
      <c r="KA231" s="1" t="str" cm="1">
        <f t="array" aca="1" ref="KA231" ca="1">CONCATENATE(INDIRECT(ADDRESS(1,MATCH(_xlfn.MAXIFS(B231:JM231,metrics.rec,"Coverage"),B231:JM231,0)+1)), ", ", INDIRECT(ADDRESS(2,MATCH(_xlfn.MAXIFS(B231:JM231,metrics.rec,"Coverage"),B231:JM231,0)+1)))</f>
        <v>k=10, r=0.1</v>
      </c>
      <c r="KB231" s="1" t="str" cm="1">
        <f t="array" aca="1" ref="KB231" ca="1">CONCATENATE(INDIRECT(ADDRESS(1,MATCH(_xlfn.MAXIFS(B231:JM231,metrics.rec,"Recatio"),B231:JM231,0)+1)), ", ", INDIRECT(ADDRESS(2,MATCH(_xlfn.MAXIFS(B231:JM231,metrics.rec,"Recatio"),B231:JM231,0)+1)))</f>
        <v>k=5, r=0.1</v>
      </c>
      <c r="KC231" s="1" t="str" cm="1">
        <f t="array" aca="1" ref="KC231" ca="1">CONCATENATE(INDIRECT(ADDRESS(1,MATCH(_xlfn.MINIFS(B231:JM231,metrics.rec,"Time"),B231:JM231,0)+1)), ", ", INDIRECT(ADDRESS(2,MATCH(_xlfn.MINIFS(B231:JM231,metrics.rec,"Time"),B231:JM231,0)+1)))</f>
        <v>k=5, r=0.9</v>
      </c>
    </row>
    <row r="232" spans="1:289" x14ac:dyDescent="0.2">
      <c r="A232" s="1" t="s">
        <v>257</v>
      </c>
      <c r="B232" s="4">
        <v>0.6371</v>
      </c>
      <c r="C232" s="4">
        <v>0.70379999999999998</v>
      </c>
      <c r="D232" s="4">
        <v>0.25119999999999998</v>
      </c>
      <c r="E232" s="4">
        <v>4.0000000000000001E-3</v>
      </c>
      <c r="F232" s="4">
        <v>0.85650000000000004</v>
      </c>
      <c r="G232" s="4">
        <v>0.24879999999999999</v>
      </c>
      <c r="H232" s="4">
        <v>1</v>
      </c>
      <c r="I232" s="4">
        <v>2.8058000000000001</v>
      </c>
      <c r="J232" s="5"/>
      <c r="K232" s="5"/>
      <c r="L232" s="5"/>
      <c r="M232" s="5"/>
      <c r="N232" s="5"/>
      <c r="O232" s="5"/>
      <c r="P232" s="5"/>
      <c r="Q232" s="5"/>
      <c r="R232" s="4">
        <v>0.64949999999999997</v>
      </c>
      <c r="S232" s="4">
        <v>0.73409999999999997</v>
      </c>
      <c r="T232" s="4">
        <v>0.23860000000000001</v>
      </c>
      <c r="U232" s="4">
        <v>1.24E-2</v>
      </c>
      <c r="V232" s="4">
        <v>0.84419999999999995</v>
      </c>
      <c r="W232" s="4">
        <v>0.24310000000000001</v>
      </c>
      <c r="X232" s="4">
        <v>1</v>
      </c>
      <c r="Y232" s="4">
        <v>2.1791999999999998</v>
      </c>
      <c r="Z232" s="5">
        <v>0.65269999999999995</v>
      </c>
      <c r="AA232" s="5">
        <v>0.74080000000000001</v>
      </c>
      <c r="AB232" s="5">
        <v>0.22570000000000001</v>
      </c>
      <c r="AC232" s="5">
        <v>1.72E-2</v>
      </c>
      <c r="AD232" s="5">
        <v>0.83479999999999999</v>
      </c>
      <c r="AE232" s="5">
        <v>0.24479999999999999</v>
      </c>
      <c r="AF232" s="5">
        <v>1</v>
      </c>
      <c r="AG232" s="5">
        <v>2.0676999999999999</v>
      </c>
      <c r="AH232" s="4">
        <v>0.65910000000000002</v>
      </c>
      <c r="AI232" s="4">
        <v>0.75439999999999996</v>
      </c>
      <c r="AJ232" s="4">
        <v>0.21779999999999999</v>
      </c>
      <c r="AK232" s="4">
        <v>2.2499999999999999E-2</v>
      </c>
      <c r="AL232" s="4">
        <v>0.8196</v>
      </c>
      <c r="AM232" s="4">
        <v>0.247</v>
      </c>
      <c r="AN232" s="4">
        <v>1</v>
      </c>
      <c r="AO232" s="4">
        <v>1.2163999999999999</v>
      </c>
      <c r="AP232" s="5">
        <v>0.66739999999999999</v>
      </c>
      <c r="AQ232" s="5">
        <v>0.77280000000000004</v>
      </c>
      <c r="AR232" s="5">
        <v>0.1903</v>
      </c>
      <c r="AS232" s="5">
        <v>2.81E-2</v>
      </c>
      <c r="AT232" s="5">
        <v>0.79890000000000005</v>
      </c>
      <c r="AU232" s="5">
        <v>0.25119999999999998</v>
      </c>
      <c r="AV232" s="5">
        <v>1</v>
      </c>
      <c r="AW232" s="5">
        <v>1.5525</v>
      </c>
      <c r="AX232" s="4">
        <v>0.68110000000000004</v>
      </c>
      <c r="AY232" s="4">
        <v>0.80259999999999998</v>
      </c>
      <c r="AZ232" s="4">
        <v>0.1653</v>
      </c>
      <c r="BA232" s="4">
        <v>3.3700000000000001E-2</v>
      </c>
      <c r="BB232" s="4">
        <v>0.76700000000000002</v>
      </c>
      <c r="BC232" s="4">
        <v>0.26440000000000002</v>
      </c>
      <c r="BD232" s="4">
        <v>1</v>
      </c>
      <c r="BE232" s="4">
        <v>1.2721</v>
      </c>
      <c r="BF232" s="5">
        <v>0.70220000000000005</v>
      </c>
      <c r="BG232" s="5">
        <v>0.85540000000000005</v>
      </c>
      <c r="BH232" s="5">
        <v>0.14899999999999999</v>
      </c>
      <c r="BI232" s="5">
        <v>3.9699999999999999E-2</v>
      </c>
      <c r="BJ232" s="5">
        <v>0.70189999999999997</v>
      </c>
      <c r="BK232" s="5">
        <v>0.28029999999999999</v>
      </c>
      <c r="BL232" s="5">
        <v>0.99839999999999995</v>
      </c>
      <c r="BM232" s="5">
        <v>0.98450000000000004</v>
      </c>
      <c r="BN232" s="4">
        <v>0.74080000000000001</v>
      </c>
      <c r="BO232" s="4">
        <v>0.94910000000000005</v>
      </c>
      <c r="BP232" s="4">
        <v>0.1053</v>
      </c>
      <c r="BQ232" s="4">
        <v>5.3900000000000003E-2</v>
      </c>
      <c r="BR232" s="4">
        <v>0.53939999999999999</v>
      </c>
      <c r="BS232" s="4">
        <v>0.2492</v>
      </c>
      <c r="BT232" s="4">
        <v>0.97640000000000005</v>
      </c>
      <c r="BU232" s="4">
        <v>0.61950000000000005</v>
      </c>
      <c r="BV232" s="5"/>
      <c r="BW232" s="5"/>
      <c r="BX232" s="5"/>
      <c r="BY232" s="5"/>
      <c r="BZ232" s="5"/>
      <c r="CA232" s="5"/>
      <c r="CB232" s="5"/>
      <c r="CC232" s="5"/>
      <c r="CD232" s="4"/>
      <c r="CE232" s="4"/>
      <c r="CF232" s="4"/>
      <c r="CG232" s="4"/>
      <c r="CH232" s="4"/>
      <c r="CI232" s="4"/>
      <c r="CJ232" s="4"/>
      <c r="CK232" s="4"/>
      <c r="CL232" s="5">
        <v>0.65939999999999999</v>
      </c>
      <c r="CM232" s="5">
        <v>0.75680000000000003</v>
      </c>
      <c r="CN232" s="5">
        <v>0.20899999999999999</v>
      </c>
      <c r="CO232" s="5">
        <v>2.2499999999999999E-2</v>
      </c>
      <c r="CP232" s="5">
        <v>0.82040000000000002</v>
      </c>
      <c r="CQ232" s="5">
        <v>0.2457</v>
      </c>
      <c r="CR232" s="5">
        <v>1</v>
      </c>
      <c r="CS232" s="5">
        <v>1.4593</v>
      </c>
      <c r="CT232" s="4"/>
      <c r="CU232" s="4"/>
      <c r="CV232" s="4"/>
      <c r="CW232" s="4"/>
      <c r="CX232" s="4"/>
      <c r="CY232" s="4"/>
      <c r="CZ232" s="4"/>
      <c r="DA232" s="4"/>
      <c r="DB232" s="5"/>
      <c r="DC232" s="5"/>
      <c r="DD232" s="5"/>
      <c r="DE232" s="5"/>
      <c r="DF232" s="5"/>
      <c r="DG232" s="5"/>
      <c r="DH232" s="5"/>
      <c r="DI232" s="5"/>
      <c r="DJ232" s="4">
        <v>0.64149999999999996</v>
      </c>
      <c r="DK232" s="4">
        <v>0.71889999999999998</v>
      </c>
      <c r="DL232" s="4">
        <v>0.25650000000000001</v>
      </c>
      <c r="DM232" s="4">
        <v>4.0000000000000001E-3</v>
      </c>
      <c r="DN232" s="4">
        <v>0.8569</v>
      </c>
      <c r="DO232" s="4">
        <v>0.25019999999999998</v>
      </c>
      <c r="DP232" s="4">
        <v>1</v>
      </c>
      <c r="DQ232" s="4">
        <v>2.4910000000000001</v>
      </c>
      <c r="DR232" s="10"/>
      <c r="DS232" s="10"/>
      <c r="DT232" s="10"/>
      <c r="DU232" s="10"/>
      <c r="DV232" s="10"/>
      <c r="DW232" s="10"/>
      <c r="DX232" s="10"/>
      <c r="DY232" s="10"/>
      <c r="DZ232" s="4">
        <v>0.65859999999999996</v>
      </c>
      <c r="EA232" s="4">
        <v>0.75470000000000004</v>
      </c>
      <c r="EB232" s="4">
        <v>0.21210000000000001</v>
      </c>
      <c r="EC232" s="4">
        <v>2.2499999999999999E-2</v>
      </c>
      <c r="ED232" s="4">
        <v>0.82040000000000002</v>
      </c>
      <c r="EE232" s="4">
        <v>0.24629999999999999</v>
      </c>
      <c r="EF232" s="4">
        <v>1</v>
      </c>
      <c r="EG232" s="4">
        <v>1.8089</v>
      </c>
      <c r="EH232" s="5">
        <v>0.68069999999999997</v>
      </c>
      <c r="EI232" s="5">
        <v>0.80500000000000005</v>
      </c>
      <c r="EJ232" s="5">
        <v>0.1767</v>
      </c>
      <c r="EK232" s="5">
        <v>3.39E-2</v>
      </c>
      <c r="EL232" s="5">
        <v>0.76600000000000001</v>
      </c>
      <c r="EM232" s="5">
        <v>0.26300000000000001</v>
      </c>
      <c r="EN232" s="5">
        <v>0.99980000000000002</v>
      </c>
      <c r="EO232" s="5">
        <v>1.2988</v>
      </c>
      <c r="EP232" s="4"/>
      <c r="EQ232" s="4"/>
      <c r="ER232" s="4"/>
      <c r="ES232" s="4"/>
      <c r="ET232" s="4"/>
      <c r="EU232" s="4"/>
      <c r="EV232" s="4"/>
      <c r="EW232" s="4"/>
      <c r="EX232" s="5"/>
      <c r="EY232" s="5"/>
      <c r="EZ232" s="5"/>
      <c r="FA232" s="5"/>
      <c r="FB232" s="5"/>
      <c r="FC232" s="5"/>
      <c r="FD232" s="5"/>
      <c r="FE232" s="5"/>
      <c r="FF232" s="4"/>
      <c r="FG232" s="4"/>
      <c r="FH232" s="4"/>
      <c r="FI232" s="4"/>
      <c r="FJ232" s="4"/>
      <c r="FK232" s="4"/>
      <c r="FL232" s="4"/>
      <c r="FM232" s="4"/>
      <c r="FN232" s="5"/>
      <c r="FO232" s="5"/>
      <c r="FP232" s="5"/>
      <c r="FQ232" s="5"/>
      <c r="FR232" s="5"/>
      <c r="FS232" s="5"/>
      <c r="FT232" s="5"/>
      <c r="FU232" s="5"/>
      <c r="FV232" s="4"/>
      <c r="FW232" s="4"/>
      <c r="FX232" s="4"/>
      <c r="FY232" s="4"/>
      <c r="FZ232" s="4"/>
      <c r="GA232" s="4"/>
      <c r="GB232" s="4"/>
      <c r="GC232" s="4"/>
      <c r="GD232" s="5"/>
      <c r="GE232" s="5"/>
      <c r="GF232" s="5"/>
      <c r="GG232" s="5"/>
      <c r="GH232" s="5"/>
      <c r="GI232" s="5"/>
      <c r="GJ232" s="5"/>
      <c r="GK232" s="5"/>
      <c r="GL232" s="4"/>
      <c r="GM232" s="4"/>
      <c r="GN232" s="4"/>
      <c r="GO232" s="4"/>
      <c r="GP232" s="4"/>
      <c r="GQ232" s="4"/>
      <c r="GR232" s="4"/>
      <c r="GS232" s="4"/>
      <c r="GT232" s="5"/>
      <c r="GU232" s="5"/>
      <c r="GV232" s="5"/>
      <c r="GW232" s="5"/>
      <c r="GX232" s="5"/>
      <c r="GY232" s="5"/>
      <c r="GZ232" s="5"/>
      <c r="HA232" s="5"/>
      <c r="HB232" s="4"/>
      <c r="HC232" s="4"/>
      <c r="HD232" s="4"/>
      <c r="HE232" s="4"/>
      <c r="HF232" s="4"/>
      <c r="HG232" s="4"/>
      <c r="HH232" s="4"/>
      <c r="HI232" s="4"/>
      <c r="HJ232" s="5"/>
      <c r="HK232" s="5"/>
      <c r="HL232" s="5"/>
      <c r="HM232" s="5"/>
      <c r="HN232" s="5"/>
      <c r="HO232" s="5"/>
      <c r="HP232" s="5"/>
      <c r="HQ232" s="5"/>
      <c r="HR232" s="4"/>
      <c r="HS232" s="4"/>
      <c r="HT232" s="4"/>
      <c r="HU232" s="4"/>
      <c r="HV232" s="4"/>
      <c r="HW232" s="4"/>
      <c r="HX232" s="4"/>
      <c r="HY232" s="4"/>
      <c r="HZ232" s="5"/>
      <c r="IA232" s="5"/>
      <c r="IB232" s="5"/>
      <c r="IC232" s="5"/>
      <c r="ID232" s="5"/>
      <c r="IE232" s="5"/>
      <c r="IF232" s="5"/>
      <c r="IG232" s="5"/>
      <c r="IH232" s="4"/>
      <c r="II232" s="4"/>
      <c r="IJ232" s="4"/>
      <c r="IK232" s="4"/>
      <c r="IL232" s="4"/>
      <c r="IM232" s="4"/>
      <c r="IN232" s="4"/>
      <c r="IO232" s="4"/>
      <c r="IP232" s="5"/>
      <c r="IQ232" s="5"/>
      <c r="IR232" s="5"/>
      <c r="IS232" s="5"/>
      <c r="IT232" s="5"/>
      <c r="IU232" s="5"/>
      <c r="IV232" s="5"/>
      <c r="IW232" s="5"/>
      <c r="IX232" s="4"/>
      <c r="IY232" s="4"/>
      <c r="IZ232" s="4"/>
      <c r="JA232" s="4"/>
      <c r="JB232" s="4"/>
      <c r="JC232" s="4"/>
      <c r="JD232" s="4"/>
      <c r="JE232" s="4"/>
      <c r="JF232" s="5"/>
      <c r="JG232" s="5"/>
      <c r="JH232" s="5"/>
      <c r="JI232" s="5"/>
      <c r="JJ232" s="5"/>
      <c r="JK232" s="5"/>
      <c r="JL232" s="5"/>
      <c r="JM232" s="5"/>
      <c r="JN232" s="4">
        <f t="shared" si="104"/>
        <v>0.66917499999999996</v>
      </c>
      <c r="JO232" s="4">
        <f t="shared" si="105"/>
        <v>0.77903333333333336</v>
      </c>
      <c r="JP232" s="4">
        <f t="shared" si="106"/>
        <v>0.19979166666666667</v>
      </c>
      <c r="JQ232" s="4">
        <f t="shared" si="107"/>
        <v>2.4533333333333334E-2</v>
      </c>
      <c r="JR232" s="4">
        <f t="shared" si="108"/>
        <v>0.78549999999999998</v>
      </c>
      <c r="JS232" s="4">
        <f t="shared" si="109"/>
        <v>0.2528333333333333</v>
      </c>
      <c r="JT232" s="4">
        <f t="shared" si="110"/>
        <v>0.99788333333333334</v>
      </c>
      <c r="JU232" s="4">
        <f t="shared" si="111"/>
        <v>1.6463083333333337</v>
      </c>
      <c r="JV232" s="1" t="str" cm="1">
        <f t="array" aca="1" ref="JV232" ca="1">CONCATENATE(INDIRECT(ADDRESS(1,MATCH(_xlfn.MINIFS(B232:JM232,metrics.rec,"MAE"),B232:JM232,0)+1)), ", ", INDIRECT(ADDRESS(2,MATCH(_xlfn.MINIFS(B232:JM232,metrics.rec,"MAE"),B232:JM232,0)+1)))</f>
        <v>k=5, r=0.1</v>
      </c>
      <c r="JW232" s="1" t="str" cm="1">
        <f t="array" aca="1" ref="JW232" ca="1">CONCATENATE(INDIRECT(ADDRESS(1,MATCH(_xlfn.MINIFS(B232:JM232,metrics.rec,"MSE"),B232:JM232,0)+1)), ", ", INDIRECT(ADDRESS(2,MATCH(_xlfn.MINIFS(B232:JM232,metrics.rec,"MSE"),B232:JM232,0)+1)))</f>
        <v>k=5, r=0.1</v>
      </c>
      <c r="JX232" s="1" t="str" cm="1">
        <f t="array" aca="1" ref="JX232" ca="1">CONCATENATE(INDIRECT(ADDRESS(1,MATCH(_xlfn.MAXIFS(B232:JM232,metrics.rec,"R"),B232:JM232,0)+1)), ", ", INDIRECT(ADDRESS(2,MATCH(_xlfn.MAXIFS(B232:JM232,metrics.rec,"R"),B232:JM232,0)+1)))</f>
        <v>k=10, r=0.1</v>
      </c>
      <c r="JY232" s="1" t="str" cm="1">
        <f t="array" aca="1" ref="JY232" ca="1">CONCATENATE(INDIRECT(ADDRESS(1,MATCH(_xlfn.MAXIFS(B232:JM232,metrics.rec,"Precision"),B232:JM232,0)+1)), ", ", INDIRECT(ADDRESS(2,MATCH(_xlfn.MAXIFS(B232:JM232,metrics.rec,"Precision"),B232:JM232,0)+1)))</f>
        <v>k=5, r=0.9</v>
      </c>
      <c r="JZ232" s="1" t="str" cm="1">
        <f t="array" aca="1" ref="JZ232" ca="1">CONCATENATE(INDIRECT(ADDRESS(1,MATCH(_xlfn.MAXIFS(B232:JM232,metrics.rec,"Recall"),B232:JM232,0)+1)), ", ", INDIRECT(ADDRESS(2,MATCH(_xlfn.MAXIFS(B232:JM232,metrics.rec,"Recall"),B232:JM232,0)+1)))</f>
        <v>k=10, r=0.1</v>
      </c>
      <c r="KA232" s="1" t="str" cm="1">
        <f t="array" aca="1" ref="KA232" ca="1">CONCATENATE(INDIRECT(ADDRESS(1,MATCH(_xlfn.MAXIFS(B232:JM232,metrics.rec,"Coverage"),B232:JM232,0)+1)), ", ", INDIRECT(ADDRESS(2,MATCH(_xlfn.MAXIFS(B232:JM232,metrics.rec,"Coverage"),B232:JM232,0)+1)))</f>
        <v>k=5, r=0.8</v>
      </c>
      <c r="KB232" s="1" t="str" cm="1">
        <f t="array" aca="1" ref="KB232" ca="1">CONCATENATE(INDIRECT(ADDRESS(1,MATCH(_xlfn.MAXIFS(B232:JM232,metrics.rec,"Recatio"),B232:JM232,0)+1)), ", ", INDIRECT(ADDRESS(2,MATCH(_xlfn.MAXIFS(B232:JM232,metrics.rec,"Recatio"),B232:JM232,0)+1)))</f>
        <v>k=5, r=0.1</v>
      </c>
      <c r="KC232" s="1" t="str" cm="1">
        <f t="array" aca="1" ref="KC232" ca="1">CONCATENATE(INDIRECT(ADDRESS(1,MATCH(_xlfn.MINIFS(B232:JM232,metrics.rec,"Time"),B232:JM232,0)+1)), ", ", INDIRECT(ADDRESS(2,MATCH(_xlfn.MINIFS(B232:JM232,metrics.rec,"Time"),B232:JM232,0)+1)))</f>
        <v>k=5, r=0.9</v>
      </c>
    </row>
    <row r="233" spans="1:289" s="5" customFormat="1" x14ac:dyDescent="0.2">
      <c r="A233" s="1" t="s">
        <v>204</v>
      </c>
      <c r="B233" s="4"/>
      <c r="C233" s="4"/>
      <c r="D233" s="4"/>
      <c r="E233" s="4"/>
      <c r="F233" s="4"/>
      <c r="G233" s="4"/>
      <c r="H233" s="4"/>
      <c r="I233" s="4"/>
      <c r="R233" s="4"/>
      <c r="S233" s="4"/>
      <c r="T233" s="4"/>
      <c r="U233" s="4"/>
      <c r="V233" s="4"/>
      <c r="W233" s="4"/>
      <c r="X233" s="4"/>
      <c r="Y233" s="4"/>
      <c r="AH233" s="4"/>
      <c r="AI233" s="4"/>
      <c r="AJ233" s="4"/>
      <c r="AK233" s="4"/>
      <c r="AL233" s="4"/>
      <c r="AM233" s="4"/>
      <c r="AN233" s="4"/>
      <c r="AO233" s="4"/>
      <c r="AX233" s="4"/>
      <c r="AY233" s="4"/>
      <c r="AZ233" s="4"/>
      <c r="BA233" s="4"/>
      <c r="BB233" s="4"/>
      <c r="BC233" s="4"/>
      <c r="BD233" s="4"/>
      <c r="BE233" s="4"/>
      <c r="BN233" s="4"/>
      <c r="BO233" s="4"/>
      <c r="BP233" s="4"/>
      <c r="BQ233" s="4"/>
      <c r="BR233" s="4"/>
      <c r="BS233" s="4"/>
      <c r="BT233" s="4"/>
      <c r="BU233" s="4"/>
      <c r="CD233" s="4"/>
      <c r="CE233" s="4"/>
      <c r="CF233" s="4"/>
      <c r="CG233" s="4"/>
      <c r="CH233" s="4"/>
      <c r="CI233" s="4"/>
      <c r="CJ233" s="4"/>
      <c r="CK233" s="4"/>
      <c r="CT233" s="4"/>
      <c r="CU233" s="4"/>
      <c r="CV233" s="4"/>
      <c r="CW233" s="4"/>
      <c r="CX233" s="4"/>
      <c r="CY233" s="4"/>
      <c r="CZ233" s="4"/>
      <c r="DA233" s="4"/>
      <c r="DJ233" s="4"/>
      <c r="DK233" s="4"/>
      <c r="DL233" s="4"/>
      <c r="DM233" s="4"/>
      <c r="DN233" s="4"/>
      <c r="DO233" s="4"/>
      <c r="DP233" s="4"/>
      <c r="DQ233" s="4"/>
      <c r="DZ233" s="4"/>
      <c r="EA233" s="4"/>
      <c r="EB233" s="4"/>
      <c r="EC233" s="4"/>
      <c r="ED233" s="4"/>
      <c r="EE233" s="4"/>
      <c r="EF233" s="4"/>
      <c r="EG233" s="4"/>
      <c r="EP233" s="4"/>
      <c r="EQ233" s="4"/>
      <c r="ER233" s="4"/>
      <c r="ES233" s="4"/>
      <c r="ET233" s="4"/>
      <c r="EU233" s="4"/>
      <c r="EV233" s="4"/>
      <c r="EW233" s="4"/>
      <c r="FF233" s="4"/>
      <c r="FG233" s="4"/>
      <c r="FH233" s="4"/>
      <c r="FI233" s="4"/>
      <c r="FJ233" s="4"/>
      <c r="FK233" s="4"/>
      <c r="FL233" s="4"/>
      <c r="FM233" s="4"/>
      <c r="FV233" s="4"/>
      <c r="FW233" s="4"/>
      <c r="FX233" s="4"/>
      <c r="FY233" s="4"/>
      <c r="FZ233" s="4"/>
      <c r="GA233" s="4"/>
      <c r="GB233" s="4"/>
      <c r="GC233" s="4"/>
      <c r="GL233" s="4"/>
      <c r="GM233" s="4"/>
      <c r="GN233" s="4"/>
      <c r="GO233" s="4"/>
      <c r="GP233" s="4"/>
      <c r="GQ233" s="4"/>
      <c r="GR233" s="4"/>
      <c r="GS233" s="4"/>
      <c r="HB233" s="4"/>
      <c r="HC233" s="4"/>
      <c r="HD233" s="4"/>
      <c r="HE233" s="4"/>
      <c r="HF233" s="4"/>
      <c r="HG233" s="4"/>
      <c r="HH233" s="4"/>
      <c r="HI233" s="4"/>
      <c r="HR233" s="4"/>
      <c r="HS233" s="4"/>
      <c r="HT233" s="4"/>
      <c r="HU233" s="4"/>
      <c r="HV233" s="4"/>
      <c r="HW233" s="4"/>
      <c r="HX233" s="4"/>
      <c r="HY233" s="4"/>
      <c r="IH233" s="4"/>
      <c r="II233" s="4"/>
      <c r="IJ233" s="4"/>
      <c r="IK233" s="4"/>
      <c r="IL233" s="4"/>
      <c r="IM233" s="4"/>
      <c r="IN233" s="4"/>
      <c r="IO233" s="4"/>
      <c r="IX233" s="4"/>
      <c r="IY233" s="4"/>
      <c r="IZ233" s="4"/>
      <c r="JA233" s="4"/>
      <c r="JB233" s="4"/>
      <c r="JC233" s="4"/>
      <c r="JD233" s="4"/>
      <c r="JE233" s="4"/>
      <c r="JN233" s="4" t="e">
        <f t="shared" ref="JN233" si="168">AVERAGEIFS(B233:JM233,metrics.rec,"MAE")</f>
        <v>#DIV/0!</v>
      </c>
      <c r="JO233" s="4" t="e">
        <f t="shared" si="105"/>
        <v>#DIV/0!</v>
      </c>
      <c r="JP233" s="4" t="e">
        <f t="shared" si="106"/>
        <v>#DIV/0!</v>
      </c>
      <c r="JQ233" s="4" t="e">
        <f t="shared" si="107"/>
        <v>#DIV/0!</v>
      </c>
      <c r="JR233" s="4" t="e">
        <f t="shared" si="108"/>
        <v>#DIV/0!</v>
      </c>
      <c r="JS233" s="4" t="e">
        <f t="shared" si="109"/>
        <v>#DIV/0!</v>
      </c>
      <c r="JT233" s="4" t="e">
        <f t="shared" si="110"/>
        <v>#DIV/0!</v>
      </c>
      <c r="JU233" s="4" t="e">
        <f t="shared" si="111"/>
        <v>#DIV/0!</v>
      </c>
      <c r="JV233" s="1" t="e" cm="1">
        <f t="array" aca="1" ref="JV233" ca="1">CONCATENATE(INDIRECT(ADDRESS(1,MATCH(_xlfn.MINIFS(B233:JM233,metrics.rec,"MAE"),B233:JM233,0)+1)), ", ", INDIRECT(ADDRESS(2,MATCH(_xlfn.MINIFS(B233:JM233,metrics.rec,"MAE"),B233:JM233,0)+1)))</f>
        <v>#N/A</v>
      </c>
      <c r="JW233" s="1" t="e" cm="1">
        <f t="array" aca="1" ref="JW233" ca="1">CONCATENATE(INDIRECT(ADDRESS(1,MATCH(_xlfn.MINIFS(B233:JM233,metrics.rec,"MSE"),B233:JM233,0)+1)), ", ", INDIRECT(ADDRESS(2,MATCH(_xlfn.MINIFS(B233:JM233,metrics.rec,"MSE"),B233:JM233,0)+1)))</f>
        <v>#N/A</v>
      </c>
      <c r="JX233" s="1" t="e" cm="1">
        <f t="array" aca="1" ref="JX233" ca="1">CONCATENATE(INDIRECT(ADDRESS(1,MATCH(_xlfn.MAXIFS(B233:JM233,metrics.rec,"R"),B233:JM233,0)+1)), ", ", INDIRECT(ADDRESS(2,MATCH(_xlfn.MAXIFS(B233:JM233,metrics.rec,"R"),B233:JM233,0)+1)))</f>
        <v>#N/A</v>
      </c>
      <c r="JY233" s="1" t="e" cm="1">
        <f t="array" aca="1" ref="JY233" ca="1">CONCATENATE(INDIRECT(ADDRESS(1,MATCH(_xlfn.MAXIFS(B233:JM233,metrics.rec,"Precision"),B233:JM233,0)+1)), ", ", INDIRECT(ADDRESS(2,MATCH(_xlfn.MAXIFS(B233:JM233,metrics.rec,"Precision"),B233:JM233,0)+1)))</f>
        <v>#N/A</v>
      </c>
      <c r="JZ233" s="1" t="e" cm="1">
        <f t="array" aca="1" ref="JZ233" ca="1">CONCATENATE(INDIRECT(ADDRESS(1,MATCH(_xlfn.MAXIFS(B233:JM233,metrics.rec,"Recall"),B233:JM233,0)+1)), ", ", INDIRECT(ADDRESS(2,MATCH(_xlfn.MAXIFS(B233:JM233,metrics.rec,"Recall"),B233:JM233,0)+1)))</f>
        <v>#N/A</v>
      </c>
      <c r="KA233" s="1" t="e" cm="1">
        <f t="array" aca="1" ref="KA233" ca="1">CONCATENATE(INDIRECT(ADDRESS(1,MATCH(_xlfn.MAXIFS(B233:JM233,metrics.rec,"Coverage"),B233:JM233,0)+1)), ", ", INDIRECT(ADDRESS(2,MATCH(_xlfn.MAXIFS(B233:JM233,metrics.rec,"Coverage"),B233:JM233,0)+1)))</f>
        <v>#N/A</v>
      </c>
      <c r="KB233" s="1" t="e" cm="1">
        <f t="array" aca="1" ref="KB233" ca="1">CONCATENATE(INDIRECT(ADDRESS(1,MATCH(_xlfn.MAXIFS(B233:JM233,metrics.rec,"Recatio"),B233:JM233,0)+1)), ", ", INDIRECT(ADDRESS(2,MATCH(_xlfn.MAXIFS(B233:JM233,metrics.rec,"Recatio"),B233:JM233,0)+1)))</f>
        <v>#N/A</v>
      </c>
      <c r="KC233" s="1" t="e" cm="1">
        <f t="array" aca="1" ref="KC233" ca="1">CONCATENATE(INDIRECT(ADDRESS(1,MATCH(_xlfn.MINIFS(B233:JM233,metrics.rec,"Time"),B233:JM233,0)+1)), ", ", INDIRECT(ADDRESS(2,MATCH(_xlfn.MINIFS(B233:JM233,metrics.rec,"Time"),B233:JM233,0)+1)))</f>
        <v>#N/A</v>
      </c>
    </row>
    <row r="234" spans="1:289" x14ac:dyDescent="0.2">
      <c r="A234" s="7" t="s">
        <v>233</v>
      </c>
      <c r="B234" s="6" t="str" cm="1">
        <f t="array" aca="1" ref="B234" ca="1">INDIRECT(ADDRESS(MATCH(MIN(_xlfn._xlws.FILTER(B7:B233,H7:H233&gt;0.5)),B7:B233,0)+6,1))</f>
        <v>BI22.ZSim</v>
      </c>
      <c r="C234" s="6" t="str" cm="1">
        <f t="array" aca="1" ref="C234" ca="1">INDIRECT(ADDRESS(MATCH(MIN(_xlfn._xlws.FILTER(C7:C233,H7:H233&gt;0.5)),C7:C233,0)+6,1))</f>
        <v>BI22.ZSim</v>
      </c>
      <c r="D234" s="6" t="str" cm="1">
        <f t="array" aca="1" ref="D234" ca="1">INDIRECT(ADDRESS(MATCH(MAX(_xlfn._xlws.FILTER(D7:D233,H7:H233&gt;0.5)),D7:D233,0)+6,1))</f>
        <v>BI22.ZSim</v>
      </c>
      <c r="E234" s="6" t="str" cm="1">
        <f t="array" aca="1" ref="E234" ca="1">INDIRECT(ADDRESS(MATCH(MAX(_xlfn._xlws.FILTER(E7:E233,H7:H233&gt;0.5)),E7:E233,0)+6,1))</f>
        <v>BU01.JacEDS</v>
      </c>
      <c r="F234" s="6" t="str" cm="1">
        <f t="array" aca="1" ref="F234" ca="1">INDIRECT(ADDRESS(MATCH(MAX(_xlfn._xlws.FILTER(F7:F233,H7:H233&gt;0.5)),F7:F233,0)+6,1))</f>
        <v>BI01.JaccardMulti</v>
      </c>
      <c r="G234" s="6" t="str" cm="1">
        <f t="array" aca="1" ref="G234" ca="1">INDIRECT(ADDRESS(MATCH(MAX(_xlfn._xlws.FILTER(G7:G233,H7:H233&gt;0.5)),G7:G233,0)+6,1))</f>
        <v>BI01.JacEDS</v>
      </c>
      <c r="H234" s="6" t="str" cm="1">
        <f t="array" aca="1" ref="H234" ca="1">INDIRECT(ADDRESS(MATCH(MAX(_xlfn._xlws.FILTER(H7:H233,H7:H233&gt;0.5)),H7:H233,0)+6,1))</f>
        <v>AI01.Jaccard</v>
      </c>
      <c r="I234" s="6" t="str" cm="1">
        <f t="array" aca="1" ref="I234" ca="1">INDIRECT(ADDRESS(MATCH(MIN(_xlfn._xlws.FILTER(I7:I233,H7:H233&gt;0.5)),I7:I233,0)+6,1))</f>
        <v>CU14.Amer.CPC</v>
      </c>
      <c r="J234" s="1" t="str" cm="1">
        <f t="array" aca="1" ref="J234" ca="1">INDIRECT(ADDRESS(MATCH(MIN(_xlfn._xlws.FILTER(J7:J233,P7:P233&gt;cr)),J7:J233,0)+6,1))</f>
        <v>BI22.ZSim</v>
      </c>
      <c r="K234" s="1" t="str" cm="1">
        <f t="array" aca="1" ref="K234" ca="1">INDIRECT(ADDRESS(MATCH(MIN(_xlfn._xlws.FILTER(K7:K233,P7:P233&gt;cr)),K7:K233,0)+6,1))</f>
        <v>BI22.ZSim</v>
      </c>
      <c r="L234" s="1" t="str" cm="1">
        <f t="array" aca="1" ref="L234" ca="1">INDIRECT(ADDRESS(MATCH(MAX(_xlfn._xlws.FILTER(L7:L233,P7:P233&gt;cr)),L7:L233,0)+6,1))</f>
        <v>BI22.ZSim</v>
      </c>
      <c r="M234" s="1" t="str" cm="1">
        <f t="array" aca="1" ref="M234" ca="1">INDIRECT(ADDRESS(MATCH(MAX(_xlfn._xlws.FILTER(M7:M233,P7:P233&gt;cr)),M7:M233,0)+6,1))</f>
        <v>BU01.JacEDS</v>
      </c>
      <c r="N234" s="1" t="str" cm="1">
        <f t="array" aca="1" ref="N234" ca="1">INDIRECT(ADDRESS(MATCH(MAX(_xlfn._xlws.FILTER(N7:N233,P7:P233&gt;cr)),N7:N233,0)+6,1))</f>
        <v>BI01.JaccardMulti</v>
      </c>
      <c r="O234" s="1" t="str" cm="1">
        <f t="array" aca="1" ref="O234" ca="1">INDIRECT(ADDRESS(MATCH(MAX(_xlfn._xlws.FILTER(O7:O233,P7:P233&gt;cr)),O7:O233,0)+6,1))</f>
        <v>AU25.Coco</v>
      </c>
      <c r="P234" s="1" t="str" cm="1">
        <f t="array" aca="1" ref="P234" ca="1">INDIRECT(ADDRESS(MATCH(MAX(_xlfn._xlws.FILTER(P7:P233,P7:P233&gt;cr)),P7:P233,0)+6,1))</f>
        <v>AI01.Jaccard</v>
      </c>
      <c r="Q234" s="1" t="str" cm="1">
        <f t="array" aca="1" ref="Q234" ca="1">INDIRECT(ADDRESS(MATCH(MIN(_xlfn._xlws.FILTER(Q7:Q233,P7:P233&gt;cr)),Q7:Q233,0)+6,1))</f>
        <v>CU14.Amer.CPC</v>
      </c>
      <c r="R234" s="6" t="str" cm="1">
        <f t="array" aca="1" ref="R234" ca="1">INDIRECT(ADDRESS(MATCH(MIN(_xlfn._xlws.FILTER(R7:R233,X7:X233&gt;cr)),R7:R233,0)+6,1))</f>
        <v>BI22.ZSim</v>
      </c>
      <c r="S234" s="6" t="str" cm="1">
        <f t="array" aca="1" ref="S234" ca="1">INDIRECT(ADDRESS(MATCH(MIN(_xlfn._xlws.FILTER(S7:S233,X7:X233&gt;cr)),S7:S233,0)+6,1))</f>
        <v>BI22.ZSim</v>
      </c>
      <c r="T234" s="6" t="str" cm="1">
        <f t="array" aca="1" ref="T234" ca="1">INDIRECT(ADDRESS(MATCH(MAX(_xlfn._xlws.FILTER(T7:T233,X7:X233&gt;cr)),T7:T233,0)+6,1))</f>
        <v>BI22.ZSim</v>
      </c>
      <c r="U234" s="6" t="str" cm="1">
        <f t="array" aca="1" ref="U234" ca="1">INDIRECT(ADDRESS(MATCH(MAX(_xlfn._xlws.FILTER(U7:U233,X7:X233&gt;cr)),U7:U233,0)+6,1))</f>
        <v>AI05.SRC</v>
      </c>
      <c r="V234" s="6" t="str" cm="1">
        <f t="array" aca="1" ref="V234" ca="1">INDIRECT(ADDRESS(MATCH(MAX(_xlfn._xlws.FILTER(V7:V233,X7:X233&gt;cr)),V7:V233,0)+6,1))</f>
        <v>BI01.JacEDS</v>
      </c>
      <c r="W234" s="6" t="str" cm="1">
        <f t="array" aca="1" ref="W234" ca="1">INDIRECT(ADDRESS(MATCH(MAX(_xlfn._xlws.FILTER(W7:W233,X7:X233&gt;cr)),W7:W233,0)+6,1))</f>
        <v>BI01.JacEDS</v>
      </c>
      <c r="X234" s="6" t="str" cm="1">
        <f t="array" aca="1" ref="X234" ca="1">INDIRECT(ADDRESS(MATCH(MAX(_xlfn._xlws.FILTER(X7:X233,X7:X233&gt;cr)),X7:X233,0)+6,1))</f>
        <v>AI01.Jaccard</v>
      </c>
      <c r="Y234" s="6" t="str" cm="1">
        <f t="array" aca="1" ref="Y234" ca="1">INDIRECT(ADDRESS(MATCH(MIN(_xlfn._xlws.FILTER(Y7:Y233,X7:X233&gt;cr)),Y7:Y233,0)+6,1))</f>
        <v>BU16.TAN</v>
      </c>
      <c r="Z234" s="1" t="str" cm="1">
        <f t="array" aca="1" ref="Z234" ca="1">INDIRECT(ADDRESS(MATCH(MIN(_xlfn._xlws.FILTER(Z7:Z233,AF7:AF233&gt;cr)),Z7:Z233,0)+6,1))</f>
        <v>BI22.ZSim</v>
      </c>
      <c r="AA234" s="1" t="str" cm="1">
        <f t="array" aca="1" ref="AA234" ca="1">INDIRECT(ADDRESS(MATCH(MIN(_xlfn._xlws.FILTER(AA7:AA233,AF7:AF233&gt;cr)),AA7:AA233,0)+6,1))</f>
        <v>AI05.SRC</v>
      </c>
      <c r="AB234" s="1" t="str" cm="1">
        <f t="array" aca="1" ref="AB234" ca="1">INDIRECT(ADDRESS(MATCH(MAX(_xlfn._xlws.FILTER(AB7:AB233,AF7:AF233&gt;cr)),AB7:AB233,0)+6,1))</f>
        <v>BI22.ZSim</v>
      </c>
      <c r="AC234" s="1" t="str" cm="1">
        <f t="array" aca="1" ref="AC234" ca="1">INDIRECT(ADDRESS(MATCH(MAX(_xlfn._xlws.FILTER(AC7:AC233,AF7:AF233&gt;cr)),AC7:AC233,0)+6,1))</f>
        <v>AI05.SRC</v>
      </c>
      <c r="AD234" s="1" t="str" cm="1">
        <f t="array" aca="1" ref="AD234" ca="1">INDIRECT(ADDRESS(MATCH(MAX(_xlfn._xlws.FILTER(AD7:AD233,AF7:AF233&gt;cr)),AD7:AD233,0)+6,1))</f>
        <v>BI01.JacEDS</v>
      </c>
      <c r="AE234" s="1" t="str" cm="1">
        <f t="array" aca="1" ref="AE234" ca="1">INDIRECT(ADDRESS(MATCH(MAX(_xlfn._xlws.FILTER(AE7:AE233,AF7:AF233&gt;cr)),AE7:AE233,0)+6,1))</f>
        <v>AU25.Coco</v>
      </c>
      <c r="AF234" s="1" t="str" cm="1">
        <f t="array" aca="1" ref="AF234" ca="1">INDIRECT(ADDRESS(MATCH(MAX(_xlfn._xlws.FILTER(AF7:AF233,AF7:AF233&gt;cr)),AF7:AF233,0)+6,1))</f>
        <v>AI01.Jaccard</v>
      </c>
      <c r="AG234" s="1" t="str" cm="1">
        <f t="array" aca="1" ref="AG234" ca="1">INDIRECT(ADDRESS(MATCH(MIN(_xlfn._xlws.FILTER(AG7:AG233,AF7:AF233&gt;cr)),AG7:AG233,0)+6,1))</f>
        <v>CU14.SMD.NNSM</v>
      </c>
      <c r="AH234" s="6" t="str" cm="1">
        <f t="array" aca="1" ref="AH234" ca="1">INDIRECT(ADDRESS(MATCH(MIN(_xlfn._xlws.FILTER(AH7:AH233,AN7:AN233&gt;cr)),AH7:AH233,0)+6,1))</f>
        <v>AI05.SRC</v>
      </c>
      <c r="AI234" s="6" t="str" cm="1">
        <f t="array" aca="1" ref="AI234" ca="1">INDIRECT(ADDRESS(MATCH(MIN(_xlfn._xlws.FILTER(AI7:AI233,AN7:AN233&gt;cr)),AI7:AI233,0)+6,1))</f>
        <v>AI05.SRC</v>
      </c>
      <c r="AJ234" s="6" t="str" cm="1">
        <f t="array" aca="1" ref="AJ234" ca="1">INDIRECT(ADDRESS(MATCH(MAX(_xlfn._xlws.FILTER(AJ7:AJ233,AN7:AN233&gt;cr)),AJ7:AJ233,0)+6,1))</f>
        <v>BI07.PSSJ</v>
      </c>
      <c r="AK234" s="6" t="str" cm="1">
        <f t="array" aca="1" ref="AK234" ca="1">INDIRECT(ADDRESS(MATCH(MAX(_xlfn._xlws.FILTER(AK7:AK233,AN7:AN233&gt;cr)),AK7:AK233,0)+6,1))</f>
        <v>AI05.SRC</v>
      </c>
      <c r="AL234" s="6" t="str" cm="1">
        <f t="array" aca="1" ref="AL234" ca="1">INDIRECT(ADDRESS(MATCH(MAX(_xlfn._xlws.FILTER(AL7:AL233,AN7:AN233&gt;cr)),AL7:AL233,0)+6,1))</f>
        <v>BI01.JacEDS</v>
      </c>
      <c r="AM234" s="6" t="str" cm="1">
        <f t="array" aca="1" ref="AM234" ca="1">INDIRECT(ADDRESS(MATCH(MAX(_xlfn._xlws.FILTER(AM7:AM233,AN7:AN233&gt;cr)),AM7:AM233,0)+6,1))</f>
        <v>BI01.JacEDS</v>
      </c>
      <c r="AN234" s="6" t="str" cm="1">
        <f t="array" aca="1" ref="AN234" ca="1">INDIRECT(ADDRESS(MATCH(MAX(_xlfn._xlws.FILTER(AN7:AN233,AN7:AN233&gt;cr)),AN7:AN233,0)+6,1))</f>
        <v>AI01.Jaccard</v>
      </c>
      <c r="AO234" s="6" t="str" cm="1">
        <f t="array" aca="1" ref="AO234" ca="1">INDIRECT(ADDRESS(MATCH(MIN(_xlfn._xlws.FILTER(AO7:AO233,AN7:AN233&gt;cr)),AO7:AO233,0)+6,1))</f>
        <v>CU14.SMD.PSS</v>
      </c>
      <c r="AP234" s="1" t="str" cm="1">
        <f t="array" aca="1" ref="AP234" ca="1">INDIRECT(ADDRESS(MATCH(MIN(_xlfn._xlws.FILTER(AP7:AP233,AV7:AV233&gt;cr)),AP7:AP233,0)+6,1))</f>
        <v>AI05.SRC</v>
      </c>
      <c r="AQ234" s="1" t="str" cm="1">
        <f t="array" aca="1" ref="AQ234" ca="1">INDIRECT(ADDRESS(MATCH(MIN(_xlfn._xlws.FILTER(AQ7:AQ233,AV7:AV233&gt;cr)),AQ7:AQ233,0)+6,1))</f>
        <v>AI05.SRC</v>
      </c>
      <c r="AR234" s="1" t="str" cm="1">
        <f t="array" aca="1" ref="AR234" ca="1">INDIRECT(ADDRESS(MATCH(MAX(_xlfn._xlws.FILTER(AR7:AR233,AV7:AV233&gt;cr)),AR7:AR233,0)+6,1))</f>
        <v>BI22.ZSim</v>
      </c>
      <c r="AS234" s="1" t="str" cm="1">
        <f t="array" aca="1" ref="AS234" ca="1">INDIRECT(ADDRESS(MATCH(MAX(_xlfn._xlws.FILTER(AS7:AS233,AV7:AV233&gt;cr)),AS7:AS233,0)+6,1))</f>
        <v>AI05.SRC</v>
      </c>
      <c r="AT234" s="1" t="str" cm="1">
        <f t="array" aca="1" ref="AT234" ca="1">INDIRECT(ADDRESS(MATCH(MAX(_xlfn._xlws.FILTER(AT7:AT233,AV7:AV233&gt;cr)),AT7:AT233,0)+6,1))</f>
        <v>BI01.JacEDS</v>
      </c>
      <c r="AU234" s="1" t="str" cm="1">
        <f t="array" aca="1" ref="AU234" ca="1">INDIRECT(ADDRESS(MATCH(MAX(_xlfn._xlws.FILTER(AU7:AU233,AV7:AV233&gt;cr)),AU7:AU233,0)+6,1))</f>
        <v>AU25.Coco</v>
      </c>
      <c r="AV234" s="1" t="str" cm="1">
        <f t="array" aca="1" ref="AV234" ca="1">INDIRECT(ADDRESS(MATCH(MAX(_xlfn._xlws.FILTER(AV7:AV233,AV7:AV233&gt;cr)),AV7:AV233,0)+6,1))</f>
        <v>AI01.Jaccard</v>
      </c>
      <c r="AW234" s="1" t="str" cm="1">
        <f t="array" aca="1" ref="AW234" ca="1">INDIRECT(ADDRESS(MATCH(MIN(_xlfn._xlws.FILTER(AW7:AW233,AV7:AV233&gt;cr)),AW7:AW233,0)+6,1))</f>
        <v>CU01.IJ.Pearson</v>
      </c>
      <c r="AX234" s="6" t="str" cm="1">
        <f t="array" aca="1" ref="AX234" ca="1">INDIRECT(ADDRESS(MATCH(MIN(_xlfn._xlws.FILTER(AX7:AX233,BD7:BD233&gt;cr)),AX7:AX233,0)+6,1))</f>
        <v>BI22.ZSim</v>
      </c>
      <c r="AY234" s="6" t="str" cm="1">
        <f t="array" aca="1" ref="AY234" ca="1">INDIRECT(ADDRESS(MATCH(MIN(_xlfn._xlws.FILTER(AY7:AY233,BD7:BD233&gt;cr)),AY7:AY233,0)+6,1))</f>
        <v>BI22.ESim3</v>
      </c>
      <c r="AZ234" s="6" t="str" cm="1">
        <f t="array" aca="1" ref="AZ234" ca="1">INDIRECT(ADDRESS(MATCH(MAX(_xlfn._xlws.FILTER(AZ7:AZ233,BD7:BD233&gt;cr)),AZ7:AZ233,0)+6,1))</f>
        <v>BI03.IPWR</v>
      </c>
      <c r="BA234" s="6" t="str" cm="1">
        <f t="array" aca="1" ref="BA234" ca="1">INDIRECT(ADDRESS(MATCH(MAX(_xlfn._xlws.FILTER(BA7:BA233,BD7:BD233&gt;cr)),BA7:BA233,0)+6,1))</f>
        <v>BU01.JacEDS</v>
      </c>
      <c r="BB234" s="6" t="str" cm="1">
        <f t="array" aca="1" ref="BB234" ca="1">INDIRECT(ADDRESS(MATCH(MAX(_xlfn._xlws.FILTER(BB7:BB233,BD7:BD233&gt;cr)),BB7:BB233,0)+6,1))</f>
        <v>BI01.JacEDS</v>
      </c>
      <c r="BC234" s="6" t="str" cm="1">
        <f t="array" aca="1" ref="BC234" ca="1">INDIRECT(ADDRESS(MATCH(MAX(_xlfn._xlws.FILTER(BC7:BC233,BD7:BD233&gt;cr)),BC7:BC233,0)+6,1))</f>
        <v>BI01.JacEDS</v>
      </c>
      <c r="BD234" s="6" t="str" cm="1">
        <f t="array" aca="1" ref="BD234" ca="1">INDIRECT(ADDRESS(MATCH(MAX(_xlfn._xlws.FILTER(BD7:BD233,BD7:BD233&gt;cr)),BD7:BD233,0)+6,1))</f>
        <v>AI01.Jaccard</v>
      </c>
      <c r="BE234" s="6" t="str" cm="1">
        <f t="array" aca="1" ref="BE234" ca="1">INDIRECT(ADDRESS(MATCH(MIN(_xlfn._xlws.FILTER(BE7:BE233,BD7:BD233&gt;cr)),BE7:BE233,0)+6,1))</f>
        <v>CU14.SMD.TA</v>
      </c>
      <c r="BF234" s="1" t="str" cm="1">
        <f t="array" aca="1" ref="BF234" ca="1">INDIRECT(ADDRESS(MATCH(MIN(_xlfn._xlws.FILTER(BF7:BF233,BL7:BL233&gt;cr)),BF7:BF233,0)+6,1))</f>
        <v>BI03.IPWR</v>
      </c>
      <c r="BG234" s="1" t="str" cm="1">
        <f t="array" aca="1" ref="BG234" ca="1">INDIRECT(ADDRESS(MATCH(MIN(_xlfn._xlws.FILTER(BG7:BG233,BL7:BL233&gt;cr)),BG7:BG233,0)+6,1))</f>
        <v>BI03.IPWR</v>
      </c>
      <c r="BH234" s="1" t="str" cm="1">
        <f t="array" aca="1" ref="BH234" ca="1">INDIRECT(ADDRESS(MATCH(MAX(_xlfn._xlws.FILTER(BH7:BH233,BL7:BL233&gt;cr)),BH7:BH233,0)+6,1))</f>
        <v>BI03.IPWR</v>
      </c>
      <c r="BI234" s="1" t="str" cm="1">
        <f t="array" aca="1" ref="BI234" ca="1">INDIRECT(ADDRESS(MATCH(MAX(_xlfn._xlws.FILTER(BI7:BI233,BL7:BL233&gt;cr)),BI7:BI233,0)+6,1))</f>
        <v>BU01.JacEDS</v>
      </c>
      <c r="BJ234" s="1" t="str" cm="1">
        <f t="array" aca="1" ref="BJ234" ca="1">INDIRECT(ADDRESS(MATCH(MAX(_xlfn._xlws.FILTER(BJ7:BJ233,BL7:BL233&gt;cr)),BJ7:BJ233,0)+6,1))</f>
        <v>BI01.JacEDS</v>
      </c>
      <c r="BK234" s="1" t="str" cm="1">
        <f t="array" aca="1" ref="BK234" ca="1">INDIRECT(ADDRESS(MATCH(MAX(_xlfn._xlws.FILTER(BK7:BK233,BL7:BL233&gt;cr)),BK7:BK233,0)+6,1))</f>
        <v>AI26.URP</v>
      </c>
      <c r="BL234" s="1" t="str" cm="1">
        <f t="array" aca="1" ref="BL234" ca="1">INDIRECT(ADDRESS(MATCH(MAX(_xlfn._xlws.FILTER(BL7:BL233,BL7:BL233&gt;cr)),BL7:BL233,0)+6,1))</f>
        <v>AI01.Jaccard</v>
      </c>
      <c r="BM234" s="1" t="str" cm="1">
        <f t="array" aca="1" ref="BM234" ca="1">INDIRECT(ADDRESS(MATCH(MIN(_xlfn._xlws.FILTER(BM7:BM233,BL7:BL233&gt;cr)),BM7:BM233,0)+6,1))</f>
        <v>BU03.PC</v>
      </c>
      <c r="BN234" s="6" t="str" cm="1">
        <f t="array" aca="1" ref="BN234" ca="1">INDIRECT(ADDRESS(MATCH(MIN(_xlfn._xlws.FILTER(BN7:BN233,BT7:BT233&gt;cr)),BN7:BN233,0)+6,1))</f>
        <v>BI03.IPWR</v>
      </c>
      <c r="BO234" s="6" t="str" cm="1">
        <f t="array" aca="1" ref="BO234" ca="1">INDIRECT(ADDRESS(MATCH(MIN(_xlfn._xlws.FILTER(BO7:BO233,BT7:BT233&gt;cr)),BO7:BO233,0)+6,1))</f>
        <v>BI03.IPWR</v>
      </c>
      <c r="BP234" s="6" t="str" cm="1">
        <f t="array" aca="1" ref="BP234" ca="1">INDIRECT(ADDRESS(MATCH(MAX(_xlfn._xlws.FILTER(BP7:BP233,BT7:BT233&gt;cr)),BP7:BP233,0)+6,1))</f>
        <v>AI28.RPB</v>
      </c>
      <c r="BQ234" s="6" t="str" cm="1">
        <f t="array" aca="1" ref="BQ234" ca="1">INDIRECT(ADDRESS(MATCH(MAX(_xlfn._xlws.FILTER(BQ7:BQ233,BT7:BT233&gt;cr)),BQ7:BQ233,0)+6,1))</f>
        <v>BU01.JacEDS</v>
      </c>
      <c r="BR234" s="6" t="str" cm="1">
        <f t="array" aca="1" ref="BR234" ca="1">INDIRECT(ADDRESS(MATCH(MAX(_xlfn._xlws.FILTER(BR7:BR233,BT7:BT233&gt;cr)),BR7:BR233,0)+6,1))</f>
        <v>AI26.URP</v>
      </c>
      <c r="BS234" s="6" t="str" cm="1">
        <f t="array" aca="1" ref="BS234" ca="1">INDIRECT(ADDRESS(MATCH(MAX(_xlfn._xlws.FILTER(BS7:BS233,BT7:BT233&gt;cr)),BS7:BS233,0)+6,1))</f>
        <v>BI01.JacEDS</v>
      </c>
      <c r="BT234" s="6" t="str" cm="1">
        <f t="array" aca="1" ref="BT234" ca="1">INDIRECT(ADDRESS(MATCH(MAX(_xlfn._xlws.FILTER(BT7:BT233,BT7:BT233&gt;cr)),BT7:BT233,0)+6,1))</f>
        <v>BI01.RelevantJaccard</v>
      </c>
      <c r="BU234" s="6" t="str" cm="1">
        <f t="array" aca="1" ref="BU234" ca="1">INDIRECT(ADDRESS(MATCH(MIN(_xlfn._xlws.FILTER(BU7:BU233,BT7:BT233&gt;cr)),BU7:BU233,0)+6,1))</f>
        <v>BU03.PC</v>
      </c>
      <c r="BV234" s="1" t="str" cm="1">
        <f t="array" aca="1" ref="BV234" ca="1">INDIRECT(ADDRESS(MATCH(MIN(_xlfn._xlws.FILTER(BV7:BV233,CB7:CB233&gt;cr)),BV7:BV233,0)+6,1))</f>
        <v>AI15.NNSM</v>
      </c>
      <c r="BW234" s="1" t="str" cm="1">
        <f t="array" aca="1" ref="BW234" ca="1">INDIRECT(ADDRESS(MATCH(MIN(_xlfn._xlws.FILTER(BW7:BW233,CB7:CB233&gt;cr)),BW7:BW233,0)+6,1))</f>
        <v>AI15.NNSM</v>
      </c>
      <c r="BX234" s="1" t="str" cm="1">
        <f t="array" aca="1" ref="BX234" ca="1">INDIRECT(ADDRESS(MATCH(MAX(_xlfn._xlws.FILTER(BX7:BX233,CB7:CB233&gt;cr)),BX7:BX233,0)+6,1))</f>
        <v>AI15.NNSM</v>
      </c>
      <c r="BY234" s="1" t="str" cm="1">
        <f t="array" aca="1" ref="BY234" ca="1">INDIRECT(ADDRESS(MATCH(MAX(_xlfn._xlws.FILTER(BY7:BY233,CB7:CB233&gt;cr)),BY7:BY233,0)+6,1))</f>
        <v>BU01.JacEDS</v>
      </c>
      <c r="BZ234" s="1" t="str" cm="1">
        <f t="array" aca="1" ref="BZ234" ca="1">INDIRECT(ADDRESS(MATCH(MAX(_xlfn._xlws.FILTER(BZ7:BZ233,CB7:CB233&gt;cr)),BZ7:BZ233,0)+6,1))</f>
        <v>AI01.Jaccard</v>
      </c>
      <c r="CA234" s="1" t="str" cm="1">
        <f t="array" aca="1" ref="CA234" ca="1">INDIRECT(ADDRESS(MATCH(MAX(_xlfn._xlws.FILTER(CA7:CA233,CB7:CB233&gt;cr)),CA7:CA233,0)+6,1))</f>
        <v>AU25.Coco</v>
      </c>
      <c r="CB234" s="1" t="str" cm="1">
        <f t="array" aca="1" ref="CB234" ca="1">INDIRECT(ADDRESS(MATCH(MAX(_xlfn._xlws.FILTER(CB7:CB233,CB7:CB233&gt;cr)),CB7:CB233,0)+6,1))</f>
        <v>AI01.Jaccard</v>
      </c>
      <c r="CC234" s="1" t="str" cm="1">
        <f t="array" aca="1" ref="CC234" ca="1">INDIRECT(ADDRESS(MATCH(MIN(_xlfn._xlws.FILTER(CC7:CC233,CB7:CB233&gt;cr)),CC7:CC233,0)+6,1))</f>
        <v>AU18.Entropy</v>
      </c>
      <c r="CD234" s="6" t="str" cm="1">
        <f t="array" aca="1" ref="CD234" ca="1">INDIRECT(ADDRESS(MATCH(MIN(_xlfn._xlws.FILTER(CD7:CD233,CJ7:CJ233&gt;cr)),CD7:CD233,0)+6,1))</f>
        <v>AI01.Jaccard</v>
      </c>
      <c r="CE234" s="6" t="str" cm="1">
        <f t="array" aca="1" ref="CE234" ca="1">INDIRECT(ADDRESS(MATCH(MIN(_xlfn._xlws.FILTER(CE7:CE233,CJ7:CJ233&gt;cr)),CE7:CE233,0)+6,1))</f>
        <v>AI01.Jaccard</v>
      </c>
      <c r="CF234" s="6" t="str" cm="1">
        <f t="array" aca="1" ref="CF234" ca="1">INDIRECT(ADDRESS(MATCH(MAX(_xlfn._xlws.FILTER(CF7:CF233,CJ7:CJ233&gt;cr)),CF7:CF233,0)+6,1))</f>
        <v>AI01.Jaccard</v>
      </c>
      <c r="CG234" s="6" t="str" cm="1">
        <f t="array" aca="1" ref="CG234" ca="1">INDIRECT(ADDRESS(MATCH(MAX(_xlfn._xlws.FILTER(CG7:CG233,CJ7:CJ233&gt;cr)),CG7:CG233,0)+6,1))</f>
        <v>BU01.JacEDS</v>
      </c>
      <c r="CH234" s="6" t="str" cm="1">
        <f t="array" aca="1" ref="CH234" ca="1">INDIRECT(ADDRESS(MATCH(MAX(_xlfn._xlws.FILTER(CH7:CH233,CJ7:CJ233&gt;cr)),CH7:CH233,0)+6,1))</f>
        <v>AI01.Jaccard</v>
      </c>
      <c r="CI234" s="6" t="str" cm="1">
        <f t="array" aca="1" ref="CI234" ca="1">INDIRECT(ADDRESS(MATCH(MAX(_xlfn._xlws.FILTER(CI7:CI233,CJ7:CJ233&gt;cr)),CI7:CI233,0)+6,1))</f>
        <v>AU25.Coco</v>
      </c>
      <c r="CJ234" s="6" t="str" cm="1">
        <f t="array" aca="1" ref="CJ234" ca="1">INDIRECT(ADDRESS(MATCH(MAX(_xlfn._xlws.FILTER(CJ7:CJ233,CJ7:CJ233&gt;cr)),CJ7:CJ233,0)+6,1))</f>
        <v>AI01.Jaccard</v>
      </c>
      <c r="CK234" s="6" t="str" cm="1">
        <f t="array" aca="1" ref="CK234" ca="1">INDIRECT(ADDRESS(MATCH(MIN(_xlfn._xlws.FILTER(CK7:CK233,CJ7:CJ233&gt;cr)),CK7:CK233,0)+6,1))</f>
        <v>BU16.TAN</v>
      </c>
      <c r="CL234" s="1" t="str" cm="1">
        <f t="array" aca="1" ref="CL234" ca="1">INDIRECT(ADDRESS(MATCH(MIN(_xlfn._xlws.FILTER(CL7:CL233,CR7:CR233&gt;cr)),CL7:CL233,0)+6,1))</f>
        <v>AI05.SRC</v>
      </c>
      <c r="CM234" s="1" t="str" cm="1">
        <f t="array" aca="1" ref="CM234" ca="1">INDIRECT(ADDRESS(MATCH(MIN(_xlfn._xlws.FILTER(CM7:CM233,CR7:CR233&gt;cr)),CM7:CM233,0)+6,1))</f>
        <v>AI05.SRC</v>
      </c>
      <c r="CN234" s="1" t="str" cm="1">
        <f t="array" aca="1" ref="CN234" ca="1">INDIRECT(ADDRESS(MATCH(MAX(_xlfn._xlws.FILTER(CN7:CN233,CR7:CR233&gt;cr)),CN7:CN233,0)+6,1))</f>
        <v>BI22.ZSim</v>
      </c>
      <c r="CO234" s="1" t="str" cm="1">
        <f t="array" aca="1" ref="CO234" ca="1">INDIRECT(ADDRESS(MATCH(MAX(_xlfn._xlws.FILTER(CO7:CO233,CR7:CR233&gt;cr)),CO7:CO233,0)+6,1))</f>
        <v>AI05.SRC</v>
      </c>
      <c r="CP234" s="1" t="str" cm="1">
        <f t="array" aca="1" ref="CP234" ca="1">INDIRECT(ADDRESS(MATCH(MAX(_xlfn._xlws.FILTER(CP7:CP233,CR7:CR233&gt;cr)),CP7:CP233,0)+6,1))</f>
        <v>BI01.JacEDS</v>
      </c>
      <c r="CQ234" s="1" t="str" cm="1">
        <f t="array" aca="1" ref="CQ234" ca="1">INDIRECT(ADDRESS(MATCH(MAX(_xlfn._xlws.FILTER(CQ7:CQ233,CR7:CR233&gt;cr)),CQ7:CQ233,0)+6,1))</f>
        <v>AU25.Coco</v>
      </c>
      <c r="CR234" s="1" t="str" cm="1">
        <f t="array" aca="1" ref="CR234" ca="1">INDIRECT(ADDRESS(MATCH(MAX(_xlfn._xlws.FILTER(CR7:CR233,CR7:CR233&gt;cr)),CR7:CR233,0)+6,1))</f>
        <v>AI01.Jaccard</v>
      </c>
      <c r="CS234" s="1" t="str" cm="1">
        <f t="array" aca="1" ref="CS234" ca="1">INDIRECT(ADDRESS(MATCH(MIN(_xlfn._xlws.FILTER(CS7:CS233,CR7:CR233&gt;cr)),CS7:CS233,0)+6,1))</f>
        <v>BU03.PearsonJ</v>
      </c>
      <c r="CT234" s="6" t="str" cm="1">
        <f t="array" aca="1" ref="CT234" ca="1">INDIRECT(ADDRESS(MATCH(MIN(_xlfn._xlws.FILTER(CT7:CT233,CZ7:CZ233&gt;cr)),CT7:CT233,0)+6,1))</f>
        <v>BI01.JacRA</v>
      </c>
      <c r="CU234" s="6" t="str" cm="1">
        <f t="array" aca="1" ref="CU234" ca="1">INDIRECT(ADDRESS(MATCH(MIN(_xlfn._xlws.FILTER(CU7:CU233,CZ7:CZ233&gt;cr)),CU7:CU233,0)+6,1))</f>
        <v>AI05.SRC</v>
      </c>
      <c r="CV234" s="6" t="str" cm="1">
        <f t="array" aca="1" ref="CV234" ca="1">INDIRECT(ADDRESS(MATCH(MAX(_xlfn._xlws.FILTER(CV7:CV233,CZ7:CZ233&gt;cr)),CV7:CV233,0)+6,1))</f>
        <v>AI07.PSS</v>
      </c>
      <c r="CW234" s="6" t="str" cm="1">
        <f t="array" aca="1" ref="CW234" ca="1">INDIRECT(ADDRESS(MATCH(MAX(_xlfn._xlws.FILTER(CW7:CW233,CZ7:CZ233&gt;cr)),CW7:CW233,0)+6,1))</f>
        <v>BU01.JacEDS</v>
      </c>
      <c r="CX234" s="6" t="str" cm="1">
        <f t="array" aca="1" ref="CX234" ca="1">INDIRECT(ADDRESS(MATCH(MAX(_xlfn._xlws.FILTER(CX7:CX233,CZ7:CZ233&gt;cr)),CX7:CX233,0)+6,1))</f>
        <v>BI01.JacEDS</v>
      </c>
      <c r="CY234" s="6" t="str" cm="1">
        <f t="array" aca="1" ref="CY234" ca="1">INDIRECT(ADDRESS(MATCH(MAX(_xlfn._xlws.FILTER(CY7:CY233,CZ7:CZ233&gt;cr)),CY7:CY233,0)+6,1))</f>
        <v>BI01.JacEDS</v>
      </c>
      <c r="CZ234" s="6" t="str" cm="1">
        <f t="array" aca="1" ref="CZ234" ca="1">INDIRECT(ADDRESS(MATCH(MAX(_xlfn._xlws.FILTER(CZ7:CZ233,CZ7:CZ233&gt;cr)),CZ7:CZ233,0)+6,1))</f>
        <v>AI01.Jaccard</v>
      </c>
      <c r="DA234" s="6" t="str" cm="1">
        <f t="array" aca="1" ref="DA234" ca="1">INDIRECT(ADDRESS(MATCH(MIN(_xlfn._xlws.FILTER(DA7:DA233,CZ7:CZ233&gt;cr)),DA7:DA233,0)+6,1))</f>
        <v>BU16.TANJ</v>
      </c>
      <c r="DB234" s="1" t="str" cm="1">
        <f t="array" aca="1" ref="DB234" ca="1">INDIRECT(ADDRESS(MATCH(MIN(_xlfn._xlws.FILTER(DB7:DB233,DH7:DH233&gt;cr)),DB7:DB233,0)+6,1))</f>
        <v>AU19.KL</v>
      </c>
      <c r="DC234" s="1" t="str" cm="1">
        <f t="array" aca="1" ref="DC234" ca="1">INDIRECT(ADDRESS(MATCH(MIN(_xlfn._xlws.FILTER(DC7:DC233,DH7:DH233&gt;cr)),DC7:DC233,0)+6,1))</f>
        <v>AU19.KL</v>
      </c>
      <c r="DD234" s="1" t="str" cm="1">
        <f t="array" aca="1" ref="DD234" ca="1">INDIRECT(ADDRESS(MATCH(MAX(_xlfn._xlws.FILTER(DD7:DD233,DH7:DH233&gt;cr)),DD7:DD233,0)+6,1))</f>
        <v>AU25.Coco</v>
      </c>
      <c r="DE234" s="1" t="str" cm="1">
        <f t="array" aca="1" ref="DE234" ca="1">INDIRECT(ADDRESS(MATCH(MAX(_xlfn._xlws.FILTER(DE7:DE233,DH7:DH233&gt;cr)),DE7:DE233,0)+6,1))</f>
        <v>BU01.JacEDS</v>
      </c>
      <c r="DF234" s="1" t="str" cm="1">
        <f t="array" aca="1" ref="DF234" ca="1">INDIRECT(ADDRESS(MATCH(MAX(_xlfn._xlws.FILTER(DF7:DF233,DH7:DH233&gt;cr)),DF7:DF233,0)+6,1))</f>
        <v>AU25.Coco</v>
      </c>
      <c r="DG234" s="1" t="str" cm="1">
        <f t="array" aca="1" ref="DG234" ca="1">INDIRECT(ADDRESS(MATCH(MAX(_xlfn._xlws.FILTER(DG7:DG233,DH7:DH233&gt;cr)),DG7:DG233,0)+6,1))</f>
        <v>AU25.Coco</v>
      </c>
      <c r="DH234" s="1" t="str" cm="1">
        <f t="array" aca="1" ref="DH234" ca="1">INDIRECT(ADDRESS(MATCH(MAX(_xlfn._xlws.FILTER(DH7:DH233,DH7:DH233&gt;cr)),DH7:DH233,0)+6,1))</f>
        <v>BU14.HSMD</v>
      </c>
      <c r="DI234" s="1" t="str" cm="1">
        <f t="array" aca="1" ref="DI234" ca="1">INDIRECT(ADDRESS(MATCH(MIN(_xlfn._xlws.FILTER(DI7:DI233,DH7:DH233&gt;cr)),DI7:DI233,0)+6,1))</f>
        <v>BU03.PC</v>
      </c>
      <c r="DJ234" s="6" t="str" cm="1">
        <f t="array" aca="1" ref="DJ234" ca="1">INDIRECT(ADDRESS(MATCH(MIN(_xlfn._xlws.FILTER(DJ7:DJ233,DP7:DP233&gt;cr)),DJ7:DJ233,0)+6,1))</f>
        <v>CU14.SMD.EMX1</v>
      </c>
      <c r="DK234" s="6" t="str" cm="1">
        <f t="array" aca="1" ref="DK234" ca="1">INDIRECT(ADDRESS(MATCH(MIN(_xlfn._xlws.FILTER(DK7:DK233,DP7:DP233&gt;cr)),DK7:DK233,0)+6,1))</f>
        <v>CU14.SMD.EMX1</v>
      </c>
      <c r="DL234" s="6" t="str" cm="1">
        <f t="array" aca="1" ref="DL234" ca="1">INDIRECT(ADDRESS(MATCH(MAX(_xlfn._xlws.FILTER(DL7:DL233,DP7:DP233&gt;cr)),DL7:DL233,0)+6,1))</f>
        <v>CU14.SMD.Pearson</v>
      </c>
      <c r="DM234" s="6" t="str" cm="1">
        <f t="array" aca="1" ref="DM234" ca="1">INDIRECT(ADDRESS(MATCH(MAX(_xlfn._xlws.FILTER(DM7:DM233,DP7:DP233&gt;cr)),DM7:DM233,0)+6,1))</f>
        <v>BU01.JacEDS</v>
      </c>
      <c r="DN234" s="6" t="str" cm="1">
        <f t="array" aca="1" ref="DN234" ca="1">INDIRECT(ADDRESS(MATCH(MAX(_xlfn._xlws.FILTER(DN7:DN233,DP7:DP233&gt;cr)),DN7:DN233,0)+6,1))</f>
        <v>CU14.SMD.Cosine</v>
      </c>
      <c r="DO234" s="6" t="str" cm="1">
        <f t="array" aca="1" ref="DO234" ca="1">INDIRECT(ADDRESS(MATCH(MAX(_xlfn._xlws.FILTER(DO7:DO233,DP7:DP233&gt;cr)),DO7:DO233,0)+6,1))</f>
        <v>AU25.Coco</v>
      </c>
      <c r="DP234" s="6" t="str" cm="1">
        <f t="array" aca="1" ref="DP234" ca="1">INDIRECT(ADDRESS(MATCH(MAX(_xlfn._xlws.FILTER(DP7:DP233,DP7:DP233&gt;cr)),DP7:DP233,0)+6,1))</f>
        <v>AU01.Jaccard</v>
      </c>
      <c r="DQ234" s="6" t="str" cm="1">
        <f t="array" aca="1" ref="DQ234" ca="1">INDIRECT(ADDRESS(MATCH(MIN(_xlfn._xlws.FILTER(DQ7:DQ233,DP7:DP233&gt;cr)),DQ7:DQ233,0)+6,1))</f>
        <v>CU14.SMD.TA</v>
      </c>
      <c r="DR234" s="1" t="str" cm="1">
        <f t="array" aca="1" ref="DR234" ca="1">INDIRECT(ADDRESS(MATCH(MIN(_xlfn._xlws.FILTER(DR7:DR233,DX7:DX233&gt;cr)),DR7:DR233,0)+6,1))</f>
        <v>CU14.SMD.EMX1</v>
      </c>
      <c r="DS234" s="1" t="str" cm="1">
        <f t="array" aca="1" ref="DS234" ca="1">INDIRECT(ADDRESS(MATCH(MIN(_xlfn._xlws.FILTER(DS7:DS233,DX7:DX233&gt;cr)),DS7:DS233,0)+6,1))</f>
        <v>CU14.SMD.EMX1</v>
      </c>
      <c r="DT234" s="1" t="str" cm="1">
        <f t="array" aca="1" ref="DT234" ca="1">INDIRECT(ADDRESS(MATCH(MAX(_xlfn._xlws.FILTER(DT7:DT233,DX7:DX233&gt;cr)),DT7:DT233,0)+6,1))</f>
        <v>CU14.SMD.EMX1</v>
      </c>
      <c r="DU234" s="1" t="str" cm="1">
        <f t="array" aca="1" ref="DU234" ca="1">INDIRECT(ADDRESS(MATCH(MAX(_xlfn._xlws.FILTER(DU7:DU233,DX7:DX233&gt;cr)),DU7:DU233,0)+6,1))</f>
        <v>BU01.JacEDS</v>
      </c>
      <c r="DV234" s="1" t="str" cm="1">
        <f t="array" aca="1" ref="DV234" ca="1">INDIRECT(ADDRESS(MATCH(MAX(_xlfn._xlws.FILTER(DV7:DV233,DX7:DX233&gt;cr)),DV7:DV233,0)+6,1))</f>
        <v>CU14.SMD.Cosine</v>
      </c>
      <c r="DW234" s="1" t="str" cm="1">
        <f t="array" aca="1" ref="DW234" ca="1">INDIRECT(ADDRESS(MATCH(MAX(_xlfn._xlws.FILTER(DW7:DW233,DX7:DX233&gt;cr)),DW7:DW233,0)+6,1))</f>
        <v>AU25.Coco</v>
      </c>
      <c r="DX234" s="1" t="str" cm="1">
        <f t="array" aca="1" ref="DX234" ca="1">INDIRECT(ADDRESS(MATCH(MAX(_xlfn._xlws.FILTER(DX7:DX233,DX7:DX233&gt;cr)),DX7:DX233,0)+6,1))</f>
        <v>AU01.Jaccard</v>
      </c>
      <c r="DY234" s="1" t="str" cm="1">
        <f t="array" aca="1" ref="DY234" ca="1">INDIRECT(ADDRESS(MATCH(MIN(_xlfn._xlws.FILTER(DY7:DY233,DX7:DX233&gt;cr)),DY7:DY233,0)+6,1))</f>
        <v>AU02.Cosine</v>
      </c>
      <c r="DZ234" s="6" t="str" cm="1">
        <f t="array" aca="1" ref="DZ234" ca="1">INDIRECT(ADDRESS(MATCH(MIN(_xlfn._xlws.FILTER(DZ7:DZ233,EF7:EF233&gt;cr)),DZ7:DZ233,0)+6,1))</f>
        <v>AI05.SRC</v>
      </c>
      <c r="EA234" s="6" t="str" cm="1">
        <f t="array" aca="1" ref="EA234" ca="1">INDIRECT(ADDRESS(MATCH(MIN(_xlfn._xlws.FILTER(EA7:EA233,EF7:EF233&gt;cr)),EA7:EA233,0)+6,1))</f>
        <v>AI05.SRC</v>
      </c>
      <c r="EB234" s="6" t="str" cm="1">
        <f t="array" aca="1" ref="EB234" ca="1">INDIRECT(ADDRESS(MATCH(MAX(_xlfn._xlws.FILTER(EB7:EB233,EF7:EF233&gt;cr)),EB7:EB233,0)+6,1))</f>
        <v>BI22.ZSim</v>
      </c>
      <c r="EC234" s="6" t="str" cm="1">
        <f t="array" aca="1" ref="EC234" ca="1">INDIRECT(ADDRESS(MATCH(MAX(_xlfn._xlws.FILTER(EC7:EC233,EF7:EF233&gt;cr)),EC7:EC233,0)+6,1))</f>
        <v>AI05.SRC</v>
      </c>
      <c r="ED234" s="6" t="str" cm="1">
        <f t="array" aca="1" ref="ED234" ca="1">INDIRECT(ADDRESS(MATCH(MAX(_xlfn._xlws.FILTER(ED7:ED233,EF7:EF233&gt;cr)),ED7:ED233,0)+6,1))</f>
        <v>BI01.JacEDS</v>
      </c>
      <c r="EE234" s="6" t="str" cm="1">
        <f t="array" aca="1" ref="EE234" ca="1">INDIRECT(ADDRESS(MATCH(MAX(_xlfn._xlws.FILTER(EE7:EE233,EF7:EF233&gt;cr)),EE7:EE233,0)+6,1))</f>
        <v>AU25.Coco</v>
      </c>
      <c r="EF234" s="6" t="str" cm="1">
        <f t="array" aca="1" ref="EF234" ca="1">INDIRECT(ADDRESS(MATCH(MAX(_xlfn._xlws.FILTER(EF7:EF233,EF7:EF233&gt;cr)),EF7:EF233,0)+6,1))</f>
        <v>AI01.Jaccard</v>
      </c>
      <c r="EG234" s="6" t="str" cm="1">
        <f t="array" aca="1" ref="EG234" ca="1">INDIRECT(ADDRESS(MATCH(MIN(_xlfn._xlws.FILTER(EG7:EG233,EF7:EF233&gt;cr)),EG7:EG233,0)+6,1))</f>
        <v>AU18.Entropy</v>
      </c>
      <c r="EH234" s="1" t="str" cm="1">
        <f t="array" aca="1" ref="EH234" ca="1">INDIRECT(ADDRESS(MATCH(MIN(_xlfn._xlws.FILTER(EH7:EH233,EN7:EN233&gt;cr)),EH7:EH233,0)+6,1))</f>
        <v>CU14.SMD.EMX5</v>
      </c>
      <c r="EI234" s="1" t="str" cm="1">
        <f t="array" aca="1" ref="EI234" ca="1">INDIRECT(ADDRESS(MATCH(MIN(_xlfn._xlws.FILTER(EI7:EI233,EN7:EN233&gt;cr)),EI7:EI233,0)+6,1))</f>
        <v>AI05.SRC</v>
      </c>
      <c r="EJ234" s="1" t="str" cm="1">
        <f t="array" aca="1" ref="EJ234" ca="1">INDIRECT(ADDRESS(MATCH(MAX(_xlfn._xlws.FILTER(EJ7:EJ233,EN7:EN233&gt;cr)),EJ7:EJ233,0)+6,1))</f>
        <v>CU14.SMD.Cosine</v>
      </c>
      <c r="EK234" s="1" t="str" cm="1">
        <f t="array" aca="1" ref="EK234" ca="1">INDIRECT(ADDRESS(MATCH(MAX(_xlfn._xlws.FILTER(EK7:EK233,EN7:EN233&gt;cr)),EK7:EK233,0)+6,1))</f>
        <v>BU01.JacEDS</v>
      </c>
      <c r="EL234" s="1" t="str" cm="1">
        <f t="array" aca="1" ref="EL234" ca="1">INDIRECT(ADDRESS(MATCH(MAX(_xlfn._xlws.FILTER(EL7:EL233,EN7:EN233&gt;cr)),EL7:EL233,0)+6,1))</f>
        <v>BI01.JacEDS</v>
      </c>
      <c r="EM234" s="1" t="str" cm="1">
        <f t="array" aca="1" ref="EM234" ca="1">INDIRECT(ADDRESS(MATCH(MAX(_xlfn._xlws.FILTER(EM7:EM233,EN7:EN233&gt;cr)),EM7:EM233,0)+6,1))</f>
        <v>BI01.JacEDS</v>
      </c>
      <c r="EN234" s="1" t="str" cm="1">
        <f t="array" aca="1" ref="EN234" ca="1">INDIRECT(ADDRESS(MATCH(MAX(_xlfn._xlws.FILTER(EN7:EN233,EN7:EN233&gt;cr)),EN7:EN233,0)+6,1))</f>
        <v>AI01.Jaccard</v>
      </c>
      <c r="EO234" s="1" t="str" cm="1">
        <f t="array" aca="1" ref="EO234" ca="1">INDIRECT(ADDRESS(MATCH(MIN(_xlfn._xlws.FILTER(EO7:EO233,EN7:EN233&gt;cr)),EO7:EO233,0)+6,1))</f>
        <v>AU16.TA</v>
      </c>
      <c r="EP234" s="6" t="str" cm="1">
        <f t="array" aca="1" ref="EP234" ca="1">INDIRECT(ADDRESS(MATCH(MIN(_xlfn._xlws.FILTER(EP7:EP233,EV7:EV233&gt;cr)),EP7:EP233,0)+6,1))</f>
        <v>AU19.KL</v>
      </c>
      <c r="EQ234" s="6" t="str" cm="1">
        <f t="array" aca="1" ref="EQ234" ca="1">INDIRECT(ADDRESS(MATCH(MIN(_xlfn._xlws.FILTER(EQ7:EQ233,EV7:EV233&gt;cr)),EQ7:EQ233,0)+6,1))</f>
        <v>AU19.KL</v>
      </c>
      <c r="ER234" s="6" t="str" cm="1">
        <f t="array" aca="1" ref="ER234" ca="1">INDIRECT(ADDRESS(MATCH(MAX(_xlfn._xlws.FILTER(ER7:ER233,EV7:EV233&gt;cr)),ER7:ER233,0)+6,1))</f>
        <v>AU25.Coco</v>
      </c>
      <c r="ES234" s="6" t="str" cm="1">
        <f t="array" aca="1" ref="ES234" ca="1">INDIRECT(ADDRESS(MATCH(MAX(_xlfn._xlws.FILTER(ES7:ES233,EV7:EV233&gt;cr)),ES7:ES233,0)+6,1))</f>
        <v>BU01.JacEDS</v>
      </c>
      <c r="ET234" s="6" t="str" cm="1">
        <f t="array" aca="1" ref="ET234" ca="1">INDIRECT(ADDRESS(MATCH(MAX(_xlfn._xlws.FILTER(ET7:ET233,EV7:EV233&gt;cr)),ET7:ET233,0)+6,1))</f>
        <v>AU25.Coco</v>
      </c>
      <c r="EU234" s="6" t="str" cm="1">
        <f t="array" aca="1" ref="EU234" ca="1">INDIRECT(ADDRESS(MATCH(MAX(_xlfn._xlws.FILTER(EU7:EU233,EV7:EV233&gt;cr)),EU7:EU233,0)+6,1))</f>
        <v>AU25.Coco</v>
      </c>
      <c r="EV234" s="6" t="str" cm="1">
        <f t="array" aca="1" ref="EV234" ca="1">INDIRECT(ADDRESS(MATCH(MAX(_xlfn._xlws.FILTER(EV7:EV233,EV7:EV233&gt;cr)),EV7:EV233,0)+6,1))</f>
        <v>AU09.MMD</v>
      </c>
      <c r="EW234" s="6" t="str" cm="1">
        <f t="array" aca="1" ref="EW234" ca="1">INDIRECT(ADDRESS(MATCH(MIN(_xlfn._xlws.FILTER(EW7:EW233,EV7:EV233&gt;cr)),EW7:EW233,0)+6,1))</f>
        <v>BU03.PC</v>
      </c>
      <c r="EX234" s="1" t="str" cm="1">
        <f t="array" aca="1" ref="EX234" ca="1">INDIRECT(ADDRESS(MATCH(MIN(_xlfn._xlws.FILTER(EX7:EX233,FD7:FD233&gt;cr)),EX7:EX233,0)+6,1))</f>
        <v>BI22.ZSim</v>
      </c>
      <c r="EY234" s="1" t="str" cm="1">
        <f t="array" aca="1" ref="EY234" ca="1">INDIRECT(ADDRESS(MATCH(MIN(_xlfn._xlws.FILTER(EY7:EY233,FD7:FD233&gt;cr)),EY7:EY233,0)+6,1))</f>
        <v>BI22.ZSim</v>
      </c>
      <c r="EZ234" s="1" t="str" cm="1">
        <f t="array" aca="1" ref="EZ234" ca="1">INDIRECT(ADDRESS(MATCH(MAX(_xlfn._xlws.FILTER(EZ7:EZ233,FD7:FD233&gt;cr)),EZ7:EZ233,0)+6,1))</f>
        <v>BI22.ZSim</v>
      </c>
      <c r="FA234" s="1" t="str" cm="1">
        <f t="array" aca="1" ref="FA234" ca="1">INDIRECT(ADDRESS(MATCH(MAX(_xlfn._xlws.FILTER(FA7:FA233,FD7:FD233&gt;cr)),FA7:FA233,0)+6,1))</f>
        <v>BU01.JacEDS</v>
      </c>
      <c r="FB234" s="1" t="str" cm="1">
        <f t="array" aca="1" ref="FB234" ca="1">INDIRECT(ADDRESS(MATCH(MAX(_xlfn._xlws.FILTER(FB7:FB233,FD7:FD233&gt;cr)),FB7:FB233,0)+6,1))</f>
        <v>BI01.JaccardMulti</v>
      </c>
      <c r="FC234" s="1" t="str" cm="1">
        <f t="array" aca="1" ref="FC234" ca="1">INDIRECT(ADDRESS(MATCH(MAX(_xlfn._xlws.FILTER(FC7:FC233,FD7:FD233&gt;cr)),FC7:FC233,0)+6,1))</f>
        <v>AU25.Coco</v>
      </c>
      <c r="FD234" s="1" t="str" cm="1">
        <f t="array" aca="1" ref="FD234" ca="1">INDIRECT(ADDRESS(MATCH(MAX(_xlfn._xlws.FILTER(FD7:FD233,FD7:FD233&gt;cr)),FD7:FD233,0)+6,1))</f>
        <v>AI01.Jaccard</v>
      </c>
      <c r="FE234" s="1" t="str" cm="1">
        <f t="array" aca="1" ref="FE234" ca="1">INDIRECT(ADDRESS(MATCH(MIN(_xlfn._xlws.FILTER(FE7:FE233,FD7:FD233&gt;cr)),FE7:FE233,0)+6,1))</f>
        <v>AU02.Cosine</v>
      </c>
      <c r="FF234" s="6" t="str" cm="1">
        <f t="array" aca="1" ref="FF234" ca="1">INDIRECT(ADDRESS(MATCH(MIN(_xlfn._xlws.FILTER(FF7:FF233,FL7:FL233&gt;cr)),FF7:FF233,0)+6,1))</f>
        <v>BI22.ZSim</v>
      </c>
      <c r="FG234" s="6" t="str" cm="1">
        <f t="array" aca="1" ref="FG234" ca="1">INDIRECT(ADDRESS(MATCH(MIN(_xlfn._xlws.FILTER(FG7:FG233,FL7:FL233&gt;cr)),FG7:FG233,0)+6,1))</f>
        <v>BI22.ZSim</v>
      </c>
      <c r="FH234" s="6" t="str" cm="1">
        <f t="array" aca="1" ref="FH234" ca="1">INDIRECT(ADDRESS(MATCH(MAX(_xlfn._xlws.FILTER(FH7:FH233,FL7:FL233&gt;cr)),FH7:FH233,0)+6,1))</f>
        <v>BI22.ZSim</v>
      </c>
      <c r="FI234" s="6" t="str" cm="1">
        <f t="array" aca="1" ref="FI234" ca="1">INDIRECT(ADDRESS(MATCH(MAX(_xlfn._xlws.FILTER(FI7:FI233,FL7:FL233&gt;cr)),FI7:FI233,0)+6,1))</f>
        <v>AI05.SRC</v>
      </c>
      <c r="FJ234" s="6" t="str" cm="1">
        <f t="array" aca="1" ref="FJ234" ca="1">INDIRECT(ADDRESS(MATCH(MAX(_xlfn._xlws.FILTER(FJ7:FJ233,FL7:FL233&gt;cr)),FJ7:FJ233,0)+6,1))</f>
        <v>BI01.JaccardMulti</v>
      </c>
      <c r="FK234" s="6" t="str" cm="1">
        <f t="array" aca="1" ref="FK234" ca="1">INDIRECT(ADDRESS(MATCH(MAX(_xlfn._xlws.FILTER(FK7:FK233,FL7:FL233&gt;cr)),FK7:FK233,0)+6,1))</f>
        <v>AU25.Coco</v>
      </c>
      <c r="FL234" s="6" t="str" cm="1">
        <f t="array" aca="1" ref="FL234" ca="1">INDIRECT(ADDRESS(MATCH(MAX(_xlfn._xlws.FILTER(FL7:FL233,FL7:FL233&gt;cr)),FL7:FL233,0)+6,1))</f>
        <v>AI01.Jaccard</v>
      </c>
      <c r="FM234" s="6" t="str" cm="1">
        <f t="array" aca="1" ref="FM234" ca="1">INDIRECT(ADDRESS(MATCH(MIN(_xlfn._xlws.FILTER(FM7:FM233,FL7:FL233&gt;cr)),FM7:FM233,0)+6,1))</f>
        <v>BU18.EntropyPearson</v>
      </c>
      <c r="FN234" s="1" t="str" cm="1">
        <f t="array" aca="1" ref="FN234" ca="1">INDIRECT(ADDRESS(MATCH(MIN(_xlfn._xlws.FILTER(FN7:FN233,FT7:FT233&gt;cr)),FN7:FN233,0)+6,1))</f>
        <v>AI05.SRC</v>
      </c>
      <c r="FO234" s="1" t="str" cm="1">
        <f t="array" aca="1" ref="FO234" ca="1">INDIRECT(ADDRESS(MATCH(MIN(_xlfn._xlws.FILTER(FO7:FO233,FT7:FT233&gt;cr)),FO7:FO233,0)+6,1))</f>
        <v>AI05.SRC</v>
      </c>
      <c r="FP234" s="1" t="str" cm="1">
        <f t="array" aca="1" ref="FP234" ca="1">INDIRECT(ADDRESS(MATCH(MAX(_xlfn._xlws.FILTER(FP7:FP233,FT7:FT233&gt;cr)),FP7:FP233,0)+6,1))</f>
        <v>BI22.ZSim</v>
      </c>
      <c r="FQ234" s="1" t="str" cm="1">
        <f t="array" aca="1" ref="FQ234" ca="1">INDIRECT(ADDRESS(MATCH(MAX(_xlfn._xlws.FILTER(FQ7:FQ233,FT7:FT233&gt;cr)),FQ7:FQ233,0)+6,1))</f>
        <v>AI05.SRC</v>
      </c>
      <c r="FR234" s="1" t="str" cm="1">
        <f t="array" aca="1" ref="FR234" ca="1">INDIRECT(ADDRESS(MATCH(MAX(_xlfn._xlws.FILTER(FR7:FR233,FT7:FT233&gt;cr)),FR7:FR233,0)+6,1))</f>
        <v>BI01.JacEDS</v>
      </c>
      <c r="FS234" s="1" t="str" cm="1">
        <f t="array" aca="1" ref="FS234" ca="1">INDIRECT(ADDRESS(MATCH(MAX(_xlfn._xlws.FILTER(FS7:FS233,FT7:FT233&gt;cr)),FS7:FS233,0)+6,1))</f>
        <v>AU25.Coco</v>
      </c>
      <c r="FT234" s="1" t="str" cm="1">
        <f t="array" aca="1" ref="FT234" ca="1">INDIRECT(ADDRESS(MATCH(MAX(_xlfn._xlws.FILTER(FT7:FT233,FT7:FT233&gt;cr)),FT7:FT233,0)+6,1))</f>
        <v>AI01.Jaccard</v>
      </c>
      <c r="FU234" s="1" t="str" cm="1">
        <f t="array" aca="1" ref="FU234" ca="1">INDIRECT(ADDRESS(MATCH(MIN(_xlfn._xlws.FILTER(FU7:FU233,FT7:FT233&gt;cr)),FU7:FU233,0)+6,1))</f>
        <v>AU02.Cosine</v>
      </c>
      <c r="FV234" s="6" t="str" cm="1">
        <f t="array" aca="1" ref="FV234" ca="1">INDIRECT(ADDRESS(MATCH(MIN(_xlfn._xlws.FILTER(FV7:FV233,GB7:GB233&gt;cr)),FV7:FV233,0)+6,1))</f>
        <v>BI22.ZSim</v>
      </c>
      <c r="FW234" s="6" t="str" cm="1">
        <f t="array" aca="1" ref="FW234" ca="1">INDIRECT(ADDRESS(MATCH(MIN(_xlfn._xlws.FILTER(FW7:FW233,GB7:GB233&gt;cr)),FW7:FW233,0)+6,1))</f>
        <v>BI22.ESim3</v>
      </c>
      <c r="FX234" s="6" t="str" cm="1">
        <f t="array" aca="1" ref="FX234" ca="1">INDIRECT(ADDRESS(MATCH(MAX(_xlfn._xlws.FILTER(FX7:FX233,GB7:GB233&gt;cr)),FX7:FX233,0)+6,1))</f>
        <v>BI03.IPWR</v>
      </c>
      <c r="FY234" s="6" t="str" cm="1">
        <f t="array" aca="1" ref="FY234" ca="1">INDIRECT(ADDRESS(MATCH(MAX(_xlfn._xlws.FILTER(FY7:FY233,GB7:GB233&gt;cr)),FY7:FY233,0)+6,1))</f>
        <v>BU01.JacEDS</v>
      </c>
      <c r="FZ234" s="6" t="str" cm="1">
        <f t="array" aca="1" ref="FZ234" ca="1">INDIRECT(ADDRESS(MATCH(MAX(_xlfn._xlws.FILTER(FZ7:FZ233,GB7:GB233&gt;cr)),FZ7:FZ233,0)+6,1))</f>
        <v>BI01.JacEDS</v>
      </c>
      <c r="GA234" s="6" t="str" cm="1">
        <f t="array" aca="1" ref="GA234" ca="1">INDIRECT(ADDRESS(MATCH(MAX(_xlfn._xlws.FILTER(GA7:GA233,GB7:GB233&gt;cr)),GA7:GA233,0)+6,1))</f>
        <v>BI01.JacEDS</v>
      </c>
      <c r="GB234" s="6" t="str" cm="1">
        <f t="array" aca="1" ref="GB234" ca="1">INDIRECT(ADDRESS(MATCH(MAX(_xlfn._xlws.FILTER(GB7:GB233,GB7:GB233&gt;cr)),GB7:GB233,0)+6,1))</f>
        <v>AI01.Jaccard</v>
      </c>
      <c r="GC234" s="6" t="str" cm="1">
        <f t="array" aca="1" ref="GC234" ca="1">INDIRECT(ADDRESS(MATCH(MIN(_xlfn._xlws.FILTER(GC7:GC233,GB7:GB233&gt;cr)),GC7:GC233,0)+6,1))</f>
        <v>CU14.Amer.CPC</v>
      </c>
      <c r="GD234" s="1" t="str" cm="1">
        <f t="array" aca="1" ref="GD234" ca="1">INDIRECT(ADDRESS(MATCH(MIN(_xlfn._xlws.FILTER(GD7:GD233,GJ7:GJ233&gt;cr)),GD7:GD233,0)+6,1))</f>
        <v>AU19.KL</v>
      </c>
      <c r="GE234" s="1" t="str" cm="1">
        <f t="array" aca="1" ref="GE234" ca="1">INDIRECT(ADDRESS(MATCH(MIN(_xlfn._xlws.FILTER(GE7:GE233,GJ7:GJ233&gt;cr)),GE7:GE233,0)+6,1))</f>
        <v>AU19.KL</v>
      </c>
      <c r="GF234" s="1" t="str" cm="1">
        <f t="array" aca="1" ref="GF234" ca="1">INDIRECT(ADDRESS(MATCH(MAX(_xlfn._xlws.FILTER(GF7:GF233,GJ7:GJ233&gt;cr)),GF7:GF233,0)+6,1))</f>
        <v>AU25.Coco</v>
      </c>
      <c r="GG234" s="1" t="str" cm="1">
        <f t="array" aca="1" ref="GG234" ca="1">INDIRECT(ADDRESS(MATCH(MAX(_xlfn._xlws.FILTER(GG7:GG233,GJ7:GJ233&gt;cr)),GG7:GG233,0)+6,1))</f>
        <v>BU01.JacEDS</v>
      </c>
      <c r="GH234" s="1" t="str" cm="1">
        <f t="array" aca="1" ref="GH234" ca="1">INDIRECT(ADDRESS(MATCH(MAX(_xlfn._xlws.FILTER(GH7:GH233,GJ7:GJ233&gt;cr)),GH7:GH233,0)+6,1))</f>
        <v>AU25.Coco</v>
      </c>
      <c r="GI234" s="1" t="str" cm="1">
        <f t="array" aca="1" ref="GI234" ca="1">INDIRECT(ADDRESS(MATCH(MAX(_xlfn._xlws.FILTER(GI7:GI233,GJ7:GJ233&gt;cr)),GI7:GI233,0)+6,1))</f>
        <v>AU25.Coco</v>
      </c>
      <c r="GJ234" s="1" t="str" cm="1">
        <f t="array" aca="1" ref="GJ234" ca="1">INDIRECT(ADDRESS(MATCH(MAX(_xlfn._xlws.FILTER(GJ7:GJ233,GJ7:GJ233&gt;cr)),GJ7:GJ233,0)+6,1))</f>
        <v>AU09.MMD</v>
      </c>
      <c r="GK234" s="1" t="str" cm="1">
        <f t="array" aca="1" ref="GK234" ca="1">INDIRECT(ADDRESS(MATCH(MIN(_xlfn._xlws.FILTER(GK7:GK233,GJ7:GJ233&gt;cr)),GK7:GK233,0)+6,1))</f>
        <v>BU03.PC</v>
      </c>
      <c r="GL234" s="6" t="e" cm="1" vm="1">
        <f t="array" aca="1" ref="GL234" ca="1">INDIRECT(ADDRESS(MATCH(MIN(_xlfn._xlws.FILTER(GL7:GL233,GR7:GR233&gt;cr)),GL7:GL233,0)+6,1))</f>
        <v>#VALUE!</v>
      </c>
      <c r="GM234" s="6" t="e" cm="1" vm="1">
        <f t="array" aca="1" ref="GM234" ca="1">INDIRECT(ADDRESS(MATCH(MIN(_xlfn._xlws.FILTER(GM7:GM233,GR7:GR233&gt;cr)),GM7:GM233,0)+6,1))</f>
        <v>#VALUE!</v>
      </c>
      <c r="GN234" s="6" t="e" cm="1" vm="1">
        <f t="array" aca="1" ref="GN234" ca="1">INDIRECT(ADDRESS(MATCH(MAX(_xlfn._xlws.FILTER(GN7:GN233,GR7:GR233&gt;cr)),GN7:GN233,0)+6,1))</f>
        <v>#VALUE!</v>
      </c>
      <c r="GO234" s="6" t="e" cm="1" vm="1">
        <f t="array" aca="1" ref="GO234" ca="1">INDIRECT(ADDRESS(MATCH(MAX(_xlfn._xlws.FILTER(GO7:GO233,GR7:GR233&gt;cr)),GO7:GO233,0)+6,1))</f>
        <v>#VALUE!</v>
      </c>
      <c r="GP234" s="6" t="e" cm="1" vm="1">
        <f t="array" aca="1" ref="GP234" ca="1">INDIRECT(ADDRESS(MATCH(MAX(_xlfn._xlws.FILTER(GP7:GP233,GR7:GR233&gt;cr)),GP7:GP233,0)+6,1))</f>
        <v>#VALUE!</v>
      </c>
      <c r="GQ234" s="6" t="e" cm="1" vm="1">
        <f t="array" aca="1" ref="GQ234" ca="1">INDIRECT(ADDRESS(MATCH(MAX(_xlfn._xlws.FILTER(GQ7:GQ233,GR7:GR233&gt;cr)),GQ7:GQ233,0)+6,1))</f>
        <v>#VALUE!</v>
      </c>
      <c r="GR234" s="6" t="e" cm="1" vm="1">
        <f t="array" aca="1" ref="GR234" ca="1">INDIRECT(ADDRESS(MATCH(MAX(_xlfn._xlws.FILTER(GR7:GR233,GR7:GR233&gt;cr)),GR7:GR233,0)+6,1))</f>
        <v>#VALUE!</v>
      </c>
      <c r="GS234" s="6" t="e" cm="1" vm="1">
        <f t="array" aca="1" ref="GS234" ca="1">INDIRECT(ADDRESS(MATCH(MIN(_xlfn._xlws.FILTER(GS7:GS233,GR7:GR233&gt;cr)),GS7:GS233,0)+6,1))</f>
        <v>#VALUE!</v>
      </c>
      <c r="GT234" s="1" t="e" cm="1" vm="1">
        <f t="array" aca="1" ref="GT234" ca="1">INDIRECT(ADDRESS(MATCH(MIN(_xlfn._xlws.FILTER(GT7:GT233,GZ7:GZ233&gt;cr)),GT7:GT233,0)+6,1))</f>
        <v>#VALUE!</v>
      </c>
      <c r="GU234" s="1" t="e" cm="1" vm="1">
        <f t="array" aca="1" ref="GU234" ca="1">INDIRECT(ADDRESS(MATCH(MIN(_xlfn._xlws.FILTER(GU7:GU233,GZ7:GZ233&gt;cr)),GU7:GU233,0)+6,1))</f>
        <v>#VALUE!</v>
      </c>
      <c r="GV234" s="1" t="e" cm="1" vm="1">
        <f t="array" aca="1" ref="GV234" ca="1">INDIRECT(ADDRESS(MATCH(MAX(_xlfn._xlws.FILTER(GV7:GV233,GZ7:GZ233&gt;cr)),GV7:GV233,0)+6,1))</f>
        <v>#VALUE!</v>
      </c>
      <c r="GW234" s="1" t="e" cm="1" vm="1">
        <f t="array" aca="1" ref="GW234" ca="1">INDIRECT(ADDRESS(MATCH(MAX(_xlfn._xlws.FILTER(GW7:GW233,GZ7:GZ233&gt;cr)),GW7:GW233,0)+6,1))</f>
        <v>#VALUE!</v>
      </c>
      <c r="GX234" s="1" t="e" cm="1" vm="1">
        <f t="array" aca="1" ref="GX234" ca="1">INDIRECT(ADDRESS(MATCH(MAX(_xlfn._xlws.FILTER(GX7:GX233,GZ7:GZ233&gt;cr)),GX7:GX233,0)+6,1))</f>
        <v>#VALUE!</v>
      </c>
      <c r="GY234" s="1" t="e" cm="1" vm="1">
        <f t="array" aca="1" ref="GY234" ca="1">INDIRECT(ADDRESS(MATCH(MAX(_xlfn._xlws.FILTER(GY7:GY233,GZ7:GZ233&gt;cr)),GY7:GY233,0)+6,1))</f>
        <v>#VALUE!</v>
      </c>
      <c r="GZ234" s="1" t="e" cm="1" vm="1">
        <f t="array" aca="1" ref="GZ234" ca="1">INDIRECT(ADDRESS(MATCH(MAX(_xlfn._xlws.FILTER(GZ7:GZ233,GZ7:GZ233&gt;cr)),GZ7:GZ233,0)+6,1))</f>
        <v>#VALUE!</v>
      </c>
      <c r="HA234" s="1" t="e" cm="1" vm="1">
        <f t="array" aca="1" ref="HA234" ca="1">INDIRECT(ADDRESS(MATCH(MIN(_xlfn._xlws.FILTER(HA7:HA233,GZ7:GZ233&gt;cr)),HA7:HA233,0)+6,1))</f>
        <v>#VALUE!</v>
      </c>
      <c r="HB234" s="6" t="str" cm="1">
        <f t="array" aca="1" ref="HB234" ca="1">INDIRECT(ADDRESS(MATCH(MIN(_xlfn._xlws.FILTER(HB7:HB233,HH7:HH233&gt;cr)),HB7:HB233,0)+6,1))</f>
        <v>BI14.AmerJ</v>
      </c>
      <c r="HC234" s="6" t="str" cm="1">
        <f t="array" aca="1" ref="HC234" ca="1">INDIRECT(ADDRESS(MATCH(MIN(_xlfn._xlws.FILTER(HC7:HC233,HH7:HH233&gt;cr)),HC7:HC233,0)+6,1))</f>
        <v>BI07.PSSJ</v>
      </c>
      <c r="HD234" s="6" t="str" cm="1">
        <f t="array" aca="1" ref="HD234" ca="1">INDIRECT(ADDRESS(MATCH(MAX(_xlfn._xlws.FILTER(HD7:HD233,HH7:HH233&gt;cr)),HD7:HD233,0)+6,1))</f>
        <v>BI07.PSSJ</v>
      </c>
      <c r="HE234" s="6" t="str" cm="1">
        <f t="array" aca="1" ref="HE234" ca="1">INDIRECT(ADDRESS(MATCH(MAX(_xlfn._xlws.FILTER(HE7:HE233,HH7:HH233&gt;cr)),HE7:HE233,0)+6,1))</f>
        <v>BU01.JacEDS</v>
      </c>
      <c r="HF234" s="6" t="str" cm="1">
        <f t="array" aca="1" ref="HF234" ca="1">INDIRECT(ADDRESS(MATCH(MAX(_xlfn._xlws.FILTER(HF7:HF233,HH7:HH233&gt;cr)),HF7:HF233,0)+6,1))</f>
        <v>BI01.JacEDS</v>
      </c>
      <c r="HG234" s="6" t="str" cm="1">
        <f t="array" aca="1" ref="HG234" ca="1">INDIRECT(ADDRESS(MATCH(MAX(_xlfn._xlws.FILTER(HG7:HG233,HH7:HH233&gt;cr)),HG7:HG233,0)+6,1))</f>
        <v>BI01.JacEDS</v>
      </c>
      <c r="HH234" s="6" t="str" cm="1">
        <f t="array" aca="1" ref="HH234" ca="1">INDIRECT(ADDRESS(MATCH(MAX(_xlfn._xlws.FILTER(HH7:HH233,HH7:HH233&gt;cr)),HH7:HH233,0)+6,1))</f>
        <v>AI01.Jaccard</v>
      </c>
      <c r="HI234" s="6" t="str" cm="1">
        <f t="array" aca="1" ref="HI234" ca="1">INDIRECT(ADDRESS(MATCH(MIN(_xlfn._xlws.FILTER(HI7:HI233,HH7:HH233&gt;cr)),HI7:HI233,0)+6,1))</f>
        <v>AU02.Cosine</v>
      </c>
      <c r="HJ234" s="1" t="e" cm="1" vm="1">
        <f t="array" aca="1" ref="HJ234" ca="1">INDIRECT(ADDRESS(MATCH(MIN(_xlfn._xlws.FILTER(HJ7:HJ233,HP7:HP233&gt;cr)),HJ7:HJ233,0)+6,1))</f>
        <v>#VALUE!</v>
      </c>
      <c r="HK234" s="1" t="e" cm="1" vm="1">
        <f t="array" aca="1" ref="HK234" ca="1">INDIRECT(ADDRESS(MATCH(MIN(_xlfn._xlws.FILTER(HK7:HK233,HP7:HP233&gt;cr)),HK7:HK233,0)+6,1))</f>
        <v>#VALUE!</v>
      </c>
      <c r="HL234" s="1" t="e" cm="1" vm="1">
        <f t="array" aca="1" ref="HL234" ca="1">INDIRECT(ADDRESS(MATCH(MAX(_xlfn._xlws.FILTER(HL7:HL233,HP7:HP233&gt;cr)),HL7:HL233,0)+6,1))</f>
        <v>#VALUE!</v>
      </c>
      <c r="HM234" s="1" t="e" cm="1" vm="1">
        <f t="array" aca="1" ref="HM234" ca="1">INDIRECT(ADDRESS(MATCH(MAX(_xlfn._xlws.FILTER(HM7:HM233,HP7:HP233&gt;cr)),HM7:HM233,0)+6,1))</f>
        <v>#VALUE!</v>
      </c>
      <c r="HN234" s="1" t="e" cm="1" vm="1">
        <f t="array" aca="1" ref="HN234" ca="1">INDIRECT(ADDRESS(MATCH(MAX(_xlfn._xlws.FILTER(HN7:HN233,HP7:HP233&gt;cr)),HN7:HN233,0)+6,1))</f>
        <v>#VALUE!</v>
      </c>
      <c r="HO234" s="1" t="e" cm="1" vm="1">
        <f t="array" aca="1" ref="HO234" ca="1">INDIRECT(ADDRESS(MATCH(MAX(_xlfn._xlws.FILTER(HO7:HO233,HP7:HP233&gt;cr)),HO7:HO233,0)+6,1))</f>
        <v>#VALUE!</v>
      </c>
      <c r="HP234" s="1" t="e" cm="1" vm="1">
        <f t="array" aca="1" ref="HP234" ca="1">INDIRECT(ADDRESS(MATCH(MAX(_xlfn._xlws.FILTER(HP7:HP233,HP7:HP233&gt;cr)),HP7:HP233,0)+6,1))</f>
        <v>#VALUE!</v>
      </c>
      <c r="HQ234" s="1" t="e" cm="1" vm="1">
        <f t="array" aca="1" ref="HQ234" ca="1">INDIRECT(ADDRESS(MATCH(MIN(_xlfn._xlws.FILTER(HQ7:HQ233,HP7:HP233&gt;cr)),HQ7:HQ233,0)+6,1))</f>
        <v>#VALUE!</v>
      </c>
      <c r="HR234" s="6" t="e" cm="1" vm="1">
        <f t="array" aca="1" ref="HR234" ca="1">INDIRECT(ADDRESS(MATCH(MIN(_xlfn._xlws.FILTER(HR7:HR233,HX7:HX233&gt;cr)),HR7:HR233,0)+6,1))</f>
        <v>#VALUE!</v>
      </c>
      <c r="HS234" s="6" t="e" cm="1" vm="1">
        <f t="array" aca="1" ref="HS234" ca="1">INDIRECT(ADDRESS(MATCH(MIN(_xlfn._xlws.FILTER(HS7:HS233,HX7:HX233&gt;cr)),HS7:HS233,0)+6,1))</f>
        <v>#VALUE!</v>
      </c>
      <c r="HT234" s="6" t="e" cm="1" vm="1">
        <f t="array" aca="1" ref="HT234" ca="1">INDIRECT(ADDRESS(MATCH(MAX(_xlfn._xlws.FILTER(HT7:HT233,HX7:HX233&gt;cr)),HT7:HT233,0)+6,1))</f>
        <v>#VALUE!</v>
      </c>
      <c r="HU234" s="6" t="e" cm="1" vm="1">
        <f t="array" aca="1" ref="HU234" ca="1">INDIRECT(ADDRESS(MATCH(MAX(_xlfn._xlws.FILTER(HU7:HU233,HX7:HX233&gt;cr)),HU7:HU233,0)+6,1))</f>
        <v>#VALUE!</v>
      </c>
      <c r="HV234" s="6" t="e" cm="1" vm="1">
        <f t="array" aca="1" ref="HV234" ca="1">INDIRECT(ADDRESS(MATCH(MAX(_xlfn._xlws.FILTER(HV7:HV233,HX7:HX233&gt;cr)),HV7:HV233,0)+6,1))</f>
        <v>#VALUE!</v>
      </c>
      <c r="HW234" s="6" t="e" cm="1" vm="1">
        <f t="array" aca="1" ref="HW234" ca="1">INDIRECT(ADDRESS(MATCH(MAX(_xlfn._xlws.FILTER(HW7:HW233,HX7:HX233&gt;cr)),HW7:HW233,0)+6,1))</f>
        <v>#VALUE!</v>
      </c>
      <c r="HX234" s="6" t="e" cm="1" vm="1">
        <f t="array" aca="1" ref="HX234" ca="1">INDIRECT(ADDRESS(MATCH(MAX(_xlfn._xlws.FILTER(HX7:HX233,HX7:HX233&gt;cr)),HX7:HX233,0)+6,1))</f>
        <v>#VALUE!</v>
      </c>
      <c r="HY234" s="6" t="e" cm="1" vm="1">
        <f t="array" aca="1" ref="HY234" ca="1">INDIRECT(ADDRESS(MATCH(MIN(_xlfn._xlws.FILTER(HY7:HY233,HX7:HX233&gt;cr)),HY7:HY233,0)+6,1))</f>
        <v>#VALUE!</v>
      </c>
      <c r="HZ234" s="1" t="e" cm="1" vm="1">
        <f t="array" aca="1" ref="HZ234" ca="1">INDIRECT(ADDRESS(MATCH(MIN(_xlfn._xlws.FILTER(HZ7:HZ233,IF7:IF233&gt;cr)),HZ7:HZ233,0)+6,1))</f>
        <v>#VALUE!</v>
      </c>
      <c r="IA234" s="1" t="e" cm="1" vm="1">
        <f t="array" aca="1" ref="IA234" ca="1">INDIRECT(ADDRESS(MATCH(MIN(_xlfn._xlws.FILTER(IA7:IA233,IF7:IF233&gt;cr)),IA7:IA233,0)+6,1))</f>
        <v>#VALUE!</v>
      </c>
      <c r="IB234" s="1" t="e" cm="1" vm="1">
        <f t="array" aca="1" ref="IB234" ca="1">INDIRECT(ADDRESS(MATCH(MAX(_xlfn._xlws.FILTER(IB7:IB233,IF7:IF233&gt;cr)),IB7:IB233,0)+6,1))</f>
        <v>#VALUE!</v>
      </c>
      <c r="IC234" s="1" t="e" cm="1" vm="1">
        <f t="array" aca="1" ref="IC234" ca="1">INDIRECT(ADDRESS(MATCH(MAX(_xlfn._xlws.FILTER(IC7:IC233,IF7:IF233&gt;cr)),IC7:IC233,0)+6,1))</f>
        <v>#VALUE!</v>
      </c>
      <c r="ID234" s="1" t="e" cm="1" vm="1">
        <f t="array" aca="1" ref="ID234" ca="1">INDIRECT(ADDRESS(MATCH(MAX(_xlfn._xlws.FILTER(ID7:ID233,IF7:IF233&gt;cr)),ID7:ID233,0)+6,1))</f>
        <v>#VALUE!</v>
      </c>
      <c r="IE234" s="1" t="e" cm="1" vm="1">
        <f t="array" aca="1" ref="IE234" ca="1">INDIRECT(ADDRESS(MATCH(MAX(_xlfn._xlws.FILTER(IE7:IE233,IF7:IF233&gt;cr)),IE7:IE233,0)+6,1))</f>
        <v>#VALUE!</v>
      </c>
      <c r="IF234" s="1" t="e" cm="1" vm="1">
        <f t="array" aca="1" ref="IF234" ca="1">INDIRECT(ADDRESS(MATCH(MAX(_xlfn._xlws.FILTER(IF7:IF233,IF7:IF233&gt;cr)),IF7:IF233,0)+6,1))</f>
        <v>#VALUE!</v>
      </c>
      <c r="IG234" s="1" t="e" cm="1" vm="1">
        <f t="array" aca="1" ref="IG234" ca="1">INDIRECT(ADDRESS(MATCH(MIN(_xlfn._xlws.FILTER(IG7:IG233,IF7:IF233&gt;cr)),IG7:IG233,0)+6,1))</f>
        <v>#VALUE!</v>
      </c>
      <c r="IH234" s="6" t="e" cm="1" vm="1">
        <f t="array" aca="1" ref="IH234" ca="1">INDIRECT(ADDRESS(MATCH(MIN(_xlfn._xlws.FILTER(IH7:IH233,IN7:IN233&gt;cr)),IH7:IH233,0)+6,1))</f>
        <v>#VALUE!</v>
      </c>
      <c r="II234" s="6" t="e" cm="1" vm="1">
        <f t="array" aca="1" ref="II234" ca="1">INDIRECT(ADDRESS(MATCH(MIN(_xlfn._xlws.FILTER(II7:II233,IN7:IN233&gt;cr)),II7:II233,0)+6,1))</f>
        <v>#VALUE!</v>
      </c>
      <c r="IJ234" s="6" t="e" cm="1" vm="1">
        <f t="array" aca="1" ref="IJ234" ca="1">INDIRECT(ADDRESS(MATCH(MAX(_xlfn._xlws.FILTER(IJ7:IJ233,IN7:IN233&gt;cr)),IJ7:IJ233,0)+6,1))</f>
        <v>#VALUE!</v>
      </c>
      <c r="IK234" s="6" t="e" cm="1" vm="1">
        <f t="array" aca="1" ref="IK234" ca="1">INDIRECT(ADDRESS(MATCH(MAX(_xlfn._xlws.FILTER(IK7:IK233,IN7:IN233&gt;cr)),IK7:IK233,0)+6,1))</f>
        <v>#VALUE!</v>
      </c>
      <c r="IL234" s="6" t="e" cm="1" vm="1">
        <f t="array" aca="1" ref="IL234" ca="1">INDIRECT(ADDRESS(MATCH(MAX(_xlfn._xlws.FILTER(IL7:IL233,IN7:IN233&gt;cr)),IL7:IL233,0)+6,1))</f>
        <v>#VALUE!</v>
      </c>
      <c r="IM234" s="6" t="e" cm="1" vm="1">
        <f t="array" aca="1" ref="IM234" ca="1">INDIRECT(ADDRESS(MATCH(MAX(_xlfn._xlws.FILTER(IM7:IM233,IN7:IN233&gt;cr)),IM7:IM233,0)+6,1))</f>
        <v>#VALUE!</v>
      </c>
      <c r="IN234" s="6" t="e" cm="1" vm="1">
        <f t="array" aca="1" ref="IN234" ca="1">INDIRECT(ADDRESS(MATCH(MAX(_xlfn._xlws.FILTER(IN7:IN233,IN7:IN233&gt;cr)),IN7:IN233,0)+6,1))</f>
        <v>#VALUE!</v>
      </c>
      <c r="IO234" s="6" t="e" cm="1" vm="1">
        <f t="array" aca="1" ref="IO234" ca="1">INDIRECT(ADDRESS(MATCH(MIN(_xlfn._xlws.FILTER(IO7:IO233,IN7:IN233&gt;cr)),IO7:IO233,0)+6,1))</f>
        <v>#VALUE!</v>
      </c>
      <c r="IP234" s="1" t="e" cm="1" vm="1">
        <f t="array" aca="1" ref="IP234" ca="1">INDIRECT(ADDRESS(MATCH(MIN(_xlfn._xlws.FILTER(IP7:IP233,IV7:IV233&gt;cr)),IP7:IP233,0)+6,1))</f>
        <v>#VALUE!</v>
      </c>
      <c r="IQ234" s="1" t="e" cm="1" vm="1">
        <f t="array" aca="1" ref="IQ234" ca="1">INDIRECT(ADDRESS(MATCH(MIN(_xlfn._xlws.FILTER(IQ7:IQ233,IV7:IV233&gt;cr)),IQ7:IQ233,0)+6,1))</f>
        <v>#VALUE!</v>
      </c>
      <c r="IR234" s="1" t="e" cm="1" vm="1">
        <f t="array" aca="1" ref="IR234" ca="1">INDIRECT(ADDRESS(MATCH(MAX(_xlfn._xlws.FILTER(IR7:IR233,IV7:IV233&gt;cr)),IR7:IR233,0)+6,1))</f>
        <v>#VALUE!</v>
      </c>
      <c r="IS234" s="1" t="e" cm="1" vm="1">
        <f t="array" aca="1" ref="IS234" ca="1">INDIRECT(ADDRESS(MATCH(MAX(_xlfn._xlws.FILTER(IS7:IS233,IV7:IV233&gt;cr)),IS7:IS233,0)+6,1))</f>
        <v>#VALUE!</v>
      </c>
      <c r="IT234" s="1" t="e" cm="1" vm="1">
        <f t="array" aca="1" ref="IT234" ca="1">INDIRECT(ADDRESS(MATCH(MAX(_xlfn._xlws.FILTER(IT7:IT233,IV7:IV233&gt;cr)),IT7:IT233,0)+6,1))</f>
        <v>#VALUE!</v>
      </c>
      <c r="IU234" s="1" t="e" cm="1" vm="1">
        <f t="array" aca="1" ref="IU234" ca="1">INDIRECT(ADDRESS(MATCH(MAX(_xlfn._xlws.FILTER(IU7:IU233,IV7:IV233&gt;cr)),IU7:IU233,0)+6,1))</f>
        <v>#VALUE!</v>
      </c>
      <c r="IV234" s="1" t="e" cm="1" vm="1">
        <f t="array" aca="1" ref="IV234" ca="1">INDIRECT(ADDRESS(MATCH(MAX(_xlfn._xlws.FILTER(IV7:IV233,IV7:IV233&gt;cr)),IV7:IV233,0)+6,1))</f>
        <v>#VALUE!</v>
      </c>
      <c r="IW234" s="1" t="e" cm="1" vm="1">
        <f t="array" aca="1" ref="IW234" ca="1">INDIRECT(ADDRESS(MATCH(MIN(_xlfn._xlws.FILTER(IW7:IW233,IV7:IV233&gt;cr)),IW7:IW233,0)+6,1))</f>
        <v>#VALUE!</v>
      </c>
      <c r="IX234" s="6" t="e" cm="1" vm="1">
        <f t="array" aca="1" ref="IX234" ca="1">INDIRECT(ADDRESS(MATCH(MIN(_xlfn._xlws.FILTER(IX7:IX233,JD7:JD233&gt;cr)),IX7:IX233,0)+6,1))</f>
        <v>#VALUE!</v>
      </c>
      <c r="IY234" s="6" t="e" cm="1" vm="1">
        <f t="array" aca="1" ref="IY234" ca="1">INDIRECT(ADDRESS(MATCH(MIN(_xlfn._xlws.FILTER(IY7:IY233,JD7:JD233&gt;cr)),IY7:IY233,0)+6,1))</f>
        <v>#VALUE!</v>
      </c>
      <c r="IZ234" s="6" t="e" cm="1" vm="1">
        <f t="array" aca="1" ref="IZ234" ca="1">INDIRECT(ADDRESS(MATCH(MAX(_xlfn._xlws.FILTER(IZ7:IZ233,JD7:JD233&gt;cr)),IZ7:IZ233,0)+6,1))</f>
        <v>#VALUE!</v>
      </c>
      <c r="JA234" s="6" t="e" cm="1" vm="1">
        <f t="array" aca="1" ref="JA234" ca="1">INDIRECT(ADDRESS(MATCH(MAX(_xlfn._xlws.FILTER(JA7:JA233,JD7:JD233&gt;cr)),JA7:JA233,0)+6,1))</f>
        <v>#VALUE!</v>
      </c>
      <c r="JB234" s="6" t="e" cm="1" vm="1">
        <f t="array" aca="1" ref="JB234" ca="1">INDIRECT(ADDRESS(MATCH(MAX(_xlfn._xlws.FILTER(JB7:JB233,JD7:JD233&gt;cr)),JB7:JB233,0)+6,1))</f>
        <v>#VALUE!</v>
      </c>
      <c r="JC234" s="6" t="e" cm="1" vm="1">
        <f t="array" aca="1" ref="JC234" ca="1">INDIRECT(ADDRESS(MATCH(MAX(_xlfn._xlws.FILTER(JC7:JC233,JD7:JD233&gt;cr)),JC7:JC233,0)+6,1))</f>
        <v>#VALUE!</v>
      </c>
      <c r="JD234" s="6" t="e" cm="1" vm="1">
        <f t="array" aca="1" ref="JD234" ca="1">INDIRECT(ADDRESS(MATCH(MAX(_xlfn._xlws.FILTER(JD7:JD233,JD7:JD233&gt;cr)),JD7:JD233,0)+6,1))</f>
        <v>#VALUE!</v>
      </c>
      <c r="JE234" s="6" t="e" cm="1" vm="1">
        <f t="array" aca="1" ref="JE234" ca="1">INDIRECT(ADDRESS(MATCH(MIN(_xlfn._xlws.FILTER(JE7:JE233,JD7:JD233&gt;cr)),JE7:JE233,0)+6,1))</f>
        <v>#VALUE!</v>
      </c>
      <c r="JF234" s="1" t="e" cm="1" vm="1">
        <f t="array" aca="1" ref="JF234" ca="1">INDIRECT(ADDRESS(MATCH(MIN(_xlfn._xlws.FILTER(JF7:JF233,JL7:JL233&gt;cr)),JF7:JF233,0)+6,1))</f>
        <v>#VALUE!</v>
      </c>
      <c r="JG234" s="1" t="e" cm="1" vm="1">
        <f t="array" aca="1" ref="JG234" ca="1">INDIRECT(ADDRESS(MATCH(MIN(_xlfn._xlws.FILTER(JG7:JG233,JL7:JL233&gt;cr)),JG7:JG233,0)+6,1))</f>
        <v>#VALUE!</v>
      </c>
      <c r="JH234" s="1" t="e" cm="1" vm="1">
        <f t="array" aca="1" ref="JH234" ca="1">INDIRECT(ADDRESS(MATCH(MAX(_xlfn._xlws.FILTER(JH7:JH233,JL7:JL233&gt;cr)),JH7:JH233,0)+6,1))</f>
        <v>#VALUE!</v>
      </c>
      <c r="JI234" s="1" t="e" cm="1" vm="1">
        <f t="array" aca="1" ref="JI234" ca="1">INDIRECT(ADDRESS(MATCH(MAX(_xlfn._xlws.FILTER(JI7:JI233,JL7:JL233&gt;cr)),JI7:JI233,0)+6,1))</f>
        <v>#VALUE!</v>
      </c>
      <c r="JJ234" s="1" t="e" cm="1" vm="1">
        <f t="array" aca="1" ref="JJ234" ca="1">INDIRECT(ADDRESS(MATCH(MAX(_xlfn._xlws.FILTER(JJ7:JJ233,JL7:JL233&gt;cr)),JJ7:JJ233,0)+6,1))</f>
        <v>#VALUE!</v>
      </c>
      <c r="JK234" s="1" t="e" cm="1" vm="1">
        <f t="array" aca="1" ref="JK234" ca="1">INDIRECT(ADDRESS(MATCH(MAX(_xlfn._xlws.FILTER(JK7:JK233,JL7:JL233&gt;cr)),JK7:JK233,0)+6,1))</f>
        <v>#VALUE!</v>
      </c>
      <c r="JL234" s="1" t="e" cm="1" vm="1">
        <f t="array" aca="1" ref="JL234" ca="1">INDIRECT(ADDRESS(MATCH(MAX(_xlfn._xlws.FILTER(JL7:JL233,JL7:JL233&gt;cr)),JL7:JL233,0)+6,1))</f>
        <v>#VALUE!</v>
      </c>
      <c r="JM234" s="1" t="e" cm="1" vm="1">
        <f t="array" aca="1" ref="JM234" ca="1">INDIRECT(ADDRESS(MATCH(MIN(_xlfn._xlws.FILTER(JM7:JM233,JL7:JL233&gt;cr)),JM7:JM233,0)+6,1))</f>
        <v>#VALUE!</v>
      </c>
      <c r="JN234" s="9" t="str" cm="1">
        <f t="array" aca="1" ref="JN234" ca="1">INDIRECT(ADDRESS(MATCH(MIN(_xlfn.LET(_xlpm.x,IF(ISNUMBER(JN7:JN233),JN7:JN233),_xlpm.y,IF(ISNUMBER(JT7:JT233),JT7:JT233),_xlfn._xlws.FILTER(_xlpm.x,_xlpm.y&gt;cr))),JN7:JN233,0)+6,1))</f>
        <v>BI22.ZSim</v>
      </c>
      <c r="JO234" s="9" t="str" cm="1">
        <f t="array" aca="1" ref="JO234" ca="1">INDIRECT(ADDRESS(MATCH(MIN(_xlfn.LET(_xlpm.x,IF(ISNUMBER(JO7:JO233),JO7:JO233),_xlpm.y,IF(ISNUMBER(JT7:JT233),JT7:JT233),_xlfn._xlws.FILTER(_xlpm.x,_xlpm.y&gt;cr))),JO7:JO233,0)+6,1))</f>
        <v>BI22.ZSim</v>
      </c>
      <c r="JP234" s="9" t="str" cm="1">
        <f t="array" aca="1" ref="JP234" ca="1">INDIRECT(ADDRESS(MATCH(MAX(_xlfn.LET(_xlpm.x,IF(ISNUMBER(JP7:JP233),JP7:JP233),_xlpm.y,IF(ISNUMBER(JT7:JT233),JT7:JT233),_xlfn._xlws.FILTER(_xlpm.x,_xlpm.y&gt;cr))),JP7:JP233,0)+6,1))</f>
        <v>BI22.ZSim</v>
      </c>
      <c r="JQ234" s="9" t="str" cm="1">
        <f t="array" aca="1" ref="JQ234" ca="1">INDIRECT(ADDRESS(MATCH(MAX(_xlfn.LET(_xlpm.x,IF(ISNUMBER(JQ7:JQ233),JQ7:JQ233),_xlpm.y,IF(ISNUMBER(JT7:JT233),JT7:JT233),_xlfn._xlws.FILTER(_xlpm.x,_xlpm.y&gt;cr))),JQ7:JQ233,0)+6,1))</f>
        <v>BU01.JacEDS</v>
      </c>
      <c r="JR234" s="9" t="str" cm="1">
        <f t="array" aca="1" ref="JR234" ca="1">INDIRECT(ADDRESS(MATCH(MAX(_xlfn.LET(_xlpm.x,IF(ISNUMBER(JR7:JR233),JR7:JR233),_xlpm.y,IF(ISNUMBER(JT7:JT233),JT7:JT233),_xlfn._xlws.FILTER(_xlpm.x,_xlpm.y&gt;cr))),JR7:JR233,0)+6,1))</f>
        <v>BI01.JacEDS</v>
      </c>
      <c r="JS234" s="9" t="str" cm="1">
        <f t="array" aca="1" ref="JS234" ca="1">INDIRECT(ADDRESS(MATCH(MAX(_xlfn.LET(_xlpm.x,IF(ISNUMBER(JS7:JS233),JS7:JS233),_xlpm.y,IF(ISNUMBER(JT7:JT233),JT7:JT233),_xlfn._xlws.FILTER(_xlpm.x,_xlpm.y&gt;cr))),JS7:JS233,0)+6,1))</f>
        <v>BI01.JacEDS</v>
      </c>
      <c r="JT234" s="9" t="str" cm="1">
        <f t="array" aca="1" ref="JT234" ca="1">INDIRECT(ADDRESS(MATCH(MAX(_xlfn.LET(_xlpm.x,IF(ISNUMBER(JT7:JT233),JT7:JT233),_xlpm.y,IF(ISNUMBER(JT7:JT233),JT7:JT233),_xlfn._xlws.FILTER(_xlpm.x,_xlpm.y&gt;cr))),JT7:JT233,0)+6,1))</f>
        <v>AI01.Jaccard</v>
      </c>
      <c r="JU234" s="9" t="str" cm="1">
        <f t="array" aca="1" ref="JU234" ca="1">INDIRECT(ADDRESS(MATCH(MIN(_xlfn.LET(_xlpm.x,IF(ISNUMBER(JU7:JU233),JU7:JU233),_xlpm.y,IF(ISNUMBER(JT7:JT233),JT7:JT233),_xlfn._xlws.FILTER(_xlpm.x,_xlpm.y&gt;cr))),JU7:JU233,0)+6,1))</f>
        <v>CU14.SMD.TA</v>
      </c>
      <c r="JV234" s="1" t="str" cm="1">
        <f t="array" aca="1" ref="JV234" ca="1">INDEX(_xlfn._xlws.FILTER(JV7:JV233,ISTEXT(JV7:JV233)),MODE(MATCH(_xlfn._xlws.FILTER(JV7:JV233,ISTEXT(JV7:JV233)),_xlfn._xlws.FILTER(JV7:JV233,ISTEXT(JV7:JV233)),0)))</f>
        <v>k=5, r=0.1</v>
      </c>
      <c r="JW234" s="1" t="str" cm="1">
        <f t="array" aca="1" ref="JW234" ca="1">INDEX(_xlfn._xlws.FILTER(JW7:JW233,ISTEXT(JW7:JW233)),MODE(MATCH(_xlfn._xlws.FILTER(JW7:JW233,ISTEXT(JW7:JW233)),_xlfn._xlws.FILTER(JW7:JW233,ISTEXT(JW7:JW233)),0)))</f>
        <v>k=5, r=0.1</v>
      </c>
      <c r="JX234" s="1" t="str" cm="1">
        <f t="array" aca="1" ref="JX234" ca="1">INDEX(_xlfn._xlws.FILTER(JX7:JX233,ISTEXT(JX7:JX233)),MODE(MATCH(_xlfn._xlws.FILTER(JX7:JX233,ISTEXT(JX7:JX233)),_xlfn._xlws.FILTER(JX7:JX233,ISTEXT(JX7:JX233)),0)))</f>
        <v>k=10, r=0.1</v>
      </c>
      <c r="JY234" s="1" t="str" cm="1">
        <f t="array" aca="1" ref="JY234" ca="1">INDEX(_xlfn._xlws.FILTER(JY7:JY233,ISTEXT(JY7:JY233)),MODE(MATCH(_xlfn._xlws.FILTER(JY7:JY233,ISTEXT(JY7:JY233)),_xlfn._xlws.FILTER(JY7:JY233,ISTEXT(JY7:JY233)),0)))</f>
        <v>k=5, r=0.9</v>
      </c>
      <c r="JZ234" s="1" t="str" cm="1">
        <f t="array" aca="1" ref="JZ234" ca="1">INDEX(_xlfn._xlws.FILTER(JZ7:JZ233,ISTEXT(JZ7:JZ233)),MODE(MATCH(_xlfn._xlws.FILTER(JZ7:JZ233,ISTEXT(JZ7:JZ233)),_xlfn._xlws.FILTER(JZ7:JZ233,ISTEXT(JZ7:JZ233)),0)))</f>
        <v>k=5, r=0.1</v>
      </c>
      <c r="KA234" s="1" t="str" cm="1">
        <f t="array" aca="1" ref="KA234" ca="1">INDEX(_xlfn._xlws.FILTER(KA7:KA233,ISTEXT(KA7:KA233)),MODE(MATCH(_xlfn._xlws.FILTER(KA7:KA233,ISTEXT(KA7:KA233)),_xlfn._xlws.FILTER(KA7:KA233,ISTEXT(KA7:KA233)),0)))</f>
        <v>k=10, r=0.1</v>
      </c>
      <c r="KB234" s="1" t="str" cm="1">
        <f t="array" aca="1" ref="KB234" ca="1">INDEX(_xlfn._xlws.FILTER(KB7:KB233,ISTEXT(KB7:KB233)),MODE(MATCH(_xlfn._xlws.FILTER(KB7:KB233,ISTEXT(KB7:KB233)),_xlfn._xlws.FILTER(KB7:KB233,ISTEXT(KB7:KB233)),0)))</f>
        <v>k=5, r=0.1</v>
      </c>
      <c r="KC234" s="1" t="str" cm="1">
        <f t="array" aca="1" ref="KC234" ca="1">INDEX(_xlfn._xlws.FILTER(KC7:KC233,ISTEXT(KC7:KC233)),MODE(MATCH(_xlfn._xlws.FILTER(KC7:KC233,ISTEXT(KC7:KC233)),_xlfn._xlws.FILTER(KC7:KC233,ISTEXT(KC7:KC233)),0)))</f>
        <v>k=5, r=0.9</v>
      </c>
    </row>
    <row r="235" spans="1:289" x14ac:dyDescent="0.2">
      <c r="A235" s="7" t="s">
        <v>234</v>
      </c>
      <c r="B235" s="6" t="str" cm="1">
        <f t="array" aca="1" ref="B235" ca="1">INDIRECT(ADDRESS(MATCH(SMALL(_xlfn._xlws.FILTER(B7:B233,H7:H233&gt;0.5),2),B7:B233,0)+6,1))</f>
        <v>CI14.Amer.EMX1</v>
      </c>
      <c r="C235" s="6" t="str" cm="1">
        <f t="array" aca="1" ref="C235" ca="1">INDIRECT(ADDRESS(MATCH(SMALL(_xlfn._xlws.FILTER(C7:C233,H7:H233&gt;0.5),2),C7:C233,0)+6,1))</f>
        <v>CI14.Amer.QTI</v>
      </c>
      <c r="D235" s="6" t="str" cm="1">
        <f t="array" aca="1" ref="D235" ca="1">INDIRECT(ADDRESS(MATCH(LARGE(_xlfn._xlws.FILTER(D7:D233,H7:H233&gt;0.5),2),D7:D233,0)+6,1))</f>
        <v>CI14.Amer.Pearson</v>
      </c>
      <c r="E235" s="6" t="str" cm="1">
        <f t="array" aca="1" ref="E235" ca="1">INDIRECT(ADDRESS(MATCH(LARGE(_xlfn._xlws.FILTER(E7:E233,H7:H233&gt;0.5),2),E7:E233,0)+6,1))</f>
        <v>BU01.JaccardMulti</v>
      </c>
      <c r="F235" s="6" t="str" cm="1">
        <f t="array" aca="1" ref="F235" ca="1">INDIRECT(ADDRESS(MATCH(LARGE(_xlfn._xlws.FILTER(F7:F233,H7:H233&gt;0.5),2),F7:F233,0)+6,1))</f>
        <v>BI01.JacEDS</v>
      </c>
      <c r="G235" s="6" t="str" cm="1">
        <f t="array" aca="1" ref="G235" ca="1">INDIRECT(ADDRESS(MATCH(LARGE(_xlfn._xlws.FILTER(G7:G233,H7:H233&gt;0.5),2),G7:G233,0)+6,1))</f>
        <v>BI01.JacDual</v>
      </c>
      <c r="H235" s="6" t="str" cm="1">
        <f t="array" aca="1" ref="H235" ca="1">INDIRECT(ADDRESS(MATCH(LARGE(_xlfn._xlws.FILTER(H7:H233,H7:H233&gt;0.5),2),H7:H233,0)+6,1))</f>
        <v>AI01.Jaccard</v>
      </c>
      <c r="I235" s="6" t="str" cm="1">
        <f t="array" aca="1" ref="I235" ca="1">INDIRECT(ADDRESS(MATCH(SMALL(_xlfn._xlws.FILTER(I7:I233,H7:H233&gt;0.5),2),I7:I233,0)+6,1))</f>
        <v>CU14.Amer.Cosine</v>
      </c>
      <c r="J235" s="1" t="str" cm="1">
        <f t="array" aca="1" ref="J235" ca="1">INDIRECT(ADDRESS(MATCH(SMALL(_xlfn._xlws.FILTER(J7:J233,P7:P233&gt;cr),2),J7:J233,0)+6,1))</f>
        <v>CI14.Amer.EMX1</v>
      </c>
      <c r="K235" s="1" t="str" cm="1">
        <f t="array" aca="1" ref="K235" ca="1">INDIRECT(ADDRESS(MATCH(SMALL(_xlfn._xlws.FILTER(K7:K233,P7:P233&gt;cr),2),K7:K233,0)+6,1))</f>
        <v>AI05.SRC</v>
      </c>
      <c r="L235" s="1" t="str" cm="1">
        <f t="array" aca="1" ref="L235" ca="1">INDIRECT(ADDRESS(MATCH(LARGE(_xlfn._xlws.FILTER(L7:L233,P7:P233&gt;cr),2),L7:L233,0)+6,1))</f>
        <v>CI14.Amer.PSS</v>
      </c>
      <c r="M235" s="1" t="str" cm="1">
        <f t="array" aca="1" ref="M235" ca="1">INDIRECT(ADDRESS(MATCH(LARGE(_xlfn._xlws.FILTER(M7:M233,P7:P233&gt;cr),2),M7:M233,0)+6,1))</f>
        <v>AI05.SRC</v>
      </c>
      <c r="N235" s="1" t="str" cm="1">
        <f t="array" aca="1" ref="N235" ca="1">INDIRECT(ADDRESS(MATCH(LARGE(_xlfn._xlws.FILTER(N7:N233,P7:P233&gt;cr),2),N7:N233,0)+6,1))</f>
        <v>BI01.JacEDS</v>
      </c>
      <c r="O235" s="1" t="str" cm="1">
        <f t="array" aca="1" ref="O235" ca="1">INDIRECT(ADDRESS(MATCH(LARGE(_xlfn._xlws.FILTER(O7:O233,P7:P233&gt;cr),2),O7:O233,0)+6,1))</f>
        <v>BI01.JacEDS</v>
      </c>
      <c r="P235" s="1" t="str" cm="1">
        <f t="array" aca="1" ref="P235" ca="1">INDIRECT(ADDRESS(MATCH(LARGE(_xlfn._xlws.FILTER(P7:P233,P7:P233&gt;cr),2),P7:P233,0)+6,1))</f>
        <v>AI01.Jaccard</v>
      </c>
      <c r="Q235" s="1" t="str" cm="1">
        <f t="array" aca="1" ref="Q235" ca="1">INDIRECT(ADDRESS(MATCH(SMALL(_xlfn._xlws.FILTER(Q7:Q233,P7:P233&gt;cr),2),Q7:Q233,0)+6,1))</f>
        <v>CU14.Amer.Cosine</v>
      </c>
      <c r="R235" s="6" t="str" cm="1">
        <f t="array" aca="1" ref="R235" ca="1">INDIRECT(ADDRESS(MATCH(SMALL(_xlfn._xlws.FILTER(R7:R233,X7:X233&gt;cr),2),R7:R233,0)+6,1))</f>
        <v>AI05.SRC</v>
      </c>
      <c r="S235" s="6" t="str" cm="1">
        <f t="array" aca="1" ref="S235" ca="1">INDIRECT(ADDRESS(MATCH(SMALL(_xlfn._xlws.FILTER(S7:S233,X7:X233&gt;cr),2),S7:S233,0)+6,1))</f>
        <v>AI05.SRC</v>
      </c>
      <c r="T235" s="6" t="str" cm="1">
        <f t="array" aca="1" ref="T235" ca="1">INDIRECT(ADDRESS(MATCH(LARGE(_xlfn._xlws.FILTER(T7:T233,X7:X233&gt;cr),2),T7:T233,0)+6,1))</f>
        <v>CI14.Amer.QTI</v>
      </c>
      <c r="U235" s="6" t="str" cm="1">
        <f t="array" aca="1" ref="U235" ca="1">INDIRECT(ADDRESS(MATCH(LARGE(_xlfn._xlws.FILTER(U7:U233,X7:X233&gt;cr),2),U7:U233,0)+6,1))</f>
        <v>BU01.JacEDS</v>
      </c>
      <c r="V235" s="6" t="str" cm="1">
        <f t="array" aca="1" ref="V235" ca="1">INDIRECT(ADDRESS(MATCH(LARGE(_xlfn._xlws.FILTER(V7:V233,X7:X233&gt;cr),2),V7:V233,0)+6,1))</f>
        <v>BI01.JaccardMulti</v>
      </c>
      <c r="W235" s="6" t="str" cm="1">
        <f t="array" aca="1" ref="W235" ca="1">INDIRECT(ADDRESS(MATCH(LARGE(_xlfn._xlws.FILTER(W7:W233,X7:X233&gt;cr),2),W7:W233,0)+6,1))</f>
        <v>BI01.JacDual</v>
      </c>
      <c r="X235" s="6" t="str" cm="1">
        <f t="array" aca="1" ref="X235" ca="1">INDIRECT(ADDRESS(MATCH(LARGE(_xlfn._xlws.FILTER(X7:X233,X7:X233&gt;cr),2),X7:X233,0)+6,1))</f>
        <v>AI01.Jaccard</v>
      </c>
      <c r="Y235" s="6" t="str" cm="1">
        <f t="array" aca="1" ref="Y235" ca="1">INDIRECT(ADDRESS(MATCH(SMALL(_xlfn._xlws.FILTER(Y7:Y233,X7:X233&gt;cr),2),Y7:Y233,0)+6,1))</f>
        <v>BU16.TANJ</v>
      </c>
      <c r="Z235" s="1" t="str" cm="1">
        <f t="array" aca="1" ref="Z235" ca="1">INDIRECT(ADDRESS(MATCH(SMALL(_xlfn._xlws.FILTER(Z7:Z233,AF7:AF233&gt;cr),2),Z7:Z233,0)+6,1))</f>
        <v>AI05.SRC</v>
      </c>
      <c r="AA235" s="1" t="str" cm="1">
        <f t="array" aca="1" ref="AA235" ca="1">INDIRECT(ADDRESS(MATCH(SMALL(_xlfn._xlws.FILTER(AA7:AA233,AF7:AF233&gt;cr),2),AA7:AA233,0)+6,1))</f>
        <v>BI22.ZSim</v>
      </c>
      <c r="AB235" s="1" t="str" cm="1">
        <f t="array" aca="1" ref="AB235" ca="1">INDIRECT(ADDRESS(MATCH(LARGE(_xlfn._xlws.FILTER(AB7:AB233,AF7:AF233&gt;cr),2),AB7:AB233,0)+6,1))</f>
        <v>BI07.NHMS.Amer</v>
      </c>
      <c r="AC235" s="1" t="str" cm="1">
        <f t="array" aca="1" ref="AC235" ca="1">INDIRECT(ADDRESS(MATCH(LARGE(_xlfn._xlws.FILTER(AC7:AC233,AF7:AF233&gt;cr),2),AC7:AC233,0)+6,1))</f>
        <v>BU01.JacEDS</v>
      </c>
      <c r="AD235" s="1" t="str" cm="1">
        <f t="array" aca="1" ref="AD235" ca="1">INDIRECT(ADDRESS(MATCH(LARGE(_xlfn._xlws.FILTER(AD7:AD233,AF7:AF233&gt;cr),2),AD7:AD233,0)+6,1))</f>
        <v>BI01.JaccardMulti</v>
      </c>
      <c r="AE235" s="1" t="str" cm="1">
        <f t="array" aca="1" ref="AE235" ca="1">INDIRECT(ADDRESS(MATCH(LARGE(_xlfn._xlws.FILTER(AE7:AE233,AF7:AF233&gt;cr),2),AE7:AE233,0)+6,1))</f>
        <v>BI01.JacEDS</v>
      </c>
      <c r="AF235" s="1" t="str" cm="1">
        <f t="array" aca="1" ref="AF235" ca="1">INDIRECT(ADDRESS(MATCH(LARGE(_xlfn._xlws.FILTER(AF7:AF233,AF7:AF233&gt;cr),2),AF7:AF233,0)+6,1))</f>
        <v>AI01.Jaccard</v>
      </c>
      <c r="AG235" s="1" t="str" cm="1">
        <f t="array" aca="1" ref="AG235" ca="1">INDIRECT(ADDRESS(MATCH(SMALL(_xlfn._xlws.FILTER(AG7:AG233,AF7:AF233&gt;cr),2),AG7:AG233,0)+6,1))</f>
        <v>AU18.Entropy</v>
      </c>
      <c r="AH235" s="6" t="str" cm="1">
        <f t="array" aca="1" ref="AH235" ca="1">INDIRECT(ADDRESS(MATCH(SMALL(_xlfn._xlws.FILTER(AH7:AH233,AN7:AN233&gt;cr),2),AH7:AH233,0)+6,1))</f>
        <v>BI22.ZSim</v>
      </c>
      <c r="AI235" s="6" t="str" cm="1">
        <f t="array" aca="1" ref="AI235" ca="1">INDIRECT(ADDRESS(MATCH(SMALL(_xlfn._xlws.FILTER(AI7:AI233,AN7:AN233&gt;cr),2),AI7:AI233,0)+6,1))</f>
        <v>BI22.ZSim</v>
      </c>
      <c r="AJ235" s="6" t="str" cm="1">
        <f t="array" aca="1" ref="AJ235" ca="1">INDIRECT(ADDRESS(MATCH(LARGE(_xlfn._xlws.FILTER(AJ7:AJ233,AN7:AN233&gt;cr),2),AJ7:AJ233,0)+6,1))</f>
        <v>BI22.ZSim</v>
      </c>
      <c r="AK235" s="6" t="str" cm="1">
        <f t="array" aca="1" ref="AK235" ca="1">INDIRECT(ADDRESS(MATCH(LARGE(_xlfn._xlws.FILTER(AK7:AK233,AN7:AN233&gt;cr),2),AK7:AK233,0)+6,1))</f>
        <v>BU01.JacEDS</v>
      </c>
      <c r="AL235" s="6" t="str" cm="1">
        <f t="array" aca="1" ref="AL235" ca="1">INDIRECT(ADDRESS(MATCH(LARGE(_xlfn._xlws.FILTER(AL7:AL233,AN7:AN233&gt;cr),2),AL7:AL233,0)+6,1))</f>
        <v>BI01.JaccardMulti</v>
      </c>
      <c r="AM235" s="6" t="str" cm="1">
        <f t="array" aca="1" ref="AM235" ca="1">INDIRECT(ADDRESS(MATCH(LARGE(_xlfn._xlws.FILTER(AM7:AM233,AN7:AN233&gt;cr),2),AM7:AM233,0)+6,1))</f>
        <v>BI01.JacDual</v>
      </c>
      <c r="AN235" s="6" t="str" cm="1">
        <f t="array" aca="1" ref="AN235" ca="1">INDIRECT(ADDRESS(MATCH(LARGE(_xlfn._xlws.FILTER(AN7:AN233,AN7:AN233&gt;cr),2),AN7:AN233,0)+6,1))</f>
        <v>AI01.Jaccard</v>
      </c>
      <c r="AO235" s="6" t="str" cm="1">
        <f t="array" aca="1" ref="AO235" ca="1">INDIRECT(ADDRESS(MATCH(SMALL(_xlfn._xlws.FILTER(AO7:AO233,AN7:AN233&gt;cr),2),AO7:AO233,0)+6,1))</f>
        <v>CU14.SMD.NNSM</v>
      </c>
      <c r="AP235" s="1" t="str" cm="1">
        <f t="array" aca="1" ref="AP235" ca="1">INDIRECT(ADDRESS(MATCH(SMALL(_xlfn._xlws.FILTER(AP7:AP233,AV7:AV233&gt;cr),2),AP7:AP233,0)+6,1))</f>
        <v>BI22.ZSim</v>
      </c>
      <c r="AQ235" s="1" t="str" cm="1">
        <f t="array" aca="1" ref="AQ235" ca="1">INDIRECT(ADDRESS(MATCH(SMALL(_xlfn._xlws.FILTER(AQ7:AQ233,AV7:AV233&gt;cr),2),AQ7:AQ233,0)+6,1))</f>
        <v>BI22.ZSim</v>
      </c>
      <c r="AR235" s="1" t="str" cm="1">
        <f t="array" aca="1" ref="AR235" ca="1">INDIRECT(ADDRESS(MATCH(LARGE(_xlfn._xlws.FILTER(AR7:AR233,AV7:AV233&gt;cr),2),AR7:AR233,0)+6,1))</f>
        <v>BI06.MPIP</v>
      </c>
      <c r="AS235" s="1" t="str" cm="1">
        <f t="array" aca="1" ref="AS235" ca="1">INDIRECT(ADDRESS(MATCH(LARGE(_xlfn._xlws.FILTER(AS7:AS233,AV7:AV233&gt;cr),2),AS7:AS233,0)+6,1))</f>
        <v>BU01.JacEDS</v>
      </c>
      <c r="AT235" s="1" t="str" cm="1">
        <f t="array" aca="1" ref="AT235" ca="1">INDIRECT(ADDRESS(MATCH(LARGE(_xlfn._xlws.FILTER(AT7:AT233,AV7:AV233&gt;cr),2),AT7:AT233,0)+6,1))</f>
        <v>BI01.JaccardMulti</v>
      </c>
      <c r="AU235" s="1" t="str" cm="1">
        <f t="array" aca="1" ref="AU235" ca="1">INDIRECT(ADDRESS(MATCH(LARGE(_xlfn._xlws.FILTER(AU7:AU233,AV7:AV233&gt;cr),2),AU7:AU233,0)+6,1))</f>
        <v>BI01.JacEDS</v>
      </c>
      <c r="AV235" s="1" t="str" cm="1">
        <f t="array" aca="1" ref="AV235" ca="1">INDIRECT(ADDRESS(MATCH(LARGE(_xlfn._xlws.FILTER(AV7:AV233,AV7:AV233&gt;cr),2),AV7:AV233,0)+6,1))</f>
        <v>AI01.Jaccard</v>
      </c>
      <c r="AW235" s="1" t="str" cm="1">
        <f t="array" aca="1" ref="AW235" ca="1">INDIRECT(ADDRESS(MATCH(SMALL(_xlfn._xlws.FILTER(AW7:AW233,AV7:AV233&gt;cr),2),AW7:AW233,0)+6,1))</f>
        <v>CU01.IJ.TA</v>
      </c>
      <c r="AX235" s="6" t="str" cm="1">
        <f t="array" aca="1" ref="AX235" ca="1">INDIRECT(ADDRESS(MATCH(SMALL(_xlfn._xlws.FILTER(AX7:AX233,BD7:BD233&gt;cr),2),AX7:AX233,0)+6,1))</f>
        <v>BI22.ESim3</v>
      </c>
      <c r="AY235" s="6" t="str" cm="1">
        <f t="array" aca="1" ref="AY235" ca="1">INDIRECT(ADDRESS(MATCH(SMALL(_xlfn._xlws.FILTER(AY7:AY233,BD7:BD233&gt;cr),2),AY7:AY233,0)+6,1))</f>
        <v>BI22.ZSim</v>
      </c>
      <c r="AZ235" s="6" t="str" cm="1">
        <f t="array" aca="1" ref="AZ235" ca="1">INDIRECT(ADDRESS(MATCH(LARGE(_xlfn._xlws.FILTER(AZ7:AZ233,BD7:BD233&gt;cr),2),AZ7:AZ233,0)+6,1))</f>
        <v>AI28.RPB</v>
      </c>
      <c r="BA235" s="6" t="str" cm="1">
        <f t="array" aca="1" ref="BA235" ca="1">INDIRECT(ADDRESS(MATCH(LARGE(_xlfn._xlws.FILTER(BA7:BA233,BD7:BD233&gt;cr),2),BA7:BA233,0)+6,1))</f>
        <v>AI05.SRC</v>
      </c>
      <c r="BB235" s="6" t="str" cm="1">
        <f t="array" aca="1" ref="BB235" ca="1">INDIRECT(ADDRESS(MATCH(LARGE(_xlfn._xlws.FILTER(BB7:BB233,BD7:BD233&gt;cr),2),BB7:BB233,0)+6,1))</f>
        <v>AI26.URP</v>
      </c>
      <c r="BC235" s="6" t="str" cm="1">
        <f t="array" aca="1" ref="BC235" ca="1">INDIRECT(ADDRESS(MATCH(LARGE(_xlfn._xlws.FILTER(BC7:BC233,BD7:BD233&gt;cr),2),BC7:BC233,0)+6,1))</f>
        <v>BI01.JacDual</v>
      </c>
      <c r="BD235" s="6" t="str" cm="1">
        <f t="array" aca="1" ref="BD235" ca="1">INDIRECT(ADDRESS(MATCH(LARGE(_xlfn._xlws.FILTER(BD7:BD233,BD7:BD233&gt;cr),2),BD7:BD233,0)+6,1))</f>
        <v>AI01.Jaccard</v>
      </c>
      <c r="BE235" s="6" t="str" cm="1">
        <f t="array" aca="1" ref="BE235" ca="1">INDIRECT(ADDRESS(MATCH(SMALL(_xlfn._xlws.FILTER(BE7:BE233,BD7:BD233&gt;cr),2),BE7:BE233,0)+6,1))</f>
        <v>CU14.Amer.TA</v>
      </c>
      <c r="BF235" s="1" t="str" cm="1">
        <f t="array" aca="1" ref="BF235" ca="1">INDIRECT(ADDRESS(MATCH(SMALL(_xlfn._xlws.FILTER(BF7:BF233,BL7:BL233&gt;cr),2),BF7:BF233,0)+6,1))</f>
        <v>AI28.RPB</v>
      </c>
      <c r="BG235" s="1" t="str" cm="1">
        <f t="array" aca="1" ref="BG235" ca="1">INDIRECT(ADDRESS(MATCH(SMALL(_xlfn._xlws.FILTER(BG7:BG233,BL7:BL233&gt;cr),2),BG7:BG233,0)+6,1))</f>
        <v>AI28.RPB</v>
      </c>
      <c r="BH235" s="1" t="str" cm="1">
        <f t="array" aca="1" ref="BH235" ca="1">INDIRECT(ADDRESS(MATCH(LARGE(_xlfn._xlws.FILTER(BH7:BH233,BL7:BL233&gt;cr),2),BH7:BH233,0)+6,1))</f>
        <v>AI28.RPB</v>
      </c>
      <c r="BI235" s="1" t="str" cm="1">
        <f t="array" aca="1" ref="BI235" ca="1">INDIRECT(ADDRESS(MATCH(LARGE(_xlfn._xlws.FILTER(BI7:BI233,BL7:BL233&gt;cr),2),BI7:BI233,0)+6,1))</f>
        <v>BU02.CosineJ</v>
      </c>
      <c r="BJ235" s="1" t="str" cm="1">
        <f t="array" aca="1" ref="BJ235" ca="1">INDIRECT(ADDRESS(MATCH(LARGE(_xlfn._xlws.FILTER(BJ7:BJ233,BL7:BL233&gt;cr),2),BJ7:BJ233,0)+6,1))</f>
        <v>AI26.URP</v>
      </c>
      <c r="BK235" s="1" t="str" cm="1">
        <f t="array" aca="1" ref="BK235" ca="1">INDIRECT(ADDRESS(MATCH(LARGE(_xlfn._xlws.FILTER(BK7:BK233,BL7:BL233&gt;cr),2),BK7:BK233,0)+6,1))</f>
        <v>BI01.JacEDS</v>
      </c>
      <c r="BL235" s="1" t="str" cm="1">
        <f t="array" aca="1" ref="BL235" ca="1">INDIRECT(ADDRESS(MATCH(LARGE(_xlfn._xlws.FILTER(BL7:BL233,BL7:BL233&gt;cr),2),BL7:BL233,0)+6,1))</f>
        <v>AI01.Jaccard</v>
      </c>
      <c r="BM235" s="1" t="str" cm="1">
        <f t="array" aca="1" ref="BM235" ca="1">INDIRECT(ADDRESS(MATCH(SMALL(_xlfn._xlws.FILTER(BM7:BM233,BL7:BL233&gt;cr),2),BM7:BM233,0)+6,1))</f>
        <v>BU16.TAN</v>
      </c>
      <c r="BN235" s="6" t="str" cm="1">
        <f t="array" aca="1" ref="BN235" ca="1">INDIRECT(ADDRESS(MATCH(SMALL(_xlfn._xlws.FILTER(BN7:BN233,BT7:BT233&gt;cr),2),BN7:BN233,0)+6,1))</f>
        <v>AI28.RPB</v>
      </c>
      <c r="BO235" s="6" t="str" cm="1">
        <f t="array" aca="1" ref="BO235" ca="1">INDIRECT(ADDRESS(MATCH(SMALL(_xlfn._xlws.FILTER(BO7:BO233,BT7:BT233&gt;cr),2),BO7:BO233,0)+6,1))</f>
        <v>AI28.RPB</v>
      </c>
      <c r="BP235" s="6" t="str" cm="1">
        <f t="array" aca="1" ref="BP235" ca="1">INDIRECT(ADDRESS(MATCH(LARGE(_xlfn._xlws.FILTER(BP7:BP233,BT7:BT233&gt;cr),2),BP7:BP233,0)+6,1))</f>
        <v>BI03.IPWR</v>
      </c>
      <c r="BQ235" s="6" t="str" cm="1">
        <f t="array" aca="1" ref="BQ235" ca="1">INDIRECT(ADDRESS(MATCH(LARGE(_xlfn._xlws.FILTER(BQ7:BQ233,BT7:BT233&gt;cr),2),BQ7:BQ233,0)+6,1))</f>
        <v>AI12.Mu</v>
      </c>
      <c r="BR235" s="6" t="str" cm="1">
        <f t="array" aca="1" ref="BR235" ca="1">INDIRECT(ADDRESS(MATCH(LARGE(_xlfn._xlws.FILTER(BR7:BR233,BT7:BT233&gt;cr),2),BR7:BR233,0)+6,1))</f>
        <v>AI26.URP</v>
      </c>
      <c r="BS235" s="6" t="str" cm="1">
        <f t="array" aca="1" ref="BS235" ca="1">INDIRECT(ADDRESS(MATCH(LARGE(_xlfn._xlws.FILTER(BS7:BS233,BT7:BT233&gt;cr),2),BS7:BS233,0)+6,1))</f>
        <v>BI01.JacDual</v>
      </c>
      <c r="BT235" s="6" t="str" cm="1">
        <f t="array" aca="1" ref="BT235" ca="1">INDIRECT(ADDRESS(MATCH(LARGE(_xlfn._xlws.FILTER(BT7:BT233,BT7:BT233&gt;cr),2),BT7:BT233,0)+6,1))</f>
        <v>AI01.Jaccard</v>
      </c>
      <c r="BU235" s="6" t="str" cm="1">
        <f t="array" aca="1" ref="BU235" ca="1">INDIRECT(ADDRESS(MATCH(SMALL(_xlfn._xlws.FILTER(BU7:BU233,BT7:BT233&gt;cr),2),BU7:BU233,0)+6,1))</f>
        <v>BU18.EntropyPearson</v>
      </c>
      <c r="BV235" s="1" t="str" cm="1">
        <f t="array" aca="1" ref="BV235" ca="1">INDIRECT(ADDRESS(MATCH(SMALL(_xlfn._xlws.FILTER(BV7:BV233,CB7:CB233&gt;cr),2),BV7:BV233,0)+6,1))</f>
        <v>AI05.SRC</v>
      </c>
      <c r="BW235" s="1" t="str" cm="1">
        <f t="array" aca="1" ref="BW235" ca="1">INDIRECT(ADDRESS(MATCH(SMALL(_xlfn._xlws.FILTER(BW7:BW233,CB7:CB233&gt;cr),2),BW7:BW233,0)+6,1))</f>
        <v>AI05.SRC</v>
      </c>
      <c r="BX235" s="1" t="str" cm="1">
        <f t="array" aca="1" ref="BX235" ca="1">INDIRECT(ADDRESS(MATCH(LARGE(_xlfn._xlws.FILTER(BX7:BX233,CB7:CB233&gt;cr),2),BX7:BX233,0)+6,1))</f>
        <v>AI06.PIP</v>
      </c>
      <c r="BY235" s="1" t="str" cm="1">
        <f t="array" aca="1" ref="BY235" ca="1">INDIRECT(ADDRESS(MATCH(LARGE(_xlfn._xlws.FILTER(BY7:BY233,CB7:CB233&gt;cr),2),BY7:BY233,0)+6,1))</f>
        <v>AI05.SRC</v>
      </c>
      <c r="BZ235" s="1" t="str" cm="1">
        <f t="array" aca="1" ref="BZ235" ca="1">INDIRECT(ADDRESS(MATCH(LARGE(_xlfn._xlws.FILTER(BZ7:BZ233,CB7:CB233&gt;cr),2),BZ7:BZ233,0)+6,1))</f>
        <v>AI14.SMD</v>
      </c>
      <c r="CA235" s="1" t="str" cm="1">
        <f t="array" aca="1" ref="CA235" ca="1">INDIRECT(ADDRESS(MATCH(LARGE(_xlfn._xlws.FILTER(CA7:CA233,CB7:CB233&gt;cr),2),CA7:CA233,0)+6,1))</f>
        <v>AI01.Jaccard</v>
      </c>
      <c r="CB235" s="1" t="str" cm="1">
        <f t="array" aca="1" ref="CB235" ca="1">INDIRECT(ADDRESS(MATCH(LARGE(_xlfn._xlws.FILTER(CB7:CB233,CB7:CB233&gt;cr),2),CB7:CB233,0)+6,1))</f>
        <v>AI01.Jaccard</v>
      </c>
      <c r="CC235" s="1" t="str" cm="1">
        <f t="array" aca="1" ref="CC235" ca="1">INDIRECT(ADDRESS(MATCH(SMALL(_xlfn._xlws.FILTER(CC7:CC233,CB7:CB233&gt;cr),2),CC7:CC233,0)+6,1))</f>
        <v>AU04.MSD</v>
      </c>
      <c r="CD235" s="6" t="str" cm="1">
        <f t="array" aca="1" ref="CD235" ca="1">INDIRECT(ADDRESS(MATCH(SMALL(_xlfn._xlws.FILTER(CD7:CD233,CJ7:CJ233&gt;cr),2),CD7:CD233,0)+6,1))</f>
        <v>BU03.PearsonJ</v>
      </c>
      <c r="CE235" s="6" t="str" cm="1">
        <f t="array" aca="1" ref="CE235" ca="1">INDIRECT(ADDRESS(MATCH(SMALL(_xlfn._xlws.FILTER(CE7:CE233,CJ7:CJ233&gt;cr),2),CE7:CE233,0)+6,1))</f>
        <v>BU16.TANJ</v>
      </c>
      <c r="CF235" s="6" t="str" cm="1">
        <f t="array" aca="1" ref="CF235" ca="1">INDIRECT(ADDRESS(MATCH(LARGE(_xlfn._xlws.FILTER(CF7:CF233,CJ7:CJ233&gt;cr),2),CF7:CF233,0)+6,1))</f>
        <v>BU03.WPC</v>
      </c>
      <c r="CG235" s="6" t="str" cm="1">
        <f t="array" aca="1" ref="CG235" ca="1">INDIRECT(ADDRESS(MATCH(LARGE(_xlfn._xlws.FILTER(CG7:CG233,CJ7:CJ233&gt;cr),2),CG7:CG233,0)+6,1))</f>
        <v>BU01.JaccardMulti</v>
      </c>
      <c r="CH235" s="6" t="str" cm="1">
        <f t="array" aca="1" ref="CH235" ca="1">INDIRECT(ADDRESS(MATCH(LARGE(_xlfn._xlws.FILTER(CH7:CH233,CJ7:CJ233&gt;cr),2),CH7:CH233,0)+6,1))</f>
        <v>AU17.RA</v>
      </c>
      <c r="CI235" s="6" t="str" cm="1">
        <f t="array" aca="1" ref="CI235" ca="1">INDIRECT(ADDRESS(MATCH(LARGE(_xlfn._xlws.FILTER(CI7:CI233,CJ7:CJ233&gt;cr),2),CI7:CI233,0)+6,1))</f>
        <v>AI01.Jaccard</v>
      </c>
      <c r="CJ235" s="6" t="str" cm="1">
        <f t="array" aca="1" ref="CJ235" ca="1">INDIRECT(ADDRESS(MATCH(LARGE(_xlfn._xlws.FILTER(CJ7:CJ233,CJ7:CJ233&gt;cr),2),CJ7:CJ233,0)+6,1))</f>
        <v>AI01.Jaccard</v>
      </c>
      <c r="CK235" s="6" t="str" cm="1">
        <f t="array" aca="1" ref="CK235" ca="1">INDIRECT(ADDRESS(MATCH(SMALL(_xlfn._xlws.FILTER(CK7:CK233,CJ7:CJ233&gt;cr),2),CK7:CK233,0)+6,1))</f>
        <v>BU16.TANJ</v>
      </c>
      <c r="CL235" s="1" t="str" cm="1">
        <f t="array" aca="1" ref="CL235" ca="1">INDIRECT(ADDRESS(MATCH(SMALL(_xlfn._xlws.FILTER(CL7:CL233,CR7:CR233&gt;cr),2),CL7:CL233,0)+6,1))</f>
        <v>BI22.ZSim</v>
      </c>
      <c r="CM235" s="1" t="str" cm="1">
        <f t="array" aca="1" ref="CM235" ca="1">INDIRECT(ADDRESS(MATCH(SMALL(_xlfn._xlws.FILTER(CM7:CM233,CR7:CR233&gt;cr),2),CM7:CM233,0)+6,1))</f>
        <v>BI22.ZSim</v>
      </c>
      <c r="CN235" s="1" t="str" cm="1">
        <f t="array" aca="1" ref="CN235" ca="1">INDIRECT(ADDRESS(MATCH(LARGE(_xlfn._xlws.FILTER(CN7:CN233,CR7:CR233&gt;cr),2),CN7:CN233,0)+6,1))</f>
        <v>BI07.NHMS.Amer</v>
      </c>
      <c r="CO235" s="1" t="str" cm="1">
        <f t="array" aca="1" ref="CO235" ca="1">INDIRECT(ADDRESS(MATCH(LARGE(_xlfn._xlws.FILTER(CO7:CO233,CR7:CR233&gt;cr),2),CO7:CO233,0)+6,1))</f>
        <v>BU01.JacEDS</v>
      </c>
      <c r="CP235" s="1" t="str" cm="1">
        <f t="array" aca="1" ref="CP235" ca="1">INDIRECT(ADDRESS(MATCH(LARGE(_xlfn._xlws.FILTER(CP7:CP233,CR7:CR233&gt;cr),2),CP7:CP233,0)+6,1))</f>
        <v>BI01.JaccardMulti</v>
      </c>
      <c r="CQ235" s="1" t="str" cm="1">
        <f t="array" aca="1" ref="CQ235" ca="1">INDIRECT(ADDRESS(MATCH(LARGE(_xlfn._xlws.FILTER(CQ7:CQ233,CR7:CR233&gt;cr),2),CQ7:CQ233,0)+6,1))</f>
        <v>BI01.JacEDS</v>
      </c>
      <c r="CR235" s="1" t="str" cm="1">
        <f t="array" aca="1" ref="CR235" ca="1">INDIRECT(ADDRESS(MATCH(LARGE(_xlfn._xlws.FILTER(CR7:CR233,CR7:CR233&gt;cr),2),CR7:CR233,0)+6,1))</f>
        <v>AI01.Jaccard</v>
      </c>
      <c r="CS235" s="1" t="str" cm="1">
        <f t="array" aca="1" ref="CS235" ca="1">INDIRECT(ADDRESS(MATCH(SMALL(_xlfn._xlws.FILTER(CS7:CS233,CR7:CR233&gt;cr),2),CS7:CS233,0)+6,1))</f>
        <v>BU02.CosineJ</v>
      </c>
      <c r="CT235" s="6" t="str" cm="1">
        <f t="array" aca="1" ref="CT235" ca="1">INDIRECT(ADDRESS(MATCH(SMALL(_xlfn._xlws.FILTER(CT7:CT233,CZ7:CZ233&gt;cr),2),CT7:CT233,0)+6,1))</f>
        <v>AI07.PSS</v>
      </c>
      <c r="CU235" s="6" t="str" cm="1">
        <f t="array" aca="1" ref="CU235" ca="1">INDIRECT(ADDRESS(MATCH(SMALL(_xlfn._xlws.FILTER(CU7:CU233,CZ7:CZ233&gt;cr),2),CU7:CU233,0)+6,1))</f>
        <v>AI07.PSS</v>
      </c>
      <c r="CV235" s="6" t="str" cm="1">
        <f t="array" aca="1" ref="CV235" ca="1">INDIRECT(ADDRESS(MATCH(LARGE(_xlfn._xlws.FILTER(CV7:CV233,CZ7:CZ233&gt;cr),2),CV7:CV233,0)+6,1))</f>
        <v>AI06.PIP</v>
      </c>
      <c r="CW235" s="6" t="str" cm="1">
        <f t="array" aca="1" ref="CW235" ca="1">INDIRECT(ADDRESS(MATCH(LARGE(_xlfn._xlws.FILTER(CW7:CW233,CZ7:CZ233&gt;cr),2),CW7:CW233,0)+6,1))</f>
        <v>AI05.SRC</v>
      </c>
      <c r="CX235" s="6" t="str" cm="1">
        <f t="array" aca="1" ref="CX235" ca="1">INDIRECT(ADDRESS(MATCH(LARGE(_xlfn._xlws.FILTER(CX7:CX233,CZ7:CZ233&gt;cr),2),CX7:CX233,0)+6,1))</f>
        <v>BI01.JaccardMulti</v>
      </c>
      <c r="CY235" s="6" t="str" cm="1">
        <f t="array" aca="1" ref="CY235" ca="1">INDIRECT(ADDRESS(MATCH(LARGE(_xlfn._xlws.FILTER(CY7:CY233,CZ7:CZ233&gt;cr),2),CY7:CY233,0)+6,1))</f>
        <v>AU25.Coco</v>
      </c>
      <c r="CZ235" s="6" t="str" cm="1">
        <f t="array" aca="1" ref="CZ235" ca="1">INDIRECT(ADDRESS(MATCH(LARGE(_xlfn._xlws.FILTER(CZ7:CZ233,CZ7:CZ233&gt;cr),2),CZ7:CZ233,0)+6,1))</f>
        <v>AI01.Jaccard</v>
      </c>
      <c r="DA235" s="6" t="str" cm="1">
        <f t="array" aca="1" ref="DA235" ca="1">INDIRECT(ADDRESS(MATCH(SMALL(_xlfn._xlws.FILTER(DA7:DA233,CZ7:CZ233&gt;cr),2),DA7:DA233,0)+6,1))</f>
        <v>BU16.TAN</v>
      </c>
      <c r="DB235" s="1" t="str" cm="1">
        <f t="array" aca="1" ref="DB235" ca="1">INDIRECT(ADDRESS(MATCH(SMALL(_xlfn._xlws.FILTER(DB7:DB233,DH7:DH233&gt;cr),2),DB7:DB233,0)+6,1))</f>
        <v>AU25.Coco</v>
      </c>
      <c r="DC235" s="1" t="str" cm="1">
        <f t="array" aca="1" ref="DC235" ca="1">INDIRECT(ADDRESS(MATCH(SMALL(_xlfn._xlws.FILTER(DC7:DC233,DH7:DH233&gt;cr),2),DC7:DC233,0)+6,1))</f>
        <v>AU25.Coco</v>
      </c>
      <c r="DD235" s="1" t="str" cm="1">
        <f t="array" aca="1" ref="DD235" ca="1">INDIRECT(ADDRESS(MATCH(LARGE(_xlfn._xlws.FILTER(DD7:DD233,DH7:DH233&gt;cr),2),DD7:DD233,0)+6,1))</f>
        <v>BU08.BCFJ</v>
      </c>
      <c r="DE235" s="1" t="str" cm="1">
        <f t="array" aca="1" ref="DE235" ca="1">INDIRECT(ADDRESS(MATCH(LARGE(_xlfn._xlws.FILTER(DE7:DE233,DH7:DH233&gt;cr),2),DE7:DE233,0)+6,1))</f>
        <v>BU03.PC</v>
      </c>
      <c r="DF235" s="1" t="str" cm="1">
        <f t="array" aca="1" ref="DF235" ca="1">INDIRECT(ADDRESS(MATCH(LARGE(_xlfn._xlws.FILTER(DF7:DF233,DH7:DH233&gt;cr),2),DF7:DF233,0)+6,1))</f>
        <v>AU08.BCF</v>
      </c>
      <c r="DG235" s="1" t="str" cm="1">
        <f t="array" aca="1" ref="DG235" ca="1">INDIRECT(ADDRESS(MATCH(LARGE(_xlfn._xlws.FILTER(DG7:DG233,DH7:DH233&gt;cr),2),DG7:DG233,0)+6,1))</f>
        <v>BU08.BCFJ</v>
      </c>
      <c r="DH235" s="1" t="str" cm="1">
        <f t="array" aca="1" ref="DH235" ca="1">INDIRECT(ADDRESS(MATCH(LARGE(_xlfn._xlws.FILTER(DH7:DH233,DH7:DH233&gt;cr),2),DH7:DH233,0)+6,1))</f>
        <v>AU09.MMD</v>
      </c>
      <c r="DI235" s="1" t="str" cm="1">
        <f t="array" aca="1" ref="DI235" ca="1">INDIRECT(ADDRESS(MATCH(SMALL(_xlfn._xlws.FILTER(DI7:DI233,DH7:DH233&gt;cr),2),DI7:DI233,0)+6,1))</f>
        <v>BU16.TAN</v>
      </c>
      <c r="DJ235" s="6" t="str" cm="1">
        <f t="array" aca="1" ref="DJ235" ca="1">INDIRECT(ADDRESS(MATCH(SMALL(_xlfn._xlws.FILTER(DJ7:DJ233,DP7:DP233&gt;cr),2),DJ7:DJ233,0)+6,1))</f>
        <v>CU14.SMD.EMX2</v>
      </c>
      <c r="DK235" s="6" t="str" cm="1">
        <f t="array" aca="1" ref="DK235" ca="1">INDIRECT(ADDRESS(MATCH(SMALL(_xlfn._xlws.FILTER(DK7:DK233,DP7:DP233&gt;cr),2),DK7:DK233,0)+6,1))</f>
        <v>CU14.SMD.EMX2</v>
      </c>
      <c r="DL235" s="6" t="str" cm="1">
        <f t="array" aca="1" ref="DL235" ca="1">INDIRECT(ADDRESS(MATCH(LARGE(_xlfn._xlws.FILTER(DL7:DL233,DP7:DP233&gt;cr),2),DL7:DL233,0)+6,1))</f>
        <v>CU14.SMD.EMX1</v>
      </c>
      <c r="DM235" s="6" t="str" cm="1">
        <f t="array" aca="1" ref="DM235" ca="1">INDIRECT(ADDRESS(MATCH(LARGE(_xlfn._xlws.FILTER(DM7:DM233,DP7:DP233&gt;cr),2),DM7:DM233,0)+6,1))</f>
        <v>BU01.JaccardMulti</v>
      </c>
      <c r="DN235" s="6" t="str" cm="1">
        <f t="array" aca="1" ref="DN235" ca="1">INDIRECT(ADDRESS(MATCH(LARGE(_xlfn._xlws.FILTER(DN7:DN233,DP7:DP233&gt;cr),2),DN7:DN233,0)+6,1))</f>
        <v>CU14.SMD.Cosine</v>
      </c>
      <c r="DO235" s="6" t="str" cm="1">
        <f t="array" aca="1" ref="DO235" ca="1">INDIRECT(ADDRESS(MATCH(LARGE(_xlfn._xlws.FILTER(DO7:DO233,DP7:DP233&gt;cr),2),DO7:DO233,0)+6,1))</f>
        <v>CU14.SMD.EMX1</v>
      </c>
      <c r="DP235" s="6" t="str" cm="1">
        <f t="array" aca="1" ref="DP235" ca="1">INDIRECT(ADDRESS(MATCH(LARGE(_xlfn._xlws.FILTER(DP7:DP233,DP7:DP233&gt;cr),2),DP7:DP233,0)+6,1))</f>
        <v>AU01.Jaccard</v>
      </c>
      <c r="DQ235" s="6" t="str" cm="1">
        <f t="array" aca="1" ref="DQ235" ca="1">INDIRECT(ADDRESS(MATCH(SMALL(_xlfn._xlws.FILTER(DQ7:DQ233,DP7:DP233&gt;cr),2),DQ7:DQ233,0)+6,1))</f>
        <v>BU16.TANJ</v>
      </c>
      <c r="DR235" s="1" t="str" cm="1">
        <f t="array" aca="1" ref="DR235" ca="1">INDIRECT(ADDRESS(MATCH(SMALL(_xlfn._xlws.FILTER(DR7:DR233,DX7:DX233&gt;cr),2),DR7:DR233,0)+6,1))</f>
        <v>CU14.SMD.EMX2</v>
      </c>
      <c r="DS235" s="1" t="str" cm="1">
        <f t="array" aca="1" ref="DS235" ca="1">INDIRECT(ADDRESS(MATCH(SMALL(_xlfn._xlws.FILTER(DS7:DS233,DX7:DX233&gt;cr),2),DS7:DS233,0)+6,1))</f>
        <v>CU14.SMD.EMX2</v>
      </c>
      <c r="DT235" s="1" t="str" cm="1">
        <f t="array" aca="1" ref="DT235" ca="1">INDIRECT(ADDRESS(MATCH(LARGE(_xlfn._xlws.FILTER(DT7:DT233,DX7:DX233&gt;cr),2),DT7:DT233,0)+6,1))</f>
        <v>CU14.SMD.EMX2</v>
      </c>
      <c r="DU235" s="1" t="str" cm="1">
        <f t="array" aca="1" ref="DU235" ca="1">INDIRECT(ADDRESS(MATCH(LARGE(_xlfn._xlws.FILTER(DU7:DU233,DX7:DX233&gt;cr),2),DU7:DU233,0)+6,1))</f>
        <v>BU01.JaccardMulti</v>
      </c>
      <c r="DV235" s="1" t="str" cm="1">
        <f t="array" aca="1" ref="DV235" ca="1">INDIRECT(ADDRESS(MATCH(LARGE(_xlfn._xlws.FILTER(DV7:DV233,DX7:DX233&gt;cr),2),DV7:DV233,0)+6,1))</f>
        <v>CU14.SMD.EMX1</v>
      </c>
      <c r="DW235" s="1" t="str" cm="1">
        <f t="array" aca="1" ref="DW235" ca="1">INDIRECT(ADDRESS(MATCH(LARGE(_xlfn._xlws.FILTER(DW7:DW233,DX7:DX233&gt;cr),2),DW7:DW233,0)+6,1))</f>
        <v>CU14.SMD.EMX3</v>
      </c>
      <c r="DX235" s="1" t="str" cm="1">
        <f t="array" aca="1" ref="DX235" ca="1">INDIRECT(ADDRESS(MATCH(LARGE(_xlfn._xlws.FILTER(DX7:DX233,DX7:DX233&gt;cr),2),DX7:DX233,0)+6,1))</f>
        <v>AU01.Jaccard</v>
      </c>
      <c r="DY235" s="1" t="str" cm="1">
        <f t="array" aca="1" ref="DY235" ca="1">INDIRECT(ADDRESS(MATCH(SMALL(_xlfn._xlws.FILTER(DY7:DY233,DX7:DX233&gt;cr),2),DY7:DY233,0)+6,1))</f>
        <v>AU03.Pearson</v>
      </c>
      <c r="DZ235" s="6" t="str" cm="1">
        <f t="array" aca="1" ref="DZ235" ca="1">INDIRECT(ADDRESS(MATCH(SMALL(_xlfn._xlws.FILTER(DZ7:DZ233,EF7:EF233&gt;cr),2),DZ7:DZ233,0)+6,1))</f>
        <v>BI22.ZSim</v>
      </c>
      <c r="EA235" s="6" t="str" cm="1">
        <f t="array" aca="1" ref="EA235" ca="1">INDIRECT(ADDRESS(MATCH(SMALL(_xlfn._xlws.FILTER(EA7:EA233,EF7:EF233&gt;cr),2),EA7:EA233,0)+6,1))</f>
        <v>BI22.ZSim</v>
      </c>
      <c r="EB235" s="6" t="str" cm="1">
        <f t="array" aca="1" ref="EB235" ca="1">INDIRECT(ADDRESS(MATCH(LARGE(_xlfn._xlws.FILTER(EB7:EB233,EF7:EF233&gt;cr),2),EB7:EB233,0)+6,1))</f>
        <v>CI14.Amer.PSS</v>
      </c>
      <c r="EC235" s="6" t="str" cm="1">
        <f t="array" aca="1" ref="EC235" ca="1">INDIRECT(ADDRESS(MATCH(LARGE(_xlfn._xlws.FILTER(EC7:EC233,EF7:EF233&gt;cr),2),EC7:EC233,0)+6,1))</f>
        <v>BU01.JacEDS</v>
      </c>
      <c r="ED235" s="6" t="str" cm="1">
        <f t="array" aca="1" ref="ED235" ca="1">INDIRECT(ADDRESS(MATCH(LARGE(_xlfn._xlws.FILTER(ED7:ED233,EF7:EF233&gt;cr),2),ED7:ED233,0)+6,1))</f>
        <v>BI01.JaccardMulti</v>
      </c>
      <c r="EE235" s="6" t="str" cm="1">
        <f t="array" aca="1" ref="EE235" ca="1">INDIRECT(ADDRESS(MATCH(LARGE(_xlfn._xlws.FILTER(EE7:EE233,EF7:EF233&gt;cr),2),EE7:EE233,0)+6,1))</f>
        <v>BI01.JacEDS</v>
      </c>
      <c r="EF235" s="6" t="str" cm="1">
        <f t="array" aca="1" ref="EF235" ca="1">INDIRECT(ADDRESS(MATCH(LARGE(_xlfn._xlws.FILTER(EF7:EF233,EF7:EF233&gt;cr),2),EF7:EF233,0)+6,1))</f>
        <v>AI01.Jaccard</v>
      </c>
      <c r="EG235" s="6" t="str" cm="1">
        <f t="array" aca="1" ref="EG235" ca="1">INDIRECT(ADDRESS(MATCH(SMALL(_xlfn._xlws.FILTER(EG7:EG233,EF7:EF233&gt;cr),2),EG7:EG233,0)+6,1))</f>
        <v>AU03.Pearson</v>
      </c>
      <c r="EH235" s="1" t="str" cm="1">
        <f t="array" aca="1" ref="EH235" ca="1">INDIRECT(ADDRESS(MATCH(SMALL(_xlfn._xlws.FILTER(EH7:EH233,EN7:EN233&gt;cr),2),EH7:EH233,0)+6,1))</f>
        <v>CU14.SMD.EMX3</v>
      </c>
      <c r="EI235" s="1" t="str" cm="1">
        <f t="array" aca="1" ref="EI235" ca="1">INDIRECT(ADDRESS(MATCH(SMALL(_xlfn._xlws.FILTER(EI7:EI233,EN7:EN233&gt;cr),2),EI7:EI233,0)+6,1))</f>
        <v>AI06.PIP</v>
      </c>
      <c r="EJ235" s="1" t="str" cm="1">
        <f t="array" aca="1" ref="EJ235" ca="1">INDIRECT(ADDRESS(MATCH(LARGE(_xlfn._xlws.FILTER(EJ7:EJ233,EN7:EN233&gt;cr),2),EJ7:EJ233,0)+6,1))</f>
        <v>CU14.SMD.EMX3</v>
      </c>
      <c r="EK235" s="1" t="str" cm="1">
        <f t="array" aca="1" ref="EK235" ca="1">INDIRECT(ADDRESS(MATCH(LARGE(_xlfn._xlws.FILTER(EK7:EK233,EN7:EN233&gt;cr),2),EK7:EK233,0)+6,1))</f>
        <v>AI05.SRC</v>
      </c>
      <c r="EL235" s="1" t="str" cm="1">
        <f t="array" aca="1" ref="EL235" ca="1">INDIRECT(ADDRESS(MATCH(LARGE(_xlfn._xlws.FILTER(EL7:EL233,EN7:EN233&gt;cr),2),EL7:EL233,0)+6,1))</f>
        <v>AI01.Jaccard</v>
      </c>
      <c r="EM235" s="1" t="str" cm="1">
        <f t="array" aca="1" ref="EM235" ca="1">INDIRECT(ADDRESS(MATCH(LARGE(_xlfn._xlws.FILTER(EM7:EM233,EN7:EN233&gt;cr),2),EM7:EM233,0)+6,1))</f>
        <v>AU25.Coco</v>
      </c>
      <c r="EN235" s="1" t="str" cm="1">
        <f t="array" aca="1" ref="EN235" ca="1">INDIRECT(ADDRESS(MATCH(LARGE(_xlfn._xlws.FILTER(EN7:EN233,EN7:EN233&gt;cr),2),EN7:EN233,0)+6,1))</f>
        <v>AI01.Jaccard</v>
      </c>
      <c r="EO235" s="1" t="str" cm="1">
        <f t="array" aca="1" ref="EO235" ca="1">INDIRECT(ADDRESS(MATCH(SMALL(_xlfn._xlws.FILTER(EO7:EO233,EN7:EN233&gt;cr),2),EO7:EO233,0)+6,1))</f>
        <v>BU16.TANJ</v>
      </c>
      <c r="EP235" s="6" t="str" cm="1">
        <f t="array" aca="1" ref="EP235" ca="1">INDIRECT(ADDRESS(MATCH(SMALL(_xlfn._xlws.FILTER(EP7:EP233,EV7:EV233&gt;cr),2),EP7:EP233,0)+6,1))</f>
        <v>AU25.Coco</v>
      </c>
      <c r="EQ235" s="6" t="str" cm="1">
        <f t="array" aca="1" ref="EQ235" ca="1">INDIRECT(ADDRESS(MATCH(SMALL(_xlfn._xlws.FILTER(EQ7:EQ233,EV7:EV233&gt;cr),2),EQ7:EQ233,0)+6,1))</f>
        <v>AU25.Coco</v>
      </c>
      <c r="ER235" s="6" t="str" cm="1">
        <f t="array" aca="1" ref="ER235" ca="1">INDIRECT(ADDRESS(MATCH(LARGE(_xlfn._xlws.FILTER(ER7:ER233,EV7:EV233&gt;cr),2),ER7:ER233,0)+6,1))</f>
        <v>AU08.BCF</v>
      </c>
      <c r="ES235" s="6" t="str" cm="1">
        <f t="array" aca="1" ref="ES235" ca="1">INDIRECT(ADDRESS(MATCH(LARGE(_xlfn._xlws.FILTER(ES7:ES233,EV7:EV233&gt;cr),2),ES7:ES233,0)+6,1))</f>
        <v>BU03.PC</v>
      </c>
      <c r="ET235" s="6" t="str" cm="1">
        <f t="array" aca="1" ref="ET235" ca="1">INDIRECT(ADDRESS(MATCH(LARGE(_xlfn._xlws.FILTER(ET7:ET233,EV7:EV233&gt;cr),2),ET7:ET233,0)+6,1))</f>
        <v>AU08.BCF</v>
      </c>
      <c r="EU235" s="6" t="str" cm="1">
        <f t="array" aca="1" ref="EU235" ca="1">INDIRECT(ADDRESS(MATCH(LARGE(_xlfn._xlws.FILTER(EU7:EU233,EV7:EV233&gt;cr),2),EU7:EU233,0)+6,1))</f>
        <v>BU08.BCFJ</v>
      </c>
      <c r="EV235" s="6" t="str" cm="1">
        <f t="array" aca="1" ref="EV235" ca="1">INDIRECT(ADDRESS(MATCH(LARGE(_xlfn._xlws.FILTER(EV7:EV233,EV7:EV233&gt;cr),2),EV7:EV233,0)+6,1))</f>
        <v>AU09.MMD</v>
      </c>
      <c r="EW235" s="6" t="str" cm="1">
        <f t="array" aca="1" ref="EW235" ca="1">INDIRECT(ADDRESS(MATCH(SMALL(_xlfn._xlws.FILTER(EW7:EW233,EV7:EV233&gt;cr),2),EW7:EW233,0)+6,1))</f>
        <v>AU02.Cosine</v>
      </c>
      <c r="EX235" s="1" t="str" cm="1">
        <f t="array" aca="1" ref="EX235" ca="1">INDIRECT(ADDRESS(MATCH(SMALL(_xlfn._xlws.FILTER(EX7:EX233,FD7:FD233&gt;cr),2),EX7:EX233,0)+6,1))</f>
        <v>BI14.QTIJ</v>
      </c>
      <c r="EY235" s="1" t="str" cm="1">
        <f t="array" aca="1" ref="EY235" ca="1">INDIRECT(ADDRESS(MATCH(SMALL(_xlfn._xlws.FILTER(EY7:EY233,FD7:FD233&gt;cr),2),EY7:EY233,0)+6,1))</f>
        <v>BI14.QTIJ</v>
      </c>
      <c r="EZ235" s="1" t="str" cm="1">
        <f t="array" aca="1" ref="EZ235" ca="1">INDIRECT(ADDRESS(MATCH(LARGE(_xlfn._xlws.FILTER(EZ7:EZ233,FD7:FD233&gt;cr),2),EZ7:EZ233,0)+6,1))</f>
        <v>BI14.QTIJ</v>
      </c>
      <c r="FA235" s="1" t="str" cm="1">
        <f t="array" aca="1" ref="FA235" ca="1">INDIRECT(ADDRESS(MATCH(LARGE(_xlfn._xlws.FILTER(FA7:FA233,FD7:FD233&gt;cr),2),FA7:FA233,0)+6,1))</f>
        <v>AI05.SRC</v>
      </c>
      <c r="FB235" s="1" t="str" cm="1">
        <f t="array" aca="1" ref="FB235" ca="1">INDIRECT(ADDRESS(MATCH(LARGE(_xlfn._xlws.FILTER(FB7:FB233,FD7:FD233&gt;cr),2),FB7:FB233,0)+6,1))</f>
        <v>BI01.JacEDS</v>
      </c>
      <c r="FC235" s="1" t="str" cm="1">
        <f t="array" aca="1" ref="FC235" ca="1">INDIRECT(ADDRESS(MATCH(LARGE(_xlfn._xlws.FILTER(FC7:FC233,FD7:FD233&gt;cr),2),FC7:FC233,0)+6,1))</f>
        <v>BI01.JacEDS</v>
      </c>
      <c r="FD235" s="1" t="str" cm="1">
        <f t="array" aca="1" ref="FD235" ca="1">INDIRECT(ADDRESS(MATCH(LARGE(_xlfn._xlws.FILTER(FD7:FD233,FD7:FD233&gt;cr),2),FD7:FD233,0)+6,1))</f>
        <v>AI01.Jaccard</v>
      </c>
      <c r="FE235" s="1" t="str" cm="1">
        <f t="array" aca="1" ref="FE235" ca="1">INDIRECT(ADDRESS(MATCH(SMALL(_xlfn._xlws.FILTER(FE7:FE233,FD7:FD233&gt;cr),2),FE7:FE233,0)+6,1))</f>
        <v>AU04.MSD</v>
      </c>
      <c r="FF235" s="6" t="str" cm="1">
        <f t="array" aca="1" ref="FF235" ca="1">INDIRECT(ADDRESS(MATCH(SMALL(_xlfn._xlws.FILTER(FF7:FF233,FL7:FL233&gt;cr),2),FF7:FF233,0)+6,1))</f>
        <v>AI05.SRC</v>
      </c>
      <c r="FG235" s="6" t="str" cm="1">
        <f t="array" aca="1" ref="FG235" ca="1">INDIRECT(ADDRESS(MATCH(SMALL(_xlfn._xlws.FILTER(FG7:FG233,FL7:FL233&gt;cr),2),FG7:FG233,0)+6,1))</f>
        <v>AI05.SRC</v>
      </c>
      <c r="FH235" s="6" t="str" cm="1">
        <f t="array" aca="1" ref="FH235" ca="1">INDIRECT(ADDRESS(MATCH(LARGE(_xlfn._xlws.FILTER(FH7:FH233,FL7:FL233&gt;cr),2),FH7:FH233,0)+6,1))</f>
        <v>CI14.Amer.QTI</v>
      </c>
      <c r="FI235" s="6" t="str" cm="1">
        <f t="array" aca="1" ref="FI235" ca="1">INDIRECT(ADDRESS(MATCH(LARGE(_xlfn._xlws.FILTER(FI7:FI233,FL7:FL233&gt;cr),2),FI7:FI233,0)+6,1))</f>
        <v>BU01.JacEDS</v>
      </c>
      <c r="FJ235" s="6" t="str" cm="1">
        <f t="array" aca="1" ref="FJ235" ca="1">INDIRECT(ADDRESS(MATCH(LARGE(_xlfn._xlws.FILTER(FJ7:FJ233,FL7:FL233&gt;cr),2),FJ7:FJ233,0)+6,1))</f>
        <v>BI01.JacEDS</v>
      </c>
      <c r="FK235" s="6" t="str" cm="1">
        <f t="array" aca="1" ref="FK235" ca="1">INDIRECT(ADDRESS(MATCH(LARGE(_xlfn._xlws.FILTER(FK7:FK233,FL7:FL233&gt;cr),2),FK7:FK233,0)+6,1))</f>
        <v>BI01.JacEDS</v>
      </c>
      <c r="FL235" s="6" t="str" cm="1">
        <f t="array" aca="1" ref="FL235" ca="1">INDIRECT(ADDRESS(MATCH(LARGE(_xlfn._xlws.FILTER(FL7:FL233,FL7:FL233&gt;cr),2),FL7:FL233,0)+6,1))</f>
        <v>AI01.Jaccard</v>
      </c>
      <c r="FM235" s="6" t="str" cm="1">
        <f t="array" aca="1" ref="FM235" ca="1">INDIRECT(ADDRESS(MATCH(SMALL(_xlfn._xlws.FILTER(FM7:FM233,FL7:FL233&gt;cr),2),FM7:FM233,0)+6,1))</f>
        <v>AU21.SMC</v>
      </c>
      <c r="FN235" s="1" t="str" cm="1">
        <f t="array" aca="1" ref="FN235" ca="1">INDIRECT(ADDRESS(MATCH(SMALL(_xlfn._xlws.FILTER(FN7:FN233,FT7:FT233&gt;cr),2),FN7:FN233,0)+6,1))</f>
        <v>BI22.ZSim</v>
      </c>
      <c r="FO235" s="1" t="str" cm="1">
        <f t="array" aca="1" ref="FO235" ca="1">INDIRECT(ADDRESS(MATCH(SMALL(_xlfn._xlws.FILTER(FO7:FO233,FT7:FT233&gt;cr),2),FO7:FO233,0)+6,1))</f>
        <v>BI22.ZSim</v>
      </c>
      <c r="FP235" s="1" t="str" cm="1">
        <f t="array" aca="1" ref="FP235" ca="1">INDIRECT(ADDRESS(MATCH(LARGE(_xlfn._xlws.FILTER(FP7:FP233,FT7:FT233&gt;cr),2),FP7:FP233,0)+6,1))</f>
        <v>BI07.PSSJ</v>
      </c>
      <c r="FQ235" s="1" t="str" cm="1">
        <f t="array" aca="1" ref="FQ235" ca="1">INDIRECT(ADDRESS(MATCH(LARGE(_xlfn._xlws.FILTER(FQ7:FQ233,FT7:FT233&gt;cr),2),FQ7:FQ233,0)+6,1))</f>
        <v>BU01.JacEDS</v>
      </c>
      <c r="FR235" s="1" t="str" cm="1">
        <f t="array" aca="1" ref="FR235" ca="1">INDIRECT(ADDRESS(MATCH(LARGE(_xlfn._xlws.FILTER(FR7:FR233,FT7:FT233&gt;cr),2),FR7:FR233,0)+6,1))</f>
        <v>BI01.JaccardMulti</v>
      </c>
      <c r="FS235" s="1" t="str" cm="1">
        <f t="array" aca="1" ref="FS235" ca="1">INDIRECT(ADDRESS(MATCH(LARGE(_xlfn._xlws.FILTER(FS7:FS233,FT7:FT233&gt;cr),2),FS7:FS233,0)+6,1))</f>
        <v>BI01.JacEDS</v>
      </c>
      <c r="FT235" s="1" t="str" cm="1">
        <f t="array" aca="1" ref="FT235" ca="1">INDIRECT(ADDRESS(MATCH(LARGE(_xlfn._xlws.FILTER(FT7:FT233,FT7:FT233&gt;cr),2),FT7:FT233,0)+6,1))</f>
        <v>AI01.Jaccard</v>
      </c>
      <c r="FU235" s="1" t="str" cm="1">
        <f t="array" aca="1" ref="FU235" ca="1">INDIRECT(ADDRESS(MATCH(SMALL(_xlfn._xlws.FILTER(FU7:FU233,FT7:FT233&gt;cr),2),FU7:FU233,0)+6,1))</f>
        <v>BU02.COD</v>
      </c>
      <c r="FV235" s="6" t="str" cm="1">
        <f t="array" aca="1" ref="FV235" ca="1">INDIRECT(ADDRESS(MATCH(SMALL(_xlfn._xlws.FILTER(FV7:FV233,GB7:GB233&gt;cr),2),FV7:FV233,0)+6,1))</f>
        <v>BI22.ESim3</v>
      </c>
      <c r="FW235" s="6" t="str" cm="1">
        <f t="array" aca="1" ref="FW235" ca="1">INDIRECT(ADDRESS(MATCH(SMALL(_xlfn._xlws.FILTER(FW7:FW233,GB7:GB233&gt;cr),2),FW7:FW233,0)+6,1))</f>
        <v>BI22.ZSim</v>
      </c>
      <c r="FX235" s="6" t="str" cm="1">
        <f t="array" aca="1" ref="FX235" ca="1">INDIRECT(ADDRESS(MATCH(LARGE(_xlfn._xlws.FILTER(FX7:FX233,GB7:GB233&gt;cr),2),FX7:FX233,0)+6,1))</f>
        <v>AI28.RPB</v>
      </c>
      <c r="FY235" s="6" t="str" cm="1">
        <f t="array" aca="1" ref="FY235" ca="1">INDIRECT(ADDRESS(MATCH(LARGE(_xlfn._xlws.FILTER(FY7:FY233,GB7:GB233&gt;cr),2),FY7:FY233,0)+6,1))</f>
        <v>AI05.SRC</v>
      </c>
      <c r="FZ235" s="6" t="str" cm="1">
        <f t="array" aca="1" ref="FZ235" ca="1">INDIRECT(ADDRESS(MATCH(LARGE(_xlfn._xlws.FILTER(FZ7:FZ233,GB7:GB233&gt;cr),2),FZ7:FZ233,0)+6,1))</f>
        <v>BI01.JaccardMulti</v>
      </c>
      <c r="GA235" s="6" t="str" cm="1">
        <f t="array" aca="1" ref="GA235" ca="1">INDIRECT(ADDRESS(MATCH(LARGE(_xlfn._xlws.FILTER(GA7:GA233,GB7:GB233&gt;cr),2),GA7:GA233,0)+6,1))</f>
        <v>AI26.URP</v>
      </c>
      <c r="GB235" s="6" t="str" cm="1">
        <f t="array" aca="1" ref="GB235" ca="1">INDIRECT(ADDRESS(MATCH(LARGE(_xlfn._xlws.FILTER(GB7:GB233,GB7:GB233&gt;cr),2),GB7:GB233,0)+6,1))</f>
        <v>AI01.Jaccard</v>
      </c>
      <c r="GC235" s="6" t="str" cm="1">
        <f t="array" aca="1" ref="GC235" ca="1">INDIRECT(ADDRESS(MATCH(SMALL(_xlfn._xlws.FILTER(GC7:GC233,GB7:GB233&gt;cr),2),GC7:GC233,0)+6,1))</f>
        <v>BU03.CPC</v>
      </c>
      <c r="GD235" s="1" t="str" cm="1">
        <f t="array" aca="1" ref="GD235" ca="1">INDIRECT(ADDRESS(MATCH(SMALL(_xlfn._xlws.FILTER(GD7:GD233,GJ7:GJ233&gt;cr),2),GD7:GD233,0)+6,1))</f>
        <v>AU25.Coco</v>
      </c>
      <c r="GE235" s="1" t="str" cm="1">
        <f t="array" aca="1" ref="GE235" ca="1">INDIRECT(ADDRESS(MATCH(SMALL(_xlfn._xlws.FILTER(GE7:GE233,GJ7:GJ233&gt;cr),2),GE7:GE233,0)+6,1))</f>
        <v>BU01.RatingJaccard</v>
      </c>
      <c r="GF235" s="1" t="str" cm="1">
        <f t="array" aca="1" ref="GF235" ca="1">INDIRECT(ADDRESS(MATCH(LARGE(_xlfn._xlws.FILTER(GF7:GF233,GJ7:GJ233&gt;cr),2),GF7:GF233,0)+6,1))</f>
        <v>AU08.BCF</v>
      </c>
      <c r="GG235" s="1" t="str" cm="1">
        <f t="array" aca="1" ref="GG235" ca="1">INDIRECT(ADDRESS(MATCH(LARGE(_xlfn._xlws.FILTER(GG7:GG233,GJ7:GJ233&gt;cr),2),GG7:GG233,0)+6,1))</f>
        <v>BU03.PC</v>
      </c>
      <c r="GH235" s="1" t="str" cm="1">
        <f t="array" aca="1" ref="GH235" ca="1">INDIRECT(ADDRESS(MATCH(LARGE(_xlfn._xlws.FILTER(GH7:GH233,GJ7:GJ233&gt;cr),2),GH7:GH233,0)+6,1))</f>
        <v>AU08.BCF</v>
      </c>
      <c r="GI235" s="1" t="str" cm="1">
        <f t="array" aca="1" ref="GI235" ca="1">INDIRECT(ADDRESS(MATCH(LARGE(_xlfn._xlws.FILTER(GI7:GI233,GJ7:GJ233&gt;cr),2),GI7:GI233,0)+6,1))</f>
        <v>AU08.BCF</v>
      </c>
      <c r="GJ235" s="1" t="str" cm="1">
        <f t="array" aca="1" ref="GJ235" ca="1">INDIRECT(ADDRESS(MATCH(LARGE(_xlfn._xlws.FILTER(GJ7:GJ233,GJ7:GJ233&gt;cr),2),GJ7:GJ233,0)+6,1))</f>
        <v>AU25.Coco</v>
      </c>
      <c r="GK235" s="1" t="str" cm="1">
        <f t="array" aca="1" ref="GK235" ca="1">INDIRECT(ADDRESS(MATCH(SMALL(_xlfn._xlws.FILTER(GK7:GK233,GJ7:GJ233&gt;cr),2),GK7:GK233,0)+6,1))</f>
        <v>AU05.SRC</v>
      </c>
      <c r="GL235" s="6" t="e" cm="1" vm="1">
        <f t="array" aca="1" ref="GL235" ca="1">INDIRECT(ADDRESS(MATCH(SMALL(_xlfn._xlws.FILTER(GL7:GL233,GR7:GR233&gt;cr),2),GL7:GL233,0)+6,1))</f>
        <v>#VALUE!</v>
      </c>
      <c r="GM235" s="6" t="e" cm="1" vm="1">
        <f t="array" aca="1" ref="GM235" ca="1">INDIRECT(ADDRESS(MATCH(SMALL(_xlfn._xlws.FILTER(GM7:GM233,GR7:GR233&gt;cr),2),GM7:GM233,0)+6,1))</f>
        <v>#VALUE!</v>
      </c>
      <c r="GN235" s="6" t="e" cm="1" vm="1">
        <f t="array" aca="1" ref="GN235" ca="1">INDIRECT(ADDRESS(MATCH(LARGE(_xlfn._xlws.FILTER(GN7:GN233,GR7:GR233&gt;cr),2),GN7:GN233,0)+6,1))</f>
        <v>#VALUE!</v>
      </c>
      <c r="GO235" s="6" t="e" cm="1" vm="1">
        <f t="array" aca="1" ref="GO235" ca="1">INDIRECT(ADDRESS(MATCH(LARGE(_xlfn._xlws.FILTER(GO7:GO233,GR7:GR233&gt;cr),2),GO7:GO233,0)+6,1))</f>
        <v>#VALUE!</v>
      </c>
      <c r="GP235" s="6" t="e" cm="1" vm="1">
        <f t="array" aca="1" ref="GP235" ca="1">INDIRECT(ADDRESS(MATCH(LARGE(_xlfn._xlws.FILTER(GP7:GP233,GR7:GR233&gt;cr),2),GP7:GP233,0)+6,1))</f>
        <v>#VALUE!</v>
      </c>
      <c r="GQ235" s="6" t="e" cm="1" vm="1">
        <f t="array" aca="1" ref="GQ235" ca="1">INDIRECT(ADDRESS(MATCH(LARGE(_xlfn._xlws.FILTER(GQ7:GQ233,GR7:GR233&gt;cr),2),GQ7:GQ233,0)+6,1))</f>
        <v>#VALUE!</v>
      </c>
      <c r="GR235" s="6" t="e" cm="1" vm="1">
        <f t="array" aca="1" ref="GR235" ca="1">INDIRECT(ADDRESS(MATCH(LARGE(_xlfn._xlws.FILTER(GR7:GR233,GR7:GR233&gt;cr),2),GR7:GR233,0)+6,1))</f>
        <v>#VALUE!</v>
      </c>
      <c r="GS235" s="6" t="e" cm="1" vm="1">
        <f t="array" aca="1" ref="GS235" ca="1">INDIRECT(ADDRESS(MATCH(SMALL(_xlfn._xlws.FILTER(GS7:GS233,GR7:GR233&gt;cr),2),GS7:GS233,0)+6,1))</f>
        <v>#VALUE!</v>
      </c>
      <c r="GT235" s="1" t="e" cm="1" vm="1">
        <f t="array" aca="1" ref="GT235" ca="1">INDIRECT(ADDRESS(MATCH(SMALL(_xlfn._xlws.FILTER(GT7:GT233,GZ7:GZ233&gt;cr),2),GT7:GT233,0)+6,1))</f>
        <v>#VALUE!</v>
      </c>
      <c r="GU235" s="1" t="e" cm="1" vm="1">
        <f t="array" aca="1" ref="GU235" ca="1">INDIRECT(ADDRESS(MATCH(SMALL(_xlfn._xlws.FILTER(GU7:GU233,GZ7:GZ233&gt;cr),2),GU7:GU233,0)+6,1))</f>
        <v>#VALUE!</v>
      </c>
      <c r="GV235" s="1" t="e" cm="1" vm="1">
        <f t="array" aca="1" ref="GV235" ca="1">INDIRECT(ADDRESS(MATCH(LARGE(_xlfn._xlws.FILTER(GV7:GV233,GZ7:GZ233&gt;cr),2),GV7:GV233,0)+6,1))</f>
        <v>#VALUE!</v>
      </c>
      <c r="GW235" s="1" t="e" cm="1" vm="1">
        <f t="array" aca="1" ref="GW235" ca="1">INDIRECT(ADDRESS(MATCH(LARGE(_xlfn._xlws.FILTER(GW7:GW233,GZ7:GZ233&gt;cr),2),GW7:GW233,0)+6,1))</f>
        <v>#VALUE!</v>
      </c>
      <c r="GX235" s="1" t="e" cm="1" vm="1">
        <f t="array" aca="1" ref="GX235" ca="1">INDIRECT(ADDRESS(MATCH(LARGE(_xlfn._xlws.FILTER(GX7:GX233,GZ7:GZ233&gt;cr),2),GX7:GX233,0)+6,1))</f>
        <v>#VALUE!</v>
      </c>
      <c r="GY235" s="1" t="e" cm="1" vm="1">
        <f t="array" aca="1" ref="GY235" ca="1">INDIRECT(ADDRESS(MATCH(LARGE(_xlfn._xlws.FILTER(GY7:GY233,GZ7:GZ233&gt;cr),2),GY7:GY233,0)+6,1))</f>
        <v>#VALUE!</v>
      </c>
      <c r="GZ235" s="1" t="e" cm="1" vm="1">
        <f t="array" aca="1" ref="GZ235" ca="1">INDIRECT(ADDRESS(MATCH(LARGE(_xlfn._xlws.FILTER(GZ7:GZ233,GZ7:GZ233&gt;cr),2),GZ7:GZ233,0)+6,1))</f>
        <v>#VALUE!</v>
      </c>
      <c r="HA235" s="1" t="e" cm="1" vm="1">
        <f t="array" aca="1" ref="HA235" ca="1">INDIRECT(ADDRESS(MATCH(SMALL(_xlfn._xlws.FILTER(HA7:HA233,GZ7:GZ233&gt;cr),2),HA7:HA233,0)+6,1))</f>
        <v>#VALUE!</v>
      </c>
      <c r="HB235" s="6" t="str" cm="1">
        <f t="array" aca="1" ref="HB235" ca="1">INDIRECT(ADDRESS(MATCH(SMALL(_xlfn._xlws.FILTER(HB7:HB233,HH7:HH233&gt;cr),2),HB7:HB233,0)+6,1))</f>
        <v>BI07.PSSJ</v>
      </c>
      <c r="HC235" s="6" t="str" cm="1">
        <f t="array" aca="1" ref="HC235" ca="1">INDIRECT(ADDRESS(MATCH(SMALL(_xlfn._xlws.FILTER(HC7:HC233,HH7:HH233&gt;cr),2),HC7:HC233,0)+6,1))</f>
        <v>BI14.AmerJ</v>
      </c>
      <c r="HD235" s="6" t="str" cm="1">
        <f t="array" aca="1" ref="HD235" ca="1">INDIRECT(ADDRESS(MATCH(LARGE(_xlfn._xlws.FILTER(HD7:HD233,HH7:HH233&gt;cr),2),HD7:HD233,0)+6,1))</f>
        <v>CI01.IJ.PSS</v>
      </c>
      <c r="HE235" s="6" t="str" cm="1">
        <f t="array" aca="1" ref="HE235" ca="1">INDIRECT(ADDRESS(MATCH(LARGE(_xlfn._xlws.FILTER(HE7:HE233,HH7:HH233&gt;cr),2),HE7:HE233,0)+6,1))</f>
        <v>BU02.CosineJ</v>
      </c>
      <c r="HF235" s="6" t="str" cm="1">
        <f t="array" aca="1" ref="HF235" ca="1">INDIRECT(ADDRESS(MATCH(LARGE(_xlfn._xlws.FILTER(HF7:HF233,HH7:HH233&gt;cr),2),HF7:HF233,0)+6,1))</f>
        <v>BI14.AmerJ</v>
      </c>
      <c r="HG235" s="6" t="str" cm="1">
        <f t="array" aca="1" ref="HG235" ca="1">INDIRECT(ADDRESS(MATCH(LARGE(_xlfn._xlws.FILTER(HG7:HG233,HH7:HH233&gt;cr),2),HG7:HG233,0)+6,1))</f>
        <v>BI01.JacRA</v>
      </c>
      <c r="HH235" s="6" t="str" cm="1">
        <f t="array" aca="1" ref="HH235" ca="1">INDIRECT(ADDRESS(MATCH(LARGE(_xlfn._xlws.FILTER(HH7:HH233,HH7:HH233&gt;cr),2),HH7:HH233,0)+6,1))</f>
        <v>AI01.Jaccard</v>
      </c>
      <c r="HI235" s="6" t="str" cm="1">
        <f t="array" aca="1" ref="HI235" ca="1">INDIRECT(ADDRESS(MATCH(SMALL(_xlfn._xlws.FILTER(HI7:HI233,HH7:HH233&gt;cr),2),HI7:HI233,0)+6,1))</f>
        <v>AU03.Pearson</v>
      </c>
      <c r="HJ235" s="1" t="e" cm="1" vm="1">
        <f t="array" aca="1" ref="HJ235" ca="1">INDIRECT(ADDRESS(MATCH(SMALL(_xlfn._xlws.FILTER(HJ7:HJ233,HP7:HP233&gt;cr),2),HJ7:HJ233,0)+6,1))</f>
        <v>#VALUE!</v>
      </c>
      <c r="HK235" s="1" t="e" cm="1" vm="1">
        <f t="array" aca="1" ref="HK235" ca="1">INDIRECT(ADDRESS(MATCH(SMALL(_xlfn._xlws.FILTER(HK7:HK233,HP7:HP233&gt;cr),2),HK7:HK233,0)+6,1))</f>
        <v>#VALUE!</v>
      </c>
      <c r="HL235" s="1" t="e" cm="1" vm="1">
        <f t="array" aca="1" ref="HL235" ca="1">INDIRECT(ADDRESS(MATCH(LARGE(_xlfn._xlws.FILTER(HL7:HL233,HP7:HP233&gt;cr),2),HL7:HL233,0)+6,1))</f>
        <v>#VALUE!</v>
      </c>
      <c r="HM235" s="1" t="e" cm="1" vm="1">
        <f t="array" aca="1" ref="HM235" ca="1">INDIRECT(ADDRESS(MATCH(LARGE(_xlfn._xlws.FILTER(HM7:HM233,HP7:HP233&gt;cr),2),HM7:HM233,0)+6,1))</f>
        <v>#VALUE!</v>
      </c>
      <c r="HN235" s="1" t="e" cm="1" vm="1">
        <f t="array" aca="1" ref="HN235" ca="1">INDIRECT(ADDRESS(MATCH(LARGE(_xlfn._xlws.FILTER(HN7:HN233,HP7:HP233&gt;cr),2),HN7:HN233,0)+6,1))</f>
        <v>#VALUE!</v>
      </c>
      <c r="HO235" s="1" t="e" cm="1" vm="1">
        <f t="array" aca="1" ref="HO235" ca="1">INDIRECT(ADDRESS(MATCH(LARGE(_xlfn._xlws.FILTER(HO7:HO233,HP7:HP233&gt;cr),2),HO7:HO233,0)+6,1))</f>
        <v>#VALUE!</v>
      </c>
      <c r="HP235" s="1" t="e" cm="1" vm="1">
        <f t="array" aca="1" ref="HP235" ca="1">INDIRECT(ADDRESS(MATCH(LARGE(_xlfn._xlws.FILTER(HP7:HP233,HP7:HP233&gt;cr),2),HP7:HP233,0)+6,1))</f>
        <v>#VALUE!</v>
      </c>
      <c r="HQ235" s="1" t="e" cm="1" vm="1">
        <f t="array" aca="1" ref="HQ235" ca="1">INDIRECT(ADDRESS(MATCH(SMALL(_xlfn._xlws.FILTER(HQ7:HQ233,HP7:HP233&gt;cr),2),HQ7:HQ233,0)+6,1))</f>
        <v>#VALUE!</v>
      </c>
      <c r="HR235" s="6" t="e" cm="1" vm="1">
        <f t="array" aca="1" ref="HR235" ca="1">INDIRECT(ADDRESS(MATCH(SMALL(_xlfn._xlws.FILTER(HR7:HR233,HX7:HX233&gt;cr),2),HR7:HR233,0)+6,1))</f>
        <v>#VALUE!</v>
      </c>
      <c r="HS235" s="6" t="e" cm="1" vm="1">
        <f t="array" aca="1" ref="HS235" ca="1">INDIRECT(ADDRESS(MATCH(SMALL(_xlfn._xlws.FILTER(HS7:HS233,HX7:HX233&gt;cr),2),HS7:HS233,0)+6,1))</f>
        <v>#VALUE!</v>
      </c>
      <c r="HT235" s="6" t="e" cm="1" vm="1">
        <f t="array" aca="1" ref="HT235" ca="1">INDIRECT(ADDRESS(MATCH(LARGE(_xlfn._xlws.FILTER(HT7:HT233,HX7:HX233&gt;cr),2),HT7:HT233,0)+6,1))</f>
        <v>#VALUE!</v>
      </c>
      <c r="HU235" s="6" t="e" cm="1" vm="1">
        <f t="array" aca="1" ref="HU235" ca="1">INDIRECT(ADDRESS(MATCH(LARGE(_xlfn._xlws.FILTER(HU7:HU233,HX7:HX233&gt;cr),2),HU7:HU233,0)+6,1))</f>
        <v>#VALUE!</v>
      </c>
      <c r="HV235" s="6" t="e" cm="1" vm="1">
        <f t="array" aca="1" ref="HV235" ca="1">INDIRECT(ADDRESS(MATCH(LARGE(_xlfn._xlws.FILTER(HV7:HV233,HX7:HX233&gt;cr),2),HV7:HV233,0)+6,1))</f>
        <v>#VALUE!</v>
      </c>
      <c r="HW235" s="6" t="e" cm="1" vm="1">
        <f t="array" aca="1" ref="HW235" ca="1">INDIRECT(ADDRESS(MATCH(LARGE(_xlfn._xlws.FILTER(HW7:HW233,HX7:HX233&gt;cr),2),HW7:HW233,0)+6,1))</f>
        <v>#VALUE!</v>
      </c>
      <c r="HX235" s="6" t="e" cm="1" vm="1">
        <f t="array" aca="1" ref="HX235" ca="1">INDIRECT(ADDRESS(MATCH(LARGE(_xlfn._xlws.FILTER(HX7:HX233,HX7:HX233&gt;cr),2),HX7:HX233,0)+6,1))</f>
        <v>#VALUE!</v>
      </c>
      <c r="HY235" s="6" t="e" cm="1" vm="1">
        <f t="array" aca="1" ref="HY235" ca="1">INDIRECT(ADDRESS(MATCH(SMALL(_xlfn._xlws.FILTER(HY7:HY233,HX7:HX233&gt;cr),2),HY7:HY233,0)+6,1))</f>
        <v>#VALUE!</v>
      </c>
      <c r="HZ235" s="1" t="e" cm="1" vm="1">
        <f t="array" aca="1" ref="HZ235" ca="1">INDIRECT(ADDRESS(MATCH(SMALL(_xlfn._xlws.FILTER(HZ7:HZ233,IF7:IF233&gt;cr),2),HZ7:HZ233,0)+6,1))</f>
        <v>#VALUE!</v>
      </c>
      <c r="IA235" s="1" t="e" cm="1" vm="1">
        <f t="array" aca="1" ref="IA235" ca="1">INDIRECT(ADDRESS(MATCH(SMALL(_xlfn._xlws.FILTER(IA7:IA233,IF7:IF233&gt;cr),2),IA7:IA233,0)+6,1))</f>
        <v>#VALUE!</v>
      </c>
      <c r="IB235" s="1" t="e" cm="1" vm="1">
        <f t="array" aca="1" ref="IB235" ca="1">INDIRECT(ADDRESS(MATCH(LARGE(_xlfn._xlws.FILTER(IB7:IB233,IF7:IF233&gt;cr),2),IB7:IB233,0)+6,1))</f>
        <v>#VALUE!</v>
      </c>
      <c r="IC235" s="1" t="e" cm="1" vm="1">
        <f t="array" aca="1" ref="IC235" ca="1">INDIRECT(ADDRESS(MATCH(LARGE(_xlfn._xlws.FILTER(IC7:IC233,IF7:IF233&gt;cr),2),IC7:IC233,0)+6,1))</f>
        <v>#VALUE!</v>
      </c>
      <c r="ID235" s="1" t="e" cm="1" vm="1">
        <f t="array" aca="1" ref="ID235" ca="1">INDIRECT(ADDRESS(MATCH(LARGE(_xlfn._xlws.FILTER(ID7:ID233,IF7:IF233&gt;cr),2),ID7:ID233,0)+6,1))</f>
        <v>#VALUE!</v>
      </c>
      <c r="IE235" s="1" t="e" cm="1" vm="1">
        <f t="array" aca="1" ref="IE235" ca="1">INDIRECT(ADDRESS(MATCH(LARGE(_xlfn._xlws.FILTER(IE7:IE233,IF7:IF233&gt;cr),2),IE7:IE233,0)+6,1))</f>
        <v>#VALUE!</v>
      </c>
      <c r="IF235" s="1" t="e" cm="1" vm="1">
        <f t="array" aca="1" ref="IF235" ca="1">INDIRECT(ADDRESS(MATCH(LARGE(_xlfn._xlws.FILTER(IF7:IF233,IF7:IF233&gt;cr),2),IF7:IF233,0)+6,1))</f>
        <v>#VALUE!</v>
      </c>
      <c r="IG235" s="1" t="e" cm="1" vm="1">
        <f t="array" aca="1" ref="IG235" ca="1">INDIRECT(ADDRESS(MATCH(SMALL(_xlfn._xlws.FILTER(IG7:IG233,IF7:IF233&gt;cr),2),IG7:IG233,0)+6,1))</f>
        <v>#VALUE!</v>
      </c>
      <c r="IH235" s="6" t="e" cm="1" vm="1">
        <f t="array" aca="1" ref="IH235" ca="1">INDIRECT(ADDRESS(MATCH(SMALL(_xlfn._xlws.FILTER(IH7:IH233,IN7:IN233&gt;cr),2),IH7:IH233,0)+6,1))</f>
        <v>#VALUE!</v>
      </c>
      <c r="II235" s="6" t="e" cm="1" vm="1">
        <f t="array" aca="1" ref="II235" ca="1">INDIRECT(ADDRESS(MATCH(SMALL(_xlfn._xlws.FILTER(II7:II233,IN7:IN233&gt;cr),2),II7:II233,0)+6,1))</f>
        <v>#VALUE!</v>
      </c>
      <c r="IJ235" s="6" t="e" cm="1" vm="1">
        <f t="array" aca="1" ref="IJ235" ca="1">INDIRECT(ADDRESS(MATCH(LARGE(_xlfn._xlws.FILTER(IJ7:IJ233,IN7:IN233&gt;cr),2),IJ7:IJ233,0)+6,1))</f>
        <v>#VALUE!</v>
      </c>
      <c r="IK235" s="6" t="e" cm="1" vm="1">
        <f t="array" aca="1" ref="IK235" ca="1">INDIRECT(ADDRESS(MATCH(LARGE(_xlfn._xlws.FILTER(IK7:IK233,IN7:IN233&gt;cr),2),IK7:IK233,0)+6,1))</f>
        <v>#VALUE!</v>
      </c>
      <c r="IL235" s="6" t="e" cm="1" vm="1">
        <f t="array" aca="1" ref="IL235" ca="1">INDIRECT(ADDRESS(MATCH(LARGE(_xlfn._xlws.FILTER(IL7:IL233,IN7:IN233&gt;cr),2),IL7:IL233,0)+6,1))</f>
        <v>#VALUE!</v>
      </c>
      <c r="IM235" s="6" t="e" cm="1" vm="1">
        <f t="array" aca="1" ref="IM235" ca="1">INDIRECT(ADDRESS(MATCH(LARGE(_xlfn._xlws.FILTER(IM7:IM233,IN7:IN233&gt;cr),2),IM7:IM233,0)+6,1))</f>
        <v>#VALUE!</v>
      </c>
      <c r="IN235" s="6" t="e" cm="1" vm="1">
        <f t="array" aca="1" ref="IN235" ca="1">INDIRECT(ADDRESS(MATCH(LARGE(_xlfn._xlws.FILTER(IN7:IN233,IN7:IN233&gt;cr),2),IN7:IN233,0)+6,1))</f>
        <v>#VALUE!</v>
      </c>
      <c r="IO235" s="6" t="e" cm="1" vm="1">
        <f t="array" aca="1" ref="IO235" ca="1">INDIRECT(ADDRESS(MATCH(SMALL(_xlfn._xlws.FILTER(IO7:IO233,IN7:IN233&gt;cr),2),IO7:IO233,0)+6,1))</f>
        <v>#VALUE!</v>
      </c>
      <c r="IP235" s="1" t="e" cm="1" vm="1">
        <f t="array" aca="1" ref="IP235" ca="1">INDIRECT(ADDRESS(MATCH(SMALL(_xlfn._xlws.FILTER(IP7:IP233,IV7:IV233&gt;cr),2),IP7:IP233,0)+6,1))</f>
        <v>#VALUE!</v>
      </c>
      <c r="IQ235" s="1" t="e" cm="1" vm="1">
        <f t="array" aca="1" ref="IQ235" ca="1">INDIRECT(ADDRESS(MATCH(SMALL(_xlfn._xlws.FILTER(IQ7:IQ233,IV7:IV233&gt;cr),2),IQ7:IQ233,0)+6,1))</f>
        <v>#VALUE!</v>
      </c>
      <c r="IR235" s="1" t="e" cm="1" vm="1">
        <f t="array" aca="1" ref="IR235" ca="1">INDIRECT(ADDRESS(MATCH(LARGE(_xlfn._xlws.FILTER(IR7:IR233,IV7:IV233&gt;cr),2),IR7:IR233,0)+6,1))</f>
        <v>#VALUE!</v>
      </c>
      <c r="IS235" s="1" t="e" cm="1" vm="1">
        <f t="array" aca="1" ref="IS235" ca="1">INDIRECT(ADDRESS(MATCH(LARGE(_xlfn._xlws.FILTER(IS7:IS233,IV7:IV233&gt;cr),2),IS7:IS233,0)+6,1))</f>
        <v>#VALUE!</v>
      </c>
      <c r="IT235" s="1" t="e" cm="1" vm="1">
        <f t="array" aca="1" ref="IT235" ca="1">INDIRECT(ADDRESS(MATCH(LARGE(_xlfn._xlws.FILTER(IT7:IT233,IV7:IV233&gt;cr),2),IT7:IT233,0)+6,1))</f>
        <v>#VALUE!</v>
      </c>
      <c r="IU235" s="1" t="e" cm="1" vm="1">
        <f t="array" aca="1" ref="IU235" ca="1">INDIRECT(ADDRESS(MATCH(LARGE(_xlfn._xlws.FILTER(IU7:IU233,IV7:IV233&gt;cr),2),IU7:IU233,0)+6,1))</f>
        <v>#VALUE!</v>
      </c>
      <c r="IV235" s="1" t="e" cm="1" vm="1">
        <f t="array" aca="1" ref="IV235" ca="1">INDIRECT(ADDRESS(MATCH(LARGE(_xlfn._xlws.FILTER(IV7:IV233,IV7:IV233&gt;cr),2),IV7:IV233,0)+6,1))</f>
        <v>#VALUE!</v>
      </c>
      <c r="IW235" s="1" t="e" cm="1" vm="1">
        <f t="array" aca="1" ref="IW235" ca="1">INDIRECT(ADDRESS(MATCH(SMALL(_xlfn._xlws.FILTER(IW7:IW233,IV7:IV233&gt;cr),2),IW7:IW233,0)+6,1))</f>
        <v>#VALUE!</v>
      </c>
      <c r="IX235" s="6" t="e" cm="1" vm="1">
        <f t="array" aca="1" ref="IX235" ca="1">INDIRECT(ADDRESS(MATCH(SMALL(_xlfn._xlws.FILTER(IX7:IX233,JD7:JD233&gt;cr),2),IX7:IX233,0)+6,1))</f>
        <v>#VALUE!</v>
      </c>
      <c r="IY235" s="6" t="e" cm="1" vm="1">
        <f t="array" aca="1" ref="IY235" ca="1">INDIRECT(ADDRESS(MATCH(SMALL(_xlfn._xlws.FILTER(IY7:IY233,JD7:JD233&gt;cr),2),IY7:IY233,0)+6,1))</f>
        <v>#VALUE!</v>
      </c>
      <c r="IZ235" s="6" t="e" cm="1" vm="1">
        <f t="array" aca="1" ref="IZ235" ca="1">INDIRECT(ADDRESS(MATCH(LARGE(_xlfn._xlws.FILTER(IZ7:IZ233,JD7:JD233&gt;cr),2),IZ7:IZ233,0)+6,1))</f>
        <v>#VALUE!</v>
      </c>
      <c r="JA235" s="6" t="e" cm="1" vm="1">
        <f t="array" aca="1" ref="JA235" ca="1">INDIRECT(ADDRESS(MATCH(LARGE(_xlfn._xlws.FILTER(JA7:JA233,JD7:JD233&gt;cr),2),JA7:JA233,0)+6,1))</f>
        <v>#VALUE!</v>
      </c>
      <c r="JB235" s="6" t="e" cm="1" vm="1">
        <f t="array" aca="1" ref="JB235" ca="1">INDIRECT(ADDRESS(MATCH(LARGE(_xlfn._xlws.FILTER(JB7:JB233,JD7:JD233&gt;cr),2),JB7:JB233,0)+6,1))</f>
        <v>#VALUE!</v>
      </c>
      <c r="JC235" s="6" t="e" cm="1" vm="1">
        <f t="array" aca="1" ref="JC235" ca="1">INDIRECT(ADDRESS(MATCH(LARGE(_xlfn._xlws.FILTER(JC7:JC233,JD7:JD233&gt;cr),2),JC7:JC233,0)+6,1))</f>
        <v>#VALUE!</v>
      </c>
      <c r="JD235" s="6" t="e" cm="1" vm="1">
        <f t="array" aca="1" ref="JD235" ca="1">INDIRECT(ADDRESS(MATCH(LARGE(_xlfn._xlws.FILTER(JD7:JD233,JD7:JD233&gt;cr),2),JD7:JD233,0)+6,1))</f>
        <v>#VALUE!</v>
      </c>
      <c r="JE235" s="6" t="e" cm="1" vm="1">
        <f t="array" aca="1" ref="JE235" ca="1">INDIRECT(ADDRESS(MATCH(SMALL(_xlfn._xlws.FILTER(JE7:JE233,JD7:JD233&gt;cr),2),JE7:JE233,0)+6,1))</f>
        <v>#VALUE!</v>
      </c>
      <c r="JF235" s="1" t="e" cm="1" vm="1">
        <f t="array" aca="1" ref="JF235" ca="1">INDIRECT(ADDRESS(MATCH(SMALL(_xlfn._xlws.FILTER(JF7:JF233,JL7:JL233&gt;cr),2),JF7:JF233,0)+6,1))</f>
        <v>#VALUE!</v>
      </c>
      <c r="JG235" s="1" t="e" cm="1" vm="1">
        <f t="array" aca="1" ref="JG235" ca="1">INDIRECT(ADDRESS(MATCH(SMALL(_xlfn._xlws.FILTER(JG7:JG233,JL7:JL233&gt;cr),2),JG7:JG233,0)+6,1))</f>
        <v>#VALUE!</v>
      </c>
      <c r="JH235" s="1" t="e" cm="1" vm="1">
        <f t="array" aca="1" ref="JH235" ca="1">INDIRECT(ADDRESS(MATCH(LARGE(_xlfn._xlws.FILTER(JH7:JH233,JL7:JL233&gt;cr),2),JH7:JH233,0)+6,1))</f>
        <v>#VALUE!</v>
      </c>
      <c r="JI235" s="1" t="e" cm="1" vm="1">
        <f t="array" aca="1" ref="JI235" ca="1">INDIRECT(ADDRESS(MATCH(LARGE(_xlfn._xlws.FILTER(JI7:JI233,JL7:JL233&gt;cr),2),JI7:JI233,0)+6,1))</f>
        <v>#VALUE!</v>
      </c>
      <c r="JJ235" s="1" t="e" cm="1" vm="1">
        <f t="array" aca="1" ref="JJ235" ca="1">INDIRECT(ADDRESS(MATCH(LARGE(_xlfn._xlws.FILTER(JJ7:JJ233,JL7:JL233&gt;cr),2),JJ7:JJ233,0)+6,1))</f>
        <v>#VALUE!</v>
      </c>
      <c r="JK235" s="1" t="e" cm="1" vm="1">
        <f t="array" aca="1" ref="JK235" ca="1">INDIRECT(ADDRESS(MATCH(LARGE(_xlfn._xlws.FILTER(JK7:JK233,JL7:JL233&gt;cr),2),JK7:JK233,0)+6,1))</f>
        <v>#VALUE!</v>
      </c>
      <c r="JL235" s="1" t="e" cm="1" vm="1">
        <f t="array" aca="1" ref="JL235" ca="1">INDIRECT(ADDRESS(MATCH(LARGE(_xlfn._xlws.FILTER(JL7:JL233,JL7:JL233&gt;cr),2),JL7:JL233,0)+6,1))</f>
        <v>#VALUE!</v>
      </c>
      <c r="JM235" s="1" t="e" cm="1" vm="1">
        <f t="array" aca="1" ref="JM235" ca="1">INDIRECT(ADDRESS(MATCH(SMALL(_xlfn._xlws.FILTER(JM7:JM233,JL7:JL233&gt;cr),2),JM7:JM233,0)+6,1))</f>
        <v>#VALUE!</v>
      </c>
      <c r="JN235" s="9" t="str" cm="1">
        <f t="array" aca="1" ref="JN235" ca="1">INDIRECT(ADDRESS(MATCH(SMALL(_xlfn.LET(_xlpm.x,IF(ISNUMBER(JN7:JN233),JN7:JN233),_xlpm.y,IF(ISNUMBER(JT7:JT233),JT7:JT233),_xlfn._xlws.FILTER(_xlpm.x,_xlpm.y&gt;cr)),2),JN7:JN233,0)+6,1))</f>
        <v>AI15.NNSM</v>
      </c>
      <c r="JO235" s="9" t="str" cm="1">
        <f t="array" aca="1" ref="JO235" ca="1">INDIRECT(ADDRESS(MATCH(SMALL(_xlfn.LET(_xlpm.x,IF(ISNUMBER(JO7:JO233),JO7:JO233),_xlpm.y,IF(ISNUMBER(JT7:JT233),JT7:JT233),_xlfn._xlws.FILTER(_xlpm.x,_xlpm.y&gt;cr)),2),JO7:JO233,0)+6,1))</f>
        <v>BI22.ESim3</v>
      </c>
      <c r="JP235" s="9" t="str" cm="1">
        <f t="array" aca="1" ref="JP235" ca="1">INDIRECT(ADDRESS(MATCH(LARGE(_xlfn.LET(_xlpm.x,IF(ISNUMBER(JP7:JP233),JP7:JP233),_xlpm.y,IF(ISNUMBER(JT7:JT233),JT7:JT233),_xlfn._xlws.FILTER(_xlpm.x,_xlpm.y&gt;cr)),2),JP7:JP233,0)+6,1))</f>
        <v>BI07.PSSJ</v>
      </c>
      <c r="JQ235" s="9" t="str" cm="1">
        <f t="array" aca="1" ref="JQ235" ca="1">INDIRECT(ADDRESS(MATCH(LARGE(_xlfn.LET(_xlpm.x,IF(ISNUMBER(JQ7:JQ233),JQ7:JQ233),_xlpm.y,IF(ISNUMBER(JT7:JT233),JT7:JT233),_xlfn._xlws.FILTER(_xlpm.x,_xlpm.y&gt;cr)),2),JQ7:JQ233,0)+6,1))</f>
        <v>AI05.SRC</v>
      </c>
      <c r="JR235" s="9" t="str" cm="1">
        <f t="array" aca="1" ref="JR235" ca="1">INDIRECT(ADDRESS(MATCH(LARGE(_xlfn.LET(_xlpm.x,IF(ISNUMBER(JR7:JR233),JR7:JR233),_xlpm.y,IF(ISNUMBER(JT7:JT233),JT7:JT233),_xlfn._xlws.FILTER(_xlpm.x,_xlpm.y&gt;cr)),2),JR7:JR233,0)+6,1))</f>
        <v>BI01.JaccardMulti</v>
      </c>
      <c r="JS235" s="9" t="str" cm="1">
        <f t="array" aca="1" ref="JS235" ca="1">INDIRECT(ADDRESS(MATCH(LARGE(_xlfn.LET(_xlpm.x,IF(ISNUMBER(JS7:JS233),JS7:JS233),_xlpm.y,IF(ISNUMBER(JT7:JT233),JT7:JT233),_xlfn._xlws.FILTER(_xlpm.x,_xlpm.y&gt;cr)),2),JS7:JS233,0)+6,1))</f>
        <v>AI26.URP</v>
      </c>
      <c r="JT235" s="9" t="str" cm="1">
        <f t="array" aca="1" ref="JT235" ca="1">INDIRECT(ADDRESS(MATCH(LARGE(_xlfn.LET(_xlpm.x,IF(ISNUMBER(JT7:JT233),JT7:JT233),_xlpm.y,IF(ISNUMBER(JT7:JT233),JT7:JT233),_xlfn._xlws.FILTER(_xlpm.x,_xlpm.y&gt;cr)),2),JT7:JT233,0)+6,1))</f>
        <v>BI01.Dice</v>
      </c>
      <c r="JU235" s="9" t="str" cm="1">
        <f t="array" aca="1" ref="JU235" ca="1">INDIRECT(ADDRESS(MATCH(SMALL(_xlfn.LET(_xlpm.x,IF(ISNUMBER(JU7:JU233),JU7:JU233),_xlpm.y,IF(ISNUMBER(JT7:JT233),JT7:JT233),_xlfn._xlws.FILTER(_xlpm.x,_xlpm.y&gt;cr)),2),JU7:JU233,0)+6,1))</f>
        <v>CU14.SMD.NNSM</v>
      </c>
      <c r="JV235" s="1" t="str" cm="1">
        <f t="array" aca="1" ref="JV235" ca="1">INDEX(_xlfn._xlws.FILTER(JV7:JV233,ISTEXT(JV7:JV233)),MODE(MATCH(_xlfn._xlws.FILTER(JV7:JV233,ISTEXT(JV7:JV233)),_xlfn._xlws.FILTER(JV7:JV233,ISTEXT(JV7:JV233)),0)))</f>
        <v>k=5, r=0.1</v>
      </c>
      <c r="JW235" s="1" t="str" cm="1">
        <f t="array" aca="1" ref="JW235" ca="1">INDEX(_xlfn._xlws.FILTER(JW7:JW233,ISTEXT(JW7:JW233)),MODE(MATCH(_xlfn._xlws.FILTER(JW7:JW233,ISTEXT(JW7:JW233)),_xlfn._xlws.FILTER(JW7:JW233,ISTEXT(JW7:JW233)),0)))</f>
        <v>k=5, r=0.1</v>
      </c>
      <c r="JX235" s="1" t="str" cm="1">
        <f t="array" aca="1" ref="JX235" ca="1">INDEX(_xlfn._xlws.FILTER(JX7:JX233,ISTEXT(JX7:JX233)),MODE(MATCH(_xlfn._xlws.FILTER(JX7:JX233,ISTEXT(JX7:JX233)),_xlfn._xlws.FILTER(JX7:JX233,ISTEXT(JX7:JX233)),0)))</f>
        <v>k=10, r=0.1</v>
      </c>
      <c r="JY235" s="1" t="str" cm="1">
        <f t="array" aca="1" ref="JY235" ca="1">INDEX(_xlfn._xlws.FILTER(JY7:JY233,ISTEXT(JY7:JY233)),MODE(MATCH(_xlfn._xlws.FILTER(JY7:JY233,ISTEXT(JY7:JY233)),_xlfn._xlws.FILTER(JY7:JY233,ISTEXT(JY7:JY233)),0)))</f>
        <v>k=5, r=0.9</v>
      </c>
      <c r="JZ235" s="1" t="str" cm="1">
        <f t="array" aca="1" ref="JZ235" ca="1">INDEX(_xlfn._xlws.FILTER(JZ7:JZ233,ISTEXT(JZ7:JZ233)),MODE(MATCH(_xlfn._xlws.FILTER(JZ7:JZ233,ISTEXT(JZ7:JZ233)),_xlfn._xlws.FILTER(JZ7:JZ233,ISTEXT(JZ7:JZ233)),0)))</f>
        <v>k=5, r=0.1</v>
      </c>
      <c r="KA235" s="1" t="str" cm="1">
        <f t="array" aca="1" ref="KA235" ca="1">INDEX(_xlfn._xlws.FILTER(KA7:KA233,ISTEXT(KA7:KA233)),MODE(MATCH(_xlfn._xlws.FILTER(KA7:KA233,ISTEXT(KA7:KA233)),_xlfn._xlws.FILTER(KA7:KA233,ISTEXT(KA7:KA233)),0)))</f>
        <v>k=10, r=0.1</v>
      </c>
      <c r="KB235" s="1" t="str" cm="1">
        <f t="array" aca="1" ref="KB235" ca="1">INDEX(_xlfn._xlws.FILTER(KB7:KB233,ISTEXT(KB7:KB233)),MODE(MATCH(_xlfn._xlws.FILTER(KB7:KB233,ISTEXT(KB7:KB233)),_xlfn._xlws.FILTER(KB7:KB233,ISTEXT(KB7:KB233)),0)))</f>
        <v>k=5, r=0.1</v>
      </c>
      <c r="KC235" s="1" t="str" cm="1">
        <f t="array" aca="1" ref="KC235" ca="1">INDEX(_xlfn._xlws.FILTER(KC7:KC233,ISTEXT(KC7:KC233)),MODE(MATCH(_xlfn._xlws.FILTER(KC7:KC233,ISTEXT(KC7:KC233)),_xlfn._xlws.FILTER(KC7:KC233,ISTEXT(KC7:KC233)),0)))</f>
        <v>k=5, r=0.9</v>
      </c>
    </row>
    <row r="236" spans="1:289" x14ac:dyDescent="0.2">
      <c r="A236" s="7" t="s">
        <v>235</v>
      </c>
      <c r="B236" s="6" t="str" cm="1">
        <f t="array" aca="1" ref="B236" ca="1">INDIRECT(ADDRESS(MATCH(SMALL(_xlfn._xlws.FILTER(B7:B233,H7:H233&gt;0.5),3),B7:B233,0)+6,1))</f>
        <v>BI14.QTIJ</v>
      </c>
      <c r="C236" s="6" t="str" cm="1">
        <f t="array" aca="1" ref="C236" ca="1">INDIRECT(ADDRESS(MATCH(SMALL(_xlfn._xlws.FILTER(C7:C233,H7:H233&gt;0.5),3),C7:C233,0)+6,1))</f>
        <v>CI14.Amer.EMX1</v>
      </c>
      <c r="D236" s="6" t="str" cm="1">
        <f t="array" aca="1" ref="D236" ca="1">INDIRECT(ADDRESS(MATCH(LARGE(_xlfn._xlws.FILTER(D7:D233,H7:H233&gt;0.5),3),D7:D233,0)+6,1))</f>
        <v>BI14.QTIJ</v>
      </c>
      <c r="E236" s="6" t="str" cm="1">
        <f t="array" aca="1" ref="E236" ca="1">INDIRECT(ADDRESS(MATCH(LARGE(_xlfn._xlws.FILTER(E7:E233,H7:H233&gt;0.5),3),E7:E233,0)+6,1))</f>
        <v>AI05.SRC</v>
      </c>
      <c r="F236" s="6" t="str" cm="1">
        <f t="array" aca="1" ref="F236" ca="1">INDIRECT(ADDRESS(MATCH(LARGE(_xlfn._xlws.FILTER(F7:F233,H7:H233&gt;0.5),3),F7:F233,0)+6,1))</f>
        <v>BI14.AmerJ</v>
      </c>
      <c r="G236" s="6" t="str" cm="1">
        <f t="array" aca="1" ref="G236" ca="1">INDIRECT(ADDRESS(MATCH(LARGE(_xlfn._xlws.FILTER(G7:G233,H7:H233&gt;0.5),3),G7:G233,0)+6,1))</f>
        <v>CI14.Amer.TA</v>
      </c>
      <c r="H236" s="6" t="str" cm="1">
        <f t="array" aca="1" ref="H236" ca="1">INDIRECT(ADDRESS(MATCH(LARGE(_xlfn._xlws.FILTER(H7:H233,H7:H233&gt;0.5),3),H7:H233,0)+6,1))</f>
        <v>AI01.Jaccard</v>
      </c>
      <c r="I236" s="6" t="str" cm="1">
        <f t="array" aca="1" ref="I236" ca="1">INDIRECT(ADDRESS(MATCH(SMALL(_xlfn._xlws.FILTER(I7:I233,H7:H233&gt;0.5),3),I7:I233,0)+6,1))</f>
        <v>CU14.Amer.Pearson</v>
      </c>
      <c r="J236" s="1" t="str" cm="1">
        <f t="array" aca="1" ref="J236" ca="1">INDIRECT(ADDRESS(MATCH(SMALL(_xlfn._xlws.FILTER(J7:J233,P7:P233&gt;cr),3),J7:J233,0)+6,1))</f>
        <v>BI14.QTIJ</v>
      </c>
      <c r="K236" s="1" t="str" cm="1">
        <f t="array" aca="1" ref="K236" ca="1">INDIRECT(ADDRESS(MATCH(SMALL(_xlfn._xlws.FILTER(K7:K233,P7:P233&gt;cr),3),K7:K233,0)+6,1))</f>
        <v>CI14.Amer.EMX1</v>
      </c>
      <c r="L236" s="1" t="str" cm="1">
        <f t="array" aca="1" ref="L236" ca="1">INDIRECT(ADDRESS(MATCH(LARGE(_xlfn._xlws.FILTER(L7:L233,P7:P233&gt;cr),3),L7:L233,0)+6,1))</f>
        <v>CI14.Amer.EMX1</v>
      </c>
      <c r="M236" s="1" t="str" cm="1">
        <f t="array" aca="1" ref="M236" ca="1">INDIRECT(ADDRESS(MATCH(LARGE(_xlfn._xlws.FILTER(M7:M233,P7:P233&gt;cr),3),M7:M233,0)+6,1))</f>
        <v>BU01.JaccardMulti</v>
      </c>
      <c r="N236" s="1" t="str" cm="1">
        <f t="array" aca="1" ref="N236" ca="1">INDIRECT(ADDRESS(MATCH(LARGE(_xlfn._xlws.FILTER(N7:N233,P7:P233&gt;cr),3),N7:N233,0)+6,1))</f>
        <v>AI21.SMC</v>
      </c>
      <c r="O236" s="1" t="str" cm="1">
        <f t="array" aca="1" ref="O236" ca="1">INDIRECT(ADDRESS(MATCH(LARGE(_xlfn._xlws.FILTER(O7:O233,P7:P233&gt;cr),3),O7:O233,0)+6,1))</f>
        <v>AI26.URP</v>
      </c>
      <c r="P236" s="1" t="str" cm="1">
        <f t="array" aca="1" ref="P236" ca="1">INDIRECT(ADDRESS(MATCH(LARGE(_xlfn._xlws.FILTER(P7:P233,P7:P233&gt;cr),3),P7:P233,0)+6,1))</f>
        <v>AI01.Jaccard</v>
      </c>
      <c r="Q236" s="1" t="str" cm="1">
        <f t="array" aca="1" ref="Q236" ca="1">INDIRECT(ADDRESS(MATCH(SMALL(_xlfn._xlws.FILTER(Q7:Q233,P7:P233&gt;cr),3),Q7:Q233,0)+6,1))</f>
        <v>CU01.IJ.Pearson</v>
      </c>
      <c r="R236" s="6" t="str" cm="1">
        <f t="array" aca="1" ref="R236" ca="1">INDIRECT(ADDRESS(MATCH(SMALL(_xlfn._xlws.FILTER(R7:R233,X7:X233&gt;cr),3),R7:R233,0)+6,1))</f>
        <v>CI14.Amer.EMX1</v>
      </c>
      <c r="S236" s="6" t="str" cm="1">
        <f t="array" aca="1" ref="S236" ca="1">INDIRECT(ADDRESS(MATCH(SMALL(_xlfn._xlws.FILTER(S7:S233,X7:X233&gt;cr),3),S7:S233,0)+6,1))</f>
        <v>BI22.ESim3</v>
      </c>
      <c r="T236" s="6" t="str" cm="1">
        <f t="array" aca="1" ref="T236" ca="1">INDIRECT(ADDRESS(MATCH(LARGE(_xlfn._xlws.FILTER(T7:T233,X7:X233&gt;cr),3),T7:T233,0)+6,1))</f>
        <v>BI14.AmerJ</v>
      </c>
      <c r="U236" s="6" t="str" cm="1">
        <f t="array" aca="1" ref="U236" ca="1">INDIRECT(ADDRESS(MATCH(LARGE(_xlfn._xlws.FILTER(U7:U233,X7:X233&gt;cr),3),U7:U233,0)+6,1))</f>
        <v>BU01.JaccardMulti</v>
      </c>
      <c r="V236" s="6" t="str" cm="1">
        <f t="array" aca="1" ref="V236" ca="1">INDIRECT(ADDRESS(MATCH(LARGE(_xlfn._xlws.FILTER(V7:V233,X7:X233&gt;cr),3),V7:V233,0)+6,1))</f>
        <v>AI21.SMC</v>
      </c>
      <c r="W236" s="6" t="str" cm="1">
        <f t="array" aca="1" ref="W236" ca="1">INDIRECT(ADDRESS(MATCH(LARGE(_xlfn._xlws.FILTER(W7:W233,X7:X233&gt;cr),3),W7:W233,0)+6,1))</f>
        <v>CI14.Amer.QTI</v>
      </c>
      <c r="X236" s="6" t="str" cm="1">
        <f t="array" aca="1" ref="X236" ca="1">INDIRECT(ADDRESS(MATCH(LARGE(_xlfn._xlws.FILTER(X7:X233,X7:X233&gt;cr),3),X7:X233,0)+6,1))</f>
        <v>AI01.Jaccard</v>
      </c>
      <c r="Y236" s="6" t="str" cm="1">
        <f t="array" aca="1" ref="Y236" ca="1">INDIRECT(ADDRESS(MATCH(SMALL(_xlfn._xlws.FILTER(Y7:Y233,X7:X233&gt;cr),3),Y7:Y233,0)+6,1))</f>
        <v>BU18.EntropyPearson</v>
      </c>
      <c r="Z236" s="1" t="str" cm="1">
        <f t="array" aca="1" ref="Z236" ca="1">INDIRECT(ADDRESS(MATCH(SMALL(_xlfn._xlws.FILTER(Z7:Z233,AF7:AF233&gt;cr),3),Z7:Z233,0)+6,1))</f>
        <v>CI14.Amer.EMX1</v>
      </c>
      <c r="AA236" s="1" t="str" cm="1">
        <f t="array" aca="1" ref="AA236" ca="1">INDIRECT(ADDRESS(MATCH(SMALL(_xlfn._xlws.FILTER(AA7:AA233,AF7:AF233&gt;cr),3),AA7:AA233,0)+6,1))</f>
        <v>BI22.ESim3</v>
      </c>
      <c r="AB236" s="1" t="str" cm="1">
        <f t="array" aca="1" ref="AB236" ca="1">INDIRECT(ADDRESS(MATCH(LARGE(_xlfn._xlws.FILTER(AB7:AB233,AF7:AF233&gt;cr),3),AB7:AB233,0)+6,1))</f>
        <v>CI14.SMD.PSS</v>
      </c>
      <c r="AC236" s="1" t="str" cm="1">
        <f t="array" aca="1" ref="AC236" ca="1">INDIRECT(ADDRESS(MATCH(LARGE(_xlfn._xlws.FILTER(AC7:AC233,AF7:AF233&gt;cr),3),AC7:AC233,0)+6,1))</f>
        <v>BU01.JaccardMulti</v>
      </c>
      <c r="AD236" s="1" t="str" cm="1">
        <f t="array" aca="1" ref="AD236" ca="1">INDIRECT(ADDRESS(MATCH(LARGE(_xlfn._xlws.FILTER(AD7:AD233,AF7:AF233&gt;cr),3),AD7:AD233,0)+6,1))</f>
        <v>AI21.SMC</v>
      </c>
      <c r="AE236" s="1" t="str" cm="1">
        <f t="array" aca="1" ref="AE236" ca="1">INDIRECT(ADDRESS(MATCH(LARGE(_xlfn._xlws.FILTER(AE7:AE233,AF7:AF233&gt;cr),3),AE7:AE233,0)+6,1))</f>
        <v>AI26.URP</v>
      </c>
      <c r="AF236" s="1" t="str" cm="1">
        <f t="array" aca="1" ref="AF236" ca="1">INDIRECT(ADDRESS(MATCH(LARGE(_xlfn._xlws.FILTER(AF7:AF233,AF7:AF233&gt;cr),3),AF7:AF233,0)+6,1))</f>
        <v>AI01.Jaccard</v>
      </c>
      <c r="AG236" s="1" t="str" cm="1">
        <f t="array" aca="1" ref="AG236" ca="1">INDIRECT(ADDRESS(MATCH(SMALL(_xlfn._xlws.FILTER(AG7:AG233,AF7:AF233&gt;cr),3),AG7:AG233,0)+6,1))</f>
        <v>AU15.NNSM</v>
      </c>
      <c r="AH236" s="6" t="str" cm="1">
        <f t="array" aca="1" ref="AH236" ca="1">INDIRECT(ADDRESS(MATCH(SMALL(_xlfn._xlws.FILTER(AH7:AH233,AN7:AN233&gt;cr),3),AH7:AH233,0)+6,1))</f>
        <v>CI14.Amer.EMX1</v>
      </c>
      <c r="AI236" s="6" t="str" cm="1">
        <f t="array" aca="1" ref="AI236" ca="1">INDIRECT(ADDRESS(MATCH(SMALL(_xlfn._xlws.FILTER(AI7:AI233,AN7:AN233&gt;cr),3),AI7:AI233,0)+6,1))</f>
        <v>BI22.ESim3</v>
      </c>
      <c r="AJ236" s="6" t="str" cm="1">
        <f t="array" aca="1" ref="AJ236" ca="1">INDIRECT(ADDRESS(MATCH(LARGE(_xlfn._xlws.FILTER(AJ7:AJ233,AN7:AN233&gt;cr),3),AJ7:AJ233,0)+6,1))</f>
        <v>CI14.SMD.PSS</v>
      </c>
      <c r="AK236" s="6" t="str" cm="1">
        <f t="array" aca="1" ref="AK236" ca="1">INDIRECT(ADDRESS(MATCH(LARGE(_xlfn._xlws.FILTER(AK7:AK233,AN7:AN233&gt;cr),3),AK7:AK233,0)+6,1))</f>
        <v>BU01.JaccardMulti</v>
      </c>
      <c r="AL236" s="6" t="str" cm="1">
        <f t="array" aca="1" ref="AL236" ca="1">INDIRECT(ADDRESS(MATCH(LARGE(_xlfn._xlws.FILTER(AL7:AL233,AN7:AN233&gt;cr),3),AL7:AL233,0)+6,1))</f>
        <v>AI21.SMC</v>
      </c>
      <c r="AM236" s="6" t="str" cm="1">
        <f t="array" aca="1" ref="AM236" ca="1">INDIRECT(ADDRESS(MATCH(LARGE(_xlfn._xlws.FILTER(AM7:AM233,AN7:AN233&gt;cr),3),AM7:AM233,0)+6,1))</f>
        <v>CI14.Amer.QTI</v>
      </c>
      <c r="AN236" s="6" t="str" cm="1">
        <f t="array" aca="1" ref="AN236" ca="1">INDIRECT(ADDRESS(MATCH(LARGE(_xlfn._xlws.FILTER(AN7:AN233,AN7:AN233&gt;cr),3),AN7:AN233,0)+6,1))</f>
        <v>AI01.Jaccard</v>
      </c>
      <c r="AO236" s="6" t="str" cm="1">
        <f t="array" aca="1" ref="AO236" ca="1">INDIRECT(ADDRESS(MATCH(SMALL(_xlfn._xlws.FILTER(AO7:AO233,AN7:AN233&gt;cr),3),AO7:AO233,0)+6,1))</f>
        <v>CU14.SMD.TA</v>
      </c>
      <c r="AP236" s="1" t="str" cm="1">
        <f t="array" aca="1" ref="AP236" ca="1">INDIRECT(ADDRESS(MATCH(SMALL(_xlfn._xlws.FILTER(AP7:AP233,AV7:AV233&gt;cr),3),AP7:AP233,0)+6,1))</f>
        <v>BI22.ESim3</v>
      </c>
      <c r="AQ236" s="1" t="str" cm="1">
        <f t="array" aca="1" ref="AQ236" ca="1">INDIRECT(ADDRESS(MATCH(SMALL(_xlfn._xlws.FILTER(AQ7:AQ233,AV7:AV233&gt;cr),3),AQ7:AQ233,0)+6,1))</f>
        <v>BI22.ESim3</v>
      </c>
      <c r="AR236" s="1" t="str" cm="1">
        <f t="array" aca="1" ref="AR236" ca="1">INDIRECT(ADDRESS(MATCH(LARGE(_xlfn._xlws.FILTER(AR7:AR233,AV7:AV233&gt;cr),3),AR7:AR233,0)+6,1))</f>
        <v>CI14.Amer.EMX4</v>
      </c>
      <c r="AS236" s="1" t="str" cm="1">
        <f t="array" aca="1" ref="AS236" ca="1">INDIRECT(ADDRESS(MATCH(LARGE(_xlfn._xlws.FILTER(AS7:AS233,AV7:AV233&gt;cr),3),AS7:AS233,0)+6,1))</f>
        <v>BU01.JaccardMulti</v>
      </c>
      <c r="AT236" s="1" t="str" cm="1">
        <f t="array" aca="1" ref="AT236" ca="1">INDIRECT(ADDRESS(MATCH(LARGE(_xlfn._xlws.FILTER(AT7:AT233,AV7:AV233&gt;cr),3),AT7:AT233,0)+6,1))</f>
        <v>AI21.SMC</v>
      </c>
      <c r="AU236" s="1" t="str" cm="1">
        <f t="array" aca="1" ref="AU236" ca="1">INDIRECT(ADDRESS(MATCH(LARGE(_xlfn._xlws.FILTER(AU7:AU233,AV7:AV233&gt;cr),3),AU7:AU233,0)+6,1))</f>
        <v>AI26.URP</v>
      </c>
      <c r="AV236" s="1" t="str" cm="1">
        <f t="array" aca="1" ref="AV236" ca="1">INDIRECT(ADDRESS(MATCH(LARGE(_xlfn._xlws.FILTER(AV7:AV233,AV7:AV233&gt;cr),3),AV7:AV233,0)+6,1))</f>
        <v>AI01.Jaccard</v>
      </c>
      <c r="AW236" s="1" t="str" cm="1">
        <f t="array" aca="1" ref="AW236" ca="1">INDIRECT(ADDRESS(MATCH(SMALL(_xlfn._xlws.FILTER(AW7:AW233,AV7:AV233&gt;cr),3),AW7:AW233,0)+6,1))</f>
        <v>CU01.IJ.Cosine</v>
      </c>
      <c r="AX236" s="6" t="str" cm="1">
        <f t="array" aca="1" ref="AX236" ca="1">INDIRECT(ADDRESS(MATCH(SMALL(_xlfn._xlws.FILTER(AX7:AX233,BD7:BD233&gt;cr),3),AX7:AX233,0)+6,1))</f>
        <v>BI03.IPWR</v>
      </c>
      <c r="AY236" s="6" t="str" cm="1">
        <f t="array" aca="1" ref="AY236" ca="1">INDIRECT(ADDRESS(MATCH(SMALL(_xlfn._xlws.FILTER(AY7:AY233,BD7:BD233&gt;cr),3),AY7:AY233,0)+6,1))</f>
        <v>BI03.IPWR</v>
      </c>
      <c r="AZ236" s="6" t="str" cm="1">
        <f t="array" aca="1" ref="AZ236" ca="1">INDIRECT(ADDRESS(MATCH(LARGE(_xlfn._xlws.FILTER(AZ7:AZ233,BD7:BD233&gt;cr),3),AZ7:AZ233,0)+6,1))</f>
        <v>BI22.ESim2</v>
      </c>
      <c r="BA236" s="6" t="str" cm="1">
        <f t="array" aca="1" ref="BA236" ca="1">INDIRECT(ADDRESS(MATCH(LARGE(_xlfn._xlws.FILTER(BA7:BA233,BD7:BD233&gt;cr),3),BA7:BA233,0)+6,1))</f>
        <v>BU01.JaccardMulti</v>
      </c>
      <c r="BB236" s="6" t="str" cm="1">
        <f t="array" aca="1" ref="BB236" ca="1">INDIRECT(ADDRESS(MATCH(LARGE(_xlfn._xlws.FILTER(BB7:BB233,BD7:BD233&gt;cr),3),BB7:BB233,0)+6,1))</f>
        <v>AI26.URP</v>
      </c>
      <c r="BC236" s="6" t="str" cm="1">
        <f t="array" aca="1" ref="BC236" ca="1">INDIRECT(ADDRESS(MATCH(LARGE(_xlfn._xlws.FILTER(BC7:BC233,BD7:BD233&gt;cr),3),BC7:BC233,0)+6,1))</f>
        <v>CI14.Amer.QTI</v>
      </c>
      <c r="BD236" s="6" t="str" cm="1">
        <f t="array" aca="1" ref="BD236" ca="1">INDIRECT(ADDRESS(MATCH(LARGE(_xlfn._xlws.FILTER(BD7:BD233,BD7:BD233&gt;cr),3),BD7:BD233,0)+6,1))</f>
        <v>AI01.Jaccard</v>
      </c>
      <c r="BE236" s="6" t="str" cm="1">
        <f t="array" aca="1" ref="BE236" ca="1">INDIRECT(ADDRESS(MATCH(SMALL(_xlfn._xlws.FILTER(BE7:BE233,BD7:BD233&gt;cr),3),BE7:BE233,0)+6,1))</f>
        <v>CU14.Amer.NNSM</v>
      </c>
      <c r="BF236" s="1" t="str" cm="1">
        <f t="array" aca="1" ref="BF236" ca="1">INDIRECT(ADDRESS(MATCH(SMALL(_xlfn._xlws.FILTER(BF7:BF233,BL7:BL233&gt;cr),3),BF7:BF233,0)+6,1))</f>
        <v>BI22.ESim3</v>
      </c>
      <c r="BG236" s="1" t="str" cm="1">
        <f t="array" aca="1" ref="BG236" ca="1">INDIRECT(ADDRESS(MATCH(SMALL(_xlfn._xlws.FILTER(BG7:BG233,BL7:BL233&gt;cr),3),BG7:BG233,0)+6,1))</f>
        <v>BI22.ESim3</v>
      </c>
      <c r="BH236" s="1" t="str" cm="1">
        <f t="array" aca="1" ref="BH236" ca="1">INDIRECT(ADDRESS(MATCH(LARGE(_xlfn._xlws.FILTER(BH7:BH233,BL7:BL233&gt;cr),3),BH7:BH233,0)+6,1))</f>
        <v>BI22.ESim2</v>
      </c>
      <c r="BI236" s="1" t="str" cm="1">
        <f t="array" aca="1" ref="BI236" ca="1">INDIRECT(ADDRESS(MATCH(LARGE(_xlfn._xlws.FILTER(BI7:BI233,BL7:BL233&gt;cr),3),BI7:BI233,0)+6,1))</f>
        <v>BU10.TMJ</v>
      </c>
      <c r="BJ236" s="1" t="str" cm="1">
        <f t="array" aca="1" ref="BJ236" ca="1">INDIRECT(ADDRESS(MATCH(LARGE(_xlfn._xlws.FILTER(BJ7:BJ233,BL7:BL233&gt;cr),3),BJ7:BJ233,0)+6,1))</f>
        <v>BI01.PNCR</v>
      </c>
      <c r="BK236" s="1" t="str" cm="1">
        <f t="array" aca="1" ref="BK236" ca="1">INDIRECT(ADDRESS(MATCH(LARGE(_xlfn._xlws.FILTER(BK7:BK233,BL7:BL233&gt;cr),3),BK7:BK233,0)+6,1))</f>
        <v>BI01.PNCR</v>
      </c>
      <c r="BL236" s="1" t="str" cm="1">
        <f t="array" aca="1" ref="BL236" ca="1">INDIRECT(ADDRESS(MATCH(LARGE(_xlfn._xlws.FILTER(BL7:BL233,BL7:BL233&gt;cr),3),BL7:BL233,0)+6,1))</f>
        <v>AI01.Jaccard</v>
      </c>
      <c r="BM236" s="1" t="str" cm="1">
        <f t="array" aca="1" ref="BM236" ca="1">INDIRECT(ADDRESS(MATCH(SMALL(_xlfn._xlws.FILTER(BM7:BM233,BL7:BL233&gt;cr),3),BM7:BM233,0)+6,1))</f>
        <v>BU16.TAN</v>
      </c>
      <c r="BN236" s="6" t="str" cm="1">
        <f t="array" aca="1" ref="BN236" ca="1">INDIRECT(ADDRESS(MATCH(SMALL(_xlfn._xlws.FILTER(BN7:BN233,BT7:BT233&gt;cr),3),BN7:BN233,0)+6,1))</f>
        <v>AI25.Coco</v>
      </c>
      <c r="BO236" s="6" t="str" cm="1">
        <f t="array" aca="1" ref="BO236" ca="1">INDIRECT(ADDRESS(MATCH(SMALL(_xlfn._xlws.FILTER(BO7:BO233,BT7:BT233&gt;cr),3),BO7:BO233,0)+6,1))</f>
        <v>AI25.Coco</v>
      </c>
      <c r="BP236" s="6" t="str" cm="1">
        <f t="array" aca="1" ref="BP236" ca="1">INDIRECT(ADDRESS(MATCH(LARGE(_xlfn._xlws.FILTER(BP7:BP233,BT7:BT233&gt;cr),3),BP7:BP233,0)+6,1))</f>
        <v>AI19.KL</v>
      </c>
      <c r="BQ236" s="6" t="str" cm="1">
        <f t="array" aca="1" ref="BQ236" ca="1">INDIRECT(ADDRESS(MATCH(LARGE(_xlfn._xlws.FILTER(BQ7:BQ233,BT7:BT233&gt;cr),3),BQ7:BQ233,0)+6,1))</f>
        <v>AI03.Pearson</v>
      </c>
      <c r="BR236" s="6" t="str" cm="1">
        <f t="array" aca="1" ref="BR236" ca="1">INDIRECT(ADDRESS(MATCH(LARGE(_xlfn._xlws.FILTER(BR7:BR233,BT7:BT233&gt;cr),3),BR7:BR233,0)+6,1))</f>
        <v>AI26.URP</v>
      </c>
      <c r="BS236" s="6" t="str" cm="1">
        <f t="array" aca="1" ref="BS236" ca="1">INDIRECT(ADDRESS(MATCH(LARGE(_xlfn._xlws.FILTER(BS7:BS233,BT7:BT233&gt;cr),3),BS7:BS233,0)+6,1))</f>
        <v>CI14.Amer.QTI</v>
      </c>
      <c r="BT236" s="6" t="str" cm="1">
        <f t="array" aca="1" ref="BT236" ca="1">INDIRECT(ADDRESS(MATCH(LARGE(_xlfn._xlws.FILTER(BT7:BT233,BT7:BT233&gt;cr),3),BT7:BT233,0)+6,1))</f>
        <v>AI01.Jaccard</v>
      </c>
      <c r="BU236" s="6" t="str" cm="1">
        <f t="array" aca="1" ref="BU236" ca="1">INDIRECT(ADDRESS(MATCH(SMALL(_xlfn._xlws.FILTER(BU7:BU233,BT7:BT233&gt;cr),3),BU7:BU233,0)+6,1))</f>
        <v>CU14.Amer.TA</v>
      </c>
      <c r="BV236" s="1" t="str" cm="1">
        <f t="array" aca="1" ref="BV236" ca="1">INDIRECT(ADDRESS(MATCH(SMALL(_xlfn._xlws.FILTER(BV7:BV233,CB7:CB233&gt;cr),3),BV7:BV233,0)+6,1))</f>
        <v>AI11.Feng</v>
      </c>
      <c r="BW236" s="1" t="str" cm="1">
        <f t="array" aca="1" ref="BW236" ca="1">INDIRECT(ADDRESS(MATCH(SMALL(_xlfn._xlws.FILTER(BW7:BW233,CB7:CB233&gt;cr),3),BW7:BW233,0)+6,1))</f>
        <v>AI11.Feng</v>
      </c>
      <c r="BX236" s="1" t="str" cm="1">
        <f t="array" aca="1" ref="BX236" ca="1">INDIRECT(ADDRESS(MATCH(LARGE(_xlfn._xlws.FILTER(BX7:BX233,CB7:CB233&gt;cr),3),BX7:BX233,0)+6,1))</f>
        <v>BU03.WPC</v>
      </c>
      <c r="BY236" s="1" t="str" cm="1">
        <f t="array" aca="1" ref="BY236" ca="1">INDIRECT(ADDRESS(MATCH(LARGE(_xlfn._xlws.FILTER(BY7:BY233,CB7:CB233&gt;cr),3),BY7:BY233,0)+6,1))</f>
        <v>AI05.SRC</v>
      </c>
      <c r="BZ236" s="1" t="str" cm="1">
        <f t="array" aca="1" ref="BZ236" ca="1">INDIRECT(ADDRESS(MATCH(LARGE(_xlfn._xlws.FILTER(BZ7:BZ233,CB7:CB233&gt;cr),3),BZ7:BZ233,0)+6,1))</f>
        <v>AI15.NNSM</v>
      </c>
      <c r="CA236" s="1" t="str" cm="1">
        <f t="array" aca="1" ref="CA236" ca="1">INDIRECT(ADDRESS(MATCH(LARGE(_xlfn._xlws.FILTER(CA7:CA233,CB7:CB233&gt;cr),3),CA7:CA233,0)+6,1))</f>
        <v>AI14.SMD</v>
      </c>
      <c r="CB236" s="1" t="str" cm="1">
        <f t="array" aca="1" ref="CB236" ca="1">INDIRECT(ADDRESS(MATCH(LARGE(_xlfn._xlws.FILTER(CB7:CB233,CB7:CB233&gt;cr),3),CB7:CB233,0)+6,1))</f>
        <v>AI01.Jaccard</v>
      </c>
      <c r="CC236" s="1" t="str" cm="1">
        <f t="array" aca="1" ref="CC236" ca="1">INDIRECT(ADDRESS(MATCH(SMALL(_xlfn._xlws.FILTER(CC7:CC233,CB7:CB233&gt;cr),3),CC7:CC233,0)+6,1))</f>
        <v>AU03.Pearson</v>
      </c>
      <c r="CD236" s="6" t="str" cm="1">
        <f t="array" aca="1" ref="CD236" ca="1">INDIRECT(ADDRESS(MATCH(SMALL(_xlfn._xlws.FILTER(CD7:CD233,CJ7:CJ233&gt;cr),3),CD7:CD233,0)+6,1))</f>
        <v>BU03.WPC</v>
      </c>
      <c r="CE236" s="6" t="str" cm="1">
        <f t="array" aca="1" ref="CE236" ca="1">INDIRECT(ADDRESS(MATCH(SMALL(_xlfn._xlws.FILTER(CE7:CE233,CJ7:CJ233&gt;cr),3),CE7:CE233,0)+6,1))</f>
        <v>BU03.PearsonJ</v>
      </c>
      <c r="CF236" s="6" t="str" cm="1">
        <f t="array" aca="1" ref="CF236" ca="1">INDIRECT(ADDRESS(MATCH(LARGE(_xlfn._xlws.FILTER(CF7:CF233,CJ7:CJ233&gt;cr),3),CF7:CF233,0)+6,1))</f>
        <v>BU06.MPIP</v>
      </c>
      <c r="CG236" s="6" t="str" cm="1">
        <f t="array" aca="1" ref="CG236" ca="1">INDIRECT(ADDRESS(MATCH(LARGE(_xlfn._xlws.FILTER(CG7:CG233,CJ7:CJ233&gt;cr),3),CG7:CG233,0)+6,1))</f>
        <v>AU15.NNSM</v>
      </c>
      <c r="CH236" s="6" t="str" cm="1">
        <f t="array" aca="1" ref="CH236" ca="1">INDIRECT(ADDRESS(MATCH(LARGE(_xlfn._xlws.FILTER(CH7:CH233,CJ7:CJ233&gt;cr),3),CH7:CH233,0)+6,1))</f>
        <v>BU06.MPIP</v>
      </c>
      <c r="CI236" s="6" t="str" cm="1">
        <f t="array" aca="1" ref="CI236" ca="1">INDIRECT(ADDRESS(MATCH(LARGE(_xlfn._xlws.FILTER(CI7:CI233,CJ7:CJ233&gt;cr),3),CI7:CI233,0)+6,1))</f>
        <v>AU08.BCF</v>
      </c>
      <c r="CJ236" s="6" t="str" cm="1">
        <f t="array" aca="1" ref="CJ236" ca="1">INDIRECT(ADDRESS(MATCH(LARGE(_xlfn._xlws.FILTER(CJ7:CJ233,CJ7:CJ233&gt;cr),3),CJ7:CJ233,0)+6,1))</f>
        <v>AI01.Jaccard</v>
      </c>
      <c r="CK236" s="6" t="str" cm="1">
        <f t="array" aca="1" ref="CK236" ca="1">INDIRECT(ADDRESS(MATCH(SMALL(_xlfn._xlws.FILTER(CK7:CK233,CJ7:CJ233&gt;cr),3),CK7:CK233,0)+6,1))</f>
        <v>BU10.TMJ</v>
      </c>
      <c r="CL236" s="1" t="str" cm="1">
        <f t="array" aca="1" ref="CL236" ca="1">INDIRECT(ADDRESS(MATCH(SMALL(_xlfn._xlws.FILTER(CL7:CL233,CR7:CR233&gt;cr),3),CL7:CL233,0)+6,1))</f>
        <v>CI14.Amer.EMX1</v>
      </c>
      <c r="CM236" s="1" t="str" cm="1">
        <f t="array" aca="1" ref="CM236" ca="1">INDIRECT(ADDRESS(MATCH(SMALL(_xlfn._xlws.FILTER(CM7:CM233,CR7:CR233&gt;cr),3),CM7:CM233,0)+6,1))</f>
        <v>BI22.ESim3</v>
      </c>
      <c r="CN236" s="1" t="str" cm="1">
        <f t="array" aca="1" ref="CN236" ca="1">INDIRECT(ADDRESS(MATCH(LARGE(_xlfn._xlws.FILTER(CN7:CN233,CR7:CR233&gt;cr),3),CN7:CN233,0)+6,1))</f>
        <v>CI14.Amer.PSS</v>
      </c>
      <c r="CO236" s="1" t="str" cm="1">
        <f t="array" aca="1" ref="CO236" ca="1">INDIRECT(ADDRESS(MATCH(LARGE(_xlfn._xlws.FILTER(CO7:CO233,CR7:CR233&gt;cr),3),CO7:CO233,0)+6,1))</f>
        <v>BU01.JaccardMulti</v>
      </c>
      <c r="CP236" s="1" t="str" cm="1">
        <f t="array" aca="1" ref="CP236" ca="1">INDIRECT(ADDRESS(MATCH(LARGE(_xlfn._xlws.FILTER(CP7:CP233,CR7:CR233&gt;cr),3),CP7:CP233,0)+6,1))</f>
        <v>AI21.SMC</v>
      </c>
      <c r="CQ236" s="1" t="str" cm="1">
        <f t="array" aca="1" ref="CQ236" ca="1">INDIRECT(ADDRESS(MATCH(LARGE(_xlfn._xlws.FILTER(CQ7:CQ233,CR7:CR233&gt;cr),3),CQ7:CQ233,0)+6,1))</f>
        <v>AI26.URP</v>
      </c>
      <c r="CR236" s="1" t="str" cm="1">
        <f t="array" aca="1" ref="CR236" ca="1">INDIRECT(ADDRESS(MATCH(LARGE(_xlfn._xlws.FILTER(CR7:CR233,CR7:CR233&gt;cr),3),CR7:CR233,0)+6,1))</f>
        <v>AI01.Jaccard</v>
      </c>
      <c r="CS236" s="1" t="str" cm="1">
        <f t="array" aca="1" ref="CS236" ca="1">INDIRECT(ADDRESS(MATCH(SMALL(_xlfn._xlws.FILTER(CS7:CS233,CR7:CR233&gt;cr),3),CS7:CS233,0)+6,1))</f>
        <v>BU07.NHMS</v>
      </c>
      <c r="CT236" s="6" t="str" cm="1">
        <f t="array" aca="1" ref="CT236" ca="1">INDIRECT(ADDRESS(MATCH(SMALL(_xlfn._xlws.FILTER(CT7:CT233,CZ7:CZ233&gt;cr),3),CT7:CT233,0)+6,1))</f>
        <v>AI06.PIP</v>
      </c>
      <c r="CU236" s="6" t="str" cm="1">
        <f t="array" aca="1" ref="CU236" ca="1">INDIRECT(ADDRESS(MATCH(SMALL(_xlfn._xlws.FILTER(CU7:CU233,CZ7:CZ233&gt;cr),3),CU7:CU233,0)+6,1))</f>
        <v>BI01.JacRA</v>
      </c>
      <c r="CV236" s="6" t="str" cm="1">
        <f t="array" aca="1" ref="CV236" ca="1">INDIRECT(ADDRESS(MATCH(LARGE(_xlfn._xlws.FILTER(CV7:CV233,CZ7:CZ233&gt;cr),3),CV7:CV233,0)+6,1))</f>
        <v>BI01.JacRA</v>
      </c>
      <c r="CW236" s="6" t="str" cm="1">
        <f t="array" aca="1" ref="CW236" ca="1">INDIRECT(ADDRESS(MATCH(LARGE(_xlfn._xlws.FILTER(CW7:CW233,CZ7:CZ233&gt;cr),3),CW7:CW233,0)+6,1))</f>
        <v>BU01.JaccardMulti</v>
      </c>
      <c r="CX236" s="6" t="str" cm="1">
        <f t="array" aca="1" ref="CX236" ca="1">INDIRECT(ADDRESS(MATCH(LARGE(_xlfn._xlws.FILTER(CX7:CX233,CZ7:CZ233&gt;cr),3),CX7:CX233,0)+6,1))</f>
        <v>AI01.Jaccard</v>
      </c>
      <c r="CY236" s="6" t="str" cm="1">
        <f t="array" aca="1" ref="CY236" ca="1">INDIRECT(ADDRESS(MATCH(LARGE(_xlfn._xlws.FILTER(CY7:CY233,CZ7:CZ233&gt;cr),3),CY7:CY233,0)+6,1))</f>
        <v>BI01.JaccardMulti</v>
      </c>
      <c r="CZ236" s="6" t="str" cm="1">
        <f t="array" aca="1" ref="CZ236" ca="1">INDIRECT(ADDRESS(MATCH(LARGE(_xlfn._xlws.FILTER(CZ7:CZ233,CZ7:CZ233&gt;cr),3),CZ7:CZ233,0)+6,1))</f>
        <v>AI01.Jaccard</v>
      </c>
      <c r="DA236" s="6" t="str" cm="1">
        <f t="array" aca="1" ref="DA236" ca="1">INDIRECT(ADDRESS(MATCH(SMALL(_xlfn._xlws.FILTER(DA7:DA233,CZ7:CZ233&gt;cr),3),DA7:DA233,0)+6,1))</f>
        <v>BU15.NNSMJ</v>
      </c>
      <c r="DB236" s="1" t="str" cm="1">
        <f t="array" aca="1" ref="DB236" ca="1">INDIRECT(ADDRESS(MATCH(SMALL(_xlfn._xlws.FILTER(DB7:DB233,DH7:DH233&gt;cr),3),DB7:DB233,0)+6,1))</f>
        <v>AU07.PSS</v>
      </c>
      <c r="DC236" s="1" t="str" cm="1">
        <f t="array" aca="1" ref="DC236" ca="1">INDIRECT(ADDRESS(MATCH(SMALL(_xlfn._xlws.FILTER(DC7:DC233,DH7:DH233&gt;cr),3),DC7:DC233,0)+6,1))</f>
        <v>AU07.PSS</v>
      </c>
      <c r="DD236" s="1" t="str" cm="1">
        <f t="array" aca="1" ref="DD236" ca="1">INDIRECT(ADDRESS(MATCH(LARGE(_xlfn._xlws.FILTER(DD7:DD233,DH7:DH233&gt;cr),3),DD7:DD233,0)+6,1))</f>
        <v>AU08.BCF</v>
      </c>
      <c r="DE236" s="1" t="str" cm="1">
        <f t="array" aca="1" ref="DE236" ca="1">INDIRECT(ADDRESS(MATCH(LARGE(_xlfn._xlws.FILTER(DE7:DE233,DH7:DH233&gt;cr),3),DE7:DE233,0)+6,1))</f>
        <v>AU05.SRC</v>
      </c>
      <c r="DF236" s="1" t="str" cm="1">
        <f t="array" aca="1" ref="DF236" ca="1">INDIRECT(ADDRESS(MATCH(LARGE(_xlfn._xlws.FILTER(DF7:DF233,DH7:DH233&gt;cr),3),DF7:DF233,0)+6,1))</f>
        <v>BU08.BCFJ</v>
      </c>
      <c r="DG236" s="1" t="str" cm="1">
        <f t="array" aca="1" ref="DG236" ca="1">INDIRECT(ADDRESS(MATCH(LARGE(_xlfn._xlws.FILTER(DG7:DG233,DH7:DH233&gt;cr),3),DG7:DG233,0)+6,1))</f>
        <v>AU08.BCF</v>
      </c>
      <c r="DH236" s="1" t="str" cm="1">
        <f t="array" aca="1" ref="DH236" ca="1">INDIRECT(ADDRESS(MATCH(LARGE(_xlfn._xlws.FILTER(DH7:DH233,DH7:DH233&gt;cr),3),DH7:DH233,0)+6,1))</f>
        <v>BU22.ESim2</v>
      </c>
      <c r="DI236" s="1" t="str" cm="1">
        <f t="array" aca="1" ref="DI236" ca="1">INDIRECT(ADDRESS(MATCH(SMALL(_xlfn._xlws.FILTER(DI7:DI233,DH7:DH233&gt;cr),3),DI7:DI233,0)+6,1))</f>
        <v>BU16.TANJ</v>
      </c>
      <c r="DJ236" s="6" t="str" cm="1">
        <f t="array" aca="1" ref="DJ236" ca="1">INDIRECT(ADDRESS(MATCH(SMALL(_xlfn._xlws.FILTER(DJ7:DJ233,DP7:DP233&gt;cr),3),DJ7:DJ233,0)+6,1))</f>
        <v>CU14.SMD.CPC</v>
      </c>
      <c r="DK236" s="6" t="str" cm="1">
        <f t="array" aca="1" ref="DK236" ca="1">INDIRECT(ADDRESS(MATCH(SMALL(_xlfn._xlws.FILTER(DK7:DK233,DP7:DP233&gt;cr),3),DK7:DK233,0)+6,1))</f>
        <v>CU14.SMD.CPC</v>
      </c>
      <c r="DL236" s="6" t="str" cm="1">
        <f t="array" aca="1" ref="DL236" ca="1">INDIRECT(ADDRESS(MATCH(LARGE(_xlfn._xlws.FILTER(DL7:DL233,DP7:DP233&gt;cr),3),DL7:DL233,0)+6,1))</f>
        <v>CU14.SMD.EMX2</v>
      </c>
      <c r="DM236" s="6" t="str" cm="1">
        <f t="array" aca="1" ref="DM236" ca="1">INDIRECT(ADDRESS(MATCH(LARGE(_xlfn._xlws.FILTER(DM7:DM233,DP7:DP233&gt;cr),3),DM7:DM233,0)+6,1))</f>
        <v>AU15.NNSM</v>
      </c>
      <c r="DN236" s="6" t="str" cm="1">
        <f t="array" aca="1" ref="DN236" ca="1">INDIRECT(ADDRESS(MATCH(LARGE(_xlfn._xlws.FILTER(DN7:DN233,DP7:DP233&gt;cr),3),DN7:DN233,0)+6,1))</f>
        <v>CU14.SMD.EMX2</v>
      </c>
      <c r="DO236" s="6" t="str" cm="1">
        <f t="array" aca="1" ref="DO236" ca="1">INDIRECT(ADDRESS(MATCH(LARGE(_xlfn._xlws.FILTER(DO7:DO233,DP7:DP233&gt;cr),3),DO7:DO233,0)+6,1))</f>
        <v>CU14.SMD.EMX2</v>
      </c>
      <c r="DP236" s="6" t="str" cm="1">
        <f t="array" aca="1" ref="DP236" ca="1">INDIRECT(ADDRESS(MATCH(LARGE(_xlfn._xlws.FILTER(DP7:DP233,DP7:DP233&gt;cr),3),DP7:DP233,0)+6,1))</f>
        <v>AU01.Jaccard</v>
      </c>
      <c r="DQ236" s="6" t="str" cm="1">
        <f t="array" aca="1" ref="DQ236" ca="1">INDIRECT(ADDRESS(MATCH(SMALL(_xlfn._xlws.FILTER(DQ7:DQ233,DP7:DP233&gt;cr),3),DQ7:DQ233,0)+6,1))</f>
        <v>CU14.Amer.TA</v>
      </c>
      <c r="DR236" s="1" t="str" cm="1">
        <f t="array" aca="1" ref="DR236" ca="1">INDIRECT(ADDRESS(MATCH(SMALL(_xlfn._xlws.FILTER(DR7:DR233,DX7:DX233&gt;cr),3),DR7:DR233,0)+6,1))</f>
        <v>CU14.SMD.EMX5</v>
      </c>
      <c r="DS236" s="1" t="str" cm="1">
        <f t="array" aca="1" ref="DS236" ca="1">INDIRECT(ADDRESS(MATCH(SMALL(_xlfn._xlws.FILTER(DS7:DS233,DX7:DX233&gt;cr),3),DS7:DS233,0)+6,1))</f>
        <v>CU14.SMD.EMX5</v>
      </c>
      <c r="DT236" s="1" t="str" cm="1">
        <f t="array" aca="1" ref="DT236" ca="1">INDIRECT(ADDRESS(MATCH(LARGE(_xlfn._xlws.FILTER(DT7:DT233,DX7:DX233&gt;cr),3),DT7:DT233,0)+6,1))</f>
        <v>CU14.SMD.EMX6</v>
      </c>
      <c r="DU236" s="1" t="str" cm="1">
        <f t="array" aca="1" ref="DU236" ca="1">INDIRECT(ADDRESS(MATCH(LARGE(_xlfn._xlws.FILTER(DU7:DU233,DX7:DX233&gt;cr),3),DU7:DU233,0)+6,1))</f>
        <v>AU15.NNSM</v>
      </c>
      <c r="DV236" s="1" t="str" cm="1">
        <f t="array" aca="1" ref="DV236" ca="1">INDIRECT(ADDRESS(MATCH(LARGE(_xlfn._xlws.FILTER(DV7:DV233,DX7:DX233&gt;cr),3),DV7:DV233,0)+6,1))</f>
        <v>CU14.SMD.EMX2</v>
      </c>
      <c r="DW236" s="1" t="str" cm="1">
        <f t="array" aca="1" ref="DW236" ca="1">INDIRECT(ADDRESS(MATCH(LARGE(_xlfn._xlws.FILTER(DW7:DW233,DX7:DX233&gt;cr),3),DW7:DW233,0)+6,1))</f>
        <v>CU14.SMD.EMX1</v>
      </c>
      <c r="DX236" s="1" t="str" cm="1">
        <f t="array" aca="1" ref="DX236" ca="1">INDIRECT(ADDRESS(MATCH(LARGE(_xlfn._xlws.FILTER(DX7:DX233,DX7:DX233&gt;cr),3),DX7:DX233,0)+6,1))</f>
        <v>AU01.Jaccard</v>
      </c>
      <c r="DY236" s="1" t="str" cm="1">
        <f t="array" aca="1" ref="DY236" ca="1">INDIRECT(ADDRESS(MATCH(SMALL(_xlfn._xlws.FILTER(DY7:DY233,DX7:DX233&gt;cr),3),DY7:DY233,0)+6,1))</f>
        <v>BU03.PearsonJ</v>
      </c>
      <c r="DZ236" s="6" t="str" cm="1">
        <f t="array" aca="1" ref="DZ236" ca="1">INDIRECT(ADDRESS(MATCH(SMALL(_xlfn._xlws.FILTER(DZ7:DZ233,EF7:EF233&gt;cr),3),DZ7:DZ233,0)+6,1))</f>
        <v>CI14.Amer.EMX1</v>
      </c>
      <c r="EA236" s="6" t="str" cm="1">
        <f t="array" aca="1" ref="EA236" ca="1">INDIRECT(ADDRESS(MATCH(SMALL(_xlfn._xlws.FILTER(EA7:EA233,EF7:EF233&gt;cr),3),EA7:EA233,0)+6,1))</f>
        <v>BI22.ESim3</v>
      </c>
      <c r="EB236" s="6" t="str" cm="1">
        <f t="array" aca="1" ref="EB236" ca="1">INDIRECT(ADDRESS(MATCH(LARGE(_xlfn._xlws.FILTER(EB7:EB233,EF7:EF233&gt;cr),3),EB7:EB233,0)+6,1))</f>
        <v>BI07.NHMS.Amer</v>
      </c>
      <c r="EC236" s="6" t="str" cm="1">
        <f t="array" aca="1" ref="EC236" ca="1">INDIRECT(ADDRESS(MATCH(LARGE(_xlfn._xlws.FILTER(EC7:EC233,EF7:EF233&gt;cr),3),EC7:EC233,0)+6,1))</f>
        <v>BU01.JaccardMulti</v>
      </c>
      <c r="ED236" s="6" t="str" cm="1">
        <f t="array" aca="1" ref="ED236" ca="1">INDIRECT(ADDRESS(MATCH(LARGE(_xlfn._xlws.FILTER(ED7:ED233,EF7:EF233&gt;cr),3),ED7:ED233,0)+6,1))</f>
        <v>AI21.SMC</v>
      </c>
      <c r="EE236" s="6" t="str" cm="1">
        <f t="array" aca="1" ref="EE236" ca="1">INDIRECT(ADDRESS(MATCH(LARGE(_xlfn._xlws.FILTER(EE7:EE233,EF7:EF233&gt;cr),3),EE7:EE233,0)+6,1))</f>
        <v>AI26.URP</v>
      </c>
      <c r="EF236" s="6" t="str" cm="1">
        <f t="array" aca="1" ref="EF236" ca="1">INDIRECT(ADDRESS(MATCH(LARGE(_xlfn._xlws.FILTER(EF7:EF233,EF7:EF233&gt;cr),3),EF7:EF233,0)+6,1))</f>
        <v>AI01.Jaccard</v>
      </c>
      <c r="EG236" s="6" t="str" cm="1">
        <f t="array" aca="1" ref="EG236" ca="1">INDIRECT(ADDRESS(MATCH(SMALL(_xlfn._xlws.FILTER(EG7:EG233,EF7:EF233&gt;cr),3),EG7:EG233,0)+6,1))</f>
        <v>AU04.MSD</v>
      </c>
      <c r="EH236" s="1" t="str" cm="1">
        <f t="array" aca="1" ref="EH236" ca="1">INDIRECT(ADDRESS(MATCH(SMALL(_xlfn._xlws.FILTER(EH7:EH233,EN7:EN233&gt;cr),3),EH7:EH233,0)+6,1))</f>
        <v>CU14.SMD.Cosine</v>
      </c>
      <c r="EI236" s="1" t="str" cm="1">
        <f t="array" aca="1" ref="EI236" ca="1">INDIRECT(ADDRESS(MATCH(SMALL(_xlfn._xlws.FILTER(EI7:EI233,EN7:EN233&gt;cr),3),EI7:EI233,0)+6,1))</f>
        <v>CU14.SMD.EMX3</v>
      </c>
      <c r="EJ236" s="1" t="str" cm="1">
        <f t="array" aca="1" ref="EJ236" ca="1">INDIRECT(ADDRESS(MATCH(LARGE(_xlfn._xlws.FILTER(EJ7:EJ233,EN7:EN233&gt;cr),3),EJ7:EJ233,0)+6,1))</f>
        <v>CU14.SMD.EMX4</v>
      </c>
      <c r="EK236" s="1" t="str" cm="1">
        <f t="array" aca="1" ref="EK236" ca="1">INDIRECT(ADDRESS(MATCH(LARGE(_xlfn._xlws.FILTER(EK7:EK233,EN7:EN233&gt;cr),3),EK7:EK233,0)+6,1))</f>
        <v>BU01.JaccardMulti</v>
      </c>
      <c r="EL236" s="1" t="str" cm="1">
        <f t="array" aca="1" ref="EL236" ca="1">INDIRECT(ADDRESS(MATCH(LARGE(_xlfn._xlws.FILTER(EL7:EL233,EN7:EN233&gt;cr),3),EL7:EL233,0)+6,1))</f>
        <v>AI01.Jaccard</v>
      </c>
      <c r="EM236" s="1" t="str" cm="1">
        <f t="array" aca="1" ref="EM236" ca="1">INDIRECT(ADDRESS(MATCH(LARGE(_xlfn._xlws.FILTER(EM7:EM233,EN7:EN233&gt;cr),3),EM7:EM233,0)+6,1))</f>
        <v>AI01.Jaccard</v>
      </c>
      <c r="EN236" s="1" t="str" cm="1">
        <f t="array" aca="1" ref="EN236" ca="1">INDIRECT(ADDRESS(MATCH(LARGE(_xlfn._xlws.FILTER(EN7:EN233,EN7:EN233&gt;cr),3),EN7:EN233,0)+6,1))</f>
        <v>AI01.Jaccard</v>
      </c>
      <c r="EO236" s="1" t="str" cm="1">
        <f t="array" aca="1" ref="EO236" ca="1">INDIRECT(ADDRESS(MATCH(SMALL(_xlfn._xlws.FILTER(EO7:EO233,EN7:EN233&gt;cr),3),EO7:EO233,0)+6,1))</f>
        <v>BU16.TAN</v>
      </c>
      <c r="EP236" s="6" t="str" cm="1">
        <f t="array" aca="1" ref="EP236" ca="1">INDIRECT(ADDRESS(MATCH(SMALL(_xlfn._xlws.FILTER(EP7:EP233,EV7:EV233&gt;cr),3),EP7:EP233,0)+6,1))</f>
        <v>AU07.PSS</v>
      </c>
      <c r="EQ236" s="6" t="str" cm="1">
        <f t="array" aca="1" ref="EQ236" ca="1">INDIRECT(ADDRESS(MATCH(SMALL(_xlfn._xlws.FILTER(EQ7:EQ233,EV7:EV233&gt;cr),3),EQ7:EQ233,0)+6,1))</f>
        <v>AU24.SM</v>
      </c>
      <c r="ER236" s="6" t="str" cm="1">
        <f t="array" aca="1" ref="ER236" ca="1">INDIRECT(ADDRESS(MATCH(LARGE(_xlfn._xlws.FILTER(ER7:ER233,EV7:EV233&gt;cr),3),ER7:ER233,0)+6,1))</f>
        <v>BU08.BCFJ</v>
      </c>
      <c r="ES236" s="6" t="str" cm="1">
        <f t="array" aca="1" ref="ES236" ca="1">INDIRECT(ADDRESS(MATCH(LARGE(_xlfn._xlws.FILTER(ES7:ES233,EV7:EV233&gt;cr),3),ES7:ES233,0)+6,1))</f>
        <v>AU05.SRC</v>
      </c>
      <c r="ET236" s="6" t="str" cm="1">
        <f t="array" aca="1" ref="ET236" ca="1">INDIRECT(ADDRESS(MATCH(LARGE(_xlfn._xlws.FILTER(ET7:ET233,EV7:EV233&gt;cr),3),ET7:ET233,0)+6,1))</f>
        <v>BU08.BCFJ</v>
      </c>
      <c r="EU236" s="6" t="str" cm="1">
        <f t="array" aca="1" ref="EU236" ca="1">INDIRECT(ADDRESS(MATCH(LARGE(_xlfn._xlws.FILTER(EU7:EU233,EV7:EV233&gt;cr),3),EU7:EU233,0)+6,1))</f>
        <v>AU08.BCF</v>
      </c>
      <c r="EV236" s="6" t="str" cm="1">
        <f t="array" aca="1" ref="EV236" ca="1">INDIRECT(ADDRESS(MATCH(LARGE(_xlfn._xlws.FILTER(EV7:EV233,EV7:EV233&gt;cr),3),EV7:EV233,0)+6,1))</f>
        <v>BU22.ESim2</v>
      </c>
      <c r="EW236" s="6" t="str" cm="1">
        <f t="array" aca="1" ref="EW236" ca="1">INDIRECT(ADDRESS(MATCH(SMALL(_xlfn._xlws.FILTER(EW7:EW233,EV7:EV233&gt;cr),3),EW7:EW233,0)+6,1))</f>
        <v>BU03.CPC</v>
      </c>
      <c r="EX236" s="1" t="str" cm="1">
        <f t="array" aca="1" ref="EX236" ca="1">INDIRECT(ADDRESS(MATCH(SMALL(_xlfn._xlws.FILTER(EX7:EX233,FD7:FD233&gt;cr),3),EX7:EX233,0)+6,1))</f>
        <v>BI15.NNSMJ</v>
      </c>
      <c r="EY236" s="1" t="str" cm="1">
        <f t="array" aca="1" ref="EY236" ca="1">INDIRECT(ADDRESS(MATCH(SMALL(_xlfn._xlws.FILTER(EY7:EY233,FD7:FD233&gt;cr),3),EY7:EY233,0)+6,1))</f>
        <v>BI15.NNSMJ</v>
      </c>
      <c r="EZ236" s="1" t="str" cm="1">
        <f t="array" aca="1" ref="EZ236" ca="1">INDIRECT(ADDRESS(MATCH(LARGE(_xlfn._xlws.FILTER(EZ7:EZ233,FD7:FD233&gt;cr),3),EZ7:EZ233,0)+6,1))</f>
        <v>BI15.NNSMJ</v>
      </c>
      <c r="FA236" s="1" t="str" cm="1">
        <f t="array" aca="1" ref="FA236" ca="1">INDIRECT(ADDRESS(MATCH(LARGE(_xlfn._xlws.FILTER(FA7:FA233,FD7:FD233&gt;cr),3),FA7:FA233,0)+6,1))</f>
        <v>AI05.SRC</v>
      </c>
      <c r="FB236" s="1" t="str" cm="1">
        <f t="array" aca="1" ref="FB236" ca="1">INDIRECT(ADDRESS(MATCH(LARGE(_xlfn._xlws.FILTER(FB7:FB233,FD7:FD233&gt;cr),3),FB7:FB233,0)+6,1))</f>
        <v>AI21.SMC</v>
      </c>
      <c r="FC236" s="1" t="str" cm="1">
        <f t="array" aca="1" ref="FC236" ca="1">INDIRECT(ADDRESS(MATCH(LARGE(_xlfn._xlws.FILTER(FC7:FC233,FD7:FD233&gt;cr),3),FC7:FC233,0)+6,1))</f>
        <v>AI26.URP</v>
      </c>
      <c r="FD236" s="1" t="str" cm="1">
        <f t="array" aca="1" ref="FD236" ca="1">INDIRECT(ADDRESS(MATCH(LARGE(_xlfn._xlws.FILTER(FD7:FD233,FD7:FD233&gt;cr),3),FD7:FD233,0)+6,1))</f>
        <v>AI01.Jaccard</v>
      </c>
      <c r="FE236" s="1" t="str" cm="1">
        <f t="array" aca="1" ref="FE236" ca="1">INDIRECT(ADDRESS(MATCH(SMALL(_xlfn._xlws.FILTER(FE7:FE233,FD7:FD233&gt;cr),3),FE7:FE233,0)+6,1))</f>
        <v>AU03.Pearson</v>
      </c>
      <c r="FF236" s="6" t="str" cm="1">
        <f t="array" aca="1" ref="FF236" ca="1">INDIRECT(ADDRESS(MATCH(SMALL(_xlfn._xlws.FILTER(FF7:FF233,FL7:FL233&gt;cr),3),FF7:FF233,0)+6,1))</f>
        <v>CI14.Amer.EMX1</v>
      </c>
      <c r="FG236" s="6" t="str" cm="1">
        <f t="array" aca="1" ref="FG236" ca="1">INDIRECT(ADDRESS(MATCH(SMALL(_xlfn._xlws.FILTER(FG7:FG233,FL7:FL233&gt;cr),3),FG7:FG233,0)+6,1))</f>
        <v>CI14.Amer.QTI</v>
      </c>
      <c r="FH236" s="6" t="str" cm="1">
        <f t="array" aca="1" ref="FH236" ca="1">INDIRECT(ADDRESS(MATCH(LARGE(_xlfn._xlws.FILTER(FH7:FH233,FL7:FL233&gt;cr),3),FH7:FH233,0)+6,1))</f>
        <v>BI07.NHMS.Amer</v>
      </c>
      <c r="FI236" s="6" t="str" cm="1">
        <f t="array" aca="1" ref="FI236" ca="1">INDIRECT(ADDRESS(MATCH(LARGE(_xlfn._xlws.FILTER(FI7:FI233,FL7:FL233&gt;cr),3),FI7:FI233,0)+6,1))</f>
        <v>BU01.JaccardMulti</v>
      </c>
      <c r="FJ236" s="6" t="str" cm="1">
        <f t="array" aca="1" ref="FJ236" ca="1">INDIRECT(ADDRESS(MATCH(LARGE(_xlfn._xlws.FILTER(FJ7:FJ233,FL7:FL233&gt;cr),3),FJ7:FJ233,0)+6,1))</f>
        <v>AI21.SMC</v>
      </c>
      <c r="FK236" s="6" t="str" cm="1">
        <f t="array" aca="1" ref="FK236" ca="1">INDIRECT(ADDRESS(MATCH(LARGE(_xlfn._xlws.FILTER(FK7:FK233,FL7:FL233&gt;cr),3),FK7:FK233,0)+6,1))</f>
        <v>AI26.URP</v>
      </c>
      <c r="FL236" s="6" t="str" cm="1">
        <f t="array" aca="1" ref="FL236" ca="1">INDIRECT(ADDRESS(MATCH(LARGE(_xlfn._xlws.FILTER(FL7:FL233,FL7:FL233&gt;cr),3),FL7:FL233,0)+6,1))</f>
        <v>AI01.Jaccard</v>
      </c>
      <c r="FM236" s="6" t="str" cm="1">
        <f t="array" aca="1" ref="FM236" ca="1">INDIRECT(ADDRESS(MATCH(SMALL(_xlfn._xlws.FILTER(FM7:FM233,FL7:FL233&gt;cr),3),FM7:FM233,0)+6,1))</f>
        <v>BU04.MSDJ</v>
      </c>
      <c r="FN236" s="1" t="str" cm="1">
        <f t="array" aca="1" ref="FN236" ca="1">INDIRECT(ADDRESS(MATCH(SMALL(_xlfn._xlws.FILTER(FN7:FN233,FT7:FT233&gt;cr),3),FN7:FN233,0)+6,1))</f>
        <v>CI14.Amer.EMX1</v>
      </c>
      <c r="FO236" s="1" t="str" cm="1">
        <f t="array" aca="1" ref="FO236" ca="1">INDIRECT(ADDRESS(MATCH(SMALL(_xlfn._xlws.FILTER(FO7:FO233,FT7:FT233&gt;cr),3),FO7:FO233,0)+6,1))</f>
        <v>BI22.ESim3</v>
      </c>
      <c r="FP236" s="1" t="str" cm="1">
        <f t="array" aca="1" ref="FP236" ca="1">INDIRECT(ADDRESS(MATCH(LARGE(_xlfn._xlws.FILTER(FP7:FP233,FT7:FT233&gt;cr),3),FP7:FP233,0)+6,1))</f>
        <v>CI14.Amer.EMX5</v>
      </c>
      <c r="FQ236" s="1" t="str" cm="1">
        <f t="array" aca="1" ref="FQ236" ca="1">INDIRECT(ADDRESS(MATCH(LARGE(_xlfn._xlws.FILTER(FQ7:FQ233,FT7:FT233&gt;cr),3),FQ7:FQ233,0)+6,1))</f>
        <v>BU01.JaccardMulti</v>
      </c>
      <c r="FR236" s="1" t="str" cm="1">
        <f t="array" aca="1" ref="FR236" ca="1">INDIRECT(ADDRESS(MATCH(LARGE(_xlfn._xlws.FILTER(FR7:FR233,FT7:FT233&gt;cr),3),FR7:FR233,0)+6,1))</f>
        <v>AI21.SMC</v>
      </c>
      <c r="FS236" s="1" t="str" cm="1">
        <f t="array" aca="1" ref="FS236" ca="1">INDIRECT(ADDRESS(MATCH(LARGE(_xlfn._xlws.FILTER(FS7:FS233,FT7:FT233&gt;cr),3),FS7:FS233,0)+6,1))</f>
        <v>AI26.URP</v>
      </c>
      <c r="FT236" s="1" t="str" cm="1">
        <f t="array" aca="1" ref="FT236" ca="1">INDIRECT(ADDRESS(MATCH(LARGE(_xlfn._xlws.FILTER(FT7:FT233,FT7:FT233&gt;cr),3),FT7:FT233,0)+6,1))</f>
        <v>AI01.Jaccard</v>
      </c>
      <c r="FU236" s="1" t="str" cm="1">
        <f t="array" aca="1" ref="FU236" ca="1">INDIRECT(ADDRESS(MATCH(SMALL(_xlfn._xlws.FILTER(FU7:FU233,FT7:FT233&gt;cr),3),FU7:FU233,0)+6,1))</f>
        <v>CU14.Amer.CPC</v>
      </c>
      <c r="FV236" s="6" t="str" cm="1">
        <f t="array" aca="1" ref="FV236" ca="1">INDIRECT(ADDRESS(MATCH(SMALL(_xlfn._xlws.FILTER(FV7:FV233,GB7:GB233&gt;cr),3),FV7:FV233,0)+6,1))</f>
        <v>BI03.IPWR</v>
      </c>
      <c r="FW236" s="6" t="str" cm="1">
        <f t="array" aca="1" ref="FW236" ca="1">INDIRECT(ADDRESS(MATCH(SMALL(_xlfn._xlws.FILTER(FW7:FW233,GB7:GB233&gt;cr),3),FW7:FW233,0)+6,1))</f>
        <v>BI03.IPWR</v>
      </c>
      <c r="FX236" s="6" t="str" cm="1">
        <f t="array" aca="1" ref="FX236" ca="1">INDIRECT(ADDRESS(MATCH(LARGE(_xlfn._xlws.FILTER(FX7:FX233,GB7:GB233&gt;cr),3),FX7:FX233,0)+6,1))</f>
        <v>BI22.ESim2</v>
      </c>
      <c r="FY236" s="6" t="str" cm="1">
        <f t="array" aca="1" ref="FY236" ca="1">INDIRECT(ADDRESS(MATCH(LARGE(_xlfn._xlws.FILTER(FY7:FY233,GB7:GB233&gt;cr),3),FY7:FY233,0)+6,1))</f>
        <v>BU01.JaccardMulti</v>
      </c>
      <c r="FZ236" s="6" t="str" cm="1">
        <f t="array" aca="1" ref="FZ236" ca="1">INDIRECT(ADDRESS(MATCH(LARGE(_xlfn._xlws.FILTER(FZ7:FZ233,GB7:GB233&gt;cr),3),FZ7:FZ233,0)+6,1))</f>
        <v>AI26.URP</v>
      </c>
      <c r="GA236" s="6" t="str" cm="1">
        <f t="array" aca="1" ref="GA236" ca="1">INDIRECT(ADDRESS(MATCH(LARGE(_xlfn._xlws.FILTER(GA7:GA233,GB7:GB233&gt;cr),3),GA7:GA233,0)+6,1))</f>
        <v>BI01.PNCR</v>
      </c>
      <c r="GB236" s="6" t="str" cm="1">
        <f t="array" aca="1" ref="GB236" ca="1">INDIRECT(ADDRESS(MATCH(LARGE(_xlfn._xlws.FILTER(GB7:GB233,GB7:GB233&gt;cr),3),GB7:GB233,0)+6,1))</f>
        <v>AI01.Jaccard</v>
      </c>
      <c r="GC236" s="6" t="str" cm="1">
        <f t="array" aca="1" ref="GC236" ca="1">INDIRECT(ADDRESS(MATCH(SMALL(_xlfn._xlws.FILTER(GC7:GC233,GB7:GB233&gt;cr),3),GC7:GC233,0)+6,1))</f>
        <v>BU16.TAN</v>
      </c>
      <c r="GD236" s="1" t="str" cm="1">
        <f t="array" aca="1" ref="GD236" ca="1">INDIRECT(ADDRESS(MATCH(SMALL(_xlfn._xlws.FILTER(GD7:GD233,GJ7:GJ233&gt;cr),3),GD7:GD233,0)+6,1))</f>
        <v>AU07.PSS</v>
      </c>
      <c r="GE236" s="1" t="str" cm="1">
        <f t="array" aca="1" ref="GE236" ca="1">INDIRECT(ADDRESS(MATCH(SMALL(_xlfn._xlws.FILTER(GE7:GE233,GJ7:GJ233&gt;cr),3),GE7:GE233,0)+6,1))</f>
        <v>AU07.PSS</v>
      </c>
      <c r="GF236" s="1" t="str" cm="1">
        <f t="array" aca="1" ref="GF236" ca="1">INDIRECT(ADDRESS(MATCH(LARGE(_xlfn._xlws.FILTER(GF7:GF233,GJ7:GJ233&gt;cr),3),GF7:GF233,0)+6,1))</f>
        <v>AU17.RA</v>
      </c>
      <c r="GG236" s="1" t="str" cm="1">
        <f t="array" aca="1" ref="GG236" ca="1">INDIRECT(ADDRESS(MATCH(LARGE(_xlfn._xlws.FILTER(GG7:GG233,GJ7:GJ233&gt;cr),3),GG7:GG233,0)+6,1))</f>
        <v>AU05.SRC</v>
      </c>
      <c r="GH236" s="1" t="str" cm="1">
        <f t="array" aca="1" ref="GH236" ca="1">INDIRECT(ADDRESS(MATCH(LARGE(_xlfn._xlws.FILTER(GH7:GH233,GJ7:GJ233&gt;cr),3),GH7:GH233,0)+6,1))</f>
        <v>AU19.KL</v>
      </c>
      <c r="GI236" s="1" t="str" cm="1">
        <f t="array" aca="1" ref="GI236" ca="1">INDIRECT(ADDRESS(MATCH(LARGE(_xlfn._xlws.FILTER(GI7:GI233,GJ7:GJ233&gt;cr),3),GI7:GI233,0)+6,1))</f>
        <v>AU19.KL</v>
      </c>
      <c r="GJ236" s="1" t="str" cm="1">
        <f t="array" aca="1" ref="GJ236" ca="1">INDIRECT(ADDRESS(MATCH(LARGE(_xlfn._xlws.FILTER(GJ7:GJ233,GJ7:GJ233&gt;cr),3),GJ7:GJ233,0)+6,1))</f>
        <v>BU01.PNCR</v>
      </c>
      <c r="GK236" s="1" t="str" cm="1">
        <f t="array" aca="1" ref="GK236" ca="1">INDIRECT(ADDRESS(MATCH(SMALL(_xlfn._xlws.FILTER(GK7:GK233,GJ7:GJ233&gt;cr),3),GK7:GK233,0)+6,1))</f>
        <v>AU02.Cosine</v>
      </c>
      <c r="GL236" s="6" t="e" cm="1" vm="1">
        <f t="array" aca="1" ref="GL236" ca="1">INDIRECT(ADDRESS(MATCH(SMALL(_xlfn._xlws.FILTER(GL7:GL233,GR7:GR233&gt;cr),3),GL7:GL233,0)+6,1))</f>
        <v>#VALUE!</v>
      </c>
      <c r="GM236" s="6" t="e" cm="1" vm="1">
        <f t="array" aca="1" ref="GM236" ca="1">INDIRECT(ADDRESS(MATCH(SMALL(_xlfn._xlws.FILTER(GM7:GM233,GR7:GR233&gt;cr),3),GM7:GM233,0)+6,1))</f>
        <v>#VALUE!</v>
      </c>
      <c r="GN236" s="6" t="e" cm="1" vm="1">
        <f t="array" aca="1" ref="GN236" ca="1">INDIRECT(ADDRESS(MATCH(LARGE(_xlfn._xlws.FILTER(GN7:GN233,GR7:GR233&gt;cr),3),GN7:GN233,0)+6,1))</f>
        <v>#VALUE!</v>
      </c>
      <c r="GO236" s="6" t="e" cm="1" vm="1">
        <f t="array" aca="1" ref="GO236" ca="1">INDIRECT(ADDRESS(MATCH(LARGE(_xlfn._xlws.FILTER(GO7:GO233,GR7:GR233&gt;cr),3),GO7:GO233,0)+6,1))</f>
        <v>#VALUE!</v>
      </c>
      <c r="GP236" s="6" t="e" cm="1" vm="1">
        <f t="array" aca="1" ref="GP236" ca="1">INDIRECT(ADDRESS(MATCH(LARGE(_xlfn._xlws.FILTER(GP7:GP233,GR7:GR233&gt;cr),3),GP7:GP233,0)+6,1))</f>
        <v>#VALUE!</v>
      </c>
      <c r="GQ236" s="6" t="e" cm="1" vm="1">
        <f t="array" aca="1" ref="GQ236" ca="1">INDIRECT(ADDRESS(MATCH(LARGE(_xlfn._xlws.FILTER(GQ7:GQ233,GR7:GR233&gt;cr),3),GQ7:GQ233,0)+6,1))</f>
        <v>#VALUE!</v>
      </c>
      <c r="GR236" s="6" t="e" cm="1" vm="1">
        <f t="array" aca="1" ref="GR236" ca="1">INDIRECT(ADDRESS(MATCH(LARGE(_xlfn._xlws.FILTER(GR7:GR233,GR7:GR233&gt;cr),3),GR7:GR233,0)+6,1))</f>
        <v>#VALUE!</v>
      </c>
      <c r="GS236" s="6" t="e" cm="1" vm="1">
        <f t="array" aca="1" ref="GS236" ca="1">INDIRECT(ADDRESS(MATCH(SMALL(_xlfn._xlws.FILTER(GS7:GS233,GR7:GR233&gt;cr),3),GS7:GS233,0)+6,1))</f>
        <v>#VALUE!</v>
      </c>
      <c r="GT236" s="1" t="e" cm="1" vm="1">
        <f t="array" aca="1" ref="GT236" ca="1">INDIRECT(ADDRESS(MATCH(SMALL(_xlfn._xlws.FILTER(GT7:GT233,GZ7:GZ233&gt;cr),3),GT7:GT233,0)+6,1))</f>
        <v>#VALUE!</v>
      </c>
      <c r="GU236" s="1" t="e" cm="1" vm="1">
        <f t="array" aca="1" ref="GU236" ca="1">INDIRECT(ADDRESS(MATCH(SMALL(_xlfn._xlws.FILTER(GU7:GU233,GZ7:GZ233&gt;cr),3),GU7:GU233,0)+6,1))</f>
        <v>#VALUE!</v>
      </c>
      <c r="GV236" s="1" t="e" cm="1" vm="1">
        <f t="array" aca="1" ref="GV236" ca="1">INDIRECT(ADDRESS(MATCH(LARGE(_xlfn._xlws.FILTER(GV7:GV233,GZ7:GZ233&gt;cr),3),GV7:GV233,0)+6,1))</f>
        <v>#VALUE!</v>
      </c>
      <c r="GW236" s="1" t="e" cm="1" vm="1">
        <f t="array" aca="1" ref="GW236" ca="1">INDIRECT(ADDRESS(MATCH(LARGE(_xlfn._xlws.FILTER(GW7:GW233,GZ7:GZ233&gt;cr),3),GW7:GW233,0)+6,1))</f>
        <v>#VALUE!</v>
      </c>
      <c r="GX236" s="1" t="e" cm="1" vm="1">
        <f t="array" aca="1" ref="GX236" ca="1">INDIRECT(ADDRESS(MATCH(LARGE(_xlfn._xlws.FILTER(GX7:GX233,GZ7:GZ233&gt;cr),3),GX7:GX233,0)+6,1))</f>
        <v>#VALUE!</v>
      </c>
      <c r="GY236" s="1" t="e" cm="1" vm="1">
        <f t="array" aca="1" ref="GY236" ca="1">INDIRECT(ADDRESS(MATCH(LARGE(_xlfn._xlws.FILTER(GY7:GY233,GZ7:GZ233&gt;cr),3),GY7:GY233,0)+6,1))</f>
        <v>#VALUE!</v>
      </c>
      <c r="GZ236" s="1" t="e" cm="1" vm="1">
        <f t="array" aca="1" ref="GZ236" ca="1">INDIRECT(ADDRESS(MATCH(LARGE(_xlfn._xlws.FILTER(GZ7:GZ233,GZ7:GZ233&gt;cr),3),GZ7:GZ233,0)+6,1))</f>
        <v>#VALUE!</v>
      </c>
      <c r="HA236" s="1" t="e" cm="1" vm="1">
        <f t="array" aca="1" ref="HA236" ca="1">INDIRECT(ADDRESS(MATCH(SMALL(_xlfn._xlws.FILTER(HA7:HA233,GZ7:GZ233&gt;cr),3),HA7:HA233,0)+6,1))</f>
        <v>#VALUE!</v>
      </c>
      <c r="HB236" s="6" t="str" cm="1">
        <f t="array" aca="1" ref="HB236" ca="1">INDIRECT(ADDRESS(MATCH(SMALL(_xlfn._xlws.FILTER(HB7:HB233,HH7:HH233&gt;cr),3),HB7:HB233,0)+6,1))</f>
        <v>CI01.IJ.Amer</v>
      </c>
      <c r="HC236" s="6" t="str" cm="1">
        <f t="array" aca="1" ref="HC236" ca="1">INDIRECT(ADDRESS(MATCH(SMALL(_xlfn._xlws.FILTER(HC7:HC233,HH7:HH233&gt;cr),3),HC7:HC233,0)+6,1))</f>
        <v>CI01.IJ.Amer</v>
      </c>
      <c r="HD236" s="6" t="str" cm="1">
        <f t="array" aca="1" ref="HD236" ca="1">INDIRECT(ADDRESS(MATCH(LARGE(_xlfn._xlws.FILTER(HD7:HD233,HH7:HH233&gt;cr),3),HD7:HD233,0)+6,1))</f>
        <v>CI01.IJ.Amer</v>
      </c>
      <c r="HE236" s="6" t="str" cm="1">
        <f t="array" aca="1" ref="HE236" ca="1">INDIRECT(ADDRESS(MATCH(LARGE(_xlfn._xlws.FILTER(HE7:HE233,HH7:HH233&gt;cr),3),HE7:HE233,0)+6,1))</f>
        <v>AU01.Jaccard</v>
      </c>
      <c r="HF236" s="6" t="str" cm="1">
        <f t="array" aca="1" ref="HF236" ca="1">INDIRECT(ADDRESS(MATCH(LARGE(_xlfn._xlws.FILTER(HF7:HF233,HH7:HH233&gt;cr),3),HF7:HF233,0)+6,1))</f>
        <v>CI01.IJ.Amer</v>
      </c>
      <c r="HG236" s="6" t="str" cm="1">
        <f t="array" aca="1" ref="HG236" ca="1">INDIRECT(ADDRESS(MATCH(LARGE(_xlfn._xlws.FILTER(HG7:HG233,HH7:HH233&gt;cr),3),HG7:HG233,0)+6,1))</f>
        <v>AI01.Jaccard</v>
      </c>
      <c r="HH236" s="6" t="str" cm="1">
        <f t="array" aca="1" ref="HH236" ca="1">INDIRECT(ADDRESS(MATCH(LARGE(_xlfn._xlws.FILTER(HH7:HH233,HH7:HH233&gt;cr),3),HH7:HH233,0)+6,1))</f>
        <v>AI01.Jaccard</v>
      </c>
      <c r="HI236" s="6" t="str" cm="1">
        <f t="array" aca="1" ref="HI236" ca="1">INDIRECT(ADDRESS(MATCH(SMALL(_xlfn._xlws.FILTER(HI7:HI233,HH7:HH233&gt;cr),3),HI7:HI233,0)+6,1))</f>
        <v>BU02.CosineJ</v>
      </c>
      <c r="HJ236" s="1" t="e" cm="1" vm="1">
        <f t="array" aca="1" ref="HJ236" ca="1">INDIRECT(ADDRESS(MATCH(SMALL(_xlfn._xlws.FILTER(HJ7:HJ233,HP7:HP233&gt;cr),3),HJ7:HJ233,0)+6,1))</f>
        <v>#VALUE!</v>
      </c>
      <c r="HK236" s="1" t="e" cm="1" vm="1">
        <f t="array" aca="1" ref="HK236" ca="1">INDIRECT(ADDRESS(MATCH(SMALL(_xlfn._xlws.FILTER(HK7:HK233,HP7:HP233&gt;cr),3),HK7:HK233,0)+6,1))</f>
        <v>#VALUE!</v>
      </c>
      <c r="HL236" s="1" t="e" cm="1" vm="1">
        <f t="array" aca="1" ref="HL236" ca="1">INDIRECT(ADDRESS(MATCH(LARGE(_xlfn._xlws.FILTER(HL7:HL233,HP7:HP233&gt;cr),3),HL7:HL233,0)+6,1))</f>
        <v>#VALUE!</v>
      </c>
      <c r="HM236" s="1" t="e" cm="1" vm="1">
        <f t="array" aca="1" ref="HM236" ca="1">INDIRECT(ADDRESS(MATCH(LARGE(_xlfn._xlws.FILTER(HM7:HM233,HP7:HP233&gt;cr),3),HM7:HM233,0)+6,1))</f>
        <v>#VALUE!</v>
      </c>
      <c r="HN236" s="1" t="e" cm="1" vm="1">
        <f t="array" aca="1" ref="HN236" ca="1">INDIRECT(ADDRESS(MATCH(LARGE(_xlfn._xlws.FILTER(HN7:HN233,HP7:HP233&gt;cr),3),HN7:HN233,0)+6,1))</f>
        <v>#VALUE!</v>
      </c>
      <c r="HO236" s="1" t="e" cm="1" vm="1">
        <f t="array" aca="1" ref="HO236" ca="1">INDIRECT(ADDRESS(MATCH(LARGE(_xlfn._xlws.FILTER(HO7:HO233,HP7:HP233&gt;cr),3),HO7:HO233,0)+6,1))</f>
        <v>#VALUE!</v>
      </c>
      <c r="HP236" s="1" t="e" cm="1" vm="1">
        <f t="array" aca="1" ref="HP236" ca="1">INDIRECT(ADDRESS(MATCH(LARGE(_xlfn._xlws.FILTER(HP7:HP233,HP7:HP233&gt;cr),3),HP7:HP233,0)+6,1))</f>
        <v>#VALUE!</v>
      </c>
      <c r="HQ236" s="1" t="e" cm="1" vm="1">
        <f t="array" aca="1" ref="HQ236" ca="1">INDIRECT(ADDRESS(MATCH(SMALL(_xlfn._xlws.FILTER(HQ7:HQ233,HP7:HP233&gt;cr),3),HQ7:HQ233,0)+6,1))</f>
        <v>#VALUE!</v>
      </c>
      <c r="HR236" s="6" t="e" cm="1" vm="1">
        <f t="array" aca="1" ref="HR236" ca="1">INDIRECT(ADDRESS(MATCH(SMALL(_xlfn._xlws.FILTER(HR7:HR233,HX7:HX233&gt;cr),3),HR7:HR233,0)+6,1))</f>
        <v>#VALUE!</v>
      </c>
      <c r="HS236" s="6" t="e" cm="1" vm="1">
        <f t="array" aca="1" ref="HS236" ca="1">INDIRECT(ADDRESS(MATCH(SMALL(_xlfn._xlws.FILTER(HS7:HS233,HX7:HX233&gt;cr),3),HS7:HS233,0)+6,1))</f>
        <v>#VALUE!</v>
      </c>
      <c r="HT236" s="6" t="e" cm="1" vm="1">
        <f t="array" aca="1" ref="HT236" ca="1">INDIRECT(ADDRESS(MATCH(LARGE(_xlfn._xlws.FILTER(HT7:HT233,HX7:HX233&gt;cr),3),HT7:HT233,0)+6,1))</f>
        <v>#VALUE!</v>
      </c>
      <c r="HU236" s="6" t="e" cm="1" vm="1">
        <f t="array" aca="1" ref="HU236" ca="1">INDIRECT(ADDRESS(MATCH(LARGE(_xlfn._xlws.FILTER(HU7:HU233,HX7:HX233&gt;cr),3),HU7:HU233,0)+6,1))</f>
        <v>#VALUE!</v>
      </c>
      <c r="HV236" s="6" t="e" cm="1" vm="1">
        <f t="array" aca="1" ref="HV236" ca="1">INDIRECT(ADDRESS(MATCH(LARGE(_xlfn._xlws.FILTER(HV7:HV233,HX7:HX233&gt;cr),3),HV7:HV233,0)+6,1))</f>
        <v>#VALUE!</v>
      </c>
      <c r="HW236" s="6" t="e" cm="1" vm="1">
        <f t="array" aca="1" ref="HW236" ca="1">INDIRECT(ADDRESS(MATCH(LARGE(_xlfn._xlws.FILTER(HW7:HW233,HX7:HX233&gt;cr),3),HW7:HW233,0)+6,1))</f>
        <v>#VALUE!</v>
      </c>
      <c r="HX236" s="6" t="e" cm="1" vm="1">
        <f t="array" aca="1" ref="HX236" ca="1">INDIRECT(ADDRESS(MATCH(LARGE(_xlfn._xlws.FILTER(HX7:HX233,HX7:HX233&gt;cr),3),HX7:HX233,0)+6,1))</f>
        <v>#VALUE!</v>
      </c>
      <c r="HY236" s="6" t="e" cm="1" vm="1">
        <f t="array" aca="1" ref="HY236" ca="1">INDIRECT(ADDRESS(MATCH(SMALL(_xlfn._xlws.FILTER(HY7:HY233,HX7:HX233&gt;cr),3),HY7:HY233,0)+6,1))</f>
        <v>#VALUE!</v>
      </c>
      <c r="HZ236" s="1" t="e" cm="1" vm="1">
        <f t="array" aca="1" ref="HZ236" ca="1">INDIRECT(ADDRESS(MATCH(SMALL(_xlfn._xlws.FILTER(HZ7:HZ233,IF7:IF233&gt;cr),3),HZ7:HZ233,0)+6,1))</f>
        <v>#VALUE!</v>
      </c>
      <c r="IA236" s="1" t="e" cm="1" vm="1">
        <f t="array" aca="1" ref="IA236" ca="1">INDIRECT(ADDRESS(MATCH(SMALL(_xlfn._xlws.FILTER(IA7:IA233,IF7:IF233&gt;cr),3),IA7:IA233,0)+6,1))</f>
        <v>#VALUE!</v>
      </c>
      <c r="IB236" s="1" t="e" cm="1" vm="1">
        <f t="array" aca="1" ref="IB236" ca="1">INDIRECT(ADDRESS(MATCH(LARGE(_xlfn._xlws.FILTER(IB7:IB233,IF7:IF233&gt;cr),3),IB7:IB233,0)+6,1))</f>
        <v>#VALUE!</v>
      </c>
      <c r="IC236" s="1" t="e" cm="1" vm="1">
        <f t="array" aca="1" ref="IC236" ca="1">INDIRECT(ADDRESS(MATCH(LARGE(_xlfn._xlws.FILTER(IC7:IC233,IF7:IF233&gt;cr),3),IC7:IC233,0)+6,1))</f>
        <v>#VALUE!</v>
      </c>
      <c r="ID236" s="1" t="e" cm="1" vm="1">
        <f t="array" aca="1" ref="ID236" ca="1">INDIRECT(ADDRESS(MATCH(LARGE(_xlfn._xlws.FILTER(ID7:ID233,IF7:IF233&gt;cr),3),ID7:ID233,0)+6,1))</f>
        <v>#VALUE!</v>
      </c>
      <c r="IE236" s="1" t="e" cm="1" vm="1">
        <f t="array" aca="1" ref="IE236" ca="1">INDIRECT(ADDRESS(MATCH(LARGE(_xlfn._xlws.FILTER(IE7:IE233,IF7:IF233&gt;cr),3),IE7:IE233,0)+6,1))</f>
        <v>#VALUE!</v>
      </c>
      <c r="IF236" s="1" t="e" cm="1" vm="1">
        <f t="array" aca="1" ref="IF236" ca="1">INDIRECT(ADDRESS(MATCH(LARGE(_xlfn._xlws.FILTER(IF7:IF233,IF7:IF233&gt;cr),3),IF7:IF233,0)+6,1))</f>
        <v>#VALUE!</v>
      </c>
      <c r="IG236" s="1" t="e" cm="1" vm="1">
        <f t="array" aca="1" ref="IG236" ca="1">INDIRECT(ADDRESS(MATCH(SMALL(_xlfn._xlws.FILTER(IG7:IG233,IF7:IF233&gt;cr),3),IG7:IG233,0)+6,1))</f>
        <v>#VALUE!</v>
      </c>
      <c r="IH236" s="6" t="e" cm="1" vm="1">
        <f t="array" aca="1" ref="IH236" ca="1">INDIRECT(ADDRESS(MATCH(SMALL(_xlfn._xlws.FILTER(IH7:IH233,IN7:IN233&gt;cr),3),IH7:IH233,0)+6,1))</f>
        <v>#VALUE!</v>
      </c>
      <c r="II236" s="6" t="e" cm="1" vm="1">
        <f t="array" aca="1" ref="II236" ca="1">INDIRECT(ADDRESS(MATCH(SMALL(_xlfn._xlws.FILTER(II7:II233,IN7:IN233&gt;cr),3),II7:II233,0)+6,1))</f>
        <v>#VALUE!</v>
      </c>
      <c r="IJ236" s="6" t="e" cm="1" vm="1">
        <f t="array" aca="1" ref="IJ236" ca="1">INDIRECT(ADDRESS(MATCH(LARGE(_xlfn._xlws.FILTER(IJ7:IJ233,IN7:IN233&gt;cr),3),IJ7:IJ233,0)+6,1))</f>
        <v>#VALUE!</v>
      </c>
      <c r="IK236" s="6" t="e" cm="1" vm="1">
        <f t="array" aca="1" ref="IK236" ca="1">INDIRECT(ADDRESS(MATCH(LARGE(_xlfn._xlws.FILTER(IK7:IK233,IN7:IN233&gt;cr),3),IK7:IK233,0)+6,1))</f>
        <v>#VALUE!</v>
      </c>
      <c r="IL236" s="6" t="e" cm="1" vm="1">
        <f t="array" aca="1" ref="IL236" ca="1">INDIRECT(ADDRESS(MATCH(LARGE(_xlfn._xlws.FILTER(IL7:IL233,IN7:IN233&gt;cr),3),IL7:IL233,0)+6,1))</f>
        <v>#VALUE!</v>
      </c>
      <c r="IM236" s="6" t="e" cm="1" vm="1">
        <f t="array" aca="1" ref="IM236" ca="1">INDIRECT(ADDRESS(MATCH(LARGE(_xlfn._xlws.FILTER(IM7:IM233,IN7:IN233&gt;cr),3),IM7:IM233,0)+6,1))</f>
        <v>#VALUE!</v>
      </c>
      <c r="IN236" s="6" t="e" cm="1" vm="1">
        <f t="array" aca="1" ref="IN236" ca="1">INDIRECT(ADDRESS(MATCH(LARGE(_xlfn._xlws.FILTER(IN7:IN233,IN7:IN233&gt;cr),3),IN7:IN233,0)+6,1))</f>
        <v>#VALUE!</v>
      </c>
      <c r="IO236" s="6" t="e" cm="1" vm="1">
        <f t="array" aca="1" ref="IO236" ca="1">INDIRECT(ADDRESS(MATCH(SMALL(_xlfn._xlws.FILTER(IO7:IO233,IN7:IN233&gt;cr),3),IO7:IO233,0)+6,1))</f>
        <v>#VALUE!</v>
      </c>
      <c r="IP236" s="1" t="e" cm="1" vm="1">
        <f t="array" aca="1" ref="IP236" ca="1">INDIRECT(ADDRESS(MATCH(SMALL(_xlfn._xlws.FILTER(IP7:IP233,IV7:IV233&gt;cr),3),IP7:IP233,0)+6,1))</f>
        <v>#VALUE!</v>
      </c>
      <c r="IQ236" s="1" t="e" cm="1" vm="1">
        <f t="array" aca="1" ref="IQ236" ca="1">INDIRECT(ADDRESS(MATCH(SMALL(_xlfn._xlws.FILTER(IQ7:IQ233,IV7:IV233&gt;cr),3),IQ7:IQ233,0)+6,1))</f>
        <v>#VALUE!</v>
      </c>
      <c r="IR236" s="1" t="e" cm="1" vm="1">
        <f t="array" aca="1" ref="IR236" ca="1">INDIRECT(ADDRESS(MATCH(LARGE(_xlfn._xlws.FILTER(IR7:IR233,IV7:IV233&gt;cr),3),IR7:IR233,0)+6,1))</f>
        <v>#VALUE!</v>
      </c>
      <c r="IS236" s="1" t="e" cm="1" vm="1">
        <f t="array" aca="1" ref="IS236" ca="1">INDIRECT(ADDRESS(MATCH(LARGE(_xlfn._xlws.FILTER(IS7:IS233,IV7:IV233&gt;cr),3),IS7:IS233,0)+6,1))</f>
        <v>#VALUE!</v>
      </c>
      <c r="IT236" s="1" t="e" cm="1" vm="1">
        <f t="array" aca="1" ref="IT236" ca="1">INDIRECT(ADDRESS(MATCH(LARGE(_xlfn._xlws.FILTER(IT7:IT233,IV7:IV233&gt;cr),3),IT7:IT233,0)+6,1))</f>
        <v>#VALUE!</v>
      </c>
      <c r="IU236" s="1" t="e" cm="1" vm="1">
        <f t="array" aca="1" ref="IU236" ca="1">INDIRECT(ADDRESS(MATCH(LARGE(_xlfn._xlws.FILTER(IU7:IU233,IV7:IV233&gt;cr),3),IU7:IU233,0)+6,1))</f>
        <v>#VALUE!</v>
      </c>
      <c r="IV236" s="1" t="e" cm="1" vm="1">
        <f t="array" aca="1" ref="IV236" ca="1">INDIRECT(ADDRESS(MATCH(LARGE(_xlfn._xlws.FILTER(IV7:IV233,IV7:IV233&gt;cr),3),IV7:IV233,0)+6,1))</f>
        <v>#VALUE!</v>
      </c>
      <c r="IW236" s="1" t="e" cm="1" vm="1">
        <f t="array" aca="1" ref="IW236" ca="1">INDIRECT(ADDRESS(MATCH(SMALL(_xlfn._xlws.FILTER(IW7:IW233,IV7:IV233&gt;cr),3),IW7:IW233,0)+6,1))</f>
        <v>#VALUE!</v>
      </c>
      <c r="IX236" s="6" t="e" cm="1" vm="1">
        <f t="array" aca="1" ref="IX236" ca="1">INDIRECT(ADDRESS(MATCH(SMALL(_xlfn._xlws.FILTER(IX7:IX233,JD7:JD233&gt;cr),3),IX7:IX233,0)+6,1))</f>
        <v>#VALUE!</v>
      </c>
      <c r="IY236" s="6" t="e" cm="1" vm="1">
        <f t="array" aca="1" ref="IY236" ca="1">INDIRECT(ADDRESS(MATCH(SMALL(_xlfn._xlws.FILTER(IY7:IY233,JD7:JD233&gt;cr),3),IY7:IY233,0)+6,1))</f>
        <v>#VALUE!</v>
      </c>
      <c r="IZ236" s="6" t="e" cm="1" vm="1">
        <f t="array" aca="1" ref="IZ236" ca="1">INDIRECT(ADDRESS(MATCH(LARGE(_xlfn._xlws.FILTER(IZ7:IZ233,JD7:JD233&gt;cr),3),IZ7:IZ233,0)+6,1))</f>
        <v>#VALUE!</v>
      </c>
      <c r="JA236" s="6" t="e" cm="1" vm="1">
        <f t="array" aca="1" ref="JA236" ca="1">INDIRECT(ADDRESS(MATCH(LARGE(_xlfn._xlws.FILTER(JA7:JA233,JD7:JD233&gt;cr),3),JA7:JA233,0)+6,1))</f>
        <v>#VALUE!</v>
      </c>
      <c r="JB236" s="6" t="e" cm="1" vm="1">
        <f t="array" aca="1" ref="JB236" ca="1">INDIRECT(ADDRESS(MATCH(LARGE(_xlfn._xlws.FILTER(JB7:JB233,JD7:JD233&gt;cr),3),JB7:JB233,0)+6,1))</f>
        <v>#VALUE!</v>
      </c>
      <c r="JC236" s="6" t="e" cm="1" vm="1">
        <f t="array" aca="1" ref="JC236" ca="1">INDIRECT(ADDRESS(MATCH(LARGE(_xlfn._xlws.FILTER(JC7:JC233,JD7:JD233&gt;cr),3),JC7:JC233,0)+6,1))</f>
        <v>#VALUE!</v>
      </c>
      <c r="JD236" s="6" t="e" cm="1" vm="1">
        <f t="array" aca="1" ref="JD236" ca="1">INDIRECT(ADDRESS(MATCH(LARGE(_xlfn._xlws.FILTER(JD7:JD233,JD7:JD233&gt;cr),3),JD7:JD233,0)+6,1))</f>
        <v>#VALUE!</v>
      </c>
      <c r="JE236" s="6" t="e" cm="1" vm="1">
        <f t="array" aca="1" ref="JE236" ca="1">INDIRECT(ADDRESS(MATCH(SMALL(_xlfn._xlws.FILTER(JE7:JE233,JD7:JD233&gt;cr),3),JE7:JE233,0)+6,1))</f>
        <v>#VALUE!</v>
      </c>
      <c r="JF236" s="1" t="e" cm="1" vm="1">
        <f t="array" aca="1" ref="JF236" ca="1">INDIRECT(ADDRESS(MATCH(SMALL(_xlfn._xlws.FILTER(JF7:JF233,JL7:JL233&gt;cr),3),JF7:JF233,0)+6,1))</f>
        <v>#VALUE!</v>
      </c>
      <c r="JG236" s="1" t="e" cm="1" vm="1">
        <f t="array" aca="1" ref="JG236" ca="1">INDIRECT(ADDRESS(MATCH(SMALL(_xlfn._xlws.FILTER(JG7:JG233,JL7:JL233&gt;cr),3),JG7:JG233,0)+6,1))</f>
        <v>#VALUE!</v>
      </c>
      <c r="JH236" s="1" t="e" cm="1" vm="1">
        <f t="array" aca="1" ref="JH236" ca="1">INDIRECT(ADDRESS(MATCH(LARGE(_xlfn._xlws.FILTER(JH7:JH233,JL7:JL233&gt;cr),3),JH7:JH233,0)+6,1))</f>
        <v>#VALUE!</v>
      </c>
      <c r="JI236" s="1" t="e" cm="1" vm="1">
        <f t="array" aca="1" ref="JI236" ca="1">INDIRECT(ADDRESS(MATCH(LARGE(_xlfn._xlws.FILTER(JI7:JI233,JL7:JL233&gt;cr),3),JI7:JI233,0)+6,1))</f>
        <v>#VALUE!</v>
      </c>
      <c r="JJ236" s="1" t="e" cm="1" vm="1">
        <f t="array" aca="1" ref="JJ236" ca="1">INDIRECT(ADDRESS(MATCH(LARGE(_xlfn._xlws.FILTER(JJ7:JJ233,JL7:JL233&gt;cr),3),JJ7:JJ233,0)+6,1))</f>
        <v>#VALUE!</v>
      </c>
      <c r="JK236" s="1" t="e" cm="1" vm="1">
        <f t="array" aca="1" ref="JK236" ca="1">INDIRECT(ADDRESS(MATCH(LARGE(_xlfn._xlws.FILTER(JK7:JK233,JL7:JL233&gt;cr),3),JK7:JK233,0)+6,1))</f>
        <v>#VALUE!</v>
      </c>
      <c r="JL236" s="1" t="e" cm="1" vm="1">
        <f t="array" aca="1" ref="JL236" ca="1">INDIRECT(ADDRESS(MATCH(LARGE(_xlfn._xlws.FILTER(JL7:JL233,JL7:JL233&gt;cr),3),JL7:JL233,0)+6,1))</f>
        <v>#VALUE!</v>
      </c>
      <c r="JM236" s="1" t="e" cm="1" vm="1">
        <f t="array" aca="1" ref="JM236" ca="1">INDIRECT(ADDRESS(MATCH(SMALL(_xlfn._xlws.FILTER(JM7:JM233,JL7:JL233&gt;cr),3),JM7:JM233,0)+6,1))</f>
        <v>#VALUE!</v>
      </c>
      <c r="JN236" s="9" t="str" cm="1">
        <f t="array" aca="1" ref="JN236" ca="1">INDIRECT(ADDRESS(MATCH(SMALL(_xlfn.LET(_xlpm.x,IF(ISNUMBER(JN7:JN233),JN7:JN233),_xlpm.y,IF(ISNUMBER(JT7:JT233),JT7:JT233),_xlfn._xlws.FILTER(_xlpm.x,_xlpm.y&gt;cr)),3),JN7:JN233,0)+6,1))</f>
        <v>BI03.IPWR</v>
      </c>
      <c r="JO236" s="9" t="str" cm="1">
        <f t="array" aca="1" ref="JO236" ca="1">INDIRECT(ADDRESS(MATCH(SMALL(_xlfn.LET(_xlpm.x,IF(ISNUMBER(JO7:JO233),JO7:JO233),_xlpm.y,IF(ISNUMBER(JT7:JT233),JT7:JT233),_xlfn._xlws.FILTER(_xlpm.x,_xlpm.y&gt;cr)),3),JO7:JO233,0)+6,1))</f>
        <v>BI03.IPWR</v>
      </c>
      <c r="JP236" s="9" t="str" cm="1">
        <f t="array" aca="1" ref="JP236" ca="1">INDIRECT(ADDRESS(MATCH(LARGE(_xlfn.LET(_xlpm.x,IF(ISNUMBER(JP7:JP233),JP7:JP233),_xlpm.y,IF(ISNUMBER(JT7:JT233),JT7:JT233),_xlfn._xlws.FILTER(_xlpm.x,_xlpm.y&gt;cr)),3),JP7:JP233,0)+6,1))</f>
        <v>BI07.NHMS.Amer</v>
      </c>
      <c r="JQ236" s="9" t="str" cm="1">
        <f t="array" aca="1" ref="JQ236" ca="1">INDIRECT(ADDRESS(MATCH(LARGE(_xlfn.LET(_xlpm.x,IF(ISNUMBER(JQ7:JQ233),JQ7:JQ233),_xlpm.y,IF(ISNUMBER(JT7:JT233),JT7:JT233),_xlfn._xlws.FILTER(_xlpm.x,_xlpm.y&gt;cr)),3),JQ7:JQ233,0)+6,1))</f>
        <v>BU01.JaccardMulti</v>
      </c>
      <c r="JR236" s="9" t="str" cm="1">
        <f t="array" aca="1" ref="JR236" ca="1">INDIRECT(ADDRESS(MATCH(LARGE(_xlfn.LET(_xlpm.x,IF(ISNUMBER(JR7:JR233),JR7:JR233),_xlpm.y,IF(ISNUMBER(JT7:JT233),JT7:JT233),_xlfn._xlws.FILTER(_xlpm.x,_xlpm.y&gt;cr)),3),JR7:JR233,0)+6,1))</f>
        <v>BI14.AmerJ</v>
      </c>
      <c r="JS236" s="9" t="str" cm="1">
        <f t="array" aca="1" ref="JS236" ca="1">INDIRECT(ADDRESS(MATCH(LARGE(_xlfn.LET(_xlpm.x,IF(ISNUMBER(JS7:JS233),JS7:JS233),_xlpm.y,IF(ISNUMBER(JT7:JT233),JT7:JT233),_xlfn._xlws.FILTER(_xlpm.x,_xlpm.y&gt;cr)),3),JS7:JS233,0)+6,1))</f>
        <v>AU25.Coco</v>
      </c>
      <c r="JT236" s="9" t="str" cm="1">
        <f t="array" aca="1" ref="JT236" ca="1">INDIRECT(ADDRESS(MATCH(LARGE(_xlfn.LET(_xlpm.x,IF(ISNUMBER(JT7:JT233),JT7:JT233),_xlpm.y,IF(ISNUMBER(JT7:JT233),JT7:JT233),_xlfn._xlws.FILTER(_xlpm.x,_xlpm.y&gt;cr)),3),JT7:JT233,0)+6,1))</f>
        <v>BI01.Dice</v>
      </c>
      <c r="JU236" s="9" t="str" cm="1">
        <f t="array" aca="1" ref="JU236" ca="1">INDIRECT(ADDRESS(MATCH(SMALL(_xlfn.LET(_xlpm.x,IF(ISNUMBER(JU7:JU233),JU7:JU233),_xlpm.y,IF(ISNUMBER(JT7:JT233),JT7:JT233),_xlfn._xlws.FILTER(_xlpm.x,_xlpm.y&gt;cr)),3),JU7:JU233,0)+6,1))</f>
        <v>BU16.TAN</v>
      </c>
      <c r="JV236" s="1" t="str" cm="1">
        <f t="array" aca="1" ref="JV236" ca="1">INDEX(_xlfn._xlws.FILTER(JV7:JV233,ISTEXT(JV7:JV233)),MODE(MATCH(_xlfn._xlws.FILTER(JV7:JV233,ISTEXT(JV7:JV233)),_xlfn._xlws.FILTER(JV7:JV233,ISTEXT(JV7:JV233)),0)))</f>
        <v>k=5, r=0.1</v>
      </c>
      <c r="JW236" s="1" t="str" cm="1">
        <f t="array" aca="1" ref="JW236" ca="1">INDEX(_xlfn._xlws.FILTER(JW7:JW233,ISTEXT(JW7:JW233)),MODE(MATCH(_xlfn._xlws.FILTER(JW7:JW233,ISTEXT(JW7:JW233)),_xlfn._xlws.FILTER(JW7:JW233,ISTEXT(JW7:JW233)),0)))</f>
        <v>k=5, r=0.1</v>
      </c>
      <c r="JX236" s="1" t="str" cm="1">
        <f t="array" aca="1" ref="JX236" ca="1">INDEX(_xlfn._xlws.FILTER(JX7:JX233,ISTEXT(JX7:JX233)),MODE(MATCH(_xlfn._xlws.FILTER(JX7:JX233,ISTEXT(JX7:JX233)),_xlfn._xlws.FILTER(JX7:JX233,ISTEXT(JX7:JX233)),0)))</f>
        <v>k=10, r=0.1</v>
      </c>
      <c r="JY236" s="1" t="str" cm="1">
        <f t="array" aca="1" ref="JY236" ca="1">INDEX(_xlfn._xlws.FILTER(JY7:JY233,ISTEXT(JY7:JY233)),MODE(MATCH(_xlfn._xlws.FILTER(JY7:JY233,ISTEXT(JY7:JY233)),_xlfn._xlws.FILTER(JY7:JY233,ISTEXT(JY7:JY233)),0)))</f>
        <v>k=5, r=0.9</v>
      </c>
      <c r="JZ236" s="1" t="str" cm="1">
        <f t="array" aca="1" ref="JZ236" ca="1">INDEX(_xlfn._xlws.FILTER(JZ7:JZ233,ISTEXT(JZ7:JZ233)),MODE(MATCH(_xlfn._xlws.FILTER(JZ7:JZ233,ISTEXT(JZ7:JZ233)),_xlfn._xlws.FILTER(JZ7:JZ233,ISTEXT(JZ7:JZ233)),0)))</f>
        <v>k=5, r=0.1</v>
      </c>
      <c r="KA236" s="1" t="str" cm="1">
        <f t="array" aca="1" ref="KA236" ca="1">INDEX(_xlfn._xlws.FILTER(KA7:KA233,ISTEXT(KA7:KA233)),MODE(MATCH(_xlfn._xlws.FILTER(KA7:KA233,ISTEXT(KA7:KA233)),_xlfn._xlws.FILTER(KA7:KA233,ISTEXT(KA7:KA233)),0)))</f>
        <v>k=10, r=0.1</v>
      </c>
      <c r="KB236" s="1" t="str" cm="1">
        <f t="array" aca="1" ref="KB236" ca="1">INDEX(_xlfn._xlws.FILTER(KB7:KB233,ISTEXT(KB7:KB233)),MODE(MATCH(_xlfn._xlws.FILTER(KB7:KB233,ISTEXT(KB7:KB233)),_xlfn._xlws.FILTER(KB7:KB233,ISTEXT(KB7:KB233)),0)))</f>
        <v>k=5, r=0.1</v>
      </c>
      <c r="KC236" s="1" t="str" cm="1">
        <f t="array" aca="1" ref="KC236" ca="1">INDEX(_xlfn._xlws.FILTER(KC7:KC233,ISTEXT(KC7:KC233)),MODE(MATCH(_xlfn._xlws.FILTER(KC7:KC233,ISTEXT(KC7:KC233)),_xlfn._xlws.FILTER(KC7:KC233,ISTEXT(KC7:KC233)),0)))</f>
        <v>k=5, r=0.9</v>
      </c>
    </row>
    <row r="237" spans="1:289" x14ac:dyDescent="0.2">
      <c r="A237" s="7" t="s">
        <v>236</v>
      </c>
      <c r="B237" s="6" t="str" cm="1">
        <f t="array" aca="1" ref="B237" ca="1">INDIRECT(ADDRESS(MATCH(SMALL(_xlfn._xlws.FILTER(B7:B233,H7:H233&gt;0.5),4),B7:B233,0)+6,1))</f>
        <v>CI14.Amer.QTI</v>
      </c>
      <c r="C237" s="6" t="str" cm="1">
        <f t="array" aca="1" ref="C237" ca="1">INDIRECT(ADDRESS(MATCH(SMALL(_xlfn._xlws.FILTER(C7:C233,H7:H233&gt;0.5),4),C7:C233,0)+6,1))</f>
        <v>BI14.QTIJ</v>
      </c>
      <c r="D237" s="6" t="str" cm="1">
        <f t="array" aca="1" ref="D237" ca="1">INDIRECT(ADDRESS(MATCH(LARGE(_xlfn._xlws.FILTER(D7:D233,H7:H233&gt;0.5),4),D7:D233,0)+6,1))</f>
        <v>BI03.PearsonJ</v>
      </c>
      <c r="E237" s="6" t="str" cm="1">
        <f t="array" aca="1" ref="E237" ca="1">INDIRECT(ADDRESS(MATCH(LARGE(_xlfn._xlws.FILTER(E7:E233,H7:H233&gt;0.5),4),E7:E233,0)+6,1))</f>
        <v>AU15.NNSM</v>
      </c>
      <c r="F237" s="6" t="str" cm="1">
        <f t="array" aca="1" ref="F237" ca="1">INDIRECT(ADDRESS(MATCH(LARGE(_xlfn._xlws.FILTER(F7:F233,H7:H233&gt;0.5),4),F7:F233,0)+6,1))</f>
        <v>AI21.SMC</v>
      </c>
      <c r="G237" s="6" t="str" cm="1">
        <f t="array" aca="1" ref="G237" ca="1">INDIRECT(ADDRESS(MATCH(LARGE(_xlfn._xlws.FILTER(G7:G233,H7:H233&gt;0.5),4),G7:G233,0)+6,1))</f>
        <v>CI14.SMD.TA</v>
      </c>
      <c r="H237" s="6" t="str" cm="1">
        <f t="array" aca="1" ref="H237" ca="1">INDIRECT(ADDRESS(MATCH(LARGE(_xlfn._xlws.FILTER(H7:H233,H7:H233&gt;0.5),4),H7:H233,0)+6,1))</f>
        <v>AI01.Jaccard</v>
      </c>
      <c r="I237" s="6" t="str" cm="1">
        <f t="array" aca="1" ref="I237" ca="1">INDIRECT(ADDRESS(MATCH(SMALL(_xlfn._xlws.FILTER(I7:I233,H7:H233&gt;0.5),4),I7:I233,0)+6,1))</f>
        <v>CU01.IJ.Pearson</v>
      </c>
      <c r="J237" s="1" t="str" cm="1">
        <f t="array" aca="1" ref="J237" ca="1">INDIRECT(ADDRESS(MATCH(SMALL(_xlfn._xlws.FILTER(J7:J233,P7:P233&gt;cr),4),J7:J233,0)+6,1))</f>
        <v>CI14.Amer.QTI</v>
      </c>
      <c r="K237" s="1" t="str" cm="1">
        <f t="array" aca="1" ref="K237" ca="1">INDIRECT(ADDRESS(MATCH(SMALL(_xlfn._xlws.FILTER(K7:K233,P7:P233&gt;cr),4),K7:K233,0)+6,1))</f>
        <v>CI14.Amer.QTI</v>
      </c>
      <c r="L237" s="1" t="str" cm="1">
        <f t="array" aca="1" ref="L237" ca="1">INDIRECT(ADDRESS(MATCH(LARGE(_xlfn._xlws.FILTER(L7:L233,P7:P233&gt;cr),4),L7:L233,0)+6,1))</f>
        <v>CI14.Amer.NNSM</v>
      </c>
      <c r="M237" s="1" t="str" cm="1">
        <f t="array" aca="1" ref="M237" ca="1">INDIRECT(ADDRESS(MATCH(LARGE(_xlfn._xlws.FILTER(M7:M233,P7:P233&gt;cr),4),M7:M233,0)+6,1))</f>
        <v>AU15.NNSM</v>
      </c>
      <c r="N237" s="1" t="str" cm="1">
        <f t="array" aca="1" ref="N237" ca="1">INDIRECT(ADDRESS(MATCH(LARGE(_xlfn._xlws.FILTER(N7:N233,P7:P233&gt;cr),4),N7:N233,0)+6,1))</f>
        <v>BI14.AmerJ</v>
      </c>
      <c r="O237" s="1" t="str" cm="1">
        <f t="array" aca="1" ref="O237" ca="1">INDIRECT(ADDRESS(MATCH(LARGE(_xlfn._xlws.FILTER(O7:O233,P7:P233&gt;cr),4),O7:O233,0)+6,1))</f>
        <v>BI01.PNCR</v>
      </c>
      <c r="P237" s="1" t="str" cm="1">
        <f t="array" aca="1" ref="P237" ca="1">INDIRECT(ADDRESS(MATCH(LARGE(_xlfn._xlws.FILTER(P7:P233,P7:P233&gt;cr),4),P7:P233,0)+6,1))</f>
        <v>AI01.Jaccard</v>
      </c>
      <c r="Q237" s="1" t="str" cm="1">
        <f t="array" aca="1" ref="Q237" ca="1">INDIRECT(ADDRESS(MATCH(SMALL(_xlfn._xlws.FILTER(Q7:Q233,P7:P233&gt;cr),4),Q7:Q233,0)+6,1))</f>
        <v>CU01.IJ.TA</v>
      </c>
      <c r="R237" s="6" t="str" cm="1">
        <f t="array" aca="1" ref="R237" ca="1">INDIRECT(ADDRESS(MATCH(SMALL(_xlfn._xlws.FILTER(R7:R233,X7:X233&gt;cr),4),R7:R233,0)+6,1))</f>
        <v>CI14.Amer.QTI</v>
      </c>
      <c r="S237" s="6" t="str" cm="1">
        <f t="array" aca="1" ref="S237" ca="1">INDIRECT(ADDRESS(MATCH(SMALL(_xlfn._xlws.FILTER(S7:S233,X7:X233&gt;cr),4),S7:S233,0)+6,1))</f>
        <v>CI14.Amer.EMX1</v>
      </c>
      <c r="T237" s="6" t="str" cm="1">
        <f t="array" aca="1" ref="T237" ca="1">INDIRECT(ADDRESS(MATCH(LARGE(_xlfn._xlws.FILTER(T7:T233,X7:X233&gt;cr),4),T7:T233,0)+6,1))</f>
        <v>CI14.SMD.QTI</v>
      </c>
      <c r="U237" s="6" t="str" cm="1">
        <f t="array" aca="1" ref="U237" ca="1">INDIRECT(ADDRESS(MATCH(LARGE(_xlfn._xlws.FILTER(U7:U233,X7:X233&gt;cr),4),U7:U233,0)+6,1))</f>
        <v>AU15.NNSM</v>
      </c>
      <c r="V237" s="6" t="str" cm="1">
        <f t="array" aca="1" ref="V237" ca="1">INDIRECT(ADDRESS(MATCH(LARGE(_xlfn._xlws.FILTER(V7:V233,X7:X233&gt;cr),4),V7:V233,0)+6,1))</f>
        <v>BI14.AmerJ</v>
      </c>
      <c r="W237" s="6" t="str" cm="1">
        <f t="array" aca="1" ref="W237" ca="1">INDIRECT(ADDRESS(MATCH(LARGE(_xlfn._xlws.FILTER(W7:W233,X7:X233&gt;cr),4),W7:W233,0)+6,1))</f>
        <v>CI14.SMD.QTI</v>
      </c>
      <c r="X237" s="6" t="str" cm="1">
        <f t="array" aca="1" ref="X237" ca="1">INDIRECT(ADDRESS(MATCH(LARGE(_xlfn._xlws.FILTER(X7:X233,X7:X233&gt;cr),4),X7:X233,0)+6,1))</f>
        <v>AI01.Jaccard</v>
      </c>
      <c r="Y237" s="6" t="str" cm="1">
        <f t="array" aca="1" ref="Y237" ca="1">INDIRECT(ADDRESS(MATCH(SMALL(_xlfn._xlws.FILTER(Y7:Y233,X7:X233&gt;cr),4),Y7:Y233,0)+6,1))</f>
        <v>CU14.Amer.CPC</v>
      </c>
      <c r="Z237" s="1" t="str" cm="1">
        <f t="array" aca="1" ref="Z237" ca="1">INDIRECT(ADDRESS(MATCH(SMALL(_xlfn._xlws.FILTER(Z7:Z233,AF7:AF233&gt;cr),4),Z7:Z233,0)+6,1))</f>
        <v>CI14.SMD.EMX1</v>
      </c>
      <c r="AA237" s="1" t="str" cm="1">
        <f t="array" aca="1" ref="AA237" ca="1">INDIRECT(ADDRESS(MATCH(SMALL(_xlfn._xlws.FILTER(AA7:AA233,AF7:AF233&gt;cr),4),AA7:AA233,0)+6,1))</f>
        <v>CI14.Amer.EMX1</v>
      </c>
      <c r="AB237" s="1" t="str" cm="1">
        <f t="array" aca="1" ref="AB237" ca="1">INDIRECT(ADDRESS(MATCH(LARGE(_xlfn._xlws.FILTER(AB7:AB233,AF7:AF233&gt;cr),4),AB7:AB233,0)+6,1))</f>
        <v>BI07.PSSJ</v>
      </c>
      <c r="AC237" s="1" t="str" cm="1">
        <f t="array" aca="1" ref="AC237" ca="1">INDIRECT(ADDRESS(MATCH(LARGE(_xlfn._xlws.FILTER(AC7:AC233,AF7:AF233&gt;cr),4),AC7:AC233,0)+6,1))</f>
        <v>AU15.NNSM</v>
      </c>
      <c r="AD237" s="1" t="str" cm="1">
        <f t="array" aca="1" ref="AD237" ca="1">INDIRECT(ADDRESS(MATCH(LARGE(_xlfn._xlws.FILTER(AD7:AD233,AF7:AF233&gt;cr),4),AD7:AD233,0)+6,1))</f>
        <v>BI14.AmerJ</v>
      </c>
      <c r="AE237" s="1" t="str" cm="1">
        <f t="array" aca="1" ref="AE237" ca="1">INDIRECT(ADDRESS(MATCH(LARGE(_xlfn._xlws.FILTER(AE7:AE233,AF7:AF233&gt;cr),4),AE7:AE233,0)+6,1))</f>
        <v>BI01.PNCR</v>
      </c>
      <c r="AF237" s="1" t="str" cm="1">
        <f t="array" aca="1" ref="AF237" ca="1">INDIRECT(ADDRESS(MATCH(LARGE(_xlfn._xlws.FILTER(AF7:AF233,AF7:AF233&gt;cr),4),AF7:AF233,0)+6,1))</f>
        <v>AI01.Jaccard</v>
      </c>
      <c r="AG237" s="1" t="str" cm="1">
        <f t="array" aca="1" ref="AG237" ca="1">INDIRECT(ADDRESS(MATCH(SMALL(_xlfn._xlws.FILTER(AG7:AG233,AF7:AF233&gt;cr),4),AG7:AG233,0)+6,1))</f>
        <v>CU14.SMD.PSS</v>
      </c>
      <c r="AH237" s="6" t="str" cm="1">
        <f t="array" aca="1" ref="AH237" ca="1">INDIRECT(ADDRESS(MATCH(SMALL(_xlfn._xlws.FILTER(AH7:AH233,AN7:AN233&gt;cr),4),AH7:AH233,0)+6,1))</f>
        <v>CI14.SMD.EMX1</v>
      </c>
      <c r="AI237" s="6" t="str" cm="1">
        <f t="array" aca="1" ref="AI237" ca="1">INDIRECT(ADDRESS(MATCH(SMALL(_xlfn._xlws.FILTER(AI7:AI233,AN7:AN233&gt;cr),4),AI7:AI233,0)+6,1))</f>
        <v>CI14.Amer.EMX1</v>
      </c>
      <c r="AJ237" s="6" t="str" cm="1">
        <f t="array" aca="1" ref="AJ237" ca="1">INDIRECT(ADDRESS(MATCH(LARGE(_xlfn._xlws.FILTER(AJ7:AJ233,AN7:AN233&gt;cr),4),AJ7:AJ233,0)+6,1))</f>
        <v>CI14.Amer.PSS</v>
      </c>
      <c r="AK237" s="6" t="str" cm="1">
        <f t="array" aca="1" ref="AK237" ca="1">INDIRECT(ADDRESS(MATCH(LARGE(_xlfn._xlws.FILTER(AK7:AK233,AN7:AN233&gt;cr),4),AK7:AK233,0)+6,1))</f>
        <v>AU15.NNSM</v>
      </c>
      <c r="AL237" s="6" t="str" cm="1">
        <f t="array" aca="1" ref="AL237" ca="1">INDIRECT(ADDRESS(MATCH(LARGE(_xlfn._xlws.FILTER(AL7:AL233,AN7:AN233&gt;cr),4),AL7:AL233,0)+6,1))</f>
        <v>BI14.AmerJ</v>
      </c>
      <c r="AM237" s="6" t="str" cm="1">
        <f t="array" aca="1" ref="AM237" ca="1">INDIRECT(ADDRESS(MATCH(LARGE(_xlfn._xlws.FILTER(AM7:AM233,AN7:AN233&gt;cr),4),AM7:AM233,0)+6,1))</f>
        <v>CI14.SMD.QTI</v>
      </c>
      <c r="AN237" s="6" t="str" cm="1">
        <f t="array" aca="1" ref="AN237" ca="1">INDIRECT(ADDRESS(MATCH(LARGE(_xlfn._xlws.FILTER(AN7:AN233,AN7:AN233&gt;cr),4),AN7:AN233,0)+6,1))</f>
        <v>AI01.Jaccard</v>
      </c>
      <c r="AO237" s="6" t="str" cm="1">
        <f t="array" aca="1" ref="AO237" ca="1">INDIRECT(ADDRESS(MATCH(SMALL(_xlfn._xlws.FILTER(AO7:AO233,AN7:AN233&gt;cr),4),AO7:AO233,0)+6,1))</f>
        <v>CU14.SMD.QTI</v>
      </c>
      <c r="AP237" s="1" t="str" cm="1">
        <f t="array" aca="1" ref="AP237" ca="1">INDIRECT(ADDRESS(MATCH(SMALL(_xlfn._xlws.FILTER(AP7:AP233,AV7:AV233&gt;cr),4),AP7:AP233,0)+6,1))</f>
        <v>BI07.NHMS.Amer</v>
      </c>
      <c r="AQ237" s="1" t="str" cm="1">
        <f t="array" aca="1" ref="AQ237" ca="1">INDIRECT(ADDRESS(MATCH(SMALL(_xlfn._xlws.FILTER(AQ7:AQ233,AV7:AV233&gt;cr),4),AQ7:AQ233,0)+6,1))</f>
        <v>CI14.Amer.PSS</v>
      </c>
      <c r="AR237" s="1" t="str" cm="1">
        <f t="array" aca="1" ref="AR237" ca="1">INDIRECT(ADDRESS(MATCH(LARGE(_xlfn._xlws.FILTER(AR7:AR233,AV7:AV233&gt;cr),4),AR7:AR233,0)+6,1))</f>
        <v>CI14.Amer.Coco</v>
      </c>
      <c r="AS237" s="1" t="str" cm="1">
        <f t="array" aca="1" ref="AS237" ca="1">INDIRECT(ADDRESS(MATCH(LARGE(_xlfn._xlws.FILTER(AS7:AS233,AV7:AV233&gt;cr),4),AS7:AS233,0)+6,1))</f>
        <v>AU15.NNSM</v>
      </c>
      <c r="AT237" s="1" t="str" cm="1">
        <f t="array" aca="1" ref="AT237" ca="1">INDIRECT(ADDRESS(MATCH(LARGE(_xlfn._xlws.FILTER(AT7:AT233,AV7:AV233&gt;cr),4),AT7:AT233,0)+6,1))</f>
        <v>BI14.Amer</v>
      </c>
      <c r="AU237" s="1" t="str" cm="1">
        <f t="array" aca="1" ref="AU237" ca="1">INDIRECT(ADDRESS(MATCH(LARGE(_xlfn._xlws.FILTER(AU7:AU233,AV7:AV233&gt;cr),4),AU7:AU233,0)+6,1))</f>
        <v>BI01.PNCR</v>
      </c>
      <c r="AV237" s="1" t="str" cm="1">
        <f t="array" aca="1" ref="AV237" ca="1">INDIRECT(ADDRESS(MATCH(LARGE(_xlfn._xlws.FILTER(AV7:AV233,AV7:AV233&gt;cr),4),AV7:AV233,0)+6,1))</f>
        <v>AI01.Jaccard</v>
      </c>
      <c r="AW237" s="1" t="str" cm="1">
        <f t="array" aca="1" ref="AW237" ca="1">INDIRECT(ADDRESS(MATCH(SMALL(_xlfn._xlws.FILTER(AW7:AW233,AV7:AV233&gt;cr),4),AW7:AW233,0)+6,1))</f>
        <v>CU14.Amer.TA</v>
      </c>
      <c r="AX237" s="6" t="str" cm="1">
        <f t="array" aca="1" ref="AX237" ca="1">INDIRECT(ADDRESS(MATCH(SMALL(_xlfn._xlws.FILTER(AX7:AX233,BD7:BD233&gt;cr),4),AX7:AX233,0)+6,1))</f>
        <v>AI28.RPB</v>
      </c>
      <c r="AY237" s="6" t="str" cm="1">
        <f t="array" aca="1" ref="AY237" ca="1">INDIRECT(ADDRESS(MATCH(SMALL(_xlfn._xlws.FILTER(AY7:AY233,BD7:BD233&gt;cr),4),AY7:AY233,0)+6,1))</f>
        <v>AI28.RPB</v>
      </c>
      <c r="AZ237" s="6" t="str" cm="1">
        <f t="array" aca="1" ref="AZ237" ca="1">INDIRECT(ADDRESS(MATCH(LARGE(_xlfn._xlws.FILTER(AZ7:AZ233,BD7:BD233&gt;cr),4),AZ7:AZ233,0)+6,1))</f>
        <v>AI07.PSS</v>
      </c>
      <c r="BA237" s="6" t="str" cm="1">
        <f t="array" aca="1" ref="BA237" ca="1">INDIRECT(ADDRESS(MATCH(LARGE(_xlfn._xlws.FILTER(BA7:BA233,BD7:BD233&gt;cr),4),BA7:BA233,0)+6,1))</f>
        <v>AU15.NNSM</v>
      </c>
      <c r="BB237" s="6" t="str" cm="1">
        <f t="array" aca="1" ref="BB237" ca="1">INDIRECT(ADDRESS(MATCH(LARGE(_xlfn._xlws.FILTER(BB7:BB233,BD7:BD233&gt;cr),4),BB7:BB233,0)+6,1))</f>
        <v>BI01.JaccardMulti</v>
      </c>
      <c r="BC237" s="6" t="str" cm="1">
        <f t="array" aca="1" ref="BC237" ca="1">INDIRECT(ADDRESS(MATCH(LARGE(_xlfn._xlws.FILTER(BC7:BC233,BD7:BD233&gt;cr),4),BC7:BC233,0)+6,1))</f>
        <v>CI14.SMD.QTI</v>
      </c>
      <c r="BD237" s="6" t="str" cm="1">
        <f t="array" aca="1" ref="BD237" ca="1">INDIRECT(ADDRESS(MATCH(LARGE(_xlfn._xlws.FILTER(BD7:BD233,BD7:BD233&gt;cr),4),BD7:BD233,0)+6,1))</f>
        <v>AI01.Jaccard</v>
      </c>
      <c r="BE237" s="6" t="str" cm="1">
        <f t="array" aca="1" ref="BE237" ca="1">INDIRECT(ADDRESS(MATCH(SMALL(_xlfn._xlws.FILTER(BE7:BE233,BD7:BD233&gt;cr),4),BE7:BE233,0)+6,1))</f>
        <v>CU14.SMD.NNSM</v>
      </c>
      <c r="BF237" s="1" t="str" cm="1">
        <f t="array" aca="1" ref="BF237" ca="1">INDIRECT(ADDRESS(MATCH(SMALL(_xlfn._xlws.FILTER(BF7:BF233,BL7:BL233&gt;cr),4),BF7:BF233,0)+6,1))</f>
        <v>BI22.ZSim</v>
      </c>
      <c r="BG237" s="1" t="str" cm="1">
        <f t="array" aca="1" ref="BG237" ca="1">INDIRECT(ADDRESS(MATCH(SMALL(_xlfn._xlws.FILTER(BG7:BG233,BL7:BL233&gt;cr),4),BG7:BG233,0)+6,1))</f>
        <v>BI22.ZSim</v>
      </c>
      <c r="BH237" s="1" t="str" cm="1">
        <f t="array" aca="1" ref="BH237" ca="1">INDIRECT(ADDRESS(MATCH(LARGE(_xlfn._xlws.FILTER(BH7:BH233,BL7:BL233&gt;cr),4),BH7:BH233,0)+6,1))</f>
        <v>BI01.PNCR</v>
      </c>
      <c r="BI237" s="1" t="str" cm="1">
        <f t="array" aca="1" ref="BI237" ca="1">INDIRECT(ADDRESS(MATCH(LARGE(_xlfn._xlws.FILTER(BI7:BI233,BL7:BL233&gt;cr),4),BI7:BI233,0)+6,1))</f>
        <v>AU15.NNSM</v>
      </c>
      <c r="BJ237" s="1" t="str" cm="1">
        <f t="array" aca="1" ref="BJ237" ca="1">INDIRECT(ADDRESS(MATCH(LARGE(_xlfn._xlws.FILTER(BJ7:BJ233,BL7:BL233&gt;cr),4),BJ7:BJ233,0)+6,1))</f>
        <v>AI25.Coco</v>
      </c>
      <c r="BK237" s="1" t="str" cm="1">
        <f t="array" aca="1" ref="BK237" ca="1">INDIRECT(ADDRESS(MATCH(LARGE(_xlfn._xlws.FILTER(BK7:BK233,BL7:BL233&gt;cr),4),BK7:BK233,0)+6,1))</f>
        <v>AI25.Coco</v>
      </c>
      <c r="BL237" s="1" t="str" cm="1">
        <f t="array" aca="1" ref="BL237" ca="1">INDIRECT(ADDRESS(MATCH(LARGE(_xlfn._xlws.FILTER(BL7:BL233,BL7:BL233&gt;cr),4),BL7:BL233,0)+6,1))</f>
        <v>AI01.Jaccard</v>
      </c>
      <c r="BM237" s="1" t="str" cm="1">
        <f t="array" aca="1" ref="BM237" ca="1">INDIRECT(ADDRESS(MATCH(SMALL(_xlfn._xlws.FILTER(BM7:BM233,BL7:BL233&gt;cr),4),BM7:BM233,0)+6,1))</f>
        <v>AU15.NNSM</v>
      </c>
      <c r="BN237" s="6" t="str" cm="1">
        <f t="array" aca="1" ref="BN237" ca="1">INDIRECT(ADDRESS(MATCH(SMALL(_xlfn._xlws.FILTER(BN7:BN233,BT7:BT233&gt;cr),4),BN7:BN233,0)+6,1))</f>
        <v>BI22.ESim2</v>
      </c>
      <c r="BO237" s="6" t="str" cm="1">
        <f t="array" aca="1" ref="BO237" ca="1">INDIRECT(ADDRESS(MATCH(SMALL(_xlfn._xlws.FILTER(BO7:BO233,BT7:BT233&gt;cr),4),BO7:BO233,0)+6,1))</f>
        <v>BI22.ESim2</v>
      </c>
      <c r="BP237" s="6" t="str" cm="1">
        <f t="array" aca="1" ref="BP237" ca="1">INDIRECT(ADDRESS(MATCH(LARGE(_xlfn._xlws.FILTER(BP7:BP233,BT7:BT233&gt;cr),4),BP7:BP233,0)+6,1))</f>
        <v>AI25.Coco</v>
      </c>
      <c r="BQ237" s="6" t="str" cm="1">
        <f t="array" aca="1" ref="BQ237" ca="1">INDIRECT(ADDRESS(MATCH(LARGE(_xlfn._xlws.FILTER(BQ7:BQ233,BT7:BT233&gt;cr),4),BQ7:BQ233,0)+6,1))</f>
        <v>AI03.Pearson</v>
      </c>
      <c r="BR237" s="6" t="str" cm="1">
        <f t="array" aca="1" ref="BR237" ca="1">INDIRECT(ADDRESS(MATCH(LARGE(_xlfn._xlws.FILTER(BR7:BR233,BT7:BT233&gt;cr),4),BR7:BR233,0)+6,1))</f>
        <v>AI25.Coco</v>
      </c>
      <c r="BS237" s="6" t="str" cm="1">
        <f t="array" aca="1" ref="BS237" ca="1">INDIRECT(ADDRESS(MATCH(LARGE(_xlfn._xlws.FILTER(BS7:BS233,BT7:BT233&gt;cr),4),BS7:BS233,0)+6,1))</f>
        <v>CI14.SMD.QTI</v>
      </c>
      <c r="BT237" s="6" t="str" cm="1">
        <f t="array" aca="1" ref="BT237" ca="1">INDIRECT(ADDRESS(MATCH(LARGE(_xlfn._xlws.FILTER(BT7:BT233,BT7:BT233&gt;cr),4),BT7:BT233,0)+6,1))</f>
        <v>AI01.Jaccard</v>
      </c>
      <c r="BU237" s="6" t="str" cm="1">
        <f t="array" aca="1" ref="BU237" ca="1">INDIRECT(ADDRESS(MATCH(SMALL(_xlfn._xlws.FILTER(BU7:BU233,BT7:BT233&gt;cr),4),BU7:BU233,0)+6,1))</f>
        <v>BU15.NNSMJ</v>
      </c>
      <c r="BV237" s="1" t="str" cm="1">
        <f t="array" aca="1" ref="BV237" ca="1">INDIRECT(ADDRESS(MATCH(SMALL(_xlfn._xlws.FILTER(BV7:BV233,CB7:CB233&gt;cr),4),BV7:BV233,0)+6,1))</f>
        <v>AI01.Jaccard</v>
      </c>
      <c r="BW237" s="1" t="str" cm="1">
        <f t="array" aca="1" ref="BW237" ca="1">INDIRECT(ADDRESS(MATCH(SMALL(_xlfn._xlws.FILTER(BW7:BW233,CB7:CB233&gt;cr),4),BW7:BW233,0)+6,1))</f>
        <v>AI01.Jaccard</v>
      </c>
      <c r="BX237" s="1" t="str" cm="1">
        <f t="array" aca="1" ref="BX237" ca="1">INDIRECT(ADDRESS(MATCH(LARGE(_xlfn._xlws.FILTER(BX7:BX233,CB7:CB233&gt;cr),4),BX7:BX233,0)+6,1))</f>
        <v>AI01.Jaccard</v>
      </c>
      <c r="BY237" s="1" t="str" cm="1">
        <f t="array" aca="1" ref="BY237" ca="1">INDIRECT(ADDRESS(MATCH(LARGE(_xlfn._xlws.FILTER(BY7:BY233,CB7:CB233&gt;cr),4),BY7:BY233,0)+6,1))</f>
        <v>BU01.RatingJaccard</v>
      </c>
      <c r="BZ237" s="1" t="str" cm="1">
        <f t="array" aca="1" ref="BZ237" ca="1">INDIRECT(ADDRESS(MATCH(LARGE(_xlfn._xlws.FILTER(BZ7:BZ233,CB7:CB233&gt;cr),4),BZ7:BZ233,0)+6,1))</f>
        <v>AI11.Feng</v>
      </c>
      <c r="CA237" s="1" t="str" cm="1">
        <f t="array" aca="1" ref="CA237" ca="1">INDIRECT(ADDRESS(MATCH(LARGE(_xlfn._xlws.FILTER(CA7:CA233,CB7:CB233&gt;cr),4),CA7:CA233,0)+6,1))</f>
        <v>AI11.Feng</v>
      </c>
      <c r="CB237" s="1" t="str" cm="1">
        <f t="array" aca="1" ref="CB237" ca="1">INDIRECT(ADDRESS(MATCH(LARGE(_xlfn._xlws.FILTER(CB7:CB233,CB7:CB233&gt;cr),4),CB7:CB233,0)+6,1))</f>
        <v>AI01.Jaccard</v>
      </c>
      <c r="CC237" s="1" t="str" cm="1">
        <f t="array" aca="1" ref="CC237" ca="1">INDIRECT(ADDRESS(MATCH(SMALL(_xlfn._xlws.FILTER(CC7:CC233,CB7:CB233&gt;cr),4),CC7:CC233,0)+6,1))</f>
        <v>AU16.TA</v>
      </c>
      <c r="CD237" s="6" t="str" cm="1">
        <f t="array" aca="1" ref="CD237" ca="1">INDIRECT(ADDRESS(MATCH(SMALL(_xlfn._xlws.FILTER(CD7:CD233,CJ7:CJ233&gt;cr),4),CD7:CD233,0)+6,1))</f>
        <v>BU16.TANJ</v>
      </c>
      <c r="CE237" s="6" t="str" cm="1">
        <f t="array" aca="1" ref="CE237" ca="1">INDIRECT(ADDRESS(MATCH(SMALL(_xlfn._xlws.FILTER(CE7:CE233,CJ7:CJ233&gt;cr),4),CE7:CE233,0)+6,1))</f>
        <v>AU21.SMC</v>
      </c>
      <c r="CF237" s="6" t="str" cm="1">
        <f t="array" aca="1" ref="CF237" ca="1">INDIRECT(ADDRESS(MATCH(LARGE(_xlfn._xlws.FILTER(CF7:CF233,CJ7:CJ233&gt;cr),4),CF7:CF233,0)+6,1))</f>
        <v>AU06.PIP</v>
      </c>
      <c r="CG237" s="6" t="str" cm="1">
        <f t="array" aca="1" ref="CG237" ca="1">INDIRECT(ADDRESS(MATCH(LARGE(_xlfn._xlws.FILTER(CG7:CG233,CJ7:CJ233&gt;cr),4),CG7:CG233,0)+6,1))</f>
        <v>BU15.NNSMJ</v>
      </c>
      <c r="CH237" s="6" t="str" cm="1">
        <f t="array" aca="1" ref="CH237" ca="1">INDIRECT(ADDRESS(MATCH(LARGE(_xlfn._xlws.FILTER(CH7:CH233,CJ7:CJ233&gt;cr),4),CH7:CH233,0)+6,1))</f>
        <v>AU27.STB</v>
      </c>
      <c r="CI237" s="6" t="str" cm="1">
        <f t="array" aca="1" ref="CI237" ca="1">INDIRECT(ADDRESS(MATCH(LARGE(_xlfn._xlws.FILTER(CI7:CI233,CJ7:CJ233&gt;cr),4),CI7:CI233,0)+6,1))</f>
        <v>AU08.BCF</v>
      </c>
      <c r="CJ237" s="6" t="str" cm="1">
        <f t="array" aca="1" ref="CJ237" ca="1">INDIRECT(ADDRESS(MATCH(LARGE(_xlfn._xlws.FILTER(CJ7:CJ233,CJ7:CJ233&gt;cr),4),CJ7:CJ233,0)+6,1))</f>
        <v>AI01.Jaccard</v>
      </c>
      <c r="CK237" s="6" t="str" cm="1">
        <f t="array" aca="1" ref="CK237" ca="1">INDIRECT(ADDRESS(MATCH(SMALL(_xlfn._xlws.FILTER(CK7:CK233,CJ7:CJ233&gt;cr),4),CK7:CK233,0)+6,1))</f>
        <v>BU18.EntropyPearson</v>
      </c>
      <c r="CL237" s="1" t="str" cm="1">
        <f t="array" aca="1" ref="CL237" ca="1">INDIRECT(ADDRESS(MATCH(SMALL(_xlfn._xlws.FILTER(CL7:CL233,CR7:CR233&gt;cr),4),CL7:CL233,0)+6,1))</f>
        <v>CI14.SMD.EMX1</v>
      </c>
      <c r="CM237" s="1" t="str" cm="1">
        <f t="array" aca="1" ref="CM237" ca="1">INDIRECT(ADDRESS(MATCH(SMALL(_xlfn._xlws.FILTER(CM7:CM233,CR7:CR233&gt;cr),4),CM7:CM233,0)+6,1))</f>
        <v>CI14.Amer.EMX1</v>
      </c>
      <c r="CN237" s="1" t="str" cm="1">
        <f t="array" aca="1" ref="CN237" ca="1">INDIRECT(ADDRESS(MATCH(LARGE(_xlfn._xlws.FILTER(CN7:CN233,CR7:CR233&gt;cr),4),CN7:CN233,0)+6,1))</f>
        <v>BI07.NHMS</v>
      </c>
      <c r="CO237" s="1" t="str" cm="1">
        <f t="array" aca="1" ref="CO237" ca="1">INDIRECT(ADDRESS(MATCH(LARGE(_xlfn._xlws.FILTER(CO7:CO233,CR7:CR233&gt;cr),4),CO7:CO233,0)+6,1))</f>
        <v>AU15.NNSM</v>
      </c>
      <c r="CP237" s="1" t="str" cm="1">
        <f t="array" aca="1" ref="CP237" ca="1">INDIRECT(ADDRESS(MATCH(LARGE(_xlfn._xlws.FILTER(CP7:CP233,CR7:CR233&gt;cr),4),CP7:CP233,0)+6,1))</f>
        <v>BI14.AmerJ</v>
      </c>
      <c r="CQ237" s="1" t="str" cm="1">
        <f t="array" aca="1" ref="CQ237" ca="1">INDIRECT(ADDRESS(MATCH(LARGE(_xlfn._xlws.FILTER(CQ7:CQ233,CR7:CR233&gt;cr),4),CQ7:CQ233,0)+6,1))</f>
        <v>BI01.PNCR</v>
      </c>
      <c r="CR237" s="1" t="str" cm="1">
        <f t="array" aca="1" ref="CR237" ca="1">INDIRECT(ADDRESS(MATCH(LARGE(_xlfn._xlws.FILTER(CR7:CR233,CR7:CR233&gt;cr),4),CR7:CR233,0)+6,1))</f>
        <v>AI01.Jaccard</v>
      </c>
      <c r="CS237" s="1" t="str" cm="1">
        <f t="array" aca="1" ref="CS237" ca="1">INDIRECT(ADDRESS(MATCH(SMALL(_xlfn._xlws.FILTER(CS7:CS233,CR7:CR233&gt;cr),4),CS7:CS233,0)+6,1))</f>
        <v>BU07.NHMS.Amer</v>
      </c>
      <c r="CT237" s="6" t="str" cm="1">
        <f t="array" aca="1" ref="CT237" ca="1">INDIRECT(ADDRESS(MATCH(SMALL(_xlfn._xlws.FILTER(CT7:CT233,CZ7:CZ233&gt;cr),4),CT7:CT233,0)+6,1))</f>
        <v>AI05.SRC</v>
      </c>
      <c r="CU237" s="6" t="str" cm="1">
        <f t="array" aca="1" ref="CU237" ca="1">INDIRECT(ADDRESS(MATCH(SMALL(_xlfn._xlws.FILTER(CU7:CU233,CZ7:CZ233&gt;cr),4),CU7:CU233,0)+6,1))</f>
        <v>AI06.PIP</v>
      </c>
      <c r="CV237" s="6" t="str" cm="1">
        <f t="array" aca="1" ref="CV237" ca="1">INDIRECT(ADDRESS(MATCH(LARGE(_xlfn._xlws.FILTER(CV7:CV233,CZ7:CZ233&gt;cr),4),CV7:CV233,0)+6,1))</f>
        <v>BI01.Dice</v>
      </c>
      <c r="CW237" s="6" t="str" cm="1">
        <f t="array" aca="1" ref="CW237" ca="1">INDIRECT(ADDRESS(MATCH(LARGE(_xlfn._xlws.FILTER(CW7:CW233,CZ7:CZ233&gt;cr),4),CW7:CW233,0)+6,1))</f>
        <v>AU15.NNSM</v>
      </c>
      <c r="CX237" s="6" t="str" cm="1">
        <f t="array" aca="1" ref="CX237" ca="1">INDIRECT(ADDRESS(MATCH(LARGE(_xlfn._xlws.FILTER(CX7:CX233,CZ7:CZ233&gt;cr),4),CX7:CX233,0)+6,1))</f>
        <v>BI01.Dice</v>
      </c>
      <c r="CY237" s="6" t="str" cm="1">
        <f t="array" aca="1" ref="CY237" ca="1">INDIRECT(ADDRESS(MATCH(LARGE(_xlfn._xlws.FILTER(CY7:CY233,CZ7:CZ233&gt;cr),4),CY7:CY233,0)+6,1))</f>
        <v>AI01.Jaccard</v>
      </c>
      <c r="CZ237" s="6" t="str" cm="1">
        <f t="array" aca="1" ref="CZ237" ca="1">INDIRECT(ADDRESS(MATCH(LARGE(_xlfn._xlws.FILTER(CZ7:CZ233,CZ7:CZ233&gt;cr),4),CZ7:CZ233,0)+6,1))</f>
        <v>AI01.Jaccard</v>
      </c>
      <c r="DA237" s="6" t="str" cm="1">
        <f t="array" aca="1" ref="DA237" ca="1">INDIRECT(ADDRESS(MATCH(SMALL(_xlfn._xlws.FILTER(DA7:DA233,CZ7:CZ233&gt;cr),4),DA7:DA233,0)+6,1))</f>
        <v>BU18.EntropyPearson</v>
      </c>
      <c r="DB237" s="1" t="str" cm="1">
        <f t="array" aca="1" ref="DB237" ca="1">INDIRECT(ADDRESS(MATCH(SMALL(_xlfn._xlws.FILTER(DB7:DB233,DH7:DH233&gt;cr),4),DB7:DB233,0)+6,1))</f>
        <v>AU24.SM</v>
      </c>
      <c r="DC237" s="1" t="str" cm="1">
        <f t="array" aca="1" ref="DC237" ca="1">INDIRECT(ADDRESS(MATCH(SMALL(_xlfn._xlws.FILTER(DC7:DC233,DH7:DH233&gt;cr),4),DC7:DC233,0)+6,1))</f>
        <v>AU24.SM</v>
      </c>
      <c r="DD237" s="1" t="str" cm="1">
        <f t="array" aca="1" ref="DD237" ca="1">INDIRECT(ADDRESS(MATCH(LARGE(_xlfn._xlws.FILTER(DD7:DD233,DH7:DH233&gt;cr),4),DD7:DD233,0)+6,1))</f>
        <v>BU22.ESim2</v>
      </c>
      <c r="DE237" s="1" t="str" cm="1">
        <f t="array" aca="1" ref="DE237" ca="1">INDIRECT(ADDRESS(MATCH(LARGE(_xlfn._xlws.FILTER(DE7:DE233,DH7:DH233&gt;cr),4),DE7:DE233,0)+6,1))</f>
        <v>BU16.TANJ</v>
      </c>
      <c r="DF237" s="1" t="str" cm="1">
        <f t="array" aca="1" ref="DF237" ca="1">INDIRECT(ADDRESS(MATCH(LARGE(_xlfn._xlws.FILTER(DF7:DF233,DH7:DH233&gt;cr),4),DF7:DF233,0)+6,1))</f>
        <v>AU19.KL</v>
      </c>
      <c r="DG237" s="1" t="str" cm="1">
        <f t="array" aca="1" ref="DG237" ca="1">INDIRECT(ADDRESS(MATCH(LARGE(_xlfn._xlws.FILTER(DG7:DG233,DH7:DH233&gt;cr),4),DG7:DG233,0)+6,1))</f>
        <v>AU19.KL</v>
      </c>
      <c r="DH237" s="1" t="str" cm="1">
        <f t="array" aca="1" ref="DH237" ca="1">INDIRECT(ADDRESS(MATCH(LARGE(_xlfn._xlws.FILTER(DH7:DH233,DH7:DH233&gt;cr),4),DH7:DH233,0)+6,1))</f>
        <v>AU25.Coco</v>
      </c>
      <c r="DI237" s="1" t="str" cm="1">
        <f t="array" aca="1" ref="DI237" ca="1">INDIRECT(ADDRESS(MATCH(SMALL(_xlfn._xlws.FILTER(DI7:DI233,DH7:DH233&gt;cr),4),DI7:DI233,0)+6,1))</f>
        <v>BU03.CPC</v>
      </c>
      <c r="DJ237" s="6" t="str" cm="1">
        <f t="array" aca="1" ref="DJ237" ca="1">INDIRECT(ADDRESS(MATCH(SMALL(_xlfn._xlws.FILTER(DJ7:DJ233,DP7:DP233&gt;cr),4),DJ7:DJ233,0)+6,1))</f>
        <v>CU14.SMD.EMX5</v>
      </c>
      <c r="DK237" s="6" t="str" cm="1">
        <f t="array" aca="1" ref="DK237" ca="1">INDIRECT(ADDRESS(MATCH(SMALL(_xlfn._xlws.FILTER(DK7:DK233,DP7:DP233&gt;cr),4),DK7:DK233,0)+6,1))</f>
        <v>CU14.SMD.EMX5</v>
      </c>
      <c r="DL237" s="6" t="str" cm="1">
        <f t="array" aca="1" ref="DL237" ca="1">INDIRECT(ADDRESS(MATCH(LARGE(_xlfn._xlws.FILTER(DL7:DL233,DP7:DP233&gt;cr),4),DL7:DL233,0)+6,1))</f>
        <v>CU14.SMD.EMX5</v>
      </c>
      <c r="DM237" s="6" t="str" cm="1">
        <f t="array" aca="1" ref="DM237" ca="1">INDIRECT(ADDRESS(MATCH(LARGE(_xlfn._xlws.FILTER(DM7:DM233,DP7:DP233&gt;cr),4),DM7:DM233,0)+6,1))</f>
        <v>AU15.NNSM</v>
      </c>
      <c r="DN237" s="6" t="str" cm="1">
        <f t="array" aca="1" ref="DN237" ca="1">INDIRECT(ADDRESS(MATCH(LARGE(_xlfn._xlws.FILTER(DN7:DN233,DP7:DP233&gt;cr),4),DN7:DN233,0)+6,1))</f>
        <v>CI01.IJ.TA</v>
      </c>
      <c r="DO237" s="6" t="str" cm="1">
        <f t="array" aca="1" ref="DO237" ca="1">INDIRECT(ADDRESS(MATCH(LARGE(_xlfn._xlws.FILTER(DO7:DO233,DP7:DP233&gt;cr),4),DO7:DO233,0)+6,1))</f>
        <v>CU14.SMD.EMX3</v>
      </c>
      <c r="DP237" s="6" t="str" cm="1">
        <f t="array" aca="1" ref="DP237" ca="1">INDIRECT(ADDRESS(MATCH(LARGE(_xlfn._xlws.FILTER(DP7:DP233,DP7:DP233&gt;cr),4),DP7:DP233,0)+6,1))</f>
        <v>AU01.Jaccard</v>
      </c>
      <c r="DQ237" s="6" t="str" cm="1">
        <f t="array" aca="1" ref="DQ237" ca="1">INDIRECT(ADDRESS(MATCH(SMALL(_xlfn._xlws.FILTER(DQ7:DQ233,DP7:DP233&gt;cr),4),DQ7:DQ233,0)+6,1))</f>
        <v>AU20.OS</v>
      </c>
      <c r="DR237" s="1" t="str" cm="1">
        <f t="array" aca="1" ref="DR237" ca="1">INDIRECT(ADDRESS(MATCH(SMALL(_xlfn._xlws.FILTER(DR7:DR233,DX7:DX233&gt;cr),4),DR7:DR233,0)+6,1))</f>
        <v>CU14.SMD.CPC</v>
      </c>
      <c r="DS237" s="1" t="str" cm="1">
        <f t="array" aca="1" ref="DS237" ca="1">INDIRECT(ADDRESS(MATCH(SMALL(_xlfn._xlws.FILTER(DS7:DS233,DX7:DX233&gt;cr),4),DS7:DS233,0)+6,1))</f>
        <v>CU14.SMD.CPC</v>
      </c>
      <c r="DT237" s="1" t="str" cm="1">
        <f t="array" aca="1" ref="DT237" ca="1">INDIRECT(ADDRESS(MATCH(LARGE(_xlfn._xlws.FILTER(DT7:DT233,DX7:DX233&gt;cr),4),DT7:DT233,0)+6,1))</f>
        <v>CU14.SMD.EMX5</v>
      </c>
      <c r="DU237" s="1" t="str" cm="1">
        <f t="array" aca="1" ref="DU237" ca="1">INDIRECT(ADDRESS(MATCH(LARGE(_xlfn._xlws.FILTER(DU7:DU233,DX7:DX233&gt;cr),4),DU7:DU233,0)+6,1))</f>
        <v>CU14.Amer.NNSM</v>
      </c>
      <c r="DV237" s="1" t="str" cm="1">
        <f t="array" aca="1" ref="DV237" ca="1">INDIRECT(ADDRESS(MATCH(LARGE(_xlfn._xlws.FILTER(DV7:DV233,DX7:DX233&gt;cr),4),DV7:DV233,0)+6,1))</f>
        <v>CU14.SMD.EMX5</v>
      </c>
      <c r="DW237" s="1" t="str" cm="1">
        <f t="array" aca="1" ref="DW237" ca="1">INDIRECT(ADDRESS(MATCH(LARGE(_xlfn._xlws.FILTER(DW7:DW233,DX7:DX233&gt;cr),4),DW7:DW233,0)+6,1))</f>
        <v>CU14.SMD.EMX4</v>
      </c>
      <c r="DX237" s="1" t="str" cm="1">
        <f t="array" aca="1" ref="DX237" ca="1">INDIRECT(ADDRESS(MATCH(LARGE(_xlfn._xlws.FILTER(DX7:DX233,DX7:DX233&gt;cr),4),DX7:DX233,0)+6,1))</f>
        <v>AU01.Jaccard</v>
      </c>
      <c r="DY237" s="1" t="str" cm="1">
        <f t="array" aca="1" ref="DY237" ca="1">INDIRECT(ADDRESS(MATCH(SMALL(_xlfn._xlws.FILTER(DY7:DY233,DX7:DX233&gt;cr),4),DY7:DY233,0)+6,1))</f>
        <v>AU04.MSD</v>
      </c>
      <c r="DZ237" s="6" t="str" cm="1">
        <f t="array" aca="1" ref="DZ237" ca="1">INDIRECT(ADDRESS(MATCH(SMALL(_xlfn._xlws.FILTER(DZ7:DZ233,EF7:EF233&gt;cr),4),DZ7:DZ233,0)+6,1))</f>
        <v>CI14.SMD.EMX1</v>
      </c>
      <c r="EA237" s="6" t="str" cm="1">
        <f t="array" aca="1" ref="EA237" ca="1">INDIRECT(ADDRESS(MATCH(SMALL(_xlfn._xlws.FILTER(EA7:EA233,EF7:EF233&gt;cr),4),EA7:EA233,0)+6,1))</f>
        <v>CI14.Amer.EMX1</v>
      </c>
      <c r="EB237" s="6" t="str" cm="1">
        <f t="array" aca="1" ref="EB237" ca="1">INDIRECT(ADDRESS(MATCH(LARGE(_xlfn._xlws.FILTER(EB7:EB233,EF7:EF233&gt;cr),4),EB7:EB233,0)+6,1))</f>
        <v>BI07.NHMS</v>
      </c>
      <c r="EC237" s="6" t="str" cm="1">
        <f t="array" aca="1" ref="EC237" ca="1">INDIRECT(ADDRESS(MATCH(LARGE(_xlfn._xlws.FILTER(EC7:EC233,EF7:EF233&gt;cr),4),EC7:EC233,0)+6,1))</f>
        <v>AU15.NNSM</v>
      </c>
      <c r="ED237" s="6" t="str" cm="1">
        <f t="array" aca="1" ref="ED237" ca="1">INDIRECT(ADDRESS(MATCH(LARGE(_xlfn._xlws.FILTER(ED7:ED233,EF7:EF233&gt;cr),4),ED7:ED233,0)+6,1))</f>
        <v>BI14.AmerJ</v>
      </c>
      <c r="EE237" s="6" t="str" cm="1">
        <f t="array" aca="1" ref="EE237" ca="1">INDIRECT(ADDRESS(MATCH(LARGE(_xlfn._xlws.FILTER(EE7:EE233,EF7:EF233&gt;cr),4),EE7:EE233,0)+6,1))</f>
        <v>BI01.PNCR</v>
      </c>
      <c r="EF237" s="6" t="str" cm="1">
        <f t="array" aca="1" ref="EF237" ca="1">INDIRECT(ADDRESS(MATCH(LARGE(_xlfn._xlws.FILTER(EF7:EF233,EF7:EF233&gt;cr),4),EF7:EF233,0)+6,1))</f>
        <v>AI01.Jaccard</v>
      </c>
      <c r="EG237" s="6" t="str" cm="1">
        <f t="array" aca="1" ref="EG237" ca="1">INDIRECT(ADDRESS(MATCH(SMALL(_xlfn._xlws.FILTER(EG7:EG233,EF7:EF233&gt;cr),4),EG7:EG233,0)+6,1))</f>
        <v>CU14.Amer.CPC</v>
      </c>
      <c r="EH237" s="1" t="str" cm="1">
        <f t="array" aca="1" ref="EH237" ca="1">INDIRECT(ADDRESS(MATCH(SMALL(_xlfn._xlws.FILTER(EH7:EH233,EN7:EN233&gt;cr),4),EH7:EH233,0)+6,1))</f>
        <v>AI06.PIP</v>
      </c>
      <c r="EI237" s="1" t="str" cm="1">
        <f t="array" aca="1" ref="EI237" ca="1">INDIRECT(ADDRESS(MATCH(SMALL(_xlfn._xlws.FILTER(EI7:EI233,EN7:EN233&gt;cr),4),EI7:EI233,0)+6,1))</f>
        <v>CU14.SMD.Cosine</v>
      </c>
      <c r="EJ237" s="1" t="str" cm="1">
        <f t="array" aca="1" ref="EJ237" ca="1">INDIRECT(ADDRESS(MATCH(LARGE(_xlfn._xlws.FILTER(EJ7:EJ233,EN7:EN233&gt;cr),4),EJ7:EJ233,0)+6,1))</f>
        <v>AI06.PIP</v>
      </c>
      <c r="EK237" s="1" t="str" cm="1">
        <f t="array" aca="1" ref="EK237" ca="1">INDIRECT(ADDRESS(MATCH(LARGE(_xlfn._xlws.FILTER(EK7:EK233,EN7:EN233&gt;cr),4),EK7:EK233,0)+6,1))</f>
        <v>AU15.NNSM</v>
      </c>
      <c r="EL237" s="1" t="str" cm="1">
        <f t="array" aca="1" ref="EL237" ca="1">INDIRECT(ADDRESS(MATCH(LARGE(_xlfn._xlws.FILTER(EL7:EL233,EN7:EN233&gt;cr),4),EL7:EL233,0)+6,1))</f>
        <v>BI01.JacDual</v>
      </c>
      <c r="EM237" s="1" t="str" cm="1">
        <f t="array" aca="1" ref="EM237" ca="1">INDIRECT(ADDRESS(MATCH(LARGE(_xlfn._xlws.FILTER(EM7:EM233,EN7:EN233&gt;cr),4),EM7:EM233,0)+6,1))</f>
        <v>AI01.Jaccard</v>
      </c>
      <c r="EN237" s="1" t="str" cm="1">
        <f t="array" aca="1" ref="EN237" ca="1">INDIRECT(ADDRESS(MATCH(LARGE(_xlfn._xlws.FILTER(EN7:EN233,EN7:EN233&gt;cr),4),EN7:EN233,0)+6,1))</f>
        <v>AI01.Jaccard</v>
      </c>
      <c r="EO237" s="1" t="str" cm="1">
        <f t="array" aca="1" ref="EO237" ca="1">INDIRECT(ADDRESS(MATCH(SMALL(_xlfn._xlws.FILTER(EO7:EO233,EN7:EN233&gt;cr),4),EO7:EO233,0)+6,1))</f>
        <v>CU14.Amer.Pearson</v>
      </c>
      <c r="EP237" s="6" t="str" cm="1">
        <f t="array" aca="1" ref="EP237" ca="1">INDIRECT(ADDRESS(MATCH(SMALL(_xlfn._xlws.FILTER(EP7:EP233,EV7:EV233&gt;cr),4),EP7:EP233,0)+6,1))</f>
        <v>AU24.SM</v>
      </c>
      <c r="EQ237" s="6" t="str" cm="1">
        <f t="array" aca="1" ref="EQ237" ca="1">INDIRECT(ADDRESS(MATCH(SMALL(_xlfn._xlws.FILTER(EQ7:EQ233,EV7:EV233&gt;cr),4),EQ7:EQ233,0)+6,1))</f>
        <v>BU01.RatingJaccard</v>
      </c>
      <c r="ER237" s="6" t="str" cm="1">
        <f t="array" aca="1" ref="ER237" ca="1">INDIRECT(ADDRESS(MATCH(LARGE(_xlfn._xlws.FILTER(ER7:ER233,EV7:EV233&gt;cr),4),ER7:ER233,0)+6,1))</f>
        <v>AU30.Singularity</v>
      </c>
      <c r="ES237" s="6" t="str" cm="1">
        <f t="array" aca="1" ref="ES237" ca="1">INDIRECT(ADDRESS(MATCH(LARGE(_xlfn._xlws.FILTER(ES7:ES233,EV7:EV233&gt;cr),4),ES7:ES233,0)+6,1))</f>
        <v>BU16.TANJ</v>
      </c>
      <c r="ET237" s="6" t="str" cm="1">
        <f t="array" aca="1" ref="ET237" ca="1">INDIRECT(ADDRESS(MATCH(LARGE(_xlfn._xlws.FILTER(ET7:ET233,EV7:EV233&gt;cr),4),ET7:ET233,0)+6,1))</f>
        <v>AU19.KL</v>
      </c>
      <c r="EU237" s="6" t="str" cm="1">
        <f t="array" aca="1" ref="EU237" ca="1">INDIRECT(ADDRESS(MATCH(LARGE(_xlfn._xlws.FILTER(EU7:EU233,EV7:EV233&gt;cr),4),EU7:EU233,0)+6,1))</f>
        <v>AU19.KL</v>
      </c>
      <c r="EV237" s="6" t="str" cm="1">
        <f t="array" aca="1" ref="EV237" ca="1">INDIRECT(ADDRESS(MATCH(LARGE(_xlfn._xlws.FILTER(EV7:EV233,EV7:EV233&gt;cr),4),EV7:EV233,0)+6,1))</f>
        <v>AU25.Coco</v>
      </c>
      <c r="EW237" s="6" t="str" cm="1">
        <f t="array" aca="1" ref="EW237" ca="1">INDIRECT(ADDRESS(MATCH(SMALL(_xlfn._xlws.FILTER(EW7:EW233,EV7:EV233&gt;cr),4),EW7:EW233,0)+6,1))</f>
        <v>BU17.RAPearson</v>
      </c>
      <c r="EX237" s="1" t="str" cm="1">
        <f t="array" aca="1" ref="EX237" ca="1">INDIRECT(ADDRESS(MATCH(SMALL(_xlfn._xlws.FILTER(EX7:EX233,FD7:FD233&gt;cr),4),EX7:EX233,0)+6,1))</f>
        <v>BI14.AmerJ</v>
      </c>
      <c r="EY237" s="1" t="str" cm="1">
        <f t="array" aca="1" ref="EY237" ca="1">INDIRECT(ADDRESS(MATCH(SMALL(_xlfn._xlws.FILTER(EY7:EY233,FD7:FD233&gt;cr),4),EY7:EY233,0)+6,1))</f>
        <v>BI22.ESim3</v>
      </c>
      <c r="EZ237" s="1" t="str" cm="1">
        <f t="array" aca="1" ref="EZ237" ca="1">INDIRECT(ADDRESS(MATCH(LARGE(_xlfn._xlws.FILTER(EZ7:EZ233,FD7:FD233&gt;cr),4),EZ7:EZ233,0)+6,1))</f>
        <v>BI14.AmerJ</v>
      </c>
      <c r="FA237" s="1" t="str" cm="1">
        <f t="array" aca="1" ref="FA237" ca="1">INDIRECT(ADDRESS(MATCH(LARGE(_xlfn._xlws.FILTER(FA7:FA233,FD7:FD233&gt;cr),4),FA7:FA233,0)+6,1))</f>
        <v>AU15.NNSM</v>
      </c>
      <c r="FB237" s="1" t="str" cm="1">
        <f t="array" aca="1" ref="FB237" ca="1">INDIRECT(ADDRESS(MATCH(LARGE(_xlfn._xlws.FILTER(FB7:FB233,FD7:FD233&gt;cr),4),FB7:FB233,0)+6,1))</f>
        <v>BI14.AmerJ</v>
      </c>
      <c r="FC237" s="1" t="str" cm="1">
        <f t="array" aca="1" ref="FC237" ca="1">INDIRECT(ADDRESS(MATCH(LARGE(_xlfn._xlws.FILTER(FC7:FC233,FD7:FD233&gt;cr),4),FC7:FC233,0)+6,1))</f>
        <v>BI01.PNCR</v>
      </c>
      <c r="FD237" s="1" t="str" cm="1">
        <f t="array" aca="1" ref="FD237" ca="1">INDIRECT(ADDRESS(MATCH(LARGE(_xlfn._xlws.FILTER(FD7:FD233,FD7:FD233&gt;cr),4),FD7:FD233,0)+6,1))</f>
        <v>AI01.Jaccard</v>
      </c>
      <c r="FE237" s="1" t="str" cm="1">
        <f t="array" aca="1" ref="FE237" ca="1">INDIRECT(ADDRESS(MATCH(SMALL(_xlfn._xlws.FILTER(FE7:FE233,FD7:FD233&gt;cr),4),FE7:FE233,0)+6,1))</f>
        <v>AU01.Jaccard</v>
      </c>
      <c r="FF237" s="6" t="str" cm="1">
        <f t="array" aca="1" ref="FF237" ca="1">INDIRECT(ADDRESS(MATCH(SMALL(_xlfn._xlws.FILTER(FF7:FF233,FL7:FL233&gt;cr),4),FF7:FF233,0)+6,1))</f>
        <v>CI14.Amer.QTI</v>
      </c>
      <c r="FG237" s="6" t="str" cm="1">
        <f t="array" aca="1" ref="FG237" ca="1">INDIRECT(ADDRESS(MATCH(SMALL(_xlfn._xlws.FILTER(FG7:FG233,FL7:FL233&gt;cr),4),FG7:FG233,0)+6,1))</f>
        <v>CI14.Amer.EMX1</v>
      </c>
      <c r="FH237" s="6" t="str" cm="1">
        <f t="array" aca="1" ref="FH237" ca="1">INDIRECT(ADDRESS(MATCH(LARGE(_xlfn._xlws.FILTER(FH7:FH233,FL7:FL233&gt;cr),4),FH7:FH233,0)+6,1))</f>
        <v>CI14.Amer.PSS</v>
      </c>
      <c r="FI237" s="6" t="str" cm="1">
        <f t="array" aca="1" ref="FI237" ca="1">INDIRECT(ADDRESS(MATCH(LARGE(_xlfn._xlws.FILTER(FI7:FI233,FL7:FL233&gt;cr),4),FI7:FI233,0)+6,1))</f>
        <v>AU15.NNSM</v>
      </c>
      <c r="FJ237" s="6" t="str" cm="1">
        <f t="array" aca="1" ref="FJ237" ca="1">INDIRECT(ADDRESS(MATCH(LARGE(_xlfn._xlws.FILTER(FJ7:FJ233,FL7:FL233&gt;cr),4),FJ7:FJ233,0)+6,1))</f>
        <v>BI14.AmerJ</v>
      </c>
      <c r="FK237" s="6" t="str" cm="1">
        <f t="array" aca="1" ref="FK237" ca="1">INDIRECT(ADDRESS(MATCH(LARGE(_xlfn._xlws.FILTER(FK7:FK233,FL7:FL233&gt;cr),4),FK7:FK233,0)+6,1))</f>
        <v>BI01.PNCR</v>
      </c>
      <c r="FL237" s="6" t="str" cm="1">
        <f t="array" aca="1" ref="FL237" ca="1">INDIRECT(ADDRESS(MATCH(LARGE(_xlfn._xlws.FILTER(FL7:FL233,FL7:FL233&gt;cr),4),FL7:FL233,0)+6,1))</f>
        <v>AI01.Jaccard</v>
      </c>
      <c r="FM237" s="6" t="str" cm="1">
        <f t="array" aca="1" ref="FM237" ca="1">INDIRECT(ADDRESS(MATCH(SMALL(_xlfn._xlws.FILTER(FM7:FM233,FL7:FL233&gt;cr),4),FM7:FM233,0)+6,1))</f>
        <v>AU22.ESim</v>
      </c>
      <c r="FN237" s="1" t="str" cm="1">
        <f t="array" aca="1" ref="FN237" ca="1">INDIRECT(ADDRESS(MATCH(SMALL(_xlfn._xlws.FILTER(FN7:FN233,FT7:FT233&gt;cr),4),FN7:FN233,0)+6,1))</f>
        <v>CI14.SMD.EMX1</v>
      </c>
      <c r="FO237" s="1" t="str" cm="1">
        <f t="array" aca="1" ref="FO237" ca="1">INDIRECT(ADDRESS(MATCH(SMALL(_xlfn._xlws.FILTER(FO7:FO233,FT7:FT233&gt;cr),4),FO7:FO233,0)+6,1))</f>
        <v>CI14.Amer.EMX1</v>
      </c>
      <c r="FP237" s="1" t="str" cm="1">
        <f t="array" aca="1" ref="FP237" ca="1">INDIRECT(ADDRESS(MATCH(LARGE(_xlfn._xlws.FILTER(FP7:FP233,FT7:FT233&gt;cr),4),FP7:FP233,0)+6,1))</f>
        <v>BI22.ESim3</v>
      </c>
      <c r="FQ237" s="1" t="str" cm="1">
        <f t="array" aca="1" ref="FQ237" ca="1">INDIRECT(ADDRESS(MATCH(LARGE(_xlfn._xlws.FILTER(FQ7:FQ233,FT7:FT233&gt;cr),4),FQ7:FQ233,0)+6,1))</f>
        <v>AU15.NNSM</v>
      </c>
      <c r="FR237" s="1" t="str" cm="1">
        <f t="array" aca="1" ref="FR237" ca="1">INDIRECT(ADDRESS(MATCH(LARGE(_xlfn._xlws.FILTER(FR7:FR233,FT7:FT233&gt;cr),4),FR7:FR233,0)+6,1))</f>
        <v>BI14.AmerJ</v>
      </c>
      <c r="FS237" s="1" t="str" cm="1">
        <f t="array" aca="1" ref="FS237" ca="1">INDIRECT(ADDRESS(MATCH(LARGE(_xlfn._xlws.FILTER(FS7:FS233,FT7:FT233&gt;cr),4),FS7:FS233,0)+6,1))</f>
        <v>BI01.PNCR</v>
      </c>
      <c r="FT237" s="1" t="str" cm="1">
        <f t="array" aca="1" ref="FT237" ca="1">INDIRECT(ADDRESS(MATCH(LARGE(_xlfn._xlws.FILTER(FT7:FT233,FT7:FT233&gt;cr),4),FT7:FT233,0)+6,1))</f>
        <v>AI01.Jaccard</v>
      </c>
      <c r="FU237" s="1" t="str" cm="1">
        <f t="array" aca="1" ref="FU237" ca="1">INDIRECT(ADDRESS(MATCH(SMALL(_xlfn._xlws.FILTER(FU7:FU233,FT7:FT233&gt;cr),4),FU7:FU233,0)+6,1))</f>
        <v>BU03.CPC</v>
      </c>
      <c r="FV237" s="6" t="str" cm="1">
        <f t="array" aca="1" ref="FV237" ca="1">INDIRECT(ADDRESS(MATCH(SMALL(_xlfn._xlws.FILTER(FV7:FV233,GB7:GB233&gt;cr),4),FV7:FV233,0)+6,1))</f>
        <v>AI28.RPB</v>
      </c>
      <c r="FW237" s="6" t="str" cm="1">
        <f t="array" aca="1" ref="FW237" ca="1">INDIRECT(ADDRESS(MATCH(SMALL(_xlfn._xlws.FILTER(FW7:FW233,GB7:GB233&gt;cr),4),FW7:FW233,0)+6,1))</f>
        <v>AI28.RPB</v>
      </c>
      <c r="FX237" s="6" t="str" cm="1">
        <f t="array" aca="1" ref="FX237" ca="1">INDIRECT(ADDRESS(MATCH(LARGE(_xlfn._xlws.FILTER(FX7:FX233,GB7:GB233&gt;cr),4),FX7:FX233,0)+6,1))</f>
        <v>BI01.PNCR</v>
      </c>
      <c r="FY237" s="6" t="str" cm="1">
        <f t="array" aca="1" ref="FY237" ca="1">INDIRECT(ADDRESS(MATCH(LARGE(_xlfn._xlws.FILTER(FY7:FY233,GB7:GB233&gt;cr),4),FY7:FY233,0)+6,1))</f>
        <v>AU15.NNSM</v>
      </c>
      <c r="FZ237" s="6" t="str" cm="1">
        <f t="array" aca="1" ref="FZ237" ca="1">INDIRECT(ADDRESS(MATCH(LARGE(_xlfn._xlws.FILTER(FZ7:FZ233,GB7:GB233&gt;cr),4),FZ7:FZ233,0)+6,1))</f>
        <v>BI01.PNCR</v>
      </c>
      <c r="GA237" s="6" t="str" cm="1">
        <f t="array" aca="1" ref="GA237" ca="1">INDIRECT(ADDRESS(MATCH(LARGE(_xlfn._xlws.FILTER(GA7:GA233,GB7:GB233&gt;cr),4),GA7:GA233,0)+6,1))</f>
        <v>AU25.Coco</v>
      </c>
      <c r="GB237" s="6" t="str" cm="1">
        <f t="array" aca="1" ref="GB237" ca="1">INDIRECT(ADDRESS(MATCH(LARGE(_xlfn._xlws.FILTER(GB7:GB233,GB7:GB233&gt;cr),4),GB7:GB233,0)+6,1))</f>
        <v>AI01.Jaccard</v>
      </c>
      <c r="GC237" s="6" t="str" cm="1">
        <f t="array" aca="1" ref="GC237" ca="1">INDIRECT(ADDRESS(MATCH(SMALL(_xlfn._xlws.FILTER(GC7:GC233,GB7:GB233&gt;cr),4),GC7:GC233,0)+6,1))</f>
        <v>BU15.NNSMJ</v>
      </c>
      <c r="GD237" s="1" t="str" cm="1">
        <f t="array" aca="1" ref="GD237" ca="1">INDIRECT(ADDRESS(MATCH(SMALL(_xlfn._xlws.FILTER(GD7:GD233,GJ7:GJ233&gt;cr),4),GD7:GD233,0)+6,1))</f>
        <v>AU07.PSS</v>
      </c>
      <c r="GE237" s="1" t="str" cm="1">
        <f t="array" aca="1" ref="GE237" ca="1">INDIRECT(ADDRESS(MATCH(SMALL(_xlfn._xlws.FILTER(GE7:GE233,GJ7:GJ233&gt;cr),4),GE7:GE233,0)+6,1))</f>
        <v>AU24.SM</v>
      </c>
      <c r="GF237" s="1" t="str" cm="1">
        <f t="array" aca="1" ref="GF237" ca="1">INDIRECT(ADDRESS(MATCH(LARGE(_xlfn._xlws.FILTER(GF7:GF233,GJ7:GJ233&gt;cr),4),GF7:GF233,0)+6,1))</f>
        <v>AU24.SM</v>
      </c>
      <c r="GG237" s="1" t="str" cm="1">
        <f t="array" aca="1" ref="GG237" ca="1">INDIRECT(ADDRESS(MATCH(LARGE(_xlfn._xlws.FILTER(GG7:GG233,GJ7:GJ233&gt;cr),4),GG7:GG233,0)+6,1))</f>
        <v>AU15.NNSM</v>
      </c>
      <c r="GH237" s="1" t="str" cm="1">
        <f t="array" aca="1" ref="GH237" ca="1">INDIRECT(ADDRESS(MATCH(LARGE(_xlfn._xlws.FILTER(GH7:GH233,GJ7:GJ233&gt;cr),4),GH7:GH233,0)+6,1))</f>
        <v>BU01.RelevantJaccard</v>
      </c>
      <c r="GI237" s="1" t="str" cm="1">
        <f t="array" aca="1" ref="GI237" ca="1">INDIRECT(ADDRESS(MATCH(LARGE(_xlfn._xlws.FILTER(GI7:GI233,GJ7:GJ233&gt;cr),4),GI7:GI233,0)+6,1))</f>
        <v>BU01.RelevantJaccard</v>
      </c>
      <c r="GJ237" s="1" t="str" cm="1">
        <f t="array" aca="1" ref="GJ237" ca="1">INDIRECT(ADDRESS(MATCH(LARGE(_xlfn._xlws.FILTER(GJ7:GJ233,GJ7:GJ233&gt;cr),4),GJ7:GJ233,0)+6,1))</f>
        <v>BU01.JacEDS</v>
      </c>
      <c r="GK237" s="1" t="str" cm="1">
        <f t="array" aca="1" ref="GK237" ca="1">INDIRECT(ADDRESS(MATCH(SMALL(_xlfn._xlws.FILTER(GK7:GK233,GJ7:GJ233&gt;cr),4),GK7:GK233,0)+6,1))</f>
        <v>AU03.Pearson</v>
      </c>
      <c r="GL237" s="6" t="e" cm="1" vm="1">
        <f t="array" aca="1" ref="GL237" ca="1">INDIRECT(ADDRESS(MATCH(SMALL(_xlfn._xlws.FILTER(GL7:GL233,GR7:GR233&gt;cr),4),GL7:GL233,0)+6,1))</f>
        <v>#VALUE!</v>
      </c>
      <c r="GM237" s="6" t="e" cm="1" vm="1">
        <f t="array" aca="1" ref="GM237" ca="1">INDIRECT(ADDRESS(MATCH(SMALL(_xlfn._xlws.FILTER(GM7:GM233,GR7:GR233&gt;cr),4),GM7:GM233,0)+6,1))</f>
        <v>#VALUE!</v>
      </c>
      <c r="GN237" s="6" t="e" cm="1" vm="1">
        <f t="array" aca="1" ref="GN237" ca="1">INDIRECT(ADDRESS(MATCH(LARGE(_xlfn._xlws.FILTER(GN7:GN233,GR7:GR233&gt;cr),4),GN7:GN233,0)+6,1))</f>
        <v>#VALUE!</v>
      </c>
      <c r="GO237" s="6" t="e" cm="1" vm="1">
        <f t="array" aca="1" ref="GO237" ca="1">INDIRECT(ADDRESS(MATCH(LARGE(_xlfn._xlws.FILTER(GO7:GO233,GR7:GR233&gt;cr),4),GO7:GO233,0)+6,1))</f>
        <v>#VALUE!</v>
      </c>
      <c r="GP237" s="6" t="e" cm="1" vm="1">
        <f t="array" aca="1" ref="GP237" ca="1">INDIRECT(ADDRESS(MATCH(LARGE(_xlfn._xlws.FILTER(GP7:GP233,GR7:GR233&gt;cr),4),GP7:GP233,0)+6,1))</f>
        <v>#VALUE!</v>
      </c>
      <c r="GQ237" s="6" t="e" cm="1" vm="1">
        <f t="array" aca="1" ref="GQ237" ca="1">INDIRECT(ADDRESS(MATCH(LARGE(_xlfn._xlws.FILTER(GQ7:GQ233,GR7:GR233&gt;cr),4),GQ7:GQ233,0)+6,1))</f>
        <v>#VALUE!</v>
      </c>
      <c r="GR237" s="6" t="e" cm="1" vm="1">
        <f t="array" aca="1" ref="GR237" ca="1">INDIRECT(ADDRESS(MATCH(LARGE(_xlfn._xlws.FILTER(GR7:GR233,GR7:GR233&gt;cr),4),GR7:GR233,0)+6,1))</f>
        <v>#VALUE!</v>
      </c>
      <c r="GS237" s="6" t="e" cm="1" vm="1">
        <f t="array" aca="1" ref="GS237" ca="1">INDIRECT(ADDRESS(MATCH(SMALL(_xlfn._xlws.FILTER(GS7:GS233,GR7:GR233&gt;cr),4),GS7:GS233,0)+6,1))</f>
        <v>#VALUE!</v>
      </c>
      <c r="GT237" s="1" t="e" cm="1" vm="1">
        <f t="array" aca="1" ref="GT237" ca="1">INDIRECT(ADDRESS(MATCH(SMALL(_xlfn._xlws.FILTER(GT7:GT233,GZ7:GZ233&gt;cr),4),GT7:GT233,0)+6,1))</f>
        <v>#VALUE!</v>
      </c>
      <c r="GU237" s="1" t="e" cm="1" vm="1">
        <f t="array" aca="1" ref="GU237" ca="1">INDIRECT(ADDRESS(MATCH(SMALL(_xlfn._xlws.FILTER(GU7:GU233,GZ7:GZ233&gt;cr),4),GU7:GU233,0)+6,1))</f>
        <v>#VALUE!</v>
      </c>
      <c r="GV237" s="1" t="e" cm="1" vm="1">
        <f t="array" aca="1" ref="GV237" ca="1">INDIRECT(ADDRESS(MATCH(LARGE(_xlfn._xlws.FILTER(GV7:GV233,GZ7:GZ233&gt;cr),4),GV7:GV233,0)+6,1))</f>
        <v>#VALUE!</v>
      </c>
      <c r="GW237" s="1" t="e" cm="1" vm="1">
        <f t="array" aca="1" ref="GW237" ca="1">INDIRECT(ADDRESS(MATCH(LARGE(_xlfn._xlws.FILTER(GW7:GW233,GZ7:GZ233&gt;cr),4),GW7:GW233,0)+6,1))</f>
        <v>#VALUE!</v>
      </c>
      <c r="GX237" s="1" t="e" cm="1" vm="1">
        <f t="array" aca="1" ref="GX237" ca="1">INDIRECT(ADDRESS(MATCH(LARGE(_xlfn._xlws.FILTER(GX7:GX233,GZ7:GZ233&gt;cr),4),GX7:GX233,0)+6,1))</f>
        <v>#VALUE!</v>
      </c>
      <c r="GY237" s="1" t="e" cm="1" vm="1">
        <f t="array" aca="1" ref="GY237" ca="1">INDIRECT(ADDRESS(MATCH(LARGE(_xlfn._xlws.FILTER(GY7:GY233,GZ7:GZ233&gt;cr),4),GY7:GY233,0)+6,1))</f>
        <v>#VALUE!</v>
      </c>
      <c r="GZ237" s="1" t="e" cm="1" vm="1">
        <f t="array" aca="1" ref="GZ237" ca="1">INDIRECT(ADDRESS(MATCH(LARGE(_xlfn._xlws.FILTER(GZ7:GZ233,GZ7:GZ233&gt;cr),4),GZ7:GZ233,0)+6,1))</f>
        <v>#VALUE!</v>
      </c>
      <c r="HA237" s="1" t="e" cm="1" vm="1">
        <f t="array" aca="1" ref="HA237" ca="1">INDIRECT(ADDRESS(MATCH(SMALL(_xlfn._xlws.FILTER(HA7:HA233,GZ7:GZ233&gt;cr),4),HA7:HA233,0)+6,1))</f>
        <v>#VALUE!</v>
      </c>
      <c r="HB237" s="6" t="str" cm="1">
        <f t="array" aca="1" ref="HB237" ca="1">INDIRECT(ADDRESS(MATCH(SMALL(_xlfn._xlws.FILTER(HB7:HB233,HH7:HH233&gt;cr),4),HB7:HB233,0)+6,1))</f>
        <v>CI01.IJ.PSS</v>
      </c>
      <c r="HC237" s="6" t="str" cm="1">
        <f t="array" aca="1" ref="HC237" ca="1">INDIRECT(ADDRESS(MATCH(SMALL(_xlfn._xlws.FILTER(HC7:HC233,HH7:HH233&gt;cr),4),HC7:HC233,0)+6,1))</f>
        <v>CI01.IJ.PSS</v>
      </c>
      <c r="HD237" s="6" t="str" cm="1">
        <f t="array" aca="1" ref="HD237" ca="1">INDIRECT(ADDRESS(MATCH(LARGE(_xlfn._xlws.FILTER(HD7:HD233,HH7:HH233&gt;cr),4),HD7:HD233,0)+6,1))</f>
        <v>BI14.AmerJ</v>
      </c>
      <c r="HE237" s="6" t="str" cm="1">
        <f t="array" aca="1" ref="HE237" ca="1">INDIRECT(ADDRESS(MATCH(LARGE(_xlfn._xlws.FILTER(HE7:HE233,HH7:HH233&gt;cr),4),HE7:HE233,0)+6,1))</f>
        <v>AU01.Jaccard</v>
      </c>
      <c r="HF237" s="6" t="str" cm="1">
        <f t="array" aca="1" ref="HF237" ca="1">INDIRECT(ADDRESS(MATCH(LARGE(_xlfn._xlws.FILTER(HF7:HF233,HH7:HH233&gt;cr),4),HF7:HF233,0)+6,1))</f>
        <v>BI14.Amer</v>
      </c>
      <c r="HG237" s="6" t="str" cm="1">
        <f t="array" aca="1" ref="HG237" ca="1">INDIRECT(ADDRESS(MATCH(LARGE(_xlfn._xlws.FILTER(HG7:HG233,HH7:HH233&gt;cr),4),HG7:HG233,0)+6,1))</f>
        <v>AI01.Jaccard</v>
      </c>
      <c r="HH237" s="6" t="str" cm="1">
        <f t="array" aca="1" ref="HH237" ca="1">INDIRECT(ADDRESS(MATCH(LARGE(_xlfn._xlws.FILTER(HH7:HH233,HH7:HH233&gt;cr),4),HH7:HH233,0)+6,1))</f>
        <v>AI01.Jaccard</v>
      </c>
      <c r="HI237" s="6" t="str" cm="1">
        <f t="array" aca="1" ref="HI237" ca="1">INDIRECT(ADDRESS(MATCH(SMALL(_xlfn._xlws.FILTER(HI7:HI233,HH7:HH233&gt;cr),4),HI7:HI233,0)+6,1))</f>
        <v>BU16.TAJ</v>
      </c>
      <c r="HJ237" s="1" t="e" cm="1" vm="1">
        <f t="array" aca="1" ref="HJ237" ca="1">INDIRECT(ADDRESS(MATCH(SMALL(_xlfn._xlws.FILTER(HJ7:HJ233,HP7:HP233&gt;cr),4),HJ7:HJ233,0)+6,1))</f>
        <v>#VALUE!</v>
      </c>
      <c r="HK237" s="1" t="e" cm="1" vm="1">
        <f t="array" aca="1" ref="HK237" ca="1">INDIRECT(ADDRESS(MATCH(SMALL(_xlfn._xlws.FILTER(HK7:HK233,HP7:HP233&gt;cr),4),HK7:HK233,0)+6,1))</f>
        <v>#VALUE!</v>
      </c>
      <c r="HL237" s="1" t="e" cm="1" vm="1">
        <f t="array" aca="1" ref="HL237" ca="1">INDIRECT(ADDRESS(MATCH(LARGE(_xlfn._xlws.FILTER(HL7:HL233,HP7:HP233&gt;cr),4),HL7:HL233,0)+6,1))</f>
        <v>#VALUE!</v>
      </c>
      <c r="HM237" s="1" t="e" cm="1" vm="1">
        <f t="array" aca="1" ref="HM237" ca="1">INDIRECT(ADDRESS(MATCH(LARGE(_xlfn._xlws.FILTER(HM7:HM233,HP7:HP233&gt;cr),4),HM7:HM233,0)+6,1))</f>
        <v>#VALUE!</v>
      </c>
      <c r="HN237" s="1" t="e" cm="1" vm="1">
        <f t="array" aca="1" ref="HN237" ca="1">INDIRECT(ADDRESS(MATCH(LARGE(_xlfn._xlws.FILTER(HN7:HN233,HP7:HP233&gt;cr),4),HN7:HN233,0)+6,1))</f>
        <v>#VALUE!</v>
      </c>
      <c r="HO237" s="1" t="e" cm="1" vm="1">
        <f t="array" aca="1" ref="HO237" ca="1">INDIRECT(ADDRESS(MATCH(LARGE(_xlfn._xlws.FILTER(HO7:HO233,HP7:HP233&gt;cr),4),HO7:HO233,0)+6,1))</f>
        <v>#VALUE!</v>
      </c>
      <c r="HP237" s="1" t="e" cm="1" vm="1">
        <f t="array" aca="1" ref="HP237" ca="1">INDIRECT(ADDRESS(MATCH(LARGE(_xlfn._xlws.FILTER(HP7:HP233,HP7:HP233&gt;cr),4),HP7:HP233,0)+6,1))</f>
        <v>#VALUE!</v>
      </c>
      <c r="HQ237" s="1" t="e" cm="1" vm="1">
        <f t="array" aca="1" ref="HQ237" ca="1">INDIRECT(ADDRESS(MATCH(SMALL(_xlfn._xlws.FILTER(HQ7:HQ233,HP7:HP233&gt;cr),4),HQ7:HQ233,0)+6,1))</f>
        <v>#VALUE!</v>
      </c>
      <c r="HR237" s="6" t="e" cm="1" vm="1">
        <f t="array" aca="1" ref="HR237" ca="1">INDIRECT(ADDRESS(MATCH(SMALL(_xlfn._xlws.FILTER(HR7:HR233,HX7:HX233&gt;cr),4),HR7:HR233,0)+6,1))</f>
        <v>#VALUE!</v>
      </c>
      <c r="HS237" s="6" t="e" cm="1" vm="1">
        <f t="array" aca="1" ref="HS237" ca="1">INDIRECT(ADDRESS(MATCH(SMALL(_xlfn._xlws.FILTER(HS7:HS233,HX7:HX233&gt;cr),4),HS7:HS233,0)+6,1))</f>
        <v>#VALUE!</v>
      </c>
      <c r="HT237" s="6" t="e" cm="1" vm="1">
        <f t="array" aca="1" ref="HT237" ca="1">INDIRECT(ADDRESS(MATCH(LARGE(_xlfn._xlws.FILTER(HT7:HT233,HX7:HX233&gt;cr),4),HT7:HT233,0)+6,1))</f>
        <v>#VALUE!</v>
      </c>
      <c r="HU237" s="6" t="e" cm="1" vm="1">
        <f t="array" aca="1" ref="HU237" ca="1">INDIRECT(ADDRESS(MATCH(LARGE(_xlfn._xlws.FILTER(HU7:HU233,HX7:HX233&gt;cr),4),HU7:HU233,0)+6,1))</f>
        <v>#VALUE!</v>
      </c>
      <c r="HV237" s="6" t="e" cm="1" vm="1">
        <f t="array" aca="1" ref="HV237" ca="1">INDIRECT(ADDRESS(MATCH(LARGE(_xlfn._xlws.FILTER(HV7:HV233,HX7:HX233&gt;cr),4),HV7:HV233,0)+6,1))</f>
        <v>#VALUE!</v>
      </c>
      <c r="HW237" s="6" t="e" cm="1" vm="1">
        <f t="array" aca="1" ref="HW237" ca="1">INDIRECT(ADDRESS(MATCH(LARGE(_xlfn._xlws.FILTER(HW7:HW233,HX7:HX233&gt;cr),4),HW7:HW233,0)+6,1))</f>
        <v>#VALUE!</v>
      </c>
      <c r="HX237" s="6" t="e" cm="1" vm="1">
        <f t="array" aca="1" ref="HX237" ca="1">INDIRECT(ADDRESS(MATCH(LARGE(_xlfn._xlws.FILTER(HX7:HX233,HX7:HX233&gt;cr),4),HX7:HX233,0)+6,1))</f>
        <v>#VALUE!</v>
      </c>
      <c r="HY237" s="6" t="e" cm="1" vm="1">
        <f t="array" aca="1" ref="HY237" ca="1">INDIRECT(ADDRESS(MATCH(SMALL(_xlfn._xlws.FILTER(HY7:HY233,HX7:HX233&gt;cr),4),HY7:HY233,0)+6,1))</f>
        <v>#VALUE!</v>
      </c>
      <c r="HZ237" s="1" t="e" cm="1" vm="1">
        <f t="array" aca="1" ref="HZ237" ca="1">INDIRECT(ADDRESS(MATCH(SMALL(_xlfn._xlws.FILTER(HZ7:HZ233,IF7:IF233&gt;cr),4),HZ7:HZ233,0)+6,1))</f>
        <v>#VALUE!</v>
      </c>
      <c r="IA237" s="1" t="e" cm="1" vm="1">
        <f t="array" aca="1" ref="IA237" ca="1">INDIRECT(ADDRESS(MATCH(SMALL(_xlfn._xlws.FILTER(IA7:IA233,IF7:IF233&gt;cr),4),IA7:IA233,0)+6,1))</f>
        <v>#VALUE!</v>
      </c>
      <c r="IB237" s="1" t="e" cm="1" vm="1">
        <f t="array" aca="1" ref="IB237" ca="1">INDIRECT(ADDRESS(MATCH(LARGE(_xlfn._xlws.FILTER(IB7:IB233,IF7:IF233&gt;cr),4),IB7:IB233,0)+6,1))</f>
        <v>#VALUE!</v>
      </c>
      <c r="IC237" s="1" t="e" cm="1" vm="1">
        <f t="array" aca="1" ref="IC237" ca="1">INDIRECT(ADDRESS(MATCH(LARGE(_xlfn._xlws.FILTER(IC7:IC233,IF7:IF233&gt;cr),4),IC7:IC233,0)+6,1))</f>
        <v>#VALUE!</v>
      </c>
      <c r="ID237" s="1" t="e" cm="1" vm="1">
        <f t="array" aca="1" ref="ID237" ca="1">INDIRECT(ADDRESS(MATCH(LARGE(_xlfn._xlws.FILTER(ID7:ID233,IF7:IF233&gt;cr),4),ID7:ID233,0)+6,1))</f>
        <v>#VALUE!</v>
      </c>
      <c r="IE237" s="1" t="e" cm="1" vm="1">
        <f t="array" aca="1" ref="IE237" ca="1">INDIRECT(ADDRESS(MATCH(LARGE(_xlfn._xlws.FILTER(IE7:IE233,IF7:IF233&gt;cr),4),IE7:IE233,0)+6,1))</f>
        <v>#VALUE!</v>
      </c>
      <c r="IF237" s="1" t="e" cm="1" vm="1">
        <f t="array" aca="1" ref="IF237" ca="1">INDIRECT(ADDRESS(MATCH(LARGE(_xlfn._xlws.FILTER(IF7:IF233,IF7:IF233&gt;cr),4),IF7:IF233,0)+6,1))</f>
        <v>#VALUE!</v>
      </c>
      <c r="IG237" s="1" t="e" cm="1" vm="1">
        <f t="array" aca="1" ref="IG237" ca="1">INDIRECT(ADDRESS(MATCH(SMALL(_xlfn._xlws.FILTER(IG7:IG233,IF7:IF233&gt;cr),4),IG7:IG233,0)+6,1))</f>
        <v>#VALUE!</v>
      </c>
      <c r="IH237" s="6" t="e" cm="1" vm="1">
        <f t="array" aca="1" ref="IH237" ca="1">INDIRECT(ADDRESS(MATCH(SMALL(_xlfn._xlws.FILTER(IH7:IH233,IN7:IN233&gt;cr),4),IH7:IH233,0)+6,1))</f>
        <v>#VALUE!</v>
      </c>
      <c r="II237" s="6" t="e" cm="1" vm="1">
        <f t="array" aca="1" ref="II237" ca="1">INDIRECT(ADDRESS(MATCH(SMALL(_xlfn._xlws.FILTER(II7:II233,IN7:IN233&gt;cr),4),II7:II233,0)+6,1))</f>
        <v>#VALUE!</v>
      </c>
      <c r="IJ237" s="6" t="e" cm="1" vm="1">
        <f t="array" aca="1" ref="IJ237" ca="1">INDIRECT(ADDRESS(MATCH(LARGE(_xlfn._xlws.FILTER(IJ7:IJ233,IN7:IN233&gt;cr),4),IJ7:IJ233,0)+6,1))</f>
        <v>#VALUE!</v>
      </c>
      <c r="IK237" s="6" t="e" cm="1" vm="1">
        <f t="array" aca="1" ref="IK237" ca="1">INDIRECT(ADDRESS(MATCH(LARGE(_xlfn._xlws.FILTER(IK7:IK233,IN7:IN233&gt;cr),4),IK7:IK233,0)+6,1))</f>
        <v>#VALUE!</v>
      </c>
      <c r="IL237" s="6" t="e" cm="1" vm="1">
        <f t="array" aca="1" ref="IL237" ca="1">INDIRECT(ADDRESS(MATCH(LARGE(_xlfn._xlws.FILTER(IL7:IL233,IN7:IN233&gt;cr),4),IL7:IL233,0)+6,1))</f>
        <v>#VALUE!</v>
      </c>
      <c r="IM237" s="6" t="e" cm="1" vm="1">
        <f t="array" aca="1" ref="IM237" ca="1">INDIRECT(ADDRESS(MATCH(LARGE(_xlfn._xlws.FILTER(IM7:IM233,IN7:IN233&gt;cr),4),IM7:IM233,0)+6,1))</f>
        <v>#VALUE!</v>
      </c>
      <c r="IN237" s="6" t="e" cm="1" vm="1">
        <f t="array" aca="1" ref="IN237" ca="1">INDIRECT(ADDRESS(MATCH(LARGE(_xlfn._xlws.FILTER(IN7:IN233,IN7:IN233&gt;cr),4),IN7:IN233,0)+6,1))</f>
        <v>#VALUE!</v>
      </c>
      <c r="IO237" s="6" t="e" cm="1" vm="1">
        <f t="array" aca="1" ref="IO237" ca="1">INDIRECT(ADDRESS(MATCH(SMALL(_xlfn._xlws.FILTER(IO7:IO233,IN7:IN233&gt;cr),4),IO7:IO233,0)+6,1))</f>
        <v>#VALUE!</v>
      </c>
      <c r="IP237" s="1" t="e" cm="1" vm="1">
        <f t="array" aca="1" ref="IP237" ca="1">INDIRECT(ADDRESS(MATCH(SMALL(_xlfn._xlws.FILTER(IP7:IP233,IV7:IV233&gt;cr),4),IP7:IP233,0)+6,1))</f>
        <v>#VALUE!</v>
      </c>
      <c r="IQ237" s="1" t="e" cm="1" vm="1">
        <f t="array" aca="1" ref="IQ237" ca="1">INDIRECT(ADDRESS(MATCH(SMALL(_xlfn._xlws.FILTER(IQ7:IQ233,IV7:IV233&gt;cr),4),IQ7:IQ233,0)+6,1))</f>
        <v>#VALUE!</v>
      </c>
      <c r="IR237" s="1" t="e" cm="1" vm="1">
        <f t="array" aca="1" ref="IR237" ca="1">INDIRECT(ADDRESS(MATCH(LARGE(_xlfn._xlws.FILTER(IR7:IR233,IV7:IV233&gt;cr),4),IR7:IR233,0)+6,1))</f>
        <v>#VALUE!</v>
      </c>
      <c r="IS237" s="1" t="e" cm="1" vm="1">
        <f t="array" aca="1" ref="IS237" ca="1">INDIRECT(ADDRESS(MATCH(LARGE(_xlfn._xlws.FILTER(IS7:IS233,IV7:IV233&gt;cr),4),IS7:IS233,0)+6,1))</f>
        <v>#VALUE!</v>
      </c>
      <c r="IT237" s="1" t="e" cm="1" vm="1">
        <f t="array" aca="1" ref="IT237" ca="1">INDIRECT(ADDRESS(MATCH(LARGE(_xlfn._xlws.FILTER(IT7:IT233,IV7:IV233&gt;cr),4),IT7:IT233,0)+6,1))</f>
        <v>#VALUE!</v>
      </c>
      <c r="IU237" s="1" t="e" cm="1" vm="1">
        <f t="array" aca="1" ref="IU237" ca="1">INDIRECT(ADDRESS(MATCH(LARGE(_xlfn._xlws.FILTER(IU7:IU233,IV7:IV233&gt;cr),4),IU7:IU233,0)+6,1))</f>
        <v>#VALUE!</v>
      </c>
      <c r="IV237" s="1" t="e" cm="1" vm="1">
        <f t="array" aca="1" ref="IV237" ca="1">INDIRECT(ADDRESS(MATCH(LARGE(_xlfn._xlws.FILTER(IV7:IV233,IV7:IV233&gt;cr),4),IV7:IV233,0)+6,1))</f>
        <v>#VALUE!</v>
      </c>
      <c r="IW237" s="1" t="e" cm="1" vm="1">
        <f t="array" aca="1" ref="IW237" ca="1">INDIRECT(ADDRESS(MATCH(SMALL(_xlfn._xlws.FILTER(IW7:IW233,IV7:IV233&gt;cr),4),IW7:IW233,0)+6,1))</f>
        <v>#VALUE!</v>
      </c>
      <c r="IX237" s="6" t="e" cm="1" vm="1">
        <f t="array" aca="1" ref="IX237" ca="1">INDIRECT(ADDRESS(MATCH(SMALL(_xlfn._xlws.FILTER(IX7:IX233,JD7:JD233&gt;cr),4),IX7:IX233,0)+6,1))</f>
        <v>#VALUE!</v>
      </c>
      <c r="IY237" s="6" t="e" cm="1" vm="1">
        <f t="array" aca="1" ref="IY237" ca="1">INDIRECT(ADDRESS(MATCH(SMALL(_xlfn._xlws.FILTER(IY7:IY233,JD7:JD233&gt;cr),4),IY7:IY233,0)+6,1))</f>
        <v>#VALUE!</v>
      </c>
      <c r="IZ237" s="6" t="e" cm="1" vm="1">
        <f t="array" aca="1" ref="IZ237" ca="1">INDIRECT(ADDRESS(MATCH(LARGE(_xlfn._xlws.FILTER(IZ7:IZ233,JD7:JD233&gt;cr),4),IZ7:IZ233,0)+6,1))</f>
        <v>#VALUE!</v>
      </c>
      <c r="JA237" s="6" t="e" cm="1" vm="1">
        <f t="array" aca="1" ref="JA237" ca="1">INDIRECT(ADDRESS(MATCH(LARGE(_xlfn._xlws.FILTER(JA7:JA233,JD7:JD233&gt;cr),4),JA7:JA233,0)+6,1))</f>
        <v>#VALUE!</v>
      </c>
      <c r="JB237" s="6" t="e" cm="1" vm="1">
        <f t="array" aca="1" ref="JB237" ca="1">INDIRECT(ADDRESS(MATCH(LARGE(_xlfn._xlws.FILTER(JB7:JB233,JD7:JD233&gt;cr),4),JB7:JB233,0)+6,1))</f>
        <v>#VALUE!</v>
      </c>
      <c r="JC237" s="6" t="e" cm="1" vm="1">
        <f t="array" aca="1" ref="JC237" ca="1">INDIRECT(ADDRESS(MATCH(LARGE(_xlfn._xlws.FILTER(JC7:JC233,JD7:JD233&gt;cr),4),JC7:JC233,0)+6,1))</f>
        <v>#VALUE!</v>
      </c>
      <c r="JD237" s="6" t="e" cm="1" vm="1">
        <f t="array" aca="1" ref="JD237" ca="1">INDIRECT(ADDRESS(MATCH(LARGE(_xlfn._xlws.FILTER(JD7:JD233,JD7:JD233&gt;cr),4),JD7:JD233,0)+6,1))</f>
        <v>#VALUE!</v>
      </c>
      <c r="JE237" s="6" t="e" cm="1" vm="1">
        <f t="array" aca="1" ref="JE237" ca="1">INDIRECT(ADDRESS(MATCH(SMALL(_xlfn._xlws.FILTER(JE7:JE233,JD7:JD233&gt;cr),4),JE7:JE233,0)+6,1))</f>
        <v>#VALUE!</v>
      </c>
      <c r="JF237" s="1" t="e" cm="1" vm="1">
        <f t="array" aca="1" ref="JF237" ca="1">INDIRECT(ADDRESS(MATCH(SMALL(_xlfn._xlws.FILTER(JF7:JF233,JL7:JL233&gt;cr),4),JF7:JF233,0)+6,1))</f>
        <v>#VALUE!</v>
      </c>
      <c r="JG237" s="1" t="e" cm="1" vm="1">
        <f t="array" aca="1" ref="JG237" ca="1">INDIRECT(ADDRESS(MATCH(SMALL(_xlfn._xlws.FILTER(JG7:JG233,JL7:JL233&gt;cr),4),JG7:JG233,0)+6,1))</f>
        <v>#VALUE!</v>
      </c>
      <c r="JH237" s="1" t="e" cm="1" vm="1">
        <f t="array" aca="1" ref="JH237" ca="1">INDIRECT(ADDRESS(MATCH(LARGE(_xlfn._xlws.FILTER(JH7:JH233,JL7:JL233&gt;cr),4),JH7:JH233,0)+6,1))</f>
        <v>#VALUE!</v>
      </c>
      <c r="JI237" s="1" t="e" cm="1" vm="1">
        <f t="array" aca="1" ref="JI237" ca="1">INDIRECT(ADDRESS(MATCH(LARGE(_xlfn._xlws.FILTER(JI7:JI233,JL7:JL233&gt;cr),4),JI7:JI233,0)+6,1))</f>
        <v>#VALUE!</v>
      </c>
      <c r="JJ237" s="1" t="e" cm="1" vm="1">
        <f t="array" aca="1" ref="JJ237" ca="1">INDIRECT(ADDRESS(MATCH(LARGE(_xlfn._xlws.FILTER(JJ7:JJ233,JL7:JL233&gt;cr),4),JJ7:JJ233,0)+6,1))</f>
        <v>#VALUE!</v>
      </c>
      <c r="JK237" s="1" t="e" cm="1" vm="1">
        <f t="array" aca="1" ref="JK237" ca="1">INDIRECT(ADDRESS(MATCH(LARGE(_xlfn._xlws.FILTER(JK7:JK233,JL7:JL233&gt;cr),4),JK7:JK233,0)+6,1))</f>
        <v>#VALUE!</v>
      </c>
      <c r="JL237" s="1" t="e" cm="1" vm="1">
        <f t="array" aca="1" ref="JL237" ca="1">INDIRECT(ADDRESS(MATCH(LARGE(_xlfn._xlws.FILTER(JL7:JL233,JL7:JL233&gt;cr),4),JL7:JL233,0)+6,1))</f>
        <v>#VALUE!</v>
      </c>
      <c r="JM237" s="1" t="e" cm="1" vm="1">
        <f t="array" aca="1" ref="JM237" ca="1">INDIRECT(ADDRESS(MATCH(SMALL(_xlfn._xlws.FILTER(JM7:JM233,JL7:JL233&gt;cr),4),JM7:JM233,0)+6,1))</f>
        <v>#VALUE!</v>
      </c>
      <c r="JN237" s="9" t="str" cm="1">
        <f t="array" aca="1" ref="JN237" ca="1">INDIRECT(ADDRESS(MATCH(SMALL(_xlfn.LET(_xlpm.x,IF(ISNUMBER(JN7:JN233),JN7:JN233),_xlpm.y,IF(ISNUMBER(JT7:JT233),JT7:JT233),_xlfn._xlws.FILTER(_xlpm.x,_xlpm.y&gt;cr)),4),JN7:JN233,0)+6,1))</f>
        <v>BI07.NHMS</v>
      </c>
      <c r="JO237" s="9" t="str" cm="1">
        <f t="array" aca="1" ref="JO237" ca="1">INDIRECT(ADDRESS(MATCH(SMALL(_xlfn.LET(_xlpm.x,IF(ISNUMBER(JO7:JO233),JO7:JO233),_xlpm.y,IF(ISNUMBER(JT7:JT233),JT7:JT233),_xlfn._xlws.FILTER(_xlpm.x,_xlpm.y&gt;cr)),4),JO7:JO233,0)+6,1))</f>
        <v>AI15.NNSM</v>
      </c>
      <c r="JP237" s="9" t="str" cm="1">
        <f t="array" aca="1" ref="JP237" ca="1">INDIRECT(ADDRESS(MATCH(LARGE(_xlfn.LET(_xlpm.x,IF(ISNUMBER(JP7:JP233),JP7:JP233),_xlpm.y,IF(ISNUMBER(JT7:JT233),JT7:JT233),_xlfn._xlws.FILTER(_xlpm.x,_xlpm.y&gt;cr)),4),JP7:JP233,0)+6,1))</f>
        <v>BI07.NHMS</v>
      </c>
      <c r="JQ237" s="9" t="str" cm="1">
        <f t="array" aca="1" ref="JQ237" ca="1">INDIRECT(ADDRESS(MATCH(LARGE(_xlfn.LET(_xlpm.x,IF(ISNUMBER(JQ7:JQ233),JQ7:JQ233),_xlpm.y,IF(ISNUMBER(JT7:JT233),JT7:JT233),_xlfn._xlws.FILTER(_xlpm.x,_xlpm.y&gt;cr)),4),JQ7:JQ233,0)+6,1))</f>
        <v>AU15.NNSM</v>
      </c>
      <c r="JR237" s="9" t="str" cm="1">
        <f t="array" aca="1" ref="JR237" ca="1">INDIRECT(ADDRESS(MATCH(LARGE(_xlfn.LET(_xlpm.x,IF(ISNUMBER(JR7:JR233),JR7:JR233),_xlpm.y,IF(ISNUMBER(JT7:JT233),JT7:JT233),_xlfn._xlws.FILTER(_xlpm.x,_xlpm.y&gt;cr)),4),JR7:JR233,0)+6,1))</f>
        <v>BI14.Amer</v>
      </c>
      <c r="JS237" s="9" t="str" cm="1">
        <f t="array" aca="1" ref="JS237" ca="1">INDIRECT(ADDRESS(MATCH(LARGE(_xlfn.LET(_xlpm.x,IF(ISNUMBER(JS7:JS233),JS7:JS233),_xlpm.y,IF(ISNUMBER(JT7:JT233),JT7:JT233),_xlfn._xlws.FILTER(_xlpm.x,_xlpm.y&gt;cr)),4),JS7:JS233,0)+6,1))</f>
        <v>BI01.PNCR</v>
      </c>
      <c r="JT237" s="9" t="str" cm="1">
        <f t="array" aca="1" ref="JT237" ca="1">INDIRECT(ADDRESS(MATCH(LARGE(_xlfn.LET(_xlpm.x,IF(ISNUMBER(JT7:JT233),JT7:JT233),_xlpm.y,IF(ISNUMBER(JT7:JT233),JT7:JT233),_xlfn._xlws.FILTER(_xlpm.x,_xlpm.y&gt;cr)),4),JT7:JT233,0)+6,1))</f>
        <v>BI01.Dice</v>
      </c>
      <c r="JU237" s="9" t="str" cm="1">
        <f t="array" aca="1" ref="JU237" ca="1">INDIRECT(ADDRESS(MATCH(SMALL(_xlfn.LET(_xlpm.x,IF(ISNUMBER(JU7:JU233),JU7:JU233),_xlpm.y,IF(ISNUMBER(JT7:JT233),JT7:JT233),_xlfn._xlws.FILTER(_xlpm.x,_xlpm.y&gt;cr)),4),JU7:JU233,0)+6,1))</f>
        <v>BU03.PearsonJ</v>
      </c>
      <c r="JV237" s="1" t="str" cm="1">
        <f t="array" aca="1" ref="JV237" ca="1">INDEX(_xlfn._xlws.FILTER(JV7:JV233,ISTEXT(JV7:JV233)),MODE(MATCH(_xlfn._xlws.FILTER(JV7:JV233,ISTEXT(JV7:JV233)),_xlfn._xlws.FILTER(JV7:JV233,ISTEXT(JV7:JV233)),0)))</f>
        <v>k=5, r=0.1</v>
      </c>
      <c r="JW237" s="1" t="str" cm="1">
        <f t="array" aca="1" ref="JW237" ca="1">INDEX(_xlfn._xlws.FILTER(JW7:JW233,ISTEXT(JW7:JW233)),MODE(MATCH(_xlfn._xlws.FILTER(JW7:JW233,ISTEXT(JW7:JW233)),_xlfn._xlws.FILTER(JW7:JW233,ISTEXT(JW7:JW233)),0)))</f>
        <v>k=5, r=0.1</v>
      </c>
      <c r="JX237" s="1" t="str" cm="1">
        <f t="array" aca="1" ref="JX237" ca="1">INDEX(_xlfn._xlws.FILTER(JX7:JX233,ISTEXT(JX7:JX233)),MODE(MATCH(_xlfn._xlws.FILTER(JX7:JX233,ISTEXT(JX7:JX233)),_xlfn._xlws.FILTER(JX7:JX233,ISTEXT(JX7:JX233)),0)))</f>
        <v>k=10, r=0.1</v>
      </c>
      <c r="JY237" s="1" t="str" cm="1">
        <f t="array" aca="1" ref="JY237" ca="1">INDEX(_xlfn._xlws.FILTER(JY7:JY233,ISTEXT(JY7:JY233)),MODE(MATCH(_xlfn._xlws.FILTER(JY7:JY233,ISTEXT(JY7:JY233)),_xlfn._xlws.FILTER(JY7:JY233,ISTEXT(JY7:JY233)),0)))</f>
        <v>k=5, r=0.9</v>
      </c>
      <c r="JZ237" s="1" t="str" cm="1">
        <f t="array" aca="1" ref="JZ237" ca="1">INDEX(_xlfn._xlws.FILTER(JZ7:JZ233,ISTEXT(JZ7:JZ233)),MODE(MATCH(_xlfn._xlws.FILTER(JZ7:JZ233,ISTEXT(JZ7:JZ233)),_xlfn._xlws.FILTER(JZ7:JZ233,ISTEXT(JZ7:JZ233)),0)))</f>
        <v>k=5, r=0.1</v>
      </c>
      <c r="KA237" s="1" t="str" cm="1">
        <f t="array" aca="1" ref="KA237" ca="1">INDEX(_xlfn._xlws.FILTER(KA7:KA233,ISTEXT(KA7:KA233)),MODE(MATCH(_xlfn._xlws.FILTER(KA7:KA233,ISTEXT(KA7:KA233)),_xlfn._xlws.FILTER(KA7:KA233,ISTEXT(KA7:KA233)),0)))</f>
        <v>k=10, r=0.1</v>
      </c>
      <c r="KB237" s="1" t="str" cm="1">
        <f t="array" aca="1" ref="KB237" ca="1">INDEX(_xlfn._xlws.FILTER(KB7:KB233,ISTEXT(KB7:KB233)),MODE(MATCH(_xlfn._xlws.FILTER(KB7:KB233,ISTEXT(KB7:KB233)),_xlfn._xlws.FILTER(KB7:KB233,ISTEXT(KB7:KB233)),0)))</f>
        <v>k=5, r=0.1</v>
      </c>
      <c r="KC237" s="1" t="str" cm="1">
        <f t="array" aca="1" ref="KC237" ca="1">INDEX(_xlfn._xlws.FILTER(KC7:KC233,ISTEXT(KC7:KC233)),MODE(MATCH(_xlfn._xlws.FILTER(KC7:KC233,ISTEXT(KC7:KC233)),_xlfn._xlws.FILTER(KC7:KC233,ISTEXT(KC7:KC233)),0)))</f>
        <v>k=5, r=0.9</v>
      </c>
    </row>
    <row r="238" spans="1:289" x14ac:dyDescent="0.2">
      <c r="A238" s="7" t="s">
        <v>237</v>
      </c>
      <c r="B238" s="6" t="str" cm="1">
        <f t="array" aca="1" ref="B238" ca="1">INDIRECT(ADDRESS(MATCH(SMALL(_xlfn._xlws.FILTER(B7:B233,H7:H233&gt;0.5),5),B7:B233,0)+6,1))</f>
        <v>CI14.SMD.EMX1</v>
      </c>
      <c r="C238" s="6" t="str" cm="1">
        <f t="array" aca="1" ref="C238" ca="1">INDIRECT(ADDRESS(MATCH(SMALL(_xlfn._xlws.FILTER(C7:C233,H7:H233&gt;0.5),5),C7:C233,0)+6,1))</f>
        <v>CI14.Amer.NNSM</v>
      </c>
      <c r="D238" s="6" t="str" cm="1">
        <f t="array" aca="1" ref="D238" ca="1">INDIRECT(ADDRESS(MATCH(LARGE(_xlfn._xlws.FILTER(D7:D233,H7:H233&gt;0.5),5),D7:D233,0)+6,1))</f>
        <v>CI14.Amer.EMX1</v>
      </c>
      <c r="E238" s="6" t="str" cm="1">
        <f t="array" aca="1" ref="E238" ca="1">INDIRECT(ADDRESS(MATCH(LARGE(_xlfn._xlws.FILTER(E7:E233,H7:H233&gt;0.5),5),E7:E233,0)+6,1))</f>
        <v>AU15.NNSM</v>
      </c>
      <c r="F238" s="6" t="str" cm="1">
        <f t="array" aca="1" ref="F238" ca="1">INDIRECT(ADDRESS(MATCH(LARGE(_xlfn._xlws.FILTER(F7:F233,H7:H233&gt;0.5),5),F7:F233,0)+6,1))</f>
        <v>CI01.IJ.Amer</v>
      </c>
      <c r="G238" s="6" t="str" cm="1">
        <f t="array" aca="1" ref="G238" ca="1">INDIRECT(ADDRESS(MATCH(LARGE(_xlfn._xlws.FILTER(G7:G233,H7:H233&gt;0.5),5),G7:G233,0)+6,1))</f>
        <v>CI14.Amer.QTI</v>
      </c>
      <c r="H238" s="6" t="str" cm="1">
        <f t="array" aca="1" ref="H238" ca="1">INDIRECT(ADDRESS(MATCH(LARGE(_xlfn._xlws.FILTER(H7:H233,H7:H233&gt;0.5),5),H7:H233,0)+6,1))</f>
        <v>AI01.Jaccard</v>
      </c>
      <c r="I238" s="6" t="str" cm="1">
        <f t="array" aca="1" ref="I238" ca="1">INDIRECT(ADDRESS(MATCH(SMALL(_xlfn._xlws.FILTER(I7:I233,H7:H233&gt;0.5),5),I7:I233,0)+6,1))</f>
        <v>CU01.IJ.Cosine</v>
      </c>
      <c r="J238" s="1" t="str" cm="1">
        <f t="array" aca="1" ref="J238" ca="1">INDIRECT(ADDRESS(MATCH(SMALL(_xlfn._xlws.FILTER(J7:J233,P7:P233&gt;cr),5),J7:J233,0)+6,1))</f>
        <v>CI14.Amer.EMX2</v>
      </c>
      <c r="K238" s="1" t="str" cm="1">
        <f t="array" aca="1" ref="K238" ca="1">INDIRECT(ADDRESS(MATCH(SMALL(_xlfn._xlws.FILTER(K7:K233,P7:P233&gt;cr),5),K7:K233,0)+6,1))</f>
        <v>CI14.Amer.EMX2</v>
      </c>
      <c r="L238" s="1" t="str" cm="1">
        <f t="array" aca="1" ref="L238" ca="1">INDIRECT(ADDRESS(MATCH(LARGE(_xlfn._xlws.FILTER(L7:L233,P7:P233&gt;cr),5),L7:L233,0)+6,1))</f>
        <v>BI07.NHMS.Amer</v>
      </c>
      <c r="M238" s="1" t="str" cm="1">
        <f t="array" aca="1" ref="M238" ca="1">INDIRECT(ADDRESS(MATCH(LARGE(_xlfn._xlws.FILTER(M7:M233,P7:P233&gt;cr),5),M7:M233,0)+6,1))</f>
        <v>BU01.RatingJaccard</v>
      </c>
      <c r="N238" s="1" t="str" cm="1">
        <f t="array" aca="1" ref="N238" ca="1">INDIRECT(ADDRESS(MATCH(LARGE(_xlfn._xlws.FILTER(N7:N233,P7:P233&gt;cr),5),N7:N233,0)+6,1))</f>
        <v>CI01.IJ.Amer</v>
      </c>
      <c r="O238" s="1" t="str" cm="1">
        <f t="array" aca="1" ref="O238" ca="1">INDIRECT(ADDRESS(MATCH(LARGE(_xlfn._xlws.FILTER(O7:O233,P7:P233&gt;cr),5),O7:O233,0)+6,1))</f>
        <v>BI01.JaccardMulti</v>
      </c>
      <c r="P238" s="1" t="str" cm="1">
        <f t="array" aca="1" ref="P238" ca="1">INDIRECT(ADDRESS(MATCH(LARGE(_xlfn._xlws.FILTER(P7:P233,P7:P233&gt;cr),5),P7:P233,0)+6,1))</f>
        <v>AI01.Jaccard</v>
      </c>
      <c r="Q238" s="1" t="str" cm="1">
        <f t="array" aca="1" ref="Q238" ca="1">INDIRECT(ADDRESS(MATCH(SMALL(_xlfn._xlws.FILTER(Q7:Q233,P7:P233&gt;cr),5),Q7:Q233,0)+6,1))</f>
        <v>AU29.ADR</v>
      </c>
      <c r="R238" s="6" t="str" cm="1">
        <f t="array" aca="1" ref="R238" ca="1">INDIRECT(ADDRESS(MATCH(SMALL(_xlfn._xlws.FILTER(R7:R233,X7:X233&gt;cr),5),R7:R233,0)+6,1))</f>
        <v>CI14.SMD.EMX1</v>
      </c>
      <c r="S238" s="6" t="str" cm="1">
        <f t="array" aca="1" ref="S238" ca="1">INDIRECT(ADDRESS(MATCH(SMALL(_xlfn._xlws.FILTER(S7:S233,X7:X233&gt;cr),5),S7:S233,0)+6,1))</f>
        <v>CI14.Amer.QTI</v>
      </c>
      <c r="T238" s="6" t="str" cm="1">
        <f t="array" aca="1" ref="T238" ca="1">INDIRECT(ADDRESS(MATCH(LARGE(_xlfn._xlws.FILTER(T7:T233,X7:X233&gt;cr),5),T7:T233,0)+6,1))</f>
        <v>CI14.Amer.Pearson</v>
      </c>
      <c r="U238" s="6" t="str" cm="1">
        <f t="array" aca="1" ref="U238" ca="1">INDIRECT(ADDRESS(MATCH(LARGE(_xlfn._xlws.FILTER(U7:U233,X7:X233&gt;cr),5),U7:U233,0)+6,1))</f>
        <v>BU15.NNSMJ</v>
      </c>
      <c r="V238" s="6" t="str" cm="1">
        <f t="array" aca="1" ref="V238" ca="1">INDIRECT(ADDRESS(MATCH(LARGE(_xlfn._xlws.FILTER(V7:V233,X7:X233&gt;cr),5),V7:V233,0)+6,1))</f>
        <v>CI01.IJ.Amer</v>
      </c>
      <c r="W238" s="6" t="str" cm="1">
        <f t="array" aca="1" ref="W238" ca="1">INDIRECT(ADDRESS(MATCH(LARGE(_xlfn._xlws.FILTER(W7:W233,X7:X233&gt;cr),5),W7:W233,0)+6,1))</f>
        <v>CI14.Amer.TA</v>
      </c>
      <c r="X238" s="6" t="str" cm="1">
        <f t="array" aca="1" ref="X238" ca="1">INDIRECT(ADDRESS(MATCH(LARGE(_xlfn._xlws.FILTER(X7:X233,X7:X233&gt;cr),5),X7:X233,0)+6,1))</f>
        <v>AI01.Jaccard</v>
      </c>
      <c r="Y238" s="6" t="str" cm="1">
        <f t="array" aca="1" ref="Y238" ca="1">INDIRECT(ADDRESS(MATCH(SMALL(_xlfn._xlws.FILTER(Y7:Y233,X7:X233&gt;cr),5),Y7:Y233,0)+6,1))</f>
        <v>CU14.Amer.Cosine</v>
      </c>
      <c r="Z238" s="1" t="str" cm="1">
        <f t="array" aca="1" ref="Z238" ca="1">INDIRECT(ADDRESS(MATCH(SMALL(_xlfn._xlws.FILTER(Z7:Z233,AF7:AF233&gt;cr),5),Z7:Z233,0)+6,1))</f>
        <v>CI14.SMD.EMX1</v>
      </c>
      <c r="AA238" s="1" t="str" cm="1">
        <f t="array" aca="1" ref="AA238" ca="1">INDIRECT(ADDRESS(MATCH(SMALL(_xlfn._xlws.FILTER(AA7:AA233,AF7:AF233&gt;cr),5),AA7:AA233,0)+6,1))</f>
        <v>CI14.Amer.QTI</v>
      </c>
      <c r="AB238" s="1" t="str" cm="1">
        <f t="array" aca="1" ref="AB238" ca="1">INDIRECT(ADDRESS(MATCH(LARGE(_xlfn._xlws.FILTER(AB7:AB233,AF7:AF233&gt;cr),5),AB7:AB233,0)+6,1))</f>
        <v>BI07.NHMS.SMD</v>
      </c>
      <c r="AC238" s="1" t="str" cm="1">
        <f t="array" aca="1" ref="AC238" ca="1">INDIRECT(ADDRESS(MATCH(LARGE(_xlfn._xlws.FILTER(AC7:AC233,AF7:AF233&gt;cr),5),AC7:AC233,0)+6,1))</f>
        <v>BU15.NNSMJ</v>
      </c>
      <c r="AD238" s="1" t="str" cm="1">
        <f t="array" aca="1" ref="AD238" ca="1">INDIRECT(ADDRESS(MATCH(LARGE(_xlfn._xlws.FILTER(AD7:AD233,AF7:AF233&gt;cr),5),AD7:AD233,0)+6,1))</f>
        <v>CI01.IJ.Amer</v>
      </c>
      <c r="AE238" s="1" t="str" cm="1">
        <f t="array" aca="1" ref="AE238" ca="1">INDIRECT(ADDRESS(MATCH(LARGE(_xlfn._xlws.FILTER(AE7:AE233,AF7:AF233&gt;cr),5),AE7:AE233,0)+6,1))</f>
        <v>BI01.JaccardMulti</v>
      </c>
      <c r="AF238" s="1" t="str" cm="1">
        <f t="array" aca="1" ref="AF238" ca="1">INDIRECT(ADDRESS(MATCH(LARGE(_xlfn._xlws.FILTER(AF7:AF233,AF7:AF233&gt;cr),5),AF7:AF233,0)+6,1))</f>
        <v>AI01.Jaccard</v>
      </c>
      <c r="AG238" s="1" t="str" cm="1">
        <f t="array" aca="1" ref="AG238" ca="1">INDIRECT(ADDRESS(MATCH(SMALL(_xlfn._xlws.FILTER(AG7:AG233,AF7:AF233&gt;cr),5),AG7:AG233,0)+6,1))</f>
        <v>AU13.SMTP</v>
      </c>
      <c r="AH238" s="6" t="str" cm="1">
        <f t="array" aca="1" ref="AH238" ca="1">INDIRECT(ADDRESS(MATCH(SMALL(_xlfn._xlws.FILTER(AH7:AH233,AN7:AN233&gt;cr),5),AH7:AH233,0)+6,1))</f>
        <v>CI14.SMD.EMX1</v>
      </c>
      <c r="AI238" s="6" t="str" cm="1">
        <f t="array" aca="1" ref="AI238" ca="1">INDIRECT(ADDRESS(MATCH(SMALL(_xlfn._xlws.FILTER(AI7:AI233,AN7:AN233&gt;cr),5),AI7:AI233,0)+6,1))</f>
        <v>CI14.Amer.QTI</v>
      </c>
      <c r="AJ238" s="6" t="str" cm="1">
        <f t="array" aca="1" ref="AJ238" ca="1">INDIRECT(ADDRESS(MATCH(LARGE(_xlfn._xlws.FILTER(AJ7:AJ233,AN7:AN233&gt;cr),5),AJ7:AJ233,0)+6,1))</f>
        <v>CI14.Amer.EMX5</v>
      </c>
      <c r="AK238" s="6" t="str" cm="1">
        <f t="array" aca="1" ref="AK238" ca="1">INDIRECT(ADDRESS(MATCH(LARGE(_xlfn._xlws.FILTER(AK7:AK233,AN7:AN233&gt;cr),5),AK7:AK233,0)+6,1))</f>
        <v>BU15.NNSMJ</v>
      </c>
      <c r="AL238" s="6" t="str" cm="1">
        <f t="array" aca="1" ref="AL238" ca="1">INDIRECT(ADDRESS(MATCH(LARGE(_xlfn._xlws.FILTER(AL7:AL233,AN7:AN233&gt;cr),5),AL7:AL233,0)+6,1))</f>
        <v>CI01.IJ.Amer</v>
      </c>
      <c r="AM238" s="6" t="str" cm="1">
        <f t="array" aca="1" ref="AM238" ca="1">INDIRECT(ADDRESS(MATCH(LARGE(_xlfn._xlws.FILTER(AM7:AM233,AN7:AN233&gt;cr),5),AM7:AM233,0)+6,1))</f>
        <v>CI14.Amer.TA</v>
      </c>
      <c r="AN238" s="6" t="str" cm="1">
        <f t="array" aca="1" ref="AN238" ca="1">INDIRECT(ADDRESS(MATCH(LARGE(_xlfn._xlws.FILTER(AN7:AN233,AN7:AN233&gt;cr),5),AN7:AN233,0)+6,1))</f>
        <v>AI01.Jaccard</v>
      </c>
      <c r="AO238" s="6" t="str" cm="1">
        <f t="array" aca="1" ref="AO238" ca="1">INDIRECT(ADDRESS(MATCH(SMALL(_xlfn._xlws.FILTER(AO7:AO233,AN7:AN233&gt;cr),5),AO7:AO233,0)+6,1))</f>
        <v>CU14.Amer.NNSM</v>
      </c>
      <c r="AP238" s="1" t="str" cm="1">
        <f t="array" aca="1" ref="AP238" ca="1">INDIRECT(ADDRESS(MATCH(SMALL(_xlfn._xlws.FILTER(AP7:AP233,AV7:AV233&gt;cr),5),AP7:AP233,0)+6,1))</f>
        <v>BI07.NHMS.Amer</v>
      </c>
      <c r="AQ238" s="1" t="str" cm="1">
        <f t="array" aca="1" ref="AQ238" ca="1">INDIRECT(ADDRESS(MATCH(SMALL(_xlfn._xlws.FILTER(AQ7:AQ233,AV7:AV233&gt;cr),5),AQ7:AQ233,0)+6,1))</f>
        <v>BI03.IPWR</v>
      </c>
      <c r="AR238" s="1" t="str" cm="1">
        <f t="array" aca="1" ref="AR238" ca="1">INDIRECT(ADDRESS(MATCH(LARGE(_xlfn._xlws.FILTER(AR7:AR233,AV7:AV233&gt;cr),5),AR7:AR233,0)+6,1))</f>
        <v>CI14.Amer.Coco</v>
      </c>
      <c r="AS238" s="1" t="str" cm="1">
        <f t="array" aca="1" ref="AS238" ca="1">INDIRECT(ADDRESS(MATCH(LARGE(_xlfn._xlws.FILTER(AS7:AS233,AV7:AV233&gt;cr),5),AS7:AS233,0)+6,1))</f>
        <v>BU15.NNSMJ</v>
      </c>
      <c r="AT238" s="1" t="str" cm="1">
        <f t="array" aca="1" ref="AT238" ca="1">INDIRECT(ADDRESS(MATCH(LARGE(_xlfn._xlws.FILTER(AT7:AT233,AV7:AV233&gt;cr),5),AT7:AT233,0)+6,1))</f>
        <v>BI14.Amer</v>
      </c>
      <c r="AU238" s="1" t="str" cm="1">
        <f t="array" aca="1" ref="AU238" ca="1">INDIRECT(ADDRESS(MATCH(LARGE(_xlfn._xlws.FILTER(AU7:AU233,AV7:AV233&gt;cr),5),AU7:AU233,0)+6,1))</f>
        <v>AI25.Coco</v>
      </c>
      <c r="AV238" s="1" t="str" cm="1">
        <f t="array" aca="1" ref="AV238" ca="1">INDIRECT(ADDRESS(MATCH(LARGE(_xlfn._xlws.FILTER(AV7:AV233,AV7:AV233&gt;cr),5),AV7:AV233,0)+6,1))</f>
        <v>AI01.Jaccard</v>
      </c>
      <c r="AW238" s="1" t="str" cm="1">
        <f t="array" aca="1" ref="AW238" ca="1">INDIRECT(ADDRESS(MATCH(SMALL(_xlfn._xlws.FILTER(AW7:AW233,AV7:AV233&gt;cr),5),AW7:AW233,0)+6,1))</f>
        <v>CU14.SMD.TA</v>
      </c>
      <c r="AX238" s="6" t="str" cm="1">
        <f t="array" aca="1" ref="AX238" ca="1">INDIRECT(ADDRESS(MATCH(SMALL(_xlfn._xlws.FILTER(AX7:AX233,BD7:BD233&gt;cr),5),AX7:AX233,0)+6,1))</f>
        <v>BI07.NHMS.Amer</v>
      </c>
      <c r="AY238" s="6" t="str" cm="1">
        <f t="array" aca="1" ref="AY238" ca="1">INDIRECT(ADDRESS(MATCH(SMALL(_xlfn._xlws.FILTER(AY7:AY233,BD7:BD233&gt;cr),5),AY7:AY233,0)+6,1))</f>
        <v>AI05.SRC</v>
      </c>
      <c r="AZ238" s="6" t="str" cm="1">
        <f t="array" aca="1" ref="AZ238" ca="1">INDIRECT(ADDRESS(MATCH(LARGE(_xlfn._xlws.FILTER(AZ7:AZ233,BD7:BD233&gt;cr),5),AZ7:AZ233,0)+6,1))</f>
        <v>AI07.PSS</v>
      </c>
      <c r="BA238" s="6" t="str" cm="1">
        <f t="array" aca="1" ref="BA238" ca="1">INDIRECT(ADDRESS(MATCH(LARGE(_xlfn._xlws.FILTER(BA7:BA233,BD7:BD233&gt;cr),5),BA7:BA233,0)+6,1))</f>
        <v>BU15.NNSMJ</v>
      </c>
      <c r="BB238" s="6" t="str" cm="1">
        <f t="array" aca="1" ref="BB238" ca="1">INDIRECT(ADDRESS(MATCH(LARGE(_xlfn._xlws.FILTER(BB7:BB233,BD7:BD233&gt;cr),5),BB7:BB233,0)+6,1))</f>
        <v>BI14.Amer</v>
      </c>
      <c r="BC238" s="6" t="str" cm="1">
        <f t="array" aca="1" ref="BC238" ca="1">INDIRECT(ADDRESS(MATCH(LARGE(_xlfn._xlws.FILTER(BC7:BC233,BD7:BD233&gt;cr),5),BC7:BC233,0)+6,1))</f>
        <v>BI03.IPC</v>
      </c>
      <c r="BD238" s="6" t="str" cm="1">
        <f t="array" aca="1" ref="BD238" ca="1">INDIRECT(ADDRESS(MATCH(LARGE(_xlfn._xlws.FILTER(BD7:BD233,BD7:BD233&gt;cr),5),BD7:BD233,0)+6,1))</f>
        <v>AI01.Jaccard</v>
      </c>
      <c r="BE238" s="6" t="str" cm="1">
        <f t="array" aca="1" ref="BE238" ca="1">INDIRECT(ADDRESS(MATCH(SMALL(_xlfn._xlws.FILTER(BE7:BE233,BD7:BD233&gt;cr),5),BE7:BE233,0)+6,1))</f>
        <v>BU15.NNSMJ</v>
      </c>
      <c r="BF238" s="1" t="str" cm="1">
        <f t="array" aca="1" ref="BF238" ca="1">INDIRECT(ADDRESS(MATCH(SMALL(_xlfn._xlws.FILTER(BF7:BF233,BL7:BL233&gt;cr),5),BF7:BF233,0)+6,1))</f>
        <v>CI14.Amer.TA</v>
      </c>
      <c r="BG238" s="1" t="str" cm="1">
        <f t="array" aca="1" ref="BG238" ca="1">INDIRECT(ADDRESS(MATCH(SMALL(_xlfn._xlws.FILTER(BG7:BG233,BL7:BL233&gt;cr),5),BG7:BG233,0)+6,1))</f>
        <v>CI01.IJ.TA</v>
      </c>
      <c r="BH238" s="1" t="str" cm="1">
        <f t="array" aca="1" ref="BH238" ca="1">INDIRECT(ADDRESS(MATCH(LARGE(_xlfn._xlws.FILTER(BH7:BH233,BL7:BL233&gt;cr),5),BH7:BH233,0)+6,1))</f>
        <v>BI01.JacEDS</v>
      </c>
      <c r="BI238" s="1" t="str" cm="1">
        <f t="array" aca="1" ref="BI238" ca="1">INDIRECT(ADDRESS(MATCH(LARGE(_xlfn._xlws.FILTER(BI7:BI233,BL7:BL233&gt;cr),5),BI7:BI233,0)+6,1))</f>
        <v>BU15.NNSMJ</v>
      </c>
      <c r="BJ238" s="1" t="str" cm="1">
        <f t="array" aca="1" ref="BJ238" ca="1">INDIRECT(ADDRESS(MATCH(LARGE(_xlfn._xlws.FILTER(BJ7:BJ233,BL7:BL233&gt;cr),5),BJ7:BJ233,0)+6,1))</f>
        <v>BI14.Amer</v>
      </c>
      <c r="BK238" s="1" t="str" cm="1">
        <f t="array" aca="1" ref="BK238" ca="1">INDIRECT(ADDRESS(MATCH(LARGE(_xlfn._xlws.FILTER(BK7:BK233,BL7:BL233&gt;cr),5),BK7:BK233,0)+6,1))</f>
        <v>AU25.Coco</v>
      </c>
      <c r="BL238" s="1" t="str" cm="1">
        <f t="array" aca="1" ref="BL238" ca="1">INDIRECT(ADDRESS(MATCH(LARGE(_xlfn._xlws.FILTER(BL7:BL233,BL7:BL233&gt;cr),5),BL7:BL233,0)+6,1))</f>
        <v>AI01.Jaccard</v>
      </c>
      <c r="BM238" s="1" t="str" cm="1">
        <f t="array" aca="1" ref="BM238" ca="1">INDIRECT(ADDRESS(MATCH(SMALL(_xlfn._xlws.FILTER(BM7:BM233,BL7:BL233&gt;cr),5),BM7:BM233,0)+6,1))</f>
        <v>AU18.Entropy</v>
      </c>
      <c r="BN238" s="6" t="str" cm="1">
        <f t="array" aca="1" ref="BN238" ca="1">INDIRECT(ADDRESS(MATCH(SMALL(_xlfn._xlws.FILTER(BN7:BN233,BT7:BT233&gt;cr),5),BN7:BN233,0)+6,1))</f>
        <v>AI26.URP</v>
      </c>
      <c r="BO238" s="6" t="str" cm="1">
        <f t="array" aca="1" ref="BO238" ca="1">INDIRECT(ADDRESS(MATCH(SMALL(_xlfn._xlws.FILTER(BO7:BO233,BT7:BT233&gt;cr),5),BO7:BO233,0)+6,1))</f>
        <v>BI01.PNCR</v>
      </c>
      <c r="BP238" s="6" t="str" cm="1">
        <f t="array" aca="1" ref="BP238" ca="1">INDIRECT(ADDRESS(MATCH(LARGE(_xlfn._xlws.FILTER(BP7:BP233,BT7:BT233&gt;cr),5),BP7:BP233,0)+6,1))</f>
        <v>BI01.PNCR</v>
      </c>
      <c r="BQ238" s="6" t="str" cm="1">
        <f t="array" aca="1" ref="BQ238" ca="1">INDIRECT(ADDRESS(MATCH(LARGE(_xlfn._xlws.FILTER(BQ7:BQ233,BT7:BT233&gt;cr),5),BQ7:BQ233,0)+6,1))</f>
        <v>AI03.Pearson</v>
      </c>
      <c r="BR238" s="6" t="str" cm="1">
        <f t="array" aca="1" ref="BR238" ca="1">INDIRECT(ADDRESS(MATCH(LARGE(_xlfn._xlws.FILTER(BR7:BR233,BT7:BT233&gt;cr),5),BR7:BR233,0)+6,1))</f>
        <v>BI08.BCFJ</v>
      </c>
      <c r="BS238" s="6" t="str" cm="1">
        <f t="array" aca="1" ref="BS238" ca="1">INDIRECT(ADDRESS(MATCH(LARGE(_xlfn._xlws.FILTER(BS7:BS233,BT7:BT233&gt;cr),5),BS7:BS233,0)+6,1))</f>
        <v>BI03.IPC</v>
      </c>
      <c r="BT238" s="6" t="str" cm="1">
        <f t="array" aca="1" ref="BT238" ca="1">INDIRECT(ADDRESS(MATCH(LARGE(_xlfn._xlws.FILTER(BT7:BT233,BT7:BT233&gt;cr),5),BT7:BT233,0)+6,1))</f>
        <v>AI01.Jaccard</v>
      </c>
      <c r="BU238" s="6" t="str" cm="1">
        <f t="array" aca="1" ref="BU238" ca="1">INDIRECT(ADDRESS(MATCH(SMALL(_xlfn._xlws.FILTER(BU7:BU233,BT7:BT233&gt;cr),5),BU7:BU233,0)+6,1))</f>
        <v>CU14.Amer.PSS</v>
      </c>
      <c r="BV238" s="1" t="str" cm="1">
        <f t="array" aca="1" ref="BV238" ca="1">INDIRECT(ADDRESS(MATCH(SMALL(_xlfn._xlws.FILTER(BV7:BV233,CB7:CB233&gt;cr),5),BV7:BV233,0)+6,1))</f>
        <v>AI14.SMD</v>
      </c>
      <c r="BW238" s="1" t="str" cm="1">
        <f t="array" aca="1" ref="BW238" ca="1">INDIRECT(ADDRESS(MATCH(SMALL(_xlfn._xlws.FILTER(BW7:BW233,CB7:CB233&gt;cr),5),BW7:BW233,0)+6,1))</f>
        <v>AI14.SMD</v>
      </c>
      <c r="BX238" s="1" t="str" cm="1">
        <f t="array" aca="1" ref="BX238" ca="1">INDIRECT(ADDRESS(MATCH(LARGE(_xlfn._xlws.FILTER(BX7:BX233,CB7:CB233&gt;cr),5),BX7:BX233,0)+6,1))</f>
        <v>AI14.SMD</v>
      </c>
      <c r="BY238" s="1" t="str" cm="1">
        <f t="array" aca="1" ref="BY238" ca="1">INDIRECT(ADDRESS(MATCH(LARGE(_xlfn._xlws.FILTER(BY7:BY233,CB7:CB233&gt;cr),5),BY7:BY233,0)+6,1))</f>
        <v>AU15.NNSM</v>
      </c>
      <c r="BZ238" s="1" t="str" cm="1">
        <f t="array" aca="1" ref="BZ238" ca="1">INDIRECT(ADDRESS(MATCH(LARGE(_xlfn._xlws.FILTER(BZ7:BZ233,CB7:CB233&gt;cr),5),BZ7:BZ233,0)+6,1))</f>
        <v>AI06.PIP</v>
      </c>
      <c r="CA238" s="1" t="str" cm="1">
        <f t="array" aca="1" ref="CA238" ca="1">INDIRECT(ADDRESS(MATCH(LARGE(_xlfn._xlws.FILTER(CA7:CA233,CB7:CB233&gt;cr),5),CA7:CA233,0)+6,1))</f>
        <v>AI15.NNSM</v>
      </c>
      <c r="CB238" s="1" t="str" cm="1">
        <f t="array" aca="1" ref="CB238" ca="1">INDIRECT(ADDRESS(MATCH(LARGE(_xlfn._xlws.FILTER(CB7:CB233,CB7:CB233&gt;cr),5),CB7:CB233,0)+6,1))</f>
        <v>AI01.Jaccard</v>
      </c>
      <c r="CC238" s="1" t="str" cm="1">
        <f t="array" aca="1" ref="CC238" ca="1">INDIRECT(ADDRESS(MATCH(SMALL(_xlfn._xlws.FILTER(CC7:CC233,CB7:CB233&gt;cr),5),CC7:CC233,0)+6,1))</f>
        <v>AU29.ADR</v>
      </c>
      <c r="CD238" s="6" t="str" cm="1">
        <f t="array" aca="1" ref="CD238" ca="1">INDIRECT(ADDRESS(MATCH(SMALL(_xlfn._xlws.FILTER(CD7:CD233,CJ7:CJ233&gt;cr),5),CD7:CD233,0)+6,1))</f>
        <v>BU07.NHMS</v>
      </c>
      <c r="CE238" s="6" t="str" cm="1">
        <f t="array" aca="1" ref="CE238" ca="1">INDIRECT(ADDRESS(MATCH(SMALL(_xlfn._xlws.FILTER(CE7:CE233,CJ7:CJ233&gt;cr),5),CE7:CE233,0)+6,1))</f>
        <v>BU01.JacRA</v>
      </c>
      <c r="CF238" s="6" t="str" cm="1">
        <f t="array" aca="1" ref="CF238" ca="1">INDIRECT(ADDRESS(MATCH(LARGE(_xlfn._xlws.FILTER(CF7:CF233,CJ7:CJ233&gt;cr),5),CF7:CF233,0)+6,1))</f>
        <v>AU07.PSS</v>
      </c>
      <c r="CG238" s="6" t="str" cm="1">
        <f t="array" aca="1" ref="CG238" ca="1">INDIRECT(ADDRESS(MATCH(LARGE(_xlfn._xlws.FILTER(CG7:CG233,CJ7:CJ233&gt;cr),5),CG7:CG233,0)+6,1))</f>
        <v>BU01.RatingJaccard</v>
      </c>
      <c r="CH238" s="6" t="str" cm="1">
        <f t="array" aca="1" ref="CH238" ca="1">INDIRECT(ADDRESS(MATCH(LARGE(_xlfn._xlws.FILTER(CH7:CH233,CJ7:CJ233&gt;cr),5),CH7:CH233,0)+6,1))</f>
        <v>AU07.PSS</v>
      </c>
      <c r="CI238" s="6" t="str" cm="1">
        <f t="array" aca="1" ref="CI238" ca="1">INDIRECT(ADDRESS(MATCH(LARGE(_xlfn._xlws.FILTER(CI7:CI233,CJ7:CJ233&gt;cr),5),CI7:CI233,0)+6,1))</f>
        <v>AU27.STB</v>
      </c>
      <c r="CJ238" s="6" t="str" cm="1">
        <f t="array" aca="1" ref="CJ238" ca="1">INDIRECT(ADDRESS(MATCH(LARGE(_xlfn._xlws.FILTER(CJ7:CJ233,CJ7:CJ233&gt;cr),5),CJ7:CJ233,0)+6,1))</f>
        <v>AI01.Jaccard</v>
      </c>
      <c r="CK238" s="6" t="str" cm="1">
        <f t="array" aca="1" ref="CK238" ca="1">INDIRECT(ADDRESS(MATCH(SMALL(_xlfn._xlws.FILTER(CK7:CK233,CJ7:CJ233&gt;cr),5),CK7:CK233,0)+6,1))</f>
        <v>BU15.NNSMJ</v>
      </c>
      <c r="CL238" s="1" t="str" cm="1">
        <f t="array" aca="1" ref="CL238" ca="1">INDIRECT(ADDRESS(MATCH(SMALL(_xlfn._xlws.FILTER(CL7:CL233,CR7:CR233&gt;cr),5),CL7:CL233,0)+6,1))</f>
        <v>CI14.SMD.EMX1</v>
      </c>
      <c r="CM238" s="1" t="str" cm="1">
        <f t="array" aca="1" ref="CM238" ca="1">INDIRECT(ADDRESS(MATCH(SMALL(_xlfn._xlws.FILTER(CM7:CM233,CR7:CR233&gt;cr),5),CM7:CM233,0)+6,1))</f>
        <v>BI07.NHMS.Amer</v>
      </c>
      <c r="CN238" s="1" t="str" cm="1">
        <f t="array" aca="1" ref="CN238" ca="1">INDIRECT(ADDRESS(MATCH(LARGE(_xlfn._xlws.FILTER(CN7:CN233,CR7:CR233&gt;cr),5),CN7:CN233,0)+6,1))</f>
        <v>BI07.NHMS</v>
      </c>
      <c r="CO238" s="1" t="str" cm="1">
        <f t="array" aca="1" ref="CO238" ca="1">INDIRECT(ADDRESS(MATCH(LARGE(_xlfn._xlws.FILTER(CO7:CO233,CR7:CR233&gt;cr),5),CO7:CO233,0)+6,1))</f>
        <v>BU15.NNSMJ</v>
      </c>
      <c r="CP238" s="1" t="str" cm="1">
        <f t="array" aca="1" ref="CP238" ca="1">INDIRECT(ADDRESS(MATCH(LARGE(_xlfn._xlws.FILTER(CP7:CP233,CR7:CR233&gt;cr),5),CP7:CP233,0)+6,1))</f>
        <v>CI01.IJ.Amer</v>
      </c>
      <c r="CQ238" s="1" t="str" cm="1">
        <f t="array" aca="1" ref="CQ238" ca="1">INDIRECT(ADDRESS(MATCH(LARGE(_xlfn._xlws.FILTER(CQ7:CQ233,CR7:CR233&gt;cr),5),CQ7:CQ233,0)+6,1))</f>
        <v>AI25.Coco</v>
      </c>
      <c r="CR238" s="1" t="str" cm="1">
        <f t="array" aca="1" ref="CR238" ca="1">INDIRECT(ADDRESS(MATCH(LARGE(_xlfn._xlws.FILTER(CR7:CR233,CR7:CR233&gt;cr),5),CR7:CR233,0)+6,1))</f>
        <v>AI01.Jaccard</v>
      </c>
      <c r="CS238" s="1" t="str" cm="1">
        <f t="array" aca="1" ref="CS238" ca="1">INDIRECT(ADDRESS(MATCH(SMALL(_xlfn._xlws.FILTER(CS7:CS233,CR7:CR233&gt;cr),5),CS7:CS233,0)+6,1))</f>
        <v>BU07.PSSJ</v>
      </c>
      <c r="CT238" s="6" t="str" cm="1">
        <f t="array" aca="1" ref="CT238" ca="1">INDIRECT(ADDRESS(MATCH(SMALL(_xlfn._xlws.FILTER(CT7:CT233,CZ7:CZ233&gt;cr),5),CT7:CT233,0)+6,1))</f>
        <v>AI01.Jaccard</v>
      </c>
      <c r="CU238" s="6" t="str" cm="1">
        <f t="array" aca="1" ref="CU238" ca="1">INDIRECT(ADDRESS(MATCH(SMALL(_xlfn._xlws.FILTER(CU7:CU233,CZ7:CZ233&gt;cr),5),CU7:CU233,0)+6,1))</f>
        <v>AI01.Jaccard</v>
      </c>
      <c r="CV238" s="6" t="str" cm="1">
        <f t="array" aca="1" ref="CV238" ca="1">INDIRECT(ADDRESS(MATCH(LARGE(_xlfn._xlws.FILTER(CV7:CV233,CZ7:CZ233&gt;cr),5),CV7:CV233,0)+6,1))</f>
        <v>AI01.Jaccard</v>
      </c>
      <c r="CW238" s="6" t="str" cm="1">
        <f t="array" aca="1" ref="CW238" ca="1">INDIRECT(ADDRESS(MATCH(LARGE(_xlfn._xlws.FILTER(CW7:CW233,CZ7:CZ233&gt;cr),5),CW7:CW233,0)+6,1))</f>
        <v>BU15.NNSMJ</v>
      </c>
      <c r="CX238" s="6" t="str" cm="1">
        <f t="array" aca="1" ref="CX238" ca="1">INDIRECT(ADDRESS(MATCH(LARGE(_xlfn._xlws.FILTER(CX7:CX233,CZ7:CZ233&gt;cr),5),CX7:CX233,0)+6,1))</f>
        <v>BI01.JacDual</v>
      </c>
      <c r="CY238" s="6" t="str" cm="1">
        <f t="array" aca="1" ref="CY238" ca="1">INDIRECT(ADDRESS(MATCH(LARGE(_xlfn._xlws.FILTER(CY7:CY233,CZ7:CZ233&gt;cr),5),CY7:CY233,0)+6,1))</f>
        <v>BI01.Dice</v>
      </c>
      <c r="CZ238" s="6" t="str" cm="1">
        <f t="array" aca="1" ref="CZ238" ca="1">INDIRECT(ADDRESS(MATCH(LARGE(_xlfn._xlws.FILTER(CZ7:CZ233,CZ7:CZ233&gt;cr),5),CZ7:CZ233,0)+6,1))</f>
        <v>AI01.Jaccard</v>
      </c>
      <c r="DA238" s="6" t="str" cm="1">
        <f t="array" aca="1" ref="DA238" ca="1">INDIRECT(ADDRESS(MATCH(SMALL(_xlfn._xlws.FILTER(DA7:DA233,CZ7:CZ233&gt;cr),5),DA7:DA233,0)+6,1))</f>
        <v>BU16.TAJ</v>
      </c>
      <c r="DB238" s="1" t="str" cm="1">
        <f t="array" aca="1" ref="DB238" ca="1">INDIRECT(ADDRESS(MATCH(SMALL(_xlfn._xlws.FILTER(DB7:DB233,DH7:DH233&gt;cr),5),DB7:DB233,0)+6,1))</f>
        <v>AU23.RES</v>
      </c>
      <c r="DC238" s="1" t="str" cm="1">
        <f t="array" aca="1" ref="DC238" ca="1">INDIRECT(ADDRESS(MATCH(SMALL(_xlfn._xlws.FILTER(DC7:DC233,DH7:DH233&gt;cr),5),DC7:DC233,0)+6,1))</f>
        <v>BU01.RatingJaccard</v>
      </c>
      <c r="DD238" s="1" t="str" cm="1">
        <f t="array" aca="1" ref="DD238" ca="1">INDIRECT(ADDRESS(MATCH(LARGE(_xlfn._xlws.FILTER(DD7:DD233,DH7:DH233&gt;cr),5),DD7:DD233,0)+6,1))</f>
        <v>AU30.Singularity</v>
      </c>
      <c r="DE238" s="1" t="str" cm="1">
        <f t="array" aca="1" ref="DE238" ca="1">INDIRECT(ADDRESS(MATCH(LARGE(_xlfn._xlws.FILTER(DE7:DE233,DH7:DH233&gt;cr),5),DE7:DE233,0)+6,1))</f>
        <v>BU16.TAN</v>
      </c>
      <c r="DF238" s="1" t="str" cm="1">
        <f t="array" aca="1" ref="DF238" ca="1">INDIRECT(ADDRESS(MATCH(LARGE(_xlfn._xlws.FILTER(DF7:DF233,DH7:DH233&gt;cr),5),DF7:DF233,0)+6,1))</f>
        <v>BU01.RelevantJaccard</v>
      </c>
      <c r="DG238" s="1" t="str" cm="1">
        <f t="array" aca="1" ref="DG238" ca="1">INDIRECT(ADDRESS(MATCH(LARGE(_xlfn._xlws.FILTER(DG7:DG233,DH7:DH233&gt;cr),5),DG7:DG233,0)+6,1))</f>
        <v>BU14.HSMD</v>
      </c>
      <c r="DH238" s="1" t="str" cm="1">
        <f t="array" aca="1" ref="DH238" ca="1">INDIRECT(ADDRESS(MATCH(LARGE(_xlfn._xlws.FILTER(DH7:DH233,DH7:DH233&gt;cr),5),DH7:DH233,0)+6,1))</f>
        <v>BU01.PNCR</v>
      </c>
      <c r="DI238" s="1" t="str" cm="1">
        <f t="array" aca="1" ref="DI238" ca="1">INDIRECT(ADDRESS(MATCH(SMALL(_xlfn._xlws.FILTER(DI7:DI233,DH7:DH233&gt;cr),5),DI7:DI233,0)+6,1))</f>
        <v>BU17.RAPearson</v>
      </c>
      <c r="DJ238" s="6" t="str" cm="1">
        <f t="array" aca="1" ref="DJ238" ca="1">INDIRECT(ADDRESS(MATCH(SMALL(_xlfn._xlws.FILTER(DJ7:DJ233,DP7:DP233&gt;cr),5),DJ7:DJ233,0)+6,1))</f>
        <v>CU14.SMD.Pearson</v>
      </c>
      <c r="DK238" s="6" t="str" cm="1">
        <f t="array" aca="1" ref="DK238" ca="1">INDIRECT(ADDRESS(MATCH(SMALL(_xlfn._xlws.FILTER(DK7:DK233,DP7:DP233&gt;cr),5),DK7:DK233,0)+6,1))</f>
        <v>CU14.SMD.Pearson</v>
      </c>
      <c r="DL238" s="6" t="str" cm="1">
        <f t="array" aca="1" ref="DL238" ca="1">INDIRECT(ADDRESS(MATCH(LARGE(_xlfn._xlws.FILTER(DL7:DL233,DP7:DP233&gt;cr),5),DL7:DL233,0)+6,1))</f>
        <v>CU14.SMD.EMX6</v>
      </c>
      <c r="DM238" s="6" t="str" cm="1">
        <f t="array" aca="1" ref="DM238" ca="1">INDIRECT(ADDRESS(MATCH(LARGE(_xlfn._xlws.FILTER(DM7:DM233,DP7:DP233&gt;cr),5),DM7:DM233,0)+6,1))</f>
        <v>BU15.NNSMJ</v>
      </c>
      <c r="DN238" s="6" t="str" cm="1">
        <f t="array" aca="1" ref="DN238" ca="1">INDIRECT(ADDRESS(MATCH(LARGE(_xlfn._xlws.FILTER(DN7:DN233,DP7:DP233&gt;cr),5),DN7:DN233,0)+6,1))</f>
        <v>CU14.SMD.EMX5</v>
      </c>
      <c r="DO238" s="6" t="str" cm="1">
        <f t="array" aca="1" ref="DO238" ca="1">INDIRECT(ADDRESS(MATCH(LARGE(_xlfn._xlws.FILTER(DO7:DO233,DP7:DP233&gt;cr),5),DO7:DO233,0)+6,1))</f>
        <v>CU14.SMD.EMX4</v>
      </c>
      <c r="DP238" s="6" t="str" cm="1">
        <f t="array" aca="1" ref="DP238" ca="1">INDIRECT(ADDRESS(MATCH(LARGE(_xlfn._xlws.FILTER(DP7:DP233,DP7:DP233&gt;cr),5),DP7:DP233,0)+6,1))</f>
        <v>AU01.Jaccard</v>
      </c>
      <c r="DQ238" s="6" t="str" cm="1">
        <f t="array" aca="1" ref="DQ238" ca="1">INDIRECT(ADDRESS(MATCH(SMALL(_xlfn._xlws.FILTER(DQ7:DQ233,DP7:DP233&gt;cr),5),DQ7:DQ233,0)+6,1))</f>
        <v>AU21.SMC</v>
      </c>
      <c r="DR238" s="1" t="str" cm="1">
        <f t="array" aca="1" ref="DR238" ca="1">INDIRECT(ADDRESS(MATCH(SMALL(_xlfn._xlws.FILTER(DR7:DR233,DX7:DX233&gt;cr),5),DR7:DR233,0)+6,1))</f>
        <v>CU14.SMD.EMX6</v>
      </c>
      <c r="DS238" s="1" t="str" cm="1">
        <f t="array" aca="1" ref="DS238" ca="1">INDIRECT(ADDRESS(MATCH(SMALL(_xlfn._xlws.FILTER(DS7:DS233,DX7:DX233&gt;cr),5),DS7:DS233,0)+6,1))</f>
        <v>CU14.SMD.EMX6</v>
      </c>
      <c r="DT238" s="1" t="str" cm="1">
        <f t="array" aca="1" ref="DT238" ca="1">INDIRECT(ADDRESS(MATCH(LARGE(_xlfn._xlws.FILTER(DT7:DT233,DX7:DX233&gt;cr),5),DT7:DT233,0)+6,1))</f>
        <v>CU14.SMD.Pearson</v>
      </c>
      <c r="DU238" s="1" t="str" cm="1">
        <f t="array" aca="1" ref="DU238" ca="1">INDIRECT(ADDRESS(MATCH(LARGE(_xlfn._xlws.FILTER(DU7:DU233,DX7:DX233&gt;cr),5),DU7:DU233,0)+6,1))</f>
        <v>BU15.NNSMJ</v>
      </c>
      <c r="DV238" s="1" t="str" cm="1">
        <f t="array" aca="1" ref="DV238" ca="1">INDIRECT(ADDRESS(MATCH(LARGE(_xlfn._xlws.FILTER(DV7:DV233,DX7:DX233&gt;cr),5),DV7:DV233,0)+6,1))</f>
        <v>CU14.SMD.EMX6</v>
      </c>
      <c r="DW238" s="1" t="str" cm="1">
        <f t="array" aca="1" ref="DW238" ca="1">INDIRECT(ADDRESS(MATCH(LARGE(_xlfn._xlws.FILTER(DW7:DW233,DX7:DX233&gt;cr),5),DW7:DW233,0)+6,1))</f>
        <v>CU14.SMD.EMX2</v>
      </c>
      <c r="DX238" s="1" t="str" cm="1">
        <f t="array" aca="1" ref="DX238" ca="1">INDIRECT(ADDRESS(MATCH(LARGE(_xlfn._xlws.FILTER(DX7:DX233,DX7:DX233&gt;cr),5),DX7:DX233,0)+6,1))</f>
        <v>AU01.Jaccard</v>
      </c>
      <c r="DY238" s="1" t="str" cm="1">
        <f t="array" aca="1" ref="DY238" ca="1">INDIRECT(ADDRESS(MATCH(SMALL(_xlfn._xlws.FILTER(DY7:DY233,DX7:DX233&gt;cr),5),DY7:DY233,0)+6,1))</f>
        <v>AU15.NNSM</v>
      </c>
      <c r="DZ238" s="6" t="str" cm="1">
        <f t="array" aca="1" ref="DZ238" ca="1">INDIRECT(ADDRESS(MATCH(SMALL(_xlfn._xlws.FILTER(DZ7:DZ233,EF7:EF233&gt;cr),5),DZ7:DZ233,0)+6,1))</f>
        <v>CI14.SMD.EMX1</v>
      </c>
      <c r="EA238" s="6" t="str" cm="1">
        <f t="array" aca="1" ref="EA238" ca="1">INDIRECT(ADDRESS(MATCH(SMALL(_xlfn._xlws.FILTER(EA7:EA233,EF7:EF233&gt;cr),5),EA7:EA233,0)+6,1))</f>
        <v>CI14.Amer.QTI</v>
      </c>
      <c r="EB238" s="6" t="str" cm="1">
        <f t="array" aca="1" ref="EB238" ca="1">INDIRECT(ADDRESS(MATCH(LARGE(_xlfn._xlws.FILTER(EB7:EB233,EF7:EF233&gt;cr),5),EB7:EB233,0)+6,1))</f>
        <v>BI22.ESim3</v>
      </c>
      <c r="EC238" s="6" t="str" cm="1">
        <f t="array" aca="1" ref="EC238" ca="1">INDIRECT(ADDRESS(MATCH(LARGE(_xlfn._xlws.FILTER(EC7:EC233,EF7:EF233&gt;cr),5),EC7:EC233,0)+6,1))</f>
        <v>BU15.NNSMJ</v>
      </c>
      <c r="ED238" s="6" t="str" cm="1">
        <f t="array" aca="1" ref="ED238" ca="1">INDIRECT(ADDRESS(MATCH(LARGE(_xlfn._xlws.FILTER(ED7:ED233,EF7:EF233&gt;cr),5),ED7:ED233,0)+6,1))</f>
        <v>CI01.IJ.Amer</v>
      </c>
      <c r="EE238" s="6" t="str" cm="1">
        <f t="array" aca="1" ref="EE238" ca="1">INDIRECT(ADDRESS(MATCH(LARGE(_xlfn._xlws.FILTER(EE7:EE233,EF7:EF233&gt;cr),5),EE7:EE233,0)+6,1))</f>
        <v>AI25.Coco</v>
      </c>
      <c r="EF238" s="6" t="str" cm="1">
        <f t="array" aca="1" ref="EF238" ca="1">INDIRECT(ADDRESS(MATCH(LARGE(_xlfn._xlws.FILTER(EF7:EF233,EF7:EF233&gt;cr),5),EF7:EF233,0)+6,1))</f>
        <v>AI01.Jaccard</v>
      </c>
      <c r="EG238" s="6" t="str" cm="1">
        <f t="array" aca="1" ref="EG238" ca="1">INDIRECT(ADDRESS(MATCH(SMALL(_xlfn._xlws.FILTER(EG7:EG233,EF7:EF233&gt;cr),5),EG7:EG233,0)+6,1))</f>
        <v>AU15.NNSM</v>
      </c>
      <c r="EH238" s="1" t="str" cm="1">
        <f t="array" aca="1" ref="EH238" ca="1">INDIRECT(ADDRESS(MATCH(SMALL(_xlfn._xlws.FILTER(EH7:EH233,EN7:EN233&gt;cr),5),EH7:EH233,0)+6,1))</f>
        <v>CU14.SMD.EMX6</v>
      </c>
      <c r="EI238" s="1" t="str" cm="1">
        <f t="array" aca="1" ref="EI238" ca="1">INDIRECT(ADDRESS(MATCH(SMALL(_xlfn._xlws.FILTER(EI7:EI233,EN7:EN233&gt;cr),5),EI7:EI233,0)+6,1))</f>
        <v>CU14.SMD.EMX5</v>
      </c>
      <c r="EJ238" s="1" t="str" cm="1">
        <f t="array" aca="1" ref="EJ238" ca="1">INDIRECT(ADDRESS(MATCH(LARGE(_xlfn._xlws.FILTER(EJ7:EJ233,EN7:EN233&gt;cr),5),EJ7:EJ233,0)+6,1))</f>
        <v>BI01.JacEDS</v>
      </c>
      <c r="EK238" s="1" t="str" cm="1">
        <f t="array" aca="1" ref="EK238" ca="1">INDIRECT(ADDRESS(MATCH(LARGE(_xlfn._xlws.FILTER(EK7:EK233,EN7:EN233&gt;cr),5),EK7:EK233,0)+6,1))</f>
        <v>BU15.NNSMJ</v>
      </c>
      <c r="EL238" s="1" t="str" cm="1">
        <f t="array" aca="1" ref="EL238" ca="1">INDIRECT(ADDRESS(MATCH(LARGE(_xlfn._xlws.FILTER(EL7:EL233,EN7:EN233&gt;cr),5),EL7:EL233,0)+6,1))</f>
        <v>BI01.IJ</v>
      </c>
      <c r="EM238" s="1" t="str" cm="1">
        <f t="array" aca="1" ref="EM238" ca="1">INDIRECT(ADDRESS(MATCH(LARGE(_xlfn._xlws.FILTER(EM7:EM233,EN7:EN233&gt;cr),5),EM7:EM233,0)+6,1))</f>
        <v>BI01.Dice</v>
      </c>
      <c r="EN238" s="1" t="str" cm="1">
        <f t="array" aca="1" ref="EN238" ca="1">INDIRECT(ADDRESS(MATCH(LARGE(_xlfn._xlws.FILTER(EN7:EN233,EN7:EN233&gt;cr),5),EN7:EN233,0)+6,1))</f>
        <v>AI01.Jaccard</v>
      </c>
      <c r="EO238" s="1" t="str" cm="1">
        <f t="array" aca="1" ref="EO238" ca="1">INDIRECT(ADDRESS(MATCH(SMALL(_xlfn._xlws.FILTER(EO7:EO233,EN7:EN233&gt;cr),5),EO7:EO233,0)+6,1))</f>
        <v>CU14.Amer.TA</v>
      </c>
      <c r="EP238" s="6" t="str" cm="1">
        <f t="array" aca="1" ref="EP238" ca="1">INDIRECT(ADDRESS(MATCH(SMALL(_xlfn._xlws.FILTER(EP7:EP233,EV7:EV233&gt;cr),5),EP7:EP233,0)+6,1))</f>
        <v>AU23.RES</v>
      </c>
      <c r="EQ238" s="6" t="str" cm="1">
        <f t="array" aca="1" ref="EQ238" ca="1">INDIRECT(ADDRESS(MATCH(SMALL(_xlfn._xlws.FILTER(EQ7:EQ233,EV7:EV233&gt;cr),5),EQ7:EQ233,0)+6,1))</f>
        <v>AU07.PSS</v>
      </c>
      <c r="ER238" s="6" t="str" cm="1">
        <f t="array" aca="1" ref="ER238" ca="1">INDIRECT(ADDRESS(MATCH(LARGE(_xlfn._xlws.FILTER(ER7:ER233,EV7:EV233&gt;cr),5),ER7:ER233,0)+6,1))</f>
        <v>AU24.SM</v>
      </c>
      <c r="ES238" s="6" t="str" cm="1">
        <f t="array" aca="1" ref="ES238" ca="1">INDIRECT(ADDRESS(MATCH(LARGE(_xlfn._xlws.FILTER(ES7:ES233,EV7:EV233&gt;cr),5),ES7:ES233,0)+6,1))</f>
        <v>BU16.TAN</v>
      </c>
      <c r="ET238" s="6" t="str" cm="1">
        <f t="array" aca="1" ref="ET238" ca="1">INDIRECT(ADDRESS(MATCH(LARGE(_xlfn._xlws.FILTER(ET7:ET233,EV7:EV233&gt;cr),5),ET7:ET233,0)+6,1))</f>
        <v>BU01.RelevantJaccard</v>
      </c>
      <c r="EU238" s="6" t="str" cm="1">
        <f t="array" aca="1" ref="EU238" ca="1">INDIRECT(ADDRESS(MATCH(LARGE(_xlfn._xlws.FILTER(EU7:EU233,EV7:EV233&gt;cr),5),EU7:EU233,0)+6,1))</f>
        <v>BU14.HSMD</v>
      </c>
      <c r="EV238" s="6" t="str" cm="1">
        <f t="array" aca="1" ref="EV238" ca="1">INDIRECT(ADDRESS(MATCH(LARGE(_xlfn._xlws.FILTER(EV7:EV233,EV7:EV233&gt;cr),5),EV7:EV233,0)+6,1))</f>
        <v>BU01.PNCR</v>
      </c>
      <c r="EW238" s="6" t="str" cm="1">
        <f t="array" aca="1" ref="EW238" ca="1">INDIRECT(ADDRESS(MATCH(SMALL(_xlfn._xlws.FILTER(EW7:EW233,EV7:EV233&gt;cr),5),EW7:EW233,0)+6,1))</f>
        <v>AU05.SRC</v>
      </c>
      <c r="EX238" s="1" t="str" cm="1">
        <f t="array" aca="1" ref="EX238" ca="1">INDIRECT(ADDRESS(MATCH(SMALL(_xlfn._xlws.FILTER(EX7:EX233,FD7:FD233&gt;cr),5),EX7:EX233,0)+6,1))</f>
        <v>BI07.NHMS</v>
      </c>
      <c r="EY238" s="1" t="str" cm="1">
        <f t="array" aca="1" ref="EY238" ca="1">INDIRECT(ADDRESS(MATCH(SMALL(_xlfn._xlws.FILTER(EY7:EY233,FD7:FD233&gt;cr),5),EY7:EY233,0)+6,1))</f>
        <v>AI05.SRC</v>
      </c>
      <c r="EZ238" s="1" t="str" cm="1">
        <f t="array" aca="1" ref="EZ238" ca="1">INDIRECT(ADDRESS(MATCH(LARGE(_xlfn._xlws.FILTER(EZ7:EZ233,FD7:FD233&gt;cr),5),EZ7:EZ233,0)+6,1))</f>
        <v>BI07.NHMS.Amer</v>
      </c>
      <c r="FA238" s="1" t="str" cm="1">
        <f t="array" aca="1" ref="FA238" ca="1">INDIRECT(ADDRESS(MATCH(LARGE(_xlfn._xlws.FILTER(FA7:FA233,FD7:FD233&gt;cr),5),FA7:FA233,0)+6,1))</f>
        <v>AU15.NNSM</v>
      </c>
      <c r="FB238" s="1" t="str" cm="1">
        <f t="array" aca="1" ref="FB238" ca="1">INDIRECT(ADDRESS(MATCH(LARGE(_xlfn._xlws.FILTER(FB7:FB233,FD7:FD233&gt;cr),5),FB7:FB233,0)+6,1))</f>
        <v>BI14.Amer</v>
      </c>
      <c r="FC238" s="1" t="str" cm="1">
        <f t="array" aca="1" ref="FC238" ca="1">INDIRECT(ADDRESS(MATCH(LARGE(_xlfn._xlws.FILTER(FC7:FC233,FD7:FD233&gt;cr),5),FC7:FC233,0)+6,1))</f>
        <v>BI01.JaccardMulti</v>
      </c>
      <c r="FD238" s="1" t="str" cm="1">
        <f t="array" aca="1" ref="FD238" ca="1">INDIRECT(ADDRESS(MATCH(LARGE(_xlfn._xlws.FILTER(FD7:FD233,FD7:FD233&gt;cr),5),FD7:FD233,0)+6,1))</f>
        <v>AI01.Jaccard</v>
      </c>
      <c r="FE238" s="1" t="str" cm="1">
        <f t="array" aca="1" ref="FE238" ca="1">INDIRECT(ADDRESS(MATCH(SMALL(_xlfn._xlws.FILTER(FE7:FE233,FD7:FD233&gt;cr),5),FE7:FE233,0)+6,1))</f>
        <v>AU13.SMTP</v>
      </c>
      <c r="FF238" s="6" t="str" cm="1">
        <f t="array" aca="1" ref="FF238" ca="1">INDIRECT(ADDRESS(MATCH(SMALL(_xlfn._xlws.FILTER(FF7:FF233,FL7:FL233&gt;cr),5),FF7:FF233,0)+6,1))</f>
        <v>CI14.SMD.EMX1</v>
      </c>
      <c r="FG238" s="6" t="str" cm="1">
        <f t="array" aca="1" ref="FG238" ca="1">INDIRECT(ADDRESS(MATCH(SMALL(_xlfn._xlws.FILTER(FG7:FG233,FL7:FL233&gt;cr),5),FG7:FG233,0)+6,1))</f>
        <v>CI14.SMD.EMX1</v>
      </c>
      <c r="FH238" s="6" t="str" cm="1">
        <f t="array" aca="1" ref="FH238" ca="1">INDIRECT(ADDRESS(MATCH(LARGE(_xlfn._xlws.FILTER(FH7:FH233,FL7:FL233&gt;cr),5),FH7:FH233,0)+6,1))</f>
        <v>BI07.PSSJ</v>
      </c>
      <c r="FI238" s="6" t="str" cm="1">
        <f t="array" aca="1" ref="FI238" ca="1">INDIRECT(ADDRESS(MATCH(LARGE(_xlfn._xlws.FILTER(FI7:FI233,FL7:FL233&gt;cr),5),FI7:FI233,0)+6,1))</f>
        <v>BU15.NNSMJ</v>
      </c>
      <c r="FJ238" s="6" t="str" cm="1">
        <f t="array" aca="1" ref="FJ238" ca="1">INDIRECT(ADDRESS(MATCH(LARGE(_xlfn._xlws.FILTER(FJ7:FJ233,FL7:FL233&gt;cr),5),FJ7:FJ233,0)+6,1))</f>
        <v>CI01.IJ.Amer</v>
      </c>
      <c r="FK238" s="6" t="str" cm="1">
        <f t="array" aca="1" ref="FK238" ca="1">INDIRECT(ADDRESS(MATCH(LARGE(_xlfn._xlws.FILTER(FK7:FK233,FL7:FL233&gt;cr),5),FK7:FK233,0)+6,1))</f>
        <v>BI01.JaccardMulti</v>
      </c>
      <c r="FL238" s="6" t="str" cm="1">
        <f t="array" aca="1" ref="FL238" ca="1">INDIRECT(ADDRESS(MATCH(LARGE(_xlfn._xlws.FILTER(FL7:FL233,FL7:FL233&gt;cr),5),FL7:FL233,0)+6,1))</f>
        <v>AI01.Jaccard</v>
      </c>
      <c r="FM238" s="6" t="str" cm="1">
        <f t="array" aca="1" ref="FM238" ca="1">INDIRECT(ADDRESS(MATCH(SMALL(_xlfn._xlws.FILTER(FM7:FM233,FL7:FL233&gt;cr),5),FM7:FM233,0)+6,1))</f>
        <v>BU03.SPC</v>
      </c>
      <c r="FN238" s="1" t="str" cm="1">
        <f t="array" aca="1" ref="FN238" ca="1">INDIRECT(ADDRESS(MATCH(SMALL(_xlfn._xlws.FILTER(FN7:FN233,FT7:FT233&gt;cr),5),FN7:FN233,0)+6,1))</f>
        <v>CI14.SMD.EMX1</v>
      </c>
      <c r="FO238" s="1" t="str" cm="1">
        <f t="array" aca="1" ref="FO238" ca="1">INDIRECT(ADDRESS(MATCH(SMALL(_xlfn._xlws.FILTER(FO7:FO233,FT7:FT233&gt;cr),5),FO7:FO233,0)+6,1))</f>
        <v>BI07.NHMS</v>
      </c>
      <c r="FP238" s="1" t="str" cm="1">
        <f t="array" aca="1" ref="FP238" ca="1">INDIRECT(ADDRESS(MATCH(LARGE(_xlfn._xlws.FILTER(FP7:FP233,FT7:FT233&gt;cr),5),FP7:FP233,0)+6,1))</f>
        <v>BI22.ESim3</v>
      </c>
      <c r="FQ238" s="1" t="str" cm="1">
        <f t="array" aca="1" ref="FQ238" ca="1">INDIRECT(ADDRESS(MATCH(LARGE(_xlfn._xlws.FILTER(FQ7:FQ233,FT7:FT233&gt;cr),5),FQ7:FQ233,0)+6,1))</f>
        <v>CU14.Amer.EMX1</v>
      </c>
      <c r="FR238" s="1" t="str" cm="1">
        <f t="array" aca="1" ref="FR238" ca="1">INDIRECT(ADDRESS(MATCH(LARGE(_xlfn._xlws.FILTER(FR7:FR233,FT7:FT233&gt;cr),5),FR7:FR233,0)+6,1))</f>
        <v>CI01.IJ.Amer</v>
      </c>
      <c r="FS238" s="1" t="str" cm="1">
        <f t="array" aca="1" ref="FS238" ca="1">INDIRECT(ADDRESS(MATCH(LARGE(_xlfn._xlws.FILTER(FS7:FS233,FT7:FT233&gt;cr),5),FS7:FS233,0)+6,1))</f>
        <v>AI25.Coco</v>
      </c>
      <c r="FT238" s="1" t="str" cm="1">
        <f t="array" aca="1" ref="FT238" ca="1">INDIRECT(ADDRESS(MATCH(LARGE(_xlfn._xlws.FILTER(FT7:FT233,FT7:FT233&gt;cr),5),FT7:FT233,0)+6,1))</f>
        <v>AI01.Jaccard</v>
      </c>
      <c r="FU238" s="1" t="str" cm="1">
        <f t="array" aca="1" ref="FU238" ca="1">INDIRECT(ADDRESS(MATCH(SMALL(_xlfn._xlws.FILTER(FU7:FU233,FT7:FT233&gt;cr),5),FU7:FU233,0)+6,1))</f>
        <v>AU04.MSD</v>
      </c>
      <c r="FV238" s="6" t="str" cm="1">
        <f t="array" aca="1" ref="FV238" ca="1">INDIRECT(ADDRESS(MATCH(SMALL(_xlfn._xlws.FILTER(FV7:FV233,GB7:GB233&gt;cr),5),FV7:FV233,0)+6,1))</f>
        <v>BI07.NHMS.Amer</v>
      </c>
      <c r="FW238" s="6" t="str" cm="1">
        <f t="array" aca="1" ref="FW238" ca="1">INDIRECT(ADDRESS(MATCH(SMALL(_xlfn._xlws.FILTER(FW7:FW233,GB7:GB233&gt;cr),5),FW7:FW233,0)+6,1))</f>
        <v>AI05.SRC</v>
      </c>
      <c r="FX238" s="6" t="str" cm="1">
        <f t="array" aca="1" ref="FX238" ca="1">INDIRECT(ADDRESS(MATCH(LARGE(_xlfn._xlws.FILTER(FX7:FX233,GB7:GB233&gt;cr),5),FX7:FX233,0)+6,1))</f>
        <v>BI01.JacEDS</v>
      </c>
      <c r="FY238" s="6" t="str" cm="1">
        <f t="array" aca="1" ref="FY238" ca="1">INDIRECT(ADDRESS(MATCH(LARGE(_xlfn._xlws.FILTER(FY7:FY233,GB7:GB233&gt;cr),5),FY7:FY233,0)+6,1))</f>
        <v>BU15.NNSMJ</v>
      </c>
      <c r="FZ238" s="6" t="str" cm="1">
        <f t="array" aca="1" ref="FZ238" ca="1">INDIRECT(ADDRESS(MATCH(LARGE(_xlfn._xlws.FILTER(FZ7:FZ233,GB7:GB233&gt;cr),5),FZ7:FZ233,0)+6,1))</f>
        <v>BI14.Amer</v>
      </c>
      <c r="GA238" s="6" t="str" cm="1">
        <f t="array" aca="1" ref="GA238" ca="1">INDIRECT(ADDRESS(MATCH(LARGE(_xlfn._xlws.FILTER(GA7:GA233,GB7:GB233&gt;cr),5),GA7:GA233,0)+6,1))</f>
        <v>AI25.Coco</v>
      </c>
      <c r="GB238" s="6" t="str" cm="1">
        <f t="array" aca="1" ref="GB238" ca="1">INDIRECT(ADDRESS(MATCH(LARGE(_xlfn._xlws.FILTER(GB7:GB233,GB7:GB233&gt;cr),5),GB7:GB233,0)+6,1))</f>
        <v>AI01.Jaccard</v>
      </c>
      <c r="GC238" s="6" t="str" cm="1">
        <f t="array" aca="1" ref="GC238" ca="1">INDIRECT(ADDRESS(MATCH(SMALL(_xlfn._xlws.FILTER(GC7:GC233,GB7:GB233&gt;cr),5),GC7:GC233,0)+6,1))</f>
        <v>BU16.TANJ</v>
      </c>
      <c r="GD238" s="1" t="str" cm="1">
        <f t="array" aca="1" ref="GD238" ca="1">INDIRECT(ADDRESS(MATCH(SMALL(_xlfn._xlws.FILTER(GD7:GD233,GJ7:GJ233&gt;cr),5),GD7:GD233,0)+6,1))</f>
        <v>AU24.SM</v>
      </c>
      <c r="GE238" s="1" t="str" cm="1">
        <f t="array" aca="1" ref="GE238" ca="1">INDIRECT(ADDRESS(MATCH(SMALL(_xlfn._xlws.FILTER(GE7:GE233,GJ7:GJ233&gt;cr),5),GE7:GE233,0)+6,1))</f>
        <v>AU16.TA</v>
      </c>
      <c r="GF238" s="1" t="str" cm="1">
        <f t="array" aca="1" ref="GF238" ca="1">INDIRECT(ADDRESS(MATCH(LARGE(_xlfn._xlws.FILTER(GF7:GF233,GJ7:GJ233&gt;cr),5),GF7:GF233,0)+6,1))</f>
        <v>AU30.Singularity</v>
      </c>
      <c r="GG238" s="1" t="str" cm="1">
        <f t="array" aca="1" ref="GG238" ca="1">INDIRECT(ADDRESS(MATCH(LARGE(_xlfn._xlws.FILTER(GG7:GG233,GJ7:GJ233&gt;cr),5),GG7:GG233,0)+6,1))</f>
        <v>AU15.NNSM</v>
      </c>
      <c r="GH238" s="1" t="str" cm="1">
        <f t="array" aca="1" ref="GH238" ca="1">INDIRECT(ADDRESS(MATCH(LARGE(_xlfn._xlws.FILTER(GH7:GH233,GJ7:GJ233&gt;cr),5),GH7:GH233,0)+6,1))</f>
        <v>AU27.STB</v>
      </c>
      <c r="GI238" s="1" t="str" cm="1">
        <f t="array" aca="1" ref="GI238" ca="1">INDIRECT(ADDRESS(MATCH(LARGE(_xlfn._xlws.FILTER(GI7:GI233,GJ7:GJ233&gt;cr),5),GI7:GI233,0)+6,1))</f>
        <v>AU27.STB</v>
      </c>
      <c r="GJ238" s="1" t="str" cm="1">
        <f t="array" aca="1" ref="GJ238" ca="1">INDIRECT(ADDRESS(MATCH(LARGE(_xlfn._xlws.FILTER(GJ7:GJ233,GJ7:GJ233&gt;cr),5),GJ7:GJ233,0)+6,1))</f>
        <v>AU01.Jaccard</v>
      </c>
      <c r="GK238" s="1" t="str" cm="1">
        <f t="array" aca="1" ref="GK238" ca="1">INDIRECT(ADDRESS(MATCH(SMALL(_xlfn._xlws.FILTER(GK7:GK233,GJ7:GJ233&gt;cr),5),GK7:GK233,0)+6,1))</f>
        <v>AU15.NNSM</v>
      </c>
      <c r="GL238" s="6" t="e" cm="1" vm="1">
        <f t="array" aca="1" ref="GL238" ca="1">INDIRECT(ADDRESS(MATCH(SMALL(_xlfn._xlws.FILTER(GL7:GL233,GR7:GR233&gt;cr),5),GL7:GL233,0)+6,1))</f>
        <v>#VALUE!</v>
      </c>
      <c r="GM238" s="6" t="e" cm="1" vm="1">
        <f t="array" aca="1" ref="GM238" ca="1">INDIRECT(ADDRESS(MATCH(SMALL(_xlfn._xlws.FILTER(GM7:GM233,GR7:GR233&gt;cr),5),GM7:GM233,0)+6,1))</f>
        <v>#VALUE!</v>
      </c>
      <c r="GN238" s="6" t="e" cm="1" vm="1">
        <f t="array" aca="1" ref="GN238" ca="1">INDIRECT(ADDRESS(MATCH(LARGE(_xlfn._xlws.FILTER(GN7:GN233,GR7:GR233&gt;cr),5),GN7:GN233,0)+6,1))</f>
        <v>#VALUE!</v>
      </c>
      <c r="GO238" s="6" t="e" cm="1" vm="1">
        <f t="array" aca="1" ref="GO238" ca="1">INDIRECT(ADDRESS(MATCH(LARGE(_xlfn._xlws.FILTER(GO7:GO233,GR7:GR233&gt;cr),5),GO7:GO233,0)+6,1))</f>
        <v>#VALUE!</v>
      </c>
      <c r="GP238" s="6" t="e" cm="1" vm="1">
        <f t="array" aca="1" ref="GP238" ca="1">INDIRECT(ADDRESS(MATCH(LARGE(_xlfn._xlws.FILTER(GP7:GP233,GR7:GR233&gt;cr),5),GP7:GP233,0)+6,1))</f>
        <v>#VALUE!</v>
      </c>
      <c r="GQ238" s="6" t="e" cm="1" vm="1">
        <f t="array" aca="1" ref="GQ238" ca="1">INDIRECT(ADDRESS(MATCH(LARGE(_xlfn._xlws.FILTER(GQ7:GQ233,GR7:GR233&gt;cr),5),GQ7:GQ233,0)+6,1))</f>
        <v>#VALUE!</v>
      </c>
      <c r="GR238" s="6" t="e" cm="1" vm="1">
        <f t="array" aca="1" ref="GR238" ca="1">INDIRECT(ADDRESS(MATCH(LARGE(_xlfn._xlws.FILTER(GR7:GR233,GR7:GR233&gt;cr),5),GR7:GR233,0)+6,1))</f>
        <v>#VALUE!</v>
      </c>
      <c r="GS238" s="6" t="e" cm="1" vm="1">
        <f t="array" aca="1" ref="GS238" ca="1">INDIRECT(ADDRESS(MATCH(SMALL(_xlfn._xlws.FILTER(GS7:GS233,GR7:GR233&gt;cr),5),GS7:GS233,0)+6,1))</f>
        <v>#VALUE!</v>
      </c>
      <c r="GT238" s="1" t="e" cm="1" vm="1">
        <f t="array" aca="1" ref="GT238" ca="1">INDIRECT(ADDRESS(MATCH(SMALL(_xlfn._xlws.FILTER(GT7:GT233,GZ7:GZ233&gt;cr),5),GT7:GT233,0)+6,1))</f>
        <v>#VALUE!</v>
      </c>
      <c r="GU238" s="1" t="e" cm="1" vm="1">
        <f t="array" aca="1" ref="GU238" ca="1">INDIRECT(ADDRESS(MATCH(SMALL(_xlfn._xlws.FILTER(GU7:GU233,GZ7:GZ233&gt;cr),5),GU7:GU233,0)+6,1))</f>
        <v>#VALUE!</v>
      </c>
      <c r="GV238" s="1" t="e" cm="1" vm="1">
        <f t="array" aca="1" ref="GV238" ca="1">INDIRECT(ADDRESS(MATCH(LARGE(_xlfn._xlws.FILTER(GV7:GV233,GZ7:GZ233&gt;cr),5),GV7:GV233,0)+6,1))</f>
        <v>#VALUE!</v>
      </c>
      <c r="GW238" s="1" t="e" cm="1" vm="1">
        <f t="array" aca="1" ref="GW238" ca="1">INDIRECT(ADDRESS(MATCH(LARGE(_xlfn._xlws.FILTER(GW7:GW233,GZ7:GZ233&gt;cr),5),GW7:GW233,0)+6,1))</f>
        <v>#VALUE!</v>
      </c>
      <c r="GX238" s="1" t="e" cm="1" vm="1">
        <f t="array" aca="1" ref="GX238" ca="1">INDIRECT(ADDRESS(MATCH(LARGE(_xlfn._xlws.FILTER(GX7:GX233,GZ7:GZ233&gt;cr),5),GX7:GX233,0)+6,1))</f>
        <v>#VALUE!</v>
      </c>
      <c r="GY238" s="1" t="e" cm="1" vm="1">
        <f t="array" aca="1" ref="GY238" ca="1">INDIRECT(ADDRESS(MATCH(LARGE(_xlfn._xlws.FILTER(GY7:GY233,GZ7:GZ233&gt;cr),5),GY7:GY233,0)+6,1))</f>
        <v>#VALUE!</v>
      </c>
      <c r="GZ238" s="1" t="e" cm="1" vm="1">
        <f t="array" aca="1" ref="GZ238" ca="1">INDIRECT(ADDRESS(MATCH(LARGE(_xlfn._xlws.FILTER(GZ7:GZ233,GZ7:GZ233&gt;cr),5),GZ7:GZ233,0)+6,1))</f>
        <v>#VALUE!</v>
      </c>
      <c r="HA238" s="1" t="e" cm="1" vm="1">
        <f t="array" aca="1" ref="HA238" ca="1">INDIRECT(ADDRESS(MATCH(SMALL(_xlfn._xlws.FILTER(HA7:HA233,GZ7:GZ233&gt;cr),5),HA7:HA233,0)+6,1))</f>
        <v>#VALUE!</v>
      </c>
      <c r="HB238" s="6" t="str" cm="1">
        <f t="array" aca="1" ref="HB238" ca="1">INDIRECT(ADDRESS(MATCH(SMALL(_xlfn._xlws.FILTER(HB7:HB233,HH7:HH233&gt;cr),5),HB7:HB233,0)+6,1))</f>
        <v>BI01.JacRA</v>
      </c>
      <c r="HC238" s="6" t="str" cm="1">
        <f t="array" aca="1" ref="HC238" ca="1">INDIRECT(ADDRESS(MATCH(SMALL(_xlfn._xlws.FILTER(HC7:HC233,HH7:HH233&gt;cr),5),HC7:HC233,0)+6,1))</f>
        <v>BI16.TAJ</v>
      </c>
      <c r="HD238" s="6" t="str" cm="1">
        <f t="array" aca="1" ref="HD238" ca="1">INDIRECT(ADDRESS(MATCH(LARGE(_xlfn._xlws.FILTER(HD7:HD233,HH7:HH233&gt;cr),5),HD7:HD233,0)+6,1))</f>
        <v>BI01.JacRA</v>
      </c>
      <c r="HE238" s="6" t="str" cm="1">
        <f t="array" aca="1" ref="HE238" ca="1">INDIRECT(ADDRESS(MATCH(LARGE(_xlfn._xlws.FILTER(HE7:HE233,HH7:HH233&gt;cr),5),HE7:HE233,0)+6,1))</f>
        <v>AU01.Jaccard</v>
      </c>
      <c r="HF238" s="6" t="str" cm="1">
        <f t="array" aca="1" ref="HF238" ca="1">INDIRECT(ADDRESS(MATCH(LARGE(_xlfn._xlws.FILTER(HF7:HF233,HH7:HH233&gt;cr),5),HF7:HF233,0)+6,1))</f>
        <v>BI01.Dice</v>
      </c>
      <c r="HG238" s="6" t="str" cm="1">
        <f t="array" aca="1" ref="HG238" ca="1">INDIRECT(ADDRESS(MATCH(LARGE(_xlfn._xlws.FILTER(HG7:HG233,HH7:HH233&gt;cr),5),HG7:HG233,0)+6,1))</f>
        <v>BI01.RelevantJaccard</v>
      </c>
      <c r="HH238" s="6" t="str" cm="1">
        <f t="array" aca="1" ref="HH238" ca="1">INDIRECT(ADDRESS(MATCH(LARGE(_xlfn._xlws.FILTER(HH7:HH233,HH7:HH233&gt;cr),5),HH7:HH233,0)+6,1))</f>
        <v>AI01.Jaccard</v>
      </c>
      <c r="HI238" s="6" t="str" cm="1">
        <f t="array" aca="1" ref="HI238" ca="1">INDIRECT(ADDRESS(MATCH(SMALL(_xlfn._xlws.FILTER(HI7:HI233,HH7:HH233&gt;cr),5),HI7:HI233,0)+6,1))</f>
        <v>CU01.IJ.Cosine</v>
      </c>
      <c r="HJ238" s="1" t="e" cm="1" vm="1">
        <f t="array" aca="1" ref="HJ238" ca="1">INDIRECT(ADDRESS(MATCH(SMALL(_xlfn._xlws.FILTER(HJ7:HJ233,HP7:HP233&gt;cr),5),HJ7:HJ233,0)+6,1))</f>
        <v>#VALUE!</v>
      </c>
      <c r="HK238" s="1" t="e" cm="1" vm="1">
        <f t="array" aca="1" ref="HK238" ca="1">INDIRECT(ADDRESS(MATCH(SMALL(_xlfn._xlws.FILTER(HK7:HK233,HP7:HP233&gt;cr),5),HK7:HK233,0)+6,1))</f>
        <v>#VALUE!</v>
      </c>
      <c r="HL238" s="1" t="e" cm="1" vm="1">
        <f t="array" aca="1" ref="HL238" ca="1">INDIRECT(ADDRESS(MATCH(LARGE(_xlfn._xlws.FILTER(HL7:HL233,HP7:HP233&gt;cr),5),HL7:HL233,0)+6,1))</f>
        <v>#VALUE!</v>
      </c>
      <c r="HM238" s="1" t="e" cm="1" vm="1">
        <f t="array" aca="1" ref="HM238" ca="1">INDIRECT(ADDRESS(MATCH(LARGE(_xlfn._xlws.FILTER(HM7:HM233,HP7:HP233&gt;cr),5),HM7:HM233,0)+6,1))</f>
        <v>#VALUE!</v>
      </c>
      <c r="HN238" s="1" t="e" cm="1" vm="1">
        <f t="array" aca="1" ref="HN238" ca="1">INDIRECT(ADDRESS(MATCH(LARGE(_xlfn._xlws.FILTER(HN7:HN233,HP7:HP233&gt;cr),5),HN7:HN233,0)+6,1))</f>
        <v>#VALUE!</v>
      </c>
      <c r="HO238" s="1" t="e" cm="1" vm="1">
        <f t="array" aca="1" ref="HO238" ca="1">INDIRECT(ADDRESS(MATCH(LARGE(_xlfn._xlws.FILTER(HO7:HO233,HP7:HP233&gt;cr),5),HO7:HO233,0)+6,1))</f>
        <v>#VALUE!</v>
      </c>
      <c r="HP238" s="1" t="e" cm="1" vm="1">
        <f t="array" aca="1" ref="HP238" ca="1">INDIRECT(ADDRESS(MATCH(LARGE(_xlfn._xlws.FILTER(HP7:HP233,HP7:HP233&gt;cr),5),HP7:HP233,0)+6,1))</f>
        <v>#VALUE!</v>
      </c>
      <c r="HQ238" s="1" t="e" cm="1" vm="1">
        <f t="array" aca="1" ref="HQ238" ca="1">INDIRECT(ADDRESS(MATCH(SMALL(_xlfn._xlws.FILTER(HQ7:HQ233,HP7:HP233&gt;cr),5),HQ7:HQ233,0)+6,1))</f>
        <v>#VALUE!</v>
      </c>
      <c r="HR238" s="6" t="e" cm="1" vm="1">
        <f t="array" aca="1" ref="HR238" ca="1">INDIRECT(ADDRESS(MATCH(SMALL(_xlfn._xlws.FILTER(HR7:HR233,HX7:HX233&gt;cr),5),HR7:HR233,0)+6,1))</f>
        <v>#VALUE!</v>
      </c>
      <c r="HS238" s="6" t="e" cm="1" vm="1">
        <f t="array" aca="1" ref="HS238" ca="1">INDIRECT(ADDRESS(MATCH(SMALL(_xlfn._xlws.FILTER(HS7:HS233,HX7:HX233&gt;cr),5),HS7:HS233,0)+6,1))</f>
        <v>#VALUE!</v>
      </c>
      <c r="HT238" s="6" t="e" cm="1" vm="1">
        <f t="array" aca="1" ref="HT238" ca="1">INDIRECT(ADDRESS(MATCH(LARGE(_xlfn._xlws.FILTER(HT7:HT233,HX7:HX233&gt;cr),5),HT7:HT233,0)+6,1))</f>
        <v>#VALUE!</v>
      </c>
      <c r="HU238" s="6" t="e" cm="1" vm="1">
        <f t="array" aca="1" ref="HU238" ca="1">INDIRECT(ADDRESS(MATCH(LARGE(_xlfn._xlws.FILTER(HU7:HU233,HX7:HX233&gt;cr),5),HU7:HU233,0)+6,1))</f>
        <v>#VALUE!</v>
      </c>
      <c r="HV238" s="6" t="e" cm="1" vm="1">
        <f t="array" aca="1" ref="HV238" ca="1">INDIRECT(ADDRESS(MATCH(LARGE(_xlfn._xlws.FILTER(HV7:HV233,HX7:HX233&gt;cr),5),HV7:HV233,0)+6,1))</f>
        <v>#VALUE!</v>
      </c>
      <c r="HW238" s="6" t="e" cm="1" vm="1">
        <f t="array" aca="1" ref="HW238" ca="1">INDIRECT(ADDRESS(MATCH(LARGE(_xlfn._xlws.FILTER(HW7:HW233,HX7:HX233&gt;cr),5),HW7:HW233,0)+6,1))</f>
        <v>#VALUE!</v>
      </c>
      <c r="HX238" s="6" t="e" cm="1" vm="1">
        <f t="array" aca="1" ref="HX238" ca="1">INDIRECT(ADDRESS(MATCH(LARGE(_xlfn._xlws.FILTER(HX7:HX233,HX7:HX233&gt;cr),5),HX7:HX233,0)+6,1))</f>
        <v>#VALUE!</v>
      </c>
      <c r="HY238" s="6" t="e" cm="1" vm="1">
        <f t="array" aca="1" ref="HY238" ca="1">INDIRECT(ADDRESS(MATCH(SMALL(_xlfn._xlws.FILTER(HY7:HY233,HX7:HX233&gt;cr),5),HY7:HY233,0)+6,1))</f>
        <v>#VALUE!</v>
      </c>
      <c r="HZ238" s="1" t="e" cm="1" vm="1">
        <f t="array" aca="1" ref="HZ238" ca="1">INDIRECT(ADDRESS(MATCH(SMALL(_xlfn._xlws.FILTER(HZ7:HZ233,IF7:IF233&gt;cr),5),HZ7:HZ233,0)+6,1))</f>
        <v>#VALUE!</v>
      </c>
      <c r="IA238" s="1" t="e" cm="1" vm="1">
        <f t="array" aca="1" ref="IA238" ca="1">INDIRECT(ADDRESS(MATCH(SMALL(_xlfn._xlws.FILTER(IA7:IA233,IF7:IF233&gt;cr),5),IA7:IA233,0)+6,1))</f>
        <v>#VALUE!</v>
      </c>
      <c r="IB238" s="1" t="e" cm="1" vm="1">
        <f t="array" aca="1" ref="IB238" ca="1">INDIRECT(ADDRESS(MATCH(LARGE(_xlfn._xlws.FILTER(IB7:IB233,IF7:IF233&gt;cr),5),IB7:IB233,0)+6,1))</f>
        <v>#VALUE!</v>
      </c>
      <c r="IC238" s="1" t="e" cm="1" vm="1">
        <f t="array" aca="1" ref="IC238" ca="1">INDIRECT(ADDRESS(MATCH(LARGE(_xlfn._xlws.FILTER(IC7:IC233,IF7:IF233&gt;cr),5),IC7:IC233,0)+6,1))</f>
        <v>#VALUE!</v>
      </c>
      <c r="ID238" s="1" t="e" cm="1" vm="1">
        <f t="array" aca="1" ref="ID238" ca="1">INDIRECT(ADDRESS(MATCH(LARGE(_xlfn._xlws.FILTER(ID7:ID233,IF7:IF233&gt;cr),5),ID7:ID233,0)+6,1))</f>
        <v>#VALUE!</v>
      </c>
      <c r="IE238" s="1" t="e" cm="1" vm="1">
        <f t="array" aca="1" ref="IE238" ca="1">INDIRECT(ADDRESS(MATCH(LARGE(_xlfn._xlws.FILTER(IE7:IE233,IF7:IF233&gt;cr),5),IE7:IE233,0)+6,1))</f>
        <v>#VALUE!</v>
      </c>
      <c r="IF238" s="1" t="e" cm="1" vm="1">
        <f t="array" aca="1" ref="IF238" ca="1">INDIRECT(ADDRESS(MATCH(LARGE(_xlfn._xlws.FILTER(IF7:IF233,IF7:IF233&gt;cr),5),IF7:IF233,0)+6,1))</f>
        <v>#VALUE!</v>
      </c>
      <c r="IG238" s="1" t="e" cm="1" vm="1">
        <f t="array" aca="1" ref="IG238" ca="1">INDIRECT(ADDRESS(MATCH(SMALL(_xlfn._xlws.FILTER(IG7:IG233,IF7:IF233&gt;cr),5),IG7:IG233,0)+6,1))</f>
        <v>#VALUE!</v>
      </c>
      <c r="IH238" s="6" t="e" cm="1" vm="1">
        <f t="array" aca="1" ref="IH238" ca="1">INDIRECT(ADDRESS(MATCH(SMALL(_xlfn._xlws.FILTER(IH7:IH233,IN7:IN233&gt;cr),5),IH7:IH233,0)+6,1))</f>
        <v>#VALUE!</v>
      </c>
      <c r="II238" s="6" t="e" cm="1" vm="1">
        <f t="array" aca="1" ref="II238" ca="1">INDIRECT(ADDRESS(MATCH(SMALL(_xlfn._xlws.FILTER(II7:II233,IN7:IN233&gt;cr),5),II7:II233,0)+6,1))</f>
        <v>#VALUE!</v>
      </c>
      <c r="IJ238" s="6" t="e" cm="1" vm="1">
        <f t="array" aca="1" ref="IJ238" ca="1">INDIRECT(ADDRESS(MATCH(LARGE(_xlfn._xlws.FILTER(IJ7:IJ233,IN7:IN233&gt;cr),5),IJ7:IJ233,0)+6,1))</f>
        <v>#VALUE!</v>
      </c>
      <c r="IK238" s="6" t="e" cm="1" vm="1">
        <f t="array" aca="1" ref="IK238" ca="1">INDIRECT(ADDRESS(MATCH(LARGE(_xlfn._xlws.FILTER(IK7:IK233,IN7:IN233&gt;cr),5),IK7:IK233,0)+6,1))</f>
        <v>#VALUE!</v>
      </c>
      <c r="IL238" s="6" t="e" cm="1" vm="1">
        <f t="array" aca="1" ref="IL238" ca="1">INDIRECT(ADDRESS(MATCH(LARGE(_xlfn._xlws.FILTER(IL7:IL233,IN7:IN233&gt;cr),5),IL7:IL233,0)+6,1))</f>
        <v>#VALUE!</v>
      </c>
      <c r="IM238" s="6" t="e" cm="1" vm="1">
        <f t="array" aca="1" ref="IM238" ca="1">INDIRECT(ADDRESS(MATCH(LARGE(_xlfn._xlws.FILTER(IM7:IM233,IN7:IN233&gt;cr),5),IM7:IM233,0)+6,1))</f>
        <v>#VALUE!</v>
      </c>
      <c r="IN238" s="6" t="e" cm="1" vm="1">
        <f t="array" aca="1" ref="IN238" ca="1">INDIRECT(ADDRESS(MATCH(LARGE(_xlfn._xlws.FILTER(IN7:IN233,IN7:IN233&gt;cr),5),IN7:IN233,0)+6,1))</f>
        <v>#VALUE!</v>
      </c>
      <c r="IO238" s="6" t="e" cm="1" vm="1">
        <f t="array" aca="1" ref="IO238" ca="1">INDIRECT(ADDRESS(MATCH(SMALL(_xlfn._xlws.FILTER(IO7:IO233,IN7:IN233&gt;cr),5),IO7:IO233,0)+6,1))</f>
        <v>#VALUE!</v>
      </c>
      <c r="IP238" s="1" t="e" cm="1" vm="1">
        <f t="array" aca="1" ref="IP238" ca="1">INDIRECT(ADDRESS(MATCH(SMALL(_xlfn._xlws.FILTER(IP7:IP233,IV7:IV233&gt;cr),5),IP7:IP233,0)+6,1))</f>
        <v>#VALUE!</v>
      </c>
      <c r="IQ238" s="1" t="e" cm="1" vm="1">
        <f t="array" aca="1" ref="IQ238" ca="1">INDIRECT(ADDRESS(MATCH(SMALL(_xlfn._xlws.FILTER(IQ7:IQ233,IV7:IV233&gt;cr),5),IQ7:IQ233,0)+6,1))</f>
        <v>#VALUE!</v>
      </c>
      <c r="IR238" s="1" t="e" cm="1" vm="1">
        <f t="array" aca="1" ref="IR238" ca="1">INDIRECT(ADDRESS(MATCH(LARGE(_xlfn._xlws.FILTER(IR7:IR233,IV7:IV233&gt;cr),5),IR7:IR233,0)+6,1))</f>
        <v>#VALUE!</v>
      </c>
      <c r="IS238" s="1" t="e" cm="1" vm="1">
        <f t="array" aca="1" ref="IS238" ca="1">INDIRECT(ADDRESS(MATCH(LARGE(_xlfn._xlws.FILTER(IS7:IS233,IV7:IV233&gt;cr),5),IS7:IS233,0)+6,1))</f>
        <v>#VALUE!</v>
      </c>
      <c r="IT238" s="1" t="e" cm="1" vm="1">
        <f t="array" aca="1" ref="IT238" ca="1">INDIRECT(ADDRESS(MATCH(LARGE(_xlfn._xlws.FILTER(IT7:IT233,IV7:IV233&gt;cr),5),IT7:IT233,0)+6,1))</f>
        <v>#VALUE!</v>
      </c>
      <c r="IU238" s="1" t="e" cm="1" vm="1">
        <f t="array" aca="1" ref="IU238" ca="1">INDIRECT(ADDRESS(MATCH(LARGE(_xlfn._xlws.FILTER(IU7:IU233,IV7:IV233&gt;cr),5),IU7:IU233,0)+6,1))</f>
        <v>#VALUE!</v>
      </c>
      <c r="IV238" s="1" t="e" cm="1" vm="1">
        <f t="array" aca="1" ref="IV238" ca="1">INDIRECT(ADDRESS(MATCH(LARGE(_xlfn._xlws.FILTER(IV7:IV233,IV7:IV233&gt;cr),5),IV7:IV233,0)+6,1))</f>
        <v>#VALUE!</v>
      </c>
      <c r="IW238" s="1" t="e" cm="1" vm="1">
        <f t="array" aca="1" ref="IW238" ca="1">INDIRECT(ADDRESS(MATCH(SMALL(_xlfn._xlws.FILTER(IW7:IW233,IV7:IV233&gt;cr),5),IW7:IW233,0)+6,1))</f>
        <v>#VALUE!</v>
      </c>
      <c r="IX238" s="6" t="e" cm="1" vm="1">
        <f t="array" aca="1" ref="IX238" ca="1">INDIRECT(ADDRESS(MATCH(SMALL(_xlfn._xlws.FILTER(IX7:IX233,JD7:JD233&gt;cr),5),IX7:IX233,0)+6,1))</f>
        <v>#VALUE!</v>
      </c>
      <c r="IY238" s="6" t="e" cm="1" vm="1">
        <f t="array" aca="1" ref="IY238" ca="1">INDIRECT(ADDRESS(MATCH(SMALL(_xlfn._xlws.FILTER(IY7:IY233,JD7:JD233&gt;cr),5),IY7:IY233,0)+6,1))</f>
        <v>#VALUE!</v>
      </c>
      <c r="IZ238" s="6" t="e" cm="1" vm="1">
        <f t="array" aca="1" ref="IZ238" ca="1">INDIRECT(ADDRESS(MATCH(LARGE(_xlfn._xlws.FILTER(IZ7:IZ233,JD7:JD233&gt;cr),5),IZ7:IZ233,0)+6,1))</f>
        <v>#VALUE!</v>
      </c>
      <c r="JA238" s="6" t="e" cm="1" vm="1">
        <f t="array" aca="1" ref="JA238" ca="1">INDIRECT(ADDRESS(MATCH(LARGE(_xlfn._xlws.FILTER(JA7:JA233,JD7:JD233&gt;cr),5),JA7:JA233,0)+6,1))</f>
        <v>#VALUE!</v>
      </c>
      <c r="JB238" s="6" t="e" cm="1" vm="1">
        <f t="array" aca="1" ref="JB238" ca="1">INDIRECT(ADDRESS(MATCH(LARGE(_xlfn._xlws.FILTER(JB7:JB233,JD7:JD233&gt;cr),5),JB7:JB233,0)+6,1))</f>
        <v>#VALUE!</v>
      </c>
      <c r="JC238" s="6" t="e" cm="1" vm="1">
        <f t="array" aca="1" ref="JC238" ca="1">INDIRECT(ADDRESS(MATCH(LARGE(_xlfn._xlws.FILTER(JC7:JC233,JD7:JD233&gt;cr),5),JC7:JC233,0)+6,1))</f>
        <v>#VALUE!</v>
      </c>
      <c r="JD238" s="6" t="e" cm="1" vm="1">
        <f t="array" aca="1" ref="JD238" ca="1">INDIRECT(ADDRESS(MATCH(LARGE(_xlfn._xlws.FILTER(JD7:JD233,JD7:JD233&gt;cr),5),JD7:JD233,0)+6,1))</f>
        <v>#VALUE!</v>
      </c>
      <c r="JE238" s="6" t="e" cm="1" vm="1">
        <f t="array" aca="1" ref="JE238" ca="1">INDIRECT(ADDRESS(MATCH(SMALL(_xlfn._xlws.FILTER(JE7:JE233,JD7:JD233&gt;cr),5),JE7:JE233,0)+6,1))</f>
        <v>#VALUE!</v>
      </c>
      <c r="JF238" s="1" t="e" cm="1" vm="1">
        <f t="array" aca="1" ref="JF238" ca="1">INDIRECT(ADDRESS(MATCH(SMALL(_xlfn._xlws.FILTER(JF7:JF233,JL7:JL233&gt;cr),5),JF7:JF233,0)+6,1))</f>
        <v>#VALUE!</v>
      </c>
      <c r="JG238" s="1" t="e" cm="1" vm="1">
        <f t="array" aca="1" ref="JG238" ca="1">INDIRECT(ADDRESS(MATCH(SMALL(_xlfn._xlws.FILTER(JG7:JG233,JL7:JL233&gt;cr),5),JG7:JG233,0)+6,1))</f>
        <v>#VALUE!</v>
      </c>
      <c r="JH238" s="1" t="e" cm="1" vm="1">
        <f t="array" aca="1" ref="JH238" ca="1">INDIRECT(ADDRESS(MATCH(LARGE(_xlfn._xlws.FILTER(JH7:JH233,JL7:JL233&gt;cr),5),JH7:JH233,0)+6,1))</f>
        <v>#VALUE!</v>
      </c>
      <c r="JI238" s="1" t="e" cm="1" vm="1">
        <f t="array" aca="1" ref="JI238" ca="1">INDIRECT(ADDRESS(MATCH(LARGE(_xlfn._xlws.FILTER(JI7:JI233,JL7:JL233&gt;cr),5),JI7:JI233,0)+6,1))</f>
        <v>#VALUE!</v>
      </c>
      <c r="JJ238" s="1" t="e" cm="1" vm="1">
        <f t="array" aca="1" ref="JJ238" ca="1">INDIRECT(ADDRESS(MATCH(LARGE(_xlfn._xlws.FILTER(JJ7:JJ233,JL7:JL233&gt;cr),5),JJ7:JJ233,0)+6,1))</f>
        <v>#VALUE!</v>
      </c>
      <c r="JK238" s="1" t="e" cm="1" vm="1">
        <f t="array" aca="1" ref="JK238" ca="1">INDIRECT(ADDRESS(MATCH(LARGE(_xlfn._xlws.FILTER(JK7:JK233,JL7:JL233&gt;cr),5),JK7:JK233,0)+6,1))</f>
        <v>#VALUE!</v>
      </c>
      <c r="JL238" s="1" t="e" cm="1" vm="1">
        <f t="array" aca="1" ref="JL238" ca="1">INDIRECT(ADDRESS(MATCH(LARGE(_xlfn._xlws.FILTER(JL7:JL233,JL7:JL233&gt;cr),5),JL7:JL233,0)+6,1))</f>
        <v>#VALUE!</v>
      </c>
      <c r="JM238" s="1" t="e" cm="1" vm="1">
        <f t="array" aca="1" ref="JM238" ca="1">INDIRECT(ADDRESS(MATCH(SMALL(_xlfn._xlws.FILTER(JM7:JM233,JL7:JL233&gt;cr),5),JM7:JM233,0)+6,1))</f>
        <v>#VALUE!</v>
      </c>
      <c r="JN238" s="9" t="str" cm="1">
        <f t="array" aca="1" ref="JN238" ca="1">INDIRECT(ADDRESS(MATCH(SMALL(_xlfn.LET(_xlpm.x,IF(ISNUMBER(JN7:JN233),JN7:JN233),_xlpm.y,IF(ISNUMBER(JT7:JT233),JT7:JT233),_xlfn._xlws.FILTER(_xlpm.x,_xlpm.y&gt;cr)),5),JN7:JN233,0)+6,1))</f>
        <v>BI22.ESim3</v>
      </c>
      <c r="JO238" s="9" t="str" cm="1">
        <f t="array" aca="1" ref="JO238" ca="1">INDIRECT(ADDRESS(MATCH(SMALL(_xlfn.LET(_xlpm.x,IF(ISNUMBER(JO7:JO233),JO7:JO233),_xlpm.y,IF(ISNUMBER(JT7:JT233),JT7:JT233),_xlfn._xlws.FILTER(_xlpm.x,_xlpm.y&gt;cr)),5),JO7:JO233,0)+6,1))</f>
        <v>BI07.NHMS</v>
      </c>
      <c r="JP238" s="9" t="str" cm="1">
        <f t="array" aca="1" ref="JP238" ca="1">INDIRECT(ADDRESS(MATCH(LARGE(_xlfn.LET(_xlpm.x,IF(ISNUMBER(JP7:JP233),JP7:JP233),_xlpm.y,IF(ISNUMBER(JT7:JT233),JT7:JT233),_xlfn._xlws.FILTER(_xlpm.x,_xlpm.y&gt;cr)),5),JP7:JP233,0)+6,1))</f>
        <v>AI15.NNSM</v>
      </c>
      <c r="JQ238" s="9" t="str" cm="1">
        <f t="array" aca="1" ref="JQ238" ca="1">INDIRECT(ADDRESS(MATCH(LARGE(_xlfn.LET(_xlpm.x,IF(ISNUMBER(JQ7:JQ233),JQ7:JQ233),_xlpm.y,IF(ISNUMBER(JT7:JT233),JT7:JT233),_xlfn._xlws.FILTER(_xlpm.x,_xlpm.y&gt;cr)),5),JQ7:JQ233,0)+6,1))</f>
        <v>BU15.NNSMJ</v>
      </c>
      <c r="JR238" s="9" t="str" cm="1">
        <f t="array" aca="1" ref="JR238" ca="1">INDIRECT(ADDRESS(MATCH(LARGE(_xlfn.LET(_xlpm.x,IF(ISNUMBER(JR7:JR233),JR7:JR233),_xlpm.y,IF(ISNUMBER(JT7:JT233),JT7:JT233),_xlfn._xlws.FILTER(_xlpm.x,_xlpm.y&gt;cr)),5),JR7:JR233,0)+6,1))</f>
        <v>AI14.SMD</v>
      </c>
      <c r="JS238" s="9" t="str" cm="1">
        <f t="array" aca="1" ref="JS238" ca="1">INDIRECT(ADDRESS(MATCH(LARGE(_xlfn.LET(_xlpm.x,IF(ISNUMBER(JS7:JS233),JS7:JS233),_xlpm.y,IF(ISNUMBER(JT7:JT233),JT7:JT233),_xlfn._xlws.FILTER(_xlpm.x,_xlpm.y&gt;cr)),5),JS7:JS233,0)+6,1))</f>
        <v>AI25.Coco</v>
      </c>
      <c r="JT238" s="9" t="str" cm="1">
        <f t="array" aca="1" ref="JT238" ca="1">INDIRECT(ADDRESS(MATCH(LARGE(_xlfn.LET(_xlpm.x,IF(ISNUMBER(JT7:JT233),JT7:JT233),_xlpm.y,IF(ISNUMBER(JT7:JT233),JT7:JT233),_xlfn._xlws.FILTER(_xlpm.x,_xlpm.y&gt;cr)),5),JT7:JT233,0)+6,1))</f>
        <v>BI01.JacRA</v>
      </c>
      <c r="JU238" s="9" t="str" cm="1">
        <f t="array" aca="1" ref="JU238" ca="1">INDIRECT(ADDRESS(MATCH(SMALL(_xlfn.LET(_xlpm.x,IF(ISNUMBER(JU7:JU233),JU7:JU233),_xlpm.y,IF(ISNUMBER(JT7:JT233),JT7:JT233),_xlfn._xlws.FILTER(_xlpm.x,_xlpm.y&gt;cr)),5),JU7:JU233,0)+6,1))</f>
        <v>BU18.EntropyPearson</v>
      </c>
      <c r="JV238" s="1" t="str" cm="1">
        <f t="array" aca="1" ref="JV238" ca="1">INDEX(_xlfn._xlws.FILTER(JV7:JV233,ISTEXT(JV7:JV233)),MODE(MATCH(_xlfn._xlws.FILTER(JV7:JV233,ISTEXT(JV7:JV233)),_xlfn._xlws.FILTER(JV7:JV233,ISTEXT(JV7:JV233)),0)))</f>
        <v>k=5, r=0.1</v>
      </c>
      <c r="JW238" s="1" t="str" cm="1">
        <f t="array" aca="1" ref="JW238" ca="1">INDEX(_xlfn._xlws.FILTER(JW7:JW233,ISTEXT(JW7:JW233)),MODE(MATCH(_xlfn._xlws.FILTER(JW7:JW233,ISTEXT(JW7:JW233)),_xlfn._xlws.FILTER(JW7:JW233,ISTEXT(JW7:JW233)),0)))</f>
        <v>k=5, r=0.1</v>
      </c>
      <c r="JX238" s="1" t="str" cm="1">
        <f t="array" aca="1" ref="JX238" ca="1">INDEX(_xlfn._xlws.FILTER(JX7:JX233,ISTEXT(JX7:JX233)),MODE(MATCH(_xlfn._xlws.FILTER(JX7:JX233,ISTEXT(JX7:JX233)),_xlfn._xlws.FILTER(JX7:JX233,ISTEXT(JX7:JX233)),0)))</f>
        <v>k=10, r=0.1</v>
      </c>
      <c r="JY238" s="1" t="str" cm="1">
        <f t="array" aca="1" ref="JY238" ca="1">INDEX(_xlfn._xlws.FILTER(JY7:JY233,ISTEXT(JY7:JY233)),MODE(MATCH(_xlfn._xlws.FILTER(JY7:JY233,ISTEXT(JY7:JY233)),_xlfn._xlws.FILTER(JY7:JY233,ISTEXT(JY7:JY233)),0)))</f>
        <v>k=5, r=0.9</v>
      </c>
      <c r="JZ238" s="1" t="str" cm="1">
        <f t="array" aca="1" ref="JZ238" ca="1">INDEX(_xlfn._xlws.FILTER(JZ7:JZ233,ISTEXT(JZ7:JZ233)),MODE(MATCH(_xlfn._xlws.FILTER(JZ7:JZ233,ISTEXT(JZ7:JZ233)),_xlfn._xlws.FILTER(JZ7:JZ233,ISTEXT(JZ7:JZ233)),0)))</f>
        <v>k=5, r=0.1</v>
      </c>
      <c r="KA238" s="1" t="str" cm="1">
        <f t="array" aca="1" ref="KA238" ca="1">INDEX(_xlfn._xlws.FILTER(KA7:KA233,ISTEXT(KA7:KA233)),MODE(MATCH(_xlfn._xlws.FILTER(KA7:KA233,ISTEXT(KA7:KA233)),_xlfn._xlws.FILTER(KA7:KA233,ISTEXT(KA7:KA233)),0)))</f>
        <v>k=10, r=0.1</v>
      </c>
      <c r="KB238" s="1" t="str" cm="1">
        <f t="array" aca="1" ref="KB238" ca="1">INDEX(_xlfn._xlws.FILTER(KB7:KB233,ISTEXT(KB7:KB233)),MODE(MATCH(_xlfn._xlws.FILTER(KB7:KB233,ISTEXT(KB7:KB233)),_xlfn._xlws.FILTER(KB7:KB233,ISTEXT(KB7:KB233)),0)))</f>
        <v>k=5, r=0.1</v>
      </c>
      <c r="KC238" s="1" t="str" cm="1">
        <f t="array" aca="1" ref="KC238" ca="1">INDEX(_xlfn._xlws.FILTER(KC7:KC233,ISTEXT(KC7:KC233)),MODE(MATCH(_xlfn._xlws.FILTER(KC7:KC233,ISTEXT(KC7:KC233)),_xlfn._xlws.FILTER(KC7:KC233,ISTEXT(KC7:KC233)),0)))</f>
        <v>k=5, r=0.9</v>
      </c>
    </row>
    <row r="240" spans="1:289" x14ac:dyDescent="0.2">
      <c r="B240" s="2" t="s">
        <v>0</v>
      </c>
      <c r="C240" s="2" t="s">
        <v>1</v>
      </c>
      <c r="D240" s="2" t="s">
        <v>2</v>
      </c>
      <c r="E240" s="2" t="s">
        <v>195</v>
      </c>
      <c r="F240" s="2" t="s">
        <v>194</v>
      </c>
      <c r="G240" s="2" t="s">
        <v>216</v>
      </c>
      <c r="H240" s="2" t="s">
        <v>218</v>
      </c>
      <c r="I240" s="2" t="s">
        <v>217</v>
      </c>
      <c r="J240" s="3" t="s">
        <v>0</v>
      </c>
      <c r="K240" s="3" t="s">
        <v>1</v>
      </c>
      <c r="L240" s="3" t="s">
        <v>2</v>
      </c>
      <c r="M240" s="3" t="s">
        <v>195</v>
      </c>
      <c r="N240" s="3" t="s">
        <v>194</v>
      </c>
      <c r="O240" s="3" t="s">
        <v>216</v>
      </c>
      <c r="P240" s="3" t="s">
        <v>218</v>
      </c>
      <c r="Q240" s="3" t="s">
        <v>217</v>
      </c>
      <c r="R240" s="2" t="s">
        <v>0</v>
      </c>
      <c r="S240" s="2" t="s">
        <v>1</v>
      </c>
      <c r="T240" s="2" t="s">
        <v>2</v>
      </c>
      <c r="U240" s="2" t="s">
        <v>195</v>
      </c>
      <c r="V240" s="2" t="s">
        <v>194</v>
      </c>
      <c r="W240" s="2" t="s">
        <v>216</v>
      </c>
      <c r="X240" s="2" t="s">
        <v>218</v>
      </c>
      <c r="Y240" s="2" t="s">
        <v>217</v>
      </c>
      <c r="Z240" s="3" t="s">
        <v>0</v>
      </c>
      <c r="AA240" s="3" t="s">
        <v>1</v>
      </c>
      <c r="AB240" s="3" t="s">
        <v>2</v>
      </c>
      <c r="AC240" s="3" t="s">
        <v>195</v>
      </c>
      <c r="AD240" s="3" t="s">
        <v>194</v>
      </c>
      <c r="AE240" s="3" t="s">
        <v>216</v>
      </c>
      <c r="AF240" s="3" t="s">
        <v>218</v>
      </c>
      <c r="AG240" s="3" t="s">
        <v>217</v>
      </c>
      <c r="AH240" s="2" t="s">
        <v>0</v>
      </c>
      <c r="AI240" s="2" t="s">
        <v>1</v>
      </c>
      <c r="AJ240" s="2" t="s">
        <v>2</v>
      </c>
      <c r="AK240" s="2" t="s">
        <v>195</v>
      </c>
      <c r="AL240" s="2" t="s">
        <v>194</v>
      </c>
      <c r="AM240" s="2" t="s">
        <v>216</v>
      </c>
      <c r="AN240" s="2" t="s">
        <v>218</v>
      </c>
      <c r="AO240" s="2" t="s">
        <v>217</v>
      </c>
      <c r="AP240" s="3" t="s">
        <v>0</v>
      </c>
      <c r="AQ240" s="3" t="s">
        <v>1</v>
      </c>
      <c r="AR240" s="3" t="s">
        <v>2</v>
      </c>
      <c r="AS240" s="3" t="s">
        <v>195</v>
      </c>
      <c r="AT240" s="3" t="s">
        <v>194</v>
      </c>
      <c r="AU240" s="3" t="s">
        <v>216</v>
      </c>
      <c r="AV240" s="3" t="s">
        <v>218</v>
      </c>
      <c r="AW240" s="3" t="s">
        <v>217</v>
      </c>
      <c r="AX240" s="2" t="s">
        <v>0</v>
      </c>
      <c r="AY240" s="2" t="s">
        <v>1</v>
      </c>
      <c r="AZ240" s="2" t="s">
        <v>2</v>
      </c>
      <c r="BA240" s="2" t="s">
        <v>195</v>
      </c>
      <c r="BB240" s="2" t="s">
        <v>194</v>
      </c>
      <c r="BC240" s="2" t="s">
        <v>216</v>
      </c>
      <c r="BD240" s="2" t="s">
        <v>218</v>
      </c>
      <c r="BE240" s="2" t="s">
        <v>217</v>
      </c>
      <c r="BF240" s="3" t="s">
        <v>0</v>
      </c>
      <c r="BG240" s="3" t="s">
        <v>1</v>
      </c>
      <c r="BH240" s="3" t="s">
        <v>2</v>
      </c>
      <c r="BI240" s="3" t="s">
        <v>195</v>
      </c>
      <c r="BJ240" s="3" t="s">
        <v>194</v>
      </c>
      <c r="BK240" s="3" t="s">
        <v>216</v>
      </c>
      <c r="BL240" s="3" t="s">
        <v>218</v>
      </c>
      <c r="BM240" s="3" t="s">
        <v>217</v>
      </c>
      <c r="BN240" s="2" t="s">
        <v>0</v>
      </c>
      <c r="BO240" s="2" t="s">
        <v>1</v>
      </c>
      <c r="BP240" s="2" t="s">
        <v>2</v>
      </c>
      <c r="BQ240" s="2" t="s">
        <v>195</v>
      </c>
      <c r="BR240" s="2" t="s">
        <v>194</v>
      </c>
      <c r="BS240" s="2" t="s">
        <v>216</v>
      </c>
      <c r="BT240" s="2" t="s">
        <v>218</v>
      </c>
      <c r="BU240" s="2" t="s">
        <v>217</v>
      </c>
      <c r="BV240" s="3" t="s">
        <v>0</v>
      </c>
      <c r="BW240" s="3" t="s">
        <v>1</v>
      </c>
      <c r="BX240" s="3" t="s">
        <v>2</v>
      </c>
      <c r="BY240" s="3" t="s">
        <v>195</v>
      </c>
      <c r="BZ240" s="3" t="s">
        <v>194</v>
      </c>
      <c r="CA240" s="3" t="s">
        <v>216</v>
      </c>
      <c r="CB240" s="3" t="s">
        <v>218</v>
      </c>
      <c r="CC240" s="3" t="s">
        <v>217</v>
      </c>
      <c r="CD240" s="2" t="s">
        <v>0</v>
      </c>
      <c r="CE240" s="2" t="s">
        <v>1</v>
      </c>
      <c r="CF240" s="2" t="s">
        <v>2</v>
      </c>
      <c r="CG240" s="2" t="s">
        <v>195</v>
      </c>
      <c r="CH240" s="2" t="s">
        <v>194</v>
      </c>
      <c r="CI240" s="2" t="s">
        <v>216</v>
      </c>
      <c r="CJ240" s="2" t="s">
        <v>218</v>
      </c>
      <c r="CK240" s="2" t="s">
        <v>217</v>
      </c>
      <c r="CL240" s="3" t="s">
        <v>0</v>
      </c>
      <c r="CM240" s="3" t="s">
        <v>1</v>
      </c>
      <c r="CN240" s="3" t="s">
        <v>2</v>
      </c>
      <c r="CO240" s="3" t="s">
        <v>195</v>
      </c>
      <c r="CP240" s="3" t="s">
        <v>194</v>
      </c>
      <c r="CQ240" s="3" t="s">
        <v>216</v>
      </c>
      <c r="CR240" s="3" t="s">
        <v>218</v>
      </c>
      <c r="CS240" s="3" t="s">
        <v>217</v>
      </c>
      <c r="CT240" s="2" t="s">
        <v>0</v>
      </c>
      <c r="CU240" s="2" t="s">
        <v>1</v>
      </c>
      <c r="CV240" s="2" t="s">
        <v>2</v>
      </c>
      <c r="CW240" s="2" t="s">
        <v>195</v>
      </c>
      <c r="CX240" s="2" t="s">
        <v>194</v>
      </c>
      <c r="CY240" s="2" t="s">
        <v>216</v>
      </c>
      <c r="CZ240" s="2" t="s">
        <v>218</v>
      </c>
      <c r="DA240" s="2" t="s">
        <v>217</v>
      </c>
      <c r="DB240" s="3" t="s">
        <v>0</v>
      </c>
      <c r="DC240" s="3" t="s">
        <v>1</v>
      </c>
      <c r="DD240" s="3" t="s">
        <v>2</v>
      </c>
      <c r="DE240" s="3" t="s">
        <v>195</v>
      </c>
      <c r="DF240" s="3" t="s">
        <v>194</v>
      </c>
      <c r="DG240" s="3" t="s">
        <v>216</v>
      </c>
      <c r="DH240" s="3" t="s">
        <v>218</v>
      </c>
      <c r="DI240" s="3" t="s">
        <v>217</v>
      </c>
      <c r="DJ240" s="2" t="s">
        <v>0</v>
      </c>
      <c r="DK240" s="2" t="s">
        <v>1</v>
      </c>
      <c r="DL240" s="2" t="s">
        <v>2</v>
      </c>
      <c r="DM240" s="2" t="s">
        <v>195</v>
      </c>
      <c r="DN240" s="2" t="s">
        <v>194</v>
      </c>
      <c r="DO240" s="2" t="s">
        <v>216</v>
      </c>
      <c r="DP240" s="2" t="s">
        <v>218</v>
      </c>
      <c r="DQ240" s="2" t="s">
        <v>217</v>
      </c>
      <c r="DR240" s="3" t="s">
        <v>0</v>
      </c>
      <c r="DS240" s="3" t="s">
        <v>1</v>
      </c>
      <c r="DT240" s="3" t="s">
        <v>2</v>
      </c>
      <c r="DU240" s="3" t="s">
        <v>195</v>
      </c>
      <c r="DV240" s="3" t="s">
        <v>194</v>
      </c>
      <c r="DW240" s="3" t="s">
        <v>216</v>
      </c>
      <c r="DX240" s="3" t="s">
        <v>218</v>
      </c>
      <c r="DY240" s="3" t="s">
        <v>217</v>
      </c>
      <c r="DZ240" s="2" t="s">
        <v>0</v>
      </c>
      <c r="EA240" s="2" t="s">
        <v>1</v>
      </c>
      <c r="EB240" s="2" t="s">
        <v>2</v>
      </c>
      <c r="EC240" s="2" t="s">
        <v>195</v>
      </c>
      <c r="ED240" s="2" t="s">
        <v>194</v>
      </c>
      <c r="EE240" s="2" t="s">
        <v>216</v>
      </c>
      <c r="EF240" s="2" t="s">
        <v>218</v>
      </c>
      <c r="EG240" s="2" t="s">
        <v>217</v>
      </c>
      <c r="EH240" s="3" t="s">
        <v>0</v>
      </c>
      <c r="EI240" s="3" t="s">
        <v>1</v>
      </c>
      <c r="EJ240" s="3" t="s">
        <v>2</v>
      </c>
      <c r="EK240" s="3" t="s">
        <v>195</v>
      </c>
      <c r="EL240" s="3" t="s">
        <v>194</v>
      </c>
      <c r="EM240" s="3" t="s">
        <v>216</v>
      </c>
      <c r="EN240" s="3" t="s">
        <v>218</v>
      </c>
      <c r="EO240" s="3" t="s">
        <v>217</v>
      </c>
      <c r="EP240" s="2" t="s">
        <v>0</v>
      </c>
      <c r="EQ240" s="2" t="s">
        <v>1</v>
      </c>
      <c r="ER240" s="2" t="s">
        <v>2</v>
      </c>
      <c r="ES240" s="2" t="s">
        <v>195</v>
      </c>
      <c r="ET240" s="2" t="s">
        <v>194</v>
      </c>
      <c r="EU240" s="2" t="s">
        <v>216</v>
      </c>
      <c r="EV240" s="2" t="s">
        <v>218</v>
      </c>
      <c r="EW240" s="2" t="s">
        <v>217</v>
      </c>
      <c r="EX240" s="3" t="s">
        <v>0</v>
      </c>
      <c r="EY240" s="3" t="s">
        <v>1</v>
      </c>
      <c r="EZ240" s="3" t="s">
        <v>2</v>
      </c>
      <c r="FA240" s="3" t="s">
        <v>195</v>
      </c>
      <c r="FB240" s="3" t="s">
        <v>194</v>
      </c>
      <c r="FC240" s="3" t="s">
        <v>216</v>
      </c>
      <c r="FD240" s="3" t="s">
        <v>218</v>
      </c>
      <c r="FE240" s="3" t="s">
        <v>217</v>
      </c>
      <c r="FF240" s="2" t="s">
        <v>0</v>
      </c>
      <c r="FG240" s="2" t="s">
        <v>1</v>
      </c>
      <c r="FH240" s="2" t="s">
        <v>2</v>
      </c>
      <c r="FI240" s="2" t="s">
        <v>195</v>
      </c>
      <c r="FJ240" s="2" t="s">
        <v>194</v>
      </c>
      <c r="FK240" s="2" t="s">
        <v>216</v>
      </c>
      <c r="FL240" s="2" t="s">
        <v>218</v>
      </c>
      <c r="FM240" s="2" t="s">
        <v>217</v>
      </c>
      <c r="FN240" s="3" t="s">
        <v>0</v>
      </c>
      <c r="FO240" s="3" t="s">
        <v>1</v>
      </c>
      <c r="FP240" s="3" t="s">
        <v>2</v>
      </c>
      <c r="FQ240" s="3" t="s">
        <v>195</v>
      </c>
      <c r="FR240" s="3" t="s">
        <v>194</v>
      </c>
      <c r="FS240" s="3" t="s">
        <v>216</v>
      </c>
      <c r="FT240" s="3" t="s">
        <v>218</v>
      </c>
      <c r="FU240" s="3" t="s">
        <v>217</v>
      </c>
      <c r="FV240" s="2" t="s">
        <v>0</v>
      </c>
      <c r="FW240" s="2" t="s">
        <v>1</v>
      </c>
      <c r="FX240" s="2" t="s">
        <v>2</v>
      </c>
      <c r="FY240" s="2" t="s">
        <v>195</v>
      </c>
      <c r="FZ240" s="2" t="s">
        <v>194</v>
      </c>
      <c r="GA240" s="2" t="s">
        <v>216</v>
      </c>
      <c r="GB240" s="2" t="s">
        <v>218</v>
      </c>
      <c r="GC240" s="2" t="s">
        <v>217</v>
      </c>
      <c r="GD240" s="3" t="s">
        <v>0</v>
      </c>
      <c r="GE240" s="3" t="s">
        <v>1</v>
      </c>
      <c r="GF240" s="3" t="s">
        <v>2</v>
      </c>
      <c r="GG240" s="3" t="s">
        <v>195</v>
      </c>
      <c r="GH240" s="3" t="s">
        <v>194</v>
      </c>
      <c r="GI240" s="3" t="s">
        <v>216</v>
      </c>
      <c r="GJ240" s="3" t="s">
        <v>218</v>
      </c>
      <c r="GK240" s="3" t="s">
        <v>217</v>
      </c>
      <c r="GL240" s="2" t="s">
        <v>0</v>
      </c>
      <c r="GM240" s="2" t="s">
        <v>1</v>
      </c>
      <c r="GN240" s="2" t="s">
        <v>2</v>
      </c>
      <c r="GO240" s="2" t="s">
        <v>195</v>
      </c>
      <c r="GP240" s="2" t="s">
        <v>194</v>
      </c>
      <c r="GQ240" s="2" t="s">
        <v>216</v>
      </c>
      <c r="GR240" s="2" t="s">
        <v>218</v>
      </c>
      <c r="GS240" s="2" t="s">
        <v>217</v>
      </c>
      <c r="GT240" s="3" t="s">
        <v>0</v>
      </c>
      <c r="GU240" s="3" t="s">
        <v>1</v>
      </c>
      <c r="GV240" s="3" t="s">
        <v>2</v>
      </c>
      <c r="GW240" s="3" t="s">
        <v>195</v>
      </c>
      <c r="GX240" s="3" t="s">
        <v>194</v>
      </c>
      <c r="GY240" s="3" t="s">
        <v>216</v>
      </c>
      <c r="GZ240" s="3" t="s">
        <v>218</v>
      </c>
      <c r="HA240" s="3" t="s">
        <v>217</v>
      </c>
      <c r="HB240" s="2" t="s">
        <v>0</v>
      </c>
      <c r="HC240" s="2" t="s">
        <v>1</v>
      </c>
      <c r="HD240" s="2" t="s">
        <v>2</v>
      </c>
      <c r="HE240" s="2" t="s">
        <v>195</v>
      </c>
      <c r="HF240" s="2" t="s">
        <v>194</v>
      </c>
      <c r="HG240" s="2" t="s">
        <v>216</v>
      </c>
      <c r="HH240" s="2" t="s">
        <v>218</v>
      </c>
      <c r="HI240" s="2" t="s">
        <v>217</v>
      </c>
      <c r="HJ240" s="3" t="s">
        <v>0</v>
      </c>
      <c r="HK240" s="3" t="s">
        <v>1</v>
      </c>
      <c r="HL240" s="3" t="s">
        <v>2</v>
      </c>
      <c r="HM240" s="3" t="s">
        <v>195</v>
      </c>
      <c r="HN240" s="3" t="s">
        <v>194</v>
      </c>
      <c r="HO240" s="3" t="s">
        <v>216</v>
      </c>
      <c r="HP240" s="3" t="s">
        <v>218</v>
      </c>
      <c r="HQ240" s="3" t="s">
        <v>217</v>
      </c>
      <c r="HR240" s="2" t="s">
        <v>0</v>
      </c>
      <c r="HS240" s="2" t="s">
        <v>1</v>
      </c>
      <c r="HT240" s="2" t="s">
        <v>2</v>
      </c>
      <c r="HU240" s="2" t="s">
        <v>195</v>
      </c>
      <c r="HV240" s="2" t="s">
        <v>194</v>
      </c>
      <c r="HW240" s="2" t="s">
        <v>216</v>
      </c>
      <c r="HX240" s="2" t="s">
        <v>218</v>
      </c>
      <c r="HY240" s="2" t="s">
        <v>217</v>
      </c>
      <c r="HZ240" s="3" t="s">
        <v>0</v>
      </c>
      <c r="IA240" s="3" t="s">
        <v>1</v>
      </c>
      <c r="IB240" s="3" t="s">
        <v>2</v>
      </c>
      <c r="IC240" s="3" t="s">
        <v>195</v>
      </c>
      <c r="ID240" s="3" t="s">
        <v>194</v>
      </c>
      <c r="IE240" s="3" t="s">
        <v>216</v>
      </c>
      <c r="IF240" s="3" t="s">
        <v>218</v>
      </c>
      <c r="IG240" s="3" t="s">
        <v>217</v>
      </c>
      <c r="IH240" s="2" t="s">
        <v>0</v>
      </c>
      <c r="II240" s="2" t="s">
        <v>1</v>
      </c>
      <c r="IJ240" s="2" t="s">
        <v>2</v>
      </c>
      <c r="IK240" s="2" t="s">
        <v>195</v>
      </c>
      <c r="IL240" s="2" t="s">
        <v>194</v>
      </c>
      <c r="IM240" s="2" t="s">
        <v>216</v>
      </c>
      <c r="IN240" s="2" t="s">
        <v>218</v>
      </c>
      <c r="IO240" s="2" t="s">
        <v>217</v>
      </c>
      <c r="IP240" s="3" t="s">
        <v>0</v>
      </c>
      <c r="IQ240" s="3" t="s">
        <v>1</v>
      </c>
      <c r="IR240" s="3" t="s">
        <v>2</v>
      </c>
      <c r="IS240" s="3" t="s">
        <v>195</v>
      </c>
      <c r="IT240" s="3" t="s">
        <v>194</v>
      </c>
      <c r="IU240" s="3" t="s">
        <v>216</v>
      </c>
      <c r="IV240" s="3" t="s">
        <v>218</v>
      </c>
      <c r="IW240" s="3" t="s">
        <v>217</v>
      </c>
      <c r="IX240" s="2" t="s">
        <v>0</v>
      </c>
      <c r="IY240" s="2" t="s">
        <v>1</v>
      </c>
      <c r="IZ240" s="2" t="s">
        <v>2</v>
      </c>
      <c r="JA240" s="2" t="s">
        <v>195</v>
      </c>
      <c r="JB240" s="2" t="s">
        <v>194</v>
      </c>
      <c r="JC240" s="2" t="s">
        <v>216</v>
      </c>
      <c r="JD240" s="2" t="s">
        <v>218</v>
      </c>
      <c r="JE240" s="2" t="s">
        <v>217</v>
      </c>
      <c r="JF240" s="3" t="s">
        <v>0</v>
      </c>
      <c r="JG240" s="3" t="s">
        <v>1</v>
      </c>
      <c r="JH240" s="3" t="s">
        <v>2</v>
      </c>
      <c r="JI240" s="3" t="s">
        <v>195</v>
      </c>
      <c r="JJ240" s="3" t="s">
        <v>194</v>
      </c>
      <c r="JK240" s="3" t="s">
        <v>216</v>
      </c>
      <c r="JL240" s="3" t="s">
        <v>218</v>
      </c>
      <c r="JM240" s="3" t="s">
        <v>217</v>
      </c>
      <c r="JN240" s="2" t="s">
        <v>0</v>
      </c>
      <c r="JO240" s="2" t="s">
        <v>1</v>
      </c>
      <c r="JP240" s="2" t="s">
        <v>2</v>
      </c>
      <c r="JQ240" s="2" t="s">
        <v>195</v>
      </c>
      <c r="JR240" s="2" t="s">
        <v>194</v>
      </c>
      <c r="JS240" s="2" t="s">
        <v>216</v>
      </c>
      <c r="JT240" s="2" t="s">
        <v>218</v>
      </c>
      <c r="JU240" s="2" t="s">
        <v>217</v>
      </c>
      <c r="JV240" s="3" t="s">
        <v>0</v>
      </c>
      <c r="JW240" s="3" t="s">
        <v>1</v>
      </c>
      <c r="JX240" s="3" t="s">
        <v>2</v>
      </c>
      <c r="JY240" s="3" t="s">
        <v>195</v>
      </c>
      <c r="JZ240" s="3" t="s">
        <v>194</v>
      </c>
      <c r="KA240" s="3" t="s">
        <v>216</v>
      </c>
      <c r="KB240" s="3" t="s">
        <v>218</v>
      </c>
      <c r="KC240" s="3" t="s">
        <v>217</v>
      </c>
    </row>
    <row r="241" spans="2:289" ht="13.5" x14ac:dyDescent="0.25">
      <c r="B241" s="48" t="s">
        <v>200</v>
      </c>
      <c r="C241" s="51"/>
      <c r="D241" s="51"/>
      <c r="E241" s="51"/>
      <c r="F241" s="51"/>
      <c r="G241" s="51"/>
      <c r="H241" s="51"/>
      <c r="I241" s="51"/>
      <c r="J241" s="49" t="s">
        <v>264</v>
      </c>
      <c r="K241" s="49"/>
      <c r="L241" s="49"/>
      <c r="M241" s="49"/>
      <c r="N241" s="49"/>
      <c r="O241" s="49"/>
      <c r="P241" s="49"/>
      <c r="Q241" s="49"/>
      <c r="R241" s="48" t="s">
        <v>201</v>
      </c>
      <c r="S241" s="48"/>
      <c r="T241" s="48"/>
      <c r="U241" s="48"/>
      <c r="V241" s="48"/>
      <c r="W241" s="48"/>
      <c r="X241" s="48"/>
      <c r="Y241" s="48"/>
      <c r="Z241" s="49" t="s">
        <v>266</v>
      </c>
      <c r="AA241" s="49"/>
      <c r="AB241" s="49"/>
      <c r="AC241" s="49"/>
      <c r="AD241" s="49"/>
      <c r="AE241" s="49"/>
      <c r="AF241" s="49"/>
      <c r="AG241" s="49"/>
      <c r="AH241" s="48" t="s">
        <v>202</v>
      </c>
      <c r="AI241" s="48"/>
      <c r="AJ241" s="48"/>
      <c r="AK241" s="48"/>
      <c r="AL241" s="48"/>
      <c r="AM241" s="48"/>
      <c r="AN241" s="48"/>
      <c r="AO241" s="48"/>
      <c r="AP241" s="49" t="s">
        <v>268</v>
      </c>
      <c r="AQ241" s="49"/>
      <c r="AR241" s="49"/>
      <c r="AS241" s="49"/>
      <c r="AT241" s="49"/>
      <c r="AU241" s="49"/>
      <c r="AV241" s="49"/>
      <c r="AW241" s="49"/>
      <c r="AX241" s="48" t="s">
        <v>203</v>
      </c>
      <c r="AY241" s="48"/>
      <c r="AZ241" s="48"/>
      <c r="BA241" s="48"/>
      <c r="BB241" s="48"/>
      <c r="BC241" s="48"/>
      <c r="BD241" s="48"/>
      <c r="BE241" s="48"/>
      <c r="BF241" s="49" t="s">
        <v>270</v>
      </c>
      <c r="BG241" s="49"/>
      <c r="BH241" s="49"/>
      <c r="BI241" s="49"/>
      <c r="BJ241" s="49"/>
      <c r="BK241" s="49"/>
      <c r="BL241" s="49"/>
      <c r="BM241" s="49"/>
      <c r="BN241" s="48" t="s">
        <v>205</v>
      </c>
      <c r="BO241" s="48"/>
      <c r="BP241" s="48"/>
      <c r="BQ241" s="48"/>
      <c r="BR241" s="48"/>
      <c r="BS241" s="48"/>
      <c r="BT241" s="48"/>
      <c r="BU241" s="48"/>
      <c r="BV241" s="49" t="s">
        <v>200</v>
      </c>
      <c r="BW241" s="50"/>
      <c r="BX241" s="50"/>
      <c r="BY241" s="50"/>
      <c r="BZ241" s="50"/>
      <c r="CA241" s="50"/>
      <c r="CB241" s="50"/>
      <c r="CC241" s="50"/>
      <c r="CD241" s="48" t="s">
        <v>201</v>
      </c>
      <c r="CE241" s="48"/>
      <c r="CF241" s="48"/>
      <c r="CG241" s="48"/>
      <c r="CH241" s="48"/>
      <c r="CI241" s="48"/>
      <c r="CJ241" s="48"/>
      <c r="CK241" s="48"/>
      <c r="CL241" s="49" t="s">
        <v>202</v>
      </c>
      <c r="CM241" s="49"/>
      <c r="CN241" s="49"/>
      <c r="CO241" s="49"/>
      <c r="CP241" s="49"/>
      <c r="CQ241" s="49"/>
      <c r="CR241" s="49"/>
      <c r="CS241" s="49"/>
      <c r="CT241" s="48" t="s">
        <v>203</v>
      </c>
      <c r="CU241" s="48"/>
      <c r="CV241" s="48"/>
      <c r="CW241" s="48"/>
      <c r="CX241" s="48"/>
      <c r="CY241" s="48"/>
      <c r="CZ241" s="48"/>
      <c r="DA241" s="48"/>
      <c r="DB241" s="49" t="s">
        <v>205</v>
      </c>
      <c r="DC241" s="49"/>
      <c r="DD241" s="49"/>
      <c r="DE241" s="49"/>
      <c r="DF241" s="49"/>
      <c r="DG241" s="49"/>
      <c r="DH241" s="49"/>
      <c r="DI241" s="49"/>
      <c r="DJ241" s="48" t="s">
        <v>200</v>
      </c>
      <c r="DK241" s="51"/>
      <c r="DL241" s="51"/>
      <c r="DM241" s="51"/>
      <c r="DN241" s="51"/>
      <c r="DO241" s="51"/>
      <c r="DP241" s="51"/>
      <c r="DQ241" s="51"/>
      <c r="DR241" s="49" t="s">
        <v>201</v>
      </c>
      <c r="DS241" s="49"/>
      <c r="DT241" s="49"/>
      <c r="DU241" s="49"/>
      <c r="DV241" s="49"/>
      <c r="DW241" s="49"/>
      <c r="DX241" s="49"/>
      <c r="DY241" s="49"/>
      <c r="DZ241" s="48" t="s">
        <v>202</v>
      </c>
      <c r="EA241" s="48"/>
      <c r="EB241" s="48"/>
      <c r="EC241" s="48"/>
      <c r="ED241" s="48"/>
      <c r="EE241" s="48"/>
      <c r="EF241" s="48"/>
      <c r="EG241" s="48"/>
      <c r="EH241" s="49" t="s">
        <v>203</v>
      </c>
      <c r="EI241" s="49"/>
      <c r="EJ241" s="49"/>
      <c r="EK241" s="49"/>
      <c r="EL241" s="49"/>
      <c r="EM241" s="49"/>
      <c r="EN241" s="49"/>
      <c r="EO241" s="49"/>
      <c r="EP241" s="48" t="s">
        <v>205</v>
      </c>
      <c r="EQ241" s="48"/>
      <c r="ER241" s="48"/>
      <c r="ES241" s="48"/>
      <c r="ET241" s="48"/>
      <c r="EU241" s="48"/>
      <c r="EV241" s="48"/>
      <c r="EW241" s="48"/>
      <c r="EX241" s="49" t="s">
        <v>200</v>
      </c>
      <c r="EY241" s="50"/>
      <c r="EZ241" s="50"/>
      <c r="FA241" s="50"/>
      <c r="FB241" s="50"/>
      <c r="FC241" s="50"/>
      <c r="FD241" s="50"/>
      <c r="FE241" s="50"/>
      <c r="FF241" s="48" t="s">
        <v>201</v>
      </c>
      <c r="FG241" s="48"/>
      <c r="FH241" s="48"/>
      <c r="FI241" s="48"/>
      <c r="FJ241" s="48"/>
      <c r="FK241" s="48"/>
      <c r="FL241" s="48"/>
      <c r="FM241" s="48"/>
      <c r="FN241" s="49" t="s">
        <v>202</v>
      </c>
      <c r="FO241" s="49"/>
      <c r="FP241" s="49"/>
      <c r="FQ241" s="49"/>
      <c r="FR241" s="49"/>
      <c r="FS241" s="49"/>
      <c r="FT241" s="49"/>
      <c r="FU241" s="49"/>
      <c r="FV241" s="48" t="s">
        <v>203</v>
      </c>
      <c r="FW241" s="48"/>
      <c r="FX241" s="48"/>
      <c r="FY241" s="48"/>
      <c r="FZ241" s="48"/>
      <c r="GA241" s="48"/>
      <c r="GB241" s="48"/>
      <c r="GC241" s="48"/>
      <c r="GD241" s="49" t="s">
        <v>3</v>
      </c>
      <c r="GE241" s="49"/>
      <c r="GF241" s="49"/>
      <c r="GG241" s="49"/>
      <c r="GH241" s="49"/>
      <c r="GI241" s="49"/>
      <c r="GJ241" s="49"/>
      <c r="GK241" s="49"/>
      <c r="GL241" s="48" t="s">
        <v>200</v>
      </c>
      <c r="GM241" s="51"/>
      <c r="GN241" s="51"/>
      <c r="GO241" s="51"/>
      <c r="GP241" s="51"/>
      <c r="GQ241" s="51"/>
      <c r="GR241" s="51"/>
      <c r="GS241" s="51"/>
      <c r="GT241" s="49" t="s">
        <v>201</v>
      </c>
      <c r="GU241" s="49"/>
      <c r="GV241" s="49"/>
      <c r="GW241" s="49"/>
      <c r="GX241" s="49"/>
      <c r="GY241" s="49"/>
      <c r="GZ241" s="49"/>
      <c r="HA241" s="49"/>
      <c r="HB241" s="48" t="s">
        <v>202</v>
      </c>
      <c r="HC241" s="48"/>
      <c r="HD241" s="48"/>
      <c r="HE241" s="48"/>
      <c r="HF241" s="48"/>
      <c r="HG241" s="48"/>
      <c r="HH241" s="48"/>
      <c r="HI241" s="48"/>
      <c r="HJ241" s="49" t="s">
        <v>203</v>
      </c>
      <c r="HK241" s="49"/>
      <c r="HL241" s="49"/>
      <c r="HM241" s="49"/>
      <c r="HN241" s="49"/>
      <c r="HO241" s="49"/>
      <c r="HP241" s="49"/>
      <c r="HQ241" s="49"/>
      <c r="HR241" s="48" t="s">
        <v>3</v>
      </c>
      <c r="HS241" s="48"/>
      <c r="HT241" s="48"/>
      <c r="HU241" s="48"/>
      <c r="HV241" s="48"/>
      <c r="HW241" s="48"/>
      <c r="HX241" s="48"/>
      <c r="HY241" s="48"/>
      <c r="HZ241" s="49" t="s">
        <v>200</v>
      </c>
      <c r="IA241" s="50"/>
      <c r="IB241" s="50"/>
      <c r="IC241" s="50"/>
      <c r="ID241" s="50"/>
      <c r="IE241" s="50"/>
      <c r="IF241" s="50"/>
      <c r="IG241" s="50"/>
      <c r="IH241" s="48" t="s">
        <v>201</v>
      </c>
      <c r="II241" s="48"/>
      <c r="IJ241" s="48"/>
      <c r="IK241" s="48"/>
      <c r="IL241" s="48"/>
      <c r="IM241" s="48"/>
      <c r="IN241" s="48"/>
      <c r="IO241" s="48"/>
      <c r="IP241" s="49" t="s">
        <v>202</v>
      </c>
      <c r="IQ241" s="49"/>
      <c r="IR241" s="49"/>
      <c r="IS241" s="49"/>
      <c r="IT241" s="49"/>
      <c r="IU241" s="49"/>
      <c r="IV241" s="49"/>
      <c r="IW241" s="49"/>
      <c r="IX241" s="48" t="s">
        <v>203</v>
      </c>
      <c r="IY241" s="48"/>
      <c r="IZ241" s="48"/>
      <c r="JA241" s="48"/>
      <c r="JB241" s="48"/>
      <c r="JC241" s="48"/>
      <c r="JD241" s="48"/>
      <c r="JE241" s="48"/>
      <c r="JF241" s="49" t="s">
        <v>3</v>
      </c>
      <c r="JG241" s="49"/>
      <c r="JH241" s="49"/>
      <c r="JI241" s="49"/>
      <c r="JJ241" s="49"/>
      <c r="JK241" s="49"/>
      <c r="JL241" s="49"/>
      <c r="JM241" s="49"/>
      <c r="JN241" s="2"/>
      <c r="JO241" s="2"/>
      <c r="JP241" s="2"/>
      <c r="JQ241" s="2"/>
      <c r="JR241" s="2"/>
      <c r="JS241" s="2"/>
      <c r="JT241" s="2"/>
      <c r="JU241" s="2"/>
      <c r="JV241" s="3"/>
      <c r="JW241" s="3"/>
      <c r="JX241" s="3"/>
      <c r="JY241" s="3"/>
      <c r="JZ241" s="3"/>
      <c r="KA241" s="3"/>
      <c r="KB241" s="3"/>
      <c r="KC241" s="3"/>
    </row>
    <row r="242" spans="2:289" ht="13.5" x14ac:dyDescent="0.25">
      <c r="B242" s="35" t="s">
        <v>196</v>
      </c>
      <c r="C242" s="36"/>
      <c r="D242" s="36"/>
      <c r="E242" s="36"/>
      <c r="F242" s="36"/>
      <c r="G242" s="36"/>
      <c r="H242" s="36"/>
      <c r="I242" s="36"/>
      <c r="J242" s="36"/>
      <c r="K242" s="36"/>
      <c r="L242" s="36"/>
      <c r="M242" s="36"/>
      <c r="N242" s="36"/>
      <c r="O242" s="36"/>
      <c r="P242" s="36"/>
      <c r="Q242" s="36"/>
      <c r="R242" s="36"/>
      <c r="S242" s="36"/>
      <c r="T242" s="36"/>
      <c r="U242" s="36"/>
      <c r="V242" s="36"/>
      <c r="W242" s="36"/>
      <c r="X242" s="36"/>
      <c r="Y242" s="36"/>
      <c r="Z242" s="36"/>
      <c r="AA242" s="36"/>
      <c r="AB242" s="36"/>
      <c r="AC242" s="36"/>
      <c r="AD242" s="36"/>
      <c r="AE242" s="36"/>
      <c r="AF242" s="36"/>
      <c r="AG242" s="36"/>
      <c r="AH242" s="36"/>
      <c r="AI242" s="36"/>
      <c r="AJ242" s="36"/>
      <c r="AK242" s="36"/>
      <c r="AL242" s="36"/>
      <c r="AM242" s="36"/>
      <c r="AN242" s="36"/>
      <c r="AO242" s="36"/>
      <c r="AP242" s="36"/>
      <c r="AQ242" s="36"/>
      <c r="AR242" s="36"/>
      <c r="AS242" s="36"/>
      <c r="AT242" s="36"/>
      <c r="AU242" s="36"/>
      <c r="AV242" s="36"/>
      <c r="AW242" s="36"/>
      <c r="AX242" s="36"/>
      <c r="AY242" s="36"/>
      <c r="AZ242" s="36"/>
      <c r="BA242" s="36"/>
      <c r="BB242" s="36"/>
      <c r="BC242" s="36"/>
      <c r="BD242" s="36"/>
      <c r="BE242" s="36"/>
      <c r="BF242" s="36"/>
      <c r="BG242" s="36"/>
      <c r="BH242" s="36"/>
      <c r="BI242" s="36"/>
      <c r="BJ242" s="36"/>
      <c r="BK242" s="36"/>
      <c r="BL242" s="36"/>
      <c r="BM242" s="36"/>
      <c r="BN242" s="36"/>
      <c r="BO242" s="36"/>
      <c r="BP242" s="36"/>
      <c r="BQ242" s="36"/>
      <c r="BR242" s="36"/>
      <c r="BS242" s="36"/>
      <c r="BT242" s="36"/>
      <c r="BU242" s="36"/>
      <c r="BV242" s="37" t="s">
        <v>229</v>
      </c>
      <c r="BW242" s="38"/>
      <c r="BX242" s="38"/>
      <c r="BY242" s="38"/>
      <c r="BZ242" s="38"/>
      <c r="CA242" s="38"/>
      <c r="CB242" s="38"/>
      <c r="CC242" s="38"/>
      <c r="CD242" s="38"/>
      <c r="CE242" s="38"/>
      <c r="CF242" s="38"/>
      <c r="CG242" s="38"/>
      <c r="CH242" s="38"/>
      <c r="CI242" s="38"/>
      <c r="CJ242" s="38"/>
      <c r="CK242" s="38"/>
      <c r="CL242" s="38"/>
      <c r="CM242" s="38"/>
      <c r="CN242" s="38"/>
      <c r="CO242" s="38"/>
      <c r="CP242" s="38"/>
      <c r="CQ242" s="38"/>
      <c r="CR242" s="38"/>
      <c r="CS242" s="38"/>
      <c r="CT242" s="38"/>
      <c r="CU242" s="38"/>
      <c r="CV242" s="38"/>
      <c r="CW242" s="38"/>
      <c r="CX242" s="38"/>
      <c r="CY242" s="38"/>
      <c r="CZ242" s="38"/>
      <c r="DA242" s="38"/>
      <c r="DB242" s="38"/>
      <c r="DC242" s="38"/>
      <c r="DD242" s="38"/>
      <c r="DE242" s="38"/>
      <c r="DF242" s="38"/>
      <c r="DG242" s="38"/>
      <c r="DH242" s="38"/>
      <c r="DI242" s="38"/>
      <c r="DJ242" s="57" t="s">
        <v>232</v>
      </c>
      <c r="DK242" s="58"/>
      <c r="DL242" s="58"/>
      <c r="DM242" s="58"/>
      <c r="DN242" s="58"/>
      <c r="DO242" s="58"/>
      <c r="DP242" s="58"/>
      <c r="DQ242" s="58"/>
      <c r="DR242" s="58"/>
      <c r="DS242" s="58"/>
      <c r="DT242" s="58"/>
      <c r="DU242" s="58"/>
      <c r="DV242" s="58"/>
      <c r="DW242" s="58"/>
      <c r="DX242" s="58"/>
      <c r="DY242" s="58"/>
      <c r="DZ242" s="58"/>
      <c r="EA242" s="58"/>
      <c r="EB242" s="58"/>
      <c r="EC242" s="58"/>
      <c r="ED242" s="58"/>
      <c r="EE242" s="58"/>
      <c r="EF242" s="58"/>
      <c r="EG242" s="58"/>
      <c r="EH242" s="58"/>
      <c r="EI242" s="58"/>
      <c r="EJ242" s="58"/>
      <c r="EK242" s="58"/>
      <c r="EL242" s="58"/>
      <c r="EM242" s="58"/>
      <c r="EN242" s="58"/>
      <c r="EO242" s="58"/>
      <c r="EP242" s="58"/>
      <c r="EQ242" s="58"/>
      <c r="ER242" s="58"/>
      <c r="ES242" s="58"/>
      <c r="ET242" s="58"/>
      <c r="EU242" s="58"/>
      <c r="EV242" s="58"/>
      <c r="EW242" s="58"/>
      <c r="EX242" s="59" t="s">
        <v>197</v>
      </c>
      <c r="EY242" s="60"/>
      <c r="EZ242" s="60"/>
      <c r="FA242" s="60"/>
      <c r="FB242" s="60"/>
      <c r="FC242" s="60"/>
      <c r="FD242" s="60"/>
      <c r="FE242" s="60"/>
      <c r="FF242" s="60"/>
      <c r="FG242" s="60"/>
      <c r="FH242" s="60"/>
      <c r="FI242" s="60"/>
      <c r="FJ242" s="60"/>
      <c r="FK242" s="60"/>
      <c r="FL242" s="60"/>
      <c r="FM242" s="60"/>
      <c r="FN242" s="60"/>
      <c r="FO242" s="60"/>
      <c r="FP242" s="60"/>
      <c r="FQ242" s="60"/>
      <c r="FR242" s="60"/>
      <c r="FS242" s="60"/>
      <c r="FT242" s="60"/>
      <c r="FU242" s="60"/>
      <c r="FV242" s="60"/>
      <c r="FW242" s="60"/>
      <c r="FX242" s="60"/>
      <c r="FY242" s="60"/>
      <c r="FZ242" s="60"/>
      <c r="GA242" s="60"/>
      <c r="GB242" s="60"/>
      <c r="GC242" s="60"/>
      <c r="GD242" s="60"/>
      <c r="GE242" s="60"/>
      <c r="GF242" s="60"/>
      <c r="GG242" s="60"/>
      <c r="GH242" s="60"/>
      <c r="GI242" s="60"/>
      <c r="GJ242" s="60"/>
      <c r="GK242" s="60"/>
      <c r="GL242" s="61" t="s">
        <v>198</v>
      </c>
      <c r="GM242" s="62"/>
      <c r="GN242" s="62"/>
      <c r="GO242" s="62"/>
      <c r="GP242" s="62"/>
      <c r="GQ242" s="62"/>
      <c r="GR242" s="62"/>
      <c r="GS242" s="62"/>
      <c r="GT242" s="62"/>
      <c r="GU242" s="62"/>
      <c r="GV242" s="62"/>
      <c r="GW242" s="62"/>
      <c r="GX242" s="62"/>
      <c r="GY242" s="62"/>
      <c r="GZ242" s="62"/>
      <c r="HA242" s="62"/>
      <c r="HB242" s="62"/>
      <c r="HC242" s="62"/>
      <c r="HD242" s="62"/>
      <c r="HE242" s="62"/>
      <c r="HF242" s="62"/>
      <c r="HG242" s="62"/>
      <c r="HH242" s="62"/>
      <c r="HI242" s="62"/>
      <c r="HJ242" s="62"/>
      <c r="HK242" s="62"/>
      <c r="HL242" s="62"/>
      <c r="HM242" s="62"/>
      <c r="HN242" s="62"/>
      <c r="HO242" s="62"/>
      <c r="HP242" s="62"/>
      <c r="HQ242" s="62"/>
      <c r="HR242" s="62"/>
      <c r="HS242" s="62"/>
      <c r="HT242" s="62"/>
      <c r="HU242" s="62"/>
      <c r="HV242" s="62"/>
      <c r="HW242" s="62"/>
      <c r="HX242" s="62"/>
      <c r="HY242" s="62"/>
      <c r="HZ242" s="63" t="s">
        <v>199</v>
      </c>
      <c r="IA242" s="64"/>
      <c r="IB242" s="64"/>
      <c r="IC242" s="64"/>
      <c r="ID242" s="64"/>
      <c r="IE242" s="64"/>
      <c r="IF242" s="64"/>
      <c r="IG242" s="64"/>
      <c r="IH242" s="64"/>
      <c r="II242" s="64"/>
      <c r="IJ242" s="64"/>
      <c r="IK242" s="64"/>
      <c r="IL242" s="64"/>
      <c r="IM242" s="64"/>
      <c r="IN242" s="64"/>
      <c r="IO242" s="64"/>
      <c r="IP242" s="64"/>
      <c r="IQ242" s="64"/>
      <c r="IR242" s="64"/>
      <c r="IS242" s="64"/>
      <c r="IT242" s="64"/>
      <c r="IU242" s="64"/>
      <c r="IV242" s="64"/>
      <c r="IW242" s="64"/>
      <c r="IX242" s="64"/>
      <c r="IY242" s="64"/>
      <c r="IZ242" s="64"/>
      <c r="JA242" s="64"/>
      <c r="JB242" s="64"/>
      <c r="JC242" s="64"/>
      <c r="JD242" s="64"/>
      <c r="JE242" s="64"/>
      <c r="JF242" s="64"/>
      <c r="JG242" s="64"/>
      <c r="JH242" s="64"/>
      <c r="JI242" s="64"/>
      <c r="JJ242" s="64"/>
      <c r="JK242" s="64"/>
      <c r="JL242" s="64"/>
      <c r="JM242" s="64"/>
      <c r="JN242" s="2"/>
      <c r="JO242" s="2"/>
      <c r="JP242" s="2"/>
      <c r="JQ242" s="2"/>
      <c r="JR242" s="2"/>
      <c r="JS242" s="2"/>
      <c r="JT242" s="2"/>
      <c r="JU242" s="2"/>
      <c r="JV242" s="3"/>
      <c r="JW242" s="3"/>
      <c r="JX242" s="3"/>
      <c r="JY242" s="3"/>
      <c r="JZ242" s="3"/>
      <c r="KA242" s="3"/>
      <c r="KB242" s="3"/>
      <c r="KC242" s="3"/>
    </row>
  </sheetData>
  <mergeCells count="83">
    <mergeCell ref="BV4:DI4"/>
    <mergeCell ref="BV5:CC5"/>
    <mergeCell ref="CD5:CK5"/>
    <mergeCell ref="CL5:CS5"/>
    <mergeCell ref="CT5:DA5"/>
    <mergeCell ref="DB5:DI5"/>
    <mergeCell ref="DJ4:EW4"/>
    <mergeCell ref="DJ5:DQ5"/>
    <mergeCell ref="DR5:DY5"/>
    <mergeCell ref="DZ5:EG5"/>
    <mergeCell ref="EH5:EO5"/>
    <mergeCell ref="EP5:EW5"/>
    <mergeCell ref="FN5:FU5"/>
    <mergeCell ref="FV5:GC5"/>
    <mergeCell ref="GD5:GK5"/>
    <mergeCell ref="HZ4:JM4"/>
    <mergeCell ref="HZ5:IG5"/>
    <mergeCell ref="IH5:IO5"/>
    <mergeCell ref="IP5:IW5"/>
    <mergeCell ref="IX5:JE5"/>
    <mergeCell ref="JF5:JM5"/>
    <mergeCell ref="GL4:HY4"/>
    <mergeCell ref="GL5:GS5"/>
    <mergeCell ref="GT5:HA5"/>
    <mergeCell ref="HB5:HI5"/>
    <mergeCell ref="HJ5:HQ5"/>
    <mergeCell ref="HR5:HY5"/>
    <mergeCell ref="EX4:GK4"/>
    <mergeCell ref="B4:BU4"/>
    <mergeCell ref="B5:I5"/>
    <mergeCell ref="R5:Y5"/>
    <mergeCell ref="AH5:AO5"/>
    <mergeCell ref="AX5:BE5"/>
    <mergeCell ref="BN5:BU5"/>
    <mergeCell ref="J5:Q5"/>
    <mergeCell ref="Z5:AG5"/>
    <mergeCell ref="AP5:AW5"/>
    <mergeCell ref="BF5:BM5"/>
    <mergeCell ref="EX5:FE5"/>
    <mergeCell ref="FF5:FM5"/>
    <mergeCell ref="B241:I241"/>
    <mergeCell ref="J241:Q241"/>
    <mergeCell ref="R241:Y241"/>
    <mergeCell ref="Z241:AG241"/>
    <mergeCell ref="AH241:AO241"/>
    <mergeCell ref="AP241:AW241"/>
    <mergeCell ref="AX241:BE241"/>
    <mergeCell ref="BF241:BM241"/>
    <mergeCell ref="BN241:BU241"/>
    <mergeCell ref="BV241:CC241"/>
    <mergeCell ref="CD241:CK241"/>
    <mergeCell ref="CL241:CS241"/>
    <mergeCell ref="CT241:DA241"/>
    <mergeCell ref="DB241:DI241"/>
    <mergeCell ref="DJ241:DQ241"/>
    <mergeCell ref="DR241:DY241"/>
    <mergeCell ref="DZ241:EG241"/>
    <mergeCell ref="EH241:EO241"/>
    <mergeCell ref="EP241:EW241"/>
    <mergeCell ref="EX241:FE241"/>
    <mergeCell ref="FF241:FM241"/>
    <mergeCell ref="FN241:FU241"/>
    <mergeCell ref="FV241:GC241"/>
    <mergeCell ref="GD241:GK241"/>
    <mergeCell ref="GL241:GS241"/>
    <mergeCell ref="HZ242:JM242"/>
    <mergeCell ref="GT241:HA241"/>
    <mergeCell ref="HB241:HI241"/>
    <mergeCell ref="HJ241:HQ241"/>
    <mergeCell ref="HR241:HY241"/>
    <mergeCell ref="HZ241:IG241"/>
    <mergeCell ref="B242:BU242"/>
    <mergeCell ref="BV242:DI242"/>
    <mergeCell ref="DJ242:EW242"/>
    <mergeCell ref="EX242:GK242"/>
    <mergeCell ref="GL242:HY242"/>
    <mergeCell ref="KE4:KE6"/>
    <mergeCell ref="IH241:IO241"/>
    <mergeCell ref="IP241:IW241"/>
    <mergeCell ref="IX241:JE241"/>
    <mergeCell ref="JF241:JM241"/>
    <mergeCell ref="JV4:KC5"/>
    <mergeCell ref="JN4:JU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Estimate</vt:lpstr>
      <vt:lpstr>Recommend</vt:lpstr>
      <vt:lpstr>metrics.est</vt:lpstr>
      <vt:lpstr>metrics.rec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2022-05-19T06:12:40Z</dcterms:created>
  <dcterms:modified xsi:type="dcterms:W3CDTF">2023-04-06T01:35:47Z</dcterms:modified>
</cp:coreProperties>
</file>