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9CA72D78-C307-4050-92D8-BE76985E53F7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BG230" i="4" a="1"/>
  <c r="FB174" i="2" a="1"/>
  <c r="IS206" i="4" a="1"/>
  <c r="IW54" i="4" a="1"/>
  <c r="IP74" i="4" a="1"/>
  <c r="DM230" i="2" a="1"/>
  <c r="AP233" i="2" a="1"/>
  <c r="FE213" i="2" a="1"/>
  <c r="FC232" i="4" a="1"/>
  <c r="IW210" i="4" a="1"/>
  <c r="CN231" i="4" a="1"/>
  <c r="EM230" i="2" a="1"/>
  <c r="CH234" i="4" a="1"/>
  <c r="DL230" i="2" a="1"/>
  <c r="FP232" i="4" a="1"/>
  <c r="IW16" i="4" a="1"/>
  <c r="IT63" i="4" a="1"/>
  <c r="FB26" i="2" a="1"/>
  <c r="EM232" i="2" a="1"/>
  <c r="FD114" i="2" a="1"/>
  <c r="IS8" i="4" a="1"/>
  <c r="FD213" i="2" a="1"/>
  <c r="FD45" i="2" a="1"/>
  <c r="BX234" i="2" a="1"/>
  <c r="FT233" i="4" a="1"/>
  <c r="CX231" i="2" a="1"/>
  <c r="IP123" i="4" a="1"/>
  <c r="IS89" i="4" a="1"/>
  <c r="IW21" i="4" a="1"/>
  <c r="BN232" i="2" a="1"/>
  <c r="IP143" i="4" a="1"/>
  <c r="G234" i="2" a="1"/>
  <c r="IT224" i="4" a="1"/>
  <c r="IU33" i="4" a="1"/>
  <c r="IT218" i="4" a="1"/>
  <c r="IS149" i="4" a="1"/>
  <c r="FB162" i="2" a="1"/>
  <c r="IS13" i="4" a="1"/>
  <c r="IW119" i="4" a="1"/>
  <c r="FE100" i="2" a="1"/>
  <c r="FE187" i="2" a="1"/>
  <c r="CK231" i="2" a="1"/>
  <c r="EB230" i="4" a="1"/>
  <c r="IT51" i="4" a="1"/>
  <c r="HT234" i="4" a="1"/>
  <c r="IQ114" i="4" a="1"/>
  <c r="FB40" i="2" a="1"/>
  <c r="II231" i="4" a="1"/>
  <c r="IT165" i="4" a="1"/>
  <c r="IQ186" i="4" a="1"/>
  <c r="IU143" i="4" a="1"/>
  <c r="DR230" i="4" a="1"/>
  <c r="FA110" i="2" a="1"/>
  <c r="IP185" i="4" a="1"/>
  <c r="IP21" i="4" a="1"/>
  <c r="CL230" i="4" a="1"/>
  <c r="IB231" i="4" a="1"/>
  <c r="IU131" i="4" a="1"/>
  <c r="IU221" i="4" a="1"/>
  <c r="IW138" i="4" a="1"/>
  <c r="IV188" i="4" a="1"/>
  <c r="FC24" i="2" a="1"/>
  <c r="BE232" i="2" a="1"/>
  <c r="S231" i="4" a="1"/>
  <c r="IQ87" i="4" a="1"/>
  <c r="IP186" i="4" a="1"/>
  <c r="IT203" i="4" a="1"/>
  <c r="AR233" i="2" a="1"/>
  <c r="IW82" i="4" a="1"/>
  <c r="IS12" i="4" a="1"/>
  <c r="AW234" i="2" a="1"/>
  <c r="IW20" i="4" a="1"/>
  <c r="FC12" i="2" a="1"/>
  <c r="IR110" i="4" a="1"/>
  <c r="DG232" i="4" a="1"/>
  <c r="BN231" i="4" a="1"/>
  <c r="FB233" i="4" a="1"/>
  <c r="HW230" i="4" a="1"/>
  <c r="IQ29" i="4" a="1"/>
  <c r="DM233" i="2" a="1"/>
  <c r="IT201" i="4" a="1"/>
  <c r="BF233" i="2" a="1"/>
  <c r="H234" i="4" a="1"/>
  <c r="CI234" i="4" a="1"/>
  <c r="BG232" i="2" a="1"/>
  <c r="FE198" i="2" a="1"/>
  <c r="IV164" i="4" a="1"/>
  <c r="FA145" i="2" a="1"/>
  <c r="IT221" i="4" a="1"/>
  <c r="FA86" i="2" a="1"/>
  <c r="AQ233" i="4" a="1"/>
  <c r="IR192" i="4" a="1"/>
  <c r="DG231" i="2" a="1"/>
  <c r="FE140" i="2" a="1"/>
  <c r="AG233" i="4" a="1"/>
  <c r="IW18" i="4" a="1"/>
  <c r="ER230" i="4" a="1"/>
  <c r="FD130" i="2" a="1"/>
  <c r="HS233" i="4" a="1"/>
  <c r="IV58" i="4" a="1"/>
  <c r="IN231" i="4" a="1"/>
  <c r="DI232" i="2" a="1"/>
  <c r="EU234" i="2" a="1"/>
  <c r="IR42" i="4" a="1"/>
  <c r="HC230" i="4" a="1"/>
  <c r="FB56" i="2" a="1"/>
  <c r="IQ145" i="4" a="1"/>
  <c r="IV195" i="4" a="1"/>
  <c r="IV179" i="4" a="1"/>
  <c r="DX231" i="4" a="1"/>
  <c r="IS158" i="4" a="1"/>
  <c r="IW179" i="4" a="1"/>
  <c r="FA185" i="2" a="1"/>
  <c r="HV230" i="4" a="1"/>
  <c r="FA102" i="2" a="1"/>
  <c r="GY233" i="4" a="1"/>
  <c r="FV232" i="4" a="1"/>
  <c r="IP157" i="4" a="1"/>
  <c r="DS231" i="2" a="1"/>
  <c r="IO232" i="4" a="1"/>
  <c r="AN232" i="4" a="1"/>
  <c r="IV198" i="4" a="1"/>
  <c r="DF234" i="4" a="1"/>
  <c r="IR33" i="4" a="1"/>
  <c r="FC97" i="2" a="1"/>
  <c r="IW40" i="4" a="1"/>
  <c r="IR59" i="4" a="1"/>
  <c r="BY234" i="2" a="1"/>
  <c r="FA182" i="2" a="1"/>
  <c r="FE41" i="2" a="1"/>
  <c r="HF234" i="4" a="1"/>
  <c r="FC159" i="2" a="1"/>
  <c r="HN230" i="4" a="1"/>
  <c r="DH231" i="2" a="1"/>
  <c r="IU90" i="4" a="1"/>
  <c r="DO230" i="4" a="1"/>
  <c r="FD154" i="2" a="1"/>
  <c r="IR159" i="4" a="1"/>
  <c r="IV121" i="4" a="1"/>
  <c r="FU234" i="4" a="1"/>
  <c r="AV233" i="2" a="1"/>
  <c r="FE174" i="2" a="1"/>
  <c r="CS233" i="4" a="1"/>
  <c r="O230" i="4" a="1"/>
  <c r="IV88" i="4" a="1"/>
  <c r="FA168" i="2" a="1"/>
  <c r="IT137" i="4" a="1"/>
  <c r="BG232" i="4" a="1"/>
  <c r="DZ232" i="4" a="1"/>
  <c r="C232" i="4" a="1"/>
  <c r="FE197" i="2" a="1"/>
  <c r="O230" i="2" a="1"/>
  <c r="DI234" i="2" a="1"/>
  <c r="FD207" i="2" a="1"/>
  <c r="CF232" i="4" a="1"/>
  <c r="FE171" i="2" a="1"/>
  <c r="GC234" i="4" a="1"/>
  <c r="FA198" i="2" a="1"/>
  <c r="FC52" i="2" a="1"/>
  <c r="IP42" i="4" a="1"/>
  <c r="CW231" i="4" a="1"/>
  <c r="IR17" i="4" a="1"/>
  <c r="IS204" i="4" a="1"/>
  <c r="FB17" i="2" a="1"/>
  <c r="IW78" i="4" a="1"/>
  <c r="IS106" i="4" a="1"/>
  <c r="IW95" i="4" a="1"/>
  <c r="DC232" i="2" a="1"/>
  <c r="O233" i="2" a="1"/>
  <c r="FE167" i="2" a="1"/>
  <c r="DN231" i="2" a="1"/>
  <c r="D233" i="2" a="1"/>
  <c r="FC117" i="2" a="1"/>
  <c r="IQ48" i="4" a="1"/>
  <c r="IQ180" i="4" a="1"/>
  <c r="CV232" i="2" a="1"/>
  <c r="IW143" i="4" a="1"/>
  <c r="IU94" i="4" a="1"/>
  <c r="BF231" i="4" a="1"/>
  <c r="IV144" i="4" a="1"/>
  <c r="AZ233" i="2" a="1"/>
  <c r="CF233" i="4" a="1"/>
  <c r="IU216" i="4" a="1"/>
  <c r="FC197" i="2" a="1"/>
  <c r="B234" i="2" a="1"/>
  <c r="FE73" i="2" a="1"/>
  <c r="IV178" i="4" a="1"/>
  <c r="IV210" i="4" a="1"/>
  <c r="IQ175" i="4" a="1"/>
  <c r="FM233" i="4" a="1"/>
  <c r="IS214" i="4" a="1"/>
  <c r="IW22" i="4" a="1"/>
  <c r="FC25" i="2" a="1"/>
  <c r="BQ230" i="2" a="1"/>
  <c r="FD196" i="2" a="1"/>
  <c r="DF232" i="2" a="1"/>
  <c r="HO232" i="4" a="1"/>
  <c r="CP233" i="4" a="1"/>
  <c r="AU230" i="4" a="1"/>
  <c r="FE232" i="4" a="1"/>
  <c r="IT184" i="4" a="1"/>
  <c r="DH231" i="4" a="1"/>
  <c r="IQ117" i="4" a="1"/>
  <c r="CE233" i="4" a="1"/>
  <c r="DM234" i="2" a="1"/>
  <c r="FE226" i="2" a="1"/>
  <c r="IP86" i="4" a="1"/>
  <c r="GD234" i="4" a="1"/>
  <c r="FD173" i="2" a="1"/>
  <c r="IW128" i="4" a="1"/>
  <c r="CP230" i="4" a="1"/>
  <c r="FB74" i="2" a="1"/>
  <c r="CD234" i="2" a="1"/>
  <c r="HW232" i="4" a="1"/>
  <c r="FB22" i="2" a="1"/>
  <c r="AW232" i="4" a="1"/>
  <c r="BW232" i="4" a="1"/>
  <c r="FE206" i="2" a="1"/>
  <c r="FE48" i="2" a="1"/>
  <c r="FB150" i="2" a="1"/>
  <c r="EN233" i="2" a="1"/>
  <c r="FE65" i="2" a="1"/>
  <c r="IU58" i="4" a="1"/>
  <c r="IQ45" i="4" a="1"/>
  <c r="P234" i="4" a="1"/>
  <c r="IV112" i="4" a="1"/>
  <c r="FD54" i="2" a="1"/>
  <c r="EW233" i="4" a="1"/>
  <c r="EQ234" i="2" a="1"/>
  <c r="HV234" i="4" a="1"/>
  <c r="DX232" i="2" a="1"/>
  <c r="Z231" i="2" a="1"/>
  <c r="IQ73" i="4" a="1"/>
  <c r="IR186" i="4" a="1"/>
  <c r="AM234" i="2" a="1"/>
  <c r="IT59" i="4" a="1"/>
  <c r="FE105" i="2" a="1"/>
  <c r="FA22" i="2" a="1"/>
  <c r="C230" i="4" a="1"/>
  <c r="DL234" i="4" a="1"/>
  <c r="AQ231" i="4" a="1"/>
  <c r="IT66" i="4" a="1"/>
  <c r="FE138" i="2" a="1"/>
  <c r="CU231" i="2" a="1"/>
  <c r="IV35" i="4" a="1"/>
  <c r="BM230" i="2" a="1"/>
  <c r="FE165" i="2" a="1"/>
  <c r="IK230" i="4" a="1"/>
  <c r="FD209" i="2" a="1"/>
  <c r="O232" i="2" a="1"/>
  <c r="FC142" i="2" a="1"/>
  <c r="DD234" i="2" a="1"/>
  <c r="IV158" i="4" a="1"/>
  <c r="IP103" i="4" a="1"/>
  <c r="FA195" i="2" a="1"/>
  <c r="FC28" i="2" a="1"/>
  <c r="FB178" i="2" a="1"/>
  <c r="EW231" i="2" a="1"/>
  <c r="IP43" i="4" a="1"/>
  <c r="AB230" i="4" a="1"/>
  <c r="FB194" i="2" a="1"/>
  <c r="FD71" i="2" a="1"/>
  <c r="FB52" i="2" a="1"/>
  <c r="AQ233" i="2" a="1"/>
  <c r="AD234" i="4" a="1"/>
  <c r="IQ135" i="4" a="1"/>
  <c r="FB36" i="2" a="1"/>
  <c r="FB112" i="2" a="1"/>
  <c r="IP31" i="4" a="1"/>
  <c r="IW103" i="4" a="1"/>
  <c r="FB101" i="2" a="1"/>
  <c r="CB230" i="4" a="1"/>
  <c r="IT199" i="4" a="1"/>
  <c r="FA151" i="2" a="1"/>
  <c r="IV138" i="4" a="1"/>
  <c r="CA230" i="2" a="1"/>
  <c r="IT38" i="4" a="1"/>
  <c r="CN233" i="2" a="1"/>
  <c r="EY233" i="4" a="1"/>
  <c r="BA230" i="2" a="1"/>
  <c r="FC104" i="2" a="1"/>
  <c r="BT231" i="2" a="1"/>
  <c r="IW133" i="4" a="1"/>
  <c r="IR19" i="4" a="1"/>
  <c r="GS230" i="4" a="1"/>
  <c r="CE232" i="4" a="1"/>
  <c r="J231" i="4" a="1"/>
  <c r="Q234" i="2" a="1"/>
  <c r="FC147" i="2" a="1"/>
  <c r="GL234" i="4" a="1"/>
  <c r="IW217" i="4" a="1"/>
  <c r="IU89" i="4" a="1"/>
  <c r="IS37" i="4" a="1"/>
  <c r="FC221" i="2" a="1"/>
  <c r="IT101" i="4" a="1"/>
  <c r="IW220" i="4" a="1"/>
  <c r="FA85" i="2" a="1"/>
  <c r="IR74" i="4" a="1"/>
  <c r="IP213" i="4" a="1"/>
  <c r="BW231" i="4" a="1"/>
  <c r="IQ118" i="4" a="1"/>
  <c r="FB208" i="2" a="1"/>
  <c r="DL230" i="4" a="1"/>
  <c r="IV10" i="4" a="1"/>
  <c r="EU233" i="4" a="1"/>
  <c r="IQ226" i="4" a="1"/>
  <c r="CK231" i="4" a="1"/>
  <c r="IQ79" i="4" a="1"/>
  <c r="I232" i="4" a="1"/>
  <c r="FY230" i="4" a="1"/>
  <c r="EL234" i="4" a="1"/>
  <c r="IQ211" i="4" a="1"/>
  <c r="FF233" i="4" a="1"/>
  <c r="IO234" i="4" a="1"/>
  <c r="GT232" i="4" a="1"/>
  <c r="IW134" i="4" a="1"/>
  <c r="FC76" i="2" a="1"/>
  <c r="IS191" i="4" a="1"/>
  <c r="IP218" i="4" a="1"/>
  <c r="FB186" i="2" a="1"/>
  <c r="ER233" i="2" a="1"/>
  <c r="FC129" i="2" a="1"/>
  <c r="IP12" i="4" a="1"/>
  <c r="IP198" i="4" a="1"/>
  <c r="CP232" i="4" a="1"/>
  <c r="BX233" i="4" a="1"/>
  <c r="IT157" i="4" a="1"/>
  <c r="GN234" i="4" a="1"/>
  <c r="BB233" i="4" a="1"/>
  <c r="FD129" i="2" a="1"/>
  <c r="FA23" i="2" a="1"/>
  <c r="IR115" i="4" a="1"/>
  <c r="IR36" i="4" a="1"/>
  <c r="FA33" i="2" a="1"/>
  <c r="IW73" i="4" a="1"/>
  <c r="EQ233" i="2" a="1"/>
  <c r="IW186" i="4" a="1"/>
  <c r="DF234" i="2" a="1"/>
  <c r="GJ234" i="4" a="1"/>
  <c r="CR230" i="2" a="1"/>
  <c r="CA230" i="4" a="1"/>
  <c r="BQ234" i="2" a="1"/>
  <c r="FA150" i="2" a="1"/>
  <c r="IQ83" i="4" a="1"/>
  <c r="ES230" i="2" a="1"/>
  <c r="HK230" i="4" a="1"/>
  <c r="IU202" i="4" a="1"/>
  <c r="AX234" i="2" a="1"/>
  <c r="V231" i="2" a="1"/>
  <c r="IT208" i="4" a="1"/>
  <c r="IR90" i="4" a="1"/>
  <c r="EB230" i="2" a="1"/>
  <c r="CV230" i="2" a="1"/>
  <c r="IS71" i="4" a="1"/>
  <c r="IR197" i="4" a="1"/>
  <c r="AC230" i="2" a="1"/>
  <c r="BY233" i="4" a="1"/>
  <c r="AB233" i="2" a="1"/>
  <c r="HD233" i="4" a="1"/>
  <c r="CH234" i="2" a="1"/>
  <c r="IH234" i="4" a="1"/>
  <c r="FB71" i="2" a="1"/>
  <c r="IS199" i="4" a="1"/>
  <c r="IS207" i="4" a="1"/>
  <c r="FB15" i="2" a="1"/>
  <c r="IS225" i="4" a="1"/>
  <c r="FC119" i="2" a="1"/>
  <c r="FD89" i="2" a="1"/>
  <c r="ID231" i="4" a="1"/>
  <c r="IR166" i="4" a="1"/>
  <c r="FE104" i="2" a="1"/>
  <c r="IR164" i="4" a="1"/>
  <c r="BC233" i="4" a="1"/>
  <c r="IQ130" i="4" a="1"/>
  <c r="FC90" i="2" a="1"/>
  <c r="IT158" i="4" a="1"/>
  <c r="IQ14" i="4" a="1"/>
  <c r="IQ119" i="4" a="1"/>
  <c r="AV234" i="2" a="1"/>
  <c r="DO231" i="2" a="1"/>
  <c r="CO231" i="2" a="1"/>
  <c r="CY231" i="2" a="1"/>
  <c r="IT143" i="4" a="1"/>
  <c r="BQ232" i="4" a="1"/>
  <c r="DB234" i="4" a="1"/>
  <c r="IP120" i="4" a="1"/>
  <c r="EM234" i="2" a="1"/>
  <c r="IU61" i="4" a="1"/>
  <c r="IB234" i="4" a="1"/>
  <c r="FD24" i="2" a="1"/>
  <c r="IT103" i="4" a="1"/>
  <c r="FW234" i="4" a="1"/>
  <c r="FE127" i="2" a="1"/>
  <c r="FC69" i="2" a="1"/>
  <c r="FB222" i="2" a="1"/>
  <c r="W233" i="4" a="1"/>
  <c r="IP59" i="4" a="1"/>
  <c r="BC231" i="2" a="1"/>
  <c r="FD97" i="2" a="1"/>
  <c r="FE166" i="2" a="1"/>
  <c r="AI230" i="2" a="1"/>
  <c r="IS155" i="4" a="1"/>
  <c r="FA125" i="2" a="1"/>
  <c r="EF232" i="4" a="1"/>
  <c r="DS230" i="4" a="1"/>
  <c r="HZ231" i="4" a="1"/>
  <c r="IT21" i="4" a="1"/>
  <c r="FE53" i="2" a="1"/>
  <c r="CR232" i="4" a="1"/>
  <c r="FE144" i="2" a="1"/>
  <c r="IV62" i="4" a="1"/>
  <c r="BU231" i="4" a="1"/>
  <c r="O232" i="4" a="1"/>
  <c r="GZ231" i="4" a="1"/>
  <c r="IV89" i="4" a="1"/>
  <c r="IV38" i="4" a="1"/>
  <c r="IU109" i="4" a="1"/>
  <c r="BI234" i="4" a="1"/>
  <c r="IW12" i="4" a="1"/>
  <c r="CD230" i="2" a="1"/>
  <c r="IW216" i="4" a="1"/>
  <c r="HJ232" i="4" a="1"/>
  <c r="IW35" i="4" a="1"/>
  <c r="FA232" i="4" a="1"/>
  <c r="BZ231" i="4" a="1"/>
  <c r="FD76" i="2" a="1"/>
  <c r="FC182" i="2" a="1"/>
  <c r="FB38" i="2" a="1"/>
  <c r="FC115" i="2" a="1"/>
  <c r="IU188" i="4" a="1"/>
  <c r="EM233" i="4" a="1"/>
  <c r="IP199" i="4" a="1"/>
  <c r="DM231" i="4" a="1"/>
  <c r="FC91" i="2" a="1"/>
  <c r="FA178" i="2" a="1"/>
  <c r="IS127" i="4" a="1"/>
  <c r="IW55" i="4" a="1"/>
  <c r="AB231" i="2" a="1"/>
  <c r="EK230" i="4" a="1"/>
  <c r="DW233" i="4" a="1"/>
  <c r="FA191" i="2" a="1"/>
  <c r="EM234" i="4" a="1"/>
  <c r="IP116" i="4" a="1"/>
  <c r="FA180" i="2" a="1"/>
  <c r="IQ91" i="4" a="1"/>
  <c r="FE85" i="2" a="1"/>
  <c r="FE157" i="2" a="1"/>
  <c r="T232" i="4" a="1"/>
  <c r="AE232" i="4" a="1"/>
  <c r="DY232" i="2" a="1"/>
  <c r="FD65" i="2" a="1"/>
  <c r="CV230" i="4" a="1"/>
  <c r="HL230" i="4" a="1"/>
  <c r="EP233" i="4" a="1"/>
  <c r="EV234" i="4" a="1"/>
  <c r="IP183" i="4" a="1"/>
  <c r="FD70" i="2" a="1"/>
  <c r="IR189" i="4" a="1"/>
  <c r="EO233" i="2" a="1"/>
  <c r="FA82" i="2" a="1"/>
  <c r="CW233" i="2" a="1"/>
  <c r="HM232" i="4" a="1"/>
  <c r="ET230" i="4" a="1"/>
  <c r="IQ190" i="4" a="1"/>
  <c r="IP105" i="4" a="1"/>
  <c r="IU142" i="4" a="1"/>
  <c r="IP25" i="4" a="1"/>
  <c r="IT98" i="4" a="1"/>
  <c r="FB42" i="2" a="1"/>
  <c r="DW232" i="2" a="1"/>
  <c r="BH234" i="2" a="1"/>
  <c r="C232" i="2" a="1"/>
  <c r="IP56" i="4" a="1"/>
  <c r="DE231" i="2" a="1"/>
  <c r="FZ230" i="4" a="1"/>
  <c r="IS138" i="4" a="1"/>
  <c r="FB191" i="2" a="1"/>
  <c r="IV87" i="4" a="1"/>
  <c r="IS58" i="4" a="1"/>
  <c r="IP29" i="4" a="1"/>
  <c r="AS230" i="2" a="1"/>
  <c r="GB231" i="4" a="1"/>
  <c r="G233" i="2" a="1"/>
  <c r="EX230" i="2" a="1"/>
  <c r="BX231" i="2" a="1"/>
  <c r="DE233" i="4" a="1"/>
  <c r="CB230" i="2" a="1"/>
  <c r="IQ70" i="4" a="1"/>
  <c r="IV215" i="4" a="1"/>
  <c r="IU205" i="4" a="1"/>
  <c r="AW230" i="4" a="1"/>
  <c r="AL232" i="4" a="1"/>
  <c r="FA130" i="2" a="1"/>
  <c r="IS213" i="4" a="1"/>
  <c r="IS134" i="4" a="1"/>
  <c r="IV224" i="4" a="1"/>
  <c r="IR147" i="4" a="1"/>
  <c r="IK232" i="4" a="1"/>
  <c r="IS112" i="4" a="1"/>
  <c r="GB233" i="4" a="1"/>
  <c r="EM231" i="2" a="1"/>
  <c r="IT216" i="4" a="1"/>
  <c r="DL231" i="2" a="1"/>
  <c r="R230" i="2" a="1"/>
  <c r="IQ15" i="4" a="1"/>
  <c r="EH233" i="2" a="1"/>
  <c r="IW201" i="4" a="1"/>
  <c r="IR35" i="4" a="1"/>
  <c r="IC233" i="4" a="1"/>
  <c r="FB20" i="2" a="1"/>
  <c r="IG233" i="4" a="1"/>
  <c r="IW7" i="4" a="1"/>
  <c r="IV192" i="4" a="1"/>
  <c r="IV184" i="4" a="1"/>
  <c r="GK231" i="4" a="1"/>
  <c r="FB67" i="2" a="1"/>
  <c r="IU49" i="4" a="1"/>
  <c r="IQ54" i="4" a="1"/>
  <c r="IW53" i="4" a="1"/>
  <c r="IS73" i="4" a="1"/>
  <c r="IS11" i="4" a="1"/>
  <c r="FG231" i="4" a="1"/>
  <c r="IP174" i="4" a="1"/>
  <c r="FD232" i="4" a="1"/>
  <c r="ER231" i="2" a="1"/>
  <c r="DO233" i="2" a="1"/>
  <c r="GV231" i="4" a="1"/>
  <c r="IP217" i="4" a="1"/>
  <c r="CR234" i="2" a="1"/>
  <c r="EL233" i="2" a="1"/>
  <c r="FD195" i="2" a="1"/>
  <c r="IG231" i="4" a="1"/>
  <c r="IS93" i="4" a="1"/>
  <c r="IV104" i="4" a="1"/>
  <c r="E233" i="2" a="1"/>
  <c r="IR81" i="4" a="1"/>
  <c r="FB234" i="4" a="1"/>
  <c r="IV216" i="4" a="1"/>
  <c r="L232" i="2" a="1"/>
  <c r="IR16" i="4" a="1"/>
  <c r="IQ95" i="4" a="1"/>
  <c r="IP71" i="4" a="1"/>
  <c r="IW203" i="4" a="1"/>
  <c r="IQ113" i="4" a="1"/>
  <c r="IT85" i="4" a="1"/>
  <c r="FC191" i="2" a="1"/>
  <c r="FD211" i="2" a="1"/>
  <c r="EP230" i="2" a="1"/>
  <c r="DX234" i="4" a="1"/>
  <c r="CN230" i="4" a="1"/>
  <c r="CE232" i="2" a="1"/>
  <c r="IT112" i="4" a="1"/>
  <c r="IR129" i="4" a="1"/>
  <c r="FB160" i="2" a="1"/>
  <c r="FB192" i="2" a="1"/>
  <c r="IW58" i="4" a="1"/>
  <c r="FC155" i="2" a="1"/>
  <c r="IV123" i="4" a="1"/>
  <c r="DN234" i="4" a="1"/>
  <c r="IQ31" i="4" a="1"/>
  <c r="FA81" i="2" a="1"/>
  <c r="FB94" i="2" a="1"/>
  <c r="IV211" i="4" a="1"/>
  <c r="P233" i="2" a="1"/>
  <c r="BH230" i="4" a="1"/>
  <c r="FD46" i="2" a="1"/>
  <c r="IQ76" i="4" a="1"/>
  <c r="AS231" i="4" a="1"/>
  <c r="FC63" i="2" a="1"/>
  <c r="IQ71" i="4" a="1"/>
  <c r="IS33" i="4" a="1"/>
  <c r="DY234" i="4" a="1"/>
  <c r="IW105" i="4" a="1"/>
  <c r="IW164" i="4" a="1"/>
  <c r="IS209" i="4" a="1"/>
  <c r="IT69" i="4" a="1"/>
  <c r="FA190" i="2" a="1"/>
  <c r="CU233" i="2" a="1"/>
  <c r="X232" i="2" a="1"/>
  <c r="FD36" i="2" a="1"/>
  <c r="IV52" i="4" a="1"/>
  <c r="N230" i="2" a="1"/>
  <c r="EY231" i="2" a="1"/>
  <c r="IS172" i="4" a="1"/>
  <c r="FA219" i="2" a="1"/>
  <c r="AV230" i="2" a="1"/>
  <c r="IQ183" i="4" a="1"/>
  <c r="FA229" i="2" a="1"/>
  <c r="IQ159" i="4" a="1"/>
  <c r="FD121" i="2" a="1"/>
  <c r="FB109" i="2" a="1"/>
  <c r="IR143" i="4" a="1"/>
  <c r="FV231" i="4" a="1"/>
  <c r="CE231" i="4" a="1"/>
  <c r="EY231" i="4" a="1"/>
  <c r="DZ233" i="4" a="1"/>
  <c r="CK232" i="4" a="1"/>
  <c r="AN230" i="2" a="1"/>
  <c r="IR228" i="4" a="1"/>
  <c r="FD139" i="2" a="1"/>
  <c r="FD112" i="2" a="1"/>
  <c r="FA115" i="2" a="1"/>
  <c r="IC231" i="4" a="1"/>
  <c r="FE194" i="2" a="1"/>
  <c r="FE218" i="2" a="1"/>
  <c r="AQ232" i="2" a="1"/>
  <c r="FA224" i="2" a="1"/>
  <c r="O234" i="2" a="1"/>
  <c r="FE179" i="2" a="1"/>
  <c r="DU234" i="2" a="1"/>
  <c r="FB39" i="2" a="1"/>
  <c r="FE57" i="2" a="1"/>
  <c r="IR9" i="4" a="1"/>
  <c r="FE222" i="2" a="1"/>
  <c r="IW11" i="4" a="1"/>
  <c r="IT166" i="4" a="1"/>
  <c r="FC33" i="2" a="1"/>
  <c r="IP171" i="4" a="1"/>
  <c r="DY233" i="2" a="1"/>
  <c r="P230" i="4" a="1"/>
  <c r="R232" i="2" a="1"/>
  <c r="IQ63" i="4" a="1"/>
  <c r="AR232" i="2" a="1"/>
  <c r="IU133" i="4" a="1"/>
  <c r="FA161" i="2" a="1"/>
  <c r="FD21" i="2" a="1"/>
  <c r="DQ232" i="2" a="1"/>
  <c r="AJ230" i="2" a="1"/>
  <c r="BT230" i="2" a="1"/>
  <c r="CO234" i="2" a="1"/>
  <c r="IU193" i="4" a="1"/>
  <c r="IW116" i="4" a="1"/>
  <c r="L231" i="2" a="1"/>
  <c r="IR194" i="4" a="1"/>
  <c r="I233" i="2" a="1"/>
  <c r="FC17" i="2" a="1"/>
  <c r="IR169" i="4" a="1"/>
  <c r="CE231" i="2" a="1"/>
  <c r="IW214" i="4" a="1"/>
  <c r="IR71" i="4" a="1"/>
  <c r="FB76" i="2" a="1"/>
  <c r="G233" i="4" a="1"/>
  <c r="IV85" i="4" a="1"/>
  <c r="GF233" i="4" a="1"/>
  <c r="HR233" i="4" a="1"/>
  <c r="FE93" i="2" a="1"/>
  <c r="BS230" i="4" a="1"/>
  <c r="W233" i="2" a="1"/>
  <c r="IT176" i="4" a="1"/>
  <c r="AI233" i="2" a="1"/>
  <c r="IU201" i="4" a="1"/>
  <c r="FA228" i="2" a="1"/>
  <c r="FC114" i="2" a="1"/>
  <c r="FE209" i="2" a="1"/>
  <c r="IU17" i="4" a="1"/>
  <c r="FD167" i="2" a="1"/>
  <c r="CU232" i="4" a="1"/>
  <c r="FB155" i="2" a="1"/>
  <c r="J232" i="2" a="1"/>
  <c r="FA55" i="2" a="1"/>
  <c r="BP232" i="4" a="1"/>
  <c r="IT125" i="4" a="1"/>
  <c r="FA205" i="2" a="1"/>
  <c r="FA133" i="2" a="1"/>
  <c r="EA231" i="2" a="1"/>
  <c r="DL232" i="2" a="1"/>
  <c r="IR168" i="4" a="1"/>
  <c r="IV95" i="4" a="1"/>
  <c r="CR234" i="4" a="1"/>
  <c r="DT231" i="4" a="1"/>
  <c r="FD227" i="2" a="1"/>
  <c r="BM234" i="4" a="1"/>
  <c r="FB13" i="2" a="1"/>
  <c r="FA212" i="2" a="1"/>
  <c r="HE233" i="4" a="1"/>
  <c r="AN232" i="2" a="1"/>
  <c r="IV185" i="4" a="1"/>
  <c r="FA105" i="2" a="1"/>
  <c r="IT115" i="4" a="1"/>
  <c r="FE123" i="2" a="1"/>
  <c r="IP138" i="4" a="1"/>
  <c r="IR85" i="4" a="1"/>
  <c r="IV16" i="4" a="1"/>
  <c r="FG233" i="4" a="1"/>
  <c r="U230" i="2" a="1"/>
  <c r="AO230" i="4" a="1"/>
  <c r="EG231" i="2" a="1"/>
  <c r="FB11" i="2" a="1"/>
  <c r="FN233" i="4" a="1"/>
  <c r="II234" i="4" a="1"/>
  <c r="DE234" i="4" a="1"/>
  <c r="IV98" i="4" a="1"/>
  <c r="FD230" i="4" a="1"/>
  <c r="EP234" i="2" a="1"/>
  <c r="FB227" i="2" a="1"/>
  <c r="IQ104" i="4" a="1"/>
  <c r="GL232" i="4" a="1"/>
  <c r="IU145" i="4" a="1"/>
  <c r="IQ74" i="4" a="1"/>
  <c r="IV94" i="4" a="1"/>
  <c r="IT183" i="4" a="1"/>
  <c r="BA231" i="4" a="1"/>
  <c r="IV207" i="4" a="1"/>
  <c r="ET233" i="2" a="1"/>
  <c r="EB232" i="2" a="1"/>
  <c r="DG230" i="2" a="1"/>
  <c r="IQ137" i="4" a="1"/>
  <c r="IT217" i="4" a="1"/>
  <c r="IT23" i="4" a="1"/>
  <c r="FS232" i="4" a="1"/>
  <c r="FD107" i="2" a="1"/>
  <c r="BL232" i="2" a="1"/>
  <c r="FB85" i="2" a="1"/>
  <c r="CW234" i="2" a="1"/>
  <c r="IT62" i="4" a="1"/>
  <c r="CQ230" i="4" a="1"/>
  <c r="IU122" i="4" a="1"/>
  <c r="IU63" i="4" a="1"/>
  <c r="FB93" i="2" a="1"/>
  <c r="IP194" i="4" a="1"/>
  <c r="IT222" i="4" a="1"/>
  <c r="BJ232" i="2" a="1"/>
  <c r="DX233" i="4" a="1"/>
  <c r="CD231" i="2" a="1"/>
  <c r="DD232" i="4" a="1"/>
  <c r="IR188" i="4" a="1"/>
  <c r="HU231" i="4" a="1"/>
  <c r="IB232" i="4" a="1"/>
  <c r="IV181" i="4" a="1"/>
  <c r="IW187" i="4" a="1"/>
  <c r="IU214" i="4" a="1"/>
  <c r="IU210" i="4" a="1"/>
  <c r="AZ233" i="4" a="1"/>
  <c r="EJ233" i="2" a="1"/>
  <c r="IT185" i="4" a="1"/>
  <c r="IV96" i="4" a="1"/>
  <c r="IU36" i="4" a="1"/>
  <c r="FA123" i="2" a="1"/>
  <c r="EL232" i="4" a="1"/>
  <c r="IU219" i="4" a="1"/>
  <c r="FB163" i="2" a="1"/>
  <c r="FF234" i="4" a="1"/>
  <c r="IW86" i="4" a="1"/>
  <c r="Y234" i="2" a="1"/>
  <c r="FA215" i="2" a="1"/>
  <c r="FD20" i="2" a="1"/>
  <c r="AM232" i="2" a="1"/>
  <c r="IQ215" i="4" a="1"/>
  <c r="IQ194" i="4" a="1"/>
  <c r="IQ129" i="4" a="1"/>
  <c r="IP203" i="4" a="1"/>
  <c r="FA16" i="2" a="1"/>
  <c r="HV232" i="4" a="1"/>
  <c r="IP89" i="4" a="1"/>
  <c r="FE181" i="2" a="1"/>
  <c r="IR26" i="4" a="1"/>
  <c r="AL233" i="2" a="1"/>
  <c r="FD220" i="2" a="1"/>
  <c r="IS32" i="4" a="1"/>
  <c r="IP196" i="4" a="1"/>
  <c r="FB147" i="2" a="1"/>
  <c r="FE61" i="2" a="1"/>
  <c r="IT173" i="4" a="1"/>
  <c r="FB151" i="2" a="1"/>
  <c r="HL231" i="4" a="1"/>
  <c r="FB195" i="2" a="1"/>
  <c r="FD177" i="2" a="1"/>
  <c r="FE228" i="2" a="1"/>
  <c r="IT178" i="4" a="1"/>
  <c r="IT57" i="4" a="1"/>
  <c r="IT123" i="4" a="1"/>
  <c r="IU130" i="4" a="1"/>
  <c r="EK230" i="2" a="1"/>
  <c r="EK234" i="2" a="1"/>
  <c r="IQ132" i="4" a="1"/>
  <c r="FD134" i="2" a="1"/>
  <c r="FA27" i="2" a="1"/>
  <c r="FC204" i="2" a="1"/>
  <c r="ID233" i="4" a="1"/>
  <c r="FP230" i="4" a="1"/>
  <c r="DL233" i="4" a="1"/>
  <c r="FB111" i="2" a="1"/>
  <c r="CT232" i="2" a="1"/>
  <c r="J230" i="4" a="1"/>
  <c r="FD126" i="2" a="1"/>
  <c r="FE39" i="2" a="1"/>
  <c r="AQ234" i="4" a="1"/>
  <c r="IP118" i="4" a="1"/>
  <c r="FE178" i="2" a="1"/>
  <c r="BT233" i="4" a="1"/>
  <c r="IV214" i="4" a="1"/>
  <c r="CX232" i="4" a="1"/>
  <c r="DR232" i="4" a="1"/>
  <c r="DI230" i="2" a="1"/>
  <c r="IU228" i="4" a="1"/>
  <c r="IS40" i="4" a="1"/>
  <c r="FE200" i="2" a="1"/>
  <c r="Q231" i="4" a="1"/>
  <c r="IV229" i="4" a="1"/>
  <c r="GB234" i="4" a="1"/>
  <c r="DF233" i="4" a="1"/>
  <c r="FC38" i="2" a="1"/>
  <c r="IV176" i="4" a="1"/>
  <c r="Y232" i="2" a="1"/>
  <c r="IR83" i="4" a="1"/>
  <c r="FD84" i="2" a="1"/>
  <c r="IV131" i="4" a="1"/>
  <c r="ES234" i="2" a="1"/>
  <c r="IW184" i="4" a="1"/>
  <c r="FE148" i="2" a="1"/>
  <c r="CI231" i="4" a="1"/>
  <c r="FE184" i="2" a="1"/>
  <c r="BN234" i="4" a="1"/>
  <c r="IS139" i="4" a="1"/>
  <c r="IS99" i="4" a="1"/>
  <c r="HX233" i="4" a="1"/>
  <c r="FE153" i="2" a="1"/>
  <c r="HW233" i="4" a="1"/>
  <c r="IU57" i="4" a="1"/>
  <c r="IS62" i="4" a="1"/>
  <c r="DI232" i="4" a="1"/>
  <c r="IQ120" i="4" a="1"/>
  <c r="AC233" i="4" a="1"/>
  <c r="CU234" i="4" a="1"/>
  <c r="DP230" i="4" a="1"/>
  <c r="HH234" i="4" a="1"/>
  <c r="BR231" i="4" a="1"/>
  <c r="IS140" i="4" a="1"/>
  <c r="I231" i="2" a="1"/>
  <c r="IR213" i="4" a="1"/>
  <c r="FD87" i="2" a="1"/>
  <c r="FE143" i="2" a="1"/>
  <c r="FC234" i="4" a="1"/>
  <c r="FC88" i="2" a="1"/>
  <c r="IR68" i="4" a="1"/>
  <c r="IR127" i="4" a="1"/>
  <c r="FC139" i="2" a="1"/>
  <c r="IQ110" i="4" a="1"/>
  <c r="IQ198" i="4" a="1"/>
  <c r="IQ184" i="4" a="1"/>
  <c r="FA61" i="2" a="1"/>
  <c r="FC53" i="2" a="1"/>
  <c r="FA80" i="2" a="1"/>
  <c r="BH231" i="4" a="1"/>
  <c r="IV130" i="4" a="1"/>
  <c r="AU233" i="2" a="1"/>
  <c r="FB176" i="2" a="1"/>
  <c r="FD69" i="2" a="1"/>
  <c r="AE233" i="2" a="1"/>
  <c r="IV141" i="4" a="1"/>
  <c r="FD138" i="2" a="1"/>
  <c r="EJ230" i="4" a="1"/>
  <c r="DV231" i="4" a="1"/>
  <c r="IV128" i="4" a="1"/>
  <c r="IW208" i="4" a="1"/>
  <c r="IT11" i="4" a="1"/>
  <c r="BE233" i="4" a="1"/>
  <c r="CZ234" i="4" a="1"/>
  <c r="CE234" i="2" a="1"/>
  <c r="CD232" i="2" a="1"/>
  <c r="FD184" i="2" a="1"/>
  <c r="FA149" i="2" a="1"/>
  <c r="IP165" i="4" a="1"/>
  <c r="FB119" i="2" a="1"/>
  <c r="HT233" i="4" a="1"/>
  <c r="M234" i="2" a="1"/>
  <c r="DY232" i="4" a="1"/>
  <c r="HQ230" i="4" a="1"/>
  <c r="AY231" i="4" a="1"/>
  <c r="CQ233" i="4" a="1"/>
  <c r="IU160" i="4" a="1"/>
  <c r="CL232" i="2" a="1"/>
  <c r="FB188" i="2" a="1"/>
  <c r="BB234" i="2" a="1"/>
  <c r="IT102" i="4" a="1"/>
  <c r="IW169" i="4" a="1"/>
  <c r="IT149" i="4" a="1"/>
  <c r="IW122" i="4" a="1"/>
  <c r="IR101" i="4" a="1"/>
  <c r="CJ232" i="4" a="1"/>
  <c r="FE79" i="2" a="1"/>
  <c r="DB232" i="2" a="1"/>
  <c r="FB212" i="2" a="1"/>
  <c r="GY231" i="4" a="1"/>
  <c r="IP92" i="4" a="1"/>
  <c r="IT10" i="4" a="1"/>
  <c r="EQ232" i="4" a="1"/>
  <c r="Y230" i="4" a="1"/>
  <c r="O231" i="4" a="1"/>
  <c r="FB209" i="2" a="1"/>
  <c r="IS119" i="4" a="1"/>
  <c r="IQ58" i="4" a="1"/>
  <c r="BJ233" i="4" a="1"/>
  <c r="FA11" i="2" a="1"/>
  <c r="IS164" i="4" a="1"/>
  <c r="BO234" i="2" a="1"/>
  <c r="GX232" i="4" a="1"/>
  <c r="GI233" i="4" a="1"/>
  <c r="IP151" i="4" a="1"/>
  <c r="EB234" i="4" a="1"/>
  <c r="IW226" i="4" a="1"/>
  <c r="IW205" i="4" a="1"/>
  <c r="FI230" i="4" a="1"/>
  <c r="FA28" i="2" a="1"/>
  <c r="IR15" i="4" a="1"/>
  <c r="BZ232" i="4" a="1"/>
  <c r="IP193" i="4" a="1"/>
  <c r="IU213" i="4" a="1"/>
  <c r="IS153" i="4" a="1"/>
  <c r="FA68" i="2" a="1"/>
  <c r="FB60" i="2" a="1"/>
  <c r="FC118" i="2" a="1"/>
  <c r="IS195" i="4" a="1"/>
  <c r="IS228" i="4" a="1"/>
  <c r="IT39" i="4" a="1"/>
  <c r="IP212" i="4" a="1"/>
  <c r="CH233" i="2" a="1"/>
  <c r="IR145" i="4" a="1"/>
  <c r="DL231" i="4" a="1"/>
  <c r="DM230" i="4" a="1"/>
  <c r="IW108" i="4" a="1"/>
  <c r="AK233" i="2" a="1"/>
  <c r="GJ232" i="4" a="1"/>
  <c r="AZ234" i="4" a="1"/>
  <c r="GE233" i="4" a="1"/>
  <c r="IT25" i="4" a="1"/>
  <c r="DK230" i="4" a="1"/>
  <c r="V234" i="4" a="1"/>
  <c r="FE99" i="2" a="1"/>
  <c r="AA230" i="4" a="1"/>
  <c r="IK233" i="4" a="1"/>
  <c r="IS116" i="4" a="1"/>
  <c r="DY230" i="2" a="1"/>
  <c r="CA231" i="2" a="1"/>
  <c r="FB90" i="2" a="1"/>
  <c r="HS231" i="4" a="1"/>
  <c r="IR30" i="4" a="1"/>
  <c r="IV17" i="4" a="1"/>
  <c r="BJ231" i="2" a="1"/>
  <c r="IV14" i="4" a="1"/>
  <c r="FD161" i="2" a="1"/>
  <c r="IT162" i="4" a="1"/>
  <c r="FB139" i="2" a="1"/>
  <c r="FE136" i="2" a="1"/>
  <c r="CG232" i="4" a="1"/>
  <c r="HK234" i="4" a="1"/>
  <c r="FD198" i="2" a="1"/>
  <c r="AC232" i="4" a="1"/>
  <c r="IP180" i="4" a="1"/>
  <c r="IR29" i="4" a="1"/>
  <c r="IV33" i="4" a="1"/>
  <c r="ED233" i="2" a="1"/>
  <c r="IT223" i="4" a="1"/>
  <c r="FE195" i="2" a="1"/>
  <c r="Q234" i="4" a="1"/>
  <c r="AV233" i="4" a="1"/>
  <c r="FE8" i="2" a="1"/>
  <c r="IT13" i="4" a="1"/>
  <c r="CF230" i="4" a="1"/>
  <c r="FA10" i="2" a="1"/>
  <c r="IT179" i="4" a="1"/>
  <c r="IF233" i="4" a="1"/>
  <c r="EA232" i="4" a="1"/>
  <c r="FC50" i="2" a="1"/>
  <c r="ET232" i="2" a="1"/>
  <c r="FA208" i="2" a="1"/>
  <c r="FE40" i="2" a="1"/>
  <c r="ES232" i="2" a="1"/>
  <c r="FD108" i="2" a="1"/>
  <c r="IS67" i="4" a="1"/>
  <c r="BU233" i="2" a="1"/>
  <c r="CQ232" i="2" a="1"/>
  <c r="IR25" i="4" a="1"/>
  <c r="C233" i="2" a="1"/>
  <c r="IR184" i="4" a="1"/>
  <c r="IV127" i="4" a="1"/>
  <c r="FA35" i="2" a="1"/>
  <c r="IP126" i="4" a="1"/>
  <c r="FD133" i="2" a="1"/>
  <c r="FR233" i="4" a="1"/>
  <c r="FB210" i="2" a="1"/>
  <c r="FD165" i="2" a="1"/>
  <c r="IW144" i="4" a="1"/>
  <c r="IR88" i="4" a="1"/>
  <c r="FA98" i="2" a="1"/>
  <c r="EO230" i="2" a="1"/>
  <c r="IU157" i="4" a="1"/>
  <c r="II230" i="4" a="1"/>
  <c r="EG231" i="4" a="1"/>
  <c r="IW215" i="4" a="1"/>
  <c r="R232" i="4" a="1"/>
  <c r="IU80" i="4" a="1"/>
  <c r="IQ157" i="4" a="1"/>
  <c r="CE234" i="4" a="1"/>
  <c r="DJ233" i="2" a="1"/>
  <c r="AJ231" i="2" a="1"/>
  <c r="IR111" i="4" a="1"/>
  <c r="IW227" i="4" a="1"/>
  <c r="BF232" i="2" a="1"/>
  <c r="AR231" i="2" a="1"/>
  <c r="K233" i="2" a="1"/>
  <c r="FB54" i="2" a="1"/>
  <c r="AQ231" i="2" a="1"/>
  <c r="IQ66" i="4" a="1"/>
  <c r="FB161" i="2" a="1"/>
  <c r="BS230" i="2" a="1"/>
  <c r="IT35" i="4" a="1"/>
  <c r="AM233" i="4" a="1"/>
  <c r="IU91" i="4" a="1"/>
  <c r="IV177" i="4" a="1"/>
  <c r="IW84" i="4" a="1"/>
  <c r="EL230" i="2" a="1"/>
  <c r="IQ23" i="4" a="1"/>
  <c r="FA204" i="2" a="1"/>
  <c r="IP100" i="4" a="1"/>
  <c r="EX231" i="2" a="1"/>
  <c r="IS63" i="4" a="1"/>
  <c r="CI233" i="4" a="1"/>
  <c r="EI232" i="4" a="1"/>
  <c r="FD99" i="2" a="1"/>
  <c r="IR224" i="4" a="1"/>
  <c r="HC231" i="4" a="1"/>
  <c r="ET233" i="4" a="1"/>
  <c r="AI231" i="4" a="1"/>
  <c r="EF233" i="4" a="1"/>
  <c r="AY234" i="2" a="1"/>
  <c r="IV162" i="4" a="1"/>
  <c r="FD14" i="2" a="1"/>
  <c r="EH231" i="2" a="1"/>
  <c r="F230" i="4" a="1"/>
  <c r="IU99" i="4" a="1"/>
  <c r="FC216" i="2" a="1"/>
  <c r="FZ232" i="4" a="1"/>
  <c r="FE215" i="2" a="1"/>
  <c r="FF232" i="4" a="1"/>
  <c r="IT204" i="4" a="1"/>
  <c r="FD229" i="2" a="1"/>
  <c r="FE54" i="2" a="1"/>
  <c r="IQ50" i="4" a="1"/>
  <c r="FA39" i="2" a="1"/>
  <c r="AD232" i="2" a="1"/>
  <c r="FE20" i="2" a="1"/>
  <c r="IQ127" i="4" a="1"/>
  <c r="FP231" i="4" a="1"/>
  <c r="IU10" i="4" a="1"/>
  <c r="HN233" i="4" a="1"/>
  <c r="FE224" i="2" a="1"/>
  <c r="IW91" i="4" a="1"/>
  <c r="EG234" i="2" a="1"/>
  <c r="DW230" i="4" a="1"/>
  <c r="IU223" i="4" a="1"/>
  <c r="IW74" i="4" a="1"/>
  <c r="BH233" i="2" a="1"/>
  <c r="IV44" i="4" a="1"/>
  <c r="IV203" i="4" a="1"/>
  <c r="FA136" i="2" a="1"/>
  <c r="HI231" i="4" a="1"/>
  <c r="IR119" i="4" a="1"/>
  <c r="FC27" i="2" a="1"/>
  <c r="IP85" i="4" a="1"/>
  <c r="IW154" i="4" a="1"/>
  <c r="N234" i="4" a="1"/>
  <c r="IP35" i="4" a="1"/>
  <c r="IU25" i="4" a="1"/>
  <c r="FB231" i="4" a="1"/>
  <c r="IU69" i="4" a="1"/>
  <c r="AG231" i="2" a="1"/>
  <c r="IP87" i="4" a="1"/>
  <c r="DW233" i="2" a="1"/>
  <c r="IM230" i="4" a="1"/>
  <c r="X231" i="4" a="1"/>
  <c r="X230" i="4" a="1"/>
  <c r="FA124" i="2" a="1"/>
  <c r="FB177" i="2" a="1"/>
  <c r="HH230" i="4" a="1"/>
  <c r="IU21" i="4" a="1"/>
  <c r="IP94" i="4" a="1"/>
  <c r="IR148" i="4" a="1"/>
  <c r="HS234" i="4" a="1"/>
  <c r="IW15" i="4" a="1"/>
  <c r="IU220" i="4" a="1"/>
  <c r="FC121" i="2" a="1"/>
  <c r="FD59" i="2" a="1"/>
  <c r="FD143" i="2" a="1"/>
  <c r="FC29" i="2" a="1"/>
  <c r="FE62" i="2" a="1"/>
  <c r="CZ232" i="2" a="1"/>
  <c r="IR190" i="4" a="1"/>
  <c r="CK232" i="2" a="1"/>
  <c r="AY230" i="2" a="1"/>
  <c r="BE231" i="4" a="1"/>
  <c r="Z230" i="4" a="1"/>
  <c r="FB33" i="2" a="1"/>
  <c r="AY233" i="4" a="1"/>
  <c r="IQ202" i="4" a="1"/>
  <c r="DV232" i="4" a="1"/>
  <c r="CS234" i="2" a="1"/>
  <c r="IT12" i="4" a="1"/>
  <c r="IU9" i="4" a="1"/>
  <c r="IP13" i="4" a="1"/>
  <c r="DT233" i="4" a="1"/>
  <c r="IV9" i="4" a="1"/>
  <c r="GH234" i="4" a="1"/>
  <c r="EP232" i="4" a="1"/>
  <c r="FC127" i="2" a="1"/>
  <c r="IU177" i="4" a="1"/>
  <c r="BV234" i="2" a="1"/>
  <c r="CK230" i="2" a="1"/>
  <c r="HE231" i="4" a="1"/>
  <c r="BD233" i="2" a="1"/>
  <c r="EH230" i="2" a="1"/>
  <c r="FH233" i="4" a="1"/>
  <c r="AU230" i="2" a="1"/>
  <c r="IW70" i="4" a="1"/>
  <c r="EZ232" i="2" a="1"/>
  <c r="HC233" i="4" a="1"/>
  <c r="H231" i="4" a="1"/>
  <c r="IS68" i="4" a="1"/>
  <c r="EZ233" i="4" a="1"/>
  <c r="FX231" i="4" a="1"/>
  <c r="IP163" i="4" a="1"/>
  <c r="FC22" i="2" a="1"/>
  <c r="IU35" i="4" a="1"/>
  <c r="AL231" i="2" a="1"/>
  <c r="IS179" i="4" a="1"/>
  <c r="IP90" i="4" a="1"/>
  <c r="IP178" i="4" a="1"/>
  <c r="IV61" i="4" a="1"/>
  <c r="FA89" i="2" a="1"/>
  <c r="IR96" i="4" a="1"/>
  <c r="FB83" i="2" a="1"/>
  <c r="IT192" i="4" a="1"/>
  <c r="IR14" i="4" a="1"/>
  <c r="IP114" i="4" a="1"/>
  <c r="ID230" i="4" a="1"/>
  <c r="FC199" i="2" a="1"/>
  <c r="CU233" i="4" a="1"/>
  <c r="FC9" i="2" a="1"/>
  <c r="I231" i="4" a="1"/>
  <c r="IP167" i="4" a="1"/>
  <c r="FD122" i="2" a="1"/>
  <c r="FE217" i="2" a="1"/>
  <c r="IS10" i="4" a="1"/>
  <c r="IP168" i="4" a="1"/>
  <c r="FA203" i="2" a="1"/>
  <c r="IP68" i="4" a="1"/>
  <c r="IU18" i="4" a="1"/>
  <c r="IW175" i="4" a="1"/>
  <c r="IV213" i="4" a="1"/>
  <c r="FC228" i="2" a="1"/>
  <c r="AM233" i="2" a="1"/>
  <c r="CB232" i="2" a="1"/>
  <c r="FC168" i="2" a="1"/>
  <c r="DI231" i="2" a="1"/>
  <c r="CY233" i="2" a="1"/>
  <c r="FE15" i="2" a="1"/>
  <c r="BB232" i="2" a="1"/>
  <c r="DG234" i="4" a="1"/>
  <c r="IT154" i="4" a="1"/>
  <c r="CD233" i="4" a="1"/>
  <c r="FC40" i="2" a="1"/>
  <c r="DY234" i="2" a="1"/>
  <c r="IT206" i="4" a="1"/>
  <c r="FC164" i="2" a="1"/>
  <c r="FD32" i="2" a="1"/>
  <c r="IQ140" i="4" a="1"/>
  <c r="IU13" i="4" a="1"/>
  <c r="GG230" i="4" a="1"/>
  <c r="BE232" i="4" a="1"/>
  <c r="IT75" i="4" a="1"/>
  <c r="EQ232" i="2" a="1"/>
  <c r="FD208" i="2" a="1"/>
  <c r="FB181" i="2" a="1"/>
  <c r="GR230" i="4" a="1"/>
  <c r="GI232" i="4" a="1"/>
  <c r="FA52" i="2" a="1"/>
  <c r="GA230" i="4" a="1"/>
  <c r="FE192" i="2" a="1"/>
  <c r="IR191" i="4" a="1"/>
  <c r="FE49" i="2" a="1"/>
  <c r="EG232" i="2" a="1"/>
  <c r="IW51" i="4" a="1"/>
  <c r="BX230" i="2" a="1"/>
  <c r="ES233" i="2" a="1"/>
  <c r="DC230" i="4" a="1"/>
  <c r="IQ204" i="4" a="1"/>
  <c r="HX234" i="4" a="1"/>
  <c r="IH231" i="4" a="1"/>
  <c r="IP58" i="4" a="1"/>
  <c r="AI232" i="4" a="1"/>
  <c r="FC150" i="2" a="1"/>
  <c r="FB41" i="2" a="1"/>
  <c r="G230" i="2" a="1"/>
  <c r="IW127" i="4" a="1"/>
  <c r="IT100" i="4" a="1"/>
  <c r="IR149" i="4" a="1"/>
  <c r="IP39" i="4" a="1"/>
  <c r="FD9" i="2" a="1"/>
  <c r="HF232" i="4" a="1"/>
  <c r="IP84" i="4" a="1"/>
  <c r="FE210" i="2" a="1"/>
  <c r="IW104" i="4" a="1"/>
  <c r="HX232" i="4" a="1"/>
  <c r="IW185" i="4" a="1"/>
  <c r="AF232" i="4" a="1"/>
  <c r="IQ214" i="4" a="1"/>
  <c r="BI231" i="2" a="1"/>
  <c r="DQ233" i="4" a="1"/>
  <c r="IV27" i="4" a="1"/>
  <c r="FA154" i="2" a="1"/>
  <c r="IS48" i="4" a="1"/>
  <c r="FA92" i="2" a="1"/>
  <c r="EB233" i="4" a="1"/>
  <c r="AJ230" i="4" a="1"/>
  <c r="AD232" i="4" a="1"/>
  <c r="BW233" i="4" a="1"/>
  <c r="IR179" i="4" a="1"/>
  <c r="FC79" i="2" a="1"/>
  <c r="AM231" i="4" a="1"/>
  <c r="IV50" i="4" a="1"/>
  <c r="IU137" i="4" a="1"/>
  <c r="FD222" i="2" a="1"/>
  <c r="IE234" i="4" a="1"/>
  <c r="IP187" i="4" a="1"/>
  <c r="GA231" i="4" a="1"/>
  <c r="GU232" i="4" a="1"/>
  <c r="IQ128" i="4" a="1"/>
  <c r="FL230" i="4" a="1"/>
  <c r="IT55" i="4" a="1"/>
  <c r="FC107" i="2" a="1"/>
  <c r="IQ77" i="4" a="1"/>
  <c r="BO231" i="2" a="1"/>
  <c r="DO232" i="4" a="1"/>
  <c r="IV114" i="4" a="1"/>
  <c r="FD146" i="2" a="1"/>
  <c r="IW72" i="4" a="1"/>
  <c r="IV186" i="4" a="1"/>
  <c r="ES231" i="2" a="1"/>
  <c r="HA233" i="4" a="1"/>
  <c r="CF234" i="4" a="1"/>
  <c r="DQ230" i="2" a="1"/>
  <c r="IV151" i="4" a="1"/>
  <c r="IS108" i="4" a="1"/>
  <c r="CQ231" i="4" a="1"/>
  <c r="FE177" i="2" a="1"/>
  <c r="FQ233" i="4" a="1"/>
  <c r="IQ154" i="4" a="1"/>
  <c r="FE109" i="2" a="1"/>
  <c r="IU62" i="4" a="1"/>
  <c r="F231" i="2" a="1"/>
  <c r="HZ232" i="4" a="1"/>
  <c r="DK233" i="2" a="1"/>
  <c r="IT220" i="4" a="1"/>
  <c r="IV92" i="4" a="1"/>
  <c r="IV23" i="4" a="1"/>
  <c r="GJ230" i="4" a="1"/>
  <c r="Z231" i="4" a="1"/>
  <c r="FC111" i="2" a="1"/>
  <c r="X234" i="2" a="1"/>
  <c r="IU211" i="4" a="1"/>
  <c r="GV234" i="4" a="1"/>
  <c r="IR8" i="4" a="1"/>
  <c r="BI232" i="4" a="1"/>
  <c r="DN232" i="2" a="1"/>
  <c r="FD144" i="2" a="1"/>
  <c r="CG233" i="4" a="1"/>
  <c r="AY234" i="4" a="1"/>
  <c r="FE91" i="2" a="1"/>
  <c r="FA70" i="2" a="1"/>
  <c r="FE87" i="2" a="1"/>
  <c r="BC232" i="2" a="1"/>
  <c r="ET232" i="4" a="1"/>
  <c r="FE33" i="2" a="1"/>
  <c r="Y231" i="2" a="1"/>
  <c r="FE86" i="2" a="1"/>
  <c r="FB82" i="2" a="1"/>
  <c r="FA183" i="2" a="1"/>
  <c r="AE232" i="2" a="1"/>
  <c r="IW99" i="4" a="1"/>
  <c r="CM234" i="2" a="1"/>
  <c r="IW189" i="4" a="1"/>
  <c r="AQ230" i="2" a="1"/>
  <c r="FB202" i="2" a="1"/>
  <c r="Q231" i="2" a="1"/>
  <c r="IV189" i="4" a="1"/>
  <c r="IR73" i="4" a="1"/>
  <c r="IT139" i="4" a="1"/>
  <c r="IP211" i="4" a="1"/>
  <c r="CD230" i="4" a="1"/>
  <c r="FC39" i="2" a="1"/>
  <c r="EU230" i="2" a="1"/>
  <c r="IV91" i="4" a="1"/>
  <c r="HJ230" i="4" a="1"/>
  <c r="IS176" i="4" a="1"/>
  <c r="IW222" i="4" a="1"/>
  <c r="IT187" i="4" a="1"/>
  <c r="IV67" i="4" a="1"/>
  <c r="FB34" i="2" a="1"/>
  <c r="FC211" i="2" a="1"/>
  <c r="GK232" i="4" a="1"/>
  <c r="GH232" i="4" a="1"/>
  <c r="W234" i="2" a="1"/>
  <c r="IT122" i="4" a="1"/>
  <c r="IQ21" i="4" a="1"/>
  <c r="IS81" i="4" a="1"/>
  <c r="FE28" i="2" a="1"/>
  <c r="GU231" i="4" a="1"/>
  <c r="DP232" i="2" a="1"/>
  <c r="FD181" i="2" a="1"/>
  <c r="IV220" i="4" a="1"/>
  <c r="IQ44" i="4" a="1"/>
  <c r="CY232" i="4" a="1"/>
  <c r="FC106" i="2" a="1"/>
  <c r="HH233" i="4" a="1"/>
  <c r="IU98" i="4" a="1"/>
  <c r="I233" i="4" a="1"/>
  <c r="CV233" i="4" a="1"/>
  <c r="IT131" i="4" a="1"/>
  <c r="FD150" i="2" a="1"/>
  <c r="IP17" i="4" a="1"/>
  <c r="DL233" i="2" a="1"/>
  <c r="DA231" i="4" a="1"/>
  <c r="IP184" i="4" a="1"/>
  <c r="IU72" i="4" a="1"/>
  <c r="IR126" i="4" a="1"/>
  <c r="CO230" i="4" a="1"/>
  <c r="IQ22" i="4" a="1"/>
  <c r="FA84" i="2" a="1"/>
  <c r="IV197" i="4" a="1"/>
  <c r="IT140" i="4" a="1"/>
  <c r="BL230" i="4" a="1"/>
  <c r="IV206" i="4" a="1"/>
  <c r="BE233" i="2" a="1"/>
  <c r="IQ229" i="4" a="1"/>
  <c r="AP231" i="4" a="1"/>
  <c r="IQ163" i="4" a="1"/>
  <c r="IV93" i="4" a="1"/>
  <c r="HL232" i="4" a="1"/>
  <c r="FA17" i="2" a="1"/>
  <c r="AB234" i="4" a="1"/>
  <c r="CJ233" i="4" a="1"/>
  <c r="IU41" i="4" a="1"/>
  <c r="AX234" i="4" a="1"/>
  <c r="IT138" i="4" a="1"/>
  <c r="FA53" i="2" a="1"/>
  <c r="BW233" i="2" a="1"/>
  <c r="DB234" i="2" a="1"/>
  <c r="IU74" i="4" a="1"/>
  <c r="EF233" i="2" a="1"/>
  <c r="FC32" i="2" a="1"/>
  <c r="EY233" i="2" a="1"/>
  <c r="IU92" i="4" a="1"/>
  <c r="DB230" i="2" a="1"/>
  <c r="GD230" i="4" a="1"/>
  <c r="DV234" i="2" a="1"/>
  <c r="AE233" i="4" a="1"/>
  <c r="IW183" i="4" a="1"/>
  <c r="FW230" i="4" a="1"/>
  <c r="EE233" i="4" a="1"/>
  <c r="Z230" i="2" a="1"/>
  <c r="GJ231" i="4" a="1"/>
  <c r="IW56" i="4" a="1"/>
  <c r="FC62" i="2" a="1"/>
  <c r="D232" i="2" a="1"/>
  <c r="CX230" i="4" a="1"/>
  <c r="HY231" i="4" a="1"/>
  <c r="FQ232" i="4" a="1"/>
  <c r="DT234" i="4" a="1"/>
  <c r="FB226" i="2" a="1"/>
  <c r="EC231" i="4" a="1"/>
  <c r="FD170" i="2" a="1"/>
  <c r="BK232" i="4" a="1"/>
  <c r="DU230" i="4" a="1"/>
  <c r="BE231" i="2" a="1"/>
  <c r="IU105" i="4" a="1"/>
  <c r="ER230" i="2" a="1"/>
  <c r="FB157" i="2" a="1"/>
  <c r="IW102" i="4" a="1"/>
  <c r="CW233" i="4" a="1"/>
  <c r="DP230" i="2" a="1"/>
  <c r="IU28" i="4" a="1"/>
  <c r="FZ234" i="4" a="1"/>
  <c r="K231" i="2" a="1"/>
  <c r="FA128" i="2" a="1"/>
  <c r="S234" i="4" a="1"/>
  <c r="IT127" i="4" a="1"/>
  <c r="IR64" i="4" a="1"/>
  <c r="IP18" i="4" a="1"/>
  <c r="IQ116" i="4" a="1"/>
  <c r="GG234" i="4" a="1"/>
  <c r="IP101" i="4" a="1"/>
  <c r="AC230" i="4" a="1"/>
  <c r="IU164" i="4" a="1"/>
  <c r="EI231" i="2" a="1"/>
  <c r="FA147" i="2" a="1"/>
  <c r="IU64" i="4" a="1"/>
  <c r="BA232" i="2" a="1"/>
  <c r="I234" i="2" a="1"/>
  <c r="BG234" i="2" a="1"/>
  <c r="IU194" i="4" a="1"/>
  <c r="IW101" i="4" a="1"/>
  <c r="FB98" i="2" a="1"/>
  <c r="FC178" i="2" a="1"/>
  <c r="IT147" i="4" a="1"/>
  <c r="AU232" i="4" a="1"/>
  <c r="IV39" i="4" a="1"/>
  <c r="FE204" i="2" a="1"/>
  <c r="IV180" i="4" a="1"/>
  <c r="FA193" i="2" a="1"/>
  <c r="IS17" i="4" a="1"/>
  <c r="FB124" i="2" a="1"/>
  <c r="IT229" i="4" a="1"/>
  <c r="C234" i="4" a="1"/>
  <c r="EV230" i="2" a="1"/>
  <c r="FD94" i="2" a="1"/>
  <c r="CK234" i="2" a="1"/>
  <c r="HQ234" i="4" a="1"/>
  <c r="GX230" i="4" a="1"/>
  <c r="EA233" i="2" a="1"/>
  <c r="CP232" i="2" a="1"/>
  <c r="IW68" i="4" a="1"/>
  <c r="FA159" i="2" a="1"/>
  <c r="IW168" i="4" a="1"/>
  <c r="DM231" i="2" a="1"/>
  <c r="II233" i="4" a="1"/>
  <c r="IV143" i="4" a="1"/>
  <c r="FD73" i="2" a="1"/>
  <c r="IO231" i="4" a="1"/>
  <c r="EP231" i="4" a="1"/>
  <c r="IW129" i="4" a="1"/>
  <c r="IV227" i="4" a="1"/>
  <c r="IS51" i="4" a="1"/>
  <c r="IP75" i="4" a="1"/>
  <c r="DF230" i="4" a="1"/>
  <c r="IT153" i="4" a="1"/>
  <c r="BU230" i="2" a="1"/>
  <c r="FE225" i="2" a="1"/>
  <c r="IR50" i="4" a="1"/>
  <c r="IS78" i="4" a="1"/>
  <c r="FC19" i="2" a="1"/>
  <c r="IT52" i="4" a="1"/>
  <c r="FC180" i="2" a="1"/>
  <c r="CI231" i="2" a="1"/>
  <c r="E234" i="4" a="1"/>
  <c r="IQ43" i="4" a="1"/>
  <c r="DU230" i="2" a="1"/>
  <c r="GK233" i="4" a="1"/>
  <c r="FA214" i="2" a="1"/>
  <c r="FE164" i="2" a="1"/>
  <c r="IT36" i="4" a="1"/>
  <c r="DK230" i="2" a="1"/>
  <c r="IQ30" i="4" a="1"/>
  <c r="FA172" i="2" a="1"/>
  <c r="K234" i="2" a="1"/>
  <c r="FD159" i="2" a="1"/>
  <c r="FC163" i="2" a="1"/>
  <c r="FE176" i="2" a="1"/>
  <c r="IP20" i="4" a="1"/>
  <c r="IS223" i="4" a="1"/>
  <c r="IQ101" i="4" a="1"/>
  <c r="CQ232" i="4" a="1"/>
  <c r="IT91" i="4" a="1"/>
  <c r="FA152" i="2" a="1"/>
  <c r="GS231" i="4" a="1"/>
  <c r="FV230" i="4" a="1"/>
  <c r="FB230" i="4" a="1"/>
  <c r="IT43" i="4" a="1"/>
  <c r="EX230" i="4" a="1"/>
  <c r="FA163" i="2" a="1"/>
  <c r="FA194" i="2" a="1"/>
  <c r="FD13" i="2" a="1"/>
  <c r="IV37" i="4" a="1"/>
  <c r="FE212" i="2" a="1"/>
  <c r="CH232" i="4" a="1"/>
  <c r="CY234" i="4" a="1"/>
  <c r="IV218" i="4" a="1"/>
  <c r="IS92" i="4" a="1"/>
  <c r="FC156" i="2" a="1"/>
  <c r="IW39" i="4" a="1"/>
  <c r="FD83" i="2" a="1"/>
  <c r="IT207" i="4" a="1"/>
  <c r="DP231" i="4" a="1"/>
  <c r="IU8" i="4" a="1"/>
  <c r="IU11" i="4" a="1"/>
  <c r="Y233" i="4" a="1"/>
  <c r="BY231" i="4" a="1"/>
  <c r="DA233" i="2" a="1"/>
  <c r="IQ168" i="4" a="1"/>
  <c r="IQ223" i="4" a="1"/>
  <c r="IP72" i="4" a="1"/>
  <c r="AT232" i="4" a="1"/>
  <c r="IU115" i="4" a="1"/>
  <c r="FC59" i="2" a="1"/>
  <c r="IT87" i="4" a="1"/>
  <c r="IV149" i="4" a="1"/>
  <c r="IP97" i="4" a="1"/>
  <c r="Y234" i="4" a="1"/>
  <c r="DG233" i="4" a="1"/>
  <c r="DS234" i="4" a="1"/>
  <c r="IW151" i="4" a="1"/>
  <c r="DT231" i="2" a="1"/>
  <c r="IP66" i="4" a="1"/>
  <c r="FX233" i="4" a="1"/>
  <c r="FA43" i="2" a="1"/>
  <c r="ER231" i="4" a="1"/>
  <c r="EY230" i="4" a="1"/>
  <c r="FA197" i="2" a="1"/>
  <c r="IQ13" i="4" a="1"/>
  <c r="IQ88" i="4" a="1"/>
  <c r="FA19" i="2" a="1"/>
  <c r="FB43" i="2" a="1"/>
  <c r="IS36" i="4" a="1"/>
  <c r="IT73" i="4" a="1"/>
  <c r="FF231" i="4" a="1"/>
  <c r="IP9" i="4" a="1"/>
  <c r="DG231" i="4" a="1"/>
  <c r="EX234" i="2" a="1"/>
  <c r="DW232" i="4" a="1"/>
  <c r="IT20" i="4" a="1"/>
  <c r="AX232" i="2" a="1"/>
  <c r="IR135" i="4" a="1"/>
  <c r="GG233" i="4" a="1"/>
  <c r="EO231" i="2" a="1"/>
  <c r="IP145" i="4" a="1"/>
  <c r="FE170" i="2" a="1"/>
  <c r="FE103" i="2" a="1"/>
  <c r="IT198" i="4" a="1"/>
  <c r="FC210" i="2" a="1"/>
  <c r="AK234" i="4" a="1"/>
  <c r="FD96" i="2" a="1"/>
  <c r="IP104" i="4" a="1"/>
  <c r="IP156" i="4" a="1"/>
  <c r="IW87" i="4" a="1"/>
  <c r="IQ193" i="4" a="1"/>
  <c r="U233" i="2" a="1"/>
  <c r="IQ25" i="4" a="1"/>
  <c r="IS156" i="4" a="1"/>
  <c r="FA48" i="2" a="1"/>
  <c r="IP15" i="4" a="1"/>
  <c r="IQ90" i="4" a="1"/>
  <c r="FC206" i="2" a="1"/>
  <c r="DL234" i="2" a="1"/>
  <c r="FA63" i="2" a="1"/>
  <c r="FC169" i="2" a="1"/>
  <c r="FC170" i="2" a="1"/>
  <c r="HJ231" i="4" a="1"/>
  <c r="IQ196" i="4" a="1"/>
  <c r="IW213" i="4" a="1"/>
  <c r="BT233" i="2" a="1"/>
  <c r="IV97" i="4" a="1"/>
  <c r="FD147" i="2" a="1"/>
  <c r="Y231" i="4" a="1"/>
  <c r="K234" i="4" a="1"/>
  <c r="GA234" i="4" a="1"/>
  <c r="CN232" i="4" a="1"/>
  <c r="FD52" i="2" a="1"/>
  <c r="S230" i="4" a="1"/>
  <c r="EJ234" i="4" a="1"/>
  <c r="EY230" i="2" a="1"/>
  <c r="IU30" i="4" a="1"/>
  <c r="EN233" i="4" a="1"/>
  <c r="IU209" i="4" a="1"/>
  <c r="IT177" i="4" a="1"/>
  <c r="IS144" i="4" a="1"/>
  <c r="CW231" i="2" a="1"/>
  <c r="IW30" i="4" a="1"/>
  <c r="CB233" i="2" a="1"/>
  <c r="FA32" i="2" a="1"/>
  <c r="AJ233" i="2" a="1"/>
  <c r="FC41" i="2" a="1"/>
  <c r="AK234" i="2" a="1"/>
  <c r="FD183" i="2" a="1"/>
  <c r="Z232" i="2" a="1"/>
  <c r="IV146" i="4" a="1"/>
  <c r="IU156" i="4" a="1"/>
  <c r="X233" i="2" a="1"/>
  <c r="S230" i="2" a="1"/>
  <c r="IV221" i="4" a="1"/>
  <c r="FC145" i="2" a="1"/>
  <c r="IN232" i="4" a="1"/>
  <c r="FE27" i="2" a="1"/>
  <c r="T231" i="2" a="1"/>
  <c r="IR136" i="4" a="1"/>
  <c r="GQ230" i="4" a="1"/>
  <c r="EW232" i="4" a="1"/>
  <c r="ER232" i="2" a="1"/>
  <c r="IS145" i="4" a="1"/>
  <c r="IU153" i="4" a="1"/>
  <c r="IS192" i="4" a="1"/>
  <c r="IS114" i="4" a="1"/>
  <c r="FD180" i="2" a="1"/>
  <c r="IU183" i="4" a="1"/>
  <c r="FD67" i="2" a="1"/>
  <c r="DQ232" i="4" a="1"/>
  <c r="BD230" i="4" a="1"/>
  <c r="DY230" i="4" a="1"/>
  <c r="FA18" i="2" a="1"/>
  <c r="IW14" i="4" a="1"/>
  <c r="IP197" i="4" a="1"/>
  <c r="CP231" i="4" a="1"/>
  <c r="IW192" i="4" a="1"/>
  <c r="FB218" i="2" a="1"/>
  <c r="FC112" i="2" a="1"/>
  <c r="DG233" i="2" a="1"/>
  <c r="IP166" i="4" a="1"/>
  <c r="IW152" i="4" a="1"/>
  <c r="AJ234" i="4" a="1"/>
  <c r="IR173" i="4" a="1"/>
  <c r="FO232" i="4" a="1"/>
  <c r="FE141" i="2" a="1"/>
  <c r="IW9" i="4" a="1"/>
  <c r="EG232" i="4" a="1"/>
  <c r="N234" i="2" a="1"/>
  <c r="FB27" i="2" a="1"/>
  <c r="HR231" i="4" a="1"/>
  <c r="IR58" i="4" a="1"/>
  <c r="C233" i="4" a="1"/>
  <c r="IP190" i="4" a="1"/>
  <c r="AK230" i="4" a="1"/>
  <c r="FB66" i="2" a="1"/>
  <c r="M232" i="2" a="1"/>
  <c r="GN231" i="4" a="1"/>
  <c r="E230" i="4" a="1"/>
  <c r="EY232" i="4" a="1"/>
  <c r="BG230" i="2" a="1"/>
  <c r="IT121" i="4" a="1"/>
  <c r="DV233" i="2" a="1"/>
  <c r="AX230" i="2" a="1"/>
  <c r="IW178" i="4" a="1"/>
  <c r="EC232" i="4" a="1"/>
  <c r="IS161" i="4" a="1"/>
  <c r="N232" i="4" a="1"/>
  <c r="FA42" i="2" a="1"/>
  <c r="FB106" i="2" a="1"/>
  <c r="FK231" i="4" a="1"/>
  <c r="FK232" i="4" a="1"/>
  <c r="IP146" i="4" a="1"/>
  <c r="FA54" i="2" a="1"/>
  <c r="DU232" i="4" a="1"/>
  <c r="IT54" i="4" a="1"/>
  <c r="HO230" i="4" a="1"/>
  <c r="BK230" i="2" a="1"/>
  <c r="FB137" i="2" a="1"/>
  <c r="FB10" i="2" a="1"/>
  <c r="IW180" i="4" a="1"/>
  <c r="IT142" i="4" a="1"/>
  <c r="FC227" i="2" a="1"/>
  <c r="AV232" i="2" a="1"/>
  <c r="IV223" i="4" a="1"/>
  <c r="IV34" i="4" a="1"/>
  <c r="FB131" i="2" a="1"/>
  <c r="FA131" i="2" a="1"/>
  <c r="BC233" i="2" a="1"/>
  <c r="FC131" i="2" a="1"/>
  <c r="IR91" i="4" a="1"/>
  <c r="IT164" i="4" a="1"/>
  <c r="IA232" i="4" a="1"/>
  <c r="DO234" i="4" a="1"/>
  <c r="FB51" i="2" a="1"/>
  <c r="BQ233" i="4" a="1"/>
  <c r="IW147" i="4" a="1"/>
  <c r="IV205" i="4" a="1"/>
  <c r="IT90" i="4" a="1"/>
  <c r="IR181" i="4" a="1"/>
  <c r="IQ170" i="4" a="1"/>
  <c r="CA233" i="2" a="1"/>
  <c r="IW61" i="4" a="1"/>
  <c r="IP8" i="4" a="1"/>
  <c r="IS163" i="4" a="1"/>
  <c r="IV145" i="4" a="1"/>
  <c r="CD231" i="4" a="1"/>
  <c r="FE59" i="2" a="1"/>
  <c r="IV84" i="4" a="1"/>
  <c r="BA233" i="4" a="1"/>
  <c r="IU138" i="4" a="1"/>
  <c r="IH232" i="4" a="1"/>
  <c r="FN232" i="4" a="1"/>
  <c r="GE230" i="4" a="1"/>
  <c r="FE186" i="2" a="1"/>
  <c r="DR231" i="4" a="1"/>
  <c r="HY230" i="4" a="1"/>
  <c r="IW132" i="4" a="1"/>
  <c r="FB92" i="2" a="1"/>
  <c r="FB97" i="2" a="1"/>
  <c r="IU117" i="4" a="1"/>
  <c r="BO232" i="2" a="1"/>
  <c r="FA71" i="2" a="1"/>
  <c r="GU233" i="4" a="1"/>
  <c r="IV142" i="4" a="1"/>
  <c r="IV159" i="4" a="1"/>
  <c r="B230" i="2" a="1"/>
  <c r="FA7" i="2" a="1"/>
  <c r="FJ230" i="4" a="1"/>
  <c r="FB189" i="2" a="1"/>
  <c r="IW223" i="4" a="1"/>
  <c r="FS233" i="4" a="1"/>
  <c r="AF230" i="4" a="1"/>
  <c r="IV209" i="4" a="1"/>
  <c r="C231" i="2" a="1"/>
  <c r="IQ153" i="4" a="1"/>
  <c r="BE230" i="4" a="1"/>
  <c r="IV136" i="4" a="1"/>
  <c r="IU207" i="4" a="1"/>
  <c r="IP192" i="4" a="1"/>
  <c r="CJ234" i="4" a="1"/>
  <c r="AI230" i="4" a="1"/>
  <c r="FC200" i="2" a="1"/>
  <c r="FS231" i="4" a="1"/>
  <c r="IQ149" i="4" a="1"/>
  <c r="BR234" i="2" a="1"/>
  <c r="IS148" i="4" a="1"/>
  <c r="GM233" i="4" a="1"/>
  <c r="HB232" i="4" a="1"/>
  <c r="GM232" i="4" a="1"/>
  <c r="IQ144" i="4" a="1"/>
  <c r="EY234" i="2" a="1"/>
  <c r="IS35" i="4" a="1"/>
  <c r="IP76" i="4" a="1"/>
  <c r="IU54" i="4" a="1"/>
  <c r="IS224" i="4" a="1"/>
  <c r="IU113" i="4" a="1"/>
  <c r="CD233" i="2" a="1"/>
  <c r="IS216" i="4" a="1"/>
  <c r="FC176" i="2" a="1"/>
  <c r="CH230" i="4" a="1"/>
  <c r="IT81" i="4" a="1"/>
  <c r="FB214" i="2" a="1"/>
  <c r="FB107" i="2" a="1"/>
  <c r="IT186" i="4" a="1"/>
  <c r="IQ17" i="4" a="1"/>
  <c r="AE234" i="4" a="1"/>
  <c r="AW231" i="2" a="1"/>
  <c r="GD233" i="4" a="1"/>
  <c r="GI234" i="4" a="1"/>
  <c r="IH233" i="4" a="1"/>
  <c r="FE70" i="2" a="1"/>
  <c r="FC152" i="2" a="1"/>
  <c r="AM234" i="4" a="1"/>
  <c r="FA75" i="2" a="1"/>
  <c r="HY233" i="4" a="1"/>
  <c r="CT232" i="4" a="1"/>
  <c r="IW160" i="4" a="1"/>
  <c r="IR66" i="4" a="1"/>
  <c r="IU46" i="4" a="1"/>
  <c r="IT79" i="4" a="1"/>
  <c r="IS85" i="4" a="1"/>
  <c r="FE199" i="2" a="1"/>
  <c r="DW234" i="4" a="1"/>
  <c r="IJ234" i="4" a="1"/>
  <c r="T232" i="2" a="1"/>
  <c r="IV110" i="4" a="1"/>
  <c r="BM232" i="4" a="1"/>
  <c r="CG234" i="4" a="1"/>
  <c r="IW24" i="4" a="1"/>
  <c r="IP38" i="4" a="1"/>
  <c r="IQ222" i="4" a="1"/>
  <c r="J232" i="4" a="1"/>
  <c r="IU120" i="4" a="1"/>
  <c r="IQ165" i="4" a="1"/>
  <c r="AB231" i="4" a="1"/>
  <c r="GO230" i="4" a="1"/>
  <c r="H233" i="2" a="1"/>
  <c r="DK232" i="2" a="1"/>
  <c r="CN231" i="2" a="1"/>
  <c r="FE52" i="2" a="1"/>
  <c r="DF233" i="2" a="1"/>
  <c r="IQ16" i="4" a="1"/>
  <c r="BU233" i="4" a="1"/>
  <c r="IQ201" i="4" a="1"/>
  <c r="IR113" i="4" a="1"/>
  <c r="FD142" i="2" a="1"/>
  <c r="IT148" i="4" a="1"/>
  <c r="IT107" i="4" a="1"/>
  <c r="IU104" i="4" a="1"/>
  <c r="BR234" i="4" a="1"/>
  <c r="IU103" i="4" a="1"/>
  <c r="FE190" i="2" a="1"/>
  <c r="DS234" i="2" a="1"/>
  <c r="IS221" i="4" a="1"/>
  <c r="IU185" i="4" a="1"/>
  <c r="FQ230" i="4" a="1"/>
  <c r="FB159" i="2" a="1"/>
  <c r="BC232" i="4" a="1"/>
  <c r="CV234" i="4" a="1"/>
  <c r="IU170" i="4" a="1"/>
  <c r="FC46" i="2" a="1"/>
  <c r="IV79" i="4" a="1"/>
  <c r="DW230" i="2" a="1"/>
  <c r="CU231" i="4" a="1"/>
  <c r="V234" i="2" a="1"/>
  <c r="IU208" i="4" a="1"/>
  <c r="FC84" i="2" a="1"/>
  <c r="DN230" i="2" a="1"/>
  <c r="FA209" i="2" a="1"/>
  <c r="FD44" i="2" a="1"/>
  <c r="IQ139" i="4" a="1"/>
  <c r="CQ233" i="2" a="1"/>
  <c r="FD156" i="2" a="1"/>
  <c r="DZ233" i="2" a="1"/>
  <c r="FB220" i="2" a="1"/>
  <c r="GS233" i="4" a="1"/>
  <c r="FC66" i="2" a="1"/>
  <c r="FC218" i="2" a="1"/>
  <c r="HT231" i="4" a="1"/>
  <c r="CK233" i="4" a="1"/>
  <c r="IP53" i="4" a="1"/>
  <c r="L230" i="4" a="1"/>
  <c r="L233" i="2" a="1"/>
  <c r="GM231" i="4" a="1"/>
  <c r="GL231" i="4" a="1"/>
  <c r="FD80" i="2" a="1"/>
  <c r="IT29" i="4" a="1"/>
  <c r="FA12" i="2" a="1"/>
  <c r="FC207" i="2" a="1"/>
  <c r="EW233" i="2" a="1"/>
  <c r="EC230" i="2" a="1"/>
  <c r="BP231" i="4" a="1"/>
  <c r="IU39" i="4" a="1"/>
  <c r="IT47" i="4" a="1"/>
  <c r="AG231" i="4" a="1"/>
  <c r="FB180" i="2" a="1"/>
  <c r="FC98" i="2" a="1"/>
  <c r="IQ122" i="4" a="1"/>
  <c r="AC231" i="2" a="1"/>
  <c r="IV116" i="4" a="1"/>
  <c r="IR41" i="4" a="1"/>
  <c r="CA234" i="4" a="1"/>
  <c r="IV86" i="4" a="1"/>
  <c r="IR93" i="4" a="1"/>
  <c r="IT193" i="4" a="1"/>
  <c r="IW198" i="4" a="1"/>
  <c r="IP63" i="4" a="1"/>
  <c r="IQ10" i="4" a="1"/>
  <c r="IW135" i="4" a="1"/>
  <c r="IT155" i="4" a="1"/>
  <c r="IT110" i="4" a="1"/>
  <c r="FD81" i="2" a="1"/>
  <c r="GX233" i="4" a="1"/>
  <c r="IQ191" i="4" a="1"/>
  <c r="U234" i="4" a="1"/>
  <c r="IV170" i="4" a="1"/>
  <c r="IU165" i="4" a="1"/>
  <c r="FC167" i="2" a="1"/>
  <c r="IP51" i="4" a="1"/>
  <c r="DC231" i="4" a="1"/>
  <c r="BY230" i="2" a="1"/>
  <c r="ET231" i="4" a="1"/>
  <c r="IV81" i="4" a="1"/>
  <c r="DF230" i="2" a="1"/>
  <c r="AV231" i="4" a="1"/>
  <c r="IV183" i="4" a="1"/>
  <c r="FQ231" i="4" a="1"/>
  <c r="IW120" i="4" a="1"/>
  <c r="IQ26" i="4" a="1"/>
  <c r="FD101" i="2" a="1"/>
  <c r="IR106" i="4" a="1"/>
  <c r="CB234" i="4" a="1"/>
  <c r="CJ230" i="2" a="1"/>
  <c r="IU15" i="4" a="1"/>
  <c r="IQ161" i="4" a="1"/>
  <c r="FB142" i="2" a="1"/>
  <c r="Y232" i="4" a="1"/>
  <c r="IV76" i="4" a="1"/>
  <c r="DS233" i="4" a="1"/>
  <c r="IS196" i="4" a="1"/>
  <c r="IV12" i="4" a="1"/>
  <c r="HA231" i="4" a="1"/>
  <c r="IW204" i="4" a="1"/>
  <c r="IP93" i="4" a="1"/>
  <c r="IU229" i="4" a="1"/>
  <c r="BF234" i="2" a="1"/>
  <c r="FC34" i="2" a="1"/>
  <c r="FI234" i="4" a="1"/>
  <c r="IU79" i="4" a="1"/>
  <c r="FB29" i="2" a="1"/>
  <c r="FA138" i="2" a="1"/>
  <c r="IS111" i="4" a="1"/>
  <c r="CF230" i="2" a="1"/>
  <c r="FA93" i="2" a="1"/>
  <c r="BT234" i="4" a="1"/>
  <c r="CC233" i="2" a="1"/>
  <c r="FB31" i="2" a="1"/>
  <c r="FD39" i="2" a="1"/>
  <c r="FE47" i="2" a="1"/>
  <c r="CF231" i="2" a="1"/>
  <c r="FE44" i="2" a="1"/>
  <c r="IV41" i="4" a="1"/>
  <c r="BM231" i="4" a="1"/>
  <c r="IP177" i="4" a="1"/>
  <c r="FC89" i="2" a="1"/>
  <c r="IR105" i="4" a="1"/>
  <c r="IR75" i="4" a="1"/>
  <c r="IW173" i="4" a="1"/>
  <c r="CZ230" i="2" a="1"/>
  <c r="BH234" i="4" a="1"/>
  <c r="IP91" i="4" a="1"/>
  <c r="IT37" i="4" a="1"/>
  <c r="HD231" i="4" a="1"/>
  <c r="T231" i="4" a="1"/>
  <c r="FE12" i="2" a="1"/>
  <c r="FE37" i="2" a="1"/>
  <c r="CL233" i="2" a="1"/>
  <c r="IP14" i="4" a="1"/>
  <c r="EN230" i="2" a="1"/>
  <c r="FA73" i="2" a="1"/>
  <c r="IS61" i="4" a="1"/>
  <c r="FC43" i="2" a="1"/>
  <c r="F231" i="4" a="1"/>
  <c r="BA234" i="4" a="1"/>
  <c r="HS232" i="4" a="1"/>
  <c r="IV13" i="4" a="1"/>
  <c r="HN234" i="4" a="1"/>
  <c r="IV100" i="4" a="1"/>
  <c r="CO231" i="4" a="1"/>
  <c r="IS97" i="4" a="1"/>
  <c r="IU186" i="4" a="1"/>
  <c r="DA230" i="2" a="1"/>
  <c r="IQ111" i="4" a="1"/>
  <c r="IR123" i="4" a="1"/>
  <c r="BO230" i="2" a="1"/>
  <c r="CC231" i="2" a="1"/>
  <c r="IP81" i="4" a="1"/>
  <c r="EP234" i="4" a="1"/>
  <c r="AW232" i="2" a="1"/>
  <c r="IQ24" i="4" a="1"/>
  <c r="IW125" i="4" a="1"/>
  <c r="IV117" i="4" a="1"/>
  <c r="IU184" i="4" a="1"/>
  <c r="IS95" i="4" a="1"/>
  <c r="FB173" i="2" a="1"/>
  <c r="CW230" i="4" a="1"/>
  <c r="IQ12" i="4" a="1"/>
  <c r="IT56" i="4" a="1"/>
  <c r="IW156" i="4" a="1"/>
  <c r="IV202" i="4" a="1"/>
  <c r="K232" i="2" a="1"/>
  <c r="IQ133" i="4" a="1"/>
  <c r="FE31" i="2" a="1"/>
  <c r="FD153" i="2" a="1"/>
  <c r="IS94" i="4" a="1"/>
  <c r="IP44" i="4" a="1"/>
  <c r="IS59" i="4" a="1"/>
  <c r="IV201" i="4" a="1"/>
  <c r="FB132" i="2" a="1"/>
  <c r="FA169" i="2" a="1"/>
  <c r="FC215" i="2" a="1"/>
  <c r="IP30" i="4" a="1"/>
  <c r="IW131" i="4" a="1"/>
  <c r="AB232" i="2" a="1"/>
  <c r="IT82" i="4" a="1"/>
  <c r="CB231" i="4" a="1"/>
  <c r="FD212" i="2" a="1"/>
  <c r="S232" i="4" a="1"/>
  <c r="IQ46" i="4" a="1"/>
  <c r="HU230" i="4" a="1"/>
  <c r="CT233" i="4" a="1"/>
  <c r="CF232" i="2" a="1"/>
  <c r="GE231" i="4" a="1"/>
  <c r="DB231" i="2" a="1"/>
  <c r="IW92" i="4" a="1"/>
  <c r="M230" i="4" a="1"/>
  <c r="IT169" i="4" a="1"/>
  <c r="IR132" i="4" a="1"/>
  <c r="IS197" i="4" a="1"/>
  <c r="FA220" i="2" a="1"/>
  <c r="FA116" i="2" a="1"/>
  <c r="IU48" i="4" a="1"/>
  <c r="J230" i="2" a="1"/>
  <c r="EO234" i="2" a="1"/>
  <c r="IT226" i="4" a="1"/>
  <c r="BO230" i="4" a="1"/>
  <c r="FD204" i="2" a="1"/>
  <c r="FB62" i="2" a="1"/>
  <c r="EQ230" i="4" a="1"/>
  <c r="FT230" i="4" a="1"/>
  <c r="IQ61" i="4" a="1"/>
  <c r="IV166" i="4" a="1"/>
  <c r="BV232" i="2" a="1"/>
  <c r="IR199" i="4" a="1"/>
  <c r="FC186" i="2" a="1"/>
  <c r="IT182" i="4" a="1"/>
  <c r="FE94" i="2" a="1"/>
  <c r="IT88" i="4" a="1"/>
  <c r="FD172" i="2" a="1"/>
  <c r="EO232" i="4" a="1"/>
  <c r="FA210" i="2" a="1"/>
  <c r="IT171" i="4" a="1"/>
  <c r="DI233" i="4" a="1"/>
  <c r="IT32" i="4" a="1"/>
  <c r="IR10" i="4" a="1"/>
  <c r="FD178" i="2" a="1"/>
  <c r="GZ233" i="4" a="1"/>
  <c r="ID234" i="4" a="1"/>
  <c r="AS233" i="4" a="1"/>
  <c r="HM231" i="4" a="1"/>
  <c r="FA36" i="2" a="1"/>
  <c r="FA175" i="2" a="1"/>
  <c r="AA233" i="4" a="1"/>
  <c r="DZ234" i="2" a="1"/>
  <c r="FA66" i="2" a="1"/>
  <c r="IQ212" i="4" a="1"/>
  <c r="CA232" i="2" a="1"/>
  <c r="F233" i="4" a="1"/>
  <c r="IV152" i="4" a="1"/>
  <c r="EC230" i="4" a="1"/>
  <c r="AK231" i="4" a="1"/>
  <c r="IQ156" i="4" a="1"/>
  <c r="IW206" i="4" a="1"/>
  <c r="CP230" i="2" a="1"/>
  <c r="IW115" i="4" a="1"/>
  <c r="IT197" i="4" a="1"/>
  <c r="FE11" i="2" a="1"/>
  <c r="IT215" i="4" a="1"/>
  <c r="EF234" i="4" a="1"/>
  <c r="IR222" i="4" a="1"/>
  <c r="IV153" i="4" a="1"/>
  <c r="AI234" i="2" a="1"/>
  <c r="FA144" i="2" a="1"/>
  <c r="IS100" i="4" a="1"/>
  <c r="IR160" i="4" a="1"/>
  <c r="IS16" i="4" a="1"/>
  <c r="IW136" i="4" a="1"/>
  <c r="IU83" i="4" a="1"/>
  <c r="IW98" i="4" a="1"/>
  <c r="IA231" i="4" a="1"/>
  <c r="AD233" i="4" a="1"/>
  <c r="BX231" i="4" a="1"/>
  <c r="FA34" i="2" a="1"/>
  <c r="DT232" i="2" a="1"/>
  <c r="EJ230" i="2" a="1"/>
  <c r="FC77" i="2" a="1"/>
  <c r="EZ234" i="4" a="1"/>
  <c r="IS126" i="4" a="1"/>
  <c r="FB135" i="2" a="1"/>
  <c r="Z233" i="4" a="1"/>
  <c r="BM234" i="2" a="1"/>
  <c r="FC162" i="2" a="1"/>
  <c r="BM232" i="2" a="1"/>
  <c r="FI233" i="4" a="1"/>
  <c r="IS220" i="4" a="1"/>
  <c r="N232" i="2" a="1"/>
  <c r="IT49" i="4" a="1"/>
  <c r="FB19" i="2" a="1"/>
  <c r="CI234" i="2" a="1"/>
  <c r="BX232" i="2" a="1"/>
  <c r="FB118" i="2" a="1"/>
  <c r="EM233" i="2" a="1"/>
  <c r="FE172" i="2" a="1"/>
  <c r="BZ234" i="2" a="1"/>
  <c r="FD35" i="2" a="1"/>
  <c r="IW38" i="4" a="1"/>
  <c r="HB234" i="4" a="1"/>
  <c r="FC192" i="2" a="1"/>
  <c r="IT118" i="4" a="1"/>
  <c r="IW130" i="4" a="1"/>
  <c r="GV232" i="4" a="1"/>
  <c r="IP226" i="4" a="1"/>
  <c r="IQ155" i="4" a="1"/>
  <c r="IV204" i="4" a="1"/>
  <c r="DG230" i="4" a="1"/>
  <c r="BI231" i="4" a="1"/>
  <c r="IW191" i="4" a="1"/>
  <c r="IU124" i="4" a="1"/>
  <c r="IS101" i="4" a="1"/>
  <c r="FC128" i="2" a="1"/>
  <c r="FC230" i="4" a="1"/>
  <c r="IW146" i="4" a="1"/>
  <c r="GJ233" i="4" a="1"/>
  <c r="Z233" i="2" a="1"/>
  <c r="FB205" i="2" a="1"/>
  <c r="CR233" i="4" a="1"/>
  <c r="FB57" i="2" a="1"/>
  <c r="IS219" i="4" a="1"/>
  <c r="IT170" i="4" a="1"/>
  <c r="IW79" i="4" a="1"/>
  <c r="IP88" i="4" a="1"/>
  <c r="AF234" i="2" a="1"/>
  <c r="FD171" i="2" a="1"/>
  <c r="IU65" i="4" a="1"/>
  <c r="CQ230" i="2" a="1"/>
  <c r="AF234" i="4" a="1"/>
  <c r="AO233" i="2" a="1"/>
  <c r="IS22" i="4" a="1"/>
  <c r="IS96" i="4" a="1"/>
  <c r="FD12" i="2" a="1"/>
  <c r="AR234" i="4" a="1"/>
  <c r="IU78" i="4" a="1"/>
  <c r="IT77" i="4" a="1"/>
  <c r="DX230" i="2" a="1"/>
  <c r="AY231" i="2" a="1"/>
  <c r="AO230" i="2" a="1"/>
  <c r="IQ94" i="4" a="1"/>
  <c r="EW234" i="4" a="1"/>
  <c r="IP154" i="4" a="1"/>
  <c r="IR195" i="4" a="1"/>
  <c r="CZ231" i="2" a="1"/>
  <c r="FC226" i="2" a="1"/>
  <c r="FD42" i="2" a="1"/>
  <c r="FE124" i="2" a="1"/>
  <c r="DV233" i="4" a="1"/>
  <c r="FA127" i="2" a="1"/>
  <c r="BY232" i="2" a="1"/>
  <c r="IR80" i="4" a="1"/>
  <c r="FE201" i="2" a="1"/>
  <c r="FB64" i="2" a="1"/>
  <c r="EM231" i="4" a="1"/>
  <c r="IU67" i="4" a="1"/>
  <c r="DE232" i="2" a="1"/>
  <c r="B233" i="4" a="1"/>
  <c r="EA232" i="2" a="1"/>
  <c r="BY234" i="4" a="1"/>
  <c r="DU232" i="2" a="1"/>
  <c r="FA153" i="2" a="1"/>
  <c r="EF231" i="4" a="1"/>
  <c r="IO230" i="4" a="1"/>
  <c r="IS150" i="4" a="1"/>
  <c r="IU199" i="4" a="1"/>
  <c r="IR89" i="4" a="1"/>
  <c r="FE156" i="2" a="1"/>
  <c r="FC213" i="2" a="1"/>
  <c r="IR61" i="4" a="1"/>
  <c r="AX231" i="2" a="1"/>
  <c r="IR217" i="4" a="1"/>
  <c r="IW177" i="4" a="1"/>
  <c r="IT93" i="4" a="1"/>
  <c r="GP234" i="4" a="1"/>
  <c r="EX232" i="4" a="1"/>
  <c r="HH231" i="4" a="1"/>
  <c r="HT232" i="4" a="1"/>
  <c r="DB231" i="4" a="1"/>
  <c r="DA231" i="2" a="1"/>
  <c r="EA234" i="4" a="1"/>
  <c r="AN230" i="4" a="1"/>
  <c r="AT233" i="4" a="1"/>
  <c r="IT78" i="4" a="1"/>
  <c r="DR230" i="2" a="1"/>
  <c r="EZ230" i="2" a="1"/>
  <c r="FA29" i="2" a="1"/>
  <c r="FC184" i="2" a="1"/>
  <c r="IT132" i="4" a="1"/>
  <c r="IQ107" i="4" a="1"/>
  <c r="AH233" i="4" a="1"/>
  <c r="FB7" i="2" a="1"/>
  <c r="V230" i="4" a="1"/>
  <c r="IT42" i="4" a="1"/>
  <c r="IU16" i="4" a="1"/>
  <c r="IN233" i="4" a="1"/>
  <c r="FC212" i="2" a="1"/>
  <c r="IP54" i="4" a="1"/>
  <c r="IQ82" i="4" a="1"/>
  <c r="GQ232" i="4" a="1"/>
  <c r="FA56" i="2" a="1"/>
  <c r="FU233" i="4" a="1"/>
  <c r="FD30" i="2" a="1"/>
  <c r="FC148" i="2" a="1"/>
  <c r="FE159" i="2" a="1"/>
  <c r="IP139" i="4" a="1"/>
  <c r="AN231" i="2" a="1"/>
  <c r="EL233" i="4" a="1"/>
  <c r="CW232" i="4" a="1"/>
  <c r="FA162" i="2" a="1"/>
  <c r="HB231" i="4" a="1"/>
  <c r="HP230" i="4" a="1"/>
  <c r="FD231" i="4" a="1"/>
  <c r="IW149" i="4" a="1"/>
  <c r="FE229" i="2" a="1"/>
  <c r="HL234" i="4" a="1"/>
  <c r="FA107" i="2" a="1"/>
  <c r="FE17" i="2" a="1"/>
  <c r="FC144" i="2" a="1"/>
  <c r="IR139" i="4" a="1"/>
  <c r="IQ64" i="4" a="1"/>
  <c r="FC174" i="2" a="1"/>
  <c r="K233" i="4" a="1"/>
  <c r="IP229" i="4" a="1"/>
  <c r="IS28" i="4" a="1"/>
  <c r="IP132" i="4" a="1"/>
  <c r="EU230" i="4" a="1"/>
  <c r="FA230" i="4" a="1"/>
  <c r="AT232" i="2" a="1"/>
  <c r="FD27" i="2" a="1"/>
  <c r="IU148" i="4" a="1"/>
  <c r="BN230" i="2" a="1"/>
  <c r="GF232" i="4" a="1"/>
  <c r="DK234" i="2" a="1"/>
  <c r="FB190" i="2" a="1"/>
  <c r="IT128" i="4" a="1"/>
  <c r="IU173" i="4" a="1"/>
  <c r="H234" i="2" a="1"/>
  <c r="GH230" i="4" a="1"/>
  <c r="IP46" i="4" a="1"/>
  <c r="IS125" i="4" a="1"/>
  <c r="IR227" i="4" a="1"/>
  <c r="EH232" i="2" a="1"/>
  <c r="IU101" i="4" a="1"/>
  <c r="FD26" i="2" a="1"/>
  <c r="IW46" i="4" a="1"/>
  <c r="IU174" i="4" a="1"/>
  <c r="FC194" i="2" a="1"/>
  <c r="IP48" i="4" a="1"/>
  <c r="IW211" i="4" a="1"/>
  <c r="IR117" i="4" a="1"/>
  <c r="EO231" i="4" a="1"/>
  <c r="IQ182" i="4" a="1"/>
  <c r="IT53" i="4" a="1"/>
  <c r="G232" i="2" a="1"/>
  <c r="HH232" i="4" a="1"/>
  <c r="IW199" i="4" a="1"/>
  <c r="FB58" i="2" a="1"/>
  <c r="IT46" i="4" a="1"/>
  <c r="AI231" i="2" a="1"/>
  <c r="IS162" i="4" a="1"/>
  <c r="DB230" i="4" a="1"/>
  <c r="IQ160" i="4" a="1"/>
  <c r="FW233" i="4" a="1"/>
  <c r="CB232" i="4" a="1"/>
  <c r="IW162" i="4" a="1"/>
  <c r="IP77" i="4" a="1"/>
  <c r="IV59" i="4" a="1"/>
  <c r="IV193" i="4" a="1"/>
  <c r="IV103" i="4" a="1"/>
  <c r="IW81" i="4" a="1"/>
  <c r="X230" i="2" a="1"/>
  <c r="BL231" i="4" a="1"/>
  <c r="FE214" i="2" a="1"/>
  <c r="AG232" i="2" a="1"/>
  <c r="IV105" i="4" a="1"/>
  <c r="FS234" i="4" a="1"/>
  <c r="CC231" i="4" a="1"/>
  <c r="FA46" i="2" a="1"/>
  <c r="FD128" i="2" a="1"/>
  <c r="IQ35" i="4" a="1"/>
  <c r="IS39" i="4" a="1"/>
  <c r="ER234" i="2" a="1"/>
  <c r="IC230" i="4" a="1"/>
  <c r="IT67" i="4" a="1"/>
  <c r="IT135" i="4" a="1"/>
  <c r="FC85" i="2" a="1"/>
  <c r="FE151" i="2" a="1"/>
  <c r="IS147" i="4" a="1"/>
  <c r="IU37" i="4" a="1"/>
  <c r="BR230" i="4" a="1"/>
  <c r="EW230" i="2" a="1"/>
  <c r="FB37" i="2" a="1"/>
  <c r="EI233" i="4" a="1"/>
  <c r="IT14" i="4" a="1"/>
  <c r="FA173" i="2" a="1"/>
  <c r="IS159" i="4" a="1"/>
  <c r="IP22" i="4" a="1"/>
  <c r="FB50" i="2" a="1"/>
  <c r="FB123" i="2" a="1"/>
  <c r="FB72" i="2" a="1"/>
  <c r="GE232" i="4" a="1"/>
  <c r="BL231" i="2" a="1"/>
  <c r="EU233" i="2" a="1"/>
  <c r="IQ78" i="4" a="1"/>
  <c r="EW232" i="2" a="1"/>
  <c r="DZ231" i="2" a="1"/>
  <c r="FB99" i="2" a="1"/>
  <c r="FC202" i="2" a="1"/>
  <c r="FC196" i="2" a="1"/>
  <c r="IV175" i="4" a="1"/>
  <c r="IQ199" i="4" a="1"/>
  <c r="AE231" i="4" a="1"/>
  <c r="CQ234" i="4" a="1"/>
  <c r="IS118" i="4" a="1"/>
  <c r="CS233" i="2" a="1"/>
  <c r="IT24" i="4" a="1"/>
  <c r="IV102" i="4" a="1"/>
  <c r="AN231" i="4" a="1"/>
  <c r="FG234" i="4" a="1"/>
  <c r="FB204" i="2" a="1"/>
  <c r="FD203" i="2" a="1"/>
  <c r="IO233" i="4" a="1"/>
  <c r="BQ234" i="4" a="1"/>
  <c r="FI231" i="4" a="1"/>
  <c r="FB46" i="2" a="1"/>
  <c r="HK232" i="4" a="1"/>
  <c r="AL234" i="2" a="1"/>
  <c r="CA233" i="4" a="1"/>
  <c r="EP231" i="2" a="1"/>
  <c r="CV231" i="2" a="1"/>
  <c r="GF231" i="4" a="1"/>
  <c r="FD131" i="2" a="1"/>
  <c r="FD219" i="2" a="1"/>
  <c r="FC49" i="2" a="1"/>
  <c r="IS107" i="4" a="1"/>
  <c r="IS52" i="4" a="1"/>
  <c r="FD11" i="2" a="1"/>
  <c r="FE168" i="2" a="1"/>
  <c r="AF231" i="4" a="1"/>
  <c r="FB117" i="2" a="1"/>
  <c r="IU144" i="4" a="1"/>
  <c r="CH231" i="4" a="1"/>
  <c r="IR84" i="4" a="1"/>
  <c r="FD15" i="2" a="1"/>
  <c r="EC233" i="4" a="1"/>
  <c r="IT105" i="4" a="1"/>
  <c r="GN233" i="4" a="1"/>
  <c r="GO234" i="4" a="1"/>
  <c r="HX230" i="4" a="1"/>
  <c r="CT231" i="4" a="1"/>
  <c r="IW114" i="4" a="1"/>
  <c r="IQ213" i="4" a="1"/>
  <c r="IW71" i="4" a="1"/>
  <c r="BG234" i="4" a="1"/>
  <c r="IT133" i="4" a="1"/>
  <c r="BD231" i="4" a="1"/>
  <c r="FB133" i="2" a="1"/>
  <c r="FC195" i="2" a="1"/>
  <c r="ER233" i="4" a="1"/>
  <c r="EG230" i="4" a="1"/>
  <c r="IQ164" i="4" a="1"/>
  <c r="CC234" i="2" a="1"/>
  <c r="CX234" i="4" a="1"/>
  <c r="AT233" i="2" a="1"/>
  <c r="CI230" i="4" a="1"/>
  <c r="IV65" i="4" a="1"/>
  <c r="EZ231" i="2" a="1"/>
  <c r="CZ231" i="4" a="1"/>
  <c r="CT230" i="4" a="1"/>
  <c r="DE232" i="4" a="1"/>
  <c r="IT74" i="4" a="1"/>
  <c r="IQ151" i="4" a="1"/>
  <c r="FC81" i="2" a="1"/>
  <c r="FE46" i="2" a="1"/>
  <c r="AH234" i="4" a="1"/>
  <c r="IS110" i="4" a="1"/>
  <c r="CZ233" i="2" a="1"/>
  <c r="IV77" i="4" a="1"/>
  <c r="GB232" i="4" a="1"/>
  <c r="FE101" i="2" a="1"/>
  <c r="FB179" i="2" a="1"/>
  <c r="IS77" i="4" a="1"/>
  <c r="IT213" i="4" a="1"/>
  <c r="BJ231" i="4" a="1"/>
  <c r="IV173" i="4" a="1"/>
  <c r="FD38" i="2" a="1"/>
  <c r="IR99" i="4" a="1"/>
  <c r="AM230" i="4" a="1"/>
  <c r="CG234" i="2" a="1"/>
  <c r="IU203" i="4" a="1"/>
  <c r="EI232" i="2" a="1"/>
  <c r="FD221" i="2" a="1"/>
  <c r="FV234" i="4" a="1"/>
  <c r="IQ55" i="4" a="1"/>
  <c r="DH234" i="2" a="1"/>
  <c r="IQ176" i="4" a="1"/>
  <c r="GW231" i="4" a="1"/>
  <c r="IW197" i="4" a="1"/>
  <c r="FC14" i="2" a="1"/>
  <c r="BN230" i="4" a="1"/>
  <c r="IV83" i="4" a="1"/>
  <c r="AU234" i="2" a="1"/>
  <c r="AT231" i="2" a="1"/>
  <c r="AN234" i="2" a="1"/>
  <c r="EZ234" i="2" a="1"/>
  <c r="FD132" i="2" a="1"/>
  <c r="IQ148" i="4" a="1"/>
  <c r="IU93" i="4" a="1"/>
  <c r="FD193" i="2" a="1"/>
  <c r="EY234" i="4" a="1"/>
  <c r="IP33" i="4" a="1"/>
  <c r="FW232" i="4" a="1"/>
  <c r="FD92" i="2" a="1"/>
  <c r="IP121" i="4" a="1"/>
  <c r="IR18" i="4" a="1"/>
  <c r="FE35" i="2" a="1"/>
  <c r="IV90" i="4" a="1"/>
  <c r="P231" i="2" a="1"/>
  <c r="AZ230" i="2" a="1"/>
  <c r="CJ234" i="2" a="1"/>
  <c r="IR152" i="4" a="1"/>
  <c r="EH234" i="4" a="1"/>
  <c r="BB230" i="4" a="1"/>
  <c r="IS121" i="4" a="1"/>
  <c r="BE234" i="2" a="1"/>
  <c r="IU152" i="4" a="1"/>
  <c r="CP231" i="2" a="1"/>
  <c r="FE219" i="2" a="1"/>
  <c r="FC120" i="2" a="1"/>
  <c r="IR212" i="4" a="1"/>
  <c r="FE75" i="2" a="1"/>
  <c r="R234" i="2" a="1"/>
  <c r="IS47" i="4" a="1"/>
  <c r="IR162" i="4" a="1"/>
  <c r="IP73" i="4" a="1"/>
  <c r="FE34" i="2" a="1"/>
  <c r="FA226" i="2" a="1"/>
  <c r="FC225" i="2" a="1"/>
  <c r="BV230" i="4" a="1"/>
  <c r="IT86" i="4" a="1"/>
  <c r="FE161" i="2" a="1"/>
  <c r="IP214" i="4" a="1"/>
  <c r="IT113" i="4" a="1"/>
  <c r="EZ232" i="4" a="1"/>
  <c r="EE233" i="2" a="1"/>
  <c r="FA140" i="2" a="1"/>
  <c r="FD90" i="2" a="1"/>
  <c r="FD200" i="2" a="1"/>
  <c r="FC217" i="2" a="1"/>
  <c r="AA231" i="4" a="1"/>
  <c r="IT34" i="4" a="1"/>
  <c r="IQ9" i="4" a="1"/>
  <c r="IW33" i="4" a="1"/>
  <c r="DN233" i="4" a="1"/>
  <c r="EV230" i="4" a="1"/>
  <c r="DU231" i="2" a="1"/>
  <c r="IQ162" i="4" a="1"/>
  <c r="IU187" i="4" a="1"/>
  <c r="IQ172" i="4" a="1"/>
  <c r="FD226" i="2" a="1"/>
  <c r="AN233" i="4" a="1"/>
  <c r="GQ233" i="4" a="1"/>
  <c r="D230" i="2" a="1"/>
  <c r="FC130" i="2" a="1"/>
  <c r="FA174" i="2" a="1"/>
  <c r="BZ230" i="2" a="1"/>
  <c r="FC95" i="2" a="1"/>
  <c r="W231" i="4" a="1"/>
  <c r="FC30" i="2" a="1"/>
  <c r="EI230" i="4" a="1"/>
  <c r="FD111" i="2" a="1"/>
  <c r="FD106" i="2" a="1"/>
  <c r="IP50" i="4" a="1"/>
  <c r="BR233" i="4" a="1"/>
  <c r="FE66" i="2" a="1"/>
  <c r="IV134" i="4" a="1"/>
  <c r="IW200" i="4" a="1"/>
  <c r="IU139" i="4" a="1"/>
  <c r="CI232" i="2" a="1"/>
  <c r="IU191" i="4" a="1"/>
  <c r="BH231" i="2" a="1"/>
  <c r="IU151" i="4" a="1"/>
  <c r="FA225" i="2" a="1"/>
  <c r="CO232" i="4" a="1"/>
  <c r="FA188" i="2" a="1"/>
  <c r="IS120" i="4" a="1"/>
  <c r="DD233" i="4" a="1"/>
  <c r="HP234" i="4" a="1"/>
  <c r="IT95" i="4" a="1"/>
  <c r="DT232" i="4" a="1"/>
  <c r="IV72" i="4" a="1"/>
  <c r="FB213" i="2" a="1"/>
  <c r="IW121" i="4" a="1"/>
  <c r="IU34" i="4" a="1"/>
  <c r="HK231" i="4" a="1"/>
  <c r="BK231" i="2" a="1"/>
  <c r="IS90" i="4" a="1"/>
  <c r="IT116" i="4" a="1"/>
  <c r="IP124" i="4" a="1"/>
  <c r="AP230" i="2" a="1"/>
  <c r="FE196" i="2" a="1"/>
  <c r="IW167" i="4" a="1"/>
  <c r="AH232" i="4" a="1"/>
  <c r="IT196" i="4" a="1"/>
  <c r="FD72" i="2" a="1"/>
  <c r="IR141" i="4" a="1"/>
  <c r="IQ34" i="4" a="1"/>
  <c r="IT96" i="4" a="1"/>
  <c r="AZ234" i="2" a="1"/>
  <c r="GS234" i="4" a="1"/>
  <c r="FE14" i="2" a="1"/>
  <c r="DX232" i="4" a="1"/>
  <c r="EB231" i="2" a="1"/>
  <c r="IP210" i="4" a="1"/>
  <c r="FC102" i="2" a="1"/>
  <c r="FB108" i="2" a="1"/>
  <c r="IU52" i="4" a="1"/>
  <c r="FB75" i="2" a="1"/>
  <c r="FC154" i="2" a="1"/>
  <c r="IR78" i="4" a="1"/>
  <c r="AO232" i="2" a="1"/>
  <c r="IV46" i="4" a="1"/>
  <c r="IW196" i="4" a="1"/>
  <c r="IP34" i="4" a="1"/>
  <c r="FE117" i="2" a="1"/>
  <c r="BN233" i="2" a="1"/>
  <c r="EG234" i="4" a="1"/>
  <c r="HU234" i="4" a="1"/>
  <c r="DB233" i="2" a="1"/>
  <c r="GN230" i="4" a="1"/>
  <c r="IP122" i="4" a="1"/>
  <c r="IQ69" i="4" a="1"/>
  <c r="IU100" i="4" a="1"/>
  <c r="FE108" i="2" a="1"/>
  <c r="GQ234" i="4" a="1"/>
  <c r="E234" i="2" a="1"/>
  <c r="IS24" i="4" a="1"/>
  <c r="CL231" i="2" a="1"/>
  <c r="FE30" i="2" a="1"/>
  <c r="FE81" i="2" a="1"/>
  <c r="HS230" i="4" a="1"/>
  <c r="IS26" i="4" a="1"/>
  <c r="BP230" i="2" a="1"/>
  <c r="IQ52" i="4" a="1"/>
  <c r="FA227" i="2" a="1"/>
  <c r="IS143" i="4" a="1"/>
  <c r="FC42" i="2" a="1"/>
  <c r="EK231" i="4" a="1"/>
  <c r="BM231" i="2" a="1"/>
  <c r="IR167" i="4" a="1"/>
  <c r="GW232" i="4" a="1"/>
  <c r="FB73" i="2" a="1"/>
  <c r="IR131" i="4" a="1"/>
  <c r="BO232" i="4" a="1"/>
  <c r="AI233" i="4" a="1"/>
  <c r="AG232" i="4" a="1"/>
  <c r="DH232" i="2" a="1"/>
  <c r="FB171" i="2" a="1"/>
  <c r="CR231" i="4" a="1"/>
  <c r="IV73" i="4" a="1"/>
  <c r="IQ210" i="4" a="1"/>
  <c r="AP230" i="4" a="1"/>
  <c r="IR182" i="4" a="1"/>
  <c r="DD231" i="4" a="1"/>
  <c r="DO230" i="2" a="1"/>
  <c r="EL231" i="4" a="1"/>
  <c r="IL233" i="4" a="1"/>
  <c r="IW202" i="4" a="1"/>
  <c r="FD102" i="2" a="1"/>
  <c r="AR230" i="4" a="1"/>
  <c r="IT109" i="4" a="1"/>
  <c r="DR232" i="2" a="1"/>
  <c r="FB49" i="2" a="1"/>
  <c r="BL233" i="4" a="1"/>
  <c r="FE118" i="2" a="1"/>
  <c r="ED234" i="2" a="1"/>
  <c r="AU233" i="4" a="1"/>
  <c r="IR156" i="4" a="1"/>
  <c r="FC18" i="2" a="1"/>
  <c r="FA179" i="2" a="1"/>
  <c r="GV230" i="4" a="1"/>
  <c r="IR151" i="4" a="1"/>
  <c r="T234" i="4" a="1"/>
  <c r="FA234" i="4" a="1"/>
  <c r="IQ59" i="4" a="1"/>
  <c r="IV49" i="4" a="1"/>
  <c r="BZ234" i="4" a="1"/>
  <c r="IV68" i="4" a="1"/>
  <c r="FB18" i="2" a="1"/>
  <c r="CU230" i="2" a="1"/>
  <c r="FC56" i="2" a="1"/>
  <c r="IP64" i="4" a="1"/>
  <c r="IT227" i="4" a="1"/>
  <c r="J233" i="2" a="1"/>
  <c r="IS178" i="4" a="1"/>
  <c r="HM233" i="4" a="1"/>
  <c r="IQ56" i="4" a="1"/>
  <c r="BV233" i="4" a="1"/>
  <c r="CV233" i="2" a="1"/>
  <c r="GT234" i="4" a="1"/>
  <c r="IU102" i="4" a="1"/>
  <c r="FA139" i="2" a="1"/>
  <c r="FC187" i="2" a="1"/>
  <c r="IS80" i="4" a="1"/>
  <c r="IP113" i="4" a="1"/>
  <c r="B230" i="4" a="1"/>
  <c r="IV30" i="4" a="1"/>
  <c r="IT214" i="4" a="1"/>
  <c r="IT64" i="4" a="1"/>
  <c r="BS233" i="2" a="1"/>
  <c r="FB89" i="2" a="1"/>
  <c r="BS232" i="2" a="1"/>
  <c r="FB48" i="2" a="1"/>
  <c r="IP175" i="4" a="1"/>
  <c r="IJ233" i="4" a="1"/>
  <c r="BF230" i="4" a="1"/>
  <c r="DX231" i="2" a="1"/>
  <c r="FD41" i="2" a="1"/>
  <c r="IT71" i="4" a="1"/>
  <c r="BP233" i="4" a="1"/>
  <c r="AO232" i="4" a="1"/>
  <c r="U234" i="2" a="1"/>
  <c r="EL232" i="2" a="1"/>
  <c r="FE180" i="2" a="1"/>
  <c r="FC124" i="2" a="1"/>
  <c r="IP191" i="4" a="1"/>
  <c r="FB225" i="2" a="1"/>
  <c r="FA142" i="2" a="1"/>
  <c r="DJ234" i="2" a="1"/>
  <c r="FB87" i="2" a="1"/>
  <c r="IT40" i="4" a="1"/>
  <c r="FE135" i="2" a="1"/>
  <c r="AY232" i="2" a="1"/>
  <c r="FE220" i="2" a="1"/>
  <c r="IS123" i="4" a="1"/>
  <c r="CK230" i="4" a="1"/>
  <c r="FD214" i="2" a="1"/>
  <c r="IR206" i="4" a="1"/>
  <c r="FD98" i="2" a="1"/>
  <c r="IU88" i="4" a="1"/>
  <c r="IE231" i="4" a="1"/>
  <c r="BE234" i="4" a="1"/>
  <c r="IW190" i="4" a="1"/>
  <c r="FA233" i="4" a="1"/>
  <c r="IV118" i="4" a="1"/>
  <c r="EZ230" i="4" a="1"/>
  <c r="IR140" i="4" a="1"/>
  <c r="IW10" i="4" a="1"/>
  <c r="FE203" i="2" a="1"/>
  <c r="IU161" i="4" a="1"/>
  <c r="EI234" i="2" a="1"/>
  <c r="IQ28" i="4" a="1"/>
  <c r="GP230" i="4" a="1"/>
  <c r="IE230" i="4" a="1"/>
  <c r="FB96" i="2" a="1"/>
  <c r="FC93" i="2" a="1"/>
  <c r="AV234" i="4" a="1"/>
  <c r="FD197" i="2" a="1"/>
  <c r="CK233" i="2" a="1"/>
  <c r="IR130" i="4" a="1"/>
  <c r="CG233" i="2" a="1"/>
  <c r="IV11" i="4" a="1"/>
  <c r="EO234" i="4" a="1"/>
  <c r="IU76" i="4" a="1"/>
  <c r="IV225" i="4" a="1"/>
  <c r="BF233" i="4" a="1"/>
  <c r="IU181" i="4" a="1"/>
  <c r="AL233" i="4" a="1"/>
  <c r="GC231" i="4" a="1"/>
  <c r="IS45" i="4" a="1"/>
  <c r="IP99" i="4" a="1"/>
  <c r="AN234" i="4" a="1"/>
  <c r="W231" i="2" a="1"/>
  <c r="CS230" i="4" a="1"/>
  <c r="EQ231" i="4" a="1"/>
  <c r="FB44" i="2" a="1"/>
  <c r="IQ142" i="4" a="1"/>
  <c r="O234" i="4" a="1"/>
  <c r="IR47" i="4" a="1"/>
  <c r="L231" i="4" a="1"/>
  <c r="FE216" i="2" a="1"/>
  <c r="FD160" i="2" a="1"/>
  <c r="FD149" i="2" a="1"/>
  <c r="FD16" i="2" a="1"/>
  <c r="FX232" i="4" a="1"/>
  <c r="IU141" i="4" a="1"/>
  <c r="IV199" i="4" a="1"/>
  <c r="IU158" i="4" a="1"/>
  <c r="FW231" i="4" a="1"/>
  <c r="FC71" i="2" a="1"/>
  <c r="AK232" i="4" a="1"/>
  <c r="IU154" i="4" a="1"/>
  <c r="HT230" i="4" a="1"/>
  <c r="FE162" i="2" a="1"/>
  <c r="IW139" i="4" a="1"/>
  <c r="IP135" i="4" a="1"/>
  <c r="HO231" i="4" a="1"/>
  <c r="IW225" i="4" a="1"/>
  <c r="FE119" i="2" a="1"/>
  <c r="IR161" i="4" a="1"/>
  <c r="DX234" i="2" a="1"/>
  <c r="BF230" i="2" a="1"/>
  <c r="FA94" i="2" a="1"/>
  <c r="FA9" i="2" a="1"/>
  <c r="IP67" i="4" a="1"/>
  <c r="IP115" i="4" a="1"/>
  <c r="DN231" i="4" a="1"/>
  <c r="IR20" i="4" a="1"/>
  <c r="FC23" i="2" a="1"/>
  <c r="M234" i="4" a="1"/>
  <c r="DQ233" i="2" a="1"/>
  <c r="EE231" i="2" a="1"/>
  <c r="FC161" i="2" a="1"/>
  <c r="FE18" i="2" a="1"/>
  <c r="FB24" i="2" a="1"/>
  <c r="FE10" i="2" a="1"/>
  <c r="EI231" i="4" a="1"/>
  <c r="IP36" i="4" a="1"/>
  <c r="IS167" i="4" a="1"/>
  <c r="FA83" i="2" a="1"/>
  <c r="FD88" i="2" a="1"/>
  <c r="AZ231" i="4" a="1"/>
  <c r="IP40" i="4" a="1"/>
  <c r="FD218" i="2" a="1"/>
  <c r="FA143" i="2" a="1"/>
  <c r="IN230" i="4" a="1"/>
  <c r="FR232" i="4" a="1"/>
  <c r="IP108" i="4" a="1"/>
  <c r="IR177" i="4" a="1"/>
  <c r="FD158" i="2" a="1"/>
  <c r="IU22" i="4" a="1"/>
  <c r="FC73" i="2" a="1"/>
  <c r="BP230" i="4" a="1"/>
  <c r="IP205" i="4" a="1"/>
  <c r="IR200" i="4" a="1"/>
  <c r="IP79" i="4" a="1"/>
  <c r="EJ232" i="4" a="1"/>
  <c r="IQ209" i="4" a="1"/>
  <c r="FC165" i="2" a="1"/>
  <c r="AV230" i="4" a="1"/>
  <c r="IP172" i="4" a="1"/>
  <c r="IP158" i="4" a="1"/>
  <c r="GU234" i="4" a="1"/>
  <c r="IT202" i="4" a="1"/>
  <c r="IQ60" i="4" a="1"/>
  <c r="IW118" i="4" a="1"/>
  <c r="K231" i="4" a="1"/>
  <c r="P233" i="4" a="1"/>
  <c r="FE183" i="2" a="1"/>
  <c r="FB158" i="2" a="1"/>
  <c r="IR165" i="4" a="1"/>
  <c r="HI233" i="4" a="1"/>
  <c r="IU106" i="4" a="1"/>
  <c r="BG233" i="2" a="1"/>
  <c r="FA148" i="2" a="1"/>
  <c r="AA234" i="4" a="1"/>
  <c r="IP28" i="4" a="1"/>
  <c r="IM231" i="4" a="1"/>
  <c r="BD232" i="4" a="1"/>
  <c r="AM231" i="2" a="1"/>
  <c r="CM231" i="4" a="1"/>
  <c r="EU231" i="2" a="1"/>
  <c r="FE95" i="2" a="1"/>
  <c r="IM234" i="4" a="1"/>
  <c r="FB183" i="2" a="1"/>
  <c r="BJ233" i="2" a="1"/>
  <c r="IW69" i="4" a="1"/>
  <c r="EK232" i="2" a="1"/>
  <c r="IQ123" i="4" a="1"/>
  <c r="IW150" i="4" a="1"/>
  <c r="FB219" i="2" a="1"/>
  <c r="FE60" i="2" a="1"/>
  <c r="IW42" i="4" a="1"/>
  <c r="DE230" i="2" a="1"/>
  <c r="IW153" i="4" a="1"/>
  <c r="FB61" i="2" a="1"/>
  <c r="L230" i="2" a="1"/>
  <c r="IQ187" i="4" a="1"/>
  <c r="Z234" i="2" a="1"/>
  <c r="AU231" i="4" a="1"/>
  <c r="D234" i="2" a="1"/>
  <c r="FC83" i="2" a="1"/>
  <c r="FB145" i="2" a="1"/>
  <c r="IU118" i="4" a="1"/>
  <c r="FD228" i="2" a="1"/>
  <c r="J234" i="2" a="1"/>
  <c r="FE110" i="2" a="1"/>
  <c r="FD162" i="2" a="1"/>
  <c r="FE150" i="2" a="1"/>
  <c r="IQ124" i="4" a="1"/>
  <c r="IS102" i="4" a="1"/>
  <c r="FA171" i="2" a="1"/>
  <c r="IU134" i="4" a="1"/>
  <c r="DX230" i="4" a="1"/>
  <c r="IR11" i="4" a="1"/>
  <c r="IV132" i="4" a="1"/>
  <c r="EP230" i="4" a="1"/>
  <c r="FB68" i="2" a="1"/>
  <c r="FE63" i="2" a="1"/>
  <c r="CY230" i="2" a="1"/>
  <c r="BP234" i="2" a="1"/>
  <c r="IV108" i="4" a="1"/>
  <c r="AJ232" i="4" a="1"/>
  <c r="AT230" i="4" a="1"/>
  <c r="IQ152" i="4" a="1"/>
  <c r="FC153" i="2" a="1"/>
  <c r="IT209" i="4" a="1"/>
  <c r="IR210" i="4" a="1"/>
  <c r="FC175" i="2" a="1"/>
  <c r="FA72" i="2" a="1"/>
  <c r="FD18" i="2" a="1"/>
  <c r="B234" i="4" a="1"/>
  <c r="BC231" i="4" a="1"/>
  <c r="FC92" i="2" a="1"/>
  <c r="HX231" i="4" a="1"/>
  <c r="FA64" i="2" a="1"/>
  <c r="IT72" i="4" a="1"/>
  <c r="EX233" i="2" a="1"/>
  <c r="IS9" i="4" a="1"/>
  <c r="FC126" i="2" a="1"/>
  <c r="IW57" i="4" a="1"/>
  <c r="IC234" i="4" a="1"/>
  <c r="IR114" i="4" a="1"/>
  <c r="IS129" i="4" a="1"/>
  <c r="BT232" i="2" a="1"/>
  <c r="V231" i="4" a="1"/>
  <c r="FD233" i="4" a="1"/>
  <c r="IT167" i="4" a="1"/>
  <c r="FC105" i="2" a="1"/>
  <c r="FB138" i="2" a="1"/>
  <c r="FA96" i="2" a="1"/>
  <c r="IR214" i="4" a="1"/>
  <c r="J233" i="4" a="1"/>
  <c r="IU222" i="4" a="1"/>
  <c r="DW231" i="4" a="1"/>
  <c r="IU107" i="4" a="1"/>
  <c r="IQ37" i="4" a="1"/>
  <c r="IR120" i="4" a="1"/>
  <c r="EU232" i="2" a="1"/>
  <c r="IQ167" i="4" a="1"/>
  <c r="FE78" i="2" a="1"/>
  <c r="IV69" i="4" a="1"/>
  <c r="IS113" i="4" a="1"/>
  <c r="FB228" i="2" a="1"/>
  <c r="IW165" i="4" a="1"/>
  <c r="IR21" i="4" a="1"/>
  <c r="FD77" i="2" a="1"/>
  <c r="FC26" i="2" a="1"/>
  <c r="IW170" i="4" a="1"/>
  <c r="IW159" i="4" a="1"/>
  <c r="BC230" i="2" a="1"/>
  <c r="CV232" i="4" a="1"/>
  <c r="HZ234" i="4" a="1"/>
  <c r="IP26" i="4" a="1"/>
  <c r="FC132" i="2" a="1"/>
  <c r="IS165" i="4" a="1"/>
  <c r="FA121" i="2" a="1"/>
  <c r="E231" i="2" a="1"/>
  <c r="AP232" i="2" a="1"/>
  <c r="IU27" i="4" a="1"/>
  <c r="FD62" i="2" a="1"/>
  <c r="IP55" i="4" a="1"/>
  <c r="FE182" i="2" a="1"/>
  <c r="IS74" i="4" a="1"/>
  <c r="AO233" i="4" a="1"/>
  <c r="HR230" i="4" a="1"/>
  <c r="IR122" i="4" a="1"/>
  <c r="BX234" i="4" a="1"/>
  <c r="IR144" i="4" a="1"/>
  <c r="IP208" i="4" a="1"/>
  <c r="FC99" i="2" a="1"/>
  <c r="FC158" i="2" a="1"/>
  <c r="BZ233" i="2" a="1"/>
  <c r="IS72" i="4" a="1"/>
  <c r="IV139" i="4" a="1"/>
  <c r="IT114" i="4" a="1"/>
  <c r="FE88" i="2" a="1"/>
  <c r="FA79" i="2" a="1"/>
  <c r="AM230" i="2" a="1"/>
  <c r="EV231" i="4" a="1"/>
  <c r="HB233" i="4" a="1"/>
  <c r="IV113" i="4" a="1"/>
  <c r="BZ233" i="4" a="1"/>
  <c r="GK234" i="4" a="1"/>
  <c r="IU20" i="4" a="1"/>
  <c r="IV219" i="4" a="1"/>
  <c r="IP102" i="4" a="1"/>
  <c r="FD64" i="2" a="1"/>
  <c r="AU231" i="2" a="1"/>
  <c r="BL234" i="2" a="1"/>
  <c r="FC13" i="2" a="1"/>
  <c r="FC86" i="2" a="1"/>
  <c r="GD231" i="4" a="1"/>
  <c r="J234" i="4" a="1"/>
  <c r="GT231" i="4" a="1"/>
  <c r="IP150" i="4" a="1"/>
  <c r="IS136" i="4" a="1"/>
  <c r="FD22" i="2" a="1"/>
  <c r="FQ234" i="4" a="1"/>
  <c r="IU108" i="4" a="1"/>
  <c r="CW232" i="2" a="1"/>
  <c r="GD232" i="4" a="1"/>
  <c r="FA196" i="2" a="1"/>
  <c r="FB63" i="2" a="1"/>
  <c r="IP57" i="4" a="1"/>
  <c r="FN231" i="4" a="1"/>
  <c r="IS27" i="4" a="1"/>
  <c r="IU12" i="4" a="1"/>
  <c r="IU40" i="4" a="1"/>
  <c r="IV63" i="4" a="1"/>
  <c r="FB47" i="2" a="1"/>
  <c r="HA230" i="4" a="1"/>
  <c r="FN234" i="4" a="1"/>
  <c r="CK234" i="4" a="1"/>
  <c r="L233" i="4" a="1"/>
  <c r="IQ38" i="4" a="1"/>
  <c r="FC229" i="2" a="1"/>
  <c r="IU87" i="4" a="1"/>
  <c r="IW60" i="4" a="1"/>
  <c r="EA231" i="4" a="1"/>
  <c r="IR137" i="4" a="1"/>
  <c r="IU42" i="4" a="1"/>
  <c r="FD166" i="2" a="1"/>
  <c r="IT228" i="4" a="1"/>
  <c r="BG233" i="4" a="1"/>
  <c r="IS82" i="4" a="1"/>
  <c r="FD68" i="2" a="1"/>
  <c r="BA231" i="2" a="1"/>
  <c r="FD141" i="2" a="1"/>
  <c r="IP169" i="4" a="1"/>
  <c r="IW23" i="4" a="1"/>
  <c r="AZ232" i="2" a="1"/>
  <c r="EN232" i="2" a="1"/>
  <c r="IS183" i="4" a="1"/>
  <c r="FY233" i="4" a="1"/>
  <c r="EN231" i="4" a="1"/>
  <c r="IV29" i="4" a="1"/>
  <c r="E231" i="4" a="1"/>
  <c r="E232" i="2" a="1"/>
  <c r="GW234" i="4" a="1"/>
  <c r="IS122" i="4" a="1"/>
  <c r="FD37" i="2" a="1"/>
  <c r="IR48" i="4" a="1"/>
  <c r="BT234" i="2" a="1"/>
  <c r="FD224" i="2" a="1"/>
  <c r="AQ234" i="2" a="1"/>
  <c r="IS50" i="4" a="1"/>
  <c r="FA186" i="2" a="1"/>
  <c r="IU175" i="4" a="1"/>
  <c r="FD185" i="2" a="1"/>
  <c r="AJ231" i="4" a="1"/>
  <c r="HP231" i="4" a="1"/>
  <c r="FE98" i="2" a="1"/>
  <c r="IP128" i="4" a="1"/>
  <c r="DB232" i="4" a="1"/>
  <c r="FE107" i="2" a="1"/>
  <c r="IS109" i="4" a="1"/>
  <c r="CZ230" i="4" a="1"/>
  <c r="HB230" i="4" a="1"/>
  <c r="IQ18" i="4" a="1"/>
  <c r="BU231" i="2" a="1"/>
  <c r="DI234" i="4" a="1"/>
  <c r="IU121" i="4" a="1"/>
  <c r="BT230" i="4" a="1"/>
  <c r="FZ233" i="4" a="1"/>
  <c r="BD234" i="2" a="1"/>
  <c r="IQ67" i="4" a="1"/>
  <c r="IS142" i="4" a="1"/>
  <c r="FX234" i="4" a="1"/>
  <c r="IF230" i="4" a="1"/>
  <c r="FE202" i="2" a="1"/>
  <c r="FE146" i="2" a="1"/>
  <c r="Q233" i="2" a="1"/>
  <c r="IP228" i="4" a="1"/>
  <c r="DI230" i="4" a="1"/>
  <c r="CC232" i="2" a="1"/>
  <c r="CD232" i="4" a="1"/>
  <c r="CR233" i="2" a="1"/>
  <c r="FB229" i="2" a="1"/>
  <c r="IQ224" i="4" a="1"/>
  <c r="DF231" i="2" a="1"/>
  <c r="IS174" i="4" a="1"/>
  <c r="IR43" i="4" a="1"/>
  <c r="IR69" i="4" a="1"/>
  <c r="FD40" i="2" a="1"/>
  <c r="CZ233" i="4" a="1"/>
  <c r="FE56" i="2" a="1"/>
  <c r="IS34" i="4" a="1"/>
  <c r="CT234" i="4" a="1"/>
  <c r="EX234" i="4" a="1"/>
  <c r="EA233" i="4" a="1"/>
  <c r="IU60" i="4" a="1"/>
  <c r="AE234" i="2" a="1"/>
  <c r="IQ97" i="4" a="1"/>
  <c r="V230" i="2" a="1"/>
  <c r="IW25" i="4" a="1"/>
  <c r="IR56" i="4" a="1"/>
  <c r="AW233" i="2" a="1"/>
  <c r="HO234" i="4" a="1"/>
  <c r="IW45" i="4" a="1"/>
  <c r="EK233" i="4" a="1"/>
  <c r="IR51" i="4" a="1"/>
  <c r="IU178" i="4" a="1"/>
  <c r="CJ231" i="2" a="1"/>
  <c r="EH231" i="4" a="1"/>
  <c r="FB120" i="2" a="1"/>
  <c r="I232" i="2" a="1"/>
  <c r="IU196" i="4" a="1"/>
  <c r="CV231" i="4" a="1"/>
  <c r="IV48" i="4" a="1"/>
  <c r="IS84" i="4" a="1"/>
  <c r="IU43" i="4" a="1"/>
  <c r="DP232" i="4" a="1"/>
  <c r="IQ81" i="4" a="1"/>
  <c r="IS151" i="4" a="1"/>
  <c r="FE13" i="2" a="1"/>
  <c r="IV135" i="4" a="1"/>
  <c r="DX233" i="2" a="1"/>
  <c r="IP61" i="4" a="1"/>
  <c r="GZ234" i="4" a="1"/>
  <c r="IV194" i="4" a="1"/>
  <c r="IW75" i="4" a="1"/>
  <c r="CN234" i="2" a="1"/>
  <c r="FB146" i="2" a="1"/>
  <c r="IQ11" i="4" a="1"/>
  <c r="D231" i="2" a="1"/>
  <c r="BY233" i="2" a="1"/>
  <c r="E233" i="4" a="1"/>
  <c r="IW80" i="4" a="1"/>
  <c r="IV40" i="4" a="1"/>
  <c r="IV126" i="4" a="1"/>
  <c r="M231" i="2" a="1"/>
  <c r="IQ121" i="4" a="1"/>
  <c r="ED232" i="2" a="1"/>
  <c r="FB30" i="2" a="1"/>
  <c r="FB141" i="2" a="1"/>
  <c r="HV233" i="4" a="1"/>
  <c r="FA91" i="2" a="1"/>
  <c r="AL230" i="4" a="1"/>
  <c r="FE191" i="2" a="1"/>
  <c r="FD188" i="2" a="1"/>
  <c r="FB113" i="2" a="1"/>
  <c r="FB200" i="2" a="1"/>
  <c r="FY234" i="4" a="1"/>
  <c r="FA164" i="2" a="1"/>
  <c r="FD95" i="2" a="1"/>
  <c r="GW230" i="4" a="1"/>
  <c r="IQ27" i="4" a="1"/>
  <c r="IP16" i="4" a="1"/>
  <c r="IW44" i="4" a="1"/>
  <c r="FC185" i="2" a="1"/>
  <c r="IV161" i="4" a="1"/>
  <c r="HE232" i="4" a="1"/>
  <c r="CO234" i="4" a="1"/>
  <c r="FC193" i="2" a="1"/>
  <c r="AT231" i="4" a="1"/>
  <c r="DI233" i="2" a="1"/>
  <c r="IQ218" i="4" a="1"/>
  <c r="IP19" i="4" a="1"/>
  <c r="N233" i="2" a="1"/>
  <c r="FE69" i="2" a="1"/>
  <c r="IR138" i="4" a="1"/>
  <c r="AC231" i="4" a="1"/>
  <c r="IW50" i="4" a="1"/>
  <c r="FH234" i="4" a="1"/>
  <c r="FE96" i="2" a="1"/>
  <c r="FA74" i="2" a="1"/>
  <c r="FB136" i="2" a="1"/>
  <c r="IU189" i="4" a="1"/>
  <c r="IQ216" i="4" a="1"/>
  <c r="IS190" i="4" a="1"/>
  <c r="IT219" i="4" a="1"/>
  <c r="FD43" i="2" a="1"/>
  <c r="IW100" i="4" a="1"/>
  <c r="W230" i="2" a="1"/>
  <c r="IQ125" i="4" a="1"/>
  <c r="FA206" i="2" a="1"/>
  <c r="GR234" i="4" a="1"/>
  <c r="CU234" i="2" a="1"/>
  <c r="IV124" i="4" a="1"/>
  <c r="AC234" i="4" a="1"/>
  <c r="GC230" i="4" a="1"/>
  <c r="IV200" i="4" a="1"/>
  <c r="IQ40" i="4" a="1"/>
  <c r="FC60" i="2" a="1"/>
  <c r="EC234" i="4" a="1"/>
  <c r="DT230" i="4" a="1"/>
  <c r="BO234" i="4" a="1"/>
  <c r="IU26" i="4" a="1"/>
  <c r="AS234" i="4" a="1"/>
  <c r="FA15" i="2" a="1"/>
  <c r="AD230" i="4" a="1"/>
  <c r="IV228" i="4" a="1"/>
  <c r="FB223" i="2" a="1"/>
  <c r="CL232" i="4" a="1"/>
  <c r="IS152" i="4" a="1"/>
  <c r="BB231" i="2" a="1"/>
  <c r="EG230" i="2" a="1"/>
  <c r="DS233" i="2" a="1"/>
  <c r="IV226" i="4" a="1"/>
  <c r="S231" i="2" a="1"/>
  <c r="Q232" i="4" a="1"/>
  <c r="IQ143" i="4" a="1"/>
  <c r="FC108" i="2" a="1"/>
  <c r="FD85" i="2" a="1"/>
  <c r="FC125" i="2" a="1"/>
  <c r="CO230" i="2" a="1"/>
  <c r="FB166" i="2" a="1"/>
  <c r="BL234" i="4" a="1"/>
  <c r="T233" i="2" a="1"/>
  <c r="FA20" i="2" a="1"/>
  <c r="IQ103" i="4" a="1"/>
  <c r="FB206" i="2" a="1"/>
  <c r="EG233" i="4" a="1"/>
  <c r="IU171" i="4" a="1"/>
  <c r="GC232" i="4" a="1"/>
  <c r="IQ185" i="4" a="1"/>
  <c r="FC219" i="2" a="1"/>
  <c r="CA231" i="4" a="1"/>
  <c r="CL233" i="4" a="1"/>
  <c r="DR233" i="2" a="1"/>
  <c r="IT60" i="4" a="1"/>
  <c r="IT15" i="4" a="1"/>
  <c r="ED232" i="4" a="1"/>
  <c r="FB77" i="2" a="1"/>
  <c r="ET230" i="2" a="1"/>
  <c r="IT50" i="4" a="1"/>
  <c r="FD100" i="2" a="1"/>
  <c r="FC65" i="2" a="1"/>
  <c r="S234" i="2" a="1"/>
  <c r="R234" i="4" a="1"/>
  <c r="IS7" i="4" a="1"/>
  <c r="IU53" i="4" a="1"/>
  <c r="IW88" i="4" a="1"/>
  <c r="IR221" i="4" a="1"/>
  <c r="HC234" i="4" a="1"/>
  <c r="IU182" i="4" a="1"/>
  <c r="IP70" i="4" a="1"/>
  <c r="FA192" i="2" a="1"/>
  <c r="GR233" i="4" a="1"/>
  <c r="DQ231" i="2" a="1"/>
  <c r="H230" i="2" a="1"/>
  <c r="BW232" i="2" a="1"/>
  <c r="CM232" i="4" a="1"/>
  <c r="IW27" i="4" a="1"/>
  <c r="IU47" i="4" a="1"/>
  <c r="FD127" i="2" a="1"/>
  <c r="IW207" i="4" a="1"/>
  <c r="FA88" i="2" a="1"/>
  <c r="IR60" i="4" a="1"/>
  <c r="BS233" i="4" a="1"/>
  <c r="FC58" i="2" a="1"/>
  <c r="IV190" i="4" a="1"/>
  <c r="IV191" i="4" a="1"/>
  <c r="IR196" i="4" a="1"/>
  <c r="IT41" i="4" a="1"/>
  <c r="U232" i="4" a="1"/>
  <c r="FE55" i="2" a="1"/>
  <c r="FE111" i="2" a="1"/>
  <c r="FB116" i="2" a="1"/>
  <c r="FD191" i="2" a="1"/>
  <c r="EQ230" i="2" a="1"/>
  <c r="AH232" i="2" a="1"/>
  <c r="IU50" i="4" a="1"/>
  <c r="AA232" i="2" a="1"/>
  <c r="IR116" i="4" a="1"/>
  <c r="DJ231" i="2" a="1"/>
  <c r="FB69" i="2" a="1"/>
  <c r="FD78" i="2" a="1"/>
  <c r="IS104" i="4" a="1"/>
  <c r="IQ32" i="4" a="1"/>
  <c r="IS132" i="4" a="1"/>
  <c r="IS20" i="4" a="1"/>
  <c r="IS181" i="4" a="1"/>
  <c r="IS170" i="4" a="1"/>
  <c r="DR234" i="4" a="1"/>
  <c r="FB199" i="2" a="1"/>
  <c r="IQ189" i="4" a="1"/>
  <c r="AX233" i="4" a="1"/>
  <c r="IP164" i="4" a="1"/>
  <c r="DR231" i="2" a="1"/>
  <c r="IT44" i="4" a="1"/>
  <c r="IS210" i="4" a="1"/>
  <c r="AR234" i="2" a="1"/>
  <c r="IQ207" i="4" a="1"/>
  <c r="BY230" i="4" a="1"/>
  <c r="DU234" i="4" a="1"/>
  <c r="FB110" i="2" a="1"/>
  <c r="IW224" i="4" a="1"/>
  <c r="IS201" i="4" a="1"/>
  <c r="BI230" i="4" a="1"/>
  <c r="F232" i="4" a="1"/>
  <c r="EU232" i="4" a="1"/>
  <c r="FE7" i="2" a="1"/>
  <c r="FE72" i="2" a="1"/>
  <c r="FA141" i="2" a="1"/>
  <c r="FB55" i="2" a="1"/>
  <c r="DJ233" i="4" a="1"/>
  <c r="IV120" i="4" a="1"/>
  <c r="IP202" i="4" a="1"/>
  <c r="ES232" i="4" a="1"/>
  <c r="CW234" i="4" a="1"/>
  <c r="IV78" i="4" a="1"/>
  <c r="CS231" i="2" a="1"/>
  <c r="CL230" i="2" a="1"/>
  <c r="EX233" i="4" a="1"/>
  <c r="FA158" i="2" a="1"/>
  <c r="IU167" i="4" a="1"/>
  <c r="FE36" i="2" a="1"/>
  <c r="FE64" i="2" a="1"/>
  <c r="IQ47" i="4" a="1"/>
  <c r="BS231" i="4" a="1"/>
  <c r="IS105" i="4" a="1"/>
  <c r="IQ136" i="4" a="1"/>
  <c r="FE26" i="2" a="1"/>
  <c r="IU81" i="4" a="1"/>
  <c r="FE175" i="2" a="1"/>
  <c r="FD51" i="2" a="1"/>
  <c r="BB234" i="4" a="1"/>
  <c r="IP23" i="4" a="1"/>
  <c r="IV64" i="4" a="1"/>
  <c r="IS141" i="4" a="1"/>
  <c r="IW171" i="4" a="1"/>
  <c r="FD202" i="2" a="1"/>
  <c r="BE230" i="2" a="1"/>
  <c r="IR95" i="4" a="1"/>
  <c r="EH234" i="2" a="1"/>
  <c r="CG231" i="4" a="1"/>
  <c r="CS232" i="2" a="1"/>
  <c r="IW77" i="4" a="1"/>
  <c r="AS234" i="2" a="1"/>
  <c r="AT230" i="2" a="1"/>
  <c r="IT211" i="4" a="1"/>
  <c r="FB211" i="2" a="1"/>
  <c r="IW13" i="4" a="1"/>
  <c r="IR55" i="4" a="1"/>
  <c r="IS30" i="4" a="1"/>
  <c r="IW97" i="4" a="1"/>
  <c r="HI232" i="4" a="1"/>
  <c r="FE208" i="2" a="1"/>
  <c r="IW194" i="4" a="1"/>
  <c r="IR155" i="4" a="1"/>
  <c r="EC233" i="2" a="1"/>
  <c r="DE231" i="4" a="1"/>
  <c r="FA95" i="2" a="1"/>
  <c r="IS169" i="4" a="1"/>
  <c r="FD216" i="2" a="1"/>
  <c r="FE29" i="2" a="1"/>
  <c r="BV232" i="4" a="1"/>
  <c r="BQ232" i="2" a="1"/>
  <c r="Y230" i="2" a="1"/>
  <c r="FB175" i="2" a="1"/>
  <c r="IV15" i="4" a="1"/>
  <c r="BL230" i="2" a="1"/>
  <c r="FE89" i="2" a="1"/>
  <c r="FE234" i="4" a="1"/>
  <c r="GT230" i="4" a="1"/>
  <c r="D232" i="4" a="1"/>
  <c r="U231" i="2" a="1"/>
  <c r="AF231" i="2" a="1"/>
  <c r="IW182" i="4" a="1"/>
  <c r="FD223" i="2" a="1"/>
  <c r="FJ232" i="4" a="1"/>
  <c r="FB35" i="2" a="1"/>
  <c r="IU195" i="4" a="1"/>
  <c r="IS79" i="4" a="1"/>
  <c r="IR209" i="4" a="1"/>
  <c r="IS31" i="4" a="1"/>
  <c r="IT181" i="4" a="1"/>
  <c r="IT104" i="4" a="1"/>
  <c r="FA118" i="2" a="1"/>
  <c r="IP133" i="4" a="1"/>
  <c r="DQ230" i="4" a="1"/>
  <c r="FC10" i="2" a="1"/>
  <c r="IU97" i="4" a="1"/>
  <c r="IR229" i="4" a="1"/>
  <c r="IR171" i="4" a="1"/>
  <c r="IP209" i="4" a="1"/>
  <c r="IV80" i="4" a="1"/>
  <c r="IV111" i="4" a="1"/>
  <c r="FA100" i="2" a="1"/>
  <c r="FE189" i="2" a="1"/>
  <c r="BP234" i="4" a="1"/>
  <c r="IT146" i="4" a="1"/>
  <c r="FC72" i="2" a="1"/>
  <c r="FA37" i="2" a="1"/>
  <c r="H230" i="4" a="1"/>
  <c r="FI232" i="4" a="1"/>
  <c r="DJ232" i="4" a="1"/>
  <c r="FA120" i="2" a="1"/>
  <c r="IQ42" i="4" a="1"/>
  <c r="IP137" i="4" a="1"/>
  <c r="HW231" i="4" a="1"/>
  <c r="FD57" i="2" a="1"/>
  <c r="IS135" i="4" a="1"/>
  <c r="IV174" i="4" a="1"/>
  <c r="IV75" i="4" a="1"/>
  <c r="FA170" i="2" a="1"/>
  <c r="AR230" i="2" a="1"/>
  <c r="DV230" i="4" a="1"/>
  <c r="AO231" i="2" a="1"/>
  <c r="IU114" i="4" a="1"/>
  <c r="IS41" i="4" a="1"/>
  <c r="DP231" i="2" a="1"/>
  <c r="AC232" i="2" a="1"/>
  <c r="L234" i="2" a="1"/>
  <c r="IV70" i="4" a="1"/>
  <c r="BW230" i="4" a="1"/>
  <c r="FC190" i="2" a="1"/>
  <c r="IT80" i="4" a="1"/>
  <c r="IF231" i="4" a="1"/>
  <c r="AU234" i="4" a="1"/>
  <c r="FA62" i="2" a="1"/>
  <c r="FE80" i="2" a="1"/>
  <c r="FB149" i="2" a="1"/>
  <c r="IS173" i="4" a="1"/>
  <c r="I230" i="4" a="1"/>
  <c r="FB169" i="2" a="1"/>
  <c r="DA230" i="4" a="1"/>
  <c r="AL234" i="4" a="1"/>
  <c r="F232" i="2" a="1"/>
  <c r="IS66" i="4" a="1"/>
  <c r="F234" i="2" a="1"/>
  <c r="IV137" i="4" a="1"/>
  <c r="IQ68" i="4" a="1"/>
  <c r="AE230" i="4" a="1"/>
  <c r="IP24" i="4" a="1"/>
  <c r="FC78" i="2" a="1"/>
  <c r="HG233" i="4" a="1"/>
  <c r="IE232" i="4" a="1"/>
  <c r="GN232" i="4" a="1"/>
  <c r="IQ177" i="4" a="1"/>
  <c r="FC166" i="2" a="1"/>
  <c r="IP110" i="4" a="1"/>
  <c r="IP182" i="4" a="1"/>
  <c r="IP69" i="4" a="1"/>
  <c r="FA200" i="2" a="1"/>
  <c r="CO233" i="2" a="1"/>
  <c r="IV168" i="4" a="1"/>
  <c r="GO231" i="4" a="1"/>
  <c r="FA40" i="2" a="1"/>
  <c r="IW145" i="4" a="1"/>
  <c r="D234" i="4" a="1"/>
  <c r="IR108" i="4" a="1"/>
  <c r="IP160" i="4" a="1"/>
  <c r="GO233" i="4" a="1"/>
  <c r="HQ231" i="4" a="1"/>
  <c r="IS83" i="4" a="1"/>
  <c r="IS115" i="4" a="1"/>
  <c r="DT234" i="2" a="1"/>
  <c r="EE234" i="4" a="1"/>
  <c r="IW37" i="4" a="1"/>
  <c r="IV154" i="4" a="1"/>
  <c r="FD186" i="2" a="1"/>
  <c r="I234" i="4" a="1"/>
  <c r="FU230" i="4" a="1"/>
  <c r="FM230" i="4" a="1"/>
  <c r="IP119" i="4" a="1"/>
  <c r="DK232" i="4" a="1"/>
  <c r="FB28" i="2" a="1"/>
  <c r="FO230" i="4" a="1"/>
  <c r="II232" i="4" a="1"/>
  <c r="IP215" i="4" a="1"/>
  <c r="IU198" i="4" a="1"/>
  <c r="IQ146" i="4" a="1"/>
  <c r="BD233" i="4" a="1"/>
  <c r="CL234" i="2" a="1"/>
  <c r="FB154" i="2" a="1"/>
  <c r="IV43" i="4" a="1"/>
  <c r="X233" i="4" a="1"/>
  <c r="IW109" i="4" a="1"/>
  <c r="FC110" i="2" a="1"/>
  <c r="IS212" i="4" a="1"/>
  <c r="IQ227" i="4" a="1"/>
  <c r="FO233" i="4" a="1"/>
  <c r="FK233" i="4" a="1"/>
  <c r="BM233" i="4" a="1"/>
  <c r="V233" i="4" a="1"/>
  <c r="IW111" i="4" a="1"/>
  <c r="DN234" i="2" a="1"/>
  <c r="AB233" i="4" a="1"/>
  <c r="AH231" i="2" a="1"/>
  <c r="DD231" i="2" a="1"/>
  <c r="IV196" i="4" a="1"/>
  <c r="IT145" i="4" a="1"/>
  <c r="IP206" i="4" a="1"/>
  <c r="IV47" i="4" a="1"/>
  <c r="IT61" i="4" a="1"/>
  <c r="HF231" i="4" a="1"/>
  <c r="FE160" i="2" a="1"/>
  <c r="FA201" i="2" a="1"/>
  <c r="AM232" i="4" a="1"/>
  <c r="ES234" i="4" a="1"/>
  <c r="FD49" i="2" a="1"/>
  <c r="IW181" i="4" a="1"/>
  <c r="IV217" i="4" a="1"/>
  <c r="DJ231" i="4" a="1"/>
  <c r="BZ232" i="2" a="1"/>
  <c r="IT205" i="4" a="1"/>
  <c r="FD28" i="2" a="1"/>
  <c r="FA44" i="2" a="1"/>
  <c r="IW141" i="4" a="1"/>
  <c r="DD234" i="4" a="1"/>
  <c r="CS231" i="4" a="1"/>
  <c r="FA101" i="2" a="1"/>
  <c r="IU96" i="4" a="1"/>
  <c r="CE230" i="2" a="1"/>
  <c r="IG234" i="4" a="1"/>
  <c r="FE32" i="2" a="1"/>
  <c r="IQ203" i="4" a="1"/>
  <c r="IR34" i="4" a="1"/>
  <c r="EA234" i="2" a="1"/>
  <c r="BK232" i="2" a="1"/>
  <c r="IS55" i="4" a="1"/>
  <c r="IS189" i="4" a="1"/>
  <c r="IW124" i="4" a="1"/>
  <c r="DL232" i="4" a="1"/>
  <c r="IT28" i="4" a="1"/>
  <c r="EA230" i="2" a="1"/>
  <c r="BI232" i="2" a="1"/>
  <c r="CN234" i="4" a="1"/>
  <c r="IP78" i="4" a="1"/>
  <c r="FA167" i="2" a="1"/>
  <c r="BW231" i="2" a="1"/>
  <c r="IR174" i="4" a="1"/>
  <c r="FD25" i="2" a="1"/>
  <c r="BS234" i="4" a="1"/>
  <c r="FB53" i="2" a="1"/>
  <c r="FE193" i="2" a="1"/>
  <c r="FC143" i="2" a="1"/>
  <c r="IU179" i="4" a="1"/>
  <c r="FA69" i="2" a="1"/>
  <c r="IU227" i="4" a="1"/>
  <c r="IW29" i="4" a="1"/>
  <c r="DP234" i="2" a="1"/>
  <c r="IK231" i="4" a="1"/>
  <c r="FD79" i="2" a="1"/>
  <c r="IW17" i="4" a="1"/>
  <c r="IV18" i="4" a="1"/>
  <c r="IW43" i="4" a="1"/>
  <c r="IS38" i="4" a="1"/>
  <c r="FD115" i="2" a="1"/>
  <c r="EQ233" i="4" a="1"/>
  <c r="IV148" i="4" a="1"/>
  <c r="FA109" i="2" a="1"/>
  <c r="GE234" i="4" a="1"/>
  <c r="CN233" i="4" a="1"/>
  <c r="FA119" i="2" a="1"/>
  <c r="CF231" i="4" a="1"/>
  <c r="FE97" i="2" a="1"/>
  <c r="CR232" i="2" a="1"/>
  <c r="DA233" i="4" a="1"/>
  <c r="FD140" i="2" a="1"/>
  <c r="EO230" i="4" a="1"/>
  <c r="IQ206" i="4" a="1"/>
  <c r="IV129" i="4" a="1"/>
  <c r="DC230" i="2" a="1"/>
  <c r="FC96" i="2" a="1"/>
  <c r="AV232" i="4" a="1"/>
  <c r="BU230" i="4" a="1"/>
  <c r="IU123" i="4" a="1"/>
  <c r="IP162" i="4" a="1"/>
  <c r="AP231" i="2" a="1"/>
  <c r="IU168" i="4" a="1"/>
  <c r="EF234" i="2" a="1"/>
  <c r="BZ230" i="4" a="1"/>
  <c r="EE231" i="4" a="1"/>
  <c r="IQ112" i="4" a="1"/>
  <c r="AA230" i="2" a="1"/>
  <c r="IR63" i="4" a="1"/>
  <c r="IT195" i="4" a="1"/>
  <c r="IT210" i="4" a="1"/>
  <c r="IR223" i="4" a="1"/>
  <c r="IS180" i="4" a="1"/>
  <c r="IP200" i="4" a="1"/>
  <c r="IP112" i="4" a="1"/>
  <c r="FB185" i="2" a="1"/>
  <c r="DO232" i="2" a="1"/>
  <c r="IT9" i="4" a="1"/>
  <c r="FC82" i="2" a="1"/>
  <c r="CH233" i="4" a="1"/>
  <c r="IP142" i="4" a="1"/>
  <c r="AG230" i="2" a="1"/>
  <c r="FB168" i="2" a="1"/>
  <c r="IR45" i="4" a="1"/>
  <c r="FB25" i="2" a="1"/>
  <c r="HE230" i="4" a="1"/>
  <c r="IR24" i="4" a="1"/>
  <c r="IT150" i="4" a="1"/>
  <c r="IW174" i="4" a="1"/>
  <c r="IQ57" i="4" a="1"/>
  <c r="EW234" i="2" a="1"/>
  <c r="BI233" i="4" a="1"/>
  <c r="W234" i="4" a="1"/>
  <c r="ED231" i="2" a="1"/>
  <c r="FA21" i="2" a="1"/>
  <c r="IW195" i="4" a="1"/>
  <c r="IS182" i="4" a="1"/>
  <c r="AI234" i="4" a="1"/>
  <c r="AG234" i="4" a="1"/>
  <c r="GG232" i="4" a="1"/>
  <c r="FC54" i="2" a="1"/>
  <c r="FC208" i="2" a="1"/>
  <c r="IV147" i="4" a="1"/>
  <c r="FC160" i="2" a="1"/>
  <c r="FO231" i="4" a="1"/>
  <c r="IU31" i="4" a="1"/>
  <c r="IW28" i="4" a="1"/>
  <c r="DS232" i="2" a="1"/>
  <c r="DS232" i="4" a="1"/>
  <c r="FB148" i="2" a="1"/>
  <c r="BB230" i="2" a="1"/>
  <c r="FE147" i="2" a="1"/>
  <c r="IW229" i="4" a="1"/>
  <c r="BX230" i="4" a="1"/>
  <c r="IW62" i="4" a="1"/>
  <c r="DC233" i="2" a="1"/>
  <c r="IV26" i="4" a="1"/>
  <c r="BR233" i="2" a="1"/>
  <c r="T230" i="2" a="1"/>
  <c r="IU23" i="4" a="1"/>
  <c r="FD168" i="2" a="1"/>
  <c r="IV155" i="4" a="1"/>
  <c r="BY232" i="4" a="1"/>
  <c r="IR150" i="4" a="1"/>
  <c r="AO231" i="4" a="1"/>
  <c r="AW230" i="2" a="1"/>
  <c r="IQ92" i="4" a="1"/>
  <c r="FE82" i="2" a="1"/>
  <c r="FA217" i="2" a="1"/>
  <c r="BI234" i="2" a="1"/>
  <c r="BZ231" i="2" a="1"/>
  <c r="GG231" i="4" a="1"/>
  <c r="HC232" i="4" a="1"/>
  <c r="DA232" i="4" a="1"/>
  <c r="FC75" i="2" a="1"/>
  <c r="IR46" i="4" a="1"/>
  <c r="IQ93" i="4" a="1"/>
  <c r="CJ231" i="4" a="1"/>
  <c r="IW83" i="4" a="1"/>
  <c r="FA47" i="2" a="1"/>
  <c r="FC138" i="2" a="1"/>
  <c r="IV22" i="4" a="1"/>
  <c r="IS222" i="4" a="1"/>
  <c r="FC21" i="2" a="1"/>
  <c r="R231" i="4" a="1"/>
  <c r="IQ98" i="4" a="1"/>
  <c r="IP37" i="4" a="1"/>
  <c r="FD105" i="2" a="1"/>
  <c r="FB88" i="2" a="1"/>
  <c r="N233" i="4" a="1"/>
  <c r="FA77" i="2" a="1"/>
  <c r="IQ96" i="4" a="1"/>
  <c r="FD86" i="2" a="1"/>
  <c r="CM232" i="2" a="1"/>
  <c r="GZ232" i="4" a="1"/>
  <c r="IT189" i="4" a="1"/>
  <c r="GW233" i="4" a="1"/>
  <c r="IQ99" i="4" a="1"/>
  <c r="FD19" i="2" a="1"/>
  <c r="FD123" i="2" a="1"/>
  <c r="DH233" i="4" a="1"/>
  <c r="CU232" i="2" a="1"/>
  <c r="IT117" i="4" a="1"/>
  <c r="M232" i="4" a="1"/>
  <c r="IR53" i="4" a="1"/>
  <c r="IS200" i="4" a="1"/>
  <c r="FA181" i="2" a="1"/>
  <c r="EP232" i="2" a="1"/>
  <c r="FD148" i="2" a="1"/>
  <c r="FY232" i="4" a="1"/>
  <c r="EE230" i="2" a="1"/>
  <c r="IT97" i="4" a="1"/>
  <c r="GP232" i="4" a="1"/>
  <c r="HJ233" i="4" a="1"/>
  <c r="FB170" i="2" a="1"/>
  <c r="DH232" i="4" a="1"/>
  <c r="IU150" i="4" a="1"/>
  <c r="H233" i="4" a="1"/>
  <c r="FD189" i="2" a="1"/>
  <c r="FA126" i="2" a="1"/>
  <c r="IU155" i="4" a="1"/>
  <c r="CW230" i="2" a="1"/>
  <c r="GI230" i="4" a="1"/>
  <c r="IU218" i="4" a="1"/>
  <c r="FR231" i="4" a="1"/>
  <c r="FA189" i="2" a="1"/>
  <c r="GR231" i="4" a="1"/>
  <c r="ET231" i="2" a="1"/>
  <c r="IR220" i="4" a="1"/>
  <c r="FB32" i="2" a="1"/>
  <c r="IW32" i="4" a="1"/>
  <c r="IS218" i="4" a="1"/>
  <c r="BG231" i="4" a="1"/>
  <c r="IU59" i="4" a="1"/>
  <c r="IT119" i="4" a="1"/>
  <c r="EB233" i="2" a="1"/>
  <c r="W232" i="2" a="1"/>
  <c r="DC234" i="4" a="1"/>
  <c r="IR118" i="4" a="1"/>
  <c r="IP155" i="4" a="1"/>
  <c r="HK233" i="4" a="1"/>
  <c r="IP125" i="4" a="1"/>
  <c r="EG233" i="2" a="1"/>
  <c r="IT225" i="4" a="1"/>
  <c r="IV115" i="4" a="1"/>
  <c r="IS46" i="4" a="1"/>
  <c r="IT156" i="4" a="1"/>
  <c r="IU224" i="4" a="1"/>
  <c r="IQ188" i="4" a="1"/>
  <c r="O231" i="2" a="1"/>
  <c r="IT31" i="4" a="1"/>
  <c r="AJ234" i="2" a="1"/>
  <c r="IW123" i="4" a="1"/>
  <c r="FE231" i="4" a="1"/>
  <c r="ET234" i="4" a="1"/>
  <c r="FA117" i="2" a="1"/>
  <c r="EV233" i="2" a="1"/>
  <c r="EK233" i="2" a="1"/>
  <c r="IU82" i="4" a="1"/>
  <c r="AW233" i="4" a="1"/>
  <c r="FB16" i="2" a="1"/>
  <c r="EE230" i="4" a="1"/>
  <c r="IP130" i="4" a="1"/>
  <c r="IW94" i="4" a="1"/>
  <c r="BO233" i="2" a="1"/>
  <c r="CR231" i="2" a="1"/>
  <c r="AD231" i="2" a="1"/>
  <c r="IW52" i="4" a="1"/>
  <c r="IP134" i="4" a="1"/>
  <c r="FA51" i="2" a="1"/>
  <c r="CC230" i="2" a="1"/>
  <c r="FB196" i="2" a="1"/>
  <c r="FB121" i="2" a="1"/>
  <c r="EP233" i="2" a="1"/>
  <c r="DA232" i="2" a="1"/>
  <c r="P234" i="2" a="1"/>
  <c r="FA65" i="2" a="1"/>
  <c r="FE158" i="2" a="1"/>
  <c r="CH230" i="2" a="1"/>
  <c r="FA184" i="2" a="1"/>
  <c r="BV231" i="2" a="1"/>
  <c r="BD230" i="2" a="1"/>
  <c r="IS91" i="4" a="1"/>
  <c r="FB79" i="2" a="1"/>
  <c r="AN233" i="2" a="1"/>
  <c r="FA134" i="2" a="1"/>
  <c r="BU234" i="4" a="1"/>
  <c r="ED230" i="2" a="1"/>
  <c r="FE116" i="2" a="1"/>
  <c r="IV7" i="4" a="1"/>
  <c r="HQ233" i="4" a="1"/>
  <c r="DD230" i="2" a="1"/>
  <c r="IP109" i="4" a="1"/>
  <c r="IV212" i="4" a="1"/>
  <c r="FE76" i="2" a="1"/>
  <c r="IU128" i="4" a="1"/>
  <c r="IV187" i="4" a="1"/>
  <c r="IR98" i="4" a="1"/>
  <c r="DY231" i="4" a="1"/>
  <c r="AE231" i="2" a="1"/>
  <c r="FB103" i="2" a="1"/>
  <c r="IF232" i="4" a="1"/>
  <c r="CR230" i="4" a="1"/>
  <c r="FD215" i="2" a="1"/>
  <c r="FE131" i="2" a="1"/>
  <c r="EV233" i="4" a="1"/>
  <c r="IQ131" i="4" a="1"/>
  <c r="FC70" i="2" a="1"/>
  <c r="IT126" i="4" a="1"/>
  <c r="FD137" i="2" a="1"/>
  <c r="P231" i="4" a="1"/>
  <c r="EV234" i="2" a="1"/>
  <c r="IA234" i="4" a="1"/>
  <c r="FD205" i="2" a="1"/>
  <c r="FB128" i="2" a="1"/>
  <c r="IE233" i="4" a="1"/>
  <c r="DT233" i="2" a="1"/>
  <c r="FB152" i="2" a="1"/>
  <c r="CP233" i="2" a="1"/>
  <c r="EC231" i="2" a="1"/>
  <c r="BD234" i="4" a="1"/>
  <c r="AQ232" i="4" a="1"/>
  <c r="IU126" i="4" a="1"/>
  <c r="FD50" i="2" a="1"/>
  <c r="IU206" i="4" a="1"/>
  <c r="EF231" i="2" a="1"/>
  <c r="IT84" i="4" a="1"/>
  <c r="FC101" i="2" a="1"/>
  <c r="FC61" i="2" a="1"/>
  <c r="FE223" i="2" a="1"/>
  <c r="FC123" i="2" a="1"/>
  <c r="BQ231" i="4" a="1"/>
  <c r="AY233" i="2" a="1"/>
  <c r="FB198" i="2" a="1"/>
  <c r="O233" i="4" a="1"/>
  <c r="IR202" i="4" a="1"/>
  <c r="GS232" i="4" a="1"/>
  <c r="GF234" i="4" a="1"/>
  <c r="IR87" i="4" a="1"/>
  <c r="FB21" i="2" a="1"/>
  <c r="IQ7" i="4" a="1"/>
  <c r="AE230" i="2" a="1"/>
  <c r="FA49" i="2" a="1"/>
  <c r="FB201" i="2" a="1"/>
  <c r="R231" i="2" a="1"/>
  <c r="IK234" i="4" a="1"/>
  <c r="IT48" i="4" a="1"/>
  <c r="IS117" i="4" a="1"/>
  <c r="DF231" i="4" a="1"/>
  <c r="IT144" i="4" a="1"/>
  <c r="IW142" i="4" a="1"/>
  <c r="FA176" i="2" a="1"/>
  <c r="IB233" i="4" a="1"/>
  <c r="Y233" i="2" a="1"/>
  <c r="E232" i="4" a="1"/>
  <c r="EE232" i="4" a="1"/>
  <c r="FB86" i="2" a="1"/>
  <c r="DV232" i="2" a="1"/>
  <c r="FC80" i="2" a="1"/>
  <c r="W232" i="4" a="1"/>
  <c r="GP233" i="4" a="1"/>
  <c r="IU84" i="4" a="1"/>
  <c r="IR225" i="4" a="1"/>
  <c r="FP234" i="4" a="1"/>
  <c r="FC68" i="2" a="1"/>
  <c r="FD34" i="2" a="1"/>
  <c r="IR82" i="4" a="1"/>
  <c r="IU204" i="4" a="1"/>
  <c r="CX233" i="4" a="1"/>
  <c r="IP195" i="4" a="1"/>
  <c r="IT33" i="4" a="1"/>
  <c r="IQ33" i="4" a="1"/>
  <c r="EJ232" i="2" a="1"/>
  <c r="FC201" i="2" a="1"/>
  <c r="FB143" i="2" a="1"/>
  <c r="AX230" i="4" a="1"/>
  <c r="IV28" i="4" a="1"/>
  <c r="IL231" i="4" a="1"/>
  <c r="IS131" i="4" a="1"/>
  <c r="HW234" i="4" a="1"/>
  <c r="IP129" i="4" a="1"/>
  <c r="IP152" i="4" a="1"/>
  <c r="IS168" i="4" a="1"/>
  <c r="IS177" i="4" a="1"/>
  <c r="FB193" i="2" a="1"/>
  <c r="IW218" i="4" a="1"/>
  <c r="IU176" i="4" a="1"/>
  <c r="FD63" i="2" a="1"/>
  <c r="FA67" i="2" a="1"/>
  <c r="IQ228" i="4" a="1"/>
  <c r="IR79" i="4" a="1"/>
  <c r="FA41" i="2" a="1"/>
  <c r="BY231" i="2" a="1"/>
  <c r="AA233" i="2" a="1"/>
  <c r="DS231" i="4" a="1"/>
  <c r="CY232" i="2" a="1"/>
  <c r="IT16" i="4" a="1"/>
  <c r="DG232" i="2" a="1"/>
  <c r="FA146" i="2" a="1"/>
  <c r="IU172" i="4" a="1"/>
  <c r="DC234" i="2" a="1"/>
  <c r="HG232" i="4" a="1"/>
  <c r="EQ234" i="4" a="1"/>
  <c r="DN233" i="2" a="1"/>
  <c r="FD66" i="2" a="1"/>
  <c r="FE221" i="2" a="1"/>
  <c r="IT163" i="4" a="1"/>
  <c r="CQ231" i="2" a="1"/>
  <c r="BK233" i="4" a="1"/>
  <c r="IU77" i="4" a="1"/>
  <c r="GX234" i="4" a="1"/>
  <c r="EJ233" i="4" a="1"/>
  <c r="IS130" i="4" a="1"/>
  <c r="IQ126" i="4" a="1"/>
  <c r="IW93" i="4" a="1"/>
  <c r="HE234" i="4" a="1"/>
  <c r="DC231" i="2" a="1"/>
  <c r="AF230" i="2" a="1"/>
  <c r="IQ36" i="4" a="1"/>
  <c r="IV31" i="4" a="1"/>
  <c r="IR163" i="4" a="1"/>
  <c r="FC188" i="2" a="1"/>
  <c r="CM234" i="4" a="1"/>
  <c r="IT106" i="4" a="1"/>
  <c r="BF231" i="2" a="1"/>
  <c r="BK233" i="2" a="1"/>
  <c r="EF230" i="4" a="1"/>
  <c r="W230" i="4" a="1"/>
  <c r="CO233" i="4" a="1"/>
  <c r="IW8" i="4" a="1"/>
  <c r="FB197" i="2" a="1"/>
  <c r="HI234" i="4" a="1"/>
  <c r="FE16" i="2" a="1"/>
  <c r="HG234" i="4" a="1"/>
  <c r="FA30" i="2" a="1"/>
  <c r="FC214" i="2" a="1"/>
  <c r="CC233" i="4" a="1"/>
  <c r="IR201" i="4" a="1"/>
  <c r="FD151" i="2" a="1"/>
  <c r="IS29" i="4" a="1"/>
  <c r="FD125" i="2" a="1"/>
  <c r="IQ173" i="4" a="1"/>
  <c r="FC122" i="2" a="1"/>
  <c r="IQ85" i="4" a="1"/>
  <c r="IR134" i="4" a="1"/>
  <c r="FB134" i="2" a="1"/>
  <c r="B232" i="4" a="1"/>
  <c r="DZ231" i="4" a="1"/>
  <c r="AY232" i="4" a="1"/>
  <c r="FC181" i="2" a="1"/>
  <c r="IT152" i="4" a="1"/>
  <c r="GY232" i="4" a="1"/>
  <c r="FA211" i="2" a="1"/>
  <c r="BC234" i="4" a="1"/>
  <c r="EI233" i="2" a="1"/>
  <c r="CI233" i="2" a="1"/>
  <c r="AB230" i="2" a="1"/>
  <c r="GA232" i="4" a="1"/>
  <c r="IU127" i="4" a="1"/>
  <c r="DQ231" i="4" a="1"/>
  <c r="FA222" i="2" a="1"/>
  <c r="FD31" i="2" a="1"/>
  <c r="EM230" i="4" a="1"/>
  <c r="FJ234" i="4" a="1"/>
  <c r="M231" i="4" a="1"/>
  <c r="FE51" i="2" a="1"/>
  <c r="IT190" i="4" a="1"/>
  <c r="DU233" i="4" a="1"/>
  <c r="IV157" i="4" a="1"/>
  <c r="FD110" i="2" a="1"/>
  <c r="FE43" i="2" a="1"/>
  <c r="DU231" i="4" a="1"/>
  <c r="CG230" i="4" a="1"/>
  <c r="IV56" i="4" a="1"/>
  <c r="IU71" i="4" a="1"/>
  <c r="GP231" i="4" a="1"/>
  <c r="P232" i="2" a="1"/>
  <c r="IU212" i="4" a="1"/>
  <c r="IW137" i="4" a="1"/>
  <c r="DO233" i="4" a="1"/>
  <c r="IR216" i="4" a="1"/>
  <c r="IR215" i="4" a="1"/>
  <c r="GQ231" i="4" a="1"/>
  <c r="DP234" i="4" a="1"/>
  <c r="IU180" i="4" a="1"/>
  <c r="FC222" i="2" a="1"/>
  <c r="FC15" i="2" a="1"/>
  <c r="IS208" i="4" a="1"/>
  <c r="IT19" i="4" a="1"/>
  <c r="CH231" i="2" a="1"/>
  <c r="IW176" i="4" a="1"/>
  <c r="FB126" i="2" a="1"/>
  <c r="IR40" i="4" a="1"/>
  <c r="IW76" i="4" a="1"/>
  <c r="IU190" i="4" a="1"/>
  <c r="DU233" i="2" a="1"/>
  <c r="FB125" i="2" a="1"/>
  <c r="FD190" i="2" a="1"/>
  <c r="FA26" i="2" a="1"/>
  <c r="HF233" i="4" a="1"/>
  <c r="IT30" i="4" a="1"/>
  <c r="IV182" i="4" a="1"/>
  <c r="FD145" i="2" a="1"/>
  <c r="IR103" i="4" a="1"/>
  <c r="BH230" i="2" a="1"/>
  <c r="IQ105" i="4" a="1"/>
  <c r="IV42" i="4" a="1"/>
  <c r="EX231" i="4" a="1"/>
  <c r="AH230" i="2" a="1"/>
  <c r="FB84" i="2" a="1"/>
  <c r="IS87" i="4" a="1"/>
  <c r="IW166" i="4" a="1"/>
  <c r="DN230" i="4" a="1"/>
  <c r="IU225" i="4" a="1"/>
  <c r="IR27" i="4" a="1"/>
  <c r="IS49" i="4" a="1"/>
  <c r="IQ192" i="4" a="1"/>
  <c r="IR219" i="4" a="1"/>
  <c r="IP179" i="4" a="1"/>
  <c r="EY232" i="2" a="1"/>
  <c r="IW161" i="4" a="1"/>
  <c r="AK230" i="2" a="1"/>
  <c r="IS25" i="4" a="1"/>
  <c r="AC234" i="2" a="1"/>
  <c r="FE106" i="2" a="1"/>
  <c r="FE132" i="2" a="1"/>
  <c r="IS18" i="4" a="1"/>
  <c r="FD113" i="2" a="1"/>
  <c r="FE45" i="2" a="1"/>
  <c r="IV51" i="4" a="1"/>
  <c r="FA187" i="2" a="1"/>
  <c r="IR62" i="4" a="1"/>
  <c r="IQ205" i="4" a="1"/>
  <c r="IV171" i="4" a="1"/>
  <c r="IS211" i="4" a="1"/>
  <c r="IR94" i="4" a="1"/>
  <c r="IR109" i="4" a="1"/>
  <c r="HN231" i="4" a="1"/>
  <c r="IR44" i="4" a="1"/>
  <c r="T230" i="4" a="1"/>
  <c r="IT151" i="4" a="1"/>
  <c r="IR178" i="4" a="1"/>
  <c r="FC179" i="2" a="1"/>
  <c r="IR92" i="4" a="1"/>
  <c r="CD234" i="4" a="1"/>
  <c r="AW234" i="4" a="1"/>
  <c r="IU32" i="4" a="1"/>
  <c r="IP147" i="4" a="1"/>
  <c r="FE42" i="2" a="1"/>
  <c r="FD91" i="2" a="1"/>
  <c r="IL230" i="4" a="1"/>
  <c r="CL231" i="4" a="1"/>
  <c r="IR187" i="4" a="1"/>
  <c r="AX232" i="4" a="1"/>
  <c r="FA45" i="2" a="1"/>
  <c r="IR72" i="4" a="1"/>
  <c r="IT108" i="4" a="1"/>
  <c r="FD206" i="2" a="1"/>
  <c r="AH233" i="2" a="1"/>
  <c r="CI230" i="2" a="1"/>
  <c r="IM233" i="4" a="1"/>
  <c r="CO232" i="2" a="1"/>
  <c r="FC133" i="2" a="1"/>
  <c r="FV233" i="4" a="1"/>
  <c r="IP159" i="4" a="1"/>
  <c r="IT45" i="4" a="1"/>
  <c r="IR153" i="4" a="1"/>
  <c r="FK230" i="4" a="1"/>
  <c r="CJ233" i="2" a="1"/>
  <c r="CB231" i="2" a="1"/>
  <c r="IV82" i="4" a="1"/>
  <c r="GL230" i="4" a="1"/>
  <c r="FD124" i="2" a="1"/>
  <c r="FA104" i="2" a="1"/>
  <c r="FB182" i="2" a="1"/>
  <c r="FD104" i="2" a="1"/>
  <c r="IU111" i="4" a="1"/>
  <c r="BC230" i="4" a="1"/>
  <c r="DD233" i="2" a="1"/>
  <c r="FA132" i="2" a="1"/>
  <c r="IP136" i="4" a="1"/>
  <c r="BS231" i="2" a="1"/>
  <c r="IW47" i="4" a="1"/>
  <c r="FB165" i="2" a="1"/>
  <c r="DK234" i="4" a="1"/>
  <c r="IS23" i="4" a="1"/>
  <c r="FE83" i="2" a="1"/>
  <c r="IP96" i="4" a="1"/>
  <c r="FB65" i="2" a="1"/>
  <c r="R233" i="4" a="1"/>
  <c r="S233" i="4" a="1"/>
  <c r="FD120" i="2" a="1"/>
  <c r="FD17" i="2" a="1"/>
  <c r="BU232" i="2" a="1"/>
  <c r="CC230" i="4" a="1"/>
  <c r="FE126" i="2" a="1"/>
  <c r="IV45" i="4" a="1"/>
  <c r="IU68" i="4" a="1"/>
  <c r="IP173" i="4" a="1"/>
  <c r="IS160" i="4" a="1"/>
  <c r="EK231" i="2" a="1"/>
  <c r="IR121" i="4" a="1"/>
  <c r="FB91" i="2" a="1"/>
  <c r="IQ86" i="4" a="1"/>
  <c r="AP233" i="4" a="1"/>
  <c r="AK231" i="2" a="1"/>
  <c r="BT231" i="4" a="1"/>
  <c r="FR230" i="4" a="1"/>
  <c r="IW49" i="4" a="1"/>
  <c r="FE163" i="2" a="1"/>
  <c r="IJ231" i="4" a="1"/>
  <c r="IT124" i="4" a="1"/>
  <c r="E230" i="2" a="1"/>
  <c r="AT234" i="4" a="1"/>
  <c r="IQ109" i="4" a="1"/>
  <c r="FT232" i="4" a="1"/>
  <c r="CY234" i="2" a="1"/>
  <c r="HD230" i="4" a="1"/>
  <c r="IV160" i="4" a="1"/>
  <c r="IP49" i="4" a="1"/>
  <c r="IQ39" i="4" a="1"/>
  <c r="IW19" i="4" a="1"/>
  <c r="FB122" i="2" a="1"/>
  <c r="BK231" i="4" a="1"/>
  <c r="IR198" i="4" a="1"/>
  <c r="CE230" i="4" a="1"/>
  <c r="FA223" i="2" a="1"/>
  <c r="EB232" i="4" a="1"/>
  <c r="IV19" i="4" a="1"/>
  <c r="IU217" i="4" a="1"/>
  <c r="IS188" i="4" a="1"/>
  <c r="FB12" i="2" a="1"/>
  <c r="HU232" i="4" a="1"/>
  <c r="FC51" i="2" a="1"/>
  <c r="IT8" i="4" a="1"/>
  <c r="IS98" i="4" a="1"/>
  <c r="HQ232" i="4" a="1"/>
  <c r="DT230" i="2" a="1"/>
  <c r="V232" i="2" a="1"/>
  <c r="FE115" i="2" a="1"/>
  <c r="CM230" i="4" a="1"/>
  <c r="FC47" i="2" a="1"/>
  <c r="D233" i="4" a="1"/>
  <c r="EW230" i="4" a="1"/>
  <c r="FA156" i="2" a="1"/>
  <c r="FH230" i="4" a="1"/>
  <c r="EL230" i="4" a="1"/>
  <c r="IQ147" i="4" a="1"/>
  <c r="IR170" i="4" a="1"/>
  <c r="FC37" i="2" a="1"/>
  <c r="CE233" i="2" a="1"/>
  <c r="IU56" i="4" a="1"/>
  <c r="FE122" i="2" a="1"/>
  <c r="FD10" i="2" a="1"/>
  <c r="FE77" i="2" a="1"/>
  <c r="FC146" i="2" a="1"/>
  <c r="HY234" i="4" a="1"/>
  <c r="CC232" i="4" a="1"/>
  <c r="FE233" i="4" a="1"/>
  <c r="DC232" i="4" a="1"/>
  <c r="IV156" i="4" a="1"/>
  <c r="IR207" i="4" a="1"/>
  <c r="GU230" i="4" a="1"/>
  <c r="FD60" i="2" a="1"/>
  <c r="HL233" i="4" a="1"/>
  <c r="IR77" i="4" a="1"/>
  <c r="AK232" i="2" a="1"/>
  <c r="DQ234" i="4" a="1"/>
  <c r="DH233" i="2" a="1"/>
  <c r="HG230" i="4" a="1"/>
  <c r="IR7" i="4" a="1"/>
  <c r="BU232" i="4" a="1"/>
  <c r="IA233" i="4" a="1"/>
  <c r="CJ232" i="2" a="1"/>
  <c r="IP82" i="4" a="1"/>
  <c r="BV230" i="2" a="1"/>
  <c r="AD233" i="2" a="1"/>
  <c r="EN231" i="2" a="1"/>
  <c r="BQ230" i="4" a="1"/>
  <c r="IS54" i="4" a="1"/>
  <c r="IS194" i="4" a="1"/>
  <c r="IP83" i="4" a="1"/>
  <c r="IT27" i="4" a="1"/>
  <c r="EK234" i="4" a="1"/>
  <c r="IS226" i="4" a="1"/>
  <c r="FD176" i="2" a="1"/>
  <c r="IT89" i="4" a="1"/>
  <c r="FC44" i="2" a="1"/>
  <c r="IS133" i="4" a="1"/>
  <c r="IP201" i="4" a="1"/>
  <c r="IR146" i="4" a="1"/>
  <c r="FE230" i="4" a="1"/>
  <c r="FA166" i="2" a="1"/>
  <c r="FB232" i="4" a="1"/>
  <c r="IR22" i="4" a="1"/>
  <c r="HV231" i="4" a="1"/>
  <c r="FE227" i="2" a="1"/>
  <c r="FB102" i="2" a="1"/>
  <c r="HM230" i="4" a="1"/>
  <c r="CX231" i="4" a="1"/>
  <c r="IU149" i="4" a="1"/>
  <c r="FS230" i="4" a="1"/>
  <c r="BR230" i="2" a="1"/>
  <c r="DY233" i="4" a="1"/>
  <c r="B232" i="2" a="1"/>
  <c r="FD56" i="2" a="1"/>
  <c r="DW231" i="2" a="1"/>
  <c r="IR133" i="4" a="1"/>
  <c r="GF230" i="4" a="1"/>
  <c r="IQ80" i="4" a="1"/>
  <c r="EN232" i="4" a="1"/>
  <c r="FD192" i="2" a="1"/>
  <c r="FD74" i="2" a="1"/>
  <c r="FE113" i="2" a="1"/>
  <c r="L234" i="4" a="1"/>
  <c r="FG230" i="4" a="1"/>
  <c r="IP106" i="4" a="1"/>
  <c r="FA57" i="2" a="1"/>
  <c r="BJ232" i="4" a="1"/>
  <c r="FA108" i="2" a="1"/>
  <c r="IS171" i="4" a="1"/>
  <c r="AA231" i="2" a="1"/>
  <c r="FH232" i="4" a="1"/>
  <c r="FE133" i="2" a="1"/>
  <c r="IR154" i="4" a="1"/>
  <c r="R230" i="4" a="1"/>
  <c r="EW231" i="4" a="1"/>
  <c r="EB231" i="4" a="1"/>
  <c r="IV55" i="4" a="1"/>
  <c r="EA230" i="4" a="1"/>
  <c r="IW110" i="4" a="1"/>
  <c r="BB232" i="4" a="1"/>
  <c r="IP127" i="4" a="1"/>
  <c r="IQ197" i="4" a="1"/>
  <c r="FA59" i="2" a="1"/>
  <c r="FA60" i="2" a="1"/>
  <c r="L232" i="4" a="1"/>
  <c r="AS232" i="2" a="1"/>
  <c r="FE137" i="2" a="1"/>
  <c r="HM234" i="4" a="1"/>
  <c r="HD232" i="4" a="1"/>
  <c r="IW163" i="4" a="1"/>
  <c r="IQ20" i="4" a="1"/>
  <c r="FZ231" i="4" a="1"/>
  <c r="FD75" i="2" a="1"/>
  <c r="IW228" i="4" a="1"/>
  <c r="IU146" i="4" a="1"/>
  <c r="I230" i="2" a="1"/>
  <c r="CS230" i="2" a="1"/>
  <c r="IS187" i="4" a="1"/>
  <c r="DC233" i="4" a="1"/>
  <c r="IF234" i="4" a="1"/>
  <c r="DM232" i="4" a="1"/>
  <c r="FE22" i="2" a="1"/>
  <c r="FD58" i="2" a="1"/>
  <c r="V232" i="4" a="1"/>
  <c r="IG232" i="4" a="1"/>
  <c r="IW157" i="4" a="1"/>
  <c r="ED234" i="4" a="1"/>
  <c r="EE234" i="2" a="1"/>
  <c r="IR54" i="4" a="1"/>
  <c r="FD48" i="2" a="1"/>
  <c r="FC173" i="2" a="1"/>
  <c r="FE84" i="2" a="1"/>
  <c r="DD230" i="4" a="1"/>
  <c r="FA97" i="2" a="1"/>
  <c r="FD174" i="2" a="1"/>
  <c r="DP233" i="4" a="1"/>
  <c r="IV122" i="4" a="1"/>
  <c r="FD8" i="2" a="1"/>
  <c r="D231" i="4" a="1"/>
  <c r="IW64" i="4" a="1"/>
  <c r="IQ179" i="4" a="1"/>
  <c r="FB187" i="2" a="1"/>
  <c r="FD29" i="2" a="1"/>
  <c r="IB230" i="4" a="1"/>
  <c r="BA232" i="4" a="1"/>
  <c r="IR23" i="4" a="1"/>
  <c r="DH230" i="2" a="1"/>
  <c r="IU125" i="4" a="1"/>
  <c r="FC231" i="4" a="1"/>
  <c r="BO233" i="4" a="1"/>
  <c r="FC48" i="2" a="1"/>
  <c r="GX231" i="4" a="1"/>
  <c r="IR49" i="4" a="1"/>
  <c r="FD103" i="2" a="1"/>
  <c r="EZ231" i="4" a="1"/>
  <c r="AS232" i="4" a="1"/>
  <c r="IU116" i="4" a="1"/>
  <c r="IT111" i="4" a="1"/>
  <c r="IW212" i="4" a="1"/>
  <c r="BV231" i="4" a="1"/>
  <c r="S233" i="2" a="1"/>
  <c r="IQ100" i="4" a="1"/>
  <c r="BI230" i="2" a="1"/>
  <c r="FE112" i="2" a="1"/>
  <c r="FE50" i="2" a="1"/>
  <c r="BN231" i="2" a="1"/>
  <c r="IR102" i="4" a="1"/>
  <c r="CT234" i="2" a="1"/>
  <c r="C234" i="2" a="1"/>
  <c r="BR232" i="4" a="1"/>
  <c r="IT168" i="4" a="1"/>
  <c r="FE21" i="2" a="1"/>
  <c r="IS215" i="4" a="1"/>
  <c r="BH232" i="4" a="1"/>
  <c r="IR204" i="4" a="1"/>
  <c r="DR233" i="4" a="1"/>
  <c r="IS198" i="4" a="1"/>
  <c r="IT180" i="4" a="1"/>
  <c r="FL233" i="4" a="1"/>
  <c r="FC57" i="2" a="1"/>
  <c r="CZ232" i="4" a="1"/>
  <c r="EL231" i="2" a="1"/>
  <c r="IQ134" i="4" a="1"/>
  <c r="N231" i="4" a="1"/>
  <c r="J231" i="2" a="1"/>
  <c r="BK234" i="4" a="1"/>
  <c r="BR231" i="2" a="1"/>
  <c r="IU129" i="4" a="1"/>
  <c r="AR233" i="4" a="1"/>
  <c r="EJ231" i="4" a="1"/>
  <c r="IU112" i="4" a="1"/>
  <c r="FC149" i="2" a="1"/>
  <c r="CQ234" i="2" a="1"/>
  <c r="FC177" i="2" a="1"/>
  <c r="BJ234" i="4" a="1"/>
  <c r="ET234" i="2" a="1"/>
  <c r="DM234" i="4" a="1"/>
  <c r="IS227" i="4" a="1"/>
  <c r="IU29" i="4" a="1"/>
  <c r="IS175" i="4" a="1"/>
  <c r="G230" i="4" a="1"/>
  <c r="IR172" i="4" a="1"/>
  <c r="IS75" i="4" a="1"/>
  <c r="IQ49" i="4" a="1"/>
  <c r="EI234" i="4" a="1"/>
  <c r="HF230" i="4" a="1"/>
  <c r="FD55" i="2" a="1"/>
  <c r="IW65" i="4" a="1"/>
  <c r="FC109" i="2" a="1"/>
  <c r="IP161" i="4" a="1"/>
  <c r="FA221" i="2" a="1"/>
  <c r="IQ208" i="4" a="1"/>
  <c r="FA24" i="2" a="1"/>
  <c r="DR234" i="2" a="1"/>
  <c r="CT230" i="2" a="1"/>
  <c r="FB184" i="2" a="1"/>
  <c r="IR86" i="4" a="1"/>
  <c r="IU169" i="4" a="1"/>
  <c r="DJ230" i="4" a="1"/>
  <c r="DW234" i="2" a="1"/>
  <c r="FM234" i="4" a="1"/>
  <c r="AP232" i="4" a="1"/>
  <c r="IV66" i="4" a="1"/>
  <c r="EH233" i="4" a="1"/>
  <c r="IV165" i="4" a="1"/>
  <c r="IP219" i="4" a="1"/>
  <c r="FE205" i="2" a="1"/>
  <c r="BW230" i="2" a="1"/>
  <c r="AU232" i="2" a="1"/>
  <c r="FA155" i="2" a="1"/>
  <c r="IT7" i="4" a="1"/>
  <c r="AZ230" i="4" a="1"/>
  <c r="IU136" i="4" a="1"/>
  <c r="IV60" i="4" a="1"/>
  <c r="S232" i="2" a="1"/>
  <c r="HD234" i="4" a="1"/>
  <c r="CA232" i="4" a="1"/>
  <c r="CJ230" i="4" a="1"/>
  <c r="DI231" i="4" a="1"/>
  <c r="IT194" i="4" a="1"/>
  <c r="DZ230" i="2" a="1"/>
  <c r="IW48" i="4" a="1"/>
  <c r="CG230" i="2" a="1"/>
  <c r="FA231" i="4" a="1"/>
  <c r="FE211" i="2" a="1"/>
  <c r="IT191" i="4" a="1"/>
  <c r="IW158" i="4" a="1"/>
  <c r="IT141" i="4" a="1"/>
  <c r="AD230" i="2" a="1"/>
  <c r="IQ178" i="4" a="1"/>
  <c r="IR142" i="4" a="1"/>
  <c r="FE71" i="2" a="1"/>
  <c r="IT134" i="4" a="1"/>
  <c r="B231" i="2" a="1"/>
  <c r="IT129" i="4" a="1"/>
  <c r="FN230" i="4" a="1"/>
  <c r="IV150" i="4" a="1"/>
  <c r="AL232" i="2" a="1"/>
  <c r="FB45" i="2" a="1"/>
  <c r="IP141" i="4" a="1"/>
  <c r="CT233" i="2" a="1"/>
  <c r="FC45" i="2" a="1"/>
  <c r="AG234" i="2" a="1"/>
  <c r="IS57" i="4" a="1"/>
  <c r="IV99" i="4" a="1"/>
  <c r="AQ230" i="4" a="1"/>
  <c r="AG230" i="4" a="1"/>
  <c r="GC233" i="4" a="1"/>
  <c r="FE154" i="2" a="1"/>
  <c r="FT231" i="4" a="1"/>
  <c r="T234" i="2" a="1"/>
  <c r="IT120" i="4" a="1"/>
  <c r="IU135" i="4" a="1"/>
  <c r="FM231" i="4" a="1"/>
  <c r="FU231" i="4" a="1"/>
  <c r="FB129" i="2" a="1"/>
  <c r="FC157" i="2" a="1"/>
  <c r="HI230" i="4" a="1"/>
  <c r="IS166" i="4" a="1"/>
  <c r="BJ230" i="4" a="1"/>
  <c r="FT234" i="4" a="1"/>
  <c r="FA165" i="2" a="1"/>
  <c r="EI230" i="2" a="1"/>
  <c r="DM233" i="4" a="1"/>
  <c r="IR76" i="4" a="1"/>
  <c r="DJ230" i="2" a="1"/>
  <c r="IV172" i="4" a="1"/>
  <c r="AF233" i="2" a="1"/>
  <c r="FA25" i="2" a="1"/>
  <c r="FD109" i="2" a="1"/>
  <c r="IT68" i="4" a="1"/>
  <c r="AK233" i="4" a="1"/>
  <c r="BS232" i="4" a="1"/>
  <c r="IR125" i="4" a="1"/>
  <c r="FB100" i="2" a="1"/>
  <c r="DV234" i="4" a="1"/>
  <c r="FD194" i="2" a="1"/>
  <c r="IR107" i="4" a="1"/>
  <c r="IU147" i="4" a="1"/>
  <c r="IQ171" i="4" a="1"/>
  <c r="DD232" i="2" a="1"/>
  <c r="FC16" i="2" a="1"/>
  <c r="IS193" i="4" a="1"/>
  <c r="FC67" i="2" a="1"/>
  <c r="IR38" i="4" a="1"/>
  <c r="BK234" i="2" a="1"/>
  <c r="FD7" i="2" a="1"/>
  <c r="FB95" i="2" a="1"/>
  <c r="IR67" i="4" a="1"/>
  <c r="IV119" i="4" a="1"/>
  <c r="IU45" i="4" a="1"/>
  <c r="IT174" i="4" a="1"/>
  <c r="IW126" i="4" a="1"/>
  <c r="FM232" i="4" a="1"/>
  <c r="Q230" i="4" a="1"/>
  <c r="HP233" i="4" a="1"/>
  <c r="CN230" i="2" a="1"/>
  <c r="IS65" i="4" a="1"/>
  <c r="IT58" i="4" a="1"/>
  <c r="FD217" i="2" a="1"/>
  <c r="IP62" i="4" a="1"/>
  <c r="FB164" i="2" a="1"/>
  <c r="IA230" i="4" a="1"/>
  <c r="FB167" i="2" a="1"/>
  <c r="GK230" i="4" a="1"/>
  <c r="CP234" i="2" a="1"/>
  <c r="FC151" i="2" a="1"/>
  <c r="FD23" i="2" a="1"/>
  <c r="HY232" i="4" a="1"/>
  <c r="FC134" i="2" a="1"/>
  <c r="IU162" i="4" a="1"/>
  <c r="IT94" i="4" a="1"/>
  <c r="BK230" i="4" a="1"/>
  <c r="IT212" i="4" a="1"/>
  <c r="FE173" i="2" a="1"/>
  <c r="IQ19" i="4" a="1"/>
  <c r="IU70" i="4" a="1"/>
  <c r="CF234" i="2" a="1"/>
  <c r="IU200" i="4" a="1"/>
  <c r="IT17" i="4" a="1"/>
  <c r="FJ233" i="4" a="1"/>
  <c r="IV167" i="4" a="1"/>
  <c r="IR13" i="4" a="1"/>
  <c r="U230" i="4" a="1"/>
  <c r="IP107" i="4" a="1"/>
  <c r="FD175" i="2" a="1"/>
  <c r="EU231" i="4" a="1"/>
  <c r="IW209" i="4" a="1"/>
  <c r="AD231" i="4" a="1"/>
  <c r="FE58" i="2" a="1"/>
  <c r="BG231" i="2" a="1"/>
  <c r="AI232" i="2" a="1"/>
  <c r="DO234" i="2" a="1"/>
  <c r="FR234" i="4" a="1"/>
  <c r="BF234" i="4" a="1"/>
  <c r="BB231" i="4" a="1"/>
  <c r="FE102" i="2" a="1"/>
  <c r="IS229" i="4" a="1"/>
  <c r="DK231" i="2" a="1"/>
  <c r="IP148" i="4" a="1"/>
  <c r="IQ53" i="4" a="1"/>
  <c r="CM231" i="2" a="1"/>
  <c r="FE149" i="2" a="1"/>
  <c r="K230" i="4" a="1"/>
  <c r="IV25" i="4" a="1"/>
  <c r="B231" i="4" a="1"/>
  <c r="FA207" i="2" a="1"/>
  <c r="FB216" i="2" a="1"/>
  <c r="FC203" i="2" a="1"/>
  <c r="X234" i="4" a="1"/>
  <c r="DK233" i="4" a="1"/>
  <c r="DE234" i="2" a="1"/>
  <c r="IW67" i="4" a="1"/>
  <c r="FD225" i="2" a="1"/>
  <c r="H232" i="4" a="1"/>
  <c r="IJ232" i="4" a="1"/>
  <c r="CT231" i="2" a="1"/>
  <c r="IS44" i="4" a="1"/>
  <c r="IR208" i="4" a="1"/>
  <c r="AF233" i="4" a="1"/>
  <c r="IQ102" i="4" a="1"/>
  <c r="IT70" i="4" a="1"/>
  <c r="IS86" i="4" a="1"/>
  <c r="IT172" i="4" a="1"/>
  <c r="M230" i="2" a="1"/>
  <c r="IN234" i="4" a="1"/>
  <c r="M233" i="2" a="1"/>
  <c r="FD117" i="2" a="1"/>
  <c r="FE169" i="2" a="1"/>
  <c r="IS154" i="4" a="1"/>
  <c r="FA177" i="2" a="1"/>
  <c r="BV234" i="4" a="1"/>
  <c r="IV125" i="4" a="1"/>
  <c r="IS186" i="4" a="1"/>
  <c r="BM230" i="4" a="1"/>
  <c r="GM230" i="4" a="1"/>
  <c r="IT92" i="4" a="1"/>
  <c r="FA202" i="2" a="1"/>
  <c r="EL234" i="2" a="1"/>
  <c r="FE129" i="2" a="1"/>
  <c r="FD187" i="2" a="1"/>
  <c r="AB232" i="4" a="1"/>
  <c r="IU86" i="4" a="1"/>
  <c r="GA233" i="4" a="1"/>
  <c r="FE139" i="2" a="1"/>
  <c r="IU163" i="4" a="1"/>
  <c r="BR232" i="2" a="1"/>
  <c r="IP117" i="4" a="1"/>
  <c r="GH233" i="4" a="1"/>
  <c r="BS234" i="2" a="1"/>
  <c r="IS157" i="4" a="1"/>
  <c r="IW59" i="4" a="1"/>
  <c r="ES231" i="4" a="1"/>
  <c r="AA234" i="2" a="1"/>
  <c r="DZ232" i="2" a="1"/>
  <c r="IT26" i="4" a="1"/>
  <c r="G232" i="4" a="1"/>
  <c r="IV71" i="4" a="1"/>
  <c r="Q233" i="4" a="1"/>
  <c r="BX233" i="2" a="1"/>
  <c r="HN232" i="4" a="1"/>
  <c r="EU234" i="4" a="1"/>
  <c r="CA234" i="2" a="1"/>
  <c r="FD179" i="2" a="1"/>
  <c r="IP144" i="4" a="1"/>
  <c r="BN233" i="4" a="1"/>
  <c r="GV233" i="4" a="1"/>
  <c r="IP189" i="4" a="1"/>
  <c r="IP131" i="4" a="1"/>
  <c r="FB217" i="2" a="1"/>
  <c r="IS146" i="4" a="1"/>
  <c r="FE25" i="2" a="1"/>
  <c r="IT188" i="4" a="1"/>
  <c r="FE92" i="2" a="1"/>
  <c r="FD152" i="2" a="1"/>
  <c r="IP95" i="4" a="1"/>
  <c r="BI233" i="2" a="1"/>
  <c r="IU19" i="4" a="1"/>
  <c r="IR211" i="4" a="1"/>
  <c r="IW113" i="4" a="1"/>
  <c r="FE130" i="2" a="1"/>
  <c r="FB81" i="2" a="1"/>
  <c r="IP207" i="4" a="1"/>
  <c r="CI232" i="4" a="1"/>
  <c r="FC140" i="2" a="1"/>
  <c r="IT200" i="4" a="1"/>
  <c r="BL232" i="4" a="1"/>
  <c r="IR104" i="4" a="1"/>
  <c r="FP233" i="4" a="1"/>
  <c r="FA50" i="2" a="1"/>
  <c r="AY230" i="4" a="1"/>
  <c r="FE134" i="2" a="1"/>
  <c r="IS128" i="4" a="1"/>
  <c r="IR193" i="4" a="1"/>
  <c r="IR128" i="4" a="1"/>
  <c r="FB207" i="2" a="1"/>
  <c r="IW117" i="4" a="1"/>
  <c r="IW90" i="4" a="1"/>
  <c r="IS19" i="4" a="1"/>
  <c r="BT232" i="4" a="1"/>
  <c r="IU192" i="4" a="1"/>
  <c r="IP221" i="4" a="1"/>
  <c r="HZ233" i="4" a="1"/>
  <c r="IP45" i="4" a="1"/>
  <c r="BO231" i="4" a="1"/>
  <c r="BN232" i="4" a="1"/>
  <c r="IQ141" i="4" a="1"/>
  <c r="IS185" i="4" a="1"/>
  <c r="DF232" i="4" a="1"/>
  <c r="FA112" i="2" a="1"/>
  <c r="CH232" i="2" a="1"/>
  <c r="IU85" i="4" a="1"/>
  <c r="IR37" i="4" a="1"/>
  <c r="IS14" i="4" a="1"/>
  <c r="BM233" i="2" a="1"/>
  <c r="IV36" i="4" a="1"/>
  <c r="FD93" i="2" a="1"/>
  <c r="FC220" i="2" a="1"/>
  <c r="FD164" i="2" a="1"/>
  <c r="IV222" i="4" a="1"/>
  <c r="FD157" i="2" a="1"/>
  <c r="FE152" i="2" a="1"/>
  <c r="FC74" i="2" a="1"/>
  <c r="IP227" i="4" a="1"/>
  <c r="FB215" i="2" a="1"/>
  <c r="IQ41" i="4" a="1"/>
  <c r="AA232" i="4" a="1"/>
  <c r="BN234" i="2" a="1"/>
  <c r="FA14" i="2" a="1"/>
  <c r="FA114" i="2" a="1"/>
  <c r="IS15" i="4" a="1"/>
  <c r="IR31" i="4" a="1"/>
  <c r="CX233" i="2" a="1"/>
  <c r="IV133" i="4" a="1"/>
  <c r="CN232" i="2" a="1"/>
  <c r="IT83" i="4" a="1"/>
  <c r="GM234" i="4" a="1"/>
  <c r="IP188" i="4" a="1"/>
  <c r="IS203" i="4" a="1"/>
  <c r="FB144" i="2" a="1"/>
  <c r="IW219" i="4" a="1"/>
  <c r="FE207" i="2" a="1"/>
  <c r="EH232" i="4" a="1"/>
  <c r="IP52" i="4" a="1"/>
  <c r="IW140" i="4" a="1"/>
  <c r="IV53" i="4" a="1"/>
  <c r="EJ231" i="2" a="1"/>
  <c r="IR157" i="4" a="1"/>
  <c r="IP220" i="4" a="1"/>
  <c r="FC94" i="2" a="1"/>
  <c r="FE188" i="2" a="1"/>
  <c r="EE232" i="2" a="1"/>
  <c r="IQ158" i="4" a="1"/>
  <c r="ER232" i="4" a="1"/>
  <c r="EF230" i="2" a="1"/>
  <c r="IV57" i="4" a="1"/>
  <c r="IP27" i="4" a="1"/>
  <c r="AS230" i="4" a="1"/>
  <c r="B233" i="2" a="1"/>
  <c r="EO232" i="2" a="1"/>
  <c r="IT160" i="4" a="1"/>
  <c r="AF232" i="2" a="1"/>
  <c r="Z232" i="4" a="1"/>
  <c r="EQ231" i="2" a="1"/>
  <c r="IP80" i="4" a="1"/>
  <c r="IR180" i="4" a="1"/>
  <c r="FG232" i="4" a="1"/>
  <c r="DY231" i="2" a="1"/>
  <c r="IP149" i="4" a="1"/>
  <c r="DO231" i="4" a="1"/>
  <c r="FC172" i="2" a="1"/>
  <c r="AP234" i="2" a="1"/>
  <c r="FC198" i="2" a="1"/>
  <c r="FB59" i="2" a="1"/>
  <c r="U231" i="4" a="1"/>
  <c r="IS76" i="4" a="1"/>
  <c r="CM233" i="4" a="1"/>
  <c r="IV106" i="4" a="1"/>
  <c r="AR231" i="4" a="1"/>
  <c r="FC209" i="2" a="1"/>
  <c r="DV231" i="2" a="1"/>
  <c r="IT22" i="4" a="1"/>
  <c r="FC36" i="2" a="1"/>
  <c r="Q232" i="2" a="1"/>
  <c r="IL232" i="4" a="1"/>
  <c r="FJ231" i="4" a="1"/>
  <c r="G231" i="4" a="1"/>
  <c r="FC223" i="2" a="1"/>
  <c r="DA234" i="2" a="1"/>
  <c r="IS137" i="4" a="1"/>
  <c r="CU230" i="4" a="1"/>
  <c r="BP231" i="2" a="1"/>
  <c r="BL233" i="2" a="1"/>
  <c r="DM232" i="2" a="1"/>
  <c r="BH233" i="4" a="1"/>
  <c r="IU38" i="4" a="1"/>
  <c r="FA160" i="2" a="1"/>
  <c r="EN230" i="4" a="1"/>
  <c r="AX233" i="2" a="1"/>
  <c r="IS184" i="4" a="1"/>
  <c r="IR52" i="4" a="1"/>
  <c r="IU119" i="4" a="1"/>
  <c r="CX234" i="2" a="1"/>
  <c r="IS205" i="4" a="1"/>
  <c r="FB78" i="2" a="1"/>
  <c r="N230" i="4" a="1"/>
  <c r="IR218" i="4" a="1"/>
  <c r="F234" i="4" a="1"/>
  <c r="IR100" i="4" a="1"/>
  <c r="FC137" i="2" a="1"/>
  <c r="IS202" i="4" a="1"/>
  <c r="HA234" i="4" a="1"/>
  <c r="IT76" i="4" a="1"/>
  <c r="EV232" i="2" a="1"/>
  <c r="FC20" i="2" a="1"/>
  <c r="IU215" i="4" a="1"/>
  <c r="IS42" i="4" a="1"/>
  <c r="FL232" i="4" a="1"/>
  <c r="FC11" i="2" a="1"/>
  <c r="FA122" i="2" a="1"/>
  <c r="FA199" i="2" a="1"/>
  <c r="IV140" i="4" a="1"/>
  <c r="EC232" i="2" a="1"/>
  <c r="FB203" i="2" a="1"/>
  <c r="DE233" i="2" a="1"/>
  <c r="FA157" i="2" a="1"/>
  <c r="CX232" i="2" a="1"/>
  <c r="FC171" i="2" a="1"/>
  <c r="HG231" i="4" a="1"/>
  <c r="IQ150" i="4" a="1"/>
  <c r="IL234" i="4" a="1"/>
  <c r="IQ84" i="4" a="1"/>
  <c r="IU226" i="4" a="1"/>
  <c r="IQ108" i="4" a="1"/>
  <c r="EK232" i="4" a="1"/>
  <c r="IQ115" i="4" a="1"/>
  <c r="DP233" i="2" a="1"/>
  <c r="IG230" i="4" a="1"/>
  <c r="IS21" i="4" a="1"/>
  <c r="IV109" i="4" a="1"/>
  <c r="IV24" i="4" a="1"/>
  <c r="FE142" i="2" a="1"/>
  <c r="FB114" i="2" a="1"/>
  <c r="FK234" i="4" a="1"/>
  <c r="FA137" i="2" a="1"/>
  <c r="FC87" i="2" a="1"/>
  <c r="HA232" i="4" a="1"/>
  <c r="FB172" i="2" a="1"/>
  <c r="IR65" i="4" a="1"/>
  <c r="ID232" i="4" a="1"/>
  <c r="IT136" i="4" a="1"/>
  <c r="GZ230" i="4" a="1"/>
  <c r="IV163" i="4" a="1"/>
  <c r="IR185" i="4" a="1"/>
  <c r="GB230" i="4" a="1"/>
  <c r="IR70" i="4" a="1"/>
  <c r="DZ234" i="4" a="1"/>
  <c r="IP47" i="4" a="1"/>
  <c r="EJ234" i="2" a="1"/>
  <c r="IU140" i="4" a="1"/>
  <c r="BD232" i="2" a="1"/>
  <c r="CV234" i="2" a="1"/>
  <c r="IW36" i="4" a="1"/>
  <c r="AB234" i="2" a="1"/>
  <c r="IH230" i="4" a="1"/>
  <c r="AJ232" i="2" a="1"/>
  <c r="F230" i="2" a="1"/>
  <c r="FA8" i="2" a="1"/>
  <c r="IS60" i="4" a="1"/>
  <c r="EX232" i="2" a="1"/>
  <c r="IP11" i="4" a="1"/>
  <c r="EH230" i="4" a="1"/>
  <c r="IV20" i="4" a="1"/>
  <c r="BP232" i="2" a="1"/>
  <c r="G234" i="4" a="1"/>
  <c r="GT233" i="4" a="1"/>
  <c r="IV208" i="4" a="1"/>
  <c r="AD234" i="2" a="1"/>
  <c r="IW26" i="4" a="1"/>
  <c r="IR205" i="4" a="1"/>
  <c r="FB153" i="2" a="1"/>
  <c r="IR32" i="4" a="1"/>
  <c r="IU197" i="4" a="1"/>
  <c r="FD234" i="4" a="1"/>
  <c r="FA13" i="2" a="1"/>
  <c r="DQ234" i="2" a="1"/>
  <c r="FL234" i="4" a="1"/>
  <c r="IS53" i="4" a="1"/>
  <c r="ED231" i="4" a="1"/>
  <c r="AH230" i="4" a="1"/>
  <c r="AO234" i="2" a="1"/>
  <c r="DZ230" i="4" a="1"/>
  <c r="GY234" i="4" a="1"/>
  <c r="IR12" i="4" a="1"/>
  <c r="FE185" i="2" a="1"/>
  <c r="IP41" i="4" a="1"/>
  <c r="IQ8" i="4" a="1"/>
  <c r="IS69" i="4" a="1"/>
  <c r="EV232" i="4" a="1"/>
  <c r="T233" i="4" a="1"/>
  <c r="BQ233" i="2" a="1"/>
  <c r="IU55" i="4" a="1"/>
  <c r="IM232" i="4" a="1"/>
  <c r="FY231" i="4" a="1"/>
  <c r="AS233" i="2" a="1"/>
  <c r="AV231" i="2" a="1"/>
  <c r="IU132" i="4" a="1"/>
  <c r="FC224" i="2" a="1"/>
  <c r="IP224" i="4" a="1"/>
  <c r="FA87" i="2" a="1"/>
  <c r="IU24" i="4" a="1"/>
  <c r="AX231" i="4" a="1"/>
  <c r="ED230" i="4" a="1"/>
  <c r="FA106" i="2" a="1"/>
  <c r="FC113" i="2" a="1"/>
  <c r="IQ181" i="4" a="1"/>
  <c r="FA216" i="2" a="1"/>
  <c r="FE38" i="2" a="1"/>
  <c r="HU233" i="4" a="1"/>
  <c r="FL231" i="4" a="1"/>
  <c r="M233" i="4" a="1"/>
  <c r="IP10" i="4" a="1"/>
  <c r="CY233" i="4" a="1"/>
  <c r="BP233" i="2" a="1"/>
  <c r="IR112" i="4" a="1"/>
  <c r="BC234" i="2" a="1"/>
  <c r="IV21" i="4" a="1"/>
  <c r="AH234" i="2" a="1"/>
  <c r="EF232" i="2" a="1"/>
  <c r="FC8" i="2" a="1"/>
  <c r="IR28" i="4" a="1"/>
  <c r="AH231" i="4" a="1"/>
  <c r="AO234" i="4" a="1"/>
  <c r="CG231" i="2" a="1"/>
  <c r="FE114" i="2" a="1"/>
  <c r="FB23" i="2" a="1"/>
  <c r="IP140" i="4" a="1"/>
  <c r="X231" i="2" a="1"/>
  <c r="FH231" i="4" a="1"/>
  <c r="G231" i="2" a="1"/>
  <c r="IU7" i="4" a="1"/>
  <c r="IQ166" i="4" a="1"/>
  <c r="AL230" i="2" a="1"/>
  <c r="BH232" i="2" a="1"/>
  <c r="N231" i="2" a="1"/>
  <c r="FE155" i="2" a="1"/>
  <c r="FA31" i="2" a="1"/>
  <c r="IT130" i="4" a="1"/>
  <c r="IW96" i="4" a="1"/>
  <c r="FO234" i="4" a="1"/>
  <c r="FA135" i="2" a="1"/>
  <c r="FC64" i="2" a="1"/>
  <c r="BA230" i="4" a="1"/>
  <c r="FC31" i="2" a="1"/>
  <c r="FD119" i="2" a="1"/>
  <c r="FX230" i="4" a="1"/>
  <c r="IS124" i="4" a="1"/>
  <c r="IT65" i="4" a="1"/>
  <c r="IT161" i="4" a="1"/>
  <c r="FF230" i="4" a="1"/>
  <c r="EC234" i="2" a="1"/>
  <c r="CF233" i="2" a="1"/>
  <c r="DK231" i="4" a="1"/>
  <c r="IU159" i="4" a="1"/>
  <c r="FC136" i="2" a="1"/>
  <c r="BV233" i="2" a="1"/>
  <c r="C231" i="4" a="1"/>
  <c r="GH231" i="4" a="1"/>
  <c r="FD33" i="2" a="1"/>
  <c r="FC55" i="2" a="1"/>
  <c r="IQ62" i="4" a="1"/>
  <c r="IQ195" i="4" a="1"/>
  <c r="FC205" i="2" a="1"/>
  <c r="EZ233" i="2" a="1"/>
  <c r="IJ230" i="4" a="1"/>
  <c r="R233" i="2" a="1"/>
  <c r="DJ234" i="4" a="1"/>
  <c r="DA234" i="4" a="1"/>
  <c r="BQ231" i="2" a="1"/>
  <c r="IR39" i="4" a="1"/>
  <c r="IV32" i="4" a="1"/>
  <c r="IT18" i="4" a="1"/>
  <c r="IP65" i="4" a="1"/>
  <c r="IU14" i="4" a="1"/>
  <c r="IP222" i="4" a="1"/>
  <c r="IW85" i="4" a="1"/>
  <c r="IV107" i="4" a="1"/>
  <c r="IP204" i="4" a="1"/>
  <c r="K230" i="2" a="1"/>
  <c r="FD201" i="2" a="1"/>
  <c r="HR232" i="4" a="1"/>
  <c r="IW148" i="4" a="1"/>
  <c r="FD199" i="2" a="1"/>
  <c r="AS231" i="2" a="1"/>
  <c r="IV101" i="4" a="1"/>
  <c r="FB224" i="2" a="1"/>
  <c r="CY231" i="4" a="1"/>
  <c r="IP98" i="4" a="1"/>
  <c r="FB105" i="2" a="1"/>
  <c r="IT159" i="4" a="1"/>
  <c r="GO232" i="4" a="1"/>
  <c r="FD155" i="2" a="1"/>
  <c r="IP181" i="4" a="1"/>
  <c r="H231" i="2" a="1"/>
  <c r="BW234" i="4" a="1"/>
  <c r="FD135" i="2" a="1"/>
  <c r="FD182" i="2" a="1"/>
  <c r="IR97" i="4" a="1"/>
  <c r="FD210" i="2" a="1"/>
  <c r="Z234" i="4" a="1"/>
  <c r="IQ72" i="4" a="1"/>
  <c r="IR175" i="4" a="1"/>
  <c r="FA99" i="2" a="1"/>
  <c r="ER234" i="4" a="1"/>
  <c r="BB233" i="2" a="1"/>
  <c r="IU110" i="4" a="1"/>
  <c r="FE19" i="2" a="1"/>
  <c r="IP223" i="4" a="1"/>
  <c r="AT234" i="2" a="1"/>
  <c r="FC7" i="2" a="1"/>
  <c r="FA111" i="2" a="1"/>
  <c r="FD53" i="2" a="1"/>
  <c r="HP232" i="4" a="1"/>
  <c r="IQ89" i="4" a="1"/>
  <c r="IS88" i="4" a="1"/>
  <c r="DS230" i="2" a="1"/>
  <c r="IR203" i="4" a="1"/>
  <c r="GR232" i="4" a="1"/>
  <c r="CS234" i="4" a="1"/>
  <c r="AG233" i="2" a="1"/>
  <c r="FB140" i="2" a="1"/>
  <c r="IW155" i="4" a="1"/>
  <c r="IW31" i="4" a="1"/>
  <c r="FB70" i="2" a="1"/>
  <c r="AL231" i="4" a="1"/>
  <c r="CB233" i="4" a="1"/>
  <c r="IP216" i="4" a="1"/>
  <c r="FE74" i="2" a="1"/>
  <c r="FE120" i="2" a="1"/>
  <c r="GY230" i="4" a="1"/>
  <c r="IC232" i="4" a="1"/>
  <c r="IQ65" i="4" a="1"/>
  <c r="FB8" i="2" a="1"/>
  <c r="U233" i="4" a="1"/>
  <c r="IW89" i="4" a="1"/>
  <c r="IQ200" i="4" a="1"/>
  <c r="FC103" i="2" a="1"/>
  <c r="FC35" i="2" a="1"/>
  <c r="IW34" i="4" a="1"/>
  <c r="FE128" i="2" a="1"/>
  <c r="IU75" i="4" a="1"/>
  <c r="EN234" i="4" a="1"/>
  <c r="IV54" i="4" a="1"/>
  <c r="IQ220" i="4" a="1"/>
  <c r="IW63" i="4" a="1"/>
  <c r="CX230" i="2" a="1"/>
  <c r="IP170" i="4" a="1"/>
  <c r="IR226" i="4" a="1"/>
  <c r="FD118" i="2" a="1"/>
  <c r="CG232" i="2" a="1"/>
  <c r="DG234" i="2" a="1"/>
  <c r="FE23" i="2" a="1"/>
  <c r="HR234" i="4" a="1"/>
  <c r="FB221" i="2" a="1"/>
  <c r="GI231" i="4" a="1"/>
  <c r="U232" i="2" a="1"/>
  <c r="IV169" i="4" a="1"/>
  <c r="IW172" i="4" a="1"/>
  <c r="BJ230" i="2" a="1"/>
  <c r="IS56" i="4" a="1"/>
  <c r="IP153" i="4" a="1"/>
  <c r="FB130" i="2" a="1"/>
  <c r="IW188" i="4" a="1"/>
  <c r="FC135" i="2" a="1"/>
  <c r="FC183" i="2" a="1"/>
  <c r="ES230" i="4" a="1"/>
  <c r="CZ234" i="2" a="1"/>
  <c r="CY230" i="4" a="1"/>
  <c r="FC189" i="2" a="1"/>
  <c r="FA113" i="2" a="1"/>
  <c r="FB104" i="2" a="1"/>
  <c r="FE145" i="2" a="1"/>
  <c r="FA78" i="2" a="1"/>
  <c r="IV8" i="4" a="1"/>
  <c r="X232" i="4" a="1"/>
  <c r="IU44" i="4" a="1"/>
  <c r="CS232" i="4" a="1"/>
  <c r="IU51" i="4" a="1"/>
  <c r="AP234" i="4" a="1"/>
  <c r="FU232" i="4" a="1"/>
  <c r="IP176" i="4" a="1"/>
  <c r="IQ221" i="4" a="1"/>
  <c r="P232" i="4" a="1"/>
  <c r="DB233" i="4" a="1"/>
  <c r="IS70" i="4" a="1"/>
  <c r="FD136" i="2" a="1"/>
  <c r="IQ138" i="4" a="1"/>
  <c r="EO233" i="4" a="1"/>
  <c r="CM233" i="2" a="1"/>
  <c r="EB234" i="2" a="1"/>
  <c r="ED233" i="4" a="1"/>
  <c r="IS43" i="4" a="1"/>
  <c r="AZ232" i="4" a="1"/>
  <c r="IR57" i="4" a="1"/>
  <c r="BD231" i="2" a="1"/>
  <c r="CL234" i="4" a="1"/>
  <c r="C230" i="2" a="1"/>
  <c r="CC234" i="4" a="1"/>
  <c r="BW234" i="2" a="1"/>
  <c r="IV74" i="4" a="1"/>
  <c r="P230" i="2" a="1"/>
  <c r="FB115" i="2" a="1"/>
  <c r="DE230" i="4" a="1"/>
  <c r="FC100" i="2" a="1"/>
  <c r="H232" i="2" a="1"/>
  <c r="EN234" i="2" a="1"/>
  <c r="IQ75" i="4" a="1"/>
  <c r="FE24" i="2" a="1"/>
  <c r="FB14" i="2" a="1"/>
  <c r="GL233" i="4" a="1"/>
  <c r="BA233" i="2" a="1"/>
  <c r="CP234" i="4" a="1"/>
  <c r="FA76" i="2" a="1"/>
  <c r="EM232" i="4" a="1"/>
  <c r="FE9" i="2" a="1"/>
  <c r="FB80" i="2" a="1"/>
  <c r="IP111" i="4" a="1"/>
  <c r="IS103" i="4" a="1"/>
  <c r="FC116" i="2" a="1"/>
  <c r="IR124" i="4" a="1"/>
  <c r="FD82" i="2" a="1"/>
  <c r="FE68" i="2" a="1"/>
  <c r="IQ51" i="4" a="1"/>
  <c r="IR176" i="4" a="1"/>
  <c r="FD61" i="2" a="1"/>
  <c r="IW193" i="4" a="1"/>
  <c r="FE67" i="2" a="1"/>
  <c r="IW112" i="4" a="1"/>
  <c r="AZ231" i="2" a="1"/>
  <c r="IQ219" i="4" a="1"/>
  <c r="HO233" i="4" a="1"/>
  <c r="IQ225" i="4" a="1"/>
  <c r="FA129" i="2" a="1"/>
  <c r="FA58" i="2" a="1"/>
  <c r="AW231" i="4" a="1"/>
  <c r="BU234" i="2" a="1"/>
  <c r="IW221" i="4" a="1"/>
  <c r="FA103" i="2" a="1"/>
  <c r="IW66" i="4" a="1"/>
  <c r="IW106" i="4" a="1"/>
  <c r="FB9" i="2" a="1"/>
  <c r="DJ232" i="2" a="1"/>
  <c r="AC233" i="2" a="1"/>
  <c r="IQ106" i="4" a="1"/>
  <c r="FD47" i="2" a="1"/>
  <c r="IR158" i="4" a="1"/>
  <c r="D230" i="4" a="1"/>
  <c r="FA90" i="2" a="1"/>
  <c r="IQ174" i="4" a="1"/>
  <c r="FB127" i="2" a="1"/>
  <c r="FC233" i="4" a="1"/>
  <c r="DV230" i="2" a="1"/>
  <c r="IT99" i="4" a="1"/>
  <c r="BX232" i="4" a="1"/>
  <c r="ES233" i="4" a="1"/>
  <c r="IU66" i="4" a="1"/>
  <c r="CB234" i="2" a="1"/>
  <c r="IU166" i="4" a="1"/>
  <c r="DH230" i="4" a="1"/>
  <c r="IT175" i="4" a="1"/>
  <c r="FA213" i="2" a="1"/>
  <c r="V233" i="2" a="1"/>
  <c r="BJ234" i="2" a="1"/>
  <c r="IU95" i="4" a="1"/>
  <c r="FC141" i="2" a="1"/>
  <c r="FE90" i="2" a="1"/>
  <c r="IP7" i="4" a="1"/>
  <c r="Q230" i="2" a="1"/>
  <c r="K232" i="4" a="1"/>
  <c r="FA38" i="2" a="1"/>
  <c r="FB156" i="2" a="1"/>
  <c r="DN232" i="4" a="1"/>
  <c r="IQ169" i="4" a="1"/>
  <c r="BF232" i="4" a="1"/>
  <c r="IU73" i="4" a="1"/>
  <c r="CM230" i="2" a="1"/>
  <c r="IQ217" i="4" a="1"/>
  <c r="FD116" i="2" a="1"/>
  <c r="IS217" i="4" a="1"/>
  <c r="FE121" i="2" a="1"/>
  <c r="BA234" i="2" a="1"/>
  <c r="IS64" i="4" a="1"/>
  <c r="IP60" i="4" a="1"/>
  <c r="IP32" i="4" a="1"/>
  <c r="HZ230" i="4" a="1"/>
  <c r="AJ233" i="4" a="1"/>
  <c r="IW41" i="4" a="1"/>
  <c r="IP225" i="4" a="1"/>
  <c r="FD163" i="2" a="1"/>
  <c r="FE125" i="2" a="1"/>
  <c r="HJ234" i="4" a="1"/>
  <c r="IW107" i="4" a="1"/>
  <c r="FA218" i="2" a="1"/>
  <c r="DH234" i="4" a="1"/>
  <c r="EV231" i="2" a="1"/>
  <c r="FD169" i="2" a="1"/>
  <c r="F233" i="2" a="1"/>
  <c r="IR183" i="4" a="1"/>
  <c r="AR232" i="4" a="1"/>
  <c r="AR232" i="4" l="1"/>
  <c r="IR183" i="4"/>
  <c r="F233" i="2"/>
  <c r="FD169" i="2"/>
  <c r="EV231" i="2"/>
  <c r="DH234" i="4"/>
  <c r="FA218" i="2"/>
  <c r="IW107" i="4"/>
  <c r="HJ234" i="4"/>
  <c r="FE125" i="2"/>
  <c r="FD163" i="2"/>
  <c r="IP225" i="4"/>
  <c r="IW41" i="4"/>
  <c r="AJ233" i="4"/>
  <c r="HZ230" i="4"/>
  <c r="IP32" i="4"/>
  <c r="IP60" i="4"/>
  <c r="IS64" i="4"/>
  <c r="BA234" i="2"/>
  <c r="FE121" i="2"/>
  <c r="IS217" i="4"/>
  <c r="FD116" i="2"/>
  <c r="IQ217" i="4"/>
  <c r="CM230" i="2"/>
  <c r="IU73" i="4"/>
  <c r="BF232" i="4"/>
  <c r="IQ169" i="4"/>
  <c r="DN232" i="4"/>
  <c r="FB156" i="2"/>
  <c r="FA38" i="2"/>
  <c r="K232" i="4"/>
  <c r="Q230" i="2"/>
  <c r="IP7" i="4"/>
  <c r="FE90" i="2"/>
  <c r="FC141" i="2"/>
  <c r="IU95" i="4"/>
  <c r="BJ234" i="2"/>
  <c r="V233" i="2"/>
  <c r="FA213" i="2"/>
  <c r="IT175" i="4"/>
  <c r="DH230" i="4"/>
  <c r="IU166" i="4"/>
  <c r="CB234" i="2"/>
  <c r="IU66" i="4"/>
  <c r="ES233" i="4"/>
  <c r="BX232" i="4"/>
  <c r="IT99" i="4"/>
  <c r="DV230" i="2"/>
  <c r="FC233" i="4"/>
  <c r="FB127" i="2"/>
  <c r="IQ174" i="4"/>
  <c r="FA90" i="2"/>
  <c r="D230" i="4"/>
  <c r="IR158" i="4"/>
  <c r="FD47" i="2"/>
  <c r="IQ106" i="4"/>
  <c r="AC233" i="2"/>
  <c r="DJ232" i="2"/>
  <c r="FB9" i="2"/>
  <c r="IW106" i="4"/>
  <c r="IW66" i="4"/>
  <c r="FA103" i="2"/>
  <c r="IW221" i="4"/>
  <c r="BU234" i="2"/>
  <c r="AW231" i="4"/>
  <c r="FA58" i="2"/>
  <c r="FA129" i="2"/>
  <c r="IQ225" i="4"/>
  <c r="HO233" i="4"/>
  <c r="IQ219" i="4"/>
  <c r="AZ231" i="2"/>
  <c r="IW112" i="4"/>
  <c r="FE67" i="2"/>
  <c r="IW193" i="4"/>
  <c r="FD61" i="2"/>
  <c r="IR176" i="4"/>
  <c r="IQ51" i="4"/>
  <c r="FE68" i="2"/>
  <c r="FD82" i="2"/>
  <c r="IR124" i="4"/>
  <c r="FC116" i="2"/>
  <c r="IS103" i="4"/>
  <c r="IP111" i="4"/>
  <c r="FB80" i="2"/>
  <c r="FE9" i="2"/>
  <c r="EM232" i="4"/>
  <c r="FA76" i="2"/>
  <c r="CP234" i="4"/>
  <c r="BA233" i="2"/>
  <c r="GL233" i="4"/>
  <c r="FB14" i="2"/>
  <c r="FE24" i="2"/>
  <c r="IQ75" i="4"/>
  <c r="EN234" i="2"/>
  <c r="H232" i="2"/>
  <c r="FC100" i="2"/>
  <c r="DE230" i="4"/>
  <c r="FB115" i="2"/>
  <c r="P230" i="2"/>
  <c r="IV74" i="4"/>
  <c r="BW234" i="2"/>
  <c r="CC234" i="4"/>
  <c r="C230" i="2"/>
  <c r="CL234" i="4"/>
  <c r="BD231" i="2"/>
  <c r="IR57" i="4"/>
  <c r="AZ232" i="4"/>
  <c r="IS43" i="4"/>
  <c r="ED233" i="4"/>
  <c r="EB234" i="2"/>
  <c r="CM233" i="2"/>
  <c r="EO233" i="4"/>
  <c r="IQ138" i="4"/>
  <c r="FD136" i="2"/>
  <c r="IS70" i="4"/>
  <c r="DB233" i="4"/>
  <c r="P232" i="4"/>
  <c r="IQ221" i="4"/>
  <c r="IP176" i="4"/>
  <c r="FU232" i="4"/>
  <c r="AP234" i="4"/>
  <c r="IU51" i="4"/>
  <c r="CS232" i="4"/>
  <c r="IU44" i="4"/>
  <c r="X232" i="4"/>
  <c r="IV8" i="4"/>
  <c r="FA78" i="2"/>
  <c r="FE145" i="2"/>
  <c r="FB104" i="2"/>
  <c r="FA113" i="2"/>
  <c r="FC189" i="2"/>
  <c r="CY230" i="4"/>
  <c r="CZ234" i="2"/>
  <c r="ES230" i="4"/>
  <c r="FC183" i="2"/>
  <c r="FC135" i="2"/>
  <c r="IW188" i="4"/>
  <c r="FB130" i="2"/>
  <c r="IP153" i="4"/>
  <c r="IS56" i="4"/>
  <c r="BJ230" i="2"/>
  <c r="IW172" i="4"/>
  <c r="IV169" i="4"/>
  <c r="U232" i="2"/>
  <c r="GI231" i="4"/>
  <c r="FB221" i="2"/>
  <c r="HR234" i="4"/>
  <c r="FE23" i="2"/>
  <c r="DG234" i="2"/>
  <c r="CG232" i="2"/>
  <c r="FD118" i="2"/>
  <c r="IR226" i="4"/>
  <c r="IP170" i="4"/>
  <c r="CX230" i="2"/>
  <c r="IW63" i="4"/>
  <c r="IQ220" i="4"/>
  <c r="IV54" i="4"/>
  <c r="EN234" i="4"/>
  <c r="IU75" i="4"/>
  <c r="FE128" i="2"/>
  <c r="IW34" i="4"/>
  <c r="FC35" i="2"/>
  <c r="FC103" i="2"/>
  <c r="IQ200" i="4"/>
  <c r="IW89" i="4"/>
  <c r="U233" i="4"/>
  <c r="FB8" i="2"/>
  <c r="IQ65" i="4"/>
  <c r="IC232" i="4"/>
  <c r="GY230" i="4"/>
  <c r="FE120" i="2"/>
  <c r="FE74" i="2"/>
  <c r="IP216" i="4"/>
  <c r="CB233" i="4"/>
  <c r="AL231" i="4"/>
  <c r="FB70" i="2"/>
  <c r="IW31" i="4"/>
  <c r="IW155" i="4"/>
  <c r="FB140" i="2"/>
  <c r="AG233" i="2"/>
  <c r="CS234" i="4"/>
  <c r="GR232" i="4"/>
  <c r="IR203" i="4"/>
  <c r="DS230" i="2"/>
  <c r="IS88" i="4"/>
  <c r="IQ89" i="4"/>
  <c r="HP232" i="4"/>
  <c r="FD53" i="2"/>
  <c r="FA111" i="2"/>
  <c r="FC7" i="2"/>
  <c r="AT234" i="2"/>
  <c r="IP223" i="4"/>
  <c r="FE19" i="2"/>
  <c r="IU110" i="4"/>
  <c r="BB233" i="2"/>
  <c r="ER234" i="4"/>
  <c r="FA99" i="2"/>
  <c r="IR175" i="4"/>
  <c r="IQ72" i="4"/>
  <c r="Z234" i="4"/>
  <c r="FD210" i="2"/>
  <c r="IR97" i="4"/>
  <c r="FD182" i="2"/>
  <c r="FD135" i="2"/>
  <c r="BW234" i="4"/>
  <c r="H231" i="2"/>
  <c r="IP181" i="4"/>
  <c r="FD155" i="2"/>
  <c r="GO232" i="4"/>
  <c r="IT159" i="4"/>
  <c r="FB105" i="2"/>
  <c r="IP98" i="4"/>
  <c r="CY231" i="4"/>
  <c r="FB224" i="2"/>
  <c r="IV101" i="4"/>
  <c r="AS231" i="2"/>
  <c r="FD199" i="2"/>
  <c r="IW148" i="4"/>
  <c r="HR232" i="4"/>
  <c r="FD201" i="2"/>
  <c r="K230" i="2"/>
  <c r="IP204" i="4"/>
  <c r="IV107" i="4"/>
  <c r="IW85" i="4"/>
  <c r="IP222" i="4"/>
  <c r="IU14" i="4"/>
  <c r="IP65" i="4"/>
  <c r="IT18" i="4"/>
  <c r="IV32" i="4"/>
  <c r="IR39" i="4"/>
  <c r="BQ231" i="2"/>
  <c r="DA234" i="4"/>
  <c r="DJ234" i="4"/>
  <c r="R233" i="2"/>
  <c r="IJ230" i="4"/>
  <c r="EZ233" i="2"/>
  <c r="FC205" i="2"/>
  <c r="IQ195" i="4"/>
  <c r="IQ62" i="4"/>
  <c r="FC55" i="2"/>
  <c r="FD33" i="2"/>
  <c r="GH231" i="4"/>
  <c r="C231" i="4"/>
  <c r="BV233" i="2"/>
  <c r="FC136" i="2"/>
  <c r="IU159" i="4"/>
  <c r="DK231" i="4"/>
  <c r="CF233" i="2"/>
  <c r="EC234" i="2"/>
  <c r="FF230" i="4"/>
  <c r="IT161" i="4"/>
  <c r="IT65" i="4"/>
  <c r="IS124" i="4"/>
  <c r="FX230" i="4"/>
  <c r="FD119" i="2"/>
  <c r="FC31" i="2"/>
  <c r="BA230" i="4"/>
  <c r="FC64" i="2"/>
  <c r="FA135" i="2"/>
  <c r="FO234" i="4"/>
  <c r="IW96" i="4"/>
  <c r="IT130" i="4"/>
  <c r="FA31" i="2"/>
  <c r="FE155" i="2"/>
  <c r="N231" i="2"/>
  <c r="BH232" i="2"/>
  <c r="AL230" i="2"/>
  <c r="IQ166" i="4"/>
  <c r="IU7" i="4"/>
  <c r="G231" i="2"/>
  <c r="FH231" i="4"/>
  <c r="X231" i="2"/>
  <c r="IP140" i="4"/>
  <c r="FB23" i="2"/>
  <c r="FE114" i="2"/>
  <c r="CG231" i="2"/>
  <c r="AO234" i="4"/>
  <c r="AH231" i="4"/>
  <c r="IR28" i="4"/>
  <c r="FC8" i="2"/>
  <c r="EF232" i="2"/>
  <c r="AH234" i="2"/>
  <c r="IV21" i="4"/>
  <c r="BC234" i="2"/>
  <c r="IR112" i="4"/>
  <c r="BP233" i="2"/>
  <c r="CY233" i="4"/>
  <c r="IP10" i="4"/>
  <c r="M233" i="4"/>
  <c r="FL231" i="4"/>
  <c r="HU233" i="4"/>
  <c r="FE38" i="2"/>
  <c r="FA216" i="2"/>
  <c r="IQ181" i="4"/>
  <c r="FC113" i="2"/>
  <c r="FA106" i="2"/>
  <c r="ED230" i="4"/>
  <c r="AX231" i="4"/>
  <c r="IU24" i="4"/>
  <c r="FA87" i="2"/>
  <c r="IP224" i="4"/>
  <c r="FC224" i="2"/>
  <c r="IU132" i="4"/>
  <c r="AV231" i="2"/>
  <c r="AS233" i="2"/>
  <c r="FY231" i="4"/>
  <c r="IM232" i="4"/>
  <c r="IU55" i="4"/>
  <c r="BQ233" i="2"/>
  <c r="T233" i="4"/>
  <c r="EV232" i="4"/>
  <c r="IS69" i="4"/>
  <c r="IQ8" i="4"/>
  <c r="IP41" i="4"/>
  <c r="FE185" i="2"/>
  <c r="IR12" i="4"/>
  <c r="GY234" i="4"/>
  <c r="DZ230" i="4"/>
  <c r="AO234" i="2"/>
  <c r="AH230" i="4"/>
  <c r="ED231" i="4"/>
  <c r="IS53" i="4"/>
  <c r="FL234" i="4"/>
  <c r="DQ234" i="2"/>
  <c r="FA13" i="2"/>
  <c r="FD234" i="4"/>
  <c r="IU197" i="4"/>
  <c r="IR32" i="4"/>
  <c r="FB153" i="2"/>
  <c r="IR205" i="4"/>
  <c r="IW26" i="4"/>
  <c r="AD234" i="2"/>
  <c r="IV208" i="4"/>
  <c r="GT233" i="4"/>
  <c r="G234" i="4"/>
  <c r="BP232" i="2"/>
  <c r="IV20" i="4"/>
  <c r="EH230" i="4"/>
  <c r="IP11" i="4"/>
  <c r="EX232" i="2"/>
  <c r="IS60" i="4"/>
  <c r="FA8" i="2"/>
  <c r="F230" i="2"/>
  <c r="AJ232" i="2"/>
  <c r="IH230" i="4"/>
  <c r="AB234" i="2"/>
  <c r="IW36" i="4"/>
  <c r="CV234" i="2"/>
  <c r="BD232" i="2"/>
  <c r="IU140" i="4"/>
  <c r="EJ234" i="2"/>
  <c r="IP47" i="4"/>
  <c r="DZ234" i="4"/>
  <c r="IR70" i="4"/>
  <c r="GB230" i="4"/>
  <c r="IR185" i="4"/>
  <c r="IV163" i="4"/>
  <c r="GZ230" i="4"/>
  <c r="IT136" i="4"/>
  <c r="ID232" i="4"/>
  <c r="IR65" i="4"/>
  <c r="FB172" i="2"/>
  <c r="HA232" i="4"/>
  <c r="FC87" i="2"/>
  <c r="FA137" i="2"/>
  <c r="FK234" i="4"/>
  <c r="FB114" i="2"/>
  <c r="FE142" i="2"/>
  <c r="IV24" i="4"/>
  <c r="IV109" i="4"/>
  <c r="IS21" i="4"/>
  <c r="IG230" i="4"/>
  <c r="DP233" i="2"/>
  <c r="IQ115" i="4"/>
  <c r="EK232" i="4"/>
  <c r="IQ108" i="4"/>
  <c r="IU226" i="4"/>
  <c r="IQ84" i="4"/>
  <c r="IL234" i="4"/>
  <c r="IQ150" i="4"/>
  <c r="HG231" i="4"/>
  <c r="FC171" i="2"/>
  <c r="CX232" i="2"/>
  <c r="FA157" i="2"/>
  <c r="DE233" i="2"/>
  <c r="FB203" i="2"/>
  <c r="EC232" i="2"/>
  <c r="IV140" i="4"/>
  <c r="FA199" i="2"/>
  <c r="FA122" i="2"/>
  <c r="FC11" i="2"/>
  <c r="FL232" i="4"/>
  <c r="IS42" i="4"/>
  <c r="IU215" i="4"/>
  <c r="FC20" i="2"/>
  <c r="EV232" i="2"/>
  <c r="IT76" i="4"/>
  <c r="HA234" i="4"/>
  <c r="IS202" i="4"/>
  <c r="FC137" i="2"/>
  <c r="IR100" i="4"/>
  <c r="F234" i="4"/>
  <c r="IR218" i="4"/>
  <c r="N230" i="4"/>
  <c r="FB78" i="2"/>
  <c r="IS205" i="4"/>
  <c r="CX234" i="2"/>
  <c r="IU119" i="4"/>
  <c r="IR52" i="4"/>
  <c r="IS184" i="4"/>
  <c r="AX233" i="2"/>
  <c r="EN230" i="4"/>
  <c r="FA160" i="2"/>
  <c r="IU38" i="4"/>
  <c r="BH233" i="4"/>
  <c r="DM232" i="2"/>
  <c r="BL233" i="2"/>
  <c r="BP231" i="2"/>
  <c r="CU230" i="4"/>
  <c r="IS137" i="4"/>
  <c r="DA234" i="2"/>
  <c r="FC223" i="2"/>
  <c r="G231" i="4"/>
  <c r="FJ231" i="4"/>
  <c r="IL232" i="4"/>
  <c r="Q232" i="2"/>
  <c r="FC36" i="2"/>
  <c r="IT22" i="4"/>
  <c r="DV231" i="2"/>
  <c r="FC209" i="2"/>
  <c r="AR231" i="4"/>
  <c r="IV106" i="4"/>
  <c r="CM233" i="4"/>
  <c r="IS76" i="4"/>
  <c r="U231" i="4"/>
  <c r="FB59" i="2"/>
  <c r="FC198" i="2"/>
  <c r="AP234" i="2"/>
  <c r="FC172" i="2"/>
  <c r="DO231" i="4"/>
  <c r="IP149" i="4"/>
  <c r="DY231" i="2"/>
  <c r="FG232" i="4"/>
  <c r="IR180" i="4"/>
  <c r="IP80" i="4"/>
  <c r="EQ231" i="2"/>
  <c r="Z232" i="4"/>
  <c r="AF232" i="2"/>
  <c r="IT160" i="4"/>
  <c r="EO232" i="2"/>
  <c r="B233" i="2"/>
  <c r="AS230" i="4"/>
  <c r="IP27" i="4"/>
  <c r="IV57" i="4"/>
  <c r="EF230" i="2"/>
  <c r="ER232" i="4"/>
  <c r="IQ158" i="4"/>
  <c r="EE232" i="2"/>
  <c r="FE188" i="2"/>
  <c r="FC94" i="2"/>
  <c r="IP220" i="4"/>
  <c r="IR157" i="4"/>
  <c r="EJ231" i="2"/>
  <c r="IV53" i="4"/>
  <c r="IW140" i="4"/>
  <c r="IP52" i="4"/>
  <c r="EH232" i="4"/>
  <c r="FE207" i="2"/>
  <c r="IW219" i="4"/>
  <c r="FB144" i="2"/>
  <c r="IS203" i="4"/>
  <c r="IP188" i="4"/>
  <c r="GM234" i="4"/>
  <c r="IT83" i="4"/>
  <c r="CN232" i="2"/>
  <c r="IV133" i="4"/>
  <c r="CX233" i="2"/>
  <c r="IR31" i="4"/>
  <c r="IS15" i="4"/>
  <c r="FA114" i="2"/>
  <c r="FA14" i="2"/>
  <c r="BN234" i="2"/>
  <c r="AA232" i="4"/>
  <c r="IQ41" i="4"/>
  <c r="FB215" i="2"/>
  <c r="IP227" i="4"/>
  <c r="FC74" i="2"/>
  <c r="FE152" i="2"/>
  <c r="FD157" i="2"/>
  <c r="IV222" i="4"/>
  <c r="FD164" i="2"/>
  <c r="FC220" i="2"/>
  <c r="FD93" i="2"/>
  <c r="IV36" i="4"/>
  <c r="BM233" i="2"/>
  <c r="IS14" i="4"/>
  <c r="IR37" i="4"/>
  <c r="IU85" i="4"/>
  <c r="CH232" i="2"/>
  <c r="FA112" i="2"/>
  <c r="DF232" i="4"/>
  <c r="IS185" i="4"/>
  <c r="IQ141" i="4"/>
  <c r="BN232" i="4"/>
  <c r="BO231" i="4"/>
  <c r="IP45" i="4"/>
  <c r="HZ233" i="4"/>
  <c r="IP221" i="4"/>
  <c r="IU192" i="4"/>
  <c r="BT232" i="4"/>
  <c r="IS19" i="4"/>
  <c r="IW90" i="4"/>
  <c r="IW117" i="4"/>
  <c r="FB207" i="2"/>
  <c r="IR128" i="4"/>
  <c r="IR193" i="4"/>
  <c r="IS128" i="4"/>
  <c r="FE134" i="2"/>
  <c r="AY230" i="4"/>
  <c r="FA50" i="2"/>
  <c r="FP233" i="4"/>
  <c r="IR104" i="4"/>
  <c r="BL232" i="4"/>
  <c r="IT200" i="4"/>
  <c r="FC140" i="2"/>
  <c r="CI232" i="4"/>
  <c r="IP207" i="4"/>
  <c r="FB81" i="2"/>
  <c r="FE130" i="2"/>
  <c r="IW113" i="4"/>
  <c r="IR211" i="4"/>
  <c r="IU19" i="4"/>
  <c r="BI233" i="2"/>
  <c r="IP95" i="4"/>
  <c r="FD152" i="2"/>
  <c r="FE92" i="2"/>
  <c r="IT188" i="4"/>
  <c r="FE25" i="2"/>
  <c r="IS146" i="4"/>
  <c r="FB217" i="2"/>
  <c r="IP131" i="4"/>
  <c r="IP189" i="4"/>
  <c r="GV233" i="4"/>
  <c r="BN233" i="4"/>
  <c r="IP144" i="4"/>
  <c r="FD179" i="2"/>
  <c r="CA234" i="2"/>
  <c r="EU234" i="4"/>
  <c r="HN232" i="4"/>
  <c r="BX233" i="2"/>
  <c r="Q233" i="4"/>
  <c r="IV71" i="4"/>
  <c r="G232" i="4"/>
  <c r="IT26" i="4"/>
  <c r="DZ232" i="2"/>
  <c r="AA234" i="2"/>
  <c r="ES231" i="4"/>
  <c r="IW59" i="4"/>
  <c r="IS157" i="4"/>
  <c r="BS234" i="2"/>
  <c r="GH233" i="4"/>
  <c r="IP117" i="4"/>
  <c r="BR232" i="2"/>
  <c r="IU163" i="4"/>
  <c r="FE139" i="2"/>
  <c r="GA233" i="4"/>
  <c r="IU86" i="4"/>
  <c r="AB232" i="4"/>
  <c r="FD187" i="2"/>
  <c r="FE129" i="2"/>
  <c r="EL234" i="2"/>
  <c r="FA202" i="2"/>
  <c r="IT92" i="4"/>
  <c r="GM230" i="4"/>
  <c r="BM230" i="4"/>
  <c r="IS186" i="4"/>
  <c r="IV125" i="4"/>
  <c r="BV234" i="4"/>
  <c r="FA177" i="2"/>
  <c r="IS154" i="4"/>
  <c r="FE169" i="2"/>
  <c r="FD117" i="2"/>
  <c r="M233" i="2"/>
  <c r="IN234" i="4"/>
  <c r="M230" i="2"/>
  <c r="IT172" i="4"/>
  <c r="IS86" i="4"/>
  <c r="IT70" i="4"/>
  <c r="IQ102" i="4"/>
  <c r="AF233" i="4"/>
  <c r="IR208" i="4"/>
  <c r="IS44" i="4"/>
  <c r="CT231" i="2"/>
  <c r="IJ232" i="4"/>
  <c r="H232" i="4"/>
  <c r="FD225" i="2"/>
  <c r="IW67" i="4"/>
  <c r="DE234" i="2"/>
  <c r="DK233" i="4"/>
  <c r="X234" i="4"/>
  <c r="FC203" i="2"/>
  <c r="FB216" i="2"/>
  <c r="FA207" i="2"/>
  <c r="B231" i="4"/>
  <c r="IV25" i="4"/>
  <c r="K230" i="4"/>
  <c r="FE149" i="2"/>
  <c r="CM231" i="2"/>
  <c r="IQ53" i="4"/>
  <c r="IP148" i="4"/>
  <c r="DK231" i="2"/>
  <c r="IS229" i="4"/>
  <c r="FE102" i="2"/>
  <c r="BB231" i="4"/>
  <c r="BF234" i="4"/>
  <c r="FR234" i="4"/>
  <c r="DO234" i="2"/>
  <c r="AI232" i="2"/>
  <c r="BG231" i="2"/>
  <c r="FE58" i="2"/>
  <c r="AD231" i="4"/>
  <c r="IW209" i="4"/>
  <c r="EU231" i="4"/>
  <c r="FD175" i="2"/>
  <c r="IP107" i="4"/>
  <c r="U230" i="4"/>
  <c r="IR13" i="4"/>
  <c r="IV167" i="4"/>
  <c r="FJ233" i="4"/>
  <c r="IT17" i="4"/>
  <c r="IU200" i="4"/>
  <c r="CF234" i="2"/>
  <c r="IU70" i="4"/>
  <c r="IQ19" i="4"/>
  <c r="FE173" i="2"/>
  <c r="IT212" i="4"/>
  <c r="BK230" i="4"/>
  <c r="IT94" i="4"/>
  <c r="IU162" i="4"/>
  <c r="FC134" i="2"/>
  <c r="HY232" i="4"/>
  <c r="FD23" i="2"/>
  <c r="FC151" i="2"/>
  <c r="CP234" i="2"/>
  <c r="GK230" i="4"/>
  <c r="FB167" i="2"/>
  <c r="IA230" i="4"/>
  <c r="FB164" i="2"/>
  <c r="IP62" i="4"/>
  <c r="FD217" i="2"/>
  <c r="IT58" i="4"/>
  <c r="IS65" i="4"/>
  <c r="CN230" i="2"/>
  <c r="HP233" i="4"/>
  <c r="Q230" i="4"/>
  <c r="FM232" i="4"/>
  <c r="IW126" i="4"/>
  <c r="IT174" i="4"/>
  <c r="IU45" i="4"/>
  <c r="IV119" i="4"/>
  <c r="IR67" i="4"/>
  <c r="FB95" i="2"/>
  <c r="FD7" i="2"/>
  <c r="BK234" i="2"/>
  <c r="IR38" i="4"/>
  <c r="FC67" i="2"/>
  <c r="IS193" i="4"/>
  <c r="FC16" i="2"/>
  <c r="DD232" i="2"/>
  <c r="IQ171" i="4"/>
  <c r="IU147" i="4"/>
  <c r="IR107" i="4"/>
  <c r="FD194" i="2"/>
  <c r="DV234" i="4"/>
  <c r="FB100" i="2"/>
  <c r="IR125" i="4"/>
  <c r="BS232" i="4"/>
  <c r="AK233" i="4"/>
  <c r="IT68" i="4"/>
  <c r="FD109" i="2"/>
  <c r="FA25" i="2"/>
  <c r="AF233" i="2"/>
  <c r="IV172" i="4"/>
  <c r="DJ230" i="2"/>
  <c r="IR76" i="4"/>
  <c r="DM233" i="4"/>
  <c r="EI230" i="2"/>
  <c r="FA165" i="2"/>
  <c r="FT234" i="4"/>
  <c r="BJ230" i="4"/>
  <c r="IS166" i="4"/>
  <c r="HI230" i="4"/>
  <c r="FC157" i="2"/>
  <c r="FB129" i="2"/>
  <c r="FU231" i="4"/>
  <c r="FM231" i="4"/>
  <c r="IU135" i="4"/>
  <c r="IT120" i="4"/>
  <c r="T234" i="2"/>
  <c r="FT231" i="4"/>
  <c r="FE154" i="2"/>
  <c r="GC233" i="4"/>
  <c r="AG230" i="4"/>
  <c r="AQ230" i="4"/>
  <c r="IV99" i="4"/>
  <c r="IS57" i="4"/>
  <c r="AG234" i="2"/>
  <c r="FC45" i="2"/>
  <c r="CT233" i="2"/>
  <c r="IP141" i="4"/>
  <c r="FB45" i="2"/>
  <c r="AL232" i="2"/>
  <c r="IV150" i="4"/>
  <c r="FN230" i="4"/>
  <c r="IT129" i="4"/>
  <c r="B231" i="2"/>
  <c r="IT134" i="4"/>
  <c r="FE71" i="2"/>
  <c r="IR142" i="4"/>
  <c r="IQ178" i="4"/>
  <c r="AD230" i="2"/>
  <c r="IT141" i="4"/>
  <c r="IW158" i="4"/>
  <c r="IT191" i="4"/>
  <c r="FE211" i="2"/>
  <c r="FA231" i="4"/>
  <c r="CG230" i="2"/>
  <c r="IW48" i="4"/>
  <c r="DZ230" i="2"/>
  <c r="IT194" i="4"/>
  <c r="DI231" i="4"/>
  <c r="CJ230" i="4"/>
  <c r="CA232" i="4"/>
  <c r="HD234" i="4"/>
  <c r="S232" i="2"/>
  <c r="IV60" i="4"/>
  <c r="IU136" i="4"/>
  <c r="AZ230" i="4"/>
  <c r="IT7" i="4"/>
  <c r="FA155" i="2"/>
  <c r="AU232" i="2"/>
  <c r="BW230" i="2"/>
  <c r="FE205" i="2"/>
  <c r="IP219" i="4"/>
  <c r="IV165" i="4"/>
  <c r="EH233" i="4"/>
  <c r="IV66" i="4"/>
  <c r="AP232" i="4"/>
  <c r="FM234" i="4"/>
  <c r="DW234" i="2"/>
  <c r="DJ230" i="4"/>
  <c r="IU169" i="4"/>
  <c r="IR86" i="4"/>
  <c r="FB184" i="2"/>
  <c r="CT230" i="2"/>
  <c r="DR234" i="2"/>
  <c r="FA24" i="2"/>
  <c r="IQ208" i="4"/>
  <c r="FA221" i="2"/>
  <c r="IP161" i="4"/>
  <c r="FC109" i="2"/>
  <c r="IW65" i="4"/>
  <c r="FD55" i="2"/>
  <c r="HF230" i="4"/>
  <c r="EI234" i="4"/>
  <c r="IQ49" i="4"/>
  <c r="IS75" i="4"/>
  <c r="IR172" i="4"/>
  <c r="G230" i="4"/>
  <c r="IS175" i="4"/>
  <c r="IU29" i="4"/>
  <c r="IS227" i="4"/>
  <c r="DM234" i="4"/>
  <c r="ET234" i="2"/>
  <c r="BJ234" i="4"/>
  <c r="FC177" i="2"/>
  <c r="CQ234" i="2"/>
  <c r="FC149" i="2"/>
  <c r="IU112" i="4"/>
  <c r="EJ231" i="4"/>
  <c r="AR233" i="4"/>
  <c r="IU129" i="4"/>
  <c r="BR231" i="2"/>
  <c r="BK234" i="4"/>
  <c r="J231" i="2"/>
  <c r="N231" i="4"/>
  <c r="IQ134" i="4"/>
  <c r="EL231" i="2"/>
  <c r="CZ232" i="4"/>
  <c r="FC57" i="2"/>
  <c r="FL233" i="4"/>
  <c r="IT180" i="4"/>
  <c r="IS198" i="4"/>
  <c r="DR233" i="4"/>
  <c r="IR204" i="4"/>
  <c r="BH232" i="4"/>
  <c r="IS215" i="4"/>
  <c r="FE21" i="2"/>
  <c r="IT168" i="4"/>
  <c r="BR232" i="4"/>
  <c r="C234" i="2"/>
  <c r="CT234" i="2"/>
  <c r="IR102" i="4"/>
  <c r="BN231" i="2"/>
  <c r="FE50" i="2"/>
  <c r="FE112" i="2"/>
  <c r="BI230" i="2"/>
  <c r="IQ100" i="4"/>
  <c r="S233" i="2"/>
  <c r="BV231" i="4"/>
  <c r="IW212" i="4"/>
  <c r="IT111" i="4"/>
  <c r="IU116" i="4"/>
  <c r="AS232" i="4"/>
  <c r="EZ231" i="4"/>
  <c r="FD103" i="2"/>
  <c r="IR49" i="4"/>
  <c r="GX231" i="4"/>
  <c r="FC48" i="2"/>
  <c r="BO233" i="4"/>
  <c r="FC231" i="4"/>
  <c r="IU125" i="4"/>
  <c r="DH230" i="2"/>
  <c r="IR23" i="4"/>
  <c r="BA232" i="4"/>
  <c r="IB230" i="4"/>
  <c r="FD29" i="2"/>
  <c r="FB187" i="2"/>
  <c r="IQ179" i="4"/>
  <c r="IW64" i="4"/>
  <c r="D231" i="4"/>
  <c r="FD8" i="2"/>
  <c r="IV122" i="4"/>
  <c r="DP233" i="4"/>
  <c r="FD174" i="2"/>
  <c r="FA97" i="2"/>
  <c r="DD230" i="4"/>
  <c r="FE84" i="2"/>
  <c r="FC173" i="2"/>
  <c r="FD48" i="2"/>
  <c r="IR54" i="4"/>
  <c r="EE234" i="2"/>
  <c r="ED234" i="4"/>
  <c r="IW157" i="4"/>
  <c r="IG232" i="4"/>
  <c r="V232" i="4"/>
  <c r="FD58" i="2"/>
  <c r="FE22" i="2"/>
  <c r="DM232" i="4"/>
  <c r="IF234" i="4"/>
  <c r="DC233" i="4"/>
  <c r="IS187" i="4"/>
  <c r="CS230" i="2"/>
  <c r="I230" i="2"/>
  <c r="IU146" i="4"/>
  <c r="IW228" i="4"/>
  <c r="FD75" i="2"/>
  <c r="FZ231" i="4"/>
  <c r="IQ20" i="4"/>
  <c r="IW163" i="4"/>
  <c r="HD232" i="4"/>
  <c r="HM234" i="4"/>
  <c r="FE137" i="2"/>
  <c r="AS232" i="2"/>
  <c r="L232" i="4"/>
  <c r="FA60" i="2"/>
  <c r="FA59" i="2"/>
  <c r="IQ197" i="4"/>
  <c r="IP127" i="4"/>
  <c r="BB232" i="4"/>
  <c r="IW110" i="4"/>
  <c r="EA230" i="4"/>
  <c r="IV55" i="4"/>
  <c r="EB231" i="4"/>
  <c r="EW231" i="4"/>
  <c r="R230" i="4"/>
  <c r="IR154" i="4"/>
  <c r="FE133" i="2"/>
  <c r="FH232" i="4"/>
  <c r="AA231" i="2"/>
  <c r="IS171" i="4"/>
  <c r="FA108" i="2"/>
  <c r="BJ232" i="4"/>
  <c r="FA57" i="2"/>
  <c r="IP106" i="4"/>
  <c r="FG230" i="4"/>
  <c r="L234" i="4"/>
  <c r="FE113" i="2"/>
  <c r="FD74" i="2"/>
  <c r="FD192" i="2"/>
  <c r="EN232" i="4"/>
  <c r="IQ80" i="4"/>
  <c r="GF230" i="4"/>
  <c r="IR133" i="4"/>
  <c r="DW231" i="2"/>
  <c r="FD56" i="2"/>
  <c r="B232" i="2"/>
  <c r="DY233" i="4"/>
  <c r="BR230" i="2"/>
  <c r="FS230" i="4"/>
  <c r="IU149" i="4"/>
  <c r="CX231" i="4"/>
  <c r="HM230" i="4"/>
  <c r="FB102" i="2"/>
  <c r="FE227" i="2"/>
  <c r="HV231" i="4"/>
  <c r="IR22" i="4"/>
  <c r="FB232" i="4"/>
  <c r="FA166" i="2"/>
  <c r="FE230" i="4"/>
  <c r="IR146" i="4"/>
  <c r="IP201" i="4"/>
  <c r="IS133" i="4"/>
  <c r="FC44" i="2"/>
  <c r="IT89" i="4"/>
  <c r="FD176" i="2"/>
  <c r="IS226" i="4"/>
  <c r="EK234" i="4"/>
  <c r="IT27" i="4"/>
  <c r="IP83" i="4"/>
  <c r="IS194" i="4"/>
  <c r="IS54" i="4"/>
  <c r="BQ230" i="4"/>
  <c r="EN231" i="2"/>
  <c r="AD233" i="2"/>
  <c r="BV230" i="2"/>
  <c r="IP82" i="4"/>
  <c r="CJ232" i="2"/>
  <c r="IA233" i="4"/>
  <c r="BU232" i="4"/>
  <c r="IR7" i="4"/>
  <c r="HG230" i="4"/>
  <c r="DH233" i="2"/>
  <c r="DQ234" i="4"/>
  <c r="AK232" i="2"/>
  <c r="IR77" i="4"/>
  <c r="HL233" i="4"/>
  <c r="FD60" i="2"/>
  <c r="GU230" i="4"/>
  <c r="IR207" i="4"/>
  <c r="IV156" i="4"/>
  <c r="DC232" i="4"/>
  <c r="FE233" i="4"/>
  <c r="CC232" i="4"/>
  <c r="HY234" i="4"/>
  <c r="FC146" i="2"/>
  <c r="FE77" i="2"/>
  <c r="FD10" i="2"/>
  <c r="FE122" i="2"/>
  <c r="IU56" i="4"/>
  <c r="CE233" i="2"/>
  <c r="FC37" i="2"/>
  <c r="IR170" i="4"/>
  <c r="IQ147" i="4"/>
  <c r="EL230" i="4"/>
  <c r="FH230" i="4"/>
  <c r="FA156" i="2"/>
  <c r="EW230" i="4"/>
  <c r="D233" i="4"/>
  <c r="FC47" i="2"/>
  <c r="CM230" i="4"/>
  <c r="FE115" i="2"/>
  <c r="V232" i="2"/>
  <c r="DT230" i="2"/>
  <c r="HQ232" i="4"/>
  <c r="IS98" i="4"/>
  <c r="IT8" i="4"/>
  <c r="FC51" i="2"/>
  <c r="HU232" i="4"/>
  <c r="FB12" i="2"/>
  <c r="IS188" i="4"/>
  <c r="IU217" i="4"/>
  <c r="IV19" i="4"/>
  <c r="EB232" i="4"/>
  <c r="FA223" i="2"/>
  <c r="CE230" i="4"/>
  <c r="IR198" i="4"/>
  <c r="BK231" i="4"/>
  <c r="FB122" i="2"/>
  <c r="IW19" i="4"/>
  <c r="IQ39" i="4"/>
  <c r="IP49" i="4"/>
  <c r="IV160" i="4"/>
  <c r="HD230" i="4"/>
  <c r="CY234" i="2"/>
  <c r="FT232" i="4"/>
  <c r="IQ109" i="4"/>
  <c r="AT234" i="4"/>
  <c r="E230" i="2"/>
  <c r="IT124" i="4"/>
  <c r="IJ231" i="4"/>
  <c r="FE163" i="2"/>
  <c r="IW49" i="4"/>
  <c r="FR230" i="4"/>
  <c r="BT231" i="4"/>
  <c r="AK231" i="2"/>
  <c r="AP233" i="4"/>
  <c r="IQ86" i="4"/>
  <c r="FB91" i="2"/>
  <c r="IR121" i="4"/>
  <c r="EK231" i="2"/>
  <c r="IS160" i="4"/>
  <c r="IP173" i="4"/>
  <c r="IU68" i="4"/>
  <c r="IV45" i="4"/>
  <c r="FE126" i="2"/>
  <c r="CC230" i="4"/>
  <c r="BU232" i="2"/>
  <c r="FD17" i="2"/>
  <c r="FD120" i="2"/>
  <c r="S233" i="4"/>
  <c r="R233" i="4"/>
  <c r="FB65" i="2"/>
  <c r="IP96" i="4"/>
  <c r="FE83" i="2"/>
  <c r="IS23" i="4"/>
  <c r="DK234" i="4"/>
  <c r="FB165" i="2"/>
  <c r="IW47" i="4"/>
  <c r="BS231" i="2"/>
  <c r="IP136" i="4"/>
  <c r="FA132" i="2"/>
  <c r="DD233" i="2"/>
  <c r="BC230" i="4"/>
  <c r="IU111" i="4"/>
  <c r="FD104" i="2"/>
  <c r="FB182" i="2"/>
  <c r="FA104" i="2"/>
  <c r="FD124" i="2"/>
  <c r="GL230" i="4"/>
  <c r="IV82" i="4"/>
  <c r="CB231" i="2"/>
  <c r="CJ233" i="2"/>
  <c r="FK230" i="4"/>
  <c r="IR153" i="4"/>
  <c r="IT45" i="4"/>
  <c r="IP159" i="4"/>
  <c r="FV233" i="4"/>
  <c r="FC133" i="2"/>
  <c r="CO232" i="2"/>
  <c r="IM233" i="4"/>
  <c r="CI230" i="2"/>
  <c r="AH233" i="2"/>
  <c r="FD206" i="2"/>
  <c r="IT108" i="4"/>
  <c r="IR72" i="4"/>
  <c r="FA45" i="2"/>
  <c r="AX232" i="4"/>
  <c r="IR187" i="4"/>
  <c r="CL231" i="4"/>
  <c r="IL230" i="4"/>
  <c r="FD91" i="2"/>
  <c r="FE42" i="2"/>
  <c r="IP147" i="4"/>
  <c r="IU32" i="4"/>
  <c r="AW234" i="4"/>
  <c r="CD234" i="4"/>
  <c r="IR92" i="4"/>
  <c r="FC179" i="2"/>
  <c r="IR178" i="4"/>
  <c r="IT151" i="4"/>
  <c r="T230" i="4"/>
  <c r="IR44" i="4"/>
  <c r="HN231" i="4"/>
  <c r="IR109" i="4"/>
  <c r="IR94" i="4"/>
  <c r="IS211" i="4"/>
  <c r="IV171" i="4"/>
  <c r="IQ205" i="4"/>
  <c r="IR62" i="4"/>
  <c r="FA187" i="2"/>
  <c r="IV51" i="4"/>
  <c r="FE45" i="2"/>
  <c r="FD113" i="2"/>
  <c r="IS18" i="4"/>
  <c r="FE132" i="2"/>
  <c r="FE106" i="2"/>
  <c r="AC234" i="2"/>
  <c r="IS25" i="4"/>
  <c r="AK230" i="2"/>
  <c r="IW161" i="4"/>
  <c r="EY232" i="2"/>
  <c r="IP179" i="4"/>
  <c r="IR219" i="4"/>
  <c r="IQ192" i="4"/>
  <c r="IS49" i="4"/>
  <c r="IR27" i="4"/>
  <c r="IU225" i="4"/>
  <c r="DN230" i="4"/>
  <c r="IW166" i="4"/>
  <c r="IS87" i="4"/>
  <c r="FB84" i="2"/>
  <c r="AH230" i="2"/>
  <c r="EX231" i="4"/>
  <c r="IV42" i="4"/>
  <c r="IQ105" i="4"/>
  <c r="BH230" i="2"/>
  <c r="IR103" i="4"/>
  <c r="FD145" i="2"/>
  <c r="IV182" i="4"/>
  <c r="IT30" i="4"/>
  <c r="HF233" i="4"/>
  <c r="FA26" i="2"/>
  <c r="FD190" i="2"/>
  <c r="FB125" i="2"/>
  <c r="DU233" i="2"/>
  <c r="IU190" i="4"/>
  <c r="IW76" i="4"/>
  <c r="IR40" i="4"/>
  <c r="FB126" i="2"/>
  <c r="IW176" i="4"/>
  <c r="CH231" i="2"/>
  <c r="IT19" i="4"/>
  <c r="IS208" i="4"/>
  <c r="FC15" i="2"/>
  <c r="FC222" i="2"/>
  <c r="IU180" i="4"/>
  <c r="DP234" i="4"/>
  <c r="GQ231" i="4"/>
  <c r="IR215" i="4"/>
  <c r="IR216" i="4"/>
  <c r="DO233" i="4"/>
  <c r="IW137" i="4"/>
  <c r="IU212" i="4"/>
  <c r="P232" i="2"/>
  <c r="GP231" i="4"/>
  <c r="IU71" i="4"/>
  <c r="IV56" i="4"/>
  <c r="CG230" i="4"/>
  <c r="DU231" i="4"/>
  <c r="FE43" i="2"/>
  <c r="FD110" i="2"/>
  <c r="IV157" i="4"/>
  <c r="DU233" i="4"/>
  <c r="IT190" i="4"/>
  <c r="FE51" i="2"/>
  <c r="M231" i="4"/>
  <c r="FJ234" i="4"/>
  <c r="EM230" i="4"/>
  <c r="FD31" i="2"/>
  <c r="FA222" i="2"/>
  <c r="DQ231" i="4"/>
  <c r="IU127" i="4"/>
  <c r="GA232" i="4"/>
  <c r="AB230" i="2"/>
  <c r="CI233" i="2"/>
  <c r="EI233" i="2"/>
  <c r="BC234" i="4"/>
  <c r="FA211" i="2"/>
  <c r="GY232" i="4"/>
  <c r="IT152" i="4"/>
  <c r="FC181" i="2"/>
  <c r="AY232" i="4"/>
  <c r="DZ231" i="4"/>
  <c r="B232" i="4"/>
  <c r="FB134" i="2"/>
  <c r="IR134" i="4"/>
  <c r="IQ85" i="4"/>
  <c r="FC122" i="2"/>
  <c r="IQ173" i="4"/>
  <c r="FD125" i="2"/>
  <c r="IS29" i="4"/>
  <c r="FD151" i="2"/>
  <c r="IR201" i="4"/>
  <c r="CC233" i="4"/>
  <c r="FC214" i="2"/>
  <c r="FA30" i="2"/>
  <c r="HG234" i="4"/>
  <c r="FE16" i="2"/>
  <c r="HI234" i="4"/>
  <c r="FB197" i="2"/>
  <c r="IW8" i="4"/>
  <c r="CO233" i="4"/>
  <c r="W230" i="4"/>
  <c r="EF230" i="4"/>
  <c r="BK233" i="2"/>
  <c r="BF231" i="2"/>
  <c r="IT106" i="4"/>
  <c r="CM234" i="4"/>
  <c r="FC188" i="2"/>
  <c r="IR163" i="4"/>
  <c r="IV31" i="4"/>
  <c r="IQ36" i="4"/>
  <c r="AF230" i="2"/>
  <c r="DC231" i="2"/>
  <c r="HE234" i="4"/>
  <c r="IW93" i="4"/>
  <c r="IQ126" i="4"/>
  <c r="IS130" i="4"/>
  <c r="EJ233" i="4"/>
  <c r="GX234" i="4"/>
  <c r="IU77" i="4"/>
  <c r="BK233" i="4"/>
  <c r="CQ231" i="2"/>
  <c r="IT163" i="4"/>
  <c r="FE221" i="2"/>
  <c r="FD66" i="2"/>
  <c r="DN233" i="2"/>
  <c r="EQ234" i="4"/>
  <c r="HG232" i="4"/>
  <c r="DC234" i="2"/>
  <c r="IU172" i="4"/>
  <c r="FA146" i="2"/>
  <c r="DG232" i="2"/>
  <c r="IT16" i="4"/>
  <c r="CY232" i="2"/>
  <c r="DS231" i="4"/>
  <c r="AA233" i="2"/>
  <c r="BY231" i="2"/>
  <c r="FA41" i="2"/>
  <c r="IR79" i="4"/>
  <c r="IQ228" i="4"/>
  <c r="FA67" i="2"/>
  <c r="FD63" i="2"/>
  <c r="IU176" i="4"/>
  <c r="IW218" i="4"/>
  <c r="FB193" i="2"/>
  <c r="IS177" i="4"/>
  <c r="IS168" i="4"/>
  <c r="IP152" i="4"/>
  <c r="IP129" i="4"/>
  <c r="HW234" i="4"/>
  <c r="IS131" i="4"/>
  <c r="IL231" i="4"/>
  <c r="IV28" i="4"/>
  <c r="AX230" i="4"/>
  <c r="FB143" i="2"/>
  <c r="FC201" i="2"/>
  <c r="EJ232" i="2"/>
  <c r="IQ33" i="4"/>
  <c r="IT33" i="4"/>
  <c r="IP195" i="4"/>
  <c r="CX233" i="4"/>
  <c r="IU204" i="4"/>
  <c r="IR82" i="4"/>
  <c r="FD34" i="2"/>
  <c r="FC68" i="2"/>
  <c r="FP234" i="4"/>
  <c r="IR225" i="4"/>
  <c r="IU84" i="4"/>
  <c r="GP233" i="4"/>
  <c r="W232" i="4"/>
  <c r="FC80" i="2"/>
  <c r="DV232" i="2"/>
  <c r="FB86" i="2"/>
  <c r="EE232" i="4"/>
  <c r="E232" i="4"/>
  <c r="Y233" i="2"/>
  <c r="IB233" i="4"/>
  <c r="FA176" i="2"/>
  <c r="IW142" i="4"/>
  <c r="IT144" i="4"/>
  <c r="DF231" i="4"/>
  <c r="IS117" i="4"/>
  <c r="IT48" i="4"/>
  <c r="IK234" i="4"/>
  <c r="R231" i="2"/>
  <c r="FB201" i="2"/>
  <c r="FA49" i="2"/>
  <c r="AE230" i="2"/>
  <c r="IQ7" i="4"/>
  <c r="FB21" i="2"/>
  <c r="IR87" i="4"/>
  <c r="GF234" i="4"/>
  <c r="GS232" i="4"/>
  <c r="IR202" i="4"/>
  <c r="O233" i="4"/>
  <c r="FB198" i="2"/>
  <c r="AY233" i="2"/>
  <c r="BQ231" i="4"/>
  <c r="FC123" i="2"/>
  <c r="FE223" i="2"/>
  <c r="FC61" i="2"/>
  <c r="FC101" i="2"/>
  <c r="IT84" i="4"/>
  <c r="EF231" i="2"/>
  <c r="IU206" i="4"/>
  <c r="FD50" i="2"/>
  <c r="IU126" i="4"/>
  <c r="AQ232" i="4"/>
  <c r="BD234" i="4"/>
  <c r="EC231" i="2"/>
  <c r="CP233" i="2"/>
  <c r="FB152" i="2"/>
  <c r="DT233" i="2"/>
  <c r="IE233" i="4"/>
  <c r="FB128" i="2"/>
  <c r="FD205" i="2"/>
  <c r="IA234" i="4"/>
  <c r="EV234" i="2"/>
  <c r="P231" i="4"/>
  <c r="FD137" i="2"/>
  <c r="IT126" i="4"/>
  <c r="FC70" i="2"/>
  <c r="IQ131" i="4"/>
  <c r="EV233" i="4"/>
  <c r="FE131" i="2"/>
  <c r="FD215" i="2"/>
  <c r="CR230" i="4"/>
  <c r="IF232" i="4"/>
  <c r="FB103" i="2"/>
  <c r="AE231" i="2"/>
  <c r="DY231" i="4"/>
  <c r="IR98" i="4"/>
  <c r="IV187" i="4"/>
  <c r="IU128" i="4"/>
  <c r="FE76" i="2"/>
  <c r="IV212" i="4"/>
  <c r="IP109" i="4"/>
  <c r="DD230" i="2"/>
  <c r="HQ233" i="4"/>
  <c r="IV7" i="4"/>
  <c r="FE116" i="2"/>
  <c r="ED230" i="2"/>
  <c r="BU234" i="4"/>
  <c r="FA134" i="2"/>
  <c r="AN233" i="2"/>
  <c r="FB79" i="2"/>
  <c r="IS91" i="4"/>
  <c r="BD230" i="2"/>
  <c r="BV231" i="2"/>
  <c r="FA184" i="2"/>
  <c r="CH230" i="2"/>
  <c r="FE158" i="2"/>
  <c r="FA65" i="2"/>
  <c r="P234" i="2"/>
  <c r="DA232" i="2"/>
  <c r="EP233" i="2"/>
  <c r="FB121" i="2"/>
  <c r="FB196" i="2"/>
  <c r="CC230" i="2"/>
  <c r="FA51" i="2"/>
  <c r="IP134" i="4"/>
  <c r="IW52" i="4"/>
  <c r="AD231" i="2"/>
  <c r="CR231" i="2"/>
  <c r="BO233" i="2"/>
  <c r="IW94" i="4"/>
  <c r="IP130" i="4"/>
  <c r="EE230" i="4"/>
  <c r="FB16" i="2"/>
  <c r="AW233" i="4"/>
  <c r="IU82" i="4"/>
  <c r="EK233" i="2"/>
  <c r="EV233" i="2"/>
  <c r="FA117" i="2"/>
  <c r="ET234" i="4"/>
  <c r="FE231" i="4"/>
  <c r="IW123" i="4"/>
  <c r="AJ234" i="2"/>
  <c r="IT31" i="4"/>
  <c r="O231" i="2"/>
  <c r="IQ188" i="4"/>
  <c r="IU224" i="4"/>
  <c r="IT156" i="4"/>
  <c r="IS46" i="4"/>
  <c r="IV115" i="4"/>
  <c r="IT225" i="4"/>
  <c r="EG233" i="2"/>
  <c r="IP125" i="4"/>
  <c r="HK233" i="4"/>
  <c r="IP155" i="4"/>
  <c r="IR118" i="4"/>
  <c r="DC234" i="4"/>
  <c r="W232" i="2"/>
  <c r="EB233" i="2"/>
  <c r="IT119" i="4"/>
  <c r="IU59" i="4"/>
  <c r="BG231" i="4"/>
  <c r="IS218" i="4"/>
  <c r="IW32" i="4"/>
  <c r="FB32" i="2"/>
  <c r="IR220" i="4"/>
  <c r="ET231" i="2"/>
  <c r="GR231" i="4"/>
  <c r="FA189" i="2"/>
  <c r="FR231" i="4"/>
  <c r="IU218" i="4"/>
  <c r="GI230" i="4"/>
  <c r="CW230" i="2"/>
  <c r="IU155" i="4"/>
  <c r="FA126" i="2"/>
  <c r="FD189" i="2"/>
  <c r="H233" i="4"/>
  <c r="IU150" i="4"/>
  <c r="DH232" i="4"/>
  <c r="FB170" i="2"/>
  <c r="HJ233" i="4"/>
  <c r="GP232" i="4"/>
  <c r="IT97" i="4"/>
  <c r="EE230" i="2"/>
  <c r="FY232" i="4"/>
  <c r="FD148" i="2"/>
  <c r="EP232" i="2"/>
  <c r="FA181" i="2"/>
  <c r="IS200" i="4"/>
  <c r="IR53" i="4"/>
  <c r="M232" i="4"/>
  <c r="IT117" i="4"/>
  <c r="CU232" i="2"/>
  <c r="DH233" i="4"/>
  <c r="FD123" i="2"/>
  <c r="FD19" i="2"/>
  <c r="IQ99" i="4"/>
  <c r="GW233" i="4"/>
  <c r="IT189" i="4"/>
  <c r="GZ232" i="4"/>
  <c r="CM232" i="2"/>
  <c r="FD86" i="2"/>
  <c r="IQ96" i="4"/>
  <c r="FA77" i="2"/>
  <c r="N233" i="4"/>
  <c r="FB88" i="2"/>
  <c r="FD105" i="2"/>
  <c r="IP37" i="4"/>
  <c r="IQ98" i="4"/>
  <c r="R231" i="4"/>
  <c r="FC21" i="2"/>
  <c r="IS222" i="4"/>
  <c r="IV22" i="4"/>
  <c r="FC138" i="2"/>
  <c r="FA47" i="2"/>
  <c r="IW83" i="4"/>
  <c r="CJ231" i="4"/>
  <c r="IQ93" i="4"/>
  <c r="IR46" i="4"/>
  <c r="FC75" i="2"/>
  <c r="DA232" i="4"/>
  <c r="HC232" i="4"/>
  <c r="GG231" i="4"/>
  <c r="BZ231" i="2"/>
  <c r="BI234" i="2"/>
  <c r="FA217" i="2"/>
  <c r="FE82" i="2"/>
  <c r="IQ92" i="4"/>
  <c r="AW230" i="2"/>
  <c r="AO231" i="4"/>
  <c r="IR150" i="4"/>
  <c r="BY232" i="4"/>
  <c r="IV155" i="4"/>
  <c r="FD168" i="2"/>
  <c r="IU23" i="4"/>
  <c r="T230" i="2"/>
  <c r="BR233" i="2"/>
  <c r="IV26" i="4"/>
  <c r="DC233" i="2"/>
  <c r="IW62" i="4"/>
  <c r="BX230" i="4"/>
  <c r="IW229" i="4"/>
  <c r="FE147" i="2"/>
  <c r="BB230" i="2"/>
  <c r="FB148" i="2"/>
  <c r="DS232" i="4"/>
  <c r="DS232" i="2"/>
  <c r="IW28" i="4"/>
  <c r="IU31" i="4"/>
  <c r="FO231" i="4"/>
  <c r="FC160" i="2"/>
  <c r="IV147" i="4"/>
  <c r="FC208" i="2"/>
  <c r="FC54" i="2"/>
  <c r="GG232" i="4"/>
  <c r="AG234" i="4"/>
  <c r="AI234" i="4"/>
  <c r="IS182" i="4"/>
  <c r="IW195" i="4"/>
  <c r="FA21" i="2"/>
  <c r="ED231" i="2"/>
  <c r="W234" i="4"/>
  <c r="BI233" i="4"/>
  <c r="EW234" i="2"/>
  <c r="IQ57" i="4"/>
  <c r="IW174" i="4"/>
  <c r="IT150" i="4"/>
  <c r="IR24" i="4"/>
  <c r="HE230" i="4"/>
  <c r="FB25" i="2"/>
  <c r="IR45" i="4"/>
  <c r="FB168" i="2"/>
  <c r="AG230" i="2"/>
  <c r="IP142" i="4"/>
  <c r="CH233" i="4"/>
  <c r="FC82" i="2"/>
  <c r="IT9" i="4"/>
  <c r="DO232" i="2"/>
  <c r="FB185" i="2"/>
  <c r="IP112" i="4"/>
  <c r="IP200" i="4"/>
  <c r="IS180" i="4"/>
  <c r="IR223" i="4"/>
  <c r="IT210" i="4"/>
  <c r="IT195" i="4"/>
  <c r="IR63" i="4"/>
  <c r="AA230" i="2"/>
  <c r="IQ112" i="4"/>
  <c r="EE231" i="4"/>
  <c r="BZ230" i="4"/>
  <c r="EF234" i="2"/>
  <c r="IU168" i="4"/>
  <c r="AP231" i="2"/>
  <c r="IP162" i="4"/>
  <c r="IU123" i="4"/>
  <c r="BU230" i="4"/>
  <c r="AV232" i="4"/>
  <c r="FC96" i="2"/>
  <c r="DC230" i="2"/>
  <c r="IV129" i="4"/>
  <c r="IQ206" i="4"/>
  <c r="EO230" i="4"/>
  <c r="FD140" i="2"/>
  <c r="DA233" i="4"/>
  <c r="CR232" i="2"/>
  <c r="FE97" i="2"/>
  <c r="CF231" i="4"/>
  <c r="FA119" i="2"/>
  <c r="CN233" i="4"/>
  <c r="GE234" i="4"/>
  <c r="FA109" i="2"/>
  <c r="IV148" i="4"/>
  <c r="EQ233" i="4"/>
  <c r="FD115" i="2"/>
  <c r="IS38" i="4"/>
  <c r="IW43" i="4"/>
  <c r="IV18" i="4"/>
  <c r="IW17" i="4"/>
  <c r="FD79" i="2"/>
  <c r="IK231" i="4"/>
  <c r="DP234" i="2"/>
  <c r="IW29" i="4"/>
  <c r="IU227" i="4"/>
  <c r="FA69" i="2"/>
  <c r="IU179" i="4"/>
  <c r="FC143" i="2"/>
  <c r="FE193" i="2"/>
  <c r="FB53" i="2"/>
  <c r="BS234" i="4"/>
  <c r="FD25" i="2"/>
  <c r="IR174" i="4"/>
  <c r="BW231" i="2"/>
  <c r="FA167" i="2"/>
  <c r="IP78" i="4"/>
  <c r="CN234" i="4"/>
  <c r="BI232" i="2"/>
  <c r="EA230" i="2"/>
  <c r="IT28" i="4"/>
  <c r="DL232" i="4"/>
  <c r="IW124" i="4"/>
  <c r="IS189" i="4"/>
  <c r="IS55" i="4"/>
  <c r="BK232" i="2"/>
  <c r="EA234" i="2"/>
  <c r="IR34" i="4"/>
  <c r="IQ203" i="4"/>
  <c r="FE32" i="2"/>
  <c r="IG234" i="4"/>
  <c r="CE230" i="2"/>
  <c r="IU96" i="4"/>
  <c r="FA101" i="2"/>
  <c r="CS231" i="4"/>
  <c r="DD234" i="4"/>
  <c r="IW141" i="4"/>
  <c r="FA44" i="2"/>
  <c r="FD28" i="2"/>
  <c r="IT205" i="4"/>
  <c r="BZ232" i="2"/>
  <c r="DJ231" i="4"/>
  <c r="IV217" i="4"/>
  <c r="IW181" i="4"/>
  <c r="FD49" i="2"/>
  <c r="ES234" i="4"/>
  <c r="AM232" i="4"/>
  <c r="FA201" i="2"/>
  <c r="FE160" i="2"/>
  <c r="HF231" i="4"/>
  <c r="IT61" i="4"/>
  <c r="IV47" i="4"/>
  <c r="IP206" i="4"/>
  <c r="IT145" i="4"/>
  <c r="IV196" i="4"/>
  <c r="DD231" i="2"/>
  <c r="AH231" i="2"/>
  <c r="AB233" i="4"/>
  <c r="DN234" i="2"/>
  <c r="IW111" i="4"/>
  <c r="V233" i="4"/>
  <c r="BM233" i="4"/>
  <c r="FK233" i="4"/>
  <c r="FO233" i="4"/>
  <c r="IQ227" i="4"/>
  <c r="IS212" i="4"/>
  <c r="FC110" i="2"/>
  <c r="IW109" i="4"/>
  <c r="X233" i="4"/>
  <c r="IV43" i="4"/>
  <c r="FB154" i="2"/>
  <c r="CL234" i="2"/>
  <c r="BD233" i="4"/>
  <c r="IQ146" i="4"/>
  <c r="IU198" i="4"/>
  <c r="IP215" i="4"/>
  <c r="II232" i="4"/>
  <c r="FO230" i="4"/>
  <c r="FB28" i="2"/>
  <c r="DK232" i="4"/>
  <c r="IP119" i="4"/>
  <c r="FM230" i="4"/>
  <c r="FU230" i="4"/>
  <c r="I234" i="4"/>
  <c r="FD186" i="2"/>
  <c r="IV154" i="4"/>
  <c r="IW37" i="4"/>
  <c r="EE234" i="4"/>
  <c r="DT234" i="2"/>
  <c r="IS115" i="4"/>
  <c r="IS83" i="4"/>
  <c r="HQ231" i="4"/>
  <c r="GO233" i="4"/>
  <c r="IP160" i="4"/>
  <c r="IR108" i="4"/>
  <c r="D234" i="4"/>
  <c r="IW145" i="4"/>
  <c r="FA40" i="2"/>
  <c r="GO231" i="4"/>
  <c r="IV168" i="4"/>
  <c r="CO233" i="2"/>
  <c r="FA200" i="2"/>
  <c r="IP69" i="4"/>
  <c r="IP182" i="4"/>
  <c r="IP110" i="4"/>
  <c r="FC166" i="2"/>
  <c r="IQ177" i="4"/>
  <c r="GN232" i="4"/>
  <c r="IE232" i="4"/>
  <c r="HG233" i="4"/>
  <c r="FC78" i="2"/>
  <c r="IP24" i="4"/>
  <c r="AE230" i="4"/>
  <c r="IQ68" i="4"/>
  <c r="IV137" i="4"/>
  <c r="F234" i="2"/>
  <c r="IS66" i="4"/>
  <c r="F232" i="2"/>
  <c r="AL234" i="4"/>
  <c r="DA230" i="4"/>
  <c r="FB169" i="2"/>
  <c r="I230" i="4"/>
  <c r="IS173" i="4"/>
  <c r="FB149" i="2"/>
  <c r="FE80" i="2"/>
  <c r="FA62" i="2"/>
  <c r="AU234" i="4"/>
  <c r="IF231" i="4"/>
  <c r="IT80" i="4"/>
  <c r="FC190" i="2"/>
  <c r="BW230" i="4"/>
  <c r="IV70" i="4"/>
  <c r="L234" i="2"/>
  <c r="AC232" i="2"/>
  <c r="DP231" i="2"/>
  <c r="IS41" i="4"/>
  <c r="IU114" i="4"/>
  <c r="AO231" i="2"/>
  <c r="DV230" i="4"/>
  <c r="AR230" i="2"/>
  <c r="FA170" i="2"/>
  <c r="IV75" i="4"/>
  <c r="IV174" i="4"/>
  <c r="IS135" i="4"/>
  <c r="FD57" i="2"/>
  <c r="HW231" i="4"/>
  <c r="IP137" i="4"/>
  <c r="IQ42" i="4"/>
  <c r="FA120" i="2"/>
  <c r="DJ232" i="4"/>
  <c r="FI232" i="4"/>
  <c r="H230" i="4"/>
  <c r="FA37" i="2"/>
  <c r="FC72" i="2"/>
  <c r="IT146" i="4"/>
  <c r="BP234" i="4"/>
  <c r="FE189" i="2"/>
  <c r="FA100" i="2"/>
  <c r="IV111" i="4"/>
  <c r="IV80" i="4"/>
  <c r="IP209" i="4"/>
  <c r="IR171" i="4"/>
  <c r="IR229" i="4"/>
  <c r="IU97" i="4"/>
  <c r="FC10" i="2"/>
  <c r="DQ230" i="4"/>
  <c r="IP133" i="4"/>
  <c r="FA118" i="2"/>
  <c r="IT104" i="4"/>
  <c r="IT181" i="4"/>
  <c r="IS31" i="4"/>
  <c r="IR209" i="4"/>
  <c r="IS79" i="4"/>
  <c r="IU195" i="4"/>
  <c r="FB35" i="2"/>
  <c r="FJ232" i="4"/>
  <c r="FD223" i="2"/>
  <c r="IW182" i="4"/>
  <c r="AF231" i="2"/>
  <c r="U231" i="2"/>
  <c r="D232" i="4"/>
  <c r="GT230" i="4"/>
  <c r="FE234" i="4"/>
  <c r="FE89" i="2"/>
  <c r="BL230" i="2"/>
  <c r="IV15" i="4"/>
  <c r="FB175" i="2"/>
  <c r="Y230" i="2"/>
  <c r="BQ232" i="2"/>
  <c r="BV232" i="4"/>
  <c r="FE29" i="2"/>
  <c r="FD216" i="2"/>
  <c r="IS169" i="4"/>
  <c r="FA95" i="2"/>
  <c r="DE231" i="4"/>
  <c r="EC233" i="2"/>
  <c r="IR155" i="4"/>
  <c r="IW194" i="4"/>
  <c r="FE208" i="2"/>
  <c r="HI232" i="4"/>
  <c r="IW97" i="4"/>
  <c r="IS30" i="4"/>
  <c r="IR55" i="4"/>
  <c r="IW13" i="4"/>
  <c r="FB211" i="2"/>
  <c r="IT211" i="4"/>
  <c r="AT230" i="2"/>
  <c r="AS234" i="2"/>
  <c r="IW77" i="4"/>
  <c r="CS232" i="2"/>
  <c r="CG231" i="4"/>
  <c r="EH234" i="2"/>
  <c r="IR95" i="4"/>
  <c r="BE230" i="2"/>
  <c r="FD202" i="2"/>
  <c r="IW171" i="4"/>
  <c r="IS141" i="4"/>
  <c r="IV64" i="4"/>
  <c r="IP23" i="4"/>
  <c r="BB234" i="4"/>
  <c r="FD51" i="2"/>
  <c r="FE175" i="2"/>
  <c r="IU81" i="4"/>
  <c r="FE26" i="2"/>
  <c r="IQ136" i="4"/>
  <c r="IS105" i="4"/>
  <c r="BS231" i="4"/>
  <c r="IQ47" i="4"/>
  <c r="FE64" i="2"/>
  <c r="FE36" i="2"/>
  <c r="IU167" i="4"/>
  <c r="FA158" i="2"/>
  <c r="EX233" i="4"/>
  <c r="CL230" i="2"/>
  <c r="CS231" i="2"/>
  <c r="IV78" i="4"/>
  <c r="CW234" i="4"/>
  <c r="ES232" i="4"/>
  <c r="IP202" i="4"/>
  <c r="IV120" i="4"/>
  <c r="DJ233" i="4"/>
  <c r="FB55" i="2"/>
  <c r="FA141" i="2"/>
  <c r="FE72" i="2"/>
  <c r="FE7" i="2"/>
  <c r="EU232" i="4"/>
  <c r="F232" i="4"/>
  <c r="BI230" i="4"/>
  <c r="IS201" i="4"/>
  <c r="IW224" i="4"/>
  <c r="FB110" i="2"/>
  <c r="DU234" i="4"/>
  <c r="BY230" i="4"/>
  <c r="IQ207" i="4"/>
  <c r="AR234" i="2"/>
  <c r="IS210" i="4"/>
  <c r="IT44" i="4"/>
  <c r="DR231" i="2"/>
  <c r="IP164" i="4"/>
  <c r="AX233" i="4"/>
  <c r="IQ189" i="4"/>
  <c r="FB199" i="2"/>
  <c r="DR234" i="4"/>
  <c r="IS170" i="4"/>
  <c r="IS181" i="4"/>
  <c r="IS20" i="4"/>
  <c r="IS132" i="4"/>
  <c r="IQ32" i="4"/>
  <c r="IS104" i="4"/>
  <c r="FD78" i="2"/>
  <c r="FB69" i="2"/>
  <c r="DJ231" i="2"/>
  <c r="IR116" i="4"/>
  <c r="AA232" i="2"/>
  <c r="IU50" i="4"/>
  <c r="AH232" i="2"/>
  <c r="EQ230" i="2"/>
  <c r="FD191" i="2"/>
  <c r="FB116" i="2"/>
  <c r="FE111" i="2"/>
  <c r="FE55" i="2"/>
  <c r="U232" i="4"/>
  <c r="IT41" i="4"/>
  <c r="IR196" i="4"/>
  <c r="IV191" i="4"/>
  <c r="IV190" i="4"/>
  <c r="FC58" i="2"/>
  <c r="BS233" i="4"/>
  <c r="IR60" i="4"/>
  <c r="FA88" i="2"/>
  <c r="IW207" i="4"/>
  <c r="FD127" i="2"/>
  <c r="IU47" i="4"/>
  <c r="IW27" i="4"/>
  <c r="CM232" i="4"/>
  <c r="BW232" i="2"/>
  <c r="H230" i="2"/>
  <c r="DQ231" i="2"/>
  <c r="GR233" i="4"/>
  <c r="FA192" i="2"/>
  <c r="IP70" i="4"/>
  <c r="IU182" i="4"/>
  <c r="HC234" i="4"/>
  <c r="IR221" i="4"/>
  <c r="IW88" i="4"/>
  <c r="IU53" i="4"/>
  <c r="IS7" i="4"/>
  <c r="R234" i="4"/>
  <c r="S234" i="2"/>
  <c r="FC65" i="2"/>
  <c r="FD100" i="2"/>
  <c r="IT50" i="4"/>
  <c r="ET230" i="2"/>
  <c r="FB77" i="2"/>
  <c r="ED232" i="4"/>
  <c r="IT15" i="4"/>
  <c r="IT60" i="4"/>
  <c r="DR233" i="2"/>
  <c r="CL233" i="4"/>
  <c r="CA231" i="4"/>
  <c r="FC219" i="2"/>
  <c r="IQ185" i="4"/>
  <c r="GC232" i="4"/>
  <c r="IU171" i="4"/>
  <c r="EG233" i="4"/>
  <c r="FB206" i="2"/>
  <c r="IQ103" i="4"/>
  <c r="FA20" i="2"/>
  <c r="T233" i="2"/>
  <c r="BL234" i="4"/>
  <c r="FB166" i="2"/>
  <c r="CO230" i="2"/>
  <c r="FC125" i="2"/>
  <c r="FD85" i="2"/>
  <c r="FC108" i="2"/>
  <c r="IQ143" i="4"/>
  <c r="Q232" i="4"/>
  <c r="S231" i="2"/>
  <c r="IV226" i="4"/>
  <c r="DS233" i="2"/>
  <c r="EG230" i="2"/>
  <c r="BB231" i="2"/>
  <c r="IS152" i="4"/>
  <c r="CL232" i="4"/>
  <c r="FB223" i="2"/>
  <c r="IV228" i="4"/>
  <c r="AD230" i="4"/>
  <c r="FA15" i="2"/>
  <c r="AS234" i="4"/>
  <c r="IU26" i="4"/>
  <c r="BO234" i="4"/>
  <c r="DT230" i="4"/>
  <c r="EC234" i="4"/>
  <c r="FC60" i="2"/>
  <c r="IQ40" i="4"/>
  <c r="IV200" i="4"/>
  <c r="GC230" i="4"/>
  <c r="AC234" i="4"/>
  <c r="IV124" i="4"/>
  <c r="CU234" i="2"/>
  <c r="GR234" i="4"/>
  <c r="FA206" i="2"/>
  <c r="IQ125" i="4"/>
  <c r="W230" i="2"/>
  <c r="IW100" i="4"/>
  <c r="FD43" i="2"/>
  <c r="IT219" i="4"/>
  <c r="IS190" i="4"/>
  <c r="IQ216" i="4"/>
  <c r="IU189" i="4"/>
  <c r="FB136" i="2"/>
  <c r="FA74" i="2"/>
  <c r="FE96" i="2"/>
  <c r="FH234" i="4"/>
  <c r="IW50" i="4"/>
  <c r="AC231" i="4"/>
  <c r="IR138" i="4"/>
  <c r="FE69" i="2"/>
  <c r="N233" i="2"/>
  <c r="IP19" i="4"/>
  <c r="IQ218" i="4"/>
  <c r="DI233" i="2"/>
  <c r="AT231" i="4"/>
  <c r="FC193" i="2"/>
  <c r="CO234" i="4"/>
  <c r="HE232" i="4"/>
  <c r="IV161" i="4"/>
  <c r="FC185" i="2"/>
  <c r="IW44" i="4"/>
  <c r="IP16" i="4"/>
  <c r="IQ27" i="4"/>
  <c r="GW230" i="4"/>
  <c r="FD95" i="2"/>
  <c r="FA164" i="2"/>
  <c r="FY234" i="4"/>
  <c r="FB200" i="2"/>
  <c r="FB113" i="2"/>
  <c r="FD188" i="2"/>
  <c r="FE191" i="2"/>
  <c r="AL230" i="4"/>
  <c r="FA91" i="2"/>
  <c r="HV233" i="4"/>
  <c r="FB141" i="2"/>
  <c r="FB30" i="2"/>
  <c r="ED232" i="2"/>
  <c r="IQ121" i="4"/>
  <c r="M231" i="2"/>
  <c r="IV126" i="4"/>
  <c r="IV40" i="4"/>
  <c r="IW80" i="4"/>
  <c r="E233" i="4"/>
  <c r="BY233" i="2"/>
  <c r="D231" i="2"/>
  <c r="IQ11" i="4"/>
  <c r="FB146" i="2"/>
  <c r="CN234" i="2"/>
  <c r="IW75" i="4"/>
  <c r="IV194" i="4"/>
  <c r="GZ234" i="4"/>
  <c r="IP61" i="4"/>
  <c r="DX233" i="2"/>
  <c r="IV135" i="4"/>
  <c r="FE13" i="2"/>
  <c r="IS151" i="4"/>
  <c r="IQ81" i="4"/>
  <c r="DP232" i="4"/>
  <c r="IU43" i="4"/>
  <c r="IS84" i="4"/>
  <c r="IV48" i="4"/>
  <c r="CV231" i="4"/>
  <c r="IU196" i="4"/>
  <c r="I232" i="2"/>
  <c r="FB120" i="2"/>
  <c r="EH231" i="4"/>
  <c r="CJ231" i="2"/>
  <c r="IU178" i="4"/>
  <c r="IR51" i="4"/>
  <c r="EK233" i="4"/>
  <c r="IW45" i="4"/>
  <c r="HO234" i="4"/>
  <c r="AW233" i="2"/>
  <c r="IR56" i="4"/>
  <c r="IW25" i="4"/>
  <c r="V230" i="2"/>
  <c r="IQ97" i="4"/>
  <c r="AE234" i="2"/>
  <c r="IU60" i="4"/>
  <c r="EA233" i="4"/>
  <c r="EX234" i="4"/>
  <c r="CT234" i="4"/>
  <c r="IS34" i="4"/>
  <c r="FE56" i="2"/>
  <c r="CZ233" i="4"/>
  <c r="FD40" i="2"/>
  <c r="IR69" i="4"/>
  <c r="IR43" i="4"/>
  <c r="IS174" i="4"/>
  <c r="DF231" i="2"/>
  <c r="IQ224" i="4"/>
  <c r="FB229" i="2"/>
  <c r="CR233" i="2"/>
  <c r="CD232" i="4"/>
  <c r="CC232" i="2"/>
  <c r="DI230" i="4"/>
  <c r="IP228" i="4"/>
  <c r="Q233" i="2"/>
  <c r="FE146" i="2"/>
  <c r="FE202" i="2"/>
  <c r="IF230" i="4"/>
  <c r="FX234" i="4"/>
  <c r="IS142" i="4"/>
  <c r="IQ67" i="4"/>
  <c r="BD234" i="2"/>
  <c r="FZ233" i="4"/>
  <c r="BT230" i="4"/>
  <c r="IU121" i="4"/>
  <c r="DI234" i="4"/>
  <c r="BU231" i="2"/>
  <c r="IQ18" i="4"/>
  <c r="HB230" i="4"/>
  <c r="CZ230" i="4"/>
  <c r="IS109" i="4"/>
  <c r="FE107" i="2"/>
  <c r="DB232" i="4"/>
  <c r="IP128" i="4"/>
  <c r="FE98" i="2"/>
  <c r="HP231" i="4"/>
  <c r="AJ231" i="4"/>
  <c r="FD185" i="2"/>
  <c r="IU175" i="4"/>
  <c r="FA186" i="2"/>
  <c r="IS50" i="4"/>
  <c r="AQ234" i="2"/>
  <c r="FD224" i="2"/>
  <c r="BT234" i="2"/>
  <c r="IR48" i="4"/>
  <c r="FD37" i="2"/>
  <c r="IS122" i="4"/>
  <c r="GW234" i="4"/>
  <c r="E232" i="2"/>
  <c r="E231" i="4"/>
  <c r="IV29" i="4"/>
  <c r="EN231" i="4"/>
  <c r="FY233" i="4"/>
  <c r="IS183" i="4"/>
  <c r="EN232" i="2"/>
  <c r="AZ232" i="2"/>
  <c r="IW23" i="4"/>
  <c r="IP169" i="4"/>
  <c r="FD141" i="2"/>
  <c r="BA231" i="2"/>
  <c r="FD68" i="2"/>
  <c r="IS82" i="4"/>
  <c r="BG233" i="4"/>
  <c r="IT228" i="4"/>
  <c r="FD166" i="2"/>
  <c r="IU42" i="4"/>
  <c r="IR137" i="4"/>
  <c r="EA231" i="4"/>
  <c r="IW60" i="4"/>
  <c r="IU87" i="4"/>
  <c r="FC229" i="2"/>
  <c r="IQ38" i="4"/>
  <c r="L233" i="4"/>
  <c r="CK234" i="4"/>
  <c r="FN234" i="4"/>
  <c r="HA230" i="4"/>
  <c r="FB47" i="2"/>
  <c r="IV63" i="4"/>
  <c r="IU40" i="4"/>
  <c r="IU12" i="4"/>
  <c r="IS27" i="4"/>
  <c r="FN231" i="4"/>
  <c r="IP57" i="4"/>
  <c r="FB63" i="2"/>
  <c r="FA196" i="2"/>
  <c r="GD232" i="4"/>
  <c r="CW232" i="2"/>
  <c r="IU108" i="4"/>
  <c r="FQ234" i="4"/>
  <c r="FD22" i="2"/>
  <c r="IS136" i="4"/>
  <c r="IP150" i="4"/>
  <c r="GT231" i="4"/>
  <c r="J234" i="4"/>
  <c r="GD231" i="4"/>
  <c r="FC86" i="2"/>
  <c r="FC13" i="2"/>
  <c r="BL234" i="2"/>
  <c r="AU231" i="2"/>
  <c r="FD64" i="2"/>
  <c r="IP102" i="4"/>
  <c r="IV219" i="4"/>
  <c r="IU20" i="4"/>
  <c r="GK234" i="4"/>
  <c r="BZ233" i="4"/>
  <c r="IV113" i="4"/>
  <c r="HB233" i="4"/>
  <c r="EV231" i="4"/>
  <c r="AM230" i="2"/>
  <c r="FA79" i="2"/>
  <c r="FE88" i="2"/>
  <c r="IT114" i="4"/>
  <c r="IV139" i="4"/>
  <c r="IS72" i="4"/>
  <c r="BZ233" i="2"/>
  <c r="FC158" i="2"/>
  <c r="FC99" i="2"/>
  <c r="IP208" i="4"/>
  <c r="IR144" i="4"/>
  <c r="BX234" i="4"/>
  <c r="IR122" i="4"/>
  <c r="HR230" i="4"/>
  <c r="AO233" i="4"/>
  <c r="IS74" i="4"/>
  <c r="FE182" i="2"/>
  <c r="IP55" i="4"/>
  <c r="FD62" i="2"/>
  <c r="IU27" i="4"/>
  <c r="AP232" i="2"/>
  <c r="E231" i="2"/>
  <c r="FA121" i="2"/>
  <c r="IS165" i="4"/>
  <c r="FC132" i="2"/>
  <c r="IP26" i="4"/>
  <c r="HZ234" i="4"/>
  <c r="CV232" i="4"/>
  <c r="BC230" i="2"/>
  <c r="IW159" i="4"/>
  <c r="IW170" i="4"/>
  <c r="FC26" i="2"/>
  <c r="FD77" i="2"/>
  <c r="IR21" i="4"/>
  <c r="IW165" i="4"/>
  <c r="FB228" i="2"/>
  <c r="IS113" i="4"/>
  <c r="IV69" i="4"/>
  <c r="FE78" i="2"/>
  <c r="IQ167" i="4"/>
  <c r="EU232" i="2"/>
  <c r="IR120" i="4"/>
  <c r="IQ37" i="4"/>
  <c r="IU107" i="4"/>
  <c r="DW231" i="4"/>
  <c r="IU222" i="4"/>
  <c r="J233" i="4"/>
  <c r="IR214" i="4"/>
  <c r="FA96" i="2"/>
  <c r="FB138" i="2"/>
  <c r="FC105" i="2"/>
  <c r="IT167" i="4"/>
  <c r="FD233" i="4"/>
  <c r="V231" i="4"/>
  <c r="BT232" i="2"/>
  <c r="IS129" i="4"/>
  <c r="IR114" i="4"/>
  <c r="IC234" i="4"/>
  <c r="IW57" i="4"/>
  <c r="FC126" i="2"/>
  <c r="IS9" i="4"/>
  <c r="EX233" i="2"/>
  <c r="IT72" i="4"/>
  <c r="FA64" i="2"/>
  <c r="HX231" i="4"/>
  <c r="FC92" i="2"/>
  <c r="BC231" i="4"/>
  <c r="B234" i="4"/>
  <c r="FD18" i="2"/>
  <c r="FA72" i="2"/>
  <c r="FC175" i="2"/>
  <c r="IR210" i="4"/>
  <c r="IT209" i="4"/>
  <c r="FC153" i="2"/>
  <c r="IQ152" i="4"/>
  <c r="AT230" i="4"/>
  <c r="AJ232" i="4"/>
  <c r="IV108" i="4"/>
  <c r="BP234" i="2"/>
  <c r="CY230" i="2"/>
  <c r="FE63" i="2"/>
  <c r="FB68" i="2"/>
  <c r="EP230" i="4"/>
  <c r="IV132" i="4"/>
  <c r="IR11" i="4"/>
  <c r="DX230" i="4"/>
  <c r="IU134" i="4"/>
  <c r="FA171" i="2"/>
  <c r="IS102" i="4"/>
  <c r="IQ124" i="4"/>
  <c r="FE150" i="2"/>
  <c r="FD162" i="2"/>
  <c r="FE110" i="2"/>
  <c r="J234" i="2"/>
  <c r="FD228" i="2"/>
  <c r="IU118" i="4"/>
  <c r="FB145" i="2"/>
  <c r="FC83" i="2"/>
  <c r="D234" i="2"/>
  <c r="AU231" i="4"/>
  <c r="Z234" i="2"/>
  <c r="IQ187" i="4"/>
  <c r="L230" i="2"/>
  <c r="FB61" i="2"/>
  <c r="IW153" i="4"/>
  <c r="DE230" i="2"/>
  <c r="IW42" i="4"/>
  <c r="FE60" i="2"/>
  <c r="FB219" i="2"/>
  <c r="IW150" i="4"/>
  <c r="IQ123" i="4"/>
  <c r="EK232" i="2"/>
  <c r="IW69" i="4"/>
  <c r="BJ233" i="2"/>
  <c r="FB183" i="2"/>
  <c r="IM234" i="4"/>
  <c r="FE95" i="2"/>
  <c r="EU231" i="2"/>
  <c r="CM231" i="4"/>
  <c r="AM231" i="2"/>
  <c r="BD232" i="4"/>
  <c r="IM231" i="4"/>
  <c r="IP28" i="4"/>
  <c r="AA234" i="4"/>
  <c r="FA148" i="2"/>
  <c r="BG233" i="2"/>
  <c r="IU106" i="4"/>
  <c r="HI233" i="4"/>
  <c r="IR165" i="4"/>
  <c r="FB158" i="2"/>
  <c r="FE183" i="2"/>
  <c r="P233" i="4"/>
  <c r="K231" i="4"/>
  <c r="IW118" i="4"/>
  <c r="IQ60" i="4"/>
  <c r="IT202" i="4"/>
  <c r="GU234" i="4"/>
  <c r="IP158" i="4"/>
  <c r="IP172" i="4"/>
  <c r="AV230" i="4"/>
  <c r="FC165" i="2"/>
  <c r="IQ209" i="4"/>
  <c r="EJ232" i="4"/>
  <c r="IP79" i="4"/>
  <c r="IR200" i="4"/>
  <c r="IP205" i="4"/>
  <c r="BP230" i="4"/>
  <c r="FC73" i="2"/>
  <c r="IU22" i="4"/>
  <c r="FD158" i="2"/>
  <c r="IR177" i="4"/>
  <c r="IP108" i="4"/>
  <c r="FR232" i="4"/>
  <c r="IN230" i="4"/>
  <c r="FA143" i="2"/>
  <c r="FD218" i="2"/>
  <c r="IP40" i="4"/>
  <c r="AZ231" i="4"/>
  <c r="FD88" i="2"/>
  <c r="FA83" i="2"/>
  <c r="IS167" i="4"/>
  <c r="IP36" i="4"/>
  <c r="EI231" i="4"/>
  <c r="FE10" i="2"/>
  <c r="FB24" i="2"/>
  <c r="FE18" i="2"/>
  <c r="FC161" i="2"/>
  <c r="EE231" i="2"/>
  <c r="DQ233" i="2"/>
  <c r="M234" i="4"/>
  <c r="FC23" i="2"/>
  <c r="IR20" i="4"/>
  <c r="DN231" i="4"/>
  <c r="IP115" i="4"/>
  <c r="IP67" i="4"/>
  <c r="FA9" i="2"/>
  <c r="FA94" i="2"/>
  <c r="BF230" i="2"/>
  <c r="DX234" i="2"/>
  <c r="IR161" i="4"/>
  <c r="FE119" i="2"/>
  <c r="IW225" i="4"/>
  <c r="HO231" i="4"/>
  <c r="IP135" i="4"/>
  <c r="IW139" i="4"/>
  <c r="FE162" i="2"/>
  <c r="HT230" i="4"/>
  <c r="IU154" i="4"/>
  <c r="AK232" i="4"/>
  <c r="FC71" i="2"/>
  <c r="FW231" i="4"/>
  <c r="IU158" i="4"/>
  <c r="IV199" i="4"/>
  <c r="IU141" i="4"/>
  <c r="FX232" i="4"/>
  <c r="FD16" i="2"/>
  <c r="FD149" i="2"/>
  <c r="FD160" i="2"/>
  <c r="FE216" i="2"/>
  <c r="L231" i="4"/>
  <c r="IR47" i="4"/>
  <c r="O234" i="4"/>
  <c r="IQ142" i="4"/>
  <c r="FB44" i="2"/>
  <c r="EQ231" i="4"/>
  <c r="CS230" i="4"/>
  <c r="W231" i="2"/>
  <c r="AN234" i="4"/>
  <c r="IP99" i="4"/>
  <c r="IS45" i="4"/>
  <c r="GC231" i="4"/>
  <c r="AL233" i="4"/>
  <c r="IU181" i="4"/>
  <c r="BF233" i="4"/>
  <c r="IV225" i="4"/>
  <c r="IU76" i="4"/>
  <c r="EO234" i="4"/>
  <c r="IV11" i="4"/>
  <c r="CG233" i="2"/>
  <c r="IR130" i="4"/>
  <c r="CK233" i="2"/>
  <c r="FD197" i="2"/>
  <c r="AV234" i="4"/>
  <c r="FC93" i="2"/>
  <c r="FB96" i="2"/>
  <c r="IE230" i="4"/>
  <c r="GP230" i="4"/>
  <c r="IQ28" i="4"/>
  <c r="EI234" i="2"/>
  <c r="IU161" i="4"/>
  <c r="FE203" i="2"/>
  <c r="IW10" i="4"/>
  <c r="IR140" i="4"/>
  <c r="EZ230" i="4"/>
  <c r="IV118" i="4"/>
  <c r="FA233" i="4"/>
  <c r="IW190" i="4"/>
  <c r="BE234" i="4"/>
  <c r="IE231" i="4"/>
  <c r="IU88" i="4"/>
  <c r="FD98" i="2"/>
  <c r="IR206" i="4"/>
  <c r="FD214" i="2"/>
  <c r="CK230" i="4"/>
  <c r="IS123" i="4"/>
  <c r="FE220" i="2"/>
  <c r="AY232" i="2"/>
  <c r="FE135" i="2"/>
  <c r="IT40" i="4"/>
  <c r="FB87" i="2"/>
  <c r="DJ234" i="2"/>
  <c r="FA142" i="2"/>
  <c r="FB225" i="2"/>
  <c r="IP191" i="4"/>
  <c r="FC124" i="2"/>
  <c r="FE180" i="2"/>
  <c r="EL232" i="2"/>
  <c r="U234" i="2"/>
  <c r="AO232" i="4"/>
  <c r="BP233" i="4"/>
  <c r="IT71" i="4"/>
  <c r="FD41" i="2"/>
  <c r="DX231" i="2"/>
  <c r="BF230" i="4"/>
  <c r="IJ233" i="4"/>
  <c r="IP175" i="4"/>
  <c r="FB48" i="2"/>
  <c r="BS232" i="2"/>
  <c r="FB89" i="2"/>
  <c r="BS233" i="2"/>
  <c r="IT64" i="4"/>
  <c r="IT214" i="4"/>
  <c r="IV30" i="4"/>
  <c r="B230" i="4"/>
  <c r="IP113" i="4"/>
  <c r="IS80" i="4"/>
  <c r="FC187" i="2"/>
  <c r="FA139" i="2"/>
  <c r="IU102" i="4"/>
  <c r="GT234" i="4"/>
  <c r="CV233" i="2"/>
  <c r="BV233" i="4"/>
  <c r="IQ56" i="4"/>
  <c r="HM233" i="4"/>
  <c r="IS178" i="4"/>
  <c r="J233" i="2"/>
  <c r="IT227" i="4"/>
  <c r="IP64" i="4"/>
  <c r="FC56" i="2"/>
  <c r="CU230" i="2"/>
  <c r="FB18" i="2"/>
  <c r="IV68" i="4"/>
  <c r="BZ234" i="4"/>
  <c r="IV49" i="4"/>
  <c r="IQ59" i="4"/>
  <c r="FA234" i="4"/>
  <c r="T234" i="4"/>
  <c r="IR151" i="4"/>
  <c r="GV230" i="4"/>
  <c r="FA179" i="2"/>
  <c r="FC18" i="2"/>
  <c r="IR156" i="4"/>
  <c r="AU233" i="4"/>
  <c r="ED234" i="2"/>
  <c r="FE118" i="2"/>
  <c r="BL233" i="4"/>
  <c r="FB49" i="2"/>
  <c r="DR232" i="2"/>
  <c r="IT109" i="4"/>
  <c r="AR230" i="4"/>
  <c r="FD102" i="2"/>
  <c r="IW202" i="4"/>
  <c r="IL233" i="4"/>
  <c r="EL231" i="4"/>
  <c r="DO230" i="2"/>
  <c r="DD231" i="4"/>
  <c r="IR182" i="4"/>
  <c r="AP230" i="4"/>
  <c r="IQ210" i="4"/>
  <c r="IV73" i="4"/>
  <c r="CR231" i="4"/>
  <c r="FB171" i="2"/>
  <c r="DH232" i="2"/>
  <c r="AG232" i="4"/>
  <c r="AI233" i="4"/>
  <c r="BO232" i="4"/>
  <c r="IR131" i="4"/>
  <c r="FB73" i="2"/>
  <c r="GW232" i="4"/>
  <c r="IR167" i="4"/>
  <c r="BM231" i="2"/>
  <c r="EK231" i="4"/>
  <c r="FC42" i="2"/>
  <c r="IS143" i="4"/>
  <c r="FA227" i="2"/>
  <c r="IQ52" i="4"/>
  <c r="BP230" i="2"/>
  <c r="IS26" i="4"/>
  <c r="HS230" i="4"/>
  <c r="FE81" i="2"/>
  <c r="FE30" i="2"/>
  <c r="CL231" i="2"/>
  <c r="IS24" i="4"/>
  <c r="E234" i="2"/>
  <c r="GQ234" i="4"/>
  <c r="FE108" i="2"/>
  <c r="IU100" i="4"/>
  <c r="IQ69" i="4"/>
  <c r="IP122" i="4"/>
  <c r="GN230" i="4"/>
  <c r="DB233" i="2"/>
  <c r="HU234" i="4"/>
  <c r="EG234" i="4"/>
  <c r="BN233" i="2"/>
  <c r="FE117" i="2"/>
  <c r="IP34" i="4"/>
  <c r="IW196" i="4"/>
  <c r="IV46" i="4"/>
  <c r="AO232" i="2"/>
  <c r="IR78" i="4"/>
  <c r="FC154" i="2"/>
  <c r="FB75" i="2"/>
  <c r="IU52" i="4"/>
  <c r="FB108" i="2"/>
  <c r="FC102" i="2"/>
  <c r="IP210" i="4"/>
  <c r="EB231" i="2"/>
  <c r="DX232" i="4"/>
  <c r="FE14" i="2"/>
  <c r="GS234" i="4"/>
  <c r="AZ234" i="2"/>
  <c r="IT96" i="4"/>
  <c r="IQ34" i="4"/>
  <c r="IR141" i="4"/>
  <c r="FD72" i="2"/>
  <c r="IT196" i="4"/>
  <c r="AH232" i="4"/>
  <c r="IW167" i="4"/>
  <c r="FE196" i="2"/>
  <c r="AP230" i="2"/>
  <c r="IP124" i="4"/>
  <c r="IT116" i="4"/>
  <c r="IS90" i="4"/>
  <c r="BK231" i="2"/>
  <c r="HK231" i="4"/>
  <c r="IU34" i="4"/>
  <c r="IW121" i="4"/>
  <c r="FB213" i="2"/>
  <c r="IV72" i="4"/>
  <c r="DT232" i="4"/>
  <c r="IT95" i="4"/>
  <c r="HP234" i="4"/>
  <c r="DD233" i="4"/>
  <c r="IS120" i="4"/>
  <c r="FA188" i="2"/>
  <c r="CO232" i="4"/>
  <c r="FA225" i="2"/>
  <c r="IU151" i="4"/>
  <c r="BH231" i="2"/>
  <c r="IU191" i="4"/>
  <c r="CI232" i="2"/>
  <c r="IU139" i="4"/>
  <c r="IW200" i="4"/>
  <c r="IV134" i="4"/>
  <c r="FE66" i="2"/>
  <c r="BR233" i="4"/>
  <c r="IP50" i="4"/>
  <c r="FD106" i="2"/>
  <c r="FD111" i="2"/>
  <c r="EI230" i="4"/>
  <c r="FC30" i="2"/>
  <c r="W231" i="4"/>
  <c r="FC95" i="2"/>
  <c r="BZ230" i="2"/>
  <c r="FA174" i="2"/>
  <c r="FC130" i="2"/>
  <c r="D230" i="2"/>
  <c r="GQ233" i="4"/>
  <c r="AN233" i="4"/>
  <c r="FD226" i="2"/>
  <c r="IQ172" i="4"/>
  <c r="IU187" i="4"/>
  <c r="IQ162" i="4"/>
  <c r="DU231" i="2"/>
  <c r="EV230" i="4"/>
  <c r="DN233" i="4"/>
  <c r="IW33" i="4"/>
  <c r="IQ9" i="4"/>
  <c r="IT34" i="4"/>
  <c r="AA231" i="4"/>
  <c r="FC217" i="2"/>
  <c r="FD200" i="2"/>
  <c r="FD90" i="2"/>
  <c r="FA140" i="2"/>
  <c r="EE233" i="2"/>
  <c r="EZ232" i="4"/>
  <c r="IT113" i="4"/>
  <c r="IP214" i="4"/>
  <c r="FE161" i="2"/>
  <c r="IT86" i="4"/>
  <c r="BV230" i="4"/>
  <c r="FC225" i="2"/>
  <c r="FA226" i="2"/>
  <c r="FE34" i="2"/>
  <c r="IP73" i="4"/>
  <c r="IR162" i="4"/>
  <c r="IS47" i="4"/>
  <c r="R234" i="2"/>
  <c r="FE75" i="2"/>
  <c r="IR212" i="4"/>
  <c r="FC120" i="2"/>
  <c r="FE219" i="2"/>
  <c r="CP231" i="2"/>
  <c r="IU152" i="4"/>
  <c r="BE234" i="2"/>
  <c r="IS121" i="4"/>
  <c r="BB230" i="4"/>
  <c r="EH234" i="4"/>
  <c r="IR152" i="4"/>
  <c r="CJ234" i="2"/>
  <c r="AZ230" i="2"/>
  <c r="P231" i="2"/>
  <c r="IV90" i="4"/>
  <c r="FE35" i="2"/>
  <c r="IR18" i="4"/>
  <c r="IP121" i="4"/>
  <c r="FD92" i="2"/>
  <c r="FW232" i="4"/>
  <c r="IP33" i="4"/>
  <c r="EY234" i="4"/>
  <c r="FD193" i="2"/>
  <c r="IU93" i="4"/>
  <c r="IQ148" i="4"/>
  <c r="FD132" i="2"/>
  <c r="EZ234" i="2"/>
  <c r="AN234" i="2"/>
  <c r="AT231" i="2"/>
  <c r="AU234" i="2"/>
  <c r="IV83" i="4"/>
  <c r="BN230" i="4"/>
  <c r="FC14" i="2"/>
  <c r="IW197" i="4"/>
  <c r="GW231" i="4"/>
  <c r="IQ176" i="4"/>
  <c r="DH234" i="2"/>
  <c r="IQ55" i="4"/>
  <c r="FV234" i="4"/>
  <c r="FD221" i="2"/>
  <c r="EI232" i="2"/>
  <c r="IU203" i="4"/>
  <c r="CG234" i="2"/>
  <c r="AM230" i="4"/>
  <c r="IR99" i="4"/>
  <c r="FD38" i="2"/>
  <c r="IV173" i="4"/>
  <c r="BJ231" i="4"/>
  <c r="IT213" i="4"/>
  <c r="IS77" i="4"/>
  <c r="FB179" i="2"/>
  <c r="FE101" i="2"/>
  <c r="GB232" i="4"/>
  <c r="IV77" i="4"/>
  <c r="CZ233" i="2"/>
  <c r="IS110" i="4"/>
  <c r="AH234" i="4"/>
  <c r="FE46" i="2"/>
  <c r="FC81" i="2"/>
  <c r="IQ151" i="4"/>
  <c r="IT74" i="4"/>
  <c r="DE232" i="4"/>
  <c r="CT230" i="4"/>
  <c r="CZ231" i="4"/>
  <c r="EZ231" i="2"/>
  <c r="IV65" i="4"/>
  <c r="CI230" i="4"/>
  <c r="AT233" i="2"/>
  <c r="CX234" i="4"/>
  <c r="CC234" i="2"/>
  <c r="IQ164" i="4"/>
  <c r="EG230" i="4"/>
  <c r="ER233" i="4"/>
  <c r="FC195" i="2"/>
  <c r="FB133" i="2"/>
  <c r="BD231" i="4"/>
  <c r="IT133" i="4"/>
  <c r="BG234" i="4"/>
  <c r="IW71" i="4"/>
  <c r="IQ213" i="4"/>
  <c r="IW114" i="4"/>
  <c r="CT231" i="4"/>
  <c r="HX230" i="4"/>
  <c r="GO234" i="4"/>
  <c r="GN233" i="4"/>
  <c r="IT105" i="4"/>
  <c r="EC233" i="4"/>
  <c r="FD15" i="2"/>
  <c r="IR84" i="4"/>
  <c r="CH231" i="4"/>
  <c r="IU144" i="4"/>
  <c r="FB117" i="2"/>
  <c r="AF231" i="4"/>
  <c r="FE168" i="2"/>
  <c r="FD11" i="2"/>
  <c r="IS52" i="4"/>
  <c r="IS107" i="4"/>
  <c r="FC49" i="2"/>
  <c r="FD219" i="2"/>
  <c r="FD131" i="2"/>
  <c r="GF231" i="4"/>
  <c r="CV231" i="2"/>
  <c r="EP231" i="2"/>
  <c r="CA233" i="4"/>
  <c r="AL234" i="2"/>
  <c r="HK232" i="4"/>
  <c r="FB46" i="2"/>
  <c r="FI231" i="4"/>
  <c r="BQ234" i="4"/>
  <c r="IO233" i="4"/>
  <c r="FD203" i="2"/>
  <c r="FB204" i="2"/>
  <c r="FG234" i="4"/>
  <c r="AN231" i="4"/>
  <c r="IV102" i="4"/>
  <c r="IT24" i="4"/>
  <c r="CS233" i="2"/>
  <c r="IS118" i="4"/>
  <c r="CQ234" i="4"/>
  <c r="AE231" i="4"/>
  <c r="IQ199" i="4"/>
  <c r="IV175" i="4"/>
  <c r="FC196" i="2"/>
  <c r="FC202" i="2"/>
  <c r="FB99" i="2"/>
  <c r="DZ231" i="2"/>
  <c r="EW232" i="2"/>
  <c r="IQ78" i="4"/>
  <c r="EU233" i="2"/>
  <c r="BL231" i="2"/>
  <c r="GE232" i="4"/>
  <c r="FB72" i="2"/>
  <c r="FB123" i="2"/>
  <c r="FB50" i="2"/>
  <c r="IP22" i="4"/>
  <c r="IS159" i="4"/>
  <c r="FA173" i="2"/>
  <c r="IT14" i="4"/>
  <c r="EI233" i="4"/>
  <c r="FB37" i="2"/>
  <c r="EW230" i="2"/>
  <c r="BR230" i="4"/>
  <c r="IU37" i="4"/>
  <c r="IS147" i="4"/>
  <c r="FE151" i="2"/>
  <c r="FC85" i="2"/>
  <c r="IT135" i="4"/>
  <c r="IT67" i="4"/>
  <c r="IC230" i="4"/>
  <c r="ER234" i="2"/>
  <c r="IS39" i="4"/>
  <c r="IQ35" i="4"/>
  <c r="FD128" i="2"/>
  <c r="FA46" i="2"/>
  <c r="CC231" i="4"/>
  <c r="FS234" i="4"/>
  <c r="IV105" i="4"/>
  <c r="AG232" i="2"/>
  <c r="FE214" i="2"/>
  <c r="BL231" i="4"/>
  <c r="X230" i="2"/>
  <c r="IW81" i="4"/>
  <c r="IV103" i="4"/>
  <c r="IV193" i="4"/>
  <c r="IV59" i="4"/>
  <c r="IP77" i="4"/>
  <c r="IW162" i="4"/>
  <c r="CB232" i="4"/>
  <c r="FW233" i="4"/>
  <c r="IQ160" i="4"/>
  <c r="DB230" i="4"/>
  <c r="IS162" i="4"/>
  <c r="AI231" i="2"/>
  <c r="IT46" i="4"/>
  <c r="FB58" i="2"/>
  <c r="IW199" i="4"/>
  <c r="HH232" i="4"/>
  <c r="G232" i="2"/>
  <c r="IT53" i="4"/>
  <c r="IQ182" i="4"/>
  <c r="EO231" i="4"/>
  <c r="IR117" i="4"/>
  <c r="IW211" i="4"/>
  <c r="IP48" i="4"/>
  <c r="FC194" i="2"/>
  <c r="IU174" i="4"/>
  <c r="IW46" i="4"/>
  <c r="FD26" i="2"/>
  <c r="IU101" i="4"/>
  <c r="EH232" i="2"/>
  <c r="IR227" i="4"/>
  <c r="IS125" i="4"/>
  <c r="IP46" i="4"/>
  <c r="GH230" i="4"/>
  <c r="H234" i="2"/>
  <c r="IU173" i="4"/>
  <c r="IT128" i="4"/>
  <c r="FB190" i="2"/>
  <c r="DK234" i="2"/>
  <c r="GF232" i="4"/>
  <c r="BN230" i="2"/>
  <c r="IU148" i="4"/>
  <c r="FD27" i="2"/>
  <c r="AT232" i="2"/>
  <c r="FA230" i="4"/>
  <c r="EU230" i="4"/>
  <c r="IP132" i="4"/>
  <c r="IS28" i="4"/>
  <c r="IP229" i="4"/>
  <c r="K233" i="4"/>
  <c r="FC174" i="2"/>
  <c r="IQ64" i="4"/>
  <c r="IR139" i="4"/>
  <c r="FC144" i="2"/>
  <c r="FE17" i="2"/>
  <c r="FA107" i="2"/>
  <c r="HL234" i="4"/>
  <c r="FE229" i="2"/>
  <c r="IW149" i="4"/>
  <c r="FD231" i="4"/>
  <c r="HP230" i="4"/>
  <c r="HB231" i="4"/>
  <c r="FA162" i="2"/>
  <c r="CW232" i="4"/>
  <c r="EL233" i="4"/>
  <c r="AN231" i="2"/>
  <c r="IP139" i="4"/>
  <c r="FE159" i="2"/>
  <c r="FC148" i="2"/>
  <c r="FD30" i="2"/>
  <c r="FU233" i="4"/>
  <c r="FA56" i="2"/>
  <c r="GQ232" i="4"/>
  <c r="IQ82" i="4"/>
  <c r="IP54" i="4"/>
  <c r="FC212" i="2"/>
  <c r="IN233" i="4"/>
  <c r="IU16" i="4"/>
  <c r="IT42" i="4"/>
  <c r="V230" i="4"/>
  <c r="FB7" i="2"/>
  <c r="AH233" i="4"/>
  <c r="IQ107" i="4"/>
  <c r="IT132" i="4"/>
  <c r="FC184" i="2"/>
  <c r="FA29" i="2"/>
  <c r="EZ230" i="2"/>
  <c r="DR230" i="2"/>
  <c r="IT78" i="4"/>
  <c r="AT233" i="4"/>
  <c r="AN230" i="4"/>
  <c r="EA234" i="4"/>
  <c r="DA231" i="2"/>
  <c r="DB231" i="4"/>
  <c r="HT232" i="4"/>
  <c r="HH231" i="4"/>
  <c r="EX232" i="4"/>
  <c r="GP234" i="4"/>
  <c r="IT93" i="4"/>
  <c r="IW177" i="4"/>
  <c r="IR217" i="4"/>
  <c r="AX231" i="2"/>
  <c r="IR61" i="4"/>
  <c r="FC213" i="2"/>
  <c r="FE156" i="2"/>
  <c r="IR89" i="4"/>
  <c r="IU199" i="4"/>
  <c r="IS150" i="4"/>
  <c r="IO230" i="4"/>
  <c r="EF231" i="4"/>
  <c r="FA153" i="2"/>
  <c r="DU232" i="2"/>
  <c r="BY234" i="4"/>
  <c r="EA232" i="2"/>
  <c r="B233" i="4"/>
  <c r="DE232" i="2"/>
  <c r="IU67" i="4"/>
  <c r="EM231" i="4"/>
  <c r="FB64" i="2"/>
  <c r="FE201" i="2"/>
  <c r="IR80" i="4"/>
  <c r="BY232" i="2"/>
  <c r="FA127" i="2"/>
  <c r="DV233" i="4"/>
  <c r="FE124" i="2"/>
  <c r="FD42" i="2"/>
  <c r="FC226" i="2"/>
  <c r="CZ231" i="2"/>
  <c r="IR195" i="4"/>
  <c r="IP154" i="4"/>
  <c r="EW234" i="4"/>
  <c r="IQ94" i="4"/>
  <c r="AO230" i="2"/>
  <c r="AY231" i="2"/>
  <c r="DX230" i="2"/>
  <c r="IT77" i="4"/>
  <c r="IU78" i="4"/>
  <c r="AR234" i="4"/>
  <c r="FD12" i="2"/>
  <c r="IS96" i="4"/>
  <c r="IS22" i="4"/>
  <c r="AO233" i="2"/>
  <c r="AF234" i="4"/>
  <c r="CQ230" i="2"/>
  <c r="IU65" i="4"/>
  <c r="FD171" i="2"/>
  <c r="AF234" i="2"/>
  <c r="IP88" i="4"/>
  <c r="IW79" i="4"/>
  <c r="IT170" i="4"/>
  <c r="IS219" i="4"/>
  <c r="FB57" i="2"/>
  <c r="CR233" i="4"/>
  <c r="FB205" i="2"/>
  <c r="Z233" i="2"/>
  <c r="GJ233" i="4"/>
  <c r="IW146" i="4"/>
  <c r="FC230" i="4"/>
  <c r="FC128" i="2"/>
  <c r="IS101" i="4"/>
  <c r="IU124" i="4"/>
  <c r="IW191" i="4"/>
  <c r="BI231" i="4"/>
  <c r="DG230" i="4"/>
  <c r="IV204" i="4"/>
  <c r="IQ155" i="4"/>
  <c r="IP226" i="4"/>
  <c r="GV232" i="4"/>
  <c r="IW130" i="4"/>
  <c r="IT118" i="4"/>
  <c r="FC192" i="2"/>
  <c r="HB234" i="4"/>
  <c r="IW38" i="4"/>
  <c r="FD35" i="2"/>
  <c r="BZ234" i="2"/>
  <c r="FE172" i="2"/>
  <c r="EM233" i="2"/>
  <c r="FB118" i="2"/>
  <c r="BX232" i="2"/>
  <c r="CI234" i="2"/>
  <c r="FB19" i="2"/>
  <c r="IT49" i="4"/>
  <c r="N232" i="2"/>
  <c r="IS220" i="4"/>
  <c r="FI233" i="4"/>
  <c r="BM232" i="2"/>
  <c r="FC162" i="2"/>
  <c r="BM234" i="2"/>
  <c r="Z233" i="4"/>
  <c r="FB135" i="2"/>
  <c r="IS126" i="4"/>
  <c r="EZ234" i="4"/>
  <c r="FC77" i="2"/>
  <c r="EJ230" i="2"/>
  <c r="DT232" i="2"/>
  <c r="FA34" i="2"/>
  <c r="BX231" i="4"/>
  <c r="AD233" i="4"/>
  <c r="IA231" i="4"/>
  <c r="IW98" i="4"/>
  <c r="IU83" i="4"/>
  <c r="IW136" i="4"/>
  <c r="IS16" i="4"/>
  <c r="IR160" i="4"/>
  <c r="IS100" i="4"/>
  <c r="FA144" i="2"/>
  <c r="AI234" i="2"/>
  <c r="IV153" i="4"/>
  <c r="IR222" i="4"/>
  <c r="EF234" i="4"/>
  <c r="IT215" i="4"/>
  <c r="FE11" i="2"/>
  <c r="IT197" i="4"/>
  <c r="IW115" i="4"/>
  <c r="CP230" i="2"/>
  <c r="IW206" i="4"/>
  <c r="IQ156" i="4"/>
  <c r="AK231" i="4"/>
  <c r="EC230" i="4"/>
  <c r="IV152" i="4"/>
  <c r="F233" i="4"/>
  <c r="CA232" i="2"/>
  <c r="IQ212" i="4"/>
  <c r="FA66" i="2"/>
  <c r="DZ234" i="2"/>
  <c r="AA233" i="4"/>
  <c r="FA175" i="2"/>
  <c r="FA36" i="2"/>
  <c r="HM231" i="4"/>
  <c r="AS233" i="4"/>
  <c r="ID234" i="4"/>
  <c r="GZ233" i="4"/>
  <c r="FD178" i="2"/>
  <c r="IR10" i="4"/>
  <c r="IT32" i="4"/>
  <c r="DI233" i="4"/>
  <c r="IT171" i="4"/>
  <c r="FA210" i="2"/>
  <c r="EO232" i="4"/>
  <c r="FD172" i="2"/>
  <c r="IT88" i="4"/>
  <c r="FE94" i="2"/>
  <c r="IT182" i="4"/>
  <c r="FC186" i="2"/>
  <c r="IR199" i="4"/>
  <c r="BV232" i="2"/>
  <c r="IV166" i="4"/>
  <c r="IQ61" i="4"/>
  <c r="FT230" i="4"/>
  <c r="EQ230" i="4"/>
  <c r="FB62" i="2"/>
  <c r="FD204" i="2"/>
  <c r="BO230" i="4"/>
  <c r="IT226" i="4"/>
  <c r="EO234" i="2"/>
  <c r="J230" i="2"/>
  <c r="IU48" i="4"/>
  <c r="FA116" i="2"/>
  <c r="FA220" i="2"/>
  <c r="IS197" i="4"/>
  <c r="IR132" i="4"/>
  <c r="IT169" i="4"/>
  <c r="M230" i="4"/>
  <c r="IW92" i="4"/>
  <c r="DB231" i="2"/>
  <c r="GE231" i="4"/>
  <c r="CF232" i="2"/>
  <c r="CT233" i="4"/>
  <c r="HU230" i="4"/>
  <c r="IQ46" i="4"/>
  <c r="S232" i="4"/>
  <c r="FD212" i="2"/>
  <c r="CB231" i="4"/>
  <c r="IT82" i="4"/>
  <c r="AB232" i="2"/>
  <c r="IW131" i="4"/>
  <c r="IP30" i="4"/>
  <c r="FC215" i="2"/>
  <c r="FA169" i="2"/>
  <c r="FB132" i="2"/>
  <c r="IV201" i="4"/>
  <c r="IS59" i="4"/>
  <c r="IP44" i="4"/>
  <c r="IS94" i="4"/>
  <c r="FD153" i="2"/>
  <c r="FE31" i="2"/>
  <c r="IQ133" i="4"/>
  <c r="K232" i="2"/>
  <c r="IV202" i="4"/>
  <c r="IW156" i="4"/>
  <c r="IT56" i="4"/>
  <c r="IQ12" i="4"/>
  <c r="CW230" i="4"/>
  <c r="FB173" i="2"/>
  <c r="IS95" i="4"/>
  <c r="IU184" i="4"/>
  <c r="IV117" i="4"/>
  <c r="IW125" i="4"/>
  <c r="IQ24" i="4"/>
  <c r="AW232" i="2"/>
  <c r="EP234" i="4"/>
  <c r="IP81" i="4"/>
  <c r="CC231" i="2"/>
  <c r="BO230" i="2"/>
  <c r="IR123" i="4"/>
  <c r="IQ111" i="4"/>
  <c r="DA230" i="2"/>
  <c r="IU186" i="4"/>
  <c r="IS97" i="4"/>
  <c r="CO231" i="4"/>
  <c r="IV100" i="4"/>
  <c r="HN234" i="4"/>
  <c r="IV13" i="4"/>
  <c r="HS232" i="4"/>
  <c r="BA234" i="4"/>
  <c r="F231" i="4"/>
  <c r="FC43" i="2"/>
  <c r="IS61" i="4"/>
  <c r="FA73" i="2"/>
  <c r="EN230" i="2"/>
  <c r="IP14" i="4"/>
  <c r="CL233" i="2"/>
  <c r="FE37" i="2"/>
  <c r="FE12" i="2"/>
  <c r="T231" i="4"/>
  <c r="HD231" i="4"/>
  <c r="IT37" i="4"/>
  <c r="IP91" i="4"/>
  <c r="BH234" i="4"/>
  <c r="CZ230" i="2"/>
  <c r="IW173" i="4"/>
  <c r="IR75" i="4"/>
  <c r="IR105" i="4"/>
  <c r="FC89" i="2"/>
  <c r="IP177" i="4"/>
  <c r="BM231" i="4"/>
  <c r="IV41" i="4"/>
  <c r="FE44" i="2"/>
  <c r="CF231" i="2"/>
  <c r="FE47" i="2"/>
  <c r="FD39" i="2"/>
  <c r="FB31" i="2"/>
  <c r="CC233" i="2"/>
  <c r="BT234" i="4"/>
  <c r="FA93" i="2"/>
  <c r="CF230" i="2"/>
  <c r="IS111" i="4"/>
  <c r="FA138" i="2"/>
  <c r="FB29" i="2"/>
  <c r="IU79" i="4"/>
  <c r="FI234" i="4"/>
  <c r="FC34" i="2"/>
  <c r="BF234" i="2"/>
  <c r="IU229" i="4"/>
  <c r="IP93" i="4"/>
  <c r="IW204" i="4"/>
  <c r="HA231" i="4"/>
  <c r="IV12" i="4"/>
  <c r="IS196" i="4"/>
  <c r="DS233" i="4"/>
  <c r="IV76" i="4"/>
  <c r="Y232" i="4"/>
  <c r="FB142" i="2"/>
  <c r="IQ161" i="4"/>
  <c r="IU15" i="4"/>
  <c r="CJ230" i="2"/>
  <c r="CB234" i="4"/>
  <c r="IR106" i="4"/>
  <c r="FD101" i="2"/>
  <c r="IQ26" i="4"/>
  <c r="IW120" i="4"/>
  <c r="FQ231" i="4"/>
  <c r="IV183" i="4"/>
  <c r="AV231" i="4"/>
  <c r="DF230" i="2"/>
  <c r="IV81" i="4"/>
  <c r="ET231" i="4"/>
  <c r="BY230" i="2"/>
  <c r="DC231" i="4"/>
  <c r="IP51" i="4"/>
  <c r="FC167" i="2"/>
  <c r="IU165" i="4"/>
  <c r="IV170" i="4"/>
  <c r="U234" i="4"/>
  <c r="IQ191" i="4"/>
  <c r="GX233" i="4"/>
  <c r="FD81" i="2"/>
  <c r="IT110" i="4"/>
  <c r="IT155" i="4"/>
  <c r="IW135" i="4"/>
  <c r="IQ10" i="4"/>
  <c r="IP63" i="4"/>
  <c r="IW198" i="4"/>
  <c r="IT193" i="4"/>
  <c r="IR93" i="4"/>
  <c r="IV86" i="4"/>
  <c r="CA234" i="4"/>
  <c r="IR41" i="4"/>
  <c r="IV116" i="4"/>
  <c r="AC231" i="2"/>
  <c r="IQ122" i="4"/>
  <c r="FC98" i="2"/>
  <c r="FB180" i="2"/>
  <c r="AG231" i="4"/>
  <c r="IT47" i="4"/>
  <c r="IU39" i="4"/>
  <c r="BP231" i="4"/>
  <c r="EC230" i="2"/>
  <c r="EW233" i="2"/>
  <c r="FC207" i="2"/>
  <c r="FA12" i="2"/>
  <c r="IT29" i="4"/>
  <c r="FD80" i="2"/>
  <c r="GL231" i="4"/>
  <c r="GM231" i="4"/>
  <c r="L233" i="2"/>
  <c r="L230" i="4"/>
  <c r="IP53" i="4"/>
  <c r="CK233" i="4"/>
  <c r="HT231" i="4"/>
  <c r="FC218" i="2"/>
  <c r="FC66" i="2"/>
  <c r="GS233" i="4"/>
  <c r="FB220" i="2"/>
  <c r="DZ233" i="2"/>
  <c r="FD156" i="2"/>
  <c r="CQ233" i="2"/>
  <c r="IQ139" i="4"/>
  <c r="FD44" i="2"/>
  <c r="FA209" i="2"/>
  <c r="DN230" i="2"/>
  <c r="FC84" i="2"/>
  <c r="IU208" i="4"/>
  <c r="V234" i="2"/>
  <c r="CU231" i="4"/>
  <c r="DW230" i="2"/>
  <c r="IV79" i="4"/>
  <c r="FC46" i="2"/>
  <c r="IU170" i="4"/>
  <c r="CV234" i="4"/>
  <c r="BC232" i="4"/>
  <c r="FB159" i="2"/>
  <c r="FQ230" i="4"/>
  <c r="IU185" i="4"/>
  <c r="IS221" i="4"/>
  <c r="DS234" i="2"/>
  <c r="FE190" i="2"/>
  <c r="IU103" i="4"/>
  <c r="BR234" i="4"/>
  <c r="IU104" i="4"/>
  <c r="IT107" i="4"/>
  <c r="IT148" i="4"/>
  <c r="FD142" i="2"/>
  <c r="IR113" i="4"/>
  <c r="IQ201" i="4"/>
  <c r="BU233" i="4"/>
  <c r="IQ16" i="4"/>
  <c r="DF233" i="2"/>
  <c r="FE52" i="2"/>
  <c r="CN231" i="2"/>
  <c r="DK232" i="2"/>
  <c r="H233" i="2"/>
  <c r="GO230" i="4"/>
  <c r="AB231" i="4"/>
  <c r="IQ165" i="4"/>
  <c r="IU120" i="4"/>
  <c r="J232" i="4"/>
  <c r="IQ222" i="4"/>
  <c r="IP38" i="4"/>
  <c r="IW24" i="4"/>
  <c r="CG234" i="4"/>
  <c r="BM232" i="4"/>
  <c r="IV110" i="4"/>
  <c r="T232" i="2"/>
  <c r="IJ234" i="4"/>
  <c r="DW234" i="4"/>
  <c r="FE199" i="2"/>
  <c r="IS85" i="4"/>
  <c r="IT79" i="4"/>
  <c r="IU46" i="4"/>
  <c r="IR66" i="4"/>
  <c r="IW160" i="4"/>
  <c r="CT232" i="4"/>
  <c r="HY233" i="4"/>
  <c r="FA75" i="2"/>
  <c r="AM234" i="4"/>
  <c r="FC152" i="2"/>
  <c r="FE70" i="2"/>
  <c r="IH233" i="4"/>
  <c r="GI234" i="4"/>
  <c r="GD233" i="4"/>
  <c r="AW231" i="2"/>
  <c r="AE234" i="4"/>
  <c r="IQ17" i="4"/>
  <c r="IT186" i="4"/>
  <c r="FB107" i="2"/>
  <c r="FB214" i="2"/>
  <c r="IT81" i="4"/>
  <c r="CH230" i="4"/>
  <c r="FC176" i="2"/>
  <c r="IS216" i="4"/>
  <c r="CD233" i="2"/>
  <c r="IU113" i="4"/>
  <c r="IS224" i="4"/>
  <c r="IU54" i="4"/>
  <c r="IP76" i="4"/>
  <c r="IS35" i="4"/>
  <c r="EY234" i="2"/>
  <c r="IQ144" i="4"/>
  <c r="GM232" i="4"/>
  <c r="HB232" i="4"/>
  <c r="GM233" i="4"/>
  <c r="IS148" i="4"/>
  <c r="BR234" i="2"/>
  <c r="IQ149" i="4"/>
  <c r="FS231" i="4"/>
  <c r="FC200" i="2"/>
  <c r="AI230" i="4"/>
  <c r="CJ234" i="4"/>
  <c r="IP192" i="4"/>
  <c r="IU207" i="4"/>
  <c r="IV136" i="4"/>
  <c r="BE230" i="4"/>
  <c r="IQ153" i="4"/>
  <c r="C231" i="2"/>
  <c r="IV209" i="4"/>
  <c r="AF230" i="4"/>
  <c r="FS233" i="4"/>
  <c r="IW223" i="4"/>
  <c r="FB189" i="2"/>
  <c r="FJ230" i="4"/>
  <c r="FA7" i="2"/>
  <c r="B230" i="2"/>
  <c r="IV159" i="4"/>
  <c r="IV142" i="4"/>
  <c r="GU233" i="4"/>
  <c r="FA71" i="2"/>
  <c r="BO232" i="2"/>
  <c r="IU117" i="4"/>
  <c r="FB97" i="2"/>
  <c r="FB92" i="2"/>
  <c r="IW132" i="4"/>
  <c r="HY230" i="4"/>
  <c r="DR231" i="4"/>
  <c r="FE186" i="2"/>
  <c r="GE230" i="4"/>
  <c r="FN232" i="4"/>
  <c r="IH232" i="4"/>
  <c r="IU138" i="4"/>
  <c r="BA233" i="4"/>
  <c r="IV84" i="4"/>
  <c r="FE59" i="2"/>
  <c r="CD231" i="4"/>
  <c r="IV145" i="4"/>
  <c r="IS163" i="4"/>
  <c r="IP8" i="4"/>
  <c r="IW61" i="4"/>
  <c r="CA233" i="2"/>
  <c r="IQ170" i="4"/>
  <c r="IR181" i="4"/>
  <c r="IT90" i="4"/>
  <c r="IV205" i="4"/>
  <c r="IW147" i="4"/>
  <c r="BQ233" i="4"/>
  <c r="FB51" i="2"/>
  <c r="DO234" i="4"/>
  <c r="IA232" i="4"/>
  <c r="IT164" i="4"/>
  <c r="IR91" i="4"/>
  <c r="FC131" i="2"/>
  <c r="BC233" i="2"/>
  <c r="FA131" i="2"/>
  <c r="FB131" i="2"/>
  <c r="IV34" i="4"/>
  <c r="IV223" i="4"/>
  <c r="AV232" i="2"/>
  <c r="FC227" i="2"/>
  <c r="IT142" i="4"/>
  <c r="IW180" i="4"/>
  <c r="FB10" i="2"/>
  <c r="FB137" i="2"/>
  <c r="BK230" i="2"/>
  <c r="HO230" i="4"/>
  <c r="IT54" i="4"/>
  <c r="DU232" i="4"/>
  <c r="FA54" i="2"/>
  <c r="IP146" i="4"/>
  <c r="FK232" i="4"/>
  <c r="FK231" i="4"/>
  <c r="FB106" i="2"/>
  <c r="FA42" i="2"/>
  <c r="N232" i="4"/>
  <c r="IS161" i="4"/>
  <c r="EC232" i="4"/>
  <c r="IW178" i="4"/>
  <c r="AX230" i="2"/>
  <c r="DV233" i="2"/>
  <c r="IT121" i="4"/>
  <c r="BG230" i="2"/>
  <c r="EY232" i="4"/>
  <c r="E230" i="4"/>
  <c r="GN231" i="4"/>
  <c r="M232" i="2"/>
  <c r="FB66" i="2"/>
  <c r="AK230" i="4"/>
  <c r="IP190" i="4"/>
  <c r="C233" i="4"/>
  <c r="IR58" i="4"/>
  <c r="HR231" i="4"/>
  <c r="FB27" i="2"/>
  <c r="N234" i="2"/>
  <c r="EG232" i="4"/>
  <c r="IW9" i="4"/>
  <c r="FE141" i="2"/>
  <c r="FO232" i="4"/>
  <c r="IR173" i="4"/>
  <c r="AJ234" i="4"/>
  <c r="IW152" i="4"/>
  <c r="IP166" i="4"/>
  <c r="DG233" i="2"/>
  <c r="FC112" i="2"/>
  <c r="FB218" i="2"/>
  <c r="IW192" i="4"/>
  <c r="CP231" i="4"/>
  <c r="IP197" i="4"/>
  <c r="IW14" i="4"/>
  <c r="FA18" i="2"/>
  <c r="DY230" i="4"/>
  <c r="BD230" i="4"/>
  <c r="DQ232" i="4"/>
  <c r="FD67" i="2"/>
  <c r="IU183" i="4"/>
  <c r="FD180" i="2"/>
  <c r="IS114" i="4"/>
  <c r="IS192" i="4"/>
  <c r="IU153" i="4"/>
  <c r="IS145" i="4"/>
  <c r="ER232" i="2"/>
  <c r="EW232" i="4"/>
  <c r="GQ230" i="4"/>
  <c r="IR136" i="4"/>
  <c r="T231" i="2"/>
  <c r="FE27" i="2"/>
  <c r="IN232" i="4"/>
  <c r="FC145" i="2"/>
  <c r="IV221" i="4"/>
  <c r="S230" i="2"/>
  <c r="X233" i="2"/>
  <c r="IU156" i="4"/>
  <c r="IV146" i="4"/>
  <c r="Z232" i="2"/>
  <c r="FD183" i="2"/>
  <c r="AK234" i="2"/>
  <c r="FC41" i="2"/>
  <c r="AJ233" i="2"/>
  <c r="FA32" i="2"/>
  <c r="CB233" i="2"/>
  <c r="IW30" i="4"/>
  <c r="CW231" i="2"/>
  <c r="IS144" i="4"/>
  <c r="IT177" i="4"/>
  <c r="IU209" i="4"/>
  <c r="EN233" i="4"/>
  <c r="IU30" i="4"/>
  <c r="EY230" i="2"/>
  <c r="EJ234" i="4"/>
  <c r="S230" i="4"/>
  <c r="FD52" i="2"/>
  <c r="CN232" i="4"/>
  <c r="GA234" i="4"/>
  <c r="K234" i="4"/>
  <c r="Y231" i="4"/>
  <c r="FD147" i="2"/>
  <c r="IV97" i="4"/>
  <c r="BT233" i="2"/>
  <c r="IW213" i="4"/>
  <c r="IQ196" i="4"/>
  <c r="HJ231" i="4"/>
  <c r="FC170" i="2"/>
  <c r="FC169" i="2"/>
  <c r="FA63" i="2"/>
  <c r="DL234" i="2"/>
  <c r="FC206" i="2"/>
  <c r="IQ90" i="4"/>
  <c r="IP15" i="4"/>
  <c r="FA48" i="2"/>
  <c r="IS156" i="4"/>
  <c r="IQ25" i="4"/>
  <c r="U233" i="2"/>
  <c r="IQ193" i="4"/>
  <c r="IW87" i="4"/>
  <c r="IP156" i="4"/>
  <c r="IP104" i="4"/>
  <c r="FD96" i="2"/>
  <c r="AK234" i="4"/>
  <c r="FC210" i="2"/>
  <c r="IT198" i="4"/>
  <c r="FE103" i="2"/>
  <c r="FE170" i="2"/>
  <c r="IP145" i="4"/>
  <c r="EO231" i="2"/>
  <c r="GG233" i="4"/>
  <c r="IR135" i="4"/>
  <c r="AX232" i="2"/>
  <c r="IT20" i="4"/>
  <c r="DW232" i="4"/>
  <c r="EX234" i="2"/>
  <c r="DG231" i="4"/>
  <c r="IP9" i="4"/>
  <c r="FF231" i="4"/>
  <c r="IT73" i="4"/>
  <c r="IS36" i="4"/>
  <c r="FB43" i="2"/>
  <c r="FA19" i="2"/>
  <c r="IQ88" i="4"/>
  <c r="IQ13" i="4"/>
  <c r="FA197" i="2"/>
  <c r="EY230" i="4"/>
  <c r="ER231" i="4"/>
  <c r="FA43" i="2"/>
  <c r="FX233" i="4"/>
  <c r="IP66" i="4"/>
  <c r="DT231" i="2"/>
  <c r="IW151" i="4"/>
  <c r="DS234" i="4"/>
  <c r="DG233" i="4"/>
  <c r="Y234" i="4"/>
  <c r="IP97" i="4"/>
  <c r="IV149" i="4"/>
  <c r="IT87" i="4"/>
  <c r="FC59" i="2"/>
  <c r="IU115" i="4"/>
  <c r="AT232" i="4"/>
  <c r="IP72" i="4"/>
  <c r="IQ223" i="4"/>
  <c r="IQ168" i="4"/>
  <c r="DA233" i="2"/>
  <c r="BY231" i="4"/>
  <c r="Y233" i="4"/>
  <c r="IU11" i="4"/>
  <c r="IU8" i="4"/>
  <c r="DP231" i="4"/>
  <c r="IT207" i="4"/>
  <c r="FD83" i="2"/>
  <c r="IW39" i="4"/>
  <c r="FC156" i="2"/>
  <c r="IS92" i="4"/>
  <c r="IV218" i="4"/>
  <c r="CY234" i="4"/>
  <c r="CH232" i="4"/>
  <c r="FE212" i="2"/>
  <c r="IV37" i="4"/>
  <c r="FD13" i="2"/>
  <c r="FA194" i="2"/>
  <c r="FA163" i="2"/>
  <c r="EX230" i="4"/>
  <c r="IT43" i="4"/>
  <c r="FB230" i="4"/>
  <c r="FV230" i="4"/>
  <c r="GS231" i="4"/>
  <c r="FA152" i="2"/>
  <c r="IT91" i="4"/>
  <c r="CQ232" i="4"/>
  <c r="IQ101" i="4"/>
  <c r="IS223" i="4"/>
  <c r="IP20" i="4"/>
  <c r="FE176" i="2"/>
  <c r="FC163" i="2"/>
  <c r="FD159" i="2"/>
  <c r="K234" i="2"/>
  <c r="FA172" i="2"/>
  <c r="IQ30" i="4"/>
  <c r="DK230" i="2"/>
  <c r="IT36" i="4"/>
  <c r="FE164" i="2"/>
  <c r="FA214" i="2"/>
  <c r="GK233" i="4"/>
  <c r="DU230" i="2"/>
  <c r="IQ43" i="4"/>
  <c r="E234" i="4"/>
  <c r="CI231" i="2"/>
  <c r="FC180" i="2"/>
  <c r="IT52" i="4"/>
  <c r="FC19" i="2"/>
  <c r="IS78" i="4"/>
  <c r="IR50" i="4"/>
  <c r="FE225" i="2"/>
  <c r="BU230" i="2"/>
  <c r="IT153" i="4"/>
  <c r="DF230" i="4"/>
  <c r="IP75" i="4"/>
  <c r="IS51" i="4"/>
  <c r="IV227" i="4"/>
  <c r="IW129" i="4"/>
  <c r="EP231" i="4"/>
  <c r="IO231" i="4"/>
  <c r="FD73" i="2"/>
  <c r="IV143" i="4"/>
  <c r="II233" i="4"/>
  <c r="DM231" i="2"/>
  <c r="IW168" i="4"/>
  <c r="FA159" i="2"/>
  <c r="IW68" i="4"/>
  <c r="CP232" i="2"/>
  <c r="EA233" i="2"/>
  <c r="GX230" i="4"/>
  <c r="HQ234" i="4"/>
  <c r="CK234" i="2"/>
  <c r="FD94" i="2"/>
  <c r="EV230" i="2"/>
  <c r="C234" i="4"/>
  <c r="IT229" i="4"/>
  <c r="FB124" i="2"/>
  <c r="IS17" i="4"/>
  <c r="FA193" i="2"/>
  <c r="IV180" i="4"/>
  <c r="FE204" i="2"/>
  <c r="IV39" i="4"/>
  <c r="AU232" i="4"/>
  <c r="IT147" i="4"/>
  <c r="FC178" i="2"/>
  <c r="FB98" i="2"/>
  <c r="IW101" i="4"/>
  <c r="IU194" i="4"/>
  <c r="BG234" i="2"/>
  <c r="I234" i="2"/>
  <c r="BA232" i="2"/>
  <c r="IU64" i="4"/>
  <c r="FA147" i="2"/>
  <c r="EI231" i="2"/>
  <c r="IU164" i="4"/>
  <c r="AC230" i="4"/>
  <c r="IP101" i="4"/>
  <c r="GG234" i="4"/>
  <c r="IQ116" i="4"/>
  <c r="IP18" i="4"/>
  <c r="IR64" i="4"/>
  <c r="IT127" i="4"/>
  <c r="S234" i="4"/>
  <c r="FA128" i="2"/>
  <c r="K231" i="2"/>
  <c r="FZ234" i="4"/>
  <c r="IU28" i="4"/>
  <c r="DP230" i="2"/>
  <c r="CW233" i="4"/>
  <c r="IW102" i="4"/>
  <c r="FB157" i="2"/>
  <c r="ER230" i="2"/>
  <c r="IU105" i="4"/>
  <c r="BE231" i="2"/>
  <c r="DU230" i="4"/>
  <c r="BK232" i="4"/>
  <c r="FD170" i="2"/>
  <c r="EC231" i="4"/>
  <c r="FB226" i="2"/>
  <c r="DT234" i="4"/>
  <c r="FQ232" i="4"/>
  <c r="HY231" i="4"/>
  <c r="CX230" i="4"/>
  <c r="D232" i="2"/>
  <c r="FC62" i="2"/>
  <c r="IW56" i="4"/>
  <c r="GJ231" i="4"/>
  <c r="Z230" i="2"/>
  <c r="EE233" i="4"/>
  <c r="FW230" i="4"/>
  <c r="IW183" i="4"/>
  <c r="AE233" i="4"/>
  <c r="DV234" i="2"/>
  <c r="GD230" i="4"/>
  <c r="DB230" i="2"/>
  <c r="IU92" i="4"/>
  <c r="EY233" i="2"/>
  <c r="FC32" i="2"/>
  <c r="EF233" i="2"/>
  <c r="IU74" i="4"/>
  <c r="DB234" i="2"/>
  <c r="BW233" i="2"/>
  <c r="FA53" i="2"/>
  <c r="IT138" i="4"/>
  <c r="AX234" i="4"/>
  <c r="IU41" i="4"/>
  <c r="CJ233" i="4"/>
  <c r="AB234" i="4"/>
  <c r="FA17" i="2"/>
  <c r="HL232" i="4"/>
  <c r="IV93" i="4"/>
  <c r="IQ163" i="4"/>
  <c r="AP231" i="4"/>
  <c r="IQ229" i="4"/>
  <c r="BE233" i="2"/>
  <c r="IV206" i="4"/>
  <c r="BL230" i="4"/>
  <c r="IT140" i="4"/>
  <c r="IV197" i="4"/>
  <c r="FA84" i="2"/>
  <c r="IQ22" i="4"/>
  <c r="CO230" i="4"/>
  <c r="IR126" i="4"/>
  <c r="IU72" i="4"/>
  <c r="IP184" i="4"/>
  <c r="DA231" i="4"/>
  <c r="DL233" i="2"/>
  <c r="IP17" i="4"/>
  <c r="FD150" i="2"/>
  <c r="IT131" i="4"/>
  <c r="CV233" i="4"/>
  <c r="I233" i="4"/>
  <c r="IU98" i="4"/>
  <c r="HH233" i="4"/>
  <c r="FC106" i="2"/>
  <c r="CY232" i="4"/>
  <c r="IQ44" i="4"/>
  <c r="IV220" i="4"/>
  <c r="FD181" i="2"/>
  <c r="DP232" i="2"/>
  <c r="GU231" i="4"/>
  <c r="FE28" i="2"/>
  <c r="IS81" i="4"/>
  <c r="IQ21" i="4"/>
  <c r="IT122" i="4"/>
  <c r="W234" i="2"/>
  <c r="GH232" i="4"/>
  <c r="GK232" i="4"/>
  <c r="FC211" i="2"/>
  <c r="FB34" i="2"/>
  <c r="IV67" i="4"/>
  <c r="IT187" i="4"/>
  <c r="IW222" i="4"/>
  <c r="IS176" i="4"/>
  <c r="HJ230" i="4"/>
  <c r="IV91" i="4"/>
  <c r="EU230" i="2"/>
  <c r="FC39" i="2"/>
  <c r="CD230" i="4"/>
  <c r="IP211" i="4"/>
  <c r="IT139" i="4"/>
  <c r="IR73" i="4"/>
  <c r="IV189" i="4"/>
  <c r="Q231" i="2"/>
  <c r="FB202" i="2"/>
  <c r="AQ230" i="2"/>
  <c r="IW189" i="4"/>
  <c r="CM234" i="2"/>
  <c r="IW99" i="4"/>
  <c r="AE232" i="2"/>
  <c r="FA183" i="2"/>
  <c r="FB82" i="2"/>
  <c r="FE86" i="2"/>
  <c r="Y231" i="2"/>
  <c r="FE33" i="2"/>
  <c r="ET232" i="4"/>
  <c r="BC232" i="2"/>
  <c r="FE87" i="2"/>
  <c r="FA70" i="2"/>
  <c r="FE91" i="2"/>
  <c r="AY234" i="4"/>
  <c r="CG233" i="4"/>
  <c r="FD144" i="2"/>
  <c r="DN232" i="2"/>
  <c r="BI232" i="4"/>
  <c r="IR8" i="4"/>
  <c r="GV234" i="4"/>
  <c r="IU211" i="4"/>
  <c r="X234" i="2"/>
  <c r="FC111" i="2"/>
  <c r="Z231" i="4"/>
  <c r="GJ230" i="4"/>
  <c r="IV23" i="4"/>
  <c r="IV92" i="4"/>
  <c r="IT220" i="4"/>
  <c r="DK233" i="2"/>
  <c r="HZ232" i="4"/>
  <c r="F231" i="2"/>
  <c r="IU62" i="4"/>
  <c r="FE109" i="2"/>
  <c r="IQ154" i="4"/>
  <c r="FQ233" i="4"/>
  <c r="FE177" i="2"/>
  <c r="CQ231" i="4"/>
  <c r="IS108" i="4"/>
  <c r="IV151" i="4"/>
  <c r="DQ230" i="2"/>
  <c r="CF234" i="4"/>
  <c r="HA233" i="4"/>
  <c r="ES231" i="2"/>
  <c r="IV186" i="4"/>
  <c r="IW72" i="4"/>
  <c r="FD146" i="2"/>
  <c r="IV114" i="4"/>
  <c r="DO232" i="4"/>
  <c r="BO231" i="2"/>
  <c r="IQ77" i="4"/>
  <c r="FC107" i="2"/>
  <c r="IT55" i="4"/>
  <c r="FL230" i="4"/>
  <c r="IQ128" i="4"/>
  <c r="GU232" i="4"/>
  <c r="GA231" i="4"/>
  <c r="IP187" i="4"/>
  <c r="IE234" i="4"/>
  <c r="FD222" i="2"/>
  <c r="IU137" i="4"/>
  <c r="IV50" i="4"/>
  <c r="AM231" i="4"/>
  <c r="FC79" i="2"/>
  <c r="IR179" i="4"/>
  <c r="BW233" i="4"/>
  <c r="AD232" i="4"/>
  <c r="AJ230" i="4"/>
  <c r="EB233" i="4"/>
  <c r="FA92" i="2"/>
  <c r="IS48" i="4"/>
  <c r="FA154" i="2"/>
  <c r="IV27" i="4"/>
  <c r="DQ233" i="4"/>
  <c r="BI231" i="2"/>
  <c r="IQ214" i="4"/>
  <c r="AF232" i="4"/>
  <c r="IW185" i="4"/>
  <c r="HX232" i="4"/>
  <c r="IW104" i="4"/>
  <c r="FE210" i="2"/>
  <c r="IP84" i="4"/>
  <c r="HF232" i="4"/>
  <c r="FD9" i="2"/>
  <c r="IP39" i="4"/>
  <c r="IR149" i="4"/>
  <c r="IT100" i="4"/>
  <c r="IW127" i="4"/>
  <c r="G230" i="2"/>
  <c r="FB41" i="2"/>
  <c r="FC150" i="2"/>
  <c r="AI232" i="4"/>
  <c r="IP58" i="4"/>
  <c r="IH231" i="4"/>
  <c r="HX234" i="4"/>
  <c r="IQ204" i="4"/>
  <c r="DC230" i="4"/>
  <c r="ES233" i="2"/>
  <c r="BX230" i="2"/>
  <c r="IW51" i="4"/>
  <c r="EG232" i="2"/>
  <c r="FE49" i="2"/>
  <c r="IR191" i="4"/>
  <c r="FE192" i="2"/>
  <c r="GA230" i="4"/>
  <c r="FA52" i="2"/>
  <c r="GI232" i="4"/>
  <c r="GR230" i="4"/>
  <c r="FB181" i="2"/>
  <c r="FD208" i="2"/>
  <c r="EQ232" i="2"/>
  <c r="IT75" i="4"/>
  <c r="BE232" i="4"/>
  <c r="GG230" i="4"/>
  <c r="IU13" i="4"/>
  <c r="IQ140" i="4"/>
  <c r="FD32" i="2"/>
  <c r="FC164" i="2"/>
  <c r="IT206" i="4"/>
  <c r="DY234" i="2"/>
  <c r="FC40" i="2"/>
  <c r="CD233" i="4"/>
  <c r="IT154" i="4"/>
  <c r="DG234" i="4"/>
  <c r="BB232" i="2"/>
  <c r="FE15" i="2"/>
  <c r="CY233" i="2"/>
  <c r="DI231" i="2"/>
  <c r="FC168" i="2"/>
  <c r="CB232" i="2"/>
  <c r="AM233" i="2"/>
  <c r="FC228" i="2"/>
  <c r="IV213" i="4"/>
  <c r="IW175" i="4"/>
  <c r="IU18" i="4"/>
  <c r="IP68" i="4"/>
  <c r="FA203" i="2"/>
  <c r="IP168" i="4"/>
  <c r="IS10" i="4"/>
  <c r="FE217" i="2"/>
  <c r="FD122" i="2"/>
  <c r="IP167" i="4"/>
  <c r="I231" i="4"/>
  <c r="FC9" i="2"/>
  <c r="CU233" i="4"/>
  <c r="FC199" i="2"/>
  <c r="ID230" i="4"/>
  <c r="IP114" i="4"/>
  <c r="IR14" i="4"/>
  <c r="IT192" i="4"/>
  <c r="FB83" i="2"/>
  <c r="IR96" i="4"/>
  <c r="FA89" i="2"/>
  <c r="IV61" i="4"/>
  <c r="IP178" i="4"/>
  <c r="IP90" i="4"/>
  <c r="IS179" i="4"/>
  <c r="AL231" i="2"/>
  <c r="IU35" i="4"/>
  <c r="FC22" i="2"/>
  <c r="IP163" i="4"/>
  <c r="FX231" i="4"/>
  <c r="EZ233" i="4"/>
  <c r="IS68" i="4"/>
  <c r="H231" i="4"/>
  <c r="HC233" i="4"/>
  <c r="EZ232" i="2"/>
  <c r="IW70" i="4"/>
  <c r="AU230" i="2"/>
  <c r="FH233" i="4"/>
  <c r="EH230" i="2"/>
  <c r="BD233" i="2"/>
  <c r="HE231" i="4"/>
  <c r="CK230" i="2"/>
  <c r="BV234" i="2"/>
  <c r="IU177" i="4"/>
  <c r="FC127" i="2"/>
  <c r="EP232" i="4"/>
  <c r="GH234" i="4"/>
  <c r="IV9" i="4"/>
  <c r="DT233" i="4"/>
  <c r="IP13" i="4"/>
  <c r="IU9" i="4"/>
  <c r="IT12" i="4"/>
  <c r="CS234" i="2"/>
  <c r="DV232" i="4"/>
  <c r="IQ202" i="4"/>
  <c r="AY233" i="4"/>
  <c r="FB33" i="2"/>
  <c r="Z230" i="4"/>
  <c r="BE231" i="4"/>
  <c r="AY230" i="2"/>
  <c r="CK232" i="2"/>
  <c r="IR190" i="4"/>
  <c r="CZ232" i="2"/>
  <c r="FE62" i="2"/>
  <c r="FC29" i="2"/>
  <c r="FD143" i="2"/>
  <c r="FD59" i="2"/>
  <c r="FC121" i="2"/>
  <c r="IU220" i="4"/>
  <c r="IW15" i="4"/>
  <c r="HS234" i="4"/>
  <c r="IR148" i="4"/>
  <c r="IP94" i="4"/>
  <c r="IU21" i="4"/>
  <c r="HH230" i="4"/>
  <c r="FB177" i="2"/>
  <c r="FA124" i="2"/>
  <c r="X230" i="4"/>
  <c r="X231" i="4"/>
  <c r="IM230" i="4"/>
  <c r="DW233" i="2"/>
  <c r="IP87" i="4"/>
  <c r="AG231" i="2"/>
  <c r="IU69" i="4"/>
  <c r="FB231" i="4"/>
  <c r="IU25" i="4"/>
  <c r="IP35" i="4"/>
  <c r="N234" i="4"/>
  <c r="IW154" i="4"/>
  <c r="IP85" i="4"/>
  <c r="FC27" i="2"/>
  <c r="IR119" i="4"/>
  <c r="HI231" i="4"/>
  <c r="FA136" i="2"/>
  <c r="IV203" i="4"/>
  <c r="IV44" i="4"/>
  <c r="BH233" i="2"/>
  <c r="IW74" i="4"/>
  <c r="IU223" i="4"/>
  <c r="DW230" i="4"/>
  <c r="EG234" i="2"/>
  <c r="IW91" i="4"/>
  <c r="FE224" i="2"/>
  <c r="HN233" i="4"/>
  <c r="IU10" i="4"/>
  <c r="FP231" i="4"/>
  <c r="IQ127" i="4"/>
  <c r="FE20" i="2"/>
  <c r="AD232" i="2"/>
  <c r="FA39" i="2"/>
  <c r="IQ50" i="4"/>
  <c r="FE54" i="2"/>
  <c r="FD229" i="2"/>
  <c r="IT204" i="4"/>
  <c r="FF232" i="4"/>
  <c r="FE215" i="2"/>
  <c r="FZ232" i="4"/>
  <c r="FC216" i="2"/>
  <c r="IU99" i="4"/>
  <c r="F230" i="4"/>
  <c r="EH231" i="2"/>
  <c r="FD14" i="2"/>
  <c r="IV162" i="4"/>
  <c r="AY234" i="2"/>
  <c r="EF233" i="4"/>
  <c r="AI231" i="4"/>
  <c r="ET233" i="4"/>
  <c r="HC231" i="4"/>
  <c r="IR224" i="4"/>
  <c r="FD99" i="2"/>
  <c r="EI232" i="4"/>
  <c r="CI233" i="4"/>
  <c r="IS63" i="4"/>
  <c r="EX231" i="2"/>
  <c r="IP100" i="4"/>
  <c r="FA204" i="2"/>
  <c r="IQ23" i="4"/>
  <c r="EL230" i="2"/>
  <c r="IW84" i="4"/>
  <c r="IV177" i="4"/>
  <c r="IU91" i="4"/>
  <c r="AM233" i="4"/>
  <c r="IT35" i="4"/>
  <c r="BS230" i="2"/>
  <c r="FB161" i="2"/>
  <c r="IQ66" i="4"/>
  <c r="AQ231" i="2"/>
  <c r="FB54" i="2"/>
  <c r="K233" i="2"/>
  <c r="AR231" i="2"/>
  <c r="BF232" i="2"/>
  <c r="IW227" i="4"/>
  <c r="IR111" i="4"/>
  <c r="AJ231" i="2"/>
  <c r="DJ233" i="2"/>
  <c r="CE234" i="4"/>
  <c r="IQ157" i="4"/>
  <c r="IU80" i="4"/>
  <c r="R232" i="4"/>
  <c r="IW215" i="4"/>
  <c r="EG231" i="4"/>
  <c r="II230" i="4"/>
  <c r="IU157" i="4"/>
  <c r="EO230" i="2"/>
  <c r="FA98" i="2"/>
  <c r="IR88" i="4"/>
  <c r="IW144" i="4"/>
  <c r="FD165" i="2"/>
  <c r="FB210" i="2"/>
  <c r="FR233" i="4"/>
  <c r="FD133" i="2"/>
  <c r="IP126" i="4"/>
  <c r="FA35" i="2"/>
  <c r="IV127" i="4"/>
  <c r="IR184" i="4"/>
  <c r="C233" i="2"/>
  <c r="IR25" i="4"/>
  <c r="CQ232" i="2"/>
  <c r="BU233" i="2"/>
  <c r="IS67" i="4"/>
  <c r="FD108" i="2"/>
  <c r="ES232" i="2"/>
  <c r="FE40" i="2"/>
  <c r="FA208" i="2"/>
  <c r="ET232" i="2"/>
  <c r="FC50" i="2"/>
  <c r="EA232" i="4"/>
  <c r="IF233" i="4"/>
  <c r="IT179" i="4"/>
  <c r="FA10" i="2"/>
  <c r="CF230" i="4"/>
  <c r="IT13" i="4"/>
  <c r="FE8" i="2"/>
  <c r="AV233" i="4"/>
  <c r="Q234" i="4"/>
  <c r="FE195" i="2"/>
  <c r="IT223" i="4"/>
  <c r="ED233" i="2"/>
  <c r="IV33" i="4"/>
  <c r="IR29" i="4"/>
  <c r="IP180" i="4"/>
  <c r="AC232" i="4"/>
  <c r="FD198" i="2"/>
  <c r="HK234" i="4"/>
  <c r="CG232" i="4"/>
  <c r="FE136" i="2"/>
  <c r="FB139" i="2"/>
  <c r="IT162" i="4"/>
  <c r="FD161" i="2"/>
  <c r="IV14" i="4"/>
  <c r="BJ231" i="2"/>
  <c r="IV17" i="4"/>
  <c r="IR30" i="4"/>
  <c r="HS231" i="4"/>
  <c r="FB90" i="2"/>
  <c r="CA231" i="2"/>
  <c r="DY230" i="2"/>
  <c r="IS116" i="4"/>
  <c r="IK233" i="4"/>
  <c r="AA230" i="4"/>
  <c r="FE99" i="2"/>
  <c r="V234" i="4"/>
  <c r="DK230" i="4"/>
  <c r="IT25" i="4"/>
  <c r="GE233" i="4"/>
  <c r="AZ234" i="4"/>
  <c r="GJ232" i="4"/>
  <c r="AK233" i="2"/>
  <c r="IW108" i="4"/>
  <c r="DM230" i="4"/>
  <c r="DL231" i="4"/>
  <c r="IR145" i="4"/>
  <c r="CH233" i="2"/>
  <c r="IP212" i="4"/>
  <c r="IT39" i="4"/>
  <c r="IS228" i="4"/>
  <c r="IS195" i="4"/>
  <c r="FC118" i="2"/>
  <c r="FB60" i="2"/>
  <c r="FA68" i="2"/>
  <c r="IS153" i="4"/>
  <c r="IU213" i="4"/>
  <c r="IP193" i="4"/>
  <c r="BZ232" i="4"/>
  <c r="IR15" i="4"/>
  <c r="FA28" i="2"/>
  <c r="FI230" i="4"/>
  <c r="IW205" i="4"/>
  <c r="IW226" i="4"/>
  <c r="EB234" i="4"/>
  <c r="IP151" i="4"/>
  <c r="GI233" i="4"/>
  <c r="GX232" i="4"/>
  <c r="BO234" i="2"/>
  <c r="IS164" i="4"/>
  <c r="FA11" i="2"/>
  <c r="BJ233" i="4"/>
  <c r="IQ58" i="4"/>
  <c r="IS119" i="4"/>
  <c r="FB209" i="2"/>
  <c r="O231" i="4"/>
  <c r="Y230" i="4"/>
  <c r="EQ232" i="4"/>
  <c r="IT10" i="4"/>
  <c r="IP92" i="4"/>
  <c r="GY231" i="4"/>
  <c r="FB212" i="2"/>
  <c r="DB232" i="2"/>
  <c r="FE79" i="2"/>
  <c r="CJ232" i="4"/>
  <c r="IR101" i="4"/>
  <c r="IW122" i="4"/>
  <c r="IT149" i="4"/>
  <c r="IW169" i="4"/>
  <c r="IT102" i="4"/>
  <c r="BB234" i="2"/>
  <c r="FB188" i="2"/>
  <c r="CL232" i="2"/>
  <c r="IU160" i="4"/>
  <c r="CQ233" i="4"/>
  <c r="AY231" i="4"/>
  <c r="HQ230" i="4"/>
  <c r="DY232" i="4"/>
  <c r="M234" i="2"/>
  <c r="HT233" i="4"/>
  <c r="FB119" i="2"/>
  <c r="IP165" i="4"/>
  <c r="FA149" i="2"/>
  <c r="FD184" i="2"/>
  <c r="CD232" i="2"/>
  <c r="CE234" i="2"/>
  <c r="CZ234" i="4"/>
  <c r="BE233" i="4"/>
  <c r="IT11" i="4"/>
  <c r="IW208" i="4"/>
  <c r="IV128" i="4"/>
  <c r="DV231" i="4"/>
  <c r="EJ230" i="4"/>
  <c r="FD138" i="2"/>
  <c r="IV141" i="4"/>
  <c r="AE233" i="2"/>
  <c r="FD69" i="2"/>
  <c r="FB176" i="2"/>
  <c r="AU233" i="2"/>
  <c r="IV130" i="4"/>
  <c r="BH231" i="4"/>
  <c r="FA80" i="2"/>
  <c r="FC53" i="2"/>
  <c r="FA61" i="2"/>
  <c r="IQ184" i="4"/>
  <c r="IQ198" i="4"/>
  <c r="IQ110" i="4"/>
  <c r="FC139" i="2"/>
  <c r="IR127" i="4"/>
  <c r="IR68" i="4"/>
  <c r="FC88" i="2"/>
  <c r="FC234" i="4"/>
  <c r="FE143" i="2"/>
  <c r="FD87" i="2"/>
  <c r="IR213" i="4"/>
  <c r="I231" i="2"/>
  <c r="IS140" i="4"/>
  <c r="BR231" i="4"/>
  <c r="HH234" i="4"/>
  <c r="DP230" i="4"/>
  <c r="CU234" i="4"/>
  <c r="AC233" i="4"/>
  <c r="IQ120" i="4"/>
  <c r="DI232" i="4"/>
  <c r="IS62" i="4"/>
  <c r="IU57" i="4"/>
  <c r="HW233" i="4"/>
  <c r="FE153" i="2"/>
  <c r="HX233" i="4"/>
  <c r="IS99" i="4"/>
  <c r="IS139" i="4"/>
  <c r="BN234" i="4"/>
  <c r="FE184" i="2"/>
  <c r="CI231" i="4"/>
  <c r="FE148" i="2"/>
  <c r="IW184" i="4"/>
  <c r="ES234" i="2"/>
  <c r="IV131" i="4"/>
  <c r="FD84" i="2"/>
  <c r="IR83" i="4"/>
  <c r="Y232" i="2"/>
  <c r="IV176" i="4"/>
  <c r="FC38" i="2"/>
  <c r="DF233" i="4"/>
  <c r="GB234" i="4"/>
  <c r="IV229" i="4"/>
  <c r="Q231" i="4"/>
  <c r="FE200" i="2"/>
  <c r="IS40" i="4"/>
  <c r="IU228" i="4"/>
  <c r="DI230" i="2"/>
  <c r="DR232" i="4"/>
  <c r="CX232" i="4"/>
  <c r="IV214" i="4"/>
  <c r="BT233" i="4"/>
  <c r="FE178" i="2"/>
  <c r="IP118" i="4"/>
  <c r="AQ234" i="4"/>
  <c r="FE39" i="2"/>
  <c r="FD126" i="2"/>
  <c r="J230" i="4"/>
  <c r="CT232" i="2"/>
  <c r="FB111" i="2"/>
  <c r="DL233" i="4"/>
  <c r="FP230" i="4"/>
  <c r="ID233" i="4"/>
  <c r="FC204" i="2"/>
  <c r="FA27" i="2"/>
  <c r="FD134" i="2"/>
  <c r="IQ132" i="4"/>
  <c r="EK234" i="2"/>
  <c r="EK230" i="2"/>
  <c r="IU130" i="4"/>
  <c r="IT123" i="4"/>
  <c r="IT57" i="4"/>
  <c r="IT178" i="4"/>
  <c r="FE228" i="2"/>
  <c r="FD177" i="2"/>
  <c r="FB195" i="2"/>
  <c r="HL231" i="4"/>
  <c r="FB151" i="2"/>
  <c r="IT173" i="4"/>
  <c r="FE61" i="2"/>
  <c r="FB147" i="2"/>
  <c r="IP196" i="4"/>
  <c r="IS32" i="4"/>
  <c r="FD220" i="2"/>
  <c r="AL233" i="2"/>
  <c r="IR26" i="4"/>
  <c r="FE181" i="2"/>
  <c r="IP89" i="4"/>
  <c r="HV232" i="4"/>
  <c r="FA16" i="2"/>
  <c r="IP203" i="4"/>
  <c r="IQ129" i="4"/>
  <c r="IQ194" i="4"/>
  <c r="IQ215" i="4"/>
  <c r="AM232" i="2"/>
  <c r="FD20" i="2"/>
  <c r="FA215" i="2"/>
  <c r="Y234" i="2"/>
  <c r="IW86" i="4"/>
  <c r="FF234" i="4"/>
  <c r="FB163" i="2"/>
  <c r="IU219" i="4"/>
  <c r="EL232" i="4"/>
  <c r="FA123" i="2"/>
  <c r="IU36" i="4"/>
  <c r="IV96" i="4"/>
  <c r="IT185" i="4"/>
  <c r="EJ233" i="2"/>
  <c r="AZ233" i="4"/>
  <c r="IU210" i="4"/>
  <c r="IU214" i="4"/>
  <c r="IW187" i="4"/>
  <c r="IV181" i="4"/>
  <c r="IB232" i="4"/>
  <c r="HU231" i="4"/>
  <c r="IR188" i="4"/>
  <c r="DD232" i="4"/>
  <c r="CD231" i="2"/>
  <c r="DX233" i="4"/>
  <c r="BJ232" i="2"/>
  <c r="IT222" i="4"/>
  <c r="IP194" i="4"/>
  <c r="FB93" i="2"/>
  <c r="IU63" i="4"/>
  <c r="IU122" i="4"/>
  <c r="CQ230" i="4"/>
  <c r="IT62" i="4"/>
  <c r="CW234" i="2"/>
  <c r="FB85" i="2"/>
  <c r="BL232" i="2"/>
  <c r="FD107" i="2"/>
  <c r="FS232" i="4"/>
  <c r="IT23" i="4"/>
  <c r="IT217" i="4"/>
  <c r="IQ137" i="4"/>
  <c r="DG230" i="2"/>
  <c r="EB232" i="2"/>
  <c r="ET233" i="2"/>
  <c r="IV207" i="4"/>
  <c r="BA231" i="4"/>
  <c r="IT183" i="4"/>
  <c r="IV94" i="4"/>
  <c r="IQ74" i="4"/>
  <c r="IU145" i="4"/>
  <c r="GL232" i="4"/>
  <c r="IQ104" i="4"/>
  <c r="FB227" i="2"/>
  <c r="EP234" i="2"/>
  <c r="FD230" i="4"/>
  <c r="IV98" i="4"/>
  <c r="DE234" i="4"/>
  <c r="II234" i="4"/>
  <c r="FN233" i="4"/>
  <c r="FB11" i="2"/>
  <c r="EG231" i="2"/>
  <c r="AO230" i="4"/>
  <c r="U230" i="2"/>
  <c r="FG233" i="4"/>
  <c r="IV16" i="4"/>
  <c r="IR85" i="4"/>
  <c r="IP138" i="4"/>
  <c r="FE123" i="2"/>
  <c r="IT115" i="4"/>
  <c r="FA105" i="2"/>
  <c r="IV185" i="4"/>
  <c r="AN232" i="2"/>
  <c r="HE233" i="4"/>
  <c r="FA212" i="2"/>
  <c r="FB13" i="2"/>
  <c r="BM234" i="4"/>
  <c r="FD227" i="2"/>
  <c r="DT231" i="4"/>
  <c r="CR234" i="4"/>
  <c r="IV95" i="4"/>
  <c r="IR168" i="4"/>
  <c r="DL232" i="2"/>
  <c r="EA231" i="2"/>
  <c r="FA133" i="2"/>
  <c r="FA205" i="2"/>
  <c r="IT125" i="4"/>
  <c r="BP232" i="4"/>
  <c r="FA55" i="2"/>
  <c r="J232" i="2"/>
  <c r="FB155" i="2"/>
  <c r="CU232" i="4"/>
  <c r="FD167" i="2"/>
  <c r="IU17" i="4"/>
  <c r="FE209" i="2"/>
  <c r="FC114" i="2"/>
  <c r="FA228" i="2"/>
  <c r="IU201" i="4"/>
  <c r="AI233" i="2"/>
  <c r="IT176" i="4"/>
  <c r="W233" i="2"/>
  <c r="BS230" i="4"/>
  <c r="FE93" i="2"/>
  <c r="HR233" i="4"/>
  <c r="GF233" i="4"/>
  <c r="IV85" i="4"/>
  <c r="G233" i="4"/>
  <c r="FB76" i="2"/>
  <c r="IR71" i="4"/>
  <c r="IW214" i="4"/>
  <c r="CE231" i="2"/>
  <c r="IR169" i="4"/>
  <c r="FC17" i="2"/>
  <c r="I233" i="2"/>
  <c r="IR194" i="4"/>
  <c r="L231" i="2"/>
  <c r="IW116" i="4"/>
  <c r="IU193" i="4"/>
  <c r="CO234" i="2"/>
  <c r="BT230" i="2"/>
  <c r="AJ230" i="2"/>
  <c r="DQ232" i="2"/>
  <c r="FD21" i="2"/>
  <c r="FA161" i="2"/>
  <c r="IU133" i="4"/>
  <c r="AR232" i="2"/>
  <c r="IQ63" i="4"/>
  <c r="R232" i="2"/>
  <c r="P230" i="4"/>
  <c r="DY233" i="2"/>
  <c r="IP171" i="4"/>
  <c r="FC33" i="2"/>
  <c r="IT166" i="4"/>
  <c r="IW11" i="4"/>
  <c r="FE222" i="2"/>
  <c r="IR9" i="4"/>
  <c r="FE57" i="2"/>
  <c r="FB39" i="2"/>
  <c r="DU234" i="2"/>
  <c r="FE179" i="2"/>
  <c r="O234" i="2"/>
  <c r="FA224" i="2"/>
  <c r="AQ232" i="2"/>
  <c r="FE218" i="2"/>
  <c r="FE194" i="2"/>
  <c r="IC231" i="4"/>
  <c r="FA115" i="2"/>
  <c r="FD112" i="2"/>
  <c r="FD139" i="2"/>
  <c r="IR228" i="4"/>
  <c r="AN230" i="2"/>
  <c r="CK232" i="4"/>
  <c r="DZ233" i="4"/>
  <c r="EY231" i="4"/>
  <c r="CE231" i="4"/>
  <c r="FV231" i="4"/>
  <c r="IR143" i="4"/>
  <c r="FB109" i="2"/>
  <c r="FD121" i="2"/>
  <c r="IQ159" i="4"/>
  <c r="FA229" i="2"/>
  <c r="IQ183" i="4"/>
  <c r="AV230" i="2"/>
  <c r="FA219" i="2"/>
  <c r="IS172" i="4"/>
  <c r="EY231" i="2"/>
  <c r="N230" i="2"/>
  <c r="IV52" i="4"/>
  <c r="FD36" i="2"/>
  <c r="X232" i="2"/>
  <c r="CU233" i="2"/>
  <c r="FA190" i="2"/>
  <c r="IT69" i="4"/>
  <c r="IS209" i="4"/>
  <c r="IW164" i="4"/>
  <c r="IW105" i="4"/>
  <c r="DY234" i="4"/>
  <c r="IS33" i="4"/>
  <c r="IQ71" i="4"/>
  <c r="FC63" i="2"/>
  <c r="AS231" i="4"/>
  <c r="IQ76" i="4"/>
  <c r="FD46" i="2"/>
  <c r="BH230" i="4"/>
  <c r="P233" i="2"/>
  <c r="IV211" i="4"/>
  <c r="FB94" i="2"/>
  <c r="FA81" i="2"/>
  <c r="IQ31" i="4"/>
  <c r="DN234" i="4"/>
  <c r="IV123" i="4"/>
  <c r="FC155" i="2"/>
  <c r="IW58" i="4"/>
  <c r="FB192" i="2"/>
  <c r="FB160" i="2"/>
  <c r="IR129" i="4"/>
  <c r="IT112" i="4"/>
  <c r="CE232" i="2"/>
  <c r="CN230" i="4"/>
  <c r="DX234" i="4"/>
  <c r="EP230" i="2"/>
  <c r="FD211" i="2"/>
  <c r="FC191" i="2"/>
  <c r="IT85" i="4"/>
  <c r="IQ113" i="4"/>
  <c r="IW203" i="4"/>
  <c r="IP71" i="4"/>
  <c r="IQ95" i="4"/>
  <c r="IR16" i="4"/>
  <c r="L232" i="2"/>
  <c r="IV216" i="4"/>
  <c r="FB234" i="4"/>
  <c r="IR81" i="4"/>
  <c r="E233" i="2"/>
  <c r="IV104" i="4"/>
  <c r="IS93" i="4"/>
  <c r="IG231" i="4"/>
  <c r="FD195" i="2"/>
  <c r="EL233" i="2"/>
  <c r="CR234" i="2"/>
  <c r="IP217" i="4"/>
  <c r="GV231" i="4"/>
  <c r="DO233" i="2"/>
  <c r="ER231" i="2"/>
  <c r="FD232" i="4"/>
  <c r="IP174" i="4"/>
  <c r="FG231" i="4"/>
  <c r="IS11" i="4"/>
  <c r="IS73" i="4"/>
  <c r="IW53" i="4"/>
  <c r="IQ54" i="4"/>
  <c r="IU49" i="4"/>
  <c r="FB67" i="2"/>
  <c r="GK231" i="4"/>
  <c r="IV184" i="4"/>
  <c r="IV192" i="4"/>
  <c r="IW7" i="4"/>
  <c r="IG233" i="4"/>
  <c r="FB20" i="2"/>
  <c r="IC233" i="4"/>
  <c r="IR35" i="4"/>
  <c r="IW201" i="4"/>
  <c r="EH233" i="2"/>
  <c r="IQ15" i="4"/>
  <c r="R230" i="2"/>
  <c r="DL231" i="2"/>
  <c r="IT216" i="4"/>
  <c r="EM231" i="2"/>
  <c r="GB233" i="4"/>
  <c r="IS112" i="4"/>
  <c r="IK232" i="4"/>
  <c r="IR147" i="4"/>
  <c r="IV224" i="4"/>
  <c r="IS134" i="4"/>
  <c r="IS213" i="4"/>
  <c r="FA130" i="2"/>
  <c r="AL232" i="4"/>
  <c r="AW230" i="4"/>
  <c r="IU205" i="4"/>
  <c r="IV215" i="4"/>
  <c r="IQ70" i="4"/>
  <c r="CB230" i="2"/>
  <c r="DE233" i="4"/>
  <c r="BX231" i="2"/>
  <c r="EX230" i="2"/>
  <c r="G233" i="2"/>
  <c r="GB231" i="4"/>
  <c r="AS230" i="2"/>
  <c r="IP29" i="4"/>
  <c r="IS58" i="4"/>
  <c r="IV87" i="4"/>
  <c r="FB191" i="2"/>
  <c r="IS138" i="4"/>
  <c r="FZ230" i="4"/>
  <c r="DE231" i="2"/>
  <c r="IP56" i="4"/>
  <c r="C232" i="2"/>
  <c r="BH234" i="2"/>
  <c r="DW232" i="2"/>
  <c r="FB42" i="2"/>
  <c r="IT98" i="4"/>
  <c r="IP25" i="4"/>
  <c r="IU142" i="4"/>
  <c r="IP105" i="4"/>
  <c r="IQ190" i="4"/>
  <c r="ET230" i="4"/>
  <c r="HM232" i="4"/>
  <c r="CW233" i="2"/>
  <c r="FA82" i="2"/>
  <c r="EO233" i="2"/>
  <c r="IR189" i="4"/>
  <c r="FD70" i="2"/>
  <c r="IP183" i="4"/>
  <c r="EV234" i="4"/>
  <c r="EP233" i="4"/>
  <c r="HL230" i="4"/>
  <c r="CV230" i="4"/>
  <c r="FD65" i="2"/>
  <c r="DY232" i="2"/>
  <c r="AE232" i="4"/>
  <c r="T232" i="4"/>
  <c r="FE157" i="2"/>
  <c r="FE85" i="2"/>
  <c r="IQ91" i="4"/>
  <c r="FA180" i="2"/>
  <c r="IP116" i="4"/>
  <c r="EM234" i="4"/>
  <c r="FA191" i="2"/>
  <c r="DW233" i="4"/>
  <c r="EK230" i="4"/>
  <c r="AB231" i="2"/>
  <c r="IW55" i="4"/>
  <c r="IS127" i="4"/>
  <c r="FA178" i="2"/>
  <c r="FC91" i="2"/>
  <c r="DM231" i="4"/>
  <c r="IP199" i="4"/>
  <c r="EM233" i="4"/>
  <c r="IU188" i="4"/>
  <c r="FC115" i="2"/>
  <c r="FB38" i="2"/>
  <c r="FC182" i="2"/>
  <c r="FD76" i="2"/>
  <c r="BZ231" i="4"/>
  <c r="FA232" i="4"/>
  <c r="IW35" i="4"/>
  <c r="HJ232" i="4"/>
  <c r="IW216" i="4"/>
  <c r="CD230" i="2"/>
  <c r="IW12" i="4"/>
  <c r="BI234" i="4"/>
  <c r="IU109" i="4"/>
  <c r="IV38" i="4"/>
  <c r="IV89" i="4"/>
  <c r="GZ231" i="4"/>
  <c r="O232" i="4"/>
  <c r="BU231" i="4"/>
  <c r="IV62" i="4"/>
  <c r="FE144" i="2"/>
  <c r="CR232" i="4"/>
  <c r="FE53" i="2"/>
  <c r="IT21" i="4"/>
  <c r="HZ231" i="4"/>
  <c r="DS230" i="4"/>
  <c r="EF232" i="4"/>
  <c r="FA125" i="2"/>
  <c r="IS155" i="4"/>
  <c r="AI230" i="2"/>
  <c r="FE166" i="2"/>
  <c r="FD97" i="2"/>
  <c r="BC231" i="2"/>
  <c r="IP59" i="4"/>
  <c r="W233" i="4"/>
  <c r="FB222" i="2"/>
  <c r="FC69" i="2"/>
  <c r="FE127" i="2"/>
  <c r="FW234" i="4"/>
  <c r="IT103" i="4"/>
  <c r="FD24" i="2"/>
  <c r="IB234" i="4"/>
  <c r="IU61" i="4"/>
  <c r="EM234" i="2"/>
  <c r="IP120" i="4"/>
  <c r="DB234" i="4"/>
  <c r="BQ232" i="4"/>
  <c r="IT143" i="4"/>
  <c r="CY231" i="2"/>
  <c r="CO231" i="2"/>
  <c r="DO231" i="2"/>
  <c r="AV234" i="2"/>
  <c r="IQ119" i="4"/>
  <c r="IQ14" i="4"/>
  <c r="IT158" i="4"/>
  <c r="FC90" i="2"/>
  <c r="IQ130" i="4"/>
  <c r="BC233" i="4"/>
  <c r="IR164" i="4"/>
  <c r="FE104" i="2"/>
  <c r="IR166" i="4"/>
  <c r="ID231" i="4"/>
  <c r="FD89" i="2"/>
  <c r="FC119" i="2"/>
  <c r="IS225" i="4"/>
  <c r="FB15" i="2"/>
  <c r="IS207" i="4"/>
  <c r="IS199" i="4"/>
  <c r="FB71" i="2"/>
  <c r="IH234" i="4"/>
  <c r="CH234" i="2"/>
  <c r="HD233" i="4"/>
  <c r="AB233" i="2"/>
  <c r="BY233" i="4"/>
  <c r="AC230" i="2"/>
  <c r="IR197" i="4"/>
  <c r="IS71" i="4"/>
  <c r="CV230" i="2"/>
  <c r="EB230" i="2"/>
  <c r="IR90" i="4"/>
  <c r="IT208" i="4"/>
  <c r="V231" i="2"/>
  <c r="AX234" i="2"/>
  <c r="IU202" i="4"/>
  <c r="HK230" i="4"/>
  <c r="ES230" i="2"/>
  <c r="IQ83" i="4"/>
  <c r="FA150" i="2"/>
  <c r="BQ234" i="2"/>
  <c r="CA230" i="4"/>
  <c r="CR230" i="2"/>
  <c r="GJ234" i="4"/>
  <c r="DF234" i="2"/>
  <c r="IW186" i="4"/>
  <c r="EQ233" i="2"/>
  <c r="IW73" i="4"/>
  <c r="FA33" i="2"/>
  <c r="IR36" i="4"/>
  <c r="IR115" i="4"/>
  <c r="FA23" i="2"/>
  <c r="FD129" i="2"/>
  <c r="BB233" i="4"/>
  <c r="GN234" i="4"/>
  <c r="IT157" i="4"/>
  <c r="BX233" i="4"/>
  <c r="CP232" i="4"/>
  <c r="IP198" i="4"/>
  <c r="IP12" i="4"/>
  <c r="FC129" i="2"/>
  <c r="ER233" i="2"/>
  <c r="FB186" i="2"/>
  <c r="IP218" i="4"/>
  <c r="IS191" i="4"/>
  <c r="FC76" i="2"/>
  <c r="IW134" i="4"/>
  <c r="GT232" i="4"/>
  <c r="IO234" i="4"/>
  <c r="FF233" i="4"/>
  <c r="IQ211" i="4"/>
  <c r="EL234" i="4"/>
  <c r="FY230" i="4"/>
  <c r="I232" i="4"/>
  <c r="IQ79" i="4"/>
  <c r="CK231" i="4"/>
  <c r="IQ226" i="4"/>
  <c r="EU233" i="4"/>
  <c r="IV10" i="4"/>
  <c r="DL230" i="4"/>
  <c r="FB208" i="2"/>
  <c r="IQ118" i="4"/>
  <c r="BW231" i="4"/>
  <c r="IP213" i="4"/>
  <c r="IR74" i="4"/>
  <c r="FA85" i="2"/>
  <c r="IW220" i="4"/>
  <c r="IT101" i="4"/>
  <c r="FC221" i="2"/>
  <c r="IS37" i="4"/>
  <c r="IU89" i="4"/>
  <c r="IW217" i="4"/>
  <c r="GL234" i="4"/>
  <c r="FC147" i="2"/>
  <c r="Q234" i="2"/>
  <c r="J231" i="4"/>
  <c r="CE232" i="4"/>
  <c r="GS230" i="4"/>
  <c r="IR19" i="4"/>
  <c r="IW133" i="4"/>
  <c r="BT231" i="2"/>
  <c r="FC104" i="2"/>
  <c r="BA230" i="2"/>
  <c r="EY233" i="4"/>
  <c r="CN233" i="2"/>
  <c r="IT38" i="4"/>
  <c r="CA230" i="2"/>
  <c r="IV138" i="4"/>
  <c r="FA151" i="2"/>
  <c r="IT199" i="4"/>
  <c r="CB230" i="4"/>
  <c r="FB101" i="2"/>
  <c r="IW103" i="4"/>
  <c r="IP31" i="4"/>
  <c r="FB112" i="2"/>
  <c r="FB36" i="2"/>
  <c r="IQ135" i="4"/>
  <c r="AD234" i="4"/>
  <c r="AQ233" i="2"/>
  <c r="FB52" i="2"/>
  <c r="FD71" i="2"/>
  <c r="FB194" i="2"/>
  <c r="AB230" i="4"/>
  <c r="IP43" i="4"/>
  <c r="EW231" i="2"/>
  <c r="FB178" i="2"/>
  <c r="FC28" i="2"/>
  <c r="FA195" i="2"/>
  <c r="IP103" i="4"/>
  <c r="IV158" i="4"/>
  <c r="DD234" i="2"/>
  <c r="FC142" i="2"/>
  <c r="O232" i="2"/>
  <c r="FD209" i="2"/>
  <c r="IK230" i="4"/>
  <c r="FE165" i="2"/>
  <c r="BM230" i="2"/>
  <c r="IV35" i="4"/>
  <c r="CU231" i="2"/>
  <c r="FE138" i="2"/>
  <c r="IT66" i="4"/>
  <c r="AQ231" i="4"/>
  <c r="DL234" i="4"/>
  <c r="C230" i="4"/>
  <c r="FA22" i="2"/>
  <c r="FE105" i="2"/>
  <c r="IT59" i="4"/>
  <c r="AM234" i="2"/>
  <c r="IR186" i="4"/>
  <c r="IQ73" i="4"/>
  <c r="Z231" i="2"/>
  <c r="DX232" i="2"/>
  <c r="HV234" i="4"/>
  <c r="EQ234" i="2"/>
  <c r="EW233" i="4"/>
  <c r="FD54" i="2"/>
  <c r="IV112" i="4"/>
  <c r="P234" i="4"/>
  <c r="IQ45" i="4"/>
  <c r="IU58" i="4"/>
  <c r="FE65" i="2"/>
  <c r="EN233" i="2"/>
  <c r="FB150" i="2"/>
  <c r="FE48" i="2"/>
  <c r="FE206" i="2"/>
  <c r="BW232" i="4"/>
  <c r="AW232" i="4"/>
  <c r="FB22" i="2"/>
  <c r="HW232" i="4"/>
  <c r="CD234" i="2"/>
  <c r="FB74" i="2"/>
  <c r="CP230" i="4"/>
  <c r="IW128" i="4"/>
  <c r="FD173" i="2"/>
  <c r="GD234" i="4"/>
  <c r="IP86" i="4"/>
  <c r="FE226" i="2"/>
  <c r="DM234" i="2"/>
  <c r="CE233" i="4"/>
  <c r="IQ117" i="4"/>
  <c r="DH231" i="4"/>
  <c r="IT184" i="4"/>
  <c r="FE232" i="4"/>
  <c r="AU230" i="4"/>
  <c r="CP233" i="4"/>
  <c r="HO232" i="4"/>
  <c r="DF232" i="2"/>
  <c r="FD196" i="2"/>
  <c r="BQ230" i="2"/>
  <c r="FC25" i="2"/>
  <c r="IW22" i="4"/>
  <c r="IS214" i="4"/>
  <c r="FM233" i="4"/>
  <c r="IQ175" i="4"/>
  <c r="IV210" i="4"/>
  <c r="IV178" i="4"/>
  <c r="FE73" i="2"/>
  <c r="B234" i="2"/>
  <c r="FC197" i="2"/>
  <c r="IU216" i="4"/>
  <c r="CF233" i="4"/>
  <c r="AZ233" i="2"/>
  <c r="IV144" i="4"/>
  <c r="BF231" i="4"/>
  <c r="IU94" i="4"/>
  <c r="IW143" i="4"/>
  <c r="CV232" i="2"/>
  <c r="IQ180" i="4"/>
  <c r="IQ48" i="4"/>
  <c r="FC117" i="2"/>
  <c r="D233" i="2"/>
  <c r="DN231" i="2"/>
  <c r="FE167" i="2"/>
  <c r="O233" i="2"/>
  <c r="DC232" i="2"/>
  <c r="IW95" i="4"/>
  <c r="IS106" i="4"/>
  <c r="IW78" i="4"/>
  <c r="FB17" i="2"/>
  <c r="IS204" i="4"/>
  <c r="IR17" i="4"/>
  <c r="CW231" i="4"/>
  <c r="IP42" i="4"/>
  <c r="FC52" i="2"/>
  <c r="FA198" i="2"/>
  <c r="GC234" i="4"/>
  <c r="FE171" i="2"/>
  <c r="CF232" i="4"/>
  <c r="FD207" i="2"/>
  <c r="DI234" i="2"/>
  <c r="O230" i="2"/>
  <c r="FE197" i="2"/>
  <c r="C232" i="4"/>
  <c r="DZ232" i="4"/>
  <c r="BG232" i="4"/>
  <c r="IT137" i="4"/>
  <c r="FA168" i="2"/>
  <c r="IV88" i="4"/>
  <c r="O230" i="4"/>
  <c r="CS233" i="4"/>
  <c r="FE174" i="2"/>
  <c r="AV233" i="2"/>
  <c r="FU234" i="4"/>
  <c r="IV121" i="4"/>
  <c r="IR159" i="4"/>
  <c r="FD154" i="2"/>
  <c r="DO230" i="4"/>
  <c r="IU90" i="4"/>
  <c r="DH231" i="2"/>
  <c r="HN230" i="4"/>
  <c r="FC159" i="2"/>
  <c r="HF234" i="4"/>
  <c r="FE41" i="2"/>
  <c r="FA182" i="2"/>
  <c r="BY234" i="2"/>
  <c r="IR59" i="4"/>
  <c r="IW40" i="4"/>
  <c r="FC97" i="2"/>
  <c r="IR33" i="4"/>
  <c r="DF234" i="4"/>
  <c r="IV198" i="4"/>
  <c r="AN232" i="4"/>
  <c r="IO232" i="4"/>
  <c r="DS231" i="2"/>
  <c r="IP157" i="4"/>
  <c r="FV232" i="4"/>
  <c r="GY233" i="4"/>
  <c r="FA102" i="2"/>
  <c r="HV230" i="4"/>
  <c r="FA185" i="2"/>
  <c r="IW179" i="4"/>
  <c r="IS158" i="4"/>
  <c r="DX231" i="4"/>
  <c r="IV179" i="4"/>
  <c r="IV195" i="4"/>
  <c r="IQ145" i="4"/>
  <c r="FB56" i="2"/>
  <c r="HC230" i="4"/>
  <c r="IR42" i="4"/>
  <c r="EU234" i="2"/>
  <c r="DI232" i="2"/>
  <c r="IN231" i="4"/>
  <c r="IV58" i="4"/>
  <c r="HS233" i="4"/>
  <c r="FD130" i="2"/>
  <c r="ER230" i="4"/>
  <c r="IW18" i="4"/>
  <c r="AG233" i="4"/>
  <c r="FE140" i="2"/>
  <c r="DG231" i="2"/>
  <c r="IR192" i="4"/>
  <c r="AQ233" i="4"/>
  <c r="FA86" i="2"/>
  <c r="IT221" i="4"/>
  <c r="FA145" i="2"/>
  <c r="IV164" i="4"/>
  <c r="FE198" i="2"/>
  <c r="BG232" i="2"/>
  <c r="CI234" i="4"/>
  <c r="H234" i="4"/>
  <c r="BF233" i="2"/>
  <c r="IT201" i="4"/>
  <c r="DM233" i="2"/>
  <c r="IQ29" i="4"/>
  <c r="HW230" i="4"/>
  <c r="FB233" i="4"/>
  <c r="BN231" i="4"/>
  <c r="DG232" i="4"/>
  <c r="IR110" i="4"/>
  <c r="FC12" i="2"/>
  <c r="IW20" i="4"/>
  <c r="AW234" i="2"/>
  <c r="IS12" i="4"/>
  <c r="IW82" i="4"/>
  <c r="AR233" i="2"/>
  <c r="IT203" i="4"/>
  <c r="IP186" i="4"/>
  <c r="IQ87" i="4"/>
  <c r="S231" i="4"/>
  <c r="BE232" i="2"/>
  <c r="FC24" i="2"/>
  <c r="IV188" i="4"/>
  <c r="IW138" i="4"/>
  <c r="IU221" i="4"/>
  <c r="IU131" i="4"/>
  <c r="IB231" i="4"/>
  <c r="CL230" i="4"/>
  <c r="IP21" i="4"/>
  <c r="IP185" i="4"/>
  <c r="FA110" i="2"/>
  <c r="DR230" i="4"/>
  <c r="IU143" i="4"/>
  <c r="IQ186" i="4"/>
  <c r="IT165" i="4"/>
  <c r="II231" i="4"/>
  <c r="FB40" i="2"/>
  <c r="IQ114" i="4"/>
  <c r="HT234" i="4"/>
  <c r="IT51" i="4"/>
  <c r="EB230" i="4"/>
  <c r="CK231" i="2"/>
  <c r="FE187" i="2"/>
  <c r="FE100" i="2"/>
  <c r="IW119" i="4"/>
  <c r="IS13" i="4"/>
  <c r="FB162" i="2"/>
  <c r="IS149" i="4"/>
  <c r="IT218" i="4"/>
  <c r="IU33" i="4"/>
  <c r="IT224" i="4"/>
  <c r="G234" i="2"/>
  <c r="IP143" i="4"/>
  <c r="BN232" i="2"/>
  <c r="IW21" i="4"/>
  <c r="IS89" i="4"/>
  <c r="IP123" i="4"/>
  <c r="CX231" i="2"/>
  <c r="FT233" i="4"/>
  <c r="BX234" i="2"/>
  <c r="FD45" i="2"/>
  <c r="FD213" i="2"/>
  <c r="IS8" i="4"/>
  <c r="FD114" i="2"/>
  <c r="EM232" i="2"/>
  <c r="FB26" i="2"/>
  <c r="IT63" i="4"/>
  <c r="IW16" i="4"/>
  <c r="FP232" i="4"/>
  <c r="DL230" i="2"/>
  <c r="CH234" i="4"/>
  <c r="EM230" i="2"/>
  <c r="CN231" i="4"/>
  <c r="IW210" i="4"/>
  <c r="FC232" i="4"/>
  <c r="FE213" i="2"/>
  <c r="AP233" i="2"/>
  <c r="DM230" i="2"/>
  <c r="IP74" i="4"/>
  <c r="IW54" i="4"/>
  <c r="IS206" i="4"/>
  <c r="FB174" i="2"/>
  <c r="BG230" i="4"/>
  <c r="FB232" i="2" l="1" a="1"/>
  <c r="FB232" i="2" s="1"/>
  <c r="FB230" i="2" a="1"/>
  <c r="FB230" i="2" s="1"/>
  <c r="FB234" i="2" a="1"/>
  <c r="FB234" i="2" s="1"/>
  <c r="FB231" i="2" a="1"/>
  <c r="FB231" i="2" s="1"/>
  <c r="FB233" i="2" a="1"/>
  <c r="FB233" i="2" s="1"/>
  <c r="IV233" i="4" a="1"/>
  <c r="IV233" i="4" s="1"/>
  <c r="IV230" i="4" a="1"/>
  <c r="IV230" i="4" s="1"/>
  <c r="IV231" i="4" a="1"/>
  <c r="IV231" i="4" s="1"/>
  <c r="IV232" i="4" a="1"/>
  <c r="IV232" i="4" s="1"/>
  <c r="IV234" i="4" a="1"/>
  <c r="IV234" i="4" s="1"/>
  <c r="IW234" i="4" a="1"/>
  <c r="IW234" i="4" s="1"/>
  <c r="IW230" i="4" a="1"/>
  <c r="IW230" i="4" s="1"/>
  <c r="IW232" i="4" a="1"/>
  <c r="IW232" i="4" s="1"/>
  <c r="IW231" i="4" a="1"/>
  <c r="IW231" i="4" s="1"/>
  <c r="IW233" i="4" a="1"/>
  <c r="IW233" i="4" s="1"/>
  <c r="FA233" i="2" a="1"/>
  <c r="FA233" i="2" s="1"/>
  <c r="FA232" i="2" a="1"/>
  <c r="FA232" i="2" s="1"/>
  <c r="FA234" i="2" a="1"/>
  <c r="FA234" i="2" s="1"/>
  <c r="FA231" i="2" a="1"/>
  <c r="FA231" i="2" s="1"/>
  <c r="FA230" i="2" a="1"/>
  <c r="FA230" i="2" s="1"/>
  <c r="IS234" i="4" a="1"/>
  <c r="IS234" i="4" s="1"/>
  <c r="IS232" i="4" a="1"/>
  <c r="IS232" i="4" s="1"/>
  <c r="IS230" i="4" a="1"/>
  <c r="IS230" i="4" s="1"/>
  <c r="IS231" i="4" a="1"/>
  <c r="IS231" i="4" s="1"/>
  <c r="IS233" i="4" a="1"/>
  <c r="IS233" i="4" s="1"/>
  <c r="IR232" i="4" a="1"/>
  <c r="IR232" i="4" s="1"/>
  <c r="IR230" i="4" a="1"/>
  <c r="IR230" i="4" s="1"/>
  <c r="IR233" i="4" a="1"/>
  <c r="IR233" i="4" s="1"/>
  <c r="IR234" i="4" a="1"/>
  <c r="IR234" i="4" s="1"/>
  <c r="IR231" i="4" a="1"/>
  <c r="IR231" i="4" s="1"/>
  <c r="IT233" i="4" a="1"/>
  <c r="IT233" i="4" s="1"/>
  <c r="IT231" i="4" a="1"/>
  <c r="IT231" i="4" s="1"/>
  <c r="IT232" i="4" a="1"/>
  <c r="IT232" i="4" s="1"/>
  <c r="IT234" i="4" a="1"/>
  <c r="IT234" i="4" s="1"/>
  <c r="IT230" i="4" a="1"/>
  <c r="IT230" i="4" s="1"/>
  <c r="FD234" i="2" a="1"/>
  <c r="FD234" i="2" s="1"/>
  <c r="FD231" i="2" a="1"/>
  <c r="FD231" i="2" s="1"/>
  <c r="FD230" i="2" a="1"/>
  <c r="FD230" i="2" s="1"/>
  <c r="FD232" i="2" a="1"/>
  <c r="FD232" i="2" s="1"/>
  <c r="FD233" i="2" a="1"/>
  <c r="FD233" i="2" s="1"/>
  <c r="FC231" i="2" a="1"/>
  <c r="FC231" i="2" s="1"/>
  <c r="FC234" i="2" a="1"/>
  <c r="FC234" i="2" s="1"/>
  <c r="FC233" i="2" a="1"/>
  <c r="FC233" i="2" s="1"/>
  <c r="FC230" i="2" a="1"/>
  <c r="FC230" i="2" s="1"/>
  <c r="FC232" i="2" a="1"/>
  <c r="FC232" i="2" s="1"/>
  <c r="FE234" i="2" a="1"/>
  <c r="FE234" i="2" s="1"/>
  <c r="FE231" i="2" a="1"/>
  <c r="FE231" i="2" s="1"/>
  <c r="FE232" i="2" a="1"/>
  <c r="FE232" i="2" s="1"/>
  <c r="FE233" i="2" a="1"/>
  <c r="FE233" i="2" s="1"/>
  <c r="FE230" i="2" a="1"/>
  <c r="FE230" i="2" s="1"/>
  <c r="IQ233" i="4" a="1"/>
  <c r="IQ233" i="4" s="1"/>
  <c r="IQ234" i="4" a="1"/>
  <c r="IQ234" i="4" s="1"/>
  <c r="IQ230" i="4" a="1"/>
  <c r="IQ230" i="4" s="1"/>
  <c r="IQ232" i="4" a="1"/>
  <c r="IQ232" i="4" s="1"/>
  <c r="IQ231" i="4" a="1"/>
  <c r="IQ231" i="4" s="1"/>
  <c r="IU230" i="4" a="1"/>
  <c r="IU230" i="4" s="1"/>
  <c r="IU232" i="4" a="1"/>
  <c r="IU232" i="4" s="1"/>
  <c r="IU234" i="4" a="1"/>
  <c r="IU234" i="4" s="1"/>
  <c r="IU231" i="4" a="1"/>
  <c r="IU231" i="4" s="1"/>
  <c r="IU233" i="4" a="1"/>
  <c r="IU233" i="4" s="1"/>
  <c r="IP233" i="4" a="1"/>
  <c r="IP233" i="4" s="1"/>
  <c r="IP231" i="4" a="1"/>
  <c r="IP231" i="4" s="1"/>
  <c r="IP234" i="4" a="1"/>
  <c r="IP234" i="4" s="1"/>
  <c r="IP230" i="4" a="1"/>
  <c r="IP230" i="4" s="1"/>
  <c r="IP232" i="4" a="1"/>
  <c r="IP23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<sst xmlns="http://schemas.openxmlformats.org/spreadsheetml/2006/main" count="2118" uniqueCount="260">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</sst>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abSelected="1" topLeftCell="A210" zoomScaleNormal="100" workbookViewId="0">
      <pane xSplit="1" topLeftCell="DJ1" activePane="topRight" state="frozen"/>
      <selection activeCell="A43" sqref="A43"/>
      <selection pane="topRight" activeCell="DR222" sqref="DR222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230</v>
      </c>
      <c r="AB1" s="3" t="s">
        <v>230</v>
      </c>
      <c r="AC1" s="3" t="s">
        <v>230</v>
      </c>
      <c r="AD1" s="3" t="s">
        <v>230</v>
      </c>
      <c r="AE1" s="3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3" t="s">
        <v>230</v>
      </c>
      <c r="AL1" s="3" t="s">
        <v>230</v>
      </c>
      <c r="AM1" s="3" t="s">
        <v>230</v>
      </c>
      <c r="AN1" s="3" t="s">
        <v>230</v>
      </c>
      <c r="AO1" s="3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8"/>
      <c r="EW1" s="8"/>
      <c r="EX1" s="8"/>
      <c r="EY1" s="8"/>
      <c r="EZ1" s="8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207</v>
      </c>
      <c r="H2" s="3" t="s">
        <v>207</v>
      </c>
      <c r="I2" s="3" t="s">
        <v>207</v>
      </c>
      <c r="J2" s="3" t="s">
        <v>207</v>
      </c>
      <c r="K2" s="3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3" t="s">
        <v>206</v>
      </c>
      <c r="AB2" s="3" t="s">
        <v>206</v>
      </c>
      <c r="AC2" s="3" t="s">
        <v>206</v>
      </c>
      <c r="AD2" s="3" t="s">
        <v>206</v>
      </c>
      <c r="AE2" s="3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3" t="s">
        <v>208</v>
      </c>
      <c r="AL2" s="3" t="s">
        <v>208</v>
      </c>
      <c r="AM2" s="3" t="s">
        <v>208</v>
      </c>
      <c r="AN2" s="3" t="s">
        <v>208</v>
      </c>
      <c r="AO2" s="3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3" t="s">
        <v>3</v>
      </c>
      <c r="AV2" s="3" t="s">
        <v>3</v>
      </c>
      <c r="AW2" s="3" t="s">
        <v>3</v>
      </c>
      <c r="AX2" s="3" t="s">
        <v>3</v>
      </c>
      <c r="AY2" s="3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3" t="s">
        <v>207</v>
      </c>
      <c r="BF2" s="3" t="s">
        <v>207</v>
      </c>
      <c r="BG2" s="3" t="s">
        <v>207</v>
      </c>
      <c r="BH2" s="3" t="s">
        <v>207</v>
      </c>
      <c r="BI2" s="3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3" t="s">
        <v>208</v>
      </c>
      <c r="CJ2" s="3" t="s">
        <v>208</v>
      </c>
      <c r="CK2" s="3" t="s">
        <v>208</v>
      </c>
      <c r="CL2" s="3" t="s">
        <v>208</v>
      </c>
      <c r="CM2" s="3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3" t="s">
        <v>207</v>
      </c>
      <c r="DD2" s="3" t="s">
        <v>207</v>
      </c>
      <c r="DE2" s="3" t="s">
        <v>207</v>
      </c>
      <c r="DF2" s="3" t="s">
        <v>207</v>
      </c>
      <c r="DG2" s="3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3" t="s">
        <v>209</v>
      </c>
      <c r="DN2" s="3" t="s">
        <v>209</v>
      </c>
      <c r="DO2" s="3" t="s">
        <v>209</v>
      </c>
      <c r="DP2" s="3" t="s">
        <v>209</v>
      </c>
      <c r="DQ2" s="3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3" t="s">
        <v>206</v>
      </c>
      <c r="DX2" s="3" t="s">
        <v>206</v>
      </c>
      <c r="DY2" s="3" t="s">
        <v>206</v>
      </c>
      <c r="DZ2" s="3" t="s">
        <v>206</v>
      </c>
      <c r="EA2" s="3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38" t="s">
        <v>196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21" t="s">
        <v>229</v>
      </c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12" t="s">
        <v>232</v>
      </c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4"/>
      <c r="BY4" s="41" t="s">
        <v>197</v>
      </c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3"/>
      <c r="CX4" s="47" t="s">
        <v>198</v>
      </c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  <c r="DR4" s="48"/>
      <c r="DS4" s="48"/>
      <c r="DT4" s="48"/>
      <c r="DU4" s="48"/>
      <c r="DV4" s="49"/>
      <c r="DW4" s="44" t="s">
        <v>199</v>
      </c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6"/>
      <c r="EV4" s="26" t="s">
        <v>214</v>
      </c>
      <c r="EW4" s="27"/>
      <c r="EX4" s="27"/>
      <c r="EY4" s="27"/>
      <c r="EZ4" s="28"/>
      <c r="FA4" s="32" t="s">
        <v>215</v>
      </c>
      <c r="FB4" s="33"/>
      <c r="FC4" s="33"/>
      <c r="FD4" s="33"/>
      <c r="FE4" s="34"/>
    </row>
    <row r="5" spans="1:161" ht="13.5" x14ac:dyDescent="0.25">
      <c r="B5" s="25" t="s">
        <v>200</v>
      </c>
      <c r="C5" s="40"/>
      <c r="D5" s="40"/>
      <c r="E5" s="40"/>
      <c r="F5" s="40"/>
      <c r="G5" s="23" t="s">
        <v>201</v>
      </c>
      <c r="H5" s="23"/>
      <c r="I5" s="23"/>
      <c r="J5" s="23"/>
      <c r="K5" s="23"/>
      <c r="L5" s="25" t="s">
        <v>202</v>
      </c>
      <c r="M5" s="25"/>
      <c r="N5" s="25"/>
      <c r="O5" s="25"/>
      <c r="P5" s="25"/>
      <c r="Q5" s="23" t="s">
        <v>203</v>
      </c>
      <c r="R5" s="23"/>
      <c r="S5" s="23"/>
      <c r="T5" s="23"/>
      <c r="U5" s="23"/>
      <c r="V5" s="25" t="s">
        <v>205</v>
      </c>
      <c r="W5" s="25"/>
      <c r="X5" s="25"/>
      <c r="Y5" s="25"/>
      <c r="Z5" s="25"/>
      <c r="AA5" s="23" t="s">
        <v>200</v>
      </c>
      <c r="AB5" s="24"/>
      <c r="AC5" s="24"/>
      <c r="AD5" s="24"/>
      <c r="AE5" s="24"/>
      <c r="AF5" s="25" t="s">
        <v>201</v>
      </c>
      <c r="AG5" s="25"/>
      <c r="AH5" s="25"/>
      <c r="AI5" s="25"/>
      <c r="AJ5" s="25"/>
      <c r="AK5" s="23" t="s">
        <v>202</v>
      </c>
      <c r="AL5" s="23"/>
      <c r="AM5" s="23"/>
      <c r="AN5" s="23"/>
      <c r="AO5" s="23"/>
      <c r="AP5" s="25" t="s">
        <v>203</v>
      </c>
      <c r="AQ5" s="25"/>
      <c r="AR5" s="25"/>
      <c r="AS5" s="25"/>
      <c r="AT5" s="25"/>
      <c r="AU5" s="23" t="s">
        <v>205</v>
      </c>
      <c r="AV5" s="23"/>
      <c r="AW5" s="23"/>
      <c r="AX5" s="23"/>
      <c r="AY5" s="23"/>
      <c r="AZ5" s="15" t="s">
        <v>200</v>
      </c>
      <c r="BA5" s="16"/>
      <c r="BB5" s="16"/>
      <c r="BC5" s="16"/>
      <c r="BD5" s="17"/>
      <c r="BE5" s="18" t="s">
        <v>201</v>
      </c>
      <c r="BF5" s="19"/>
      <c r="BG5" s="19"/>
      <c r="BH5" s="19"/>
      <c r="BI5" s="20"/>
      <c r="BJ5" s="15" t="s">
        <v>202</v>
      </c>
      <c r="BK5" s="16"/>
      <c r="BL5" s="16"/>
      <c r="BM5" s="16"/>
      <c r="BN5" s="17"/>
      <c r="BO5" s="18" t="s">
        <v>203</v>
      </c>
      <c r="BP5" s="19"/>
      <c r="BQ5" s="19"/>
      <c r="BR5" s="19"/>
      <c r="BS5" s="20"/>
      <c r="BT5" s="15" t="s">
        <v>205</v>
      </c>
      <c r="BU5" s="16"/>
      <c r="BV5" s="16"/>
      <c r="BW5" s="16"/>
      <c r="BX5" s="17"/>
      <c r="BY5" s="18" t="s">
        <v>200</v>
      </c>
      <c r="BZ5" s="19"/>
      <c r="CA5" s="19"/>
      <c r="CB5" s="19"/>
      <c r="CC5" s="20"/>
      <c r="CD5" s="15" t="s">
        <v>201</v>
      </c>
      <c r="CE5" s="16"/>
      <c r="CF5" s="16"/>
      <c r="CG5" s="16"/>
      <c r="CH5" s="17"/>
      <c r="CI5" s="18" t="s">
        <v>202</v>
      </c>
      <c r="CJ5" s="19"/>
      <c r="CK5" s="19"/>
      <c r="CL5" s="19"/>
      <c r="CM5" s="20"/>
      <c r="CN5" s="15" t="s">
        <v>203</v>
      </c>
      <c r="CO5" s="16"/>
      <c r="CP5" s="16"/>
      <c r="CQ5" s="16"/>
      <c r="CR5" s="17"/>
      <c r="CS5" s="18" t="s">
        <v>205</v>
      </c>
      <c r="CT5" s="19"/>
      <c r="CU5" s="19"/>
      <c r="CV5" s="19"/>
      <c r="CW5" s="20"/>
      <c r="CX5" s="15" t="s">
        <v>200</v>
      </c>
      <c r="CY5" s="16"/>
      <c r="CZ5" s="16"/>
      <c r="DA5" s="16"/>
      <c r="DB5" s="17"/>
      <c r="DC5" s="18" t="s">
        <v>201</v>
      </c>
      <c r="DD5" s="19"/>
      <c r="DE5" s="19"/>
      <c r="DF5" s="19"/>
      <c r="DG5" s="20"/>
      <c r="DH5" s="15" t="s">
        <v>202</v>
      </c>
      <c r="DI5" s="16"/>
      <c r="DJ5" s="16"/>
      <c r="DK5" s="16"/>
      <c r="DL5" s="17"/>
      <c r="DM5" s="18" t="s">
        <v>203</v>
      </c>
      <c r="DN5" s="19"/>
      <c r="DO5" s="19"/>
      <c r="DP5" s="19"/>
      <c r="DQ5" s="20"/>
      <c r="DR5" s="15" t="s">
        <v>205</v>
      </c>
      <c r="DS5" s="16"/>
      <c r="DT5" s="16"/>
      <c r="DU5" s="16"/>
      <c r="DV5" s="17"/>
      <c r="DW5" s="18" t="s">
        <v>200</v>
      </c>
      <c r="DX5" s="19"/>
      <c r="DY5" s="19"/>
      <c r="DZ5" s="19"/>
      <c r="EA5" s="20"/>
      <c r="EB5" s="15" t="s">
        <v>201</v>
      </c>
      <c r="EC5" s="16"/>
      <c r="ED5" s="16"/>
      <c r="EE5" s="16"/>
      <c r="EF5" s="17"/>
      <c r="EG5" s="18" t="s">
        <v>202</v>
      </c>
      <c r="EH5" s="19"/>
      <c r="EI5" s="19"/>
      <c r="EJ5" s="19"/>
      <c r="EK5" s="20"/>
      <c r="EL5" s="15" t="s">
        <v>203</v>
      </c>
      <c r="EM5" s="16"/>
      <c r="EN5" s="16"/>
      <c r="EO5" s="16"/>
      <c r="EP5" s="17"/>
      <c r="EQ5" s="18" t="s">
        <v>205</v>
      </c>
      <c r="ER5" s="19"/>
      <c r="ES5" s="19"/>
      <c r="ET5" s="19"/>
      <c r="EU5" s="20"/>
      <c r="EV5" s="29"/>
      <c r="EW5" s="30"/>
      <c r="EX5" s="30"/>
      <c r="EY5" s="30"/>
      <c r="EZ5" s="31"/>
      <c r="FA5" s="35"/>
      <c r="FB5" s="36"/>
      <c r="FC5" s="36"/>
      <c r="FD5" s="36"/>
      <c r="FE5" s="37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>
        <v>0.64980000000000004</v>
      </c>
      <c r="AB7" s="5">
        <v>0.72499999999999998</v>
      </c>
      <c r="AC7" s="5">
        <v>0.38300000000000001</v>
      </c>
      <c r="AD7" s="5">
        <v>0.96309999999999996</v>
      </c>
      <c r="AE7" s="5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5">
        <v>0.67630000000000001</v>
      </c>
      <c r="AL7" s="5">
        <v>0.7843</v>
      </c>
      <c r="AM7" s="5">
        <v>0.3488</v>
      </c>
      <c r="AN7" s="5">
        <v>0.94199999999999995</v>
      </c>
      <c r="AO7" s="5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5">
        <v>0.81899999999999995</v>
      </c>
      <c r="AV7" s="5">
        <v>1.1456</v>
      </c>
      <c r="AW7" s="5">
        <v>0.21959999999999999</v>
      </c>
      <c r="AX7" s="5">
        <v>0.80810000000000004</v>
      </c>
      <c r="AY7" s="5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>
        <v>0.66010000000000002</v>
      </c>
      <c r="DD7" s="5">
        <v>0.74770000000000003</v>
      </c>
      <c r="DE7" s="5">
        <v>0.3705</v>
      </c>
      <c r="DF7" s="5">
        <v>0.95499999999999996</v>
      </c>
      <c r="DG7" s="5">
        <v>0.1744</v>
      </c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>
        <v>0.70620000000000005</v>
      </c>
      <c r="DN7" s="5">
        <v>0.85529999999999995</v>
      </c>
      <c r="DO7" s="5">
        <v>0.31140000000000001</v>
      </c>
      <c r="DP7" s="5">
        <v>0.91490000000000005</v>
      </c>
      <c r="DQ7" s="5">
        <v>0.1085</v>
      </c>
      <c r="DR7" s="4">
        <v>0.81850000000000001</v>
      </c>
      <c r="DS7" s="4">
        <v>1.147</v>
      </c>
      <c r="DT7" s="4">
        <v>0.223</v>
      </c>
      <c r="DU7" s="4">
        <v>0.80879999999999996</v>
      </c>
      <c r="DV7" s="4">
        <v>4.0599999999999997E-2</v>
      </c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0.70143461538461538</v>
      </c>
      <c r="EW7" s="4">
        <f t="shared" ref="EW7:EW70" si="1">AVERAGEIFS(B7:EU7,metrics.est,"MSE")</f>
        <v>0.84954615384615384</v>
      </c>
      <c r="EX7" s="4">
        <f t="shared" ref="EX7:EX70" si="2">AVERAGEIFS(B7:EU7,metrics.est,"R")</f>
        <v>0.32717692307692303</v>
      </c>
      <c r="EY7" s="4">
        <f t="shared" ref="EY7:EY70" si="3">AVERAGEIFS(B7:EU7,metrics.est,"Coverage")</f>
        <v>0.91770769230769211</v>
      </c>
      <c r="EZ7" s="4">
        <f t="shared" ref="EZ7:EZ70" si="4">AVERAGEIFS(B7:EU7,metrics.est,"Time")</f>
        <v>0.15535769230769231</v>
      </c>
      <c r="FA7" s="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" t="str" cm="1">
        <f t="array" aca="1" ref="FE7" ca="1">CONCATENATE(INDIRECT(ADDRESS(1,MATCH(_xlfn.MINIFS(B7:EU7,metrics.est,"Time"),B7:EU7,0)+1)), ", ", INDIRECT(ADDRESS(2,MATCH(_xlfn.MINIFS(B7:EU7,metrics.est,"Time"),B7:EU7,0)+1)))</f>
        <v>k=50,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>
        <v>0.67469999999999997</v>
      </c>
      <c r="AB8" s="5">
        <v>0.77780000000000005</v>
      </c>
      <c r="AC8" s="5">
        <v>0.3508</v>
      </c>
      <c r="AD8" s="5">
        <v>0.96299999999999997</v>
      </c>
      <c r="AE8" s="5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5">
        <v>0.69020000000000004</v>
      </c>
      <c r="AL8" s="5">
        <v>0.81330000000000002</v>
      </c>
      <c r="AM8" s="5">
        <v>0.33129999999999998</v>
      </c>
      <c r="AN8" s="5">
        <v>0.9415</v>
      </c>
      <c r="AO8" s="5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5">
        <v>0.79459999999999997</v>
      </c>
      <c r="AV8" s="5">
        <v>1.0757000000000001</v>
      </c>
      <c r="AW8" s="5">
        <v>0.2263</v>
      </c>
      <c r="AX8" s="5">
        <v>0.68010000000000004</v>
      </c>
      <c r="AY8" s="5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>
        <v>0.68030000000000002</v>
      </c>
      <c r="DD8" s="5">
        <v>0.79110000000000003</v>
      </c>
      <c r="DE8" s="5">
        <v>0.34510000000000002</v>
      </c>
      <c r="DF8" s="5">
        <v>0.95489999999999997</v>
      </c>
      <c r="DG8" s="5">
        <v>0.17630000000000001</v>
      </c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>
        <v>0.71040000000000003</v>
      </c>
      <c r="DN8" s="5">
        <v>0.86170000000000002</v>
      </c>
      <c r="DO8" s="5">
        <v>0.30740000000000001</v>
      </c>
      <c r="DP8" s="5">
        <v>0.91049999999999998</v>
      </c>
      <c r="DQ8" s="5">
        <v>0.1043</v>
      </c>
      <c r="DR8" s="4">
        <v>0.79330000000000001</v>
      </c>
      <c r="DS8" s="4">
        <v>1.0751999999999999</v>
      </c>
      <c r="DT8" s="4">
        <v>0.2311</v>
      </c>
      <c r="DU8" s="4">
        <v>0.6794</v>
      </c>
      <c r="DV8" s="4">
        <v>3.8100000000000002E-2</v>
      </c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0.70929615384615374</v>
      </c>
      <c r="EW8" s="4">
        <f t="shared" si="1"/>
        <v>0.86229999999999996</v>
      </c>
      <c r="EX8" s="4">
        <f t="shared" si="2"/>
        <v>0.31289615384615388</v>
      </c>
      <c r="EY8" s="4">
        <f t="shared" si="3"/>
        <v>0.8919730769230767</v>
      </c>
      <c r="EZ8" s="4">
        <f t="shared" si="4"/>
        <v>0.1649846153846154</v>
      </c>
      <c r="FA8" s="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" t="str" cm="1">
        <f t="array" aca="1" ref="FE8" ca="1">CONCATENATE(INDIRECT(ADDRESS(1,MATCH(_xlfn.MINIFS(B8:EU8,metrics.est,"Time"),B8:EU8,0)+1)), ", ", INDIRECT(ADDRESS(2,MATCH(_xlfn.MINIFS(B8:EU8,metrics.est,"Time"),B8:EU8,0)+1)))</f>
        <v>k=50,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>
        <v>0.66879999999999995</v>
      </c>
      <c r="AB9" s="5">
        <v>0.76160000000000005</v>
      </c>
      <c r="AC9" s="5">
        <v>0.36709999999999998</v>
      </c>
      <c r="AD9" s="5">
        <v>0.92910000000000004</v>
      </c>
      <c r="AE9" s="5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5">
        <v>0.70120000000000005</v>
      </c>
      <c r="AL9" s="5">
        <v>0.83150000000000002</v>
      </c>
      <c r="AM9" s="5">
        <v>0.32719999999999999</v>
      </c>
      <c r="AN9" s="5">
        <v>0.88649999999999995</v>
      </c>
      <c r="AO9" s="5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5">
        <v>0.83909999999999996</v>
      </c>
      <c r="AV9" s="5">
        <v>1.1859</v>
      </c>
      <c r="AW9" s="5">
        <v>0.18990000000000001</v>
      </c>
      <c r="AX9" s="5">
        <v>0.57530000000000003</v>
      </c>
      <c r="AY9" s="5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>
        <v>0.67900000000000005</v>
      </c>
      <c r="DD9" s="5">
        <v>0.78359999999999996</v>
      </c>
      <c r="DE9" s="5">
        <v>0.35149999999999998</v>
      </c>
      <c r="DF9" s="5">
        <v>0.91320000000000001</v>
      </c>
      <c r="DG9" s="5">
        <v>0.2228</v>
      </c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>
        <v>0.74260000000000004</v>
      </c>
      <c r="DN9" s="5">
        <v>0.92749999999999999</v>
      </c>
      <c r="DO9" s="5">
        <v>0.28939999999999999</v>
      </c>
      <c r="DP9" s="5">
        <v>0.83509999999999995</v>
      </c>
      <c r="DQ9" s="5">
        <v>0.13220000000000001</v>
      </c>
      <c r="DR9" s="4">
        <v>0.83760000000000001</v>
      </c>
      <c r="DS9" s="4">
        <v>1.1819</v>
      </c>
      <c r="DT9" s="4">
        <v>0.192</v>
      </c>
      <c r="DU9" s="4">
        <v>0.57469999999999999</v>
      </c>
      <c r="DV9" s="4">
        <v>4.2299999999999997E-2</v>
      </c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0.72515384615384604</v>
      </c>
      <c r="EW9" s="4">
        <f t="shared" si="1"/>
        <v>0.89517692307692287</v>
      </c>
      <c r="EX9" s="4">
        <f t="shared" si="2"/>
        <v>0.30492307692307691</v>
      </c>
      <c r="EY9" s="4">
        <f t="shared" si="3"/>
        <v>0.83007692307692293</v>
      </c>
      <c r="EZ9" s="4">
        <f t="shared" si="4"/>
        <v>0.20694615384615389</v>
      </c>
      <c r="FA9" s="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" t="str" cm="1">
        <f t="array" aca="1" ref="FE9" ca="1">CONCATENATE(INDIRECT(ADDRESS(1,MATCH(_xlfn.MINIFS(B9:EU9,metrics.est,"Time"),B9:EU9,0)+1)), ", ", INDIRECT(ADDRESS(2,MATCH(_xlfn.MINIFS(B9:EU9,metrics.est,"Time"),B9:EU9,0)+1)))</f>
        <v>k=50,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>
        <v>0.66739999999999999</v>
      </c>
      <c r="AB10" s="5">
        <v>0.76149999999999995</v>
      </c>
      <c r="AC10" s="5">
        <v>0.35160000000000002</v>
      </c>
      <c r="AD10" s="5">
        <v>0.96299999999999997</v>
      </c>
      <c r="AE10" s="5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5">
        <v>0.68540000000000001</v>
      </c>
      <c r="AL10" s="5">
        <v>0.80279999999999996</v>
      </c>
      <c r="AM10" s="5">
        <v>0.3327</v>
      </c>
      <c r="AN10" s="5">
        <v>0.9415</v>
      </c>
      <c r="AO10" s="5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5">
        <v>0.79339999999999999</v>
      </c>
      <c r="AV10" s="5">
        <v>1.073</v>
      </c>
      <c r="AW10" s="5">
        <v>0.22489999999999999</v>
      </c>
      <c r="AX10" s="5">
        <v>0.68010000000000004</v>
      </c>
      <c r="AY10" s="5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>
        <v>0.67390000000000005</v>
      </c>
      <c r="DD10" s="5">
        <v>0.77659999999999996</v>
      </c>
      <c r="DE10" s="5">
        <v>0.34670000000000001</v>
      </c>
      <c r="DF10" s="5">
        <v>0.95489999999999997</v>
      </c>
      <c r="DG10" s="5">
        <v>0.17610000000000001</v>
      </c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>
        <v>0.70830000000000004</v>
      </c>
      <c r="DN10" s="5">
        <v>0.85670000000000002</v>
      </c>
      <c r="DO10" s="5">
        <v>0.30790000000000001</v>
      </c>
      <c r="DP10" s="5">
        <v>0.91049999999999998</v>
      </c>
      <c r="DQ10" s="5">
        <v>0.1051</v>
      </c>
      <c r="DR10" s="4">
        <v>0.79210000000000003</v>
      </c>
      <c r="DS10" s="4">
        <v>1.0723</v>
      </c>
      <c r="DT10" s="4">
        <v>0.23050000000000001</v>
      </c>
      <c r="DU10" s="4">
        <v>0.6794</v>
      </c>
      <c r="DV10" s="4">
        <v>3.8399999999999997E-2</v>
      </c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0.7056960000000001</v>
      </c>
      <c r="EW10" s="4">
        <f t="shared" si="1"/>
        <v>0.85438799999999981</v>
      </c>
      <c r="EX10" s="4">
        <f t="shared" si="2"/>
        <v>0.31286000000000003</v>
      </c>
      <c r="EY10" s="4">
        <f t="shared" si="3"/>
        <v>0.88999599999999968</v>
      </c>
      <c r="EZ10" s="4">
        <f t="shared" si="4"/>
        <v>0.16417999999999996</v>
      </c>
      <c r="FA10" s="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" t="str" cm="1">
        <f t="array" aca="1" ref="FE10" ca="1">CONCATENATE(INDIRECT(ADDRESS(1,MATCH(_xlfn.MINIFS(B10:EU10,metrics.est,"Time"),B10:EU10,0)+1)), ", ", INDIRECT(ADDRESS(2,MATCH(_xlfn.MINIFS(B10:EU10,metrics.est,"Time"),B10:EU10,0)+1)))</f>
        <v>k=50,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>
        <v>0.64510000000000001</v>
      </c>
      <c r="AB11" s="5">
        <v>0.70760000000000001</v>
      </c>
      <c r="AC11" s="5">
        <v>0.29959999999999998</v>
      </c>
      <c r="AD11" s="5">
        <v>0.96299999999999997</v>
      </c>
      <c r="AE11" s="5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5">
        <v>0.63970000000000005</v>
      </c>
      <c r="AL11" s="5">
        <v>0.69130000000000003</v>
      </c>
      <c r="AM11" s="5">
        <v>0.25259999999999999</v>
      </c>
      <c r="AN11" s="5">
        <v>0.94079999999999997</v>
      </c>
      <c r="AO11" s="5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5">
        <v>0.93020000000000003</v>
      </c>
      <c r="AV11" s="5">
        <v>1.4535</v>
      </c>
      <c r="AW11" s="5">
        <v>0.1215</v>
      </c>
      <c r="AX11" s="5">
        <v>0.62419999999999998</v>
      </c>
      <c r="AY11" s="5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>
        <v>0.64129999999999998</v>
      </c>
      <c r="DD11" s="5">
        <v>0.69679999999999997</v>
      </c>
      <c r="DE11" s="5">
        <v>0.29089999999999999</v>
      </c>
      <c r="DF11" s="5">
        <v>0.95469999999999999</v>
      </c>
      <c r="DG11" s="5">
        <v>0.17960000000000001</v>
      </c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>
        <v>0.68940000000000001</v>
      </c>
      <c r="DN11" s="5">
        <v>0.80520000000000003</v>
      </c>
      <c r="DO11" s="5">
        <v>0.1512</v>
      </c>
      <c r="DP11" s="5">
        <v>0.90700000000000003</v>
      </c>
      <c r="DQ11" s="5">
        <v>0.10349999999999999</v>
      </c>
      <c r="DR11" s="4">
        <v>0.9304</v>
      </c>
      <c r="DS11" s="4">
        <v>1.4557</v>
      </c>
      <c r="DT11" s="4">
        <v>0.12939999999999999</v>
      </c>
      <c r="DU11" s="4">
        <v>0.62309999999999999</v>
      </c>
      <c r="DV11" s="4">
        <v>3.7699999999999997E-2</v>
      </c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0.70974799999999982</v>
      </c>
      <c r="EW11" s="4">
        <f t="shared" si="1"/>
        <v>0.87314799999999992</v>
      </c>
      <c r="EX11" s="4">
        <f t="shared" si="2"/>
        <v>0.21870800000000007</v>
      </c>
      <c r="EY11" s="4">
        <f t="shared" si="3"/>
        <v>0.87796800000000008</v>
      </c>
      <c r="EZ11" s="4">
        <f t="shared" si="4"/>
        <v>0.16576800000000005</v>
      </c>
      <c r="FA11" s="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" t="str" cm="1">
        <f t="array" aca="1" ref="FE11" ca="1">CONCATENATE(INDIRECT(ADDRESS(1,MATCH(_xlfn.MINIFS(B11:EU11,metrics.est,"Time"),B11:EU11,0)+1)), ", ", INDIRECT(ADDRESS(2,MATCH(_xlfn.MINIFS(B11:EU11,metrics.est,"Time"),B11:EU11,0)+1)))</f>
        <v>k=50,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>
        <v>0.66120000000000001</v>
      </c>
      <c r="AB12" s="5">
        <v>0.74629999999999996</v>
      </c>
      <c r="AC12" s="5">
        <v>0.38109999999999999</v>
      </c>
      <c r="AD12" s="5">
        <v>0.96299999999999997</v>
      </c>
      <c r="AE12" s="5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5">
        <v>0.67889999999999995</v>
      </c>
      <c r="AL12" s="5">
        <v>0.78859999999999997</v>
      </c>
      <c r="AM12" s="5">
        <v>0.34870000000000001</v>
      </c>
      <c r="AN12" s="5">
        <v>0.9415</v>
      </c>
      <c r="AO12" s="5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5">
        <v>0.80700000000000005</v>
      </c>
      <c r="AV12" s="5">
        <v>1.1107</v>
      </c>
      <c r="AW12" s="5">
        <v>0.21859999999999999</v>
      </c>
      <c r="AX12" s="5">
        <v>0.68010000000000004</v>
      </c>
      <c r="AY12" s="5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>
        <v>0.66649999999999998</v>
      </c>
      <c r="DD12" s="5">
        <v>0.75939999999999996</v>
      </c>
      <c r="DE12" s="5">
        <v>0.37059999999999998</v>
      </c>
      <c r="DF12" s="5">
        <v>0.95489999999999997</v>
      </c>
      <c r="DG12" s="5">
        <v>0.1782</v>
      </c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>
        <v>0.70669999999999999</v>
      </c>
      <c r="DN12" s="5">
        <v>0.85509999999999997</v>
      </c>
      <c r="DO12" s="5">
        <v>0.31059999999999999</v>
      </c>
      <c r="DP12" s="5">
        <v>0.91049999999999998</v>
      </c>
      <c r="DQ12" s="5">
        <v>0.10539999999999999</v>
      </c>
      <c r="DR12" s="4">
        <v>0.80600000000000005</v>
      </c>
      <c r="DS12" s="4">
        <v>1.1106</v>
      </c>
      <c r="DT12" s="4">
        <v>0.2233</v>
      </c>
      <c r="DU12" s="4">
        <v>0.6794</v>
      </c>
      <c r="DV12" s="4">
        <v>3.9100000000000003E-2</v>
      </c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0.70404800000000012</v>
      </c>
      <c r="EW12" s="4">
        <f t="shared" si="1"/>
        <v>0.85214000000000012</v>
      </c>
      <c r="EX12" s="4">
        <f t="shared" si="2"/>
        <v>0.32580400000000004</v>
      </c>
      <c r="EY12" s="4">
        <f t="shared" si="3"/>
        <v>0.88999599999999968</v>
      </c>
      <c r="EZ12" s="4">
        <f t="shared" si="4"/>
        <v>0.16302000000000003</v>
      </c>
      <c r="FA12" s="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" t="str" cm="1">
        <f t="array" aca="1" ref="FE12" ca="1">CONCATENATE(INDIRECT(ADDRESS(1,MATCH(_xlfn.MINIFS(B12:EU12,metrics.est,"Time"),B12:EU12,0)+1)), ", ", INDIRECT(ADDRESS(2,MATCH(_xlfn.MINIFS(B12:EU12,metrics.est,"Time"),B12:EU12,0)+1)))</f>
        <v>k=50,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>
        <v>0.66520000000000001</v>
      </c>
      <c r="AB13" s="5">
        <v>0.75449999999999995</v>
      </c>
      <c r="AC13" s="5">
        <v>0.376</v>
      </c>
      <c r="AD13" s="5">
        <v>0.96299999999999997</v>
      </c>
      <c r="AE13" s="5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5">
        <v>0.68149999999999999</v>
      </c>
      <c r="AL13" s="5">
        <v>0.79410000000000003</v>
      </c>
      <c r="AM13" s="5">
        <v>0.34849999999999998</v>
      </c>
      <c r="AN13" s="5">
        <v>0.9415</v>
      </c>
      <c r="AO13" s="5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5">
        <v>0.79859999999999998</v>
      </c>
      <c r="AV13" s="5">
        <v>1.0871999999999999</v>
      </c>
      <c r="AW13" s="5">
        <v>0.22339999999999999</v>
      </c>
      <c r="AX13" s="5">
        <v>0.68010000000000004</v>
      </c>
      <c r="AY13" s="5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>
        <v>0.67020000000000002</v>
      </c>
      <c r="DD13" s="5">
        <v>0.76719999999999999</v>
      </c>
      <c r="DE13" s="5">
        <v>0.36709999999999998</v>
      </c>
      <c r="DF13" s="5">
        <v>0.95489999999999997</v>
      </c>
      <c r="DG13" s="5">
        <v>0.1769</v>
      </c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>
        <v>0.70699999999999996</v>
      </c>
      <c r="DN13" s="5">
        <v>0.85440000000000005</v>
      </c>
      <c r="DO13" s="5">
        <v>0.31519999999999998</v>
      </c>
      <c r="DP13" s="5">
        <v>0.91049999999999998</v>
      </c>
      <c r="DQ13" s="5">
        <v>0.1033</v>
      </c>
      <c r="DR13" s="4">
        <v>0.79700000000000004</v>
      </c>
      <c r="DS13" s="4">
        <v>1.0858000000000001</v>
      </c>
      <c r="DT13" s="4">
        <v>0.2288</v>
      </c>
      <c r="DU13" s="4">
        <v>0.6794</v>
      </c>
      <c r="DV13" s="4">
        <v>3.9100000000000003E-2</v>
      </c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0.7036</v>
      </c>
      <c r="EW13" s="4">
        <f t="shared" si="1"/>
        <v>0.84945384615384589</v>
      </c>
      <c r="EX13" s="4">
        <f t="shared" si="2"/>
        <v>0.32681923076923075</v>
      </c>
      <c r="EY13" s="4">
        <f t="shared" si="3"/>
        <v>0.8919730769230767</v>
      </c>
      <c r="EZ13" s="4">
        <f t="shared" si="4"/>
        <v>0.16310384615384613</v>
      </c>
      <c r="FA13" s="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" t="str" cm="1">
        <f t="array" aca="1" ref="FE13" ca="1">CONCATENATE(INDIRECT(ADDRESS(1,MATCH(_xlfn.MINIFS(B13:EU13,metrics.est,"Time"),B13:EU13,0)+1)), ", ", INDIRECT(ADDRESS(2,MATCH(_xlfn.MINIFS(B13:EU13,metrics.est,"Time"),B13:EU13,0)+1)))</f>
        <v>k=50,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>
        <v>0.70079999999999998</v>
      </c>
      <c r="AB14" s="5">
        <v>0.83860000000000001</v>
      </c>
      <c r="AC14" s="5">
        <v>0.34039999999999998</v>
      </c>
      <c r="AD14" s="5">
        <v>0.96309999999999996</v>
      </c>
      <c r="AE14" s="5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5">
        <v>0.71730000000000005</v>
      </c>
      <c r="AL14" s="5">
        <v>0.88190000000000002</v>
      </c>
      <c r="AM14" s="5">
        <v>0.31730000000000003</v>
      </c>
      <c r="AN14" s="5">
        <v>0.94199999999999995</v>
      </c>
      <c r="AO14" s="5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5">
        <v>0.80069999999999997</v>
      </c>
      <c r="AV14" s="5">
        <v>1.1016999999999999</v>
      </c>
      <c r="AW14" s="5">
        <v>0.2334</v>
      </c>
      <c r="AX14" s="5">
        <v>0.80810000000000004</v>
      </c>
      <c r="AY14" s="5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>
        <v>0.7056</v>
      </c>
      <c r="DD14" s="5">
        <v>0.85219999999999996</v>
      </c>
      <c r="DE14" s="5">
        <v>0.3296</v>
      </c>
      <c r="DF14" s="5">
        <v>0.95499999999999996</v>
      </c>
      <c r="DG14" s="5">
        <v>1.0697000000000001</v>
      </c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>
        <v>0.73909999999999998</v>
      </c>
      <c r="DN14" s="5">
        <v>0.93820000000000003</v>
      </c>
      <c r="DO14" s="5">
        <v>0.29380000000000001</v>
      </c>
      <c r="DP14" s="5">
        <v>0.91490000000000005</v>
      </c>
      <c r="DQ14" s="5">
        <v>0.33789999999999998</v>
      </c>
      <c r="DR14" s="4">
        <v>0.80179999999999996</v>
      </c>
      <c r="DS14" s="4">
        <v>1.1065</v>
      </c>
      <c r="DT14" s="4">
        <v>0.23430000000000001</v>
      </c>
      <c r="DU14" s="4">
        <v>0.80879999999999996</v>
      </c>
      <c r="DV14" s="4">
        <v>6.59E-2</v>
      </c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0.73292400000000013</v>
      </c>
      <c r="EW14" s="4">
        <f t="shared" si="1"/>
        <v>0.92311599999999983</v>
      </c>
      <c r="EX14" s="4">
        <f t="shared" si="2"/>
        <v>0.30236800000000008</v>
      </c>
      <c r="EY14" s="4">
        <f t="shared" si="3"/>
        <v>0.91673599999999977</v>
      </c>
      <c r="EZ14" s="4">
        <f t="shared" si="4"/>
        <v>0.91120400000000012</v>
      </c>
      <c r="FA14" s="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5">
        <v>0.76629999999999998</v>
      </c>
      <c r="AB15" s="5">
        <v>1.0031000000000001</v>
      </c>
      <c r="AC15" s="5">
        <v>0.28949999999999998</v>
      </c>
      <c r="AD15" s="5">
        <v>0.96309999999999996</v>
      </c>
      <c r="AE15" s="5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5">
        <v>0.82130000000000003</v>
      </c>
      <c r="AL15" s="5">
        <v>1.141</v>
      </c>
      <c r="AM15" s="5">
        <v>0.27460000000000001</v>
      </c>
      <c r="AN15" s="5">
        <v>0.94199999999999995</v>
      </c>
      <c r="AO15" s="5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5">
        <v>0.92900000000000005</v>
      </c>
      <c r="AV15" s="5">
        <v>1.4232</v>
      </c>
      <c r="AW15" s="5">
        <v>0.24479999999999999</v>
      </c>
      <c r="AX15" s="5">
        <v>0.80810000000000004</v>
      </c>
      <c r="AY15" s="5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>
        <v>0.7863</v>
      </c>
      <c r="DD15" s="5">
        <v>1.0544</v>
      </c>
      <c r="DE15" s="5">
        <v>0.28489999999999999</v>
      </c>
      <c r="DF15" s="5">
        <v>0.95499999999999996</v>
      </c>
      <c r="DG15" s="5">
        <v>0.23580000000000001</v>
      </c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>
        <v>0.87739999999999996</v>
      </c>
      <c r="DN15" s="5">
        <v>1.2828999999999999</v>
      </c>
      <c r="DO15" s="5">
        <v>0.26550000000000001</v>
      </c>
      <c r="DP15" s="5">
        <v>0.91490000000000005</v>
      </c>
      <c r="DQ15" s="5">
        <v>0.14330000000000001</v>
      </c>
      <c r="DR15" s="4">
        <v>0.92900000000000005</v>
      </c>
      <c r="DS15" s="4">
        <v>1.4247000000000001</v>
      </c>
      <c r="DT15" s="4">
        <v>0.24809999999999999</v>
      </c>
      <c r="DU15" s="4">
        <v>0.80879999999999996</v>
      </c>
      <c r="DV15" s="4">
        <v>4.6100000000000002E-2</v>
      </c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0.8361360000000001</v>
      </c>
      <c r="EW15" s="4">
        <f t="shared" si="1"/>
        <v>1.1805680000000003</v>
      </c>
      <c r="EX15" s="4">
        <f t="shared" si="2"/>
        <v>0.27056400000000003</v>
      </c>
      <c r="EY15" s="4">
        <f t="shared" si="3"/>
        <v>0.91673599999999977</v>
      </c>
      <c r="EZ15" s="4">
        <f t="shared" si="4"/>
        <v>0.21020000000000003</v>
      </c>
      <c r="FA15" s="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" t="str" cm="1">
        <f t="array" aca="1" ref="FE15" ca="1">CONCATENATE(INDIRECT(ADDRESS(1,MATCH(_xlfn.MINIFS(B15:EU15,metrics.est,"Time"),B15:EU15,0)+1)), ", ", INDIRECT(ADDRESS(2,MATCH(_xlfn.MINIFS(B15:EU15,metrics.est,"Time"),B15:EU15,0)+1)))</f>
        <v>k=50,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5">
        <v>0.6764</v>
      </c>
      <c r="AB16" s="5">
        <v>0.78139999999999998</v>
      </c>
      <c r="AC16" s="5">
        <v>0.34499999999999997</v>
      </c>
      <c r="AD16" s="5">
        <v>0.96299999999999997</v>
      </c>
      <c r="AE16" s="5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5">
        <v>0.68910000000000005</v>
      </c>
      <c r="AL16" s="5">
        <v>0.81079999999999997</v>
      </c>
      <c r="AM16" s="5">
        <v>0.3306</v>
      </c>
      <c r="AN16" s="5">
        <v>0.9415</v>
      </c>
      <c r="AO16" s="5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5">
        <v>0.79410000000000003</v>
      </c>
      <c r="AV16" s="5">
        <v>1.0746</v>
      </c>
      <c r="AW16" s="5">
        <v>0.2263</v>
      </c>
      <c r="AX16" s="5">
        <v>0.68010000000000004</v>
      </c>
      <c r="AY16" s="5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>
        <v>0.68030000000000002</v>
      </c>
      <c r="DD16" s="5">
        <v>0.79039999999999999</v>
      </c>
      <c r="DE16" s="5">
        <v>0.3427</v>
      </c>
      <c r="DF16" s="5">
        <v>0.95489999999999997</v>
      </c>
      <c r="DG16" s="5">
        <v>0.2198</v>
      </c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>
        <v>0.70979999999999999</v>
      </c>
      <c r="DN16" s="5">
        <v>0.86040000000000005</v>
      </c>
      <c r="DO16" s="5">
        <v>0.30730000000000002</v>
      </c>
      <c r="DP16" s="5">
        <v>0.91049999999999998</v>
      </c>
      <c r="DQ16" s="5">
        <v>0.1144</v>
      </c>
      <c r="DR16" s="4">
        <v>0.79279999999999995</v>
      </c>
      <c r="DS16" s="4">
        <v>1.0740000000000001</v>
      </c>
      <c r="DT16" s="4">
        <v>0.23119999999999999</v>
      </c>
      <c r="DU16" s="4">
        <v>0.6794</v>
      </c>
      <c r="DV16" s="4">
        <v>3.9300000000000002E-2</v>
      </c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0.70998400000000006</v>
      </c>
      <c r="EW16" s="4">
        <f t="shared" si="1"/>
        <v>0.86376799999999998</v>
      </c>
      <c r="EX16" s="4">
        <f t="shared" si="2"/>
        <v>0.31030400000000002</v>
      </c>
      <c r="EY16" s="4">
        <f t="shared" si="3"/>
        <v>0.88999199999999978</v>
      </c>
      <c r="EZ16" s="4">
        <f t="shared" si="4"/>
        <v>0.18965199999999999</v>
      </c>
      <c r="FA16" s="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5">
        <v>0.65059999999999996</v>
      </c>
      <c r="AB17" s="5">
        <v>0.72699999999999998</v>
      </c>
      <c r="AC17" s="5">
        <v>0.37909999999999999</v>
      </c>
      <c r="AD17" s="5">
        <v>0.96309999999999996</v>
      </c>
      <c r="AE17" s="5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5">
        <v>0.67710000000000004</v>
      </c>
      <c r="AL17" s="5">
        <v>0.78580000000000005</v>
      </c>
      <c r="AM17" s="5">
        <v>0.34760000000000002</v>
      </c>
      <c r="AN17" s="5">
        <v>0.94199999999999995</v>
      </c>
      <c r="AO17" s="5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5">
        <v>0.82</v>
      </c>
      <c r="AV17" s="5">
        <v>1.1488</v>
      </c>
      <c r="AW17" s="5">
        <v>0.21890000000000001</v>
      </c>
      <c r="AX17" s="5">
        <v>0.80810000000000004</v>
      </c>
      <c r="AY17" s="5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>
        <v>0.66090000000000004</v>
      </c>
      <c r="DD17" s="5">
        <v>0.74960000000000004</v>
      </c>
      <c r="DE17" s="5">
        <v>0.36780000000000002</v>
      </c>
      <c r="DF17" s="5">
        <v>0.95499999999999996</v>
      </c>
      <c r="DG17" s="5">
        <v>0.39389999999999997</v>
      </c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>
        <v>0.70709999999999995</v>
      </c>
      <c r="DN17" s="5">
        <v>0.85699999999999998</v>
      </c>
      <c r="DO17" s="5">
        <v>0.31109999999999999</v>
      </c>
      <c r="DP17" s="5">
        <v>0.91490000000000005</v>
      </c>
      <c r="DQ17" s="5">
        <v>0.2235</v>
      </c>
      <c r="DR17" s="4">
        <v>0.81910000000000005</v>
      </c>
      <c r="DS17" s="4">
        <v>1.1491</v>
      </c>
      <c r="DT17" s="4">
        <v>0.2225</v>
      </c>
      <c r="DU17" s="4">
        <v>0.80879999999999996</v>
      </c>
      <c r="DV17" s="4">
        <v>5.91E-2</v>
      </c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0.70324399999999987</v>
      </c>
      <c r="EW17" s="4">
        <f t="shared" si="1"/>
        <v>0.85402400000000012</v>
      </c>
      <c r="EX17" s="4">
        <f t="shared" si="2"/>
        <v>0.32483999999999996</v>
      </c>
      <c r="EY17" s="4">
        <f t="shared" si="3"/>
        <v>0.91673599999999977</v>
      </c>
      <c r="EZ17" s="4">
        <f t="shared" si="4"/>
        <v>0.33917200000000003</v>
      </c>
      <c r="FA17" s="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5">
        <v>0.6613</v>
      </c>
      <c r="AB18" s="5">
        <v>0.74529999999999996</v>
      </c>
      <c r="AC18" s="5">
        <v>0.36940000000000001</v>
      </c>
      <c r="AD18" s="5">
        <v>0.92910000000000004</v>
      </c>
      <c r="AE18" s="5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5">
        <v>0.67849999999999999</v>
      </c>
      <c r="AL18" s="5">
        <v>0.78149999999999997</v>
      </c>
      <c r="AM18" s="5">
        <v>0.33929999999999999</v>
      </c>
      <c r="AN18" s="5">
        <v>0.88649999999999995</v>
      </c>
      <c r="AO18" s="5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5">
        <v>0.81559999999999999</v>
      </c>
      <c r="AV18" s="5">
        <v>1.1305000000000001</v>
      </c>
      <c r="AW18" s="5">
        <v>0.1923</v>
      </c>
      <c r="AX18" s="5">
        <v>0.57530000000000003</v>
      </c>
      <c r="AY18" s="5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>
        <v>0.66769999999999996</v>
      </c>
      <c r="DD18" s="5">
        <v>0.75860000000000005</v>
      </c>
      <c r="DE18" s="5">
        <v>0.3594</v>
      </c>
      <c r="DF18" s="5">
        <v>0.91320000000000001</v>
      </c>
      <c r="DG18" s="5">
        <v>0.40649999999999997</v>
      </c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>
        <v>0.70569999999999999</v>
      </c>
      <c r="DN18" s="5">
        <v>0.84389999999999998</v>
      </c>
      <c r="DO18" s="5">
        <v>0.2999</v>
      </c>
      <c r="DP18" s="5">
        <v>0.83499999999999996</v>
      </c>
      <c r="DQ18" s="5">
        <v>0.2417</v>
      </c>
      <c r="DR18" s="4">
        <v>0.81410000000000005</v>
      </c>
      <c r="DS18" s="4">
        <v>1.127</v>
      </c>
      <c r="DT18" s="4">
        <v>0.19389999999999999</v>
      </c>
      <c r="DU18" s="4">
        <v>0.57469999999999999</v>
      </c>
      <c r="DV18" s="4">
        <v>6.4899999999999999E-2</v>
      </c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0.70571199999999989</v>
      </c>
      <c r="EW18" s="4">
        <f t="shared" si="1"/>
        <v>0.85170400000000024</v>
      </c>
      <c r="EX18" s="4">
        <f t="shared" si="2"/>
        <v>0.31160400000000005</v>
      </c>
      <c r="EY18" s="4">
        <f t="shared" si="3"/>
        <v>0.82776799999999995</v>
      </c>
      <c r="EZ18" s="4">
        <f t="shared" si="4"/>
        <v>0.35791999999999996</v>
      </c>
      <c r="FA18" s="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5">
        <v>0.67510000000000003</v>
      </c>
      <c r="AB19" s="5">
        <v>0.78029999999999999</v>
      </c>
      <c r="AC19" s="5">
        <v>0.3241</v>
      </c>
      <c r="AD19" s="5">
        <v>0.9587</v>
      </c>
      <c r="AE19" s="5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5">
        <v>0.6885</v>
      </c>
      <c r="AL19" s="5">
        <v>0.81</v>
      </c>
      <c r="AM19" s="5">
        <v>0.317</v>
      </c>
      <c r="AN19" s="5">
        <v>0.93410000000000004</v>
      </c>
      <c r="AO19" s="5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5">
        <v>0.80179999999999996</v>
      </c>
      <c r="AV19" s="5">
        <v>1.0975999999999999</v>
      </c>
      <c r="AW19" s="5">
        <v>0.2195</v>
      </c>
      <c r="AX19" s="5">
        <v>0.54479999999999995</v>
      </c>
      <c r="AY19" s="5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>
        <v>0.67859999999999998</v>
      </c>
      <c r="DD19" s="5">
        <v>0.78790000000000004</v>
      </c>
      <c r="DE19" s="5">
        <v>0.32619999999999999</v>
      </c>
      <c r="DF19" s="5">
        <v>0.95009999999999994</v>
      </c>
      <c r="DG19" s="5">
        <v>0.17269999999999999</v>
      </c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>
        <v>0.70920000000000005</v>
      </c>
      <c r="DN19" s="5">
        <v>0.85940000000000005</v>
      </c>
      <c r="DO19" s="5">
        <v>0.29699999999999999</v>
      </c>
      <c r="DP19" s="5">
        <v>0.89290000000000003</v>
      </c>
      <c r="DQ19" s="5">
        <v>9.98E-2</v>
      </c>
      <c r="DR19" s="4">
        <v>0.79920000000000002</v>
      </c>
      <c r="DS19" s="4">
        <v>1.0923</v>
      </c>
      <c r="DT19" s="4">
        <v>0.22239999999999999</v>
      </c>
      <c r="DU19" s="4">
        <v>0.5494</v>
      </c>
      <c r="DV19" s="4">
        <v>3.73E-2</v>
      </c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0.71029200000000003</v>
      </c>
      <c r="EW19" s="4">
        <f t="shared" si="1"/>
        <v>0.86617600000000006</v>
      </c>
      <c r="EX19" s="4">
        <f t="shared" si="2"/>
        <v>0.29630800000000002</v>
      </c>
      <c r="EY19" s="4">
        <f t="shared" si="3"/>
        <v>0.85729599999999995</v>
      </c>
      <c r="EZ19" s="4">
        <f t="shared" si="4"/>
        <v>0.15140400000000001</v>
      </c>
      <c r="FA19" s="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5">
        <v>0.65049999999999997</v>
      </c>
      <c r="AB20" s="5">
        <v>0.72650000000000003</v>
      </c>
      <c r="AC20" s="5">
        <v>0.38119999999999998</v>
      </c>
      <c r="AD20" s="5">
        <v>0.96309999999999996</v>
      </c>
      <c r="AE20" s="5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5">
        <v>0.67659999999999998</v>
      </c>
      <c r="AL20" s="5">
        <v>0.78500000000000003</v>
      </c>
      <c r="AM20" s="5">
        <v>0.34810000000000002</v>
      </c>
      <c r="AN20" s="5">
        <v>0.94199999999999995</v>
      </c>
      <c r="AO20" s="5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5">
        <v>0.81869999999999998</v>
      </c>
      <c r="AV20" s="5">
        <v>1.1449</v>
      </c>
      <c r="AW20" s="5">
        <v>0.21970000000000001</v>
      </c>
      <c r="AX20" s="5">
        <v>0.80810000000000004</v>
      </c>
      <c r="AY20" s="5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>
        <v>0.66059999999999997</v>
      </c>
      <c r="DD20" s="5">
        <v>0.74870000000000003</v>
      </c>
      <c r="DE20" s="5">
        <v>0.36919999999999997</v>
      </c>
      <c r="DF20" s="5">
        <v>0.95499999999999996</v>
      </c>
      <c r="DG20" s="5">
        <v>0.20710000000000001</v>
      </c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>
        <v>0.70630000000000004</v>
      </c>
      <c r="DN20" s="5">
        <v>0.85540000000000005</v>
      </c>
      <c r="DO20" s="5">
        <v>0.31130000000000002</v>
      </c>
      <c r="DP20" s="5">
        <v>0.91490000000000005</v>
      </c>
      <c r="DQ20" s="5">
        <v>0.12509999999999999</v>
      </c>
      <c r="DR20" s="4">
        <v>0.81820000000000004</v>
      </c>
      <c r="DS20" s="4">
        <v>1.1462000000000001</v>
      </c>
      <c r="DT20" s="4">
        <v>0.22309999999999999</v>
      </c>
      <c r="DU20" s="4">
        <v>0.80879999999999996</v>
      </c>
      <c r="DV20" s="4">
        <v>4.2799999999999998E-2</v>
      </c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0.70270799999999989</v>
      </c>
      <c r="EW20" s="4">
        <f t="shared" si="1"/>
        <v>0.85271200000000003</v>
      </c>
      <c r="EX20" s="4">
        <f t="shared" si="2"/>
        <v>0.32545200000000007</v>
      </c>
      <c r="EY20" s="4">
        <f t="shared" si="3"/>
        <v>0.91673599999999977</v>
      </c>
      <c r="EZ20" s="4">
        <f t="shared" si="4"/>
        <v>0.18292799999999995</v>
      </c>
      <c r="FA20" s="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5">
        <v>0.64480000000000004</v>
      </c>
      <c r="AB21" s="5">
        <v>0.7137</v>
      </c>
      <c r="AC21" s="5">
        <v>0.39679999999999999</v>
      </c>
      <c r="AD21" s="5">
        <v>0.96299999999999997</v>
      </c>
      <c r="AE21" s="5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5">
        <v>0.6734</v>
      </c>
      <c r="AL21" s="5">
        <v>0.77810000000000001</v>
      </c>
      <c r="AM21" s="5">
        <v>0.3543</v>
      </c>
      <c r="AN21" s="5">
        <v>0.9415</v>
      </c>
      <c r="AO21" s="5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5">
        <v>0.8075</v>
      </c>
      <c r="AV21" s="5">
        <v>1.1093</v>
      </c>
      <c r="AW21" s="5">
        <v>0.21940000000000001</v>
      </c>
      <c r="AX21" s="5">
        <v>0.68010000000000004</v>
      </c>
      <c r="AY21" s="5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>
        <v>0.65569999999999995</v>
      </c>
      <c r="DD21" s="5">
        <v>0.73750000000000004</v>
      </c>
      <c r="DE21" s="5">
        <v>0.38140000000000002</v>
      </c>
      <c r="DF21" s="5">
        <v>0.95489999999999997</v>
      </c>
      <c r="DG21" s="5">
        <v>0.21790000000000001</v>
      </c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>
        <v>0.70720000000000005</v>
      </c>
      <c r="DN21" s="5">
        <v>0.85819999999999996</v>
      </c>
      <c r="DO21" s="5">
        <v>0.30980000000000002</v>
      </c>
      <c r="DP21" s="5">
        <v>0.91049999999999998</v>
      </c>
      <c r="DQ21" s="5">
        <v>0.1159</v>
      </c>
      <c r="DR21" s="4">
        <v>0.80569999999999997</v>
      </c>
      <c r="DS21" s="4">
        <v>1.1077999999999999</v>
      </c>
      <c r="DT21" s="4">
        <v>0.2253</v>
      </c>
      <c r="DU21" s="4">
        <v>0.6794</v>
      </c>
      <c r="DV21" s="4">
        <v>3.8699999999999998E-2</v>
      </c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0.69775600000000015</v>
      </c>
      <c r="EW21" s="4">
        <f t="shared" si="1"/>
        <v>0.83971600000000013</v>
      </c>
      <c r="EX21" s="4">
        <f t="shared" si="2"/>
        <v>0.33186800000000005</v>
      </c>
      <c r="EY21" s="4">
        <f t="shared" si="3"/>
        <v>0.88999599999999968</v>
      </c>
      <c r="EZ21" s="4">
        <f t="shared" si="4"/>
        <v>0.18648800000000001</v>
      </c>
      <c r="FA21" s="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5">
        <v>0.66510000000000002</v>
      </c>
      <c r="AB22" s="5">
        <v>0.75580000000000003</v>
      </c>
      <c r="AC22" s="5">
        <v>0.35299999999999998</v>
      </c>
      <c r="AD22" s="5">
        <v>0.96299999999999997</v>
      </c>
      <c r="AE22" s="5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5">
        <v>0.68420000000000003</v>
      </c>
      <c r="AL22" s="5">
        <v>0.79990000000000006</v>
      </c>
      <c r="AM22" s="5">
        <v>0.33389999999999997</v>
      </c>
      <c r="AN22" s="5">
        <v>0.9415</v>
      </c>
      <c r="AO22" s="5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5">
        <v>0.79410000000000003</v>
      </c>
      <c r="AV22" s="5">
        <v>1.0746</v>
      </c>
      <c r="AW22" s="5">
        <v>0.22559999999999999</v>
      </c>
      <c r="AX22" s="5">
        <v>0.68010000000000004</v>
      </c>
      <c r="AY22" s="5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10"/>
      <c r="DD22" s="10"/>
      <c r="DE22" s="10"/>
      <c r="DF22" s="10"/>
      <c r="DG22" s="10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10"/>
      <c r="DN22" s="10"/>
      <c r="DO22" s="10"/>
      <c r="DP22" s="10"/>
      <c r="DQ22" s="10"/>
      <c r="DR22" s="4">
        <v>0.79279999999999995</v>
      </c>
      <c r="DS22" s="4">
        <v>1.0737000000000001</v>
      </c>
      <c r="DT22" s="4">
        <v>0.2306</v>
      </c>
      <c r="DU22" s="4">
        <v>0.6794</v>
      </c>
      <c r="DV22" s="4">
        <v>3.8800000000000001E-2</v>
      </c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0.7050833333333334</v>
      </c>
      <c r="EW22" s="4">
        <f t="shared" si="1"/>
        <v>0.85289999999999988</v>
      </c>
      <c r="EX22" s="4">
        <f t="shared" si="2"/>
        <v>0.3135</v>
      </c>
      <c r="EY22" s="4">
        <f t="shared" si="3"/>
        <v>0.88857916666666659</v>
      </c>
      <c r="EZ22" s="4">
        <f t="shared" si="4"/>
        <v>0.15874583333333334</v>
      </c>
      <c r="FA22" s="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5">
        <v>0.66520000000000001</v>
      </c>
      <c r="AB23" s="5">
        <v>0.755</v>
      </c>
      <c r="AC23" s="5">
        <v>0.36549999999999999</v>
      </c>
      <c r="AD23" s="5">
        <v>0.96299999999999997</v>
      </c>
      <c r="AE23" s="5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5">
        <v>0.68520000000000003</v>
      </c>
      <c r="AL23" s="5">
        <v>0.80310000000000004</v>
      </c>
      <c r="AM23" s="5">
        <v>0.33779999999999999</v>
      </c>
      <c r="AN23" s="5">
        <v>0.9415</v>
      </c>
      <c r="AO23" s="5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5">
        <v>0.8044</v>
      </c>
      <c r="AV23" s="5">
        <v>1.1029</v>
      </c>
      <c r="AW23" s="5">
        <v>0.22270000000000001</v>
      </c>
      <c r="AX23" s="5">
        <v>0.68010000000000004</v>
      </c>
      <c r="AY23" s="5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10"/>
      <c r="DD23" s="10"/>
      <c r="DE23" s="10"/>
      <c r="DF23" s="10"/>
      <c r="DG23" s="10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10"/>
      <c r="DN23" s="10"/>
      <c r="DO23" s="10"/>
      <c r="DP23" s="10"/>
      <c r="DQ23" s="10"/>
      <c r="DR23" s="4">
        <v>0.80279999999999996</v>
      </c>
      <c r="DS23" s="4">
        <v>1.1012999999999999</v>
      </c>
      <c r="DT23" s="4">
        <v>0.2273</v>
      </c>
      <c r="DU23" s="4">
        <v>0.6794</v>
      </c>
      <c r="DV23" s="4">
        <v>3.78E-2</v>
      </c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0.70903043478260874</v>
      </c>
      <c r="EW23" s="4">
        <f t="shared" si="1"/>
        <v>0.86357391304347819</v>
      </c>
      <c r="EX23" s="4">
        <f t="shared" si="2"/>
        <v>0.31588695652173915</v>
      </c>
      <c r="EY23" s="4">
        <f t="shared" si="3"/>
        <v>0.88628260869565201</v>
      </c>
      <c r="EZ23" s="4">
        <f t="shared" si="4"/>
        <v>0.15571739130434784</v>
      </c>
      <c r="FA23" s="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5">
        <v>0.67500000000000004</v>
      </c>
      <c r="AB24" s="5">
        <v>0.77829999999999999</v>
      </c>
      <c r="AC24" s="5">
        <v>0.34939999999999999</v>
      </c>
      <c r="AD24" s="5">
        <v>0.96299999999999997</v>
      </c>
      <c r="AE24" s="5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5">
        <v>0.68930000000000002</v>
      </c>
      <c r="AL24" s="5">
        <v>0.81159999999999999</v>
      </c>
      <c r="AM24" s="5">
        <v>0.33129999999999998</v>
      </c>
      <c r="AN24" s="5">
        <v>0.9415</v>
      </c>
      <c r="AO24" s="5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5">
        <v>0.79559999999999997</v>
      </c>
      <c r="AV24" s="5">
        <v>1.0786</v>
      </c>
      <c r="AW24" s="5">
        <v>0.22439999999999999</v>
      </c>
      <c r="AX24" s="5">
        <v>0.68010000000000004</v>
      </c>
      <c r="AY24" s="5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10"/>
      <c r="DD24" s="10"/>
      <c r="DE24" s="10"/>
      <c r="DF24" s="10"/>
      <c r="DG24" s="10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10"/>
      <c r="DN24" s="10"/>
      <c r="DO24" s="10"/>
      <c r="DP24" s="10"/>
      <c r="DQ24" s="10"/>
      <c r="DR24" s="4">
        <v>0.79430000000000001</v>
      </c>
      <c r="DS24" s="4">
        <v>1.0780000000000001</v>
      </c>
      <c r="DT24" s="4">
        <v>0.23019999999999999</v>
      </c>
      <c r="DU24" s="4">
        <v>0.6794</v>
      </c>
      <c r="DV24" s="4">
        <v>4.0800000000000003E-2</v>
      </c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0.7113173913043479</v>
      </c>
      <c r="EW24" s="4">
        <f t="shared" si="1"/>
        <v>0.86760869565217413</v>
      </c>
      <c r="EX24" s="4">
        <f t="shared" si="2"/>
        <v>0.31029565217391303</v>
      </c>
      <c r="EY24" s="4">
        <f t="shared" si="3"/>
        <v>0.88628260869565201</v>
      </c>
      <c r="EZ24" s="4">
        <f t="shared" si="4"/>
        <v>0.15915217391304343</v>
      </c>
      <c r="FA24" s="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5">
        <v>0.71930000000000005</v>
      </c>
      <c r="AB25" s="5">
        <v>0.87450000000000006</v>
      </c>
      <c r="AC25" s="5">
        <v>0.33040000000000003</v>
      </c>
      <c r="AD25" s="5">
        <v>0.96309999999999996</v>
      </c>
      <c r="AE25" s="5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5">
        <v>0.74490000000000001</v>
      </c>
      <c r="AL25" s="5">
        <v>0.93730000000000002</v>
      </c>
      <c r="AM25" s="5">
        <v>0.314</v>
      </c>
      <c r="AN25" s="5">
        <v>0.94110000000000005</v>
      </c>
      <c r="AO25" s="5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5">
        <v>0.81699999999999995</v>
      </c>
      <c r="AV25" s="5">
        <v>1.119</v>
      </c>
      <c r="AW25" s="5">
        <v>0.28399999999999997</v>
      </c>
      <c r="AX25" s="5">
        <v>0.52890000000000004</v>
      </c>
      <c r="AY25" s="5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>
        <v>0.72919999999999996</v>
      </c>
      <c r="DD25" s="5">
        <v>0.89880000000000004</v>
      </c>
      <c r="DE25" s="5">
        <v>0.32590000000000002</v>
      </c>
      <c r="DF25" s="5">
        <v>0.95499999999999996</v>
      </c>
      <c r="DG25" s="5">
        <v>6.2895000000000003</v>
      </c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>
        <v>0.77029999999999998</v>
      </c>
      <c r="DN25" s="5">
        <v>1.0008999999999999</v>
      </c>
      <c r="DO25" s="5">
        <v>0.29709999999999998</v>
      </c>
      <c r="DP25" s="5">
        <v>0.90449999999999997</v>
      </c>
      <c r="DQ25" s="5">
        <v>5.5793999999999997</v>
      </c>
      <c r="DR25" s="4">
        <v>0.8206</v>
      </c>
      <c r="DS25" s="4">
        <v>1.1291</v>
      </c>
      <c r="DT25" s="4">
        <v>0.29070000000000001</v>
      </c>
      <c r="DU25" s="4">
        <v>0.53580000000000005</v>
      </c>
      <c r="DV25" s="4">
        <v>1.8842000000000001</v>
      </c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0.75646799999999981</v>
      </c>
      <c r="EW25" s="4">
        <f t="shared" si="1"/>
        <v>0.96670400000000001</v>
      </c>
      <c r="EX25" s="4">
        <f t="shared" si="2"/>
        <v>0.31010800000000005</v>
      </c>
      <c r="EY25" s="4">
        <f t="shared" si="3"/>
        <v>0.86029199999999972</v>
      </c>
      <c r="EZ25" s="4">
        <f t="shared" si="4"/>
        <v>6.3669679999999991</v>
      </c>
      <c r="FA25" s="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5">
        <v>0.65439999999999998</v>
      </c>
      <c r="AB26" s="5">
        <v>0.73640000000000005</v>
      </c>
      <c r="AC26" s="5">
        <v>0.36509999999999998</v>
      </c>
      <c r="AD26" s="5">
        <v>0.96299999999999997</v>
      </c>
      <c r="AE26" s="5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5">
        <v>0.68169999999999997</v>
      </c>
      <c r="AL26" s="5">
        <v>0.79559999999999997</v>
      </c>
      <c r="AM26" s="5">
        <v>0.3362</v>
      </c>
      <c r="AN26" s="5">
        <v>0.9415</v>
      </c>
      <c r="AO26" s="5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5">
        <v>0.79320000000000002</v>
      </c>
      <c r="AV26" s="5">
        <v>1.0724</v>
      </c>
      <c r="AW26" s="5">
        <v>0.2261</v>
      </c>
      <c r="AX26" s="5">
        <v>0.68010000000000004</v>
      </c>
      <c r="AY26" s="5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>
        <v>0.66590000000000005</v>
      </c>
      <c r="DD26" s="5">
        <v>0.76080000000000003</v>
      </c>
      <c r="DE26" s="5">
        <v>0.3538</v>
      </c>
      <c r="DF26" s="5">
        <v>0.95489999999999997</v>
      </c>
      <c r="DG26" s="5">
        <v>0.2177</v>
      </c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>
        <v>0.70720000000000005</v>
      </c>
      <c r="DN26" s="5">
        <v>0.85450000000000004</v>
      </c>
      <c r="DO26" s="5">
        <v>0.30930000000000002</v>
      </c>
      <c r="DP26" s="5">
        <v>0.91049999999999998</v>
      </c>
      <c r="DQ26" s="5">
        <v>0.13919999999999999</v>
      </c>
      <c r="DR26" s="4">
        <v>0.79190000000000005</v>
      </c>
      <c r="DS26" s="4">
        <v>1.0717000000000001</v>
      </c>
      <c r="DT26" s="4">
        <v>0.23100000000000001</v>
      </c>
      <c r="DU26" s="4">
        <v>0.6794</v>
      </c>
      <c r="DV26" s="4">
        <v>4.2999999999999997E-2</v>
      </c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0.70051600000000003</v>
      </c>
      <c r="EW26" s="4">
        <f t="shared" si="1"/>
        <v>0.84416000000000002</v>
      </c>
      <c r="EX26" s="4">
        <f t="shared" si="2"/>
        <v>0.31769200000000003</v>
      </c>
      <c r="EY26" s="4">
        <f t="shared" si="3"/>
        <v>0.88999599999999968</v>
      </c>
      <c r="EZ26" s="4">
        <f t="shared" si="4"/>
        <v>0.19800000000000004</v>
      </c>
      <c r="FA26" s="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5">
        <v>0.64390000000000003</v>
      </c>
      <c r="AB27" s="5">
        <v>0.71220000000000006</v>
      </c>
      <c r="AC27" s="5">
        <v>0.39069999999999999</v>
      </c>
      <c r="AD27" s="5">
        <v>0.96309999999999996</v>
      </c>
      <c r="AE27" s="5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5">
        <v>0.67130000000000001</v>
      </c>
      <c r="AL27" s="5">
        <v>0.77380000000000004</v>
      </c>
      <c r="AM27" s="5">
        <v>0.35099999999999998</v>
      </c>
      <c r="AN27" s="5">
        <v>0.94199999999999995</v>
      </c>
      <c r="AO27" s="5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5">
        <v>0.82509999999999994</v>
      </c>
      <c r="AV27" s="5">
        <v>1.1614</v>
      </c>
      <c r="AW27" s="5">
        <v>0.21709999999999999</v>
      </c>
      <c r="AX27" s="5">
        <v>0.80810000000000004</v>
      </c>
      <c r="AY27" s="5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>
        <v>0.65429999999999999</v>
      </c>
      <c r="DD27" s="5">
        <v>0.73519999999999996</v>
      </c>
      <c r="DE27" s="5">
        <v>0.37569999999999998</v>
      </c>
      <c r="DF27" s="5">
        <v>0.95499999999999996</v>
      </c>
      <c r="DG27" s="5">
        <v>0.16189999999999999</v>
      </c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>
        <v>0.70409999999999995</v>
      </c>
      <c r="DN27" s="5">
        <v>0.85209999999999997</v>
      </c>
      <c r="DO27" s="5">
        <v>0.30649999999999999</v>
      </c>
      <c r="DP27" s="5">
        <v>0.91490000000000005</v>
      </c>
      <c r="DQ27" s="5">
        <v>0.1115</v>
      </c>
      <c r="DR27" s="4">
        <v>0.82469999999999999</v>
      </c>
      <c r="DS27" s="4">
        <v>1.1620999999999999</v>
      </c>
      <c r="DT27" s="4">
        <v>0.2198</v>
      </c>
      <c r="DU27" s="4">
        <v>0.80879999999999996</v>
      </c>
      <c r="DV27" s="4">
        <v>3.9100000000000003E-2</v>
      </c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0.69980399999999987</v>
      </c>
      <c r="EW27" s="4">
        <f t="shared" si="1"/>
        <v>0.84721999999999997</v>
      </c>
      <c r="EX27" s="4">
        <f t="shared" si="2"/>
        <v>0.32769599999999988</v>
      </c>
      <c r="EY27" s="4">
        <f t="shared" si="3"/>
        <v>0.91673599999999977</v>
      </c>
      <c r="EZ27" s="4">
        <f t="shared" si="4"/>
        <v>0.14957600000000001</v>
      </c>
      <c r="FA27" s="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5">
        <v>0.64710000000000001</v>
      </c>
      <c r="AB28" s="5">
        <v>0.71819999999999995</v>
      </c>
      <c r="AC28" s="5">
        <v>0.39360000000000001</v>
      </c>
      <c r="AD28" s="5">
        <v>0.96309999999999996</v>
      </c>
      <c r="AE28" s="5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5">
        <v>0.67559999999999998</v>
      </c>
      <c r="AL28" s="5">
        <v>0.78139999999999998</v>
      </c>
      <c r="AM28" s="5">
        <v>0.35270000000000001</v>
      </c>
      <c r="AN28" s="5">
        <v>0.94199999999999995</v>
      </c>
      <c r="AO28" s="5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5">
        <v>0.82279999999999998</v>
      </c>
      <c r="AV28" s="5">
        <v>1.1541999999999999</v>
      </c>
      <c r="AW28" s="5">
        <v>0.21829999999999999</v>
      </c>
      <c r="AX28" s="5">
        <v>0.80810000000000004</v>
      </c>
      <c r="AY28" s="5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>
        <v>0.65859999999999996</v>
      </c>
      <c r="DD28" s="5">
        <v>0.74299999999999999</v>
      </c>
      <c r="DE28" s="5">
        <v>0.37680000000000002</v>
      </c>
      <c r="DF28" s="5">
        <v>0.95499999999999996</v>
      </c>
      <c r="DG28" s="5">
        <v>0.19359999999999999</v>
      </c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>
        <v>0.70740000000000003</v>
      </c>
      <c r="DN28" s="5">
        <v>0.85670000000000002</v>
      </c>
      <c r="DO28" s="5">
        <v>0.31190000000000001</v>
      </c>
      <c r="DP28" s="5">
        <v>0.91490000000000005</v>
      </c>
      <c r="DQ28" s="5">
        <v>0.12909999999999999</v>
      </c>
      <c r="DR28" s="4">
        <v>0.82210000000000005</v>
      </c>
      <c r="DS28" s="4">
        <v>1.1551</v>
      </c>
      <c r="DT28" s="4">
        <v>0.2218</v>
      </c>
      <c r="DU28" s="4">
        <v>0.80879999999999996</v>
      </c>
      <c r="DV28" s="4">
        <v>4.2299999999999997E-2</v>
      </c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0.70249200000000001</v>
      </c>
      <c r="EW28" s="4">
        <f t="shared" si="1"/>
        <v>0.85128399999999982</v>
      </c>
      <c r="EX28" s="4">
        <f t="shared" si="2"/>
        <v>0.33017200000000002</v>
      </c>
      <c r="EY28" s="4">
        <f t="shared" si="3"/>
        <v>0.91673599999999977</v>
      </c>
      <c r="EZ28" s="4">
        <f t="shared" si="4"/>
        <v>0.17702800000000005</v>
      </c>
      <c r="FA28" s="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5">
        <v>0.66390000000000005</v>
      </c>
      <c r="AB29" s="5">
        <v>0.75329999999999997</v>
      </c>
      <c r="AC29" s="5">
        <v>0.36049999999999999</v>
      </c>
      <c r="AD29" s="5">
        <v>0.96299999999999997</v>
      </c>
      <c r="AE29" s="5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5">
        <v>0.68179999999999996</v>
      </c>
      <c r="AL29" s="5">
        <v>0.79510000000000003</v>
      </c>
      <c r="AM29" s="5">
        <v>0.33639999999999998</v>
      </c>
      <c r="AN29" s="5">
        <v>0.9415</v>
      </c>
      <c r="AO29" s="5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5">
        <v>0.79830000000000001</v>
      </c>
      <c r="AV29" s="5">
        <v>1.0875999999999999</v>
      </c>
      <c r="AW29" s="5">
        <v>0.222</v>
      </c>
      <c r="AX29" s="5">
        <v>0.68010000000000004</v>
      </c>
      <c r="AY29" s="5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>
        <v>0.66990000000000005</v>
      </c>
      <c r="DD29" s="5">
        <v>0.76770000000000005</v>
      </c>
      <c r="DE29" s="5">
        <v>0.35189999999999999</v>
      </c>
      <c r="DF29" s="5">
        <v>0.95489999999999997</v>
      </c>
      <c r="DG29" s="5">
        <v>1.7017</v>
      </c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>
        <v>0.70579999999999998</v>
      </c>
      <c r="DN29" s="5">
        <v>0.85160000000000002</v>
      </c>
      <c r="DO29" s="5">
        <v>0.30919999999999997</v>
      </c>
      <c r="DP29" s="5">
        <v>0.91049999999999998</v>
      </c>
      <c r="DQ29" s="5">
        <v>0.27289999999999998</v>
      </c>
      <c r="DR29" s="4">
        <v>0.79690000000000005</v>
      </c>
      <c r="DS29" s="4">
        <v>1.0867</v>
      </c>
      <c r="DT29" s="4">
        <v>0.2271</v>
      </c>
      <c r="DU29" s="4">
        <v>0.6794</v>
      </c>
      <c r="DV29" s="4">
        <v>4.1300000000000003E-2</v>
      </c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0.70386400000000005</v>
      </c>
      <c r="EW29" s="4">
        <f t="shared" si="1"/>
        <v>0.85110399999999997</v>
      </c>
      <c r="EX29" s="4">
        <f t="shared" si="2"/>
        <v>0.31548399999999993</v>
      </c>
      <c r="EY29" s="4">
        <f t="shared" si="3"/>
        <v>0.88999599999999968</v>
      </c>
      <c r="EZ29" s="4">
        <f t="shared" si="4"/>
        <v>1.368328</v>
      </c>
      <c r="FA29" s="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5">
        <v>0.66690000000000005</v>
      </c>
      <c r="AB30" s="5">
        <v>0.76019999999999999</v>
      </c>
      <c r="AC30" s="5">
        <v>0.35859999999999997</v>
      </c>
      <c r="AD30" s="5">
        <v>0.96299999999999997</v>
      </c>
      <c r="AE30" s="5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5">
        <v>0.68459999999999999</v>
      </c>
      <c r="AL30" s="5">
        <v>0.8014</v>
      </c>
      <c r="AM30" s="5">
        <v>0.3372</v>
      </c>
      <c r="AN30" s="5">
        <v>0.9415</v>
      </c>
      <c r="AO30" s="5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5">
        <v>0.79420000000000002</v>
      </c>
      <c r="AV30" s="5">
        <v>1.0750999999999999</v>
      </c>
      <c r="AW30" s="5">
        <v>0.22500000000000001</v>
      </c>
      <c r="AX30" s="5">
        <v>0.68010000000000004</v>
      </c>
      <c r="AY30" s="5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0"/>
      <c r="CJ30" s="10"/>
      <c r="CK30" s="10"/>
      <c r="CL30" s="10"/>
      <c r="CM30" s="10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4">
        <v>0.79279999999999995</v>
      </c>
      <c r="DS30" s="4">
        <v>1.0743</v>
      </c>
      <c r="DT30" s="4">
        <v>0.2306</v>
      </c>
      <c r="DU30" s="4">
        <v>0.6794</v>
      </c>
      <c r="DV30" s="4">
        <v>3.9E-2</v>
      </c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0.70864285714285713</v>
      </c>
      <c r="EW30" s="4">
        <f t="shared" si="1"/>
        <v>0.86244761904761902</v>
      </c>
      <c r="EX30" s="4">
        <f t="shared" si="2"/>
        <v>0.31326190476190485</v>
      </c>
      <c r="EY30" s="4">
        <f t="shared" si="3"/>
        <v>0.88101428571428553</v>
      </c>
      <c r="EZ30" s="4">
        <f t="shared" si="4"/>
        <v>0.15979047619047618</v>
      </c>
      <c r="FA30" s="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5">
        <v>0.68769999999999998</v>
      </c>
      <c r="AB31" s="5">
        <v>0.80230000000000001</v>
      </c>
      <c r="AC31" s="5">
        <v>0.35039999999999999</v>
      </c>
      <c r="AD31" s="5">
        <v>0.96309999999999996</v>
      </c>
      <c r="AE31" s="5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5">
        <v>0.69710000000000005</v>
      </c>
      <c r="AL31" s="5">
        <v>0.82720000000000005</v>
      </c>
      <c r="AM31" s="5">
        <v>0.33169999999999999</v>
      </c>
      <c r="AN31" s="5">
        <v>0.94199999999999995</v>
      </c>
      <c r="AO31" s="5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5">
        <v>0.77470000000000006</v>
      </c>
      <c r="AV31" s="1">
        <v>1.0176000000000001</v>
      </c>
      <c r="AW31" s="5">
        <v>0.25169999999999998</v>
      </c>
      <c r="AX31" s="5">
        <v>0.80810000000000004</v>
      </c>
      <c r="AY31" s="5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>
        <v>0.68979999999999997</v>
      </c>
      <c r="DD31" s="5">
        <v>0.80930000000000002</v>
      </c>
      <c r="DE31" s="5">
        <v>0.34399999999999997</v>
      </c>
      <c r="DF31" s="5">
        <v>0.95499999999999996</v>
      </c>
      <c r="DG31" s="5">
        <v>0.19620000000000001</v>
      </c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>
        <v>0.71450000000000002</v>
      </c>
      <c r="DN31" s="5">
        <v>0.86890000000000001</v>
      </c>
      <c r="DO31" s="5">
        <v>0.31190000000000001</v>
      </c>
      <c r="DP31" s="5">
        <v>0.91490000000000005</v>
      </c>
      <c r="DQ31" s="5">
        <v>0.1323</v>
      </c>
      <c r="DR31" s="4">
        <v>0.77600000000000002</v>
      </c>
      <c r="DS31" s="4">
        <v>1.0227999999999999</v>
      </c>
      <c r="DT31" s="4">
        <v>0.25480000000000003</v>
      </c>
      <c r="DU31" s="4">
        <v>0.80879999999999996</v>
      </c>
      <c r="DV31" s="4">
        <v>4.3099999999999999E-2</v>
      </c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0.71304000000000001</v>
      </c>
      <c r="EW31" s="4">
        <f t="shared" si="1"/>
        <v>0.86586000000000007</v>
      </c>
      <c r="EX31" s="4">
        <f t="shared" si="2"/>
        <v>0.31750000000000006</v>
      </c>
      <c r="EY31" s="4">
        <f t="shared" si="3"/>
        <v>0.91673599999999977</v>
      </c>
      <c r="EZ31" s="4">
        <f t="shared" si="4"/>
        <v>0.17874399999999999</v>
      </c>
      <c r="FA31" s="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5">
        <v>0.66700000000000004</v>
      </c>
      <c r="AB32" s="5">
        <v>0.76470000000000005</v>
      </c>
      <c r="AC32" s="5">
        <v>0.35010000000000002</v>
      </c>
      <c r="AD32" s="5">
        <v>0.96309999999999996</v>
      </c>
      <c r="AE32" s="5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5">
        <v>0.6865</v>
      </c>
      <c r="AL32" s="5">
        <v>0.81</v>
      </c>
      <c r="AM32" s="5">
        <v>0.33110000000000001</v>
      </c>
      <c r="AN32" s="5">
        <v>0.94199999999999995</v>
      </c>
      <c r="AO32" s="5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5">
        <v>0.77480000000000004</v>
      </c>
      <c r="AV32" s="5">
        <v>1.0232000000000001</v>
      </c>
      <c r="AW32" s="5">
        <v>0.25030000000000002</v>
      </c>
      <c r="AX32" s="5">
        <v>0.80810000000000004</v>
      </c>
      <c r="AY32" s="5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>
        <v>0.67390000000000005</v>
      </c>
      <c r="DD32" s="5">
        <v>0.78129999999999999</v>
      </c>
      <c r="DE32" s="5">
        <v>0.34350000000000003</v>
      </c>
      <c r="DF32" s="5">
        <v>0.95499999999999996</v>
      </c>
      <c r="DG32" s="5">
        <v>0.23760000000000001</v>
      </c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>
        <v>0.70899999999999996</v>
      </c>
      <c r="DN32" s="5">
        <v>0.8619</v>
      </c>
      <c r="DO32" s="5">
        <v>0.311</v>
      </c>
      <c r="DP32" s="5">
        <v>0.91490000000000005</v>
      </c>
      <c r="DQ32" s="5">
        <v>0.15409999999999999</v>
      </c>
      <c r="DR32" s="4">
        <v>0.77600000000000002</v>
      </c>
      <c r="DS32" s="4">
        <v>1.0278</v>
      </c>
      <c r="DT32" s="4">
        <v>0.25359999999999999</v>
      </c>
      <c r="DU32" s="4">
        <v>0.80879999999999996</v>
      </c>
      <c r="DV32" s="4">
        <v>4.6699999999999998E-2</v>
      </c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0.70253599999999994</v>
      </c>
      <c r="EW32" s="4">
        <f t="shared" si="1"/>
        <v>0.84905199999999992</v>
      </c>
      <c r="EX32" s="4">
        <f t="shared" si="2"/>
        <v>0.31683199999999995</v>
      </c>
      <c r="EY32" s="4">
        <f t="shared" si="3"/>
        <v>0.91673999999999978</v>
      </c>
      <c r="EZ32" s="4">
        <f t="shared" si="4"/>
        <v>0.21243599999999996</v>
      </c>
      <c r="FA32" s="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5">
        <v>0.67279999999999995</v>
      </c>
      <c r="AB33" s="5">
        <v>0.77</v>
      </c>
      <c r="AC33" s="5">
        <v>0.3715</v>
      </c>
      <c r="AD33" s="5">
        <v>0.96309999999999996</v>
      </c>
      <c r="AE33" s="5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5">
        <v>0.68640000000000001</v>
      </c>
      <c r="AL33" s="5">
        <v>0.80489999999999995</v>
      </c>
      <c r="AM33" s="5">
        <v>0.34560000000000002</v>
      </c>
      <c r="AN33" s="5">
        <v>0.94199999999999995</v>
      </c>
      <c r="AO33" s="5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5">
        <v>0.8196</v>
      </c>
      <c r="AV33" s="5">
        <v>1.1464000000000001</v>
      </c>
      <c r="AW33" s="5">
        <v>0.22059999999999999</v>
      </c>
      <c r="AX33" s="5">
        <v>0.80810000000000004</v>
      </c>
      <c r="AY33" s="5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>
        <v>0.67630000000000001</v>
      </c>
      <c r="DD33" s="5">
        <v>0.7802</v>
      </c>
      <c r="DE33" s="5">
        <v>0.36270000000000002</v>
      </c>
      <c r="DF33" s="5">
        <v>0.95499999999999996</v>
      </c>
      <c r="DG33" s="5">
        <v>0.19800000000000001</v>
      </c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>
        <v>0.71209999999999996</v>
      </c>
      <c r="DN33" s="5">
        <v>0.8669</v>
      </c>
      <c r="DO33" s="5">
        <v>0.31209999999999999</v>
      </c>
      <c r="DP33" s="5">
        <v>0.91490000000000005</v>
      </c>
      <c r="DQ33" s="5">
        <v>0.13039999999999999</v>
      </c>
      <c r="DR33" s="4">
        <v>0.81889999999999996</v>
      </c>
      <c r="DS33" s="4">
        <v>1.1472</v>
      </c>
      <c r="DT33" s="4">
        <v>0.22389999999999999</v>
      </c>
      <c r="DU33" s="4">
        <v>0.80879999999999996</v>
      </c>
      <c r="DV33" s="4">
        <v>4.2599999999999999E-2</v>
      </c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0.71351199999999992</v>
      </c>
      <c r="EW33" s="4">
        <f t="shared" si="1"/>
        <v>0.87412400000000001</v>
      </c>
      <c r="EX33" s="4">
        <f t="shared" si="2"/>
        <v>0.32233999999999996</v>
      </c>
      <c r="EY33" s="4">
        <f t="shared" si="3"/>
        <v>0.91673599999999977</v>
      </c>
      <c r="EZ33" s="4">
        <f t="shared" si="4"/>
        <v>0.17977599999999999</v>
      </c>
      <c r="FA33" s="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5">
        <v>0.6583</v>
      </c>
      <c r="AB34" s="5">
        <v>0.74170000000000003</v>
      </c>
      <c r="AC34" s="5">
        <v>0.35830000000000001</v>
      </c>
      <c r="AD34" s="5">
        <v>0.9355</v>
      </c>
      <c r="AE34" s="5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5">
        <v>0.6724</v>
      </c>
      <c r="AL34" s="5">
        <v>0.77200000000000002</v>
      </c>
      <c r="AM34" s="5">
        <v>0.33939999999999998</v>
      </c>
      <c r="AN34" s="5">
        <v>0.8972</v>
      </c>
      <c r="AO34" s="5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5">
        <v>0.73809999999999998</v>
      </c>
      <c r="AV34" s="5">
        <v>0.92030000000000001</v>
      </c>
      <c r="AW34" s="5">
        <v>0.26400000000000001</v>
      </c>
      <c r="AX34" s="5">
        <v>0.68</v>
      </c>
      <c r="AY34" s="5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>
        <v>0.66339999999999999</v>
      </c>
      <c r="DD34" s="5">
        <v>0.75309999999999999</v>
      </c>
      <c r="DE34" s="5">
        <v>0.34960000000000002</v>
      </c>
      <c r="DF34" s="5">
        <v>0.92100000000000004</v>
      </c>
      <c r="DG34" s="5">
        <v>0.3473</v>
      </c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>
        <v>0.68989999999999996</v>
      </c>
      <c r="DN34" s="5">
        <v>0.80959999999999999</v>
      </c>
      <c r="DO34" s="5">
        <v>0.32069999999999999</v>
      </c>
      <c r="DP34" s="5">
        <v>0.85099999999999998</v>
      </c>
      <c r="DQ34" s="5">
        <v>0.22339999999999999</v>
      </c>
      <c r="DR34" s="4">
        <v>0.7389</v>
      </c>
      <c r="DS34" s="4">
        <v>0.92349999999999999</v>
      </c>
      <c r="DT34" s="4">
        <v>0.26719999999999999</v>
      </c>
      <c r="DU34" s="4">
        <v>0.68149999999999999</v>
      </c>
      <c r="DV34" s="4">
        <v>5.8200000000000002E-2</v>
      </c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0.68478799999999995</v>
      </c>
      <c r="EW34" s="4">
        <f t="shared" si="1"/>
        <v>0.80026400000000009</v>
      </c>
      <c r="EX34" s="4">
        <f t="shared" si="2"/>
        <v>0.32520400000000005</v>
      </c>
      <c r="EY34" s="4">
        <f t="shared" si="3"/>
        <v>0.85706799999999983</v>
      </c>
      <c r="EZ34" s="4">
        <f t="shared" si="4"/>
        <v>0.29774400000000001</v>
      </c>
      <c r="FA34" s="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5">
        <v>0.66590000000000005</v>
      </c>
      <c r="AB35" s="5">
        <v>0.75839999999999996</v>
      </c>
      <c r="AC35" s="5">
        <v>0.35339999999999999</v>
      </c>
      <c r="AD35" s="5">
        <v>0.96299999999999997</v>
      </c>
      <c r="AE35" s="5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5">
        <v>0.68469999999999998</v>
      </c>
      <c r="AL35" s="5">
        <v>0.8014</v>
      </c>
      <c r="AM35" s="5">
        <v>0.33350000000000002</v>
      </c>
      <c r="AN35" s="5">
        <v>0.9415</v>
      </c>
      <c r="AO35" s="5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5">
        <v>0.79359999999999997</v>
      </c>
      <c r="AV35" s="5">
        <v>1.0732999999999999</v>
      </c>
      <c r="AW35" s="5">
        <v>0.22600000000000001</v>
      </c>
      <c r="AX35" s="5">
        <v>0.68010000000000004</v>
      </c>
      <c r="AY35" s="5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>
        <v>0.67259999999999998</v>
      </c>
      <c r="DD35" s="5">
        <v>0.77400000000000002</v>
      </c>
      <c r="DE35" s="5">
        <v>0.34789999999999999</v>
      </c>
      <c r="DF35" s="5">
        <v>0.95489999999999997</v>
      </c>
      <c r="DG35" s="5">
        <v>0.16300000000000001</v>
      </c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>
        <v>0.70809999999999995</v>
      </c>
      <c r="DN35" s="5">
        <v>0.85640000000000005</v>
      </c>
      <c r="DO35" s="5">
        <v>0.30830000000000002</v>
      </c>
      <c r="DP35" s="5">
        <v>0.91049999999999998</v>
      </c>
      <c r="DQ35" s="5">
        <v>0.107</v>
      </c>
      <c r="DR35" s="4">
        <v>0.79220000000000002</v>
      </c>
      <c r="DS35" s="4">
        <v>1.0727</v>
      </c>
      <c r="DT35" s="4">
        <v>0.23100000000000001</v>
      </c>
      <c r="DU35" s="4">
        <v>0.6794</v>
      </c>
      <c r="DV35" s="4">
        <v>3.9E-2</v>
      </c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0.70497999999999994</v>
      </c>
      <c r="EW35" s="4">
        <f t="shared" si="1"/>
        <v>0.85298000000000007</v>
      </c>
      <c r="EX35" s="4">
        <f t="shared" si="2"/>
        <v>0.31371199999999999</v>
      </c>
      <c r="EY35" s="4">
        <f t="shared" si="3"/>
        <v>0.88999599999999968</v>
      </c>
      <c r="EZ35" s="4">
        <f t="shared" si="4"/>
        <v>0.15040800000000001</v>
      </c>
      <c r="FA35" s="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x14ac:dyDescent="0.2">
      <c r="A36" s="1" t="s">
        <v>221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5">
        <v>0.6694</v>
      </c>
      <c r="AB36" s="5">
        <v>0.76529999999999998</v>
      </c>
      <c r="AC36" s="5">
        <v>0.35909999999999997</v>
      </c>
      <c r="AD36" s="5">
        <v>0.96299999999999997</v>
      </c>
      <c r="AE36" s="5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5">
        <v>0.68630000000000002</v>
      </c>
      <c r="AL36" s="5">
        <v>0.8054</v>
      </c>
      <c r="AM36" s="5">
        <v>0.33689999999999998</v>
      </c>
      <c r="AN36" s="5">
        <v>0.9415</v>
      </c>
      <c r="AO36" s="5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5">
        <v>0.79720000000000002</v>
      </c>
      <c r="AV36" s="5">
        <v>1.0826</v>
      </c>
      <c r="AW36" s="5">
        <v>0.22559999999999999</v>
      </c>
      <c r="AX36" s="5">
        <v>0.68010000000000004</v>
      </c>
      <c r="AY36" s="5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5">
        <v>0.67630000000000001</v>
      </c>
      <c r="BF36" s="5">
        <v>0.78249999999999997</v>
      </c>
      <c r="BG36" s="5">
        <v>0.3508</v>
      </c>
      <c r="BH36" s="5">
        <v>0.95550000000000002</v>
      </c>
      <c r="BI36" s="5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5">
        <v>0.71009999999999995</v>
      </c>
      <c r="BP36" s="5">
        <v>0.86240000000000006</v>
      </c>
      <c r="BQ36" s="5">
        <v>0.30959999999999999</v>
      </c>
      <c r="BR36" s="5">
        <v>0.91</v>
      </c>
      <c r="BS36" s="5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5">
        <v>0.66710000000000003</v>
      </c>
      <c r="BZ36" s="5">
        <v>0.76129999999999998</v>
      </c>
      <c r="CA36" s="5">
        <v>0.36270000000000002</v>
      </c>
      <c r="CB36" s="5">
        <v>0.96289999999999998</v>
      </c>
      <c r="CC36" s="5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0"/>
      <c r="CJ36" s="10"/>
      <c r="CK36" s="10"/>
      <c r="CL36" s="10"/>
      <c r="CM36" s="10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5">
        <v>0.79669999999999996</v>
      </c>
      <c r="CT36" s="5">
        <v>1.0831999999999999</v>
      </c>
      <c r="CU36" s="5">
        <v>0.22939999999999999</v>
      </c>
      <c r="CV36" s="5">
        <v>0.67959999999999998</v>
      </c>
      <c r="CW36" s="5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4">
        <v>0.79569999999999996</v>
      </c>
      <c r="DS36" s="4">
        <v>1.0818000000000001</v>
      </c>
      <c r="DT36" s="4">
        <v>0.23069999999999999</v>
      </c>
      <c r="DU36" s="4">
        <v>0.6794</v>
      </c>
      <c r="DV36" s="4">
        <v>3.8600000000000002E-2</v>
      </c>
      <c r="DW36" s="5"/>
      <c r="DX36" s="5"/>
      <c r="DY36" s="5"/>
      <c r="DZ36" s="5"/>
      <c r="EA36" s="5"/>
      <c r="EB36" s="4"/>
      <c r="EC36" s="4"/>
      <c r="ED36" s="4"/>
      <c r="EE36" s="4"/>
      <c r="EF36" s="4"/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>
        <f t="shared" si="0"/>
        <v>0.71206874999999992</v>
      </c>
      <c r="EW36" s="4">
        <f t="shared" si="1"/>
        <v>0.87054374999999995</v>
      </c>
      <c r="EX36" s="4">
        <f t="shared" si="2"/>
        <v>0.31308749999999996</v>
      </c>
      <c r="EY36" s="4">
        <f t="shared" si="3"/>
        <v>0.8780937499999999</v>
      </c>
      <c r="EZ36" s="4">
        <f t="shared" si="4"/>
        <v>0.15571875000000004</v>
      </c>
      <c r="FA36" s="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5">
        <v>0.67490000000000006</v>
      </c>
      <c r="AB37" s="5">
        <v>0.78149999999999997</v>
      </c>
      <c r="AC37" s="5">
        <v>0.3231</v>
      </c>
      <c r="AD37" s="5">
        <v>0.94140000000000001</v>
      </c>
      <c r="AE37" s="5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5">
        <v>0.69830000000000003</v>
      </c>
      <c r="AL37" s="5">
        <v>0.83450000000000002</v>
      </c>
      <c r="AM37" s="5">
        <v>0.2767</v>
      </c>
      <c r="AN37" s="5">
        <v>0.90310000000000001</v>
      </c>
      <c r="AO37" s="5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5">
        <v>0.81299999999999994</v>
      </c>
      <c r="AV37" s="5">
        <v>1.1197999999999999</v>
      </c>
      <c r="AW37" s="5">
        <v>0.15820000000000001</v>
      </c>
      <c r="AX37" s="5">
        <v>0.62360000000000004</v>
      </c>
      <c r="AY37" s="5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>
        <v>0.68410000000000004</v>
      </c>
      <c r="DD37" s="5">
        <v>0.80189999999999995</v>
      </c>
      <c r="DE37" s="5">
        <v>0.2999</v>
      </c>
      <c r="DF37" s="5">
        <v>0.9274</v>
      </c>
      <c r="DG37" s="5">
        <v>1.24E-2</v>
      </c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>
        <v>0.7268</v>
      </c>
      <c r="DN37" s="5">
        <v>0.9012</v>
      </c>
      <c r="DO37" s="5">
        <v>0.24</v>
      </c>
      <c r="DP37" s="5">
        <v>0.84989999999999999</v>
      </c>
      <c r="DQ37" s="5">
        <v>6.0000000000000001E-3</v>
      </c>
      <c r="DR37" s="4">
        <v>0.81189999999999996</v>
      </c>
      <c r="DS37" s="4">
        <v>1.1186</v>
      </c>
      <c r="DT37" s="4">
        <v>0.16059999999999999</v>
      </c>
      <c r="DU37" s="4">
        <v>0.62370000000000003</v>
      </c>
      <c r="DV37" s="4">
        <v>2.7000000000000001E-3</v>
      </c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0.71881153846153856</v>
      </c>
      <c r="EW37" s="4">
        <f t="shared" si="1"/>
        <v>0.88590769230769228</v>
      </c>
      <c r="EX37" s="4">
        <f t="shared" si="2"/>
        <v>0.25881153846153848</v>
      </c>
      <c r="EY37" s="4">
        <f t="shared" si="3"/>
        <v>0.85108846153846163</v>
      </c>
      <c r="EZ37" s="4">
        <f t="shared" si="4"/>
        <v>1.4480769230769233E-2</v>
      </c>
      <c r="FA37" s="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5">
        <v>0.76900000000000002</v>
      </c>
      <c r="AB38" s="5">
        <v>0.99809999999999999</v>
      </c>
      <c r="AC38" s="5">
        <v>0.18179999999999999</v>
      </c>
      <c r="AD38" s="5">
        <v>0.61109999999999998</v>
      </c>
      <c r="AE38" s="5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5">
        <v>0.82799999999999996</v>
      </c>
      <c r="AL38" s="5">
        <v>1.1472</v>
      </c>
      <c r="AM38" s="5">
        <v>0.16980000000000001</v>
      </c>
      <c r="AN38" s="5">
        <v>0.49220000000000003</v>
      </c>
      <c r="AO38" s="5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5">
        <v>0.82779999999999998</v>
      </c>
      <c r="AV38" s="5">
        <v>1.1603000000000001</v>
      </c>
      <c r="AW38" s="5">
        <v>0.17680000000000001</v>
      </c>
      <c r="AX38" s="5">
        <v>0.52300000000000002</v>
      </c>
      <c r="AY38" s="5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>
        <v>0.8024</v>
      </c>
      <c r="DD38" s="5">
        <v>1.0789</v>
      </c>
      <c r="DE38" s="5">
        <v>0.16700000000000001</v>
      </c>
      <c r="DF38" s="5">
        <v>0.54759999999999998</v>
      </c>
      <c r="DG38" s="5">
        <v>1.2500000000000001E-2</v>
      </c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>
        <v>0.8296</v>
      </c>
      <c r="DN38" s="5">
        <v>1.161</v>
      </c>
      <c r="DO38" s="5">
        <v>0.1898</v>
      </c>
      <c r="DP38" s="5">
        <v>0.49519999999999997</v>
      </c>
      <c r="DQ38" s="5">
        <v>5.8999999999999999E-3</v>
      </c>
      <c r="DR38" s="4">
        <v>0.82599999999999996</v>
      </c>
      <c r="DS38" s="4">
        <v>1.1568000000000001</v>
      </c>
      <c r="DT38" s="4">
        <v>0.17860000000000001</v>
      </c>
      <c r="DU38" s="4">
        <v>0.52139999999999997</v>
      </c>
      <c r="DV38" s="4">
        <v>2.5000000000000001E-3</v>
      </c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0.8124769230769231</v>
      </c>
      <c r="EW38" s="4">
        <f t="shared" si="1"/>
        <v>1.1122884615384616</v>
      </c>
      <c r="EX38" s="4">
        <f t="shared" si="2"/>
        <v>0.1767653846153846</v>
      </c>
      <c r="EY38" s="4">
        <f t="shared" si="3"/>
        <v>0.53219230769230774</v>
      </c>
      <c r="EZ38" s="4">
        <f t="shared" si="4"/>
        <v>1.4634615384615383E-2</v>
      </c>
      <c r="FA38" s="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5">
        <v>0.72699999999999998</v>
      </c>
      <c r="AB39" s="5">
        <v>0.9093</v>
      </c>
      <c r="AC39" s="5">
        <v>0.251</v>
      </c>
      <c r="AD39" s="5">
        <v>0.72750000000000004</v>
      </c>
      <c r="AE39" s="5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5">
        <v>0.79500000000000004</v>
      </c>
      <c r="AL39" s="5">
        <v>1.0702</v>
      </c>
      <c r="AM39" s="5">
        <v>0.21249999999999999</v>
      </c>
      <c r="AN39" s="5">
        <v>0.58109999999999995</v>
      </c>
      <c r="AO39" s="5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5">
        <v>0.84250000000000003</v>
      </c>
      <c r="AV39" s="5">
        <v>1.1869000000000001</v>
      </c>
      <c r="AW39" s="5">
        <v>8.14E-2</v>
      </c>
      <c r="AX39" s="5">
        <v>0.56759999999999999</v>
      </c>
      <c r="AY39" s="5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>
        <v>0.76</v>
      </c>
      <c r="DD39" s="5">
        <v>0.98229999999999995</v>
      </c>
      <c r="DE39" s="5">
        <v>0.2283</v>
      </c>
      <c r="DF39" s="5">
        <v>0.66069999999999995</v>
      </c>
      <c r="DG39" s="5">
        <v>0.02</v>
      </c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>
        <v>0.81679999999999997</v>
      </c>
      <c r="DN39" s="5">
        <v>1.1292</v>
      </c>
      <c r="DO39" s="5">
        <v>0.189</v>
      </c>
      <c r="DP39" s="5">
        <v>0.5423</v>
      </c>
      <c r="DQ39" s="5">
        <v>9.1000000000000004E-3</v>
      </c>
      <c r="DR39" s="4">
        <v>0.84109999999999996</v>
      </c>
      <c r="DS39" s="4">
        <v>1.1828000000000001</v>
      </c>
      <c r="DT39" s="4">
        <v>8.3099999999999993E-2</v>
      </c>
      <c r="DU39" s="4">
        <v>0.56979999999999997</v>
      </c>
      <c r="DV39" s="4">
        <v>3.3999999999999998E-3</v>
      </c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0.78926538461538476</v>
      </c>
      <c r="EW39" s="4">
        <f t="shared" si="1"/>
        <v>1.0577038461538462</v>
      </c>
      <c r="EX39" s="4">
        <f t="shared" si="2"/>
        <v>0.19196538461538459</v>
      </c>
      <c r="EY39" s="4">
        <f t="shared" si="3"/>
        <v>0.61495384615384618</v>
      </c>
      <c r="EZ39" s="4">
        <f t="shared" si="4"/>
        <v>2.2699999999999998E-2</v>
      </c>
      <c r="FA39" s="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5">
        <v>0.71160000000000001</v>
      </c>
      <c r="AB40" s="5">
        <v>0.86250000000000004</v>
      </c>
      <c r="AC40" s="5">
        <v>0.26090000000000002</v>
      </c>
      <c r="AD40" s="5">
        <v>0.753</v>
      </c>
      <c r="AE40" s="5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5">
        <v>0.76390000000000002</v>
      </c>
      <c r="AL40" s="5">
        <v>0.98799999999999999</v>
      </c>
      <c r="AM40" s="5">
        <v>0.23319999999999999</v>
      </c>
      <c r="AN40" s="5">
        <v>0.63100000000000001</v>
      </c>
      <c r="AO40" s="5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5">
        <v>0.80730000000000002</v>
      </c>
      <c r="AV40" s="5">
        <v>1.1080000000000001</v>
      </c>
      <c r="AW40" s="5">
        <v>0.185</v>
      </c>
      <c r="AX40" s="5">
        <v>0.58130000000000004</v>
      </c>
      <c r="AY40" s="5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>
        <v>0.73650000000000004</v>
      </c>
      <c r="DD40" s="5">
        <v>0.91710000000000003</v>
      </c>
      <c r="DE40" s="5">
        <v>0.24510000000000001</v>
      </c>
      <c r="DF40" s="5">
        <v>0.69769999999999999</v>
      </c>
      <c r="DG40" s="5">
        <v>1.26E-2</v>
      </c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>
        <v>0.78769999999999996</v>
      </c>
      <c r="DN40" s="5">
        <v>1.0522</v>
      </c>
      <c r="DO40" s="5">
        <v>0.23080000000000001</v>
      </c>
      <c r="DP40" s="5">
        <v>0.60009999999999997</v>
      </c>
      <c r="DQ40" s="5">
        <v>5.8999999999999999E-3</v>
      </c>
      <c r="DR40" s="4">
        <v>0.80430000000000001</v>
      </c>
      <c r="DS40" s="4">
        <v>1.1000000000000001</v>
      </c>
      <c r="DT40" s="4">
        <v>0.18779999999999999</v>
      </c>
      <c r="DU40" s="4">
        <v>0.58179999999999998</v>
      </c>
      <c r="DV40" s="4">
        <v>2.5999999999999999E-3</v>
      </c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0.76178800000000013</v>
      </c>
      <c r="EW40" s="4">
        <f t="shared" si="1"/>
        <v>0.98574800000000029</v>
      </c>
      <c r="EX40" s="4">
        <f t="shared" si="2"/>
        <v>0.22976399999999997</v>
      </c>
      <c r="EY40" s="4">
        <f t="shared" si="3"/>
        <v>0.65259999999999996</v>
      </c>
      <c r="EZ40" s="4">
        <f t="shared" si="4"/>
        <v>1.5088000000000001E-2</v>
      </c>
      <c r="FA40" s="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5">
        <v>0.67449999999999999</v>
      </c>
      <c r="AB41" s="5">
        <v>0.78790000000000004</v>
      </c>
      <c r="AC41" s="5">
        <v>0.34770000000000001</v>
      </c>
      <c r="AD41" s="5">
        <v>0.9556</v>
      </c>
      <c r="AE41" s="5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5">
        <v>0.69230000000000003</v>
      </c>
      <c r="AL41" s="5">
        <v>0.82650000000000001</v>
      </c>
      <c r="AM41" s="5">
        <v>0.2923</v>
      </c>
      <c r="AN41" s="5">
        <v>0.92600000000000005</v>
      </c>
      <c r="AO41" s="5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5">
        <v>0.87980000000000003</v>
      </c>
      <c r="AV41" s="5">
        <v>1.2741</v>
      </c>
      <c r="AW41" s="5">
        <v>-1.8599999999999998E-2</v>
      </c>
      <c r="AX41" s="5">
        <v>0.61270000000000002</v>
      </c>
      <c r="AY41" s="5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>
        <v>0.68120000000000003</v>
      </c>
      <c r="DD41" s="5">
        <v>0.80149999999999999</v>
      </c>
      <c r="DE41" s="5">
        <v>0.32869999999999999</v>
      </c>
      <c r="DF41" s="5">
        <v>0.94489999999999996</v>
      </c>
      <c r="DG41" s="5">
        <v>1.35E-2</v>
      </c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>
        <v>0.72060000000000002</v>
      </c>
      <c r="DN41" s="5">
        <v>0.88900000000000001</v>
      </c>
      <c r="DO41" s="5">
        <v>0.16339999999999999</v>
      </c>
      <c r="DP41" s="5">
        <v>0.88370000000000004</v>
      </c>
      <c r="DQ41" s="5">
        <v>6.3E-3</v>
      </c>
      <c r="DR41" s="4">
        <v>0.88219999999999998</v>
      </c>
      <c r="DS41" s="4">
        <v>1.2796000000000001</v>
      </c>
      <c r="DT41" s="4">
        <v>-1.72E-2</v>
      </c>
      <c r="DU41" s="4">
        <v>0.61219999999999997</v>
      </c>
      <c r="DV41" s="4">
        <v>2.3999999999999998E-3</v>
      </c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0.73052800000000007</v>
      </c>
      <c r="EW41" s="4">
        <f t="shared" si="1"/>
        <v>0.91761599999999999</v>
      </c>
      <c r="EX41" s="4">
        <f t="shared" si="2"/>
        <v>0.222028</v>
      </c>
      <c r="EY41" s="4">
        <f t="shared" si="3"/>
        <v>0.86460000000000026</v>
      </c>
      <c r="EZ41" s="4">
        <f t="shared" si="4"/>
        <v>1.5360000000000002E-2</v>
      </c>
      <c r="FA41" s="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5">
        <v>0.6724</v>
      </c>
      <c r="AB42" s="5">
        <v>0.78690000000000004</v>
      </c>
      <c r="AC42" s="5">
        <v>0.36230000000000001</v>
      </c>
      <c r="AD42" s="5">
        <v>0.95530000000000004</v>
      </c>
      <c r="AE42" s="5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5">
        <v>0.69389999999999996</v>
      </c>
      <c r="AL42" s="5">
        <v>0.83389999999999997</v>
      </c>
      <c r="AM42" s="5">
        <v>0.32569999999999999</v>
      </c>
      <c r="AN42" s="5">
        <v>0.92610000000000003</v>
      </c>
      <c r="AO42" s="5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5">
        <v>0.80610000000000004</v>
      </c>
      <c r="AV42" s="5">
        <v>1.1056999999999999</v>
      </c>
      <c r="AW42" s="5">
        <v>0.18340000000000001</v>
      </c>
      <c r="AX42" s="5">
        <v>0.63060000000000005</v>
      </c>
      <c r="AY42" s="5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>
        <v>0.68030000000000002</v>
      </c>
      <c r="DD42" s="5">
        <v>0.80249999999999999</v>
      </c>
      <c r="DE42" s="5">
        <v>0.34870000000000001</v>
      </c>
      <c r="DF42" s="5">
        <v>0.94469999999999998</v>
      </c>
      <c r="DG42" s="5">
        <v>1.34E-2</v>
      </c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>
        <v>0.72099999999999997</v>
      </c>
      <c r="DN42" s="5">
        <v>0.89600000000000002</v>
      </c>
      <c r="DO42" s="5">
        <v>0.28360000000000002</v>
      </c>
      <c r="DP42" s="5">
        <v>0.88239999999999996</v>
      </c>
      <c r="DQ42" s="5">
        <v>6.3E-3</v>
      </c>
      <c r="DR42" s="4">
        <v>0.80510000000000004</v>
      </c>
      <c r="DS42" s="4">
        <v>1.1027</v>
      </c>
      <c r="DT42" s="4">
        <v>0.185</v>
      </c>
      <c r="DU42" s="4">
        <v>0.62980000000000003</v>
      </c>
      <c r="DV42" s="4">
        <v>2.5000000000000001E-3</v>
      </c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0.71485600000000005</v>
      </c>
      <c r="EW42" s="4">
        <f t="shared" si="1"/>
        <v>0.88455199999999978</v>
      </c>
      <c r="EX42" s="4">
        <f t="shared" si="2"/>
        <v>0.29983200000000004</v>
      </c>
      <c r="EY42" s="4">
        <f t="shared" si="3"/>
        <v>0.86776000000000042</v>
      </c>
      <c r="EZ42" s="4">
        <f t="shared" si="4"/>
        <v>1.4444000000000002E-2</v>
      </c>
      <c r="FA42" s="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5">
        <v>0.67379999999999995</v>
      </c>
      <c r="AB43" s="5">
        <v>0.79010000000000002</v>
      </c>
      <c r="AC43" s="5">
        <v>0.35630000000000001</v>
      </c>
      <c r="AD43" s="5">
        <v>0.95579999999999998</v>
      </c>
      <c r="AE43" s="5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5">
        <v>0.69269999999999998</v>
      </c>
      <c r="AL43" s="5">
        <v>0.83150000000000002</v>
      </c>
      <c r="AM43" s="5">
        <v>0.3276</v>
      </c>
      <c r="AN43" s="5">
        <v>0.92769999999999997</v>
      </c>
      <c r="AO43" s="5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5">
        <v>0.79759999999999998</v>
      </c>
      <c r="AV43" s="5">
        <v>1.0826</v>
      </c>
      <c r="AW43" s="5">
        <v>0.18820000000000001</v>
      </c>
      <c r="AX43" s="5">
        <v>0.63900000000000001</v>
      </c>
      <c r="AY43" s="5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>
        <v>0.68069999999999997</v>
      </c>
      <c r="DD43" s="5">
        <v>0.8034</v>
      </c>
      <c r="DE43" s="5">
        <v>0.34489999999999998</v>
      </c>
      <c r="DF43" s="5">
        <v>0.94540000000000002</v>
      </c>
      <c r="DG43" s="5">
        <v>1.34E-2</v>
      </c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>
        <v>0.7167</v>
      </c>
      <c r="DN43" s="5">
        <v>0.88570000000000004</v>
      </c>
      <c r="DO43" s="5">
        <v>0.29020000000000001</v>
      </c>
      <c r="DP43" s="5">
        <v>0.88719999999999999</v>
      </c>
      <c r="DQ43" s="5">
        <v>6.4999999999999997E-3</v>
      </c>
      <c r="DR43" s="4">
        <v>0.7964</v>
      </c>
      <c r="DS43" s="4">
        <v>1.0794999999999999</v>
      </c>
      <c r="DT43" s="4">
        <v>0.1895</v>
      </c>
      <c r="DU43" s="4">
        <v>0.63839999999999997</v>
      </c>
      <c r="DV43" s="4">
        <v>2.5999999999999999E-3</v>
      </c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0.71160384615384609</v>
      </c>
      <c r="EW43" s="4">
        <f t="shared" si="1"/>
        <v>0.87623846153846163</v>
      </c>
      <c r="EX43" s="4">
        <f t="shared" si="2"/>
        <v>0.30171153846153848</v>
      </c>
      <c r="EY43" s="4">
        <f t="shared" si="3"/>
        <v>0.87320000000000009</v>
      </c>
      <c r="EZ43" s="4">
        <f t="shared" si="4"/>
        <v>1.4676923076923072E-2</v>
      </c>
      <c r="FA43" s="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5">
        <v>0.7016</v>
      </c>
      <c r="AB44" s="5">
        <v>0.85140000000000005</v>
      </c>
      <c r="AC44" s="5">
        <v>0.3095</v>
      </c>
      <c r="AD44" s="5">
        <v>0.94079999999999997</v>
      </c>
      <c r="AE44" s="5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5">
        <v>0.71909999999999996</v>
      </c>
      <c r="AL44" s="5">
        <v>0.8911</v>
      </c>
      <c r="AM44" s="5">
        <v>0.28910000000000002</v>
      </c>
      <c r="AN44" s="5">
        <v>0.90910000000000002</v>
      </c>
      <c r="AO44" s="5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5">
        <v>0.79690000000000005</v>
      </c>
      <c r="AV44" s="5">
        <v>1.0865</v>
      </c>
      <c r="AW44" s="5">
        <v>0.2084</v>
      </c>
      <c r="AX44" s="5">
        <v>0.71589999999999998</v>
      </c>
      <c r="AY44" s="5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>
        <v>0.70760000000000001</v>
      </c>
      <c r="DD44" s="5">
        <v>0.86399999999999999</v>
      </c>
      <c r="DE44" s="5">
        <v>0.29880000000000001</v>
      </c>
      <c r="DF44" s="5">
        <v>0.92869999999999997</v>
      </c>
      <c r="DG44" s="5">
        <v>2.5274000000000001</v>
      </c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>
        <v>0.73960000000000004</v>
      </c>
      <c r="DN44" s="5">
        <v>0.94059999999999999</v>
      </c>
      <c r="DO44" s="5">
        <v>0.26390000000000002</v>
      </c>
      <c r="DP44" s="5">
        <v>0.86990000000000001</v>
      </c>
      <c r="DQ44" s="5">
        <v>0.55640000000000001</v>
      </c>
      <c r="DR44" s="4">
        <v>0.79500000000000004</v>
      </c>
      <c r="DS44" s="4">
        <v>1.0819000000000001</v>
      </c>
      <c r="DT44" s="4">
        <v>0.2117</v>
      </c>
      <c r="DU44" s="4">
        <v>0.71679999999999999</v>
      </c>
      <c r="DV44" s="4">
        <v>6.93E-2</v>
      </c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0.73303600000000002</v>
      </c>
      <c r="EW44" s="4">
        <f t="shared" si="1"/>
        <v>0.92647200000000007</v>
      </c>
      <c r="EX44" s="4">
        <f t="shared" si="2"/>
        <v>0.27301200000000003</v>
      </c>
      <c r="EY44" s="4">
        <f t="shared" si="3"/>
        <v>0.87309199999999987</v>
      </c>
      <c r="EZ44" s="4">
        <f t="shared" si="4"/>
        <v>2.2608280000000001</v>
      </c>
      <c r="FA44" s="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5">
        <v>0.77629999999999999</v>
      </c>
      <c r="AB45" s="5">
        <v>1.0009999999999999</v>
      </c>
      <c r="AC45" s="5">
        <v>0.16750000000000001</v>
      </c>
      <c r="AD45" s="5">
        <v>0.69879999999999998</v>
      </c>
      <c r="AE45" s="5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5">
        <v>0.79510000000000003</v>
      </c>
      <c r="AL45" s="5">
        <v>1.0533999999999999</v>
      </c>
      <c r="AM45" s="5">
        <v>0.1303</v>
      </c>
      <c r="AN45" s="5">
        <v>0.65580000000000005</v>
      </c>
      <c r="AO45" s="5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5">
        <v>0.88449999999999995</v>
      </c>
      <c r="AV45" s="5">
        <v>1.2964</v>
      </c>
      <c r="AW45" s="5">
        <v>2.4799999999999999E-2</v>
      </c>
      <c r="AX45" s="5">
        <v>0.42909999999999998</v>
      </c>
      <c r="AY45" s="5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>
        <v>0.78390000000000004</v>
      </c>
      <c r="DD45" s="5">
        <v>1.0225</v>
      </c>
      <c r="DE45" s="5">
        <v>0.14710000000000001</v>
      </c>
      <c r="DF45" s="5">
        <v>0.67589999999999995</v>
      </c>
      <c r="DG45" s="5">
        <v>2.2100000000000002E-2</v>
      </c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>
        <v>0.81969999999999998</v>
      </c>
      <c r="DN45" s="5">
        <v>1.1195999999999999</v>
      </c>
      <c r="DO45" s="5">
        <v>8.3900000000000002E-2</v>
      </c>
      <c r="DP45" s="5">
        <v>0.61429999999999996</v>
      </c>
      <c r="DQ45" s="5">
        <v>9.9000000000000008E-3</v>
      </c>
      <c r="DR45" s="4">
        <v>0.88249999999999995</v>
      </c>
      <c r="DS45" s="4">
        <v>1.2910999999999999</v>
      </c>
      <c r="DT45" s="4">
        <v>2.1299999999999999E-2</v>
      </c>
      <c r="DU45" s="4">
        <v>0.43209999999999998</v>
      </c>
      <c r="DV45" s="4">
        <v>4.0000000000000001E-3</v>
      </c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0.81208400000000003</v>
      </c>
      <c r="EW45" s="4">
        <f t="shared" si="1"/>
        <v>1.0989479999999998</v>
      </c>
      <c r="EX45" s="4">
        <f t="shared" si="2"/>
        <v>0.109308</v>
      </c>
      <c r="EY45" s="4">
        <f t="shared" si="3"/>
        <v>0.61340000000000006</v>
      </c>
      <c r="EZ45" s="4">
        <f t="shared" si="4"/>
        <v>2.3167999999999998E-2</v>
      </c>
      <c r="FA45" s="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5">
        <v>0.80069999999999997</v>
      </c>
      <c r="AB46" s="5">
        <v>1.0821000000000001</v>
      </c>
      <c r="AC46" s="5">
        <v>0.19370000000000001</v>
      </c>
      <c r="AD46" s="5">
        <v>0.53669999999999995</v>
      </c>
      <c r="AE46" s="5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5">
        <v>0.80359999999999998</v>
      </c>
      <c r="AL46" s="5">
        <v>1.093</v>
      </c>
      <c r="AM46" s="5">
        <v>0.2157</v>
      </c>
      <c r="AN46" s="5">
        <v>0.52849999999999997</v>
      </c>
      <c r="AO46" s="5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5">
        <v>0.80840000000000001</v>
      </c>
      <c r="AV46" s="5">
        <v>1.111</v>
      </c>
      <c r="AW46" s="5">
        <v>0.185</v>
      </c>
      <c r="AX46" s="5">
        <v>0.5827</v>
      </c>
      <c r="AY46" s="5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>
        <v>0.80730000000000002</v>
      </c>
      <c r="DD46" s="5">
        <v>1.0969</v>
      </c>
      <c r="DE46" s="5">
        <v>0.20300000000000001</v>
      </c>
      <c r="DF46" s="5">
        <v>0.52600000000000002</v>
      </c>
      <c r="DG46" s="5">
        <v>2.24E-2</v>
      </c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>
        <v>0.80020000000000002</v>
      </c>
      <c r="DN46" s="5">
        <v>1.0875999999999999</v>
      </c>
      <c r="DO46" s="5">
        <v>0.22600000000000001</v>
      </c>
      <c r="DP46" s="5">
        <v>0.56599999999999995</v>
      </c>
      <c r="DQ46" s="5">
        <v>8.9999999999999993E-3</v>
      </c>
      <c r="DR46" s="4">
        <v>0.80500000000000005</v>
      </c>
      <c r="DS46" s="4">
        <v>1.1021000000000001</v>
      </c>
      <c r="DT46" s="4">
        <v>0.1875</v>
      </c>
      <c r="DU46" s="4">
        <v>0.58379999999999999</v>
      </c>
      <c r="DV46" s="4">
        <v>3.0999999999999999E-3</v>
      </c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0.80422800000000005</v>
      </c>
      <c r="EW46" s="4">
        <f t="shared" si="1"/>
        <v>1.093812</v>
      </c>
      <c r="EX46" s="4">
        <f t="shared" si="2"/>
        <v>0.20348399999999997</v>
      </c>
      <c r="EY46" s="4">
        <f t="shared" si="3"/>
        <v>0.54812799999999995</v>
      </c>
      <c r="EZ46" s="4">
        <f t="shared" si="4"/>
        <v>2.2751999999999994E-2</v>
      </c>
      <c r="FA46" s="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5">
        <v>0.67090000000000005</v>
      </c>
      <c r="AB47" s="5">
        <v>0.78139999999999998</v>
      </c>
      <c r="AC47" s="5">
        <v>0.35070000000000001</v>
      </c>
      <c r="AD47" s="5">
        <v>0.94869999999999999</v>
      </c>
      <c r="AE47" s="5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5">
        <v>0.69299999999999995</v>
      </c>
      <c r="AL47" s="5">
        <v>0.82699999999999996</v>
      </c>
      <c r="AM47" s="5">
        <v>0.30509999999999998</v>
      </c>
      <c r="AN47" s="5">
        <v>0.91290000000000004</v>
      </c>
      <c r="AO47" s="5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5">
        <v>0.81479999999999997</v>
      </c>
      <c r="AV47" s="5">
        <v>1.1281000000000001</v>
      </c>
      <c r="AW47" s="5">
        <v>0.16350000000000001</v>
      </c>
      <c r="AX47" s="5">
        <v>0.60840000000000005</v>
      </c>
      <c r="AY47" s="5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>
        <v>0.67710000000000004</v>
      </c>
      <c r="DD47" s="5">
        <v>0.79149999999999998</v>
      </c>
      <c r="DE47" s="5">
        <v>0.33250000000000002</v>
      </c>
      <c r="DF47" s="5">
        <v>0.9365</v>
      </c>
      <c r="DG47" s="5">
        <v>5.0599999999999999E-2</v>
      </c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>
        <v>0.72270000000000001</v>
      </c>
      <c r="DN47" s="5">
        <v>0.89549999999999996</v>
      </c>
      <c r="DO47" s="5">
        <v>0.26029999999999998</v>
      </c>
      <c r="DP47" s="5">
        <v>0.85440000000000005</v>
      </c>
      <c r="DQ47" s="5">
        <v>2.2100000000000002E-2</v>
      </c>
      <c r="DR47" s="4">
        <v>0.81399999999999995</v>
      </c>
      <c r="DS47" s="4">
        <v>1.1274</v>
      </c>
      <c r="DT47" s="4">
        <v>0.16500000000000001</v>
      </c>
      <c r="DU47" s="4">
        <v>0.60819999999999996</v>
      </c>
      <c r="DV47" s="4">
        <v>7.3000000000000001E-3</v>
      </c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0.71530400000000005</v>
      </c>
      <c r="EW47" s="4">
        <f t="shared" si="1"/>
        <v>0.88306399999999996</v>
      </c>
      <c r="EX47" s="4">
        <f t="shared" si="2"/>
        <v>0.28114400000000001</v>
      </c>
      <c r="EY47" s="4">
        <f t="shared" si="3"/>
        <v>0.85215999999999992</v>
      </c>
      <c r="EZ47" s="4">
        <f t="shared" si="4"/>
        <v>5.0324000000000008E-2</v>
      </c>
      <c r="FA47" s="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5">
        <v>0.6976</v>
      </c>
      <c r="AB48" s="5">
        <v>0.83599999999999997</v>
      </c>
      <c r="AC48" s="5">
        <v>0.26910000000000001</v>
      </c>
      <c r="AD48" s="5">
        <v>0.8266</v>
      </c>
      <c r="AE48" s="5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5">
        <v>0.76939999999999997</v>
      </c>
      <c r="AL48" s="5">
        <v>1.004</v>
      </c>
      <c r="AM48" s="5">
        <v>0.2273</v>
      </c>
      <c r="AN48" s="5">
        <v>0.64680000000000004</v>
      </c>
      <c r="AO48" s="5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5">
        <v>0.83160000000000001</v>
      </c>
      <c r="AV48" s="5">
        <v>1.1647000000000001</v>
      </c>
      <c r="AW48" s="5">
        <v>0.11210000000000001</v>
      </c>
      <c r="AX48" s="5">
        <v>0.56859999999999999</v>
      </c>
      <c r="AY48" s="5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>
        <v>0.7278</v>
      </c>
      <c r="DD48" s="5">
        <v>0.90359999999999996</v>
      </c>
      <c r="DE48" s="5">
        <v>0.24879999999999999</v>
      </c>
      <c r="DF48" s="5">
        <v>0.75390000000000001</v>
      </c>
      <c r="DG48" s="5">
        <v>4.8399999999999999E-2</v>
      </c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>
        <v>0.80410000000000004</v>
      </c>
      <c r="DN48" s="5">
        <v>1.0943000000000001</v>
      </c>
      <c r="DO48" s="5">
        <v>0.20979999999999999</v>
      </c>
      <c r="DP48" s="5">
        <v>0.57489999999999997</v>
      </c>
      <c r="DQ48" s="5">
        <v>2.1100000000000001E-2</v>
      </c>
      <c r="DR48" s="4">
        <v>0.83040000000000003</v>
      </c>
      <c r="DS48" s="4">
        <v>1.1613</v>
      </c>
      <c r="DT48" s="4">
        <v>0.1124</v>
      </c>
      <c r="DU48" s="4">
        <v>0.57089999999999996</v>
      </c>
      <c r="DV48" s="4">
        <v>7.4000000000000003E-3</v>
      </c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0.767092</v>
      </c>
      <c r="EW48" s="4">
        <f t="shared" si="1"/>
        <v>1.0029080000000001</v>
      </c>
      <c r="EX48" s="4">
        <f t="shared" si="2"/>
        <v>0.21291999999999997</v>
      </c>
      <c r="EY48" s="4">
        <f t="shared" si="3"/>
        <v>0.67408000000000012</v>
      </c>
      <c r="EZ48" s="4">
        <f t="shared" si="4"/>
        <v>4.9563999999999997E-2</v>
      </c>
      <c r="FA48" s="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5">
        <v>0.7147</v>
      </c>
      <c r="AB49" s="5">
        <v>0.87470000000000003</v>
      </c>
      <c r="AC49" s="5">
        <v>0.27539999999999998</v>
      </c>
      <c r="AD49" s="5">
        <v>0.75829999999999997</v>
      </c>
      <c r="AE49" s="5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5">
        <v>0.76160000000000005</v>
      </c>
      <c r="AL49" s="5">
        <v>0.98580000000000001</v>
      </c>
      <c r="AM49" s="5">
        <v>0.24479999999999999</v>
      </c>
      <c r="AN49" s="5">
        <v>0.6573</v>
      </c>
      <c r="AO49" s="5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5">
        <v>0.80730000000000002</v>
      </c>
      <c r="AV49" s="5">
        <v>1.1081000000000001</v>
      </c>
      <c r="AW49" s="5">
        <v>0.18609999999999999</v>
      </c>
      <c r="AX49" s="5">
        <v>0.58809999999999996</v>
      </c>
      <c r="AY49" s="5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>
        <v>0.73750000000000004</v>
      </c>
      <c r="DD49" s="5">
        <v>0.92290000000000005</v>
      </c>
      <c r="DE49" s="5">
        <v>0.25590000000000002</v>
      </c>
      <c r="DF49" s="5">
        <v>0.71240000000000003</v>
      </c>
      <c r="DG49" s="5">
        <v>1.11E-2</v>
      </c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>
        <v>0.78139999999999998</v>
      </c>
      <c r="DN49" s="5">
        <v>1.0375000000000001</v>
      </c>
      <c r="DO49" s="5">
        <v>0.23760000000000001</v>
      </c>
      <c r="DP49" s="5">
        <v>0.6331</v>
      </c>
      <c r="DQ49" s="5">
        <v>5.3E-3</v>
      </c>
      <c r="DR49" s="4">
        <v>0.80510000000000004</v>
      </c>
      <c r="DS49" s="4">
        <v>1.1019000000000001</v>
      </c>
      <c r="DT49" s="4">
        <v>0.18729999999999999</v>
      </c>
      <c r="DU49" s="4">
        <v>0.58830000000000005</v>
      </c>
      <c r="DV49" s="4">
        <v>2.3E-3</v>
      </c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0.76087600000000011</v>
      </c>
      <c r="EW49" s="4">
        <f t="shared" si="1"/>
        <v>0.98564799999999986</v>
      </c>
      <c r="EX49" s="4">
        <f t="shared" si="2"/>
        <v>0.23816799999999996</v>
      </c>
      <c r="EY49" s="4">
        <f t="shared" si="3"/>
        <v>0.66987200000000002</v>
      </c>
      <c r="EZ49" s="4">
        <f t="shared" si="4"/>
        <v>1.2372000000000003E-2</v>
      </c>
      <c r="FA49" s="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5">
        <v>0.67490000000000006</v>
      </c>
      <c r="AB50" s="5">
        <v>0.78149999999999997</v>
      </c>
      <c r="AC50" s="5">
        <v>0.3231</v>
      </c>
      <c r="AD50" s="5">
        <v>0.94140000000000001</v>
      </c>
      <c r="AE50" s="5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5">
        <v>0.69820000000000004</v>
      </c>
      <c r="AL50" s="5">
        <v>0.83430000000000004</v>
      </c>
      <c r="AM50" s="5">
        <v>0.27700000000000002</v>
      </c>
      <c r="AN50" s="5">
        <v>0.90310000000000001</v>
      </c>
      <c r="AO50" s="5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5">
        <v>0.81289999999999996</v>
      </c>
      <c r="AV50" s="5">
        <v>1.1194</v>
      </c>
      <c r="AW50" s="5">
        <v>0.15840000000000001</v>
      </c>
      <c r="AX50" s="5">
        <v>0.62360000000000004</v>
      </c>
      <c r="AY50" s="5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>
        <v>0.68400000000000005</v>
      </c>
      <c r="DD50" s="5">
        <v>0.80179999999999996</v>
      </c>
      <c r="DE50" s="5">
        <v>0.30009999999999998</v>
      </c>
      <c r="DF50" s="5">
        <v>0.9274</v>
      </c>
      <c r="DG50" s="5">
        <v>1.7999999999999999E-2</v>
      </c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>
        <v>0.72670000000000001</v>
      </c>
      <c r="DN50" s="5">
        <v>0.90090000000000003</v>
      </c>
      <c r="DO50" s="5">
        <v>0.2402</v>
      </c>
      <c r="DP50" s="5">
        <v>0.84989999999999999</v>
      </c>
      <c r="DQ50" s="5">
        <v>8.5000000000000006E-3</v>
      </c>
      <c r="DR50" s="4">
        <v>0.81179999999999997</v>
      </c>
      <c r="DS50" s="4">
        <v>1.1182000000000001</v>
      </c>
      <c r="DT50" s="4">
        <v>0.1608</v>
      </c>
      <c r="DU50" s="4">
        <v>0.62370000000000003</v>
      </c>
      <c r="DV50" s="4">
        <v>3.3999999999999998E-3</v>
      </c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0.71964800000000007</v>
      </c>
      <c r="EW50" s="4">
        <f t="shared" si="1"/>
        <v>0.88802800000000004</v>
      </c>
      <c r="EX50" s="4">
        <f t="shared" si="2"/>
        <v>0.25812799999999991</v>
      </c>
      <c r="EY50" s="4">
        <f t="shared" si="3"/>
        <v>0.84903600000000001</v>
      </c>
      <c r="EZ50" s="4">
        <f t="shared" si="4"/>
        <v>1.9272000000000001E-2</v>
      </c>
      <c r="FA50" s="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5">
        <v>0.67769999999999997</v>
      </c>
      <c r="AB51" s="5">
        <v>0.78810000000000002</v>
      </c>
      <c r="AC51" s="5">
        <v>0.31640000000000001</v>
      </c>
      <c r="AD51" s="5">
        <v>0.93820000000000003</v>
      </c>
      <c r="AE51" s="5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5">
        <v>0.7016</v>
      </c>
      <c r="AL51" s="5">
        <v>0.84209999999999996</v>
      </c>
      <c r="AM51" s="5">
        <v>0.26919999999999999</v>
      </c>
      <c r="AN51" s="5">
        <v>0.89859999999999995</v>
      </c>
      <c r="AO51" s="5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5">
        <v>0.8196</v>
      </c>
      <c r="AV51" s="5">
        <v>1.1345000000000001</v>
      </c>
      <c r="AW51" s="5">
        <v>0.1648</v>
      </c>
      <c r="AX51" s="5">
        <v>0.60409999999999997</v>
      </c>
      <c r="AY51" s="5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>
        <v>0.68689999999999996</v>
      </c>
      <c r="DD51" s="5">
        <v>0.80879999999999996</v>
      </c>
      <c r="DE51" s="5">
        <v>0.29389999999999999</v>
      </c>
      <c r="DF51" s="5">
        <v>0.92330000000000001</v>
      </c>
      <c r="DG51" s="5">
        <v>2.2499999999999999E-2</v>
      </c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>
        <v>0.73260000000000003</v>
      </c>
      <c r="DN51" s="5">
        <v>0.91539999999999999</v>
      </c>
      <c r="DO51" s="5">
        <v>0.22939999999999999</v>
      </c>
      <c r="DP51" s="5">
        <v>0.84599999999999997</v>
      </c>
      <c r="DQ51" s="5">
        <v>9.4000000000000004E-3</v>
      </c>
      <c r="DR51" s="4">
        <v>0.81769999999999998</v>
      </c>
      <c r="DS51" s="4">
        <v>1.1307</v>
      </c>
      <c r="DT51" s="4">
        <v>0.16830000000000001</v>
      </c>
      <c r="DU51" s="4">
        <v>0.60350000000000004</v>
      </c>
      <c r="DV51" s="4">
        <v>3.0000000000000001E-3</v>
      </c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0.723912</v>
      </c>
      <c r="EW51" s="4">
        <f t="shared" si="1"/>
        <v>0.89798000000000011</v>
      </c>
      <c r="EX51" s="4">
        <f t="shared" si="2"/>
        <v>0.253772</v>
      </c>
      <c r="EY51" s="4">
        <f t="shared" si="3"/>
        <v>0.84185200000000004</v>
      </c>
      <c r="EZ51" s="4">
        <f t="shared" si="4"/>
        <v>2.3263999999999996E-2</v>
      </c>
      <c r="FA51" s="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5">
        <v>0.70469999999999999</v>
      </c>
      <c r="AB52" s="5">
        <v>0.8448</v>
      </c>
      <c r="AC52" s="5">
        <v>0.29759999999999998</v>
      </c>
      <c r="AD52" s="5">
        <v>0.83479999999999999</v>
      </c>
      <c r="AE52" s="5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5">
        <v>0.73709999999999998</v>
      </c>
      <c r="AL52" s="5">
        <v>0.92290000000000005</v>
      </c>
      <c r="AM52" s="5">
        <v>0.26769999999999999</v>
      </c>
      <c r="AN52" s="5">
        <v>0.75700000000000001</v>
      </c>
      <c r="AO52" s="5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5">
        <v>0.80359999999999998</v>
      </c>
      <c r="AV52" s="5">
        <v>1.0983000000000001</v>
      </c>
      <c r="AW52" s="5">
        <v>0.18640000000000001</v>
      </c>
      <c r="AX52" s="5">
        <v>0.59540000000000004</v>
      </c>
      <c r="AY52" s="5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10"/>
      <c r="DD52" s="10"/>
      <c r="DE52" s="10"/>
      <c r="DF52" s="10"/>
      <c r="DG52" s="10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10"/>
      <c r="DN52" s="10"/>
      <c r="DO52" s="10"/>
      <c r="DP52" s="10"/>
      <c r="DQ52" s="10"/>
      <c r="DR52" s="4">
        <v>0.80169999999999997</v>
      </c>
      <c r="DS52" s="4">
        <v>1.0923</v>
      </c>
      <c r="DT52" s="4">
        <v>0.1885</v>
      </c>
      <c r="DU52" s="4">
        <v>0.59540000000000004</v>
      </c>
      <c r="DV52" s="4">
        <v>2.3999999999999998E-3</v>
      </c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0.74497500000000005</v>
      </c>
      <c r="EW52" s="4">
        <f t="shared" si="1"/>
        <v>0.94510416666666686</v>
      </c>
      <c r="EX52" s="4">
        <f t="shared" si="2"/>
        <v>0.25619999999999993</v>
      </c>
      <c r="EY52" s="4">
        <f t="shared" si="3"/>
        <v>0.74067916666666667</v>
      </c>
      <c r="EZ52" s="4">
        <f t="shared" si="4"/>
        <v>1.4558333333333335E-2</v>
      </c>
      <c r="FA52" s="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5">
        <v>0.67749999999999999</v>
      </c>
      <c r="AB53" s="5">
        <v>0.79849999999999999</v>
      </c>
      <c r="AC53" s="5">
        <v>0.34139999999999998</v>
      </c>
      <c r="AD53" s="5">
        <v>0.95569999999999999</v>
      </c>
      <c r="AE53" s="5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5">
        <v>0.70579999999999998</v>
      </c>
      <c r="AL53" s="5">
        <v>0.86019999999999996</v>
      </c>
      <c r="AM53" s="5">
        <v>0.29970000000000002</v>
      </c>
      <c r="AN53" s="5">
        <v>0.92100000000000004</v>
      </c>
      <c r="AO53" s="5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5">
        <v>0.80610000000000004</v>
      </c>
      <c r="AV53" s="5">
        <v>1.1049</v>
      </c>
      <c r="AW53" s="5">
        <v>0.18429999999999999</v>
      </c>
      <c r="AX53" s="5">
        <v>0.63539999999999996</v>
      </c>
      <c r="AY53" s="5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10"/>
      <c r="DD53" s="10"/>
      <c r="DE53" s="10"/>
      <c r="DF53" s="10"/>
      <c r="DG53" s="10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10"/>
      <c r="DN53" s="10"/>
      <c r="DO53" s="10"/>
      <c r="DP53" s="10"/>
      <c r="DQ53" s="10"/>
      <c r="DR53" s="4">
        <v>0.80389999999999995</v>
      </c>
      <c r="DS53" s="4">
        <v>1.0993999999999999</v>
      </c>
      <c r="DT53" s="4">
        <v>0.18659999999999999</v>
      </c>
      <c r="DU53" s="4">
        <v>0.63570000000000004</v>
      </c>
      <c r="DV53" s="4">
        <v>2.5999999999999999E-3</v>
      </c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0.7237347826086955</v>
      </c>
      <c r="EW53" s="4">
        <f t="shared" si="1"/>
        <v>0.90457826086956528</v>
      </c>
      <c r="EX53" s="4">
        <f t="shared" si="2"/>
        <v>0.28060869565217395</v>
      </c>
      <c r="EY53" s="4">
        <f t="shared" si="3"/>
        <v>0.86106086956521732</v>
      </c>
      <c r="EZ53" s="4">
        <f t="shared" si="4"/>
        <v>1.5291304347826084E-2</v>
      </c>
      <c r="FA53" s="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5">
        <v>0.78839999999999999</v>
      </c>
      <c r="AB54" s="5">
        <v>1.0642</v>
      </c>
      <c r="AC54" s="5">
        <v>0.2321</v>
      </c>
      <c r="AD54" s="5">
        <v>0.45050000000000001</v>
      </c>
      <c r="AE54" s="5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5">
        <v>0.80830000000000002</v>
      </c>
      <c r="AL54" s="5">
        <v>1.1115999999999999</v>
      </c>
      <c r="AM54" s="5">
        <v>0.2097</v>
      </c>
      <c r="AN54" s="5">
        <v>0.47389999999999999</v>
      </c>
      <c r="AO54" s="5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5">
        <v>0.82310000000000005</v>
      </c>
      <c r="AV54" s="5">
        <v>1.1498999999999999</v>
      </c>
      <c r="AW54" s="5">
        <v>0.1792</v>
      </c>
      <c r="AX54" s="5">
        <v>0.54710000000000003</v>
      </c>
      <c r="AY54" s="5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10"/>
      <c r="DD54" s="10"/>
      <c r="DE54" s="10"/>
      <c r="DF54" s="10"/>
      <c r="DG54" s="10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10"/>
      <c r="DN54" s="10"/>
      <c r="DO54" s="10"/>
      <c r="DP54" s="10"/>
      <c r="DQ54" s="10"/>
      <c r="DR54" s="4">
        <v>0.81979999999999997</v>
      </c>
      <c r="DS54" s="4">
        <v>1.1416999999999999</v>
      </c>
      <c r="DT54" s="4">
        <v>0.18160000000000001</v>
      </c>
      <c r="DU54" s="4">
        <v>0.54759999999999998</v>
      </c>
      <c r="DV54" s="4">
        <v>3.0999999999999999E-3</v>
      </c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0.80553043478260888</v>
      </c>
      <c r="EW54" s="4">
        <f t="shared" si="1"/>
        <v>1.1049434782608696</v>
      </c>
      <c r="EX54" s="4">
        <f t="shared" si="2"/>
        <v>0.20599130434782609</v>
      </c>
      <c r="EY54" s="4">
        <f t="shared" si="3"/>
        <v>0.48994782608695653</v>
      </c>
      <c r="EZ54" s="4">
        <f t="shared" si="4"/>
        <v>1.754347826086956E-2</v>
      </c>
      <c r="FA54" s="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r=0.9</v>
      </c>
      <c r="FE54" s="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5">
        <v>0.69210000000000005</v>
      </c>
      <c r="AB55" s="5">
        <v>0.81659999999999999</v>
      </c>
      <c r="AC55" s="5">
        <v>0.23150000000000001</v>
      </c>
      <c r="AD55" s="5">
        <v>0.91720000000000002</v>
      </c>
      <c r="AE55" s="5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5">
        <v>0.71030000000000004</v>
      </c>
      <c r="AL55" s="5">
        <v>0.8599</v>
      </c>
      <c r="AM55" s="5">
        <v>0.13020000000000001</v>
      </c>
      <c r="AN55" s="5">
        <v>0.876</v>
      </c>
      <c r="AO55" s="5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5">
        <v>0.77249999999999996</v>
      </c>
      <c r="AV55" s="5">
        <v>1.0145</v>
      </c>
      <c r="AW55" s="5">
        <v>4.65E-2</v>
      </c>
      <c r="AX55" s="5">
        <v>0.64659999999999995</v>
      </c>
      <c r="AY55" s="5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>
        <v>0.69950000000000001</v>
      </c>
      <c r="DD55" s="5">
        <v>0.83420000000000005</v>
      </c>
      <c r="DE55" s="5">
        <v>0.16719999999999999</v>
      </c>
      <c r="DF55" s="5">
        <v>0.90100000000000002</v>
      </c>
      <c r="DG55" s="5">
        <v>1.9831000000000001</v>
      </c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>
        <v>0.72919999999999996</v>
      </c>
      <c r="DN55" s="5">
        <v>0.90329999999999999</v>
      </c>
      <c r="DO55" s="5">
        <v>9.7100000000000006E-2</v>
      </c>
      <c r="DP55" s="5">
        <v>0.82840000000000003</v>
      </c>
      <c r="DQ55" s="5">
        <v>1.5536000000000001</v>
      </c>
      <c r="DR55" s="4">
        <v>0.77129999999999999</v>
      </c>
      <c r="DS55" s="4">
        <v>1.0129999999999999</v>
      </c>
      <c r="DT55" s="4">
        <v>0.05</v>
      </c>
      <c r="DU55" s="4">
        <v>0.65380000000000005</v>
      </c>
      <c r="DV55" s="4">
        <v>0.76839999999999997</v>
      </c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0.720916</v>
      </c>
      <c r="EW55" s="4">
        <f t="shared" si="1"/>
        <v>0.88607599999999986</v>
      </c>
      <c r="EX55" s="4">
        <f t="shared" si="2"/>
        <v>0.13357199999999997</v>
      </c>
      <c r="EY55" s="4">
        <f t="shared" si="3"/>
        <v>0.83476399999999995</v>
      </c>
      <c r="EZ55" s="4">
        <f t="shared" si="4"/>
        <v>2.4336880000000001</v>
      </c>
      <c r="FA55" s="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" t="str" cm="1">
        <f t="array" aca="1" ref="FE55" ca="1">CONCATENATE(INDIRECT(ADDRESS(1,MATCH(_xlfn.MINIFS(B55:EU55,metrics.est,"Time"),B55:EU55,0)+1)), ", ", INDIRECT(ADDRESS(2,MATCH(_xlfn.MINIFS(B55:EU55,metrics.est,"Time"),B55:EU55,0)+1)))</f>
        <v>k=50,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5">
        <v>0.67049999999999998</v>
      </c>
      <c r="AB56" s="5">
        <v>0.77339999999999998</v>
      </c>
      <c r="AC56" s="5">
        <v>0.32840000000000003</v>
      </c>
      <c r="AD56" s="5">
        <v>0.92090000000000005</v>
      </c>
      <c r="AE56" s="5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5">
        <v>0.70599999999999996</v>
      </c>
      <c r="AL56" s="5">
        <v>0.8538</v>
      </c>
      <c r="AM56" s="5">
        <v>0.27600000000000002</v>
      </c>
      <c r="AN56" s="5">
        <v>0.8327</v>
      </c>
      <c r="AO56" s="5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5">
        <v>0.80520000000000003</v>
      </c>
      <c r="AV56" s="5">
        <v>1.1016999999999999</v>
      </c>
      <c r="AW56" s="5">
        <v>0.186</v>
      </c>
      <c r="AX56" s="5">
        <v>0.58979999999999999</v>
      </c>
      <c r="AY56" s="5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>
        <v>0.68310000000000004</v>
      </c>
      <c r="DD56" s="5">
        <v>0.8004</v>
      </c>
      <c r="DE56" s="5">
        <v>0.30320000000000003</v>
      </c>
      <c r="DF56" s="5">
        <v>0.89129999999999998</v>
      </c>
      <c r="DG56" s="5">
        <v>2.18E-2</v>
      </c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>
        <v>0.74939999999999996</v>
      </c>
      <c r="DN56" s="5">
        <v>0.95799999999999996</v>
      </c>
      <c r="DO56" s="5">
        <v>0.24879999999999999</v>
      </c>
      <c r="DP56" s="5">
        <v>0.72950000000000004</v>
      </c>
      <c r="DQ56" s="5">
        <v>9.5999999999999992E-3</v>
      </c>
      <c r="DR56" s="4">
        <v>0.80259999999999998</v>
      </c>
      <c r="DS56" s="4">
        <v>1.0952999999999999</v>
      </c>
      <c r="DT56" s="4">
        <v>0.18790000000000001</v>
      </c>
      <c r="DU56" s="4">
        <v>0.5897</v>
      </c>
      <c r="DV56" s="4">
        <v>3.5999999999999999E-3</v>
      </c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0.72321200000000008</v>
      </c>
      <c r="EW56" s="4">
        <f t="shared" si="1"/>
        <v>0.89776799999999979</v>
      </c>
      <c r="EX56" s="4">
        <f t="shared" si="2"/>
        <v>0.26738000000000001</v>
      </c>
      <c r="EY56" s="4">
        <f t="shared" si="3"/>
        <v>0.79284400000000022</v>
      </c>
      <c r="EZ56" s="4">
        <f t="shared" si="4"/>
        <v>2.2456000000000004E-2</v>
      </c>
      <c r="FA56" s="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5">
        <v>0.67110000000000003</v>
      </c>
      <c r="AB57" s="5">
        <v>0.77359999999999995</v>
      </c>
      <c r="AC57" s="5">
        <v>0.33079999999999998</v>
      </c>
      <c r="AD57" s="5">
        <v>0.93989999999999996</v>
      </c>
      <c r="AE57" s="5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5">
        <v>0.69510000000000005</v>
      </c>
      <c r="AL57" s="5">
        <v>0.82689999999999997</v>
      </c>
      <c r="AM57" s="5">
        <v>0.28449999999999998</v>
      </c>
      <c r="AN57" s="5">
        <v>0.89910000000000001</v>
      </c>
      <c r="AO57" s="5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5">
        <v>0.81179999999999997</v>
      </c>
      <c r="AV57" s="5">
        <v>1.1169</v>
      </c>
      <c r="AW57" s="5">
        <v>0.153</v>
      </c>
      <c r="AX57" s="5">
        <v>0.60950000000000004</v>
      </c>
      <c r="AY57" s="5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>
        <v>0.68010000000000004</v>
      </c>
      <c r="DD57" s="5">
        <v>0.79259999999999997</v>
      </c>
      <c r="DE57" s="5">
        <v>0.311</v>
      </c>
      <c r="DF57" s="5">
        <v>0.92500000000000004</v>
      </c>
      <c r="DG57" s="5">
        <v>1.2999999999999999E-2</v>
      </c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>
        <v>0.72570000000000001</v>
      </c>
      <c r="DN57" s="5">
        <v>0.89849999999999997</v>
      </c>
      <c r="DO57" s="5">
        <v>0.24340000000000001</v>
      </c>
      <c r="DP57" s="5">
        <v>0.84250000000000003</v>
      </c>
      <c r="DQ57" s="5">
        <v>6.1999999999999998E-3</v>
      </c>
      <c r="DR57" s="4">
        <v>0.81089999999999995</v>
      </c>
      <c r="DS57" s="4">
        <v>1.1154999999999999</v>
      </c>
      <c r="DT57" s="4">
        <v>0.154</v>
      </c>
      <c r="DU57" s="4">
        <v>0.61029999999999995</v>
      </c>
      <c r="DV57" s="4">
        <v>2.5000000000000001E-3</v>
      </c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0.71705999999999992</v>
      </c>
      <c r="EW57" s="4">
        <f t="shared" si="1"/>
        <v>0.88181600000000016</v>
      </c>
      <c r="EX57" s="4">
        <f t="shared" si="2"/>
        <v>0.26355999999999996</v>
      </c>
      <c r="EY57" s="4">
        <f t="shared" si="3"/>
        <v>0.8432639999999999</v>
      </c>
      <c r="EZ57" s="4">
        <f t="shared" si="4"/>
        <v>1.4312E-2</v>
      </c>
      <c r="FA57" s="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5">
        <v>0.67359999999999998</v>
      </c>
      <c r="AB58" s="5">
        <v>0.77980000000000005</v>
      </c>
      <c r="AC58" s="5">
        <v>0.32719999999999999</v>
      </c>
      <c r="AD58" s="5">
        <v>0.94110000000000005</v>
      </c>
      <c r="AE58" s="5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5">
        <v>0.69650000000000001</v>
      </c>
      <c r="AL58" s="5">
        <v>0.83099999999999996</v>
      </c>
      <c r="AM58" s="5">
        <v>0.28349999999999997</v>
      </c>
      <c r="AN58" s="5">
        <v>0.90139999999999998</v>
      </c>
      <c r="AO58" s="5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5">
        <v>0.81399999999999995</v>
      </c>
      <c r="AV58" s="5">
        <v>1.1225000000000001</v>
      </c>
      <c r="AW58" s="5">
        <v>0.15909999999999999</v>
      </c>
      <c r="AX58" s="5">
        <v>0.62519999999999998</v>
      </c>
      <c r="AY58" s="5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>
        <v>0.68259999999999998</v>
      </c>
      <c r="DD58" s="5">
        <v>0.79910000000000003</v>
      </c>
      <c r="DE58" s="5">
        <v>0.3075</v>
      </c>
      <c r="DF58" s="5">
        <v>0.92659999999999998</v>
      </c>
      <c r="DG58" s="5">
        <v>1.83E-2</v>
      </c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>
        <v>0.72650000000000003</v>
      </c>
      <c r="DN58" s="5">
        <v>0.90100000000000002</v>
      </c>
      <c r="DO58" s="5">
        <v>0.24310000000000001</v>
      </c>
      <c r="DP58" s="5">
        <v>0.84660000000000002</v>
      </c>
      <c r="DQ58" s="5">
        <v>8.8000000000000005E-3</v>
      </c>
      <c r="DR58" s="4">
        <v>0.81299999999999994</v>
      </c>
      <c r="DS58" s="4">
        <v>1.1214999999999999</v>
      </c>
      <c r="DT58" s="4">
        <v>0.16120000000000001</v>
      </c>
      <c r="DU58" s="4">
        <v>0.625</v>
      </c>
      <c r="DV58" s="4">
        <v>3.5999999999999999E-3</v>
      </c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0.71888800000000008</v>
      </c>
      <c r="EW58" s="4">
        <f t="shared" si="1"/>
        <v>0.88691200000000014</v>
      </c>
      <c r="EX58" s="4">
        <f t="shared" si="2"/>
        <v>0.26295200000000007</v>
      </c>
      <c r="EY58" s="4">
        <f t="shared" si="3"/>
        <v>0.84807199999999994</v>
      </c>
      <c r="EZ58" s="4">
        <f t="shared" si="4"/>
        <v>2.0580000000000001E-2</v>
      </c>
      <c r="FA58" s="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5">
        <v>0.67390000000000005</v>
      </c>
      <c r="AB59" s="5">
        <v>0.78720000000000001</v>
      </c>
      <c r="AC59" s="5">
        <v>0.35670000000000002</v>
      </c>
      <c r="AD59" s="5">
        <v>0.95589999999999997</v>
      </c>
      <c r="AE59" s="5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5">
        <v>0.69289999999999996</v>
      </c>
      <c r="AL59" s="5">
        <v>0.82920000000000005</v>
      </c>
      <c r="AM59" s="5">
        <v>0.32569999999999999</v>
      </c>
      <c r="AN59" s="5">
        <v>0.9274</v>
      </c>
      <c r="AO59" s="5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5">
        <v>0.79810000000000003</v>
      </c>
      <c r="AV59" s="5">
        <v>1.0847</v>
      </c>
      <c r="AW59" s="5">
        <v>0.1867</v>
      </c>
      <c r="AX59" s="5">
        <v>0.63560000000000005</v>
      </c>
      <c r="AY59" s="5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>
        <v>0.68079999999999996</v>
      </c>
      <c r="DD59" s="5">
        <v>0.80089999999999995</v>
      </c>
      <c r="DE59" s="5">
        <v>0.34370000000000001</v>
      </c>
      <c r="DF59" s="5">
        <v>0.94540000000000002</v>
      </c>
      <c r="DG59" s="5">
        <v>5.6000000000000001E-2</v>
      </c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>
        <v>0.71650000000000003</v>
      </c>
      <c r="DN59" s="5">
        <v>0.88329999999999997</v>
      </c>
      <c r="DO59" s="5">
        <v>0.28860000000000002</v>
      </c>
      <c r="DP59" s="5">
        <v>0.88519999999999999</v>
      </c>
      <c r="DQ59" s="5">
        <v>1.1599999999999999E-2</v>
      </c>
      <c r="DR59" s="4">
        <v>0.79659999999999997</v>
      </c>
      <c r="DS59" s="4">
        <v>1.0807</v>
      </c>
      <c r="DT59" s="4">
        <v>0.18820000000000001</v>
      </c>
      <c r="DU59" s="4">
        <v>0.63480000000000003</v>
      </c>
      <c r="DV59" s="4">
        <v>2.8999999999999998E-3</v>
      </c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0.71248800000000001</v>
      </c>
      <c r="EW59" s="4">
        <f t="shared" si="1"/>
        <v>0.87643599999999988</v>
      </c>
      <c r="EX59" s="4">
        <f t="shared" si="2"/>
        <v>0.29927199999999998</v>
      </c>
      <c r="EY59" s="4">
        <f t="shared" si="3"/>
        <v>0.86982399999999982</v>
      </c>
      <c r="EZ59" s="4">
        <f t="shared" si="4"/>
        <v>5.4615999999999991E-2</v>
      </c>
      <c r="FA59" s="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5">
        <v>0.68430000000000002</v>
      </c>
      <c r="AB60" s="5">
        <v>0.80869999999999997</v>
      </c>
      <c r="AC60" s="5">
        <v>0.33239999999999997</v>
      </c>
      <c r="AD60" s="5">
        <v>0.90500000000000003</v>
      </c>
      <c r="AE60" s="5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5">
        <v>0.70530000000000004</v>
      </c>
      <c r="AL60" s="5">
        <v>0.85670000000000002</v>
      </c>
      <c r="AM60" s="5">
        <v>0.31569999999999998</v>
      </c>
      <c r="AN60" s="5">
        <v>0.87970000000000004</v>
      </c>
      <c r="AO60" s="5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5">
        <v>0.79690000000000005</v>
      </c>
      <c r="AV60" s="5">
        <v>1.0801000000000001</v>
      </c>
      <c r="AW60" s="5">
        <v>0.18940000000000001</v>
      </c>
      <c r="AX60" s="5">
        <v>0.63539999999999996</v>
      </c>
      <c r="AY60" s="5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0"/>
      <c r="CJ60" s="10"/>
      <c r="CK60" s="10"/>
      <c r="CL60" s="10"/>
      <c r="CM60" s="10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4">
        <v>0.79530000000000001</v>
      </c>
      <c r="DS60" s="4">
        <v>1.0759000000000001</v>
      </c>
      <c r="DT60" s="4">
        <v>0.19120000000000001</v>
      </c>
      <c r="DU60" s="4">
        <v>0.63549999999999995</v>
      </c>
      <c r="DV60" s="4">
        <v>3.2000000000000002E-3</v>
      </c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0.72365714285714289</v>
      </c>
      <c r="EW60" s="4">
        <f t="shared" si="1"/>
        <v>0.9013523809523809</v>
      </c>
      <c r="EX60" s="4">
        <f t="shared" si="2"/>
        <v>0.28595714285714291</v>
      </c>
      <c r="EY60" s="4">
        <f t="shared" si="3"/>
        <v>0.82723333333333338</v>
      </c>
      <c r="EZ60" s="4">
        <f t="shared" si="4"/>
        <v>1.9142857142857145E-2</v>
      </c>
      <c r="FA60" s="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5">
        <v>0.6835</v>
      </c>
      <c r="AB61" s="5">
        <v>0.81220000000000003</v>
      </c>
      <c r="AC61" s="5">
        <v>0.33150000000000002</v>
      </c>
      <c r="AD61" s="5">
        <v>0.95660000000000001</v>
      </c>
      <c r="AE61" s="5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5">
        <v>0.70109999999999995</v>
      </c>
      <c r="AL61" s="5">
        <v>0.8508</v>
      </c>
      <c r="AM61" s="5">
        <v>0.313</v>
      </c>
      <c r="AN61" s="5">
        <v>0.92869999999999997</v>
      </c>
      <c r="AO61" s="5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5">
        <v>0.78580000000000005</v>
      </c>
      <c r="AV61" s="5">
        <v>1.0564</v>
      </c>
      <c r="AW61" s="5">
        <v>0.2271</v>
      </c>
      <c r="AX61" s="5">
        <v>0.749</v>
      </c>
      <c r="AY61" s="5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>
        <v>0.68979999999999997</v>
      </c>
      <c r="DD61" s="5">
        <v>0.82389999999999997</v>
      </c>
      <c r="DE61" s="5">
        <v>0.32290000000000002</v>
      </c>
      <c r="DF61" s="5">
        <v>0.94569999999999999</v>
      </c>
      <c r="DG61" s="5">
        <v>1.8499999999999999E-2</v>
      </c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>
        <v>0.72209999999999996</v>
      </c>
      <c r="DN61" s="5">
        <v>0.89900000000000002</v>
      </c>
      <c r="DO61" s="5">
        <v>0.28860000000000002</v>
      </c>
      <c r="DP61" s="5">
        <v>0.89249999999999996</v>
      </c>
      <c r="DQ61" s="5">
        <v>8.6999999999999994E-3</v>
      </c>
      <c r="DR61" s="4">
        <v>0.7853</v>
      </c>
      <c r="DS61" s="4">
        <v>1.0557000000000001</v>
      </c>
      <c r="DT61" s="4">
        <v>0.23100000000000001</v>
      </c>
      <c r="DU61" s="4">
        <v>0.74850000000000005</v>
      </c>
      <c r="DV61" s="4">
        <v>3.7000000000000002E-3</v>
      </c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0.71656400000000009</v>
      </c>
      <c r="EW61" s="4">
        <f t="shared" si="1"/>
        <v>0.88830000000000031</v>
      </c>
      <c r="EX61" s="4">
        <f t="shared" si="2"/>
        <v>0.29646400000000001</v>
      </c>
      <c r="EY61" s="4">
        <f t="shared" si="3"/>
        <v>0.89424799999999993</v>
      </c>
      <c r="EZ61" s="4">
        <f t="shared" si="4"/>
        <v>2.0308000000000003E-2</v>
      </c>
      <c r="FA61" s="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5">
        <v>0.70920000000000005</v>
      </c>
      <c r="AB62" s="5">
        <v>0.86699999999999999</v>
      </c>
      <c r="AC62" s="5">
        <v>0.27689999999999998</v>
      </c>
      <c r="AD62" s="5">
        <v>0.87939999999999996</v>
      </c>
      <c r="AE62" s="5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5">
        <v>0.73529999999999995</v>
      </c>
      <c r="AL62" s="5">
        <v>0.92849999999999999</v>
      </c>
      <c r="AM62" s="5">
        <v>0.24709999999999999</v>
      </c>
      <c r="AN62" s="5">
        <v>0.81459999999999999</v>
      </c>
      <c r="AO62" s="5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5">
        <v>0.81310000000000004</v>
      </c>
      <c r="AV62" s="5">
        <v>1.1357999999999999</v>
      </c>
      <c r="AW62" s="5">
        <v>0.16009999999999999</v>
      </c>
      <c r="AX62" s="5">
        <v>0.52700000000000002</v>
      </c>
      <c r="AY62" s="5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>
        <v>0.72070000000000001</v>
      </c>
      <c r="DD62" s="5">
        <v>0.89249999999999996</v>
      </c>
      <c r="DE62" s="5">
        <v>0.2606</v>
      </c>
      <c r="DF62" s="5">
        <v>0.85429999999999995</v>
      </c>
      <c r="DG62" s="5">
        <v>2.5100000000000001E-2</v>
      </c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>
        <v>0.76149999999999995</v>
      </c>
      <c r="DN62" s="5">
        <v>0.99650000000000005</v>
      </c>
      <c r="DO62" s="5">
        <v>0.214</v>
      </c>
      <c r="DP62" s="5">
        <v>0.74039999999999995</v>
      </c>
      <c r="DQ62" s="5">
        <v>1.11E-2</v>
      </c>
      <c r="DR62" s="4">
        <v>0.81520000000000004</v>
      </c>
      <c r="DS62" s="4">
        <v>1.1414</v>
      </c>
      <c r="DT62" s="4">
        <v>0.16089999999999999</v>
      </c>
      <c r="DU62" s="4">
        <v>0.52700000000000002</v>
      </c>
      <c r="DV62" s="4">
        <v>4.4000000000000003E-3</v>
      </c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0.74872400000000028</v>
      </c>
      <c r="EW62" s="4">
        <f t="shared" si="1"/>
        <v>0.96534800000000021</v>
      </c>
      <c r="EX62" s="4">
        <f t="shared" si="2"/>
        <v>0.22968799999999998</v>
      </c>
      <c r="EY62" s="4">
        <f t="shared" si="3"/>
        <v>0.7629680000000002</v>
      </c>
      <c r="EZ62" s="4">
        <f t="shared" si="4"/>
        <v>2.6067999999999994E-2</v>
      </c>
      <c r="FA62" s="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5">
        <v>0.67530000000000001</v>
      </c>
      <c r="AB63" s="5">
        <v>0.79359999999999997</v>
      </c>
      <c r="AC63" s="5">
        <v>0.35170000000000001</v>
      </c>
      <c r="AD63" s="5">
        <v>0.95609999999999995</v>
      </c>
      <c r="AE63" s="5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5">
        <v>0.69420000000000004</v>
      </c>
      <c r="AL63" s="5">
        <v>0.83460000000000001</v>
      </c>
      <c r="AM63" s="5">
        <v>0.3246</v>
      </c>
      <c r="AN63" s="5">
        <v>0.92849999999999999</v>
      </c>
      <c r="AO63" s="5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5">
        <v>0.79979999999999996</v>
      </c>
      <c r="AV63" s="5">
        <v>1.0889</v>
      </c>
      <c r="AW63" s="5">
        <v>0.17349999999999999</v>
      </c>
      <c r="AX63" s="5">
        <v>0.66990000000000005</v>
      </c>
      <c r="AY63" s="5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>
        <v>0.68210000000000004</v>
      </c>
      <c r="DD63" s="5">
        <v>0.80669999999999997</v>
      </c>
      <c r="DE63" s="5">
        <v>0.34229999999999999</v>
      </c>
      <c r="DF63" s="5">
        <v>0.94579999999999997</v>
      </c>
      <c r="DG63" s="5">
        <v>1.9199999999999998E-2</v>
      </c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>
        <v>0.71789999999999998</v>
      </c>
      <c r="DN63" s="5">
        <v>0.88819999999999999</v>
      </c>
      <c r="DO63" s="5">
        <v>0.28910000000000002</v>
      </c>
      <c r="DP63" s="5">
        <v>0.88919999999999999</v>
      </c>
      <c r="DQ63" s="5">
        <v>9.1000000000000004E-3</v>
      </c>
      <c r="DR63" s="4">
        <v>0.79959999999999998</v>
      </c>
      <c r="DS63" s="4">
        <v>1.0891999999999999</v>
      </c>
      <c r="DT63" s="4">
        <v>0.17419999999999999</v>
      </c>
      <c r="DU63" s="4">
        <v>0.66990000000000005</v>
      </c>
      <c r="DV63" s="4">
        <v>3.7000000000000002E-3</v>
      </c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0.71397200000000016</v>
      </c>
      <c r="EW63" s="4">
        <f t="shared" si="1"/>
        <v>0.88208800000000021</v>
      </c>
      <c r="EX63" s="4">
        <f t="shared" si="2"/>
        <v>0.29555999999999999</v>
      </c>
      <c r="EY63" s="4">
        <f t="shared" si="3"/>
        <v>0.87794399999999972</v>
      </c>
      <c r="EZ63" s="4">
        <f t="shared" si="4"/>
        <v>2.0172000000000002E-2</v>
      </c>
      <c r="FA63" s="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5">
        <v>0.71040000000000003</v>
      </c>
      <c r="AB64" s="5">
        <v>0.86939999999999995</v>
      </c>
      <c r="AC64" s="5">
        <v>0.27939999999999998</v>
      </c>
      <c r="AD64" s="5">
        <v>0.87919999999999998</v>
      </c>
      <c r="AE64" s="5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5">
        <v>0.73650000000000004</v>
      </c>
      <c r="AL64" s="5">
        <v>0.93179999999999996</v>
      </c>
      <c r="AM64" s="5">
        <v>0.2465</v>
      </c>
      <c r="AN64" s="5">
        <v>0.81489999999999996</v>
      </c>
      <c r="AO64" s="5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5">
        <v>0.81320000000000003</v>
      </c>
      <c r="AV64" s="5">
        <v>1.1352</v>
      </c>
      <c r="AW64" s="5">
        <v>0.17</v>
      </c>
      <c r="AX64" s="5">
        <v>0.53339999999999999</v>
      </c>
      <c r="AY64" s="5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>
        <v>0.72150000000000003</v>
      </c>
      <c r="DD64" s="5">
        <v>0.89539999999999997</v>
      </c>
      <c r="DE64" s="5">
        <v>0.2616</v>
      </c>
      <c r="DF64" s="5">
        <v>0.85409999999999997</v>
      </c>
      <c r="DG64" s="5">
        <v>3.9600000000000003E-2</v>
      </c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>
        <v>0.76190000000000002</v>
      </c>
      <c r="DN64" s="5">
        <v>0.99870000000000003</v>
      </c>
      <c r="DO64" s="5">
        <v>0.21590000000000001</v>
      </c>
      <c r="DP64" s="5">
        <v>0.74160000000000004</v>
      </c>
      <c r="DQ64" s="5">
        <v>1.7399999999999999E-2</v>
      </c>
      <c r="DR64" s="4">
        <v>0.81399999999999995</v>
      </c>
      <c r="DS64" s="4">
        <v>1.1386000000000001</v>
      </c>
      <c r="DT64" s="4">
        <v>0.17019999999999999</v>
      </c>
      <c r="DU64" s="4">
        <v>0.53210000000000002</v>
      </c>
      <c r="DV64" s="4">
        <v>6.1999999999999998E-3</v>
      </c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0.749224</v>
      </c>
      <c r="EW64" s="4">
        <f t="shared" si="1"/>
        <v>0.96708000000000016</v>
      </c>
      <c r="EX64" s="4">
        <f t="shared" si="2"/>
        <v>0.23191200000000006</v>
      </c>
      <c r="EY64" s="4">
        <f t="shared" si="3"/>
        <v>0.76437599999999972</v>
      </c>
      <c r="EZ64" s="4">
        <f t="shared" si="4"/>
        <v>3.9927999999999991E-2</v>
      </c>
      <c r="FA64" s="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5">
        <v>0.70669999999999999</v>
      </c>
      <c r="AB65" s="5">
        <v>0.85470000000000002</v>
      </c>
      <c r="AC65" s="5">
        <v>0.27539999999999998</v>
      </c>
      <c r="AD65" s="5">
        <v>0.78069999999999995</v>
      </c>
      <c r="AE65" s="5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5">
        <v>0.75329999999999997</v>
      </c>
      <c r="AL65" s="5">
        <v>0.9647</v>
      </c>
      <c r="AM65" s="5">
        <v>0.25009999999999999</v>
      </c>
      <c r="AN65" s="5">
        <v>0.67290000000000005</v>
      </c>
      <c r="AO65" s="5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5">
        <v>0.80489999999999995</v>
      </c>
      <c r="AV65" s="5">
        <v>1.1011</v>
      </c>
      <c r="AW65" s="5">
        <v>0.1862</v>
      </c>
      <c r="AX65" s="5">
        <v>0.59279999999999999</v>
      </c>
      <c r="AY65" s="5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>
        <v>0.72799999999999998</v>
      </c>
      <c r="DD65" s="5">
        <v>0.9</v>
      </c>
      <c r="DE65" s="5">
        <v>0.26300000000000001</v>
      </c>
      <c r="DF65" s="5">
        <v>0.73280000000000001</v>
      </c>
      <c r="DG65" s="5">
        <v>1.2699999999999999E-2</v>
      </c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>
        <v>0.77159999999999995</v>
      </c>
      <c r="DN65" s="5">
        <v>1.0147999999999999</v>
      </c>
      <c r="DO65" s="5">
        <v>0.2427</v>
      </c>
      <c r="DP65" s="5">
        <v>0.64939999999999998</v>
      </c>
      <c r="DQ65" s="5">
        <v>6.0000000000000001E-3</v>
      </c>
      <c r="DR65" s="4">
        <v>0.8024</v>
      </c>
      <c r="DS65" s="4">
        <v>1.0946</v>
      </c>
      <c r="DT65" s="4">
        <v>0.1883</v>
      </c>
      <c r="DU65" s="4">
        <v>0.59260000000000002</v>
      </c>
      <c r="DV65" s="4">
        <v>2.5999999999999999E-3</v>
      </c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0.75336000000000003</v>
      </c>
      <c r="EW65" s="4">
        <f t="shared" si="1"/>
        <v>0.96706400000000003</v>
      </c>
      <c r="EX65" s="4">
        <f t="shared" si="2"/>
        <v>0.24295199999999997</v>
      </c>
      <c r="EY65" s="4">
        <f t="shared" si="3"/>
        <v>0.68603599999999998</v>
      </c>
      <c r="EZ65" s="4">
        <f t="shared" si="4"/>
        <v>1.4524000000000004E-2</v>
      </c>
      <c r="FA65" s="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x14ac:dyDescent="0.2">
      <c r="A66" s="1" t="s">
        <v>222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5">
        <v>0.69899999999999995</v>
      </c>
      <c r="AB66" s="5">
        <v>0.84189999999999998</v>
      </c>
      <c r="AC66" s="5">
        <v>0.31809999999999999</v>
      </c>
      <c r="AD66" s="5">
        <v>0.86460000000000004</v>
      </c>
      <c r="AE66" s="5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5">
        <v>0.71250000000000002</v>
      </c>
      <c r="AL66" s="5">
        <v>0.87360000000000004</v>
      </c>
      <c r="AM66" s="5">
        <v>0.30990000000000001</v>
      </c>
      <c r="AN66" s="5">
        <v>0.86429999999999996</v>
      </c>
      <c r="AO66" s="5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5">
        <v>0.79790000000000005</v>
      </c>
      <c r="AV66" s="5">
        <v>1.0824</v>
      </c>
      <c r="AW66" s="5">
        <v>0.18859999999999999</v>
      </c>
      <c r="AX66" s="5">
        <v>0.6341</v>
      </c>
      <c r="AY66" s="5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5">
        <v>0.70589999999999997</v>
      </c>
      <c r="BF66" s="5">
        <v>0.85829999999999995</v>
      </c>
      <c r="BG66" s="5">
        <v>0.31890000000000002</v>
      </c>
      <c r="BH66" s="5">
        <v>0.86029999999999995</v>
      </c>
      <c r="BI66" s="5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5">
        <v>0.72699999999999998</v>
      </c>
      <c r="BP66" s="5">
        <v>0.90739999999999998</v>
      </c>
      <c r="BQ66" s="5">
        <v>0.28100000000000003</v>
      </c>
      <c r="BR66" s="5">
        <v>0.86339999999999995</v>
      </c>
      <c r="BS66" s="5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5">
        <v>0.69640000000000002</v>
      </c>
      <c r="BZ66" s="5">
        <v>0.83550000000000002</v>
      </c>
      <c r="CA66" s="5">
        <v>0.32469999999999999</v>
      </c>
      <c r="CB66" s="5">
        <v>0.8629</v>
      </c>
      <c r="CC66" s="5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0"/>
      <c r="CJ66" s="10"/>
      <c r="CK66" s="10"/>
      <c r="CL66" s="10"/>
      <c r="CM66" s="10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5">
        <v>0.79679999999999995</v>
      </c>
      <c r="CT66" s="5">
        <v>1.0789</v>
      </c>
      <c r="CU66" s="5">
        <v>0.1888</v>
      </c>
      <c r="CV66" s="5">
        <v>0.6331</v>
      </c>
      <c r="CW66" s="5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4">
        <v>0.79669999999999996</v>
      </c>
      <c r="DS66" s="4">
        <v>1.0795999999999999</v>
      </c>
      <c r="DT66" s="4">
        <v>0.18970000000000001</v>
      </c>
      <c r="DU66" s="4">
        <v>0.63390000000000002</v>
      </c>
      <c r="DV66" s="4">
        <v>3.2000000000000002E-3</v>
      </c>
      <c r="DW66" s="5"/>
      <c r="DX66" s="5"/>
      <c r="DY66" s="5"/>
      <c r="DZ66" s="5"/>
      <c r="EA66" s="5"/>
      <c r="EB66" s="4"/>
      <c r="EC66" s="4"/>
      <c r="ED66" s="4"/>
      <c r="EE66" s="4"/>
      <c r="EF66" s="4"/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>
        <f t="shared" si="5"/>
        <v>0.73136874999999979</v>
      </c>
      <c r="EW66" s="4">
        <f t="shared" si="1"/>
        <v>0.91939374999999979</v>
      </c>
      <c r="EX66" s="4">
        <f t="shared" si="2"/>
        <v>0.27935625000000003</v>
      </c>
      <c r="EY66" s="4">
        <f t="shared" si="3"/>
        <v>0.80548125000000004</v>
      </c>
      <c r="EZ66" s="4">
        <f t="shared" si="4"/>
        <v>2.3131249999999999E-2</v>
      </c>
      <c r="FA66" s="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5">
        <v>0.65090000000000003</v>
      </c>
      <c r="AB67" s="5">
        <v>0.72729999999999995</v>
      </c>
      <c r="AC67" s="5">
        <v>0.38090000000000002</v>
      </c>
      <c r="AD67" s="5">
        <v>0.96309999999999996</v>
      </c>
      <c r="AE67" s="5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5">
        <v>0.67679999999999996</v>
      </c>
      <c r="AL67" s="5">
        <v>0.78539999999999999</v>
      </c>
      <c r="AM67" s="5">
        <v>0.34760000000000002</v>
      </c>
      <c r="AN67" s="5">
        <v>0.94199999999999995</v>
      </c>
      <c r="AO67" s="5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5">
        <v>0.81859999999999999</v>
      </c>
      <c r="AV67" s="5">
        <v>1.1445000000000001</v>
      </c>
      <c r="AW67" s="5">
        <v>0.2198</v>
      </c>
      <c r="AX67" s="5">
        <v>0.80810000000000004</v>
      </c>
      <c r="AY67" s="5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>
        <v>0.66080000000000005</v>
      </c>
      <c r="DD67" s="5">
        <v>0.74909999999999999</v>
      </c>
      <c r="DE67" s="5">
        <v>0.36890000000000001</v>
      </c>
      <c r="DF67" s="5">
        <v>0.95509999999999995</v>
      </c>
      <c r="DG67" s="5">
        <v>0.16800000000000001</v>
      </c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>
        <v>0.70630000000000004</v>
      </c>
      <c r="DN67" s="5">
        <v>0.85550000000000004</v>
      </c>
      <c r="DO67" s="5">
        <v>0.31130000000000002</v>
      </c>
      <c r="DP67" s="5">
        <v>0.91490000000000005</v>
      </c>
      <c r="DQ67" s="5">
        <v>0.1085</v>
      </c>
      <c r="DR67" s="4">
        <v>0.81810000000000005</v>
      </c>
      <c r="DS67" s="4">
        <v>1.1458999999999999</v>
      </c>
      <c r="DT67" s="4">
        <v>0.22309999999999999</v>
      </c>
      <c r="DU67" s="4">
        <v>0.80879999999999996</v>
      </c>
      <c r="DV67" s="4">
        <v>3.8899999999999997E-2</v>
      </c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0.70283200000000012</v>
      </c>
      <c r="EW67" s="4">
        <f t="shared" si="1"/>
        <v>0.85294799999999982</v>
      </c>
      <c r="EX67" s="4">
        <f t="shared" si="2"/>
        <v>0.32501599999999997</v>
      </c>
      <c r="EY67" s="4">
        <f t="shared" si="3"/>
        <v>0.91673999999999989</v>
      </c>
      <c r="EZ67" s="4">
        <f t="shared" si="4"/>
        <v>0.14403999999999997</v>
      </c>
      <c r="FA67" s="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5">
        <v>0.65310000000000001</v>
      </c>
      <c r="AB68" s="5">
        <v>0.7319</v>
      </c>
      <c r="AC68" s="5">
        <v>0.37569999999999998</v>
      </c>
      <c r="AD68" s="5">
        <v>0.96309999999999996</v>
      </c>
      <c r="AE68" s="5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5">
        <v>0.6784</v>
      </c>
      <c r="AL68" s="5">
        <v>0.78869999999999996</v>
      </c>
      <c r="AM68" s="5">
        <v>0.34489999999999998</v>
      </c>
      <c r="AN68" s="5">
        <v>0.94199999999999995</v>
      </c>
      <c r="AO68" s="5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5">
        <v>0.81730000000000003</v>
      </c>
      <c r="AV68" s="5">
        <v>1.1411</v>
      </c>
      <c r="AW68" s="5">
        <v>0.2205</v>
      </c>
      <c r="AX68" s="5">
        <v>0.80810000000000004</v>
      </c>
      <c r="AY68" s="5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5">
        <v>0.67920000000000003</v>
      </c>
      <c r="CJ68" s="5">
        <v>0.7903</v>
      </c>
      <c r="CK68" s="5">
        <v>0.34429999999999999</v>
      </c>
      <c r="CL68" s="5">
        <v>0.94259999999999999</v>
      </c>
      <c r="CM68" s="5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10"/>
      <c r="DD68" s="10"/>
      <c r="DE68" s="10"/>
      <c r="DF68" s="10"/>
      <c r="DG68" s="10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10"/>
      <c r="DN68" s="10"/>
      <c r="DO68" s="10"/>
      <c r="DP68" s="10"/>
      <c r="DQ68" s="10"/>
      <c r="DR68" s="4">
        <v>0.81689999999999996</v>
      </c>
      <c r="DS68" s="4">
        <v>1.1426000000000001</v>
      </c>
      <c r="DT68" s="4">
        <v>0.22370000000000001</v>
      </c>
      <c r="DU68" s="4">
        <v>0.80879999999999996</v>
      </c>
      <c r="DV68" s="4">
        <v>4.8399999999999999E-2</v>
      </c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0.70444166666666652</v>
      </c>
      <c r="EW68" s="4">
        <f t="shared" si="1"/>
        <v>0.8563833333333335</v>
      </c>
      <c r="EX68" s="4">
        <f t="shared" si="2"/>
        <v>0.32260416666666664</v>
      </c>
      <c r="EY68" s="4">
        <f t="shared" si="3"/>
        <v>0.91627083333333326</v>
      </c>
      <c r="EZ68" s="4">
        <f t="shared" si="4"/>
        <v>0.22830416666666672</v>
      </c>
      <c r="FA68" s="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5">
        <v>0.65059999999999996</v>
      </c>
      <c r="AB69" s="5">
        <v>0.72689999999999999</v>
      </c>
      <c r="AC69" s="5">
        <v>0.38629999999999998</v>
      </c>
      <c r="AD69" s="5">
        <v>0.96309999999999996</v>
      </c>
      <c r="AE69" s="5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5">
        <v>0.6804</v>
      </c>
      <c r="AL69" s="5">
        <v>0.79390000000000005</v>
      </c>
      <c r="AM69" s="5">
        <v>0.34710000000000002</v>
      </c>
      <c r="AN69" s="5">
        <v>0.94199999999999995</v>
      </c>
      <c r="AO69" s="5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5">
        <v>0.82650000000000001</v>
      </c>
      <c r="AV69" s="5">
        <v>1.1653</v>
      </c>
      <c r="AW69" s="5">
        <v>0.21740000000000001</v>
      </c>
      <c r="AX69" s="5">
        <v>0.80810000000000004</v>
      </c>
      <c r="AY69" s="5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>
        <v>0.66259999999999997</v>
      </c>
      <c r="DD69" s="5">
        <v>0.75329999999999997</v>
      </c>
      <c r="DE69" s="5">
        <v>0.3725</v>
      </c>
      <c r="DF69" s="5">
        <v>0.95499999999999996</v>
      </c>
      <c r="DG69" s="5">
        <v>0.25509999999999999</v>
      </c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>
        <v>0.71140000000000003</v>
      </c>
      <c r="DN69" s="5">
        <v>0.86860000000000004</v>
      </c>
      <c r="DO69" s="5">
        <v>0.30590000000000001</v>
      </c>
      <c r="DP69" s="5">
        <v>0.91490000000000005</v>
      </c>
      <c r="DQ69" s="5">
        <v>0.153</v>
      </c>
      <c r="DR69" s="4">
        <v>0.82609999999999995</v>
      </c>
      <c r="DS69" s="4">
        <v>1.1669</v>
      </c>
      <c r="DT69" s="4">
        <v>0.2208</v>
      </c>
      <c r="DU69" s="4">
        <v>0.80879999999999996</v>
      </c>
      <c r="DV69" s="4">
        <v>4.5199999999999997E-2</v>
      </c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0.70660000000000012</v>
      </c>
      <c r="EW69" s="4">
        <f t="shared" si="1"/>
        <v>0.86238999999999988</v>
      </c>
      <c r="EX69" s="4">
        <f t="shared" si="2"/>
        <v>0.32650499999999993</v>
      </c>
      <c r="EY69" s="4">
        <f t="shared" si="3"/>
        <v>0.91664500000000015</v>
      </c>
      <c r="EZ69" s="4">
        <f t="shared" si="4"/>
        <v>0.19273499999999999</v>
      </c>
      <c r="FA69" s="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" t="str" cm="1">
        <f t="array" aca="1" ref="FE69" ca="1">CONCATENATE(INDIRECT(ADDRESS(1,MATCH(_xlfn.MINIFS(B69:EU69,metrics.est,"Time"),B69:EU69,0)+1)), ", ", INDIRECT(ADDRESS(2,MATCH(_xlfn.MINIFS(B69:EU69,metrics.est,"Time"),B69:EU69,0)+1)))</f>
        <v>k=50, r=0.9</v>
      </c>
    </row>
    <row r="70" spans="1:161" x14ac:dyDescent="0.2">
      <c r="A70" s="1" t="s">
        <v>219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5">
        <v>0.67279999999999995</v>
      </c>
      <c r="AB70" s="5">
        <v>0.77739999999999998</v>
      </c>
      <c r="AC70" s="5">
        <v>0.35610000000000003</v>
      </c>
      <c r="AD70" s="5">
        <v>0.96309999999999996</v>
      </c>
      <c r="AE70" s="5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5">
        <v>0.69689999999999996</v>
      </c>
      <c r="AL70" s="5">
        <v>0.83099999999999996</v>
      </c>
      <c r="AM70" s="5">
        <v>0.3327</v>
      </c>
      <c r="AN70" s="5">
        <v>0.94199999999999995</v>
      </c>
      <c r="AO70" s="5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5">
        <v>0.77869999999999995</v>
      </c>
      <c r="AV70" s="5">
        <v>1.0264</v>
      </c>
      <c r="AW70" s="5">
        <v>0.25140000000000001</v>
      </c>
      <c r="AX70" s="5">
        <v>0.80810000000000004</v>
      </c>
      <c r="AY70" s="5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>
        <v>0.68340000000000001</v>
      </c>
      <c r="DD70" s="5">
        <v>0.80049999999999999</v>
      </c>
      <c r="DE70" s="5">
        <v>0.34660000000000002</v>
      </c>
      <c r="DF70" s="5">
        <v>0.95499999999999996</v>
      </c>
      <c r="DG70" s="5">
        <v>0.31580000000000003</v>
      </c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>
        <v>0.71760000000000002</v>
      </c>
      <c r="DN70" s="5">
        <v>0.878</v>
      </c>
      <c r="DO70" s="5">
        <v>0.31190000000000001</v>
      </c>
      <c r="DP70" s="5">
        <v>0.91490000000000005</v>
      </c>
      <c r="DQ70" s="5">
        <v>0.26319999999999999</v>
      </c>
      <c r="DR70" s="4">
        <v>0.77990000000000004</v>
      </c>
      <c r="DS70" s="4">
        <v>1.0308999999999999</v>
      </c>
      <c r="DT70" s="4">
        <v>0.2545</v>
      </c>
      <c r="DU70" s="4">
        <v>0.80879999999999996</v>
      </c>
      <c r="DV70" s="4">
        <v>9.7699999999999995E-2</v>
      </c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0.71029999999999993</v>
      </c>
      <c r="EW70" s="4">
        <f t="shared" si="1"/>
        <v>0.86360999999999988</v>
      </c>
      <c r="EX70" s="4">
        <f t="shared" si="2"/>
        <v>0.32006499999999999</v>
      </c>
      <c r="EY70" s="4">
        <f t="shared" si="3"/>
        <v>0.91664500000000015</v>
      </c>
      <c r="EZ70" s="4">
        <f t="shared" si="4"/>
        <v>0.27534500000000001</v>
      </c>
      <c r="FA70" s="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5">
        <v>0.64900000000000002</v>
      </c>
      <c r="AB71" s="5">
        <v>0.72389999999999999</v>
      </c>
      <c r="AC71" s="5">
        <v>0.38879999999999998</v>
      </c>
      <c r="AD71" s="5">
        <v>0.96309999999999996</v>
      </c>
      <c r="AE71" s="5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5">
        <v>0.67869999999999997</v>
      </c>
      <c r="AL71" s="5">
        <v>0.79379999999999995</v>
      </c>
      <c r="AM71" s="5">
        <v>0.33979999999999999</v>
      </c>
      <c r="AN71" s="5">
        <v>0.94199999999999995</v>
      </c>
      <c r="AO71" s="5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5">
        <v>0.83599999999999997</v>
      </c>
      <c r="AV71" s="5">
        <v>1.1833</v>
      </c>
      <c r="AW71" s="5">
        <v>0.21940000000000001</v>
      </c>
      <c r="AX71" s="5">
        <v>0.80810000000000004</v>
      </c>
      <c r="AY71" s="5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>
        <v>0.65980000000000005</v>
      </c>
      <c r="DD71" s="5">
        <v>0.74890000000000001</v>
      </c>
      <c r="DE71" s="5">
        <v>0.36909999999999998</v>
      </c>
      <c r="DF71" s="5">
        <v>0.95499999999999996</v>
      </c>
      <c r="DG71" s="5">
        <v>0.223</v>
      </c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>
        <v>0.71960000000000002</v>
      </c>
      <c r="DN71" s="5">
        <v>0.89270000000000005</v>
      </c>
      <c r="DO71" s="5">
        <v>0.2913</v>
      </c>
      <c r="DP71" s="5">
        <v>0.91490000000000005</v>
      </c>
      <c r="DQ71" s="5">
        <v>0.14380000000000001</v>
      </c>
      <c r="DR71" s="4">
        <v>0.83589999999999998</v>
      </c>
      <c r="DS71" s="4">
        <v>1.1847000000000001</v>
      </c>
      <c r="DT71" s="4">
        <v>0.2228</v>
      </c>
      <c r="DU71" s="4">
        <v>0.80879999999999996</v>
      </c>
      <c r="DV71" s="4">
        <v>4.36E-2</v>
      </c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0.70865200000000006</v>
      </c>
      <c r="EW71" s="4">
        <f t="shared" ref="EW71:EW137" si="7">AVERAGEIFS(B71:EU71,metrics.est,"MSE")</f>
        <v>0.86869599999999991</v>
      </c>
      <c r="EX71" s="4">
        <f t="shared" ref="EX71:EX137" si="8">AVERAGEIFS(B71:EU71,metrics.est,"R")</f>
        <v>0.320884</v>
      </c>
      <c r="EY71" s="4">
        <f t="shared" ref="EY71:EY137" si="9">AVERAGEIFS(B71:EU71,metrics.est,"Coverage")</f>
        <v>0.91673599999999977</v>
      </c>
      <c r="EZ71" s="4">
        <f t="shared" ref="EZ71:EZ137" si="10">AVERAGEIFS(B71:EU71,metrics.est,"Time")</f>
        <v>0.18104399999999995</v>
      </c>
      <c r="FA71" s="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" t="str" cm="1">
        <f t="array" aca="1" ref="FE71" ca="1">CONCATENATE(INDIRECT(ADDRESS(1,MATCH(_xlfn.MINIFS(B71:EU71,metrics.est,"Time"),B71:EU71,0)+1)), ", ", INDIRECT(ADDRESS(2,MATCH(_xlfn.MINIFS(B71:EU71,metrics.est,"Time"),B71:EU71,0)+1)))</f>
        <v>k=50,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5">
        <v>0.64690000000000003</v>
      </c>
      <c r="AB72" s="5">
        <v>0.71830000000000005</v>
      </c>
      <c r="AC72" s="5">
        <v>0.38729999999999998</v>
      </c>
      <c r="AD72" s="5">
        <v>0.96309999999999996</v>
      </c>
      <c r="AE72" s="5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5">
        <v>0.67369999999999997</v>
      </c>
      <c r="AL72" s="5">
        <v>0.77810000000000001</v>
      </c>
      <c r="AM72" s="5">
        <v>0.3513</v>
      </c>
      <c r="AN72" s="5">
        <v>0.94199999999999995</v>
      </c>
      <c r="AO72" s="5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5">
        <v>0.81830000000000003</v>
      </c>
      <c r="AV72" s="5">
        <v>1.1437999999999999</v>
      </c>
      <c r="AW72" s="5">
        <v>0.21909999999999999</v>
      </c>
      <c r="AX72" s="5">
        <v>0.80810000000000004</v>
      </c>
      <c r="AY72" s="5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>
        <v>0.65720000000000001</v>
      </c>
      <c r="DD72" s="5">
        <v>0.74099999999999999</v>
      </c>
      <c r="DE72" s="5">
        <v>0.37359999999999999</v>
      </c>
      <c r="DF72" s="5">
        <v>0.95499999999999996</v>
      </c>
      <c r="DG72" s="5">
        <v>0.16850000000000001</v>
      </c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>
        <v>0.70420000000000005</v>
      </c>
      <c r="DN72" s="5">
        <v>0.85019999999999996</v>
      </c>
      <c r="DO72" s="5">
        <v>0.31259999999999999</v>
      </c>
      <c r="DP72" s="5">
        <v>0.91490000000000005</v>
      </c>
      <c r="DQ72" s="5">
        <v>0.11020000000000001</v>
      </c>
      <c r="DR72" s="4">
        <v>0.81759999999999999</v>
      </c>
      <c r="DS72" s="4">
        <v>1.1447000000000001</v>
      </c>
      <c r="DT72" s="4">
        <v>0.2225</v>
      </c>
      <c r="DU72" s="4">
        <v>0.80879999999999996</v>
      </c>
      <c r="DV72" s="4">
        <v>3.8300000000000001E-2</v>
      </c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0.70018400000000003</v>
      </c>
      <c r="EW72" s="4">
        <f t="shared" si="7"/>
        <v>0.84679600000000022</v>
      </c>
      <c r="EX72" s="4">
        <f t="shared" si="8"/>
        <v>0.32808799999999994</v>
      </c>
      <c r="EY72" s="4">
        <f t="shared" si="9"/>
        <v>0.91673599999999977</v>
      </c>
      <c r="EZ72" s="4">
        <f t="shared" si="10"/>
        <v>0.14687600000000001</v>
      </c>
      <c r="FA72" s="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" t="str" cm="1">
        <f t="array" aca="1" ref="FE72" ca="1">CONCATENATE(INDIRECT(ADDRESS(1,MATCH(_xlfn.MINIFS(B72:EU72,metrics.est,"Time"),B72:EU72,0)+1)), ", ", INDIRECT(ADDRESS(2,MATCH(_xlfn.MINIFS(B72:EU72,metrics.est,"Time"),B72:EU72,0)+1)))</f>
        <v>k=50,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5">
        <v>0.65620000000000001</v>
      </c>
      <c r="AB73" s="5">
        <v>0.74150000000000005</v>
      </c>
      <c r="AC73" s="5">
        <v>0.3745</v>
      </c>
      <c r="AD73" s="5">
        <v>0.96309999999999996</v>
      </c>
      <c r="AE73" s="5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5">
        <v>0.67989999999999995</v>
      </c>
      <c r="AL73" s="5">
        <v>0.79369999999999996</v>
      </c>
      <c r="AM73" s="5">
        <v>0.34310000000000002</v>
      </c>
      <c r="AN73" s="5">
        <v>0.94199999999999995</v>
      </c>
      <c r="AO73" s="5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5">
        <v>0.82210000000000005</v>
      </c>
      <c r="AV73" s="5">
        <v>1.1533</v>
      </c>
      <c r="AW73" s="5">
        <v>0.2175</v>
      </c>
      <c r="AX73" s="5">
        <v>0.80810000000000004</v>
      </c>
      <c r="AY73" s="5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>
        <v>0.66510000000000002</v>
      </c>
      <c r="DD73" s="5">
        <v>0.76049999999999995</v>
      </c>
      <c r="DE73" s="5">
        <v>0.36399999999999999</v>
      </c>
      <c r="DF73" s="5">
        <v>0.95499999999999996</v>
      </c>
      <c r="DG73" s="5">
        <v>0.16550000000000001</v>
      </c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>
        <v>0.7087</v>
      </c>
      <c r="DN73" s="5">
        <v>0.86199999999999999</v>
      </c>
      <c r="DO73" s="5">
        <v>0.30599999999999999</v>
      </c>
      <c r="DP73" s="5">
        <v>0.91490000000000005</v>
      </c>
      <c r="DQ73" s="5">
        <v>0.1095</v>
      </c>
      <c r="DR73" s="4">
        <v>0.8216</v>
      </c>
      <c r="DS73" s="4">
        <v>1.1547000000000001</v>
      </c>
      <c r="DT73" s="4">
        <v>0.221</v>
      </c>
      <c r="DU73" s="4">
        <v>0.80879999999999996</v>
      </c>
      <c r="DV73" s="4">
        <v>3.78E-2</v>
      </c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0.7064959999999999</v>
      </c>
      <c r="EW73" s="4">
        <f t="shared" si="7"/>
        <v>0.86256399999999989</v>
      </c>
      <c r="EX73" s="4">
        <f t="shared" si="8"/>
        <v>0.32076399999999999</v>
      </c>
      <c r="EY73" s="4">
        <f t="shared" si="9"/>
        <v>0.91673599999999977</v>
      </c>
      <c r="EZ73" s="4">
        <f t="shared" si="10"/>
        <v>0.14763200000000001</v>
      </c>
      <c r="FA73" s="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5">
        <v>0.65610000000000002</v>
      </c>
      <c r="AB74" s="5">
        <v>0.74029999999999996</v>
      </c>
      <c r="AC74" s="5">
        <v>0.36359999999999998</v>
      </c>
      <c r="AD74" s="5">
        <v>0.96309999999999996</v>
      </c>
      <c r="AE74" s="5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5">
        <v>0.68269999999999997</v>
      </c>
      <c r="AL74" s="5">
        <v>0.79810000000000003</v>
      </c>
      <c r="AM74" s="5">
        <v>0.33600000000000002</v>
      </c>
      <c r="AN74" s="5">
        <v>0.94199999999999995</v>
      </c>
      <c r="AO74" s="5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5">
        <v>0.77580000000000005</v>
      </c>
      <c r="AV74" s="5">
        <v>1.0193000000000001</v>
      </c>
      <c r="AW74" s="5">
        <v>0.2515</v>
      </c>
      <c r="AX74" s="5">
        <v>0.80810000000000004</v>
      </c>
      <c r="AY74" s="5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>
        <v>0.66679999999999995</v>
      </c>
      <c r="DD74" s="5">
        <v>0.76339999999999997</v>
      </c>
      <c r="DE74" s="5">
        <v>0.35220000000000001</v>
      </c>
      <c r="DF74" s="5">
        <v>0.95499999999999996</v>
      </c>
      <c r="DG74" s="5">
        <v>0.1668</v>
      </c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>
        <v>0.70860000000000001</v>
      </c>
      <c r="DN74" s="5">
        <v>0.85650000000000004</v>
      </c>
      <c r="DO74" s="5">
        <v>0.31309999999999999</v>
      </c>
      <c r="DP74" s="5">
        <v>0.91490000000000005</v>
      </c>
      <c r="DQ74" s="5">
        <v>0.11070000000000001</v>
      </c>
      <c r="DR74" s="4">
        <v>0.77700000000000002</v>
      </c>
      <c r="DS74" s="4">
        <v>1.0238</v>
      </c>
      <c r="DT74" s="4">
        <v>0.25469999999999998</v>
      </c>
      <c r="DU74" s="4">
        <v>0.80879999999999996</v>
      </c>
      <c r="DV74" s="4">
        <v>3.8199999999999998E-2</v>
      </c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0.69834000000000018</v>
      </c>
      <c r="EW74" s="4">
        <f t="shared" si="7"/>
        <v>0.83628800000000014</v>
      </c>
      <c r="EX74" s="4">
        <f t="shared" si="8"/>
        <v>0.32292799999999999</v>
      </c>
      <c r="EY74" s="4">
        <f t="shared" si="9"/>
        <v>0.91673599999999977</v>
      </c>
      <c r="EZ74" s="4">
        <f t="shared" si="10"/>
        <v>0.14283599999999999</v>
      </c>
      <c r="FA74" s="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5">
        <v>0.64600000000000002</v>
      </c>
      <c r="AB75" s="5">
        <v>0.71809999999999996</v>
      </c>
      <c r="AC75" s="5">
        <v>0.38769999999999999</v>
      </c>
      <c r="AD75" s="5">
        <v>0.96309999999999996</v>
      </c>
      <c r="AE75" s="5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5">
        <v>0.67700000000000005</v>
      </c>
      <c r="AL75" s="5">
        <v>0.78969999999999996</v>
      </c>
      <c r="AM75" s="5">
        <v>0.34110000000000001</v>
      </c>
      <c r="AN75" s="5">
        <v>0.94199999999999995</v>
      </c>
      <c r="AO75" s="5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5">
        <v>0.84319999999999995</v>
      </c>
      <c r="AV75" s="5">
        <v>1.2049000000000001</v>
      </c>
      <c r="AW75" s="5">
        <v>0.218</v>
      </c>
      <c r="AX75" s="5">
        <v>0.80810000000000004</v>
      </c>
      <c r="AY75" s="5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>
        <v>0.65849999999999997</v>
      </c>
      <c r="DD75" s="5">
        <v>0.74570000000000003</v>
      </c>
      <c r="DE75" s="5">
        <v>0.3695</v>
      </c>
      <c r="DF75" s="5">
        <v>0.95509999999999995</v>
      </c>
      <c r="DG75" s="5">
        <v>0.18029999999999999</v>
      </c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>
        <v>0.71840000000000004</v>
      </c>
      <c r="DN75" s="5">
        <v>0.89119999999999999</v>
      </c>
      <c r="DO75" s="5">
        <v>0.2903</v>
      </c>
      <c r="DP75" s="5">
        <v>0.91490000000000005</v>
      </c>
      <c r="DQ75" s="5">
        <v>0.1119</v>
      </c>
      <c r="DR75" s="4">
        <v>0.84240000000000004</v>
      </c>
      <c r="DS75" s="4">
        <v>1.2043999999999999</v>
      </c>
      <c r="DT75" s="4">
        <v>0.2223</v>
      </c>
      <c r="DU75" s="4">
        <v>0.80879999999999996</v>
      </c>
      <c r="DV75" s="4">
        <v>3.7900000000000003E-2</v>
      </c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0.70869599999999977</v>
      </c>
      <c r="EW75" s="4">
        <f t="shared" si="7"/>
        <v>0.87013999999999969</v>
      </c>
      <c r="EX75" s="4">
        <f t="shared" si="8"/>
        <v>0.32095600000000002</v>
      </c>
      <c r="EY75" s="4">
        <f t="shared" si="9"/>
        <v>0.91673999999999989</v>
      </c>
      <c r="EZ75" s="4">
        <f t="shared" si="10"/>
        <v>0.15349999999999994</v>
      </c>
      <c r="FA75" s="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5">
        <v>0.67430000000000001</v>
      </c>
      <c r="AB76" s="5">
        <v>0.77449999999999997</v>
      </c>
      <c r="AC76" s="5">
        <v>0.35439999999999999</v>
      </c>
      <c r="AD76" s="5">
        <v>0.96309999999999996</v>
      </c>
      <c r="AE76" s="5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5">
        <v>0.68740000000000001</v>
      </c>
      <c r="AL76" s="5">
        <v>0.80769999999999997</v>
      </c>
      <c r="AM76" s="5">
        <v>0.33410000000000001</v>
      </c>
      <c r="AN76" s="5">
        <v>0.94199999999999995</v>
      </c>
      <c r="AO76" s="5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5">
        <v>0.81740000000000002</v>
      </c>
      <c r="AV76" s="5">
        <v>1.1412</v>
      </c>
      <c r="AW76" s="5">
        <v>0.22120000000000001</v>
      </c>
      <c r="AX76" s="5">
        <v>0.80810000000000004</v>
      </c>
      <c r="AY76" s="5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>
        <v>0.67720000000000002</v>
      </c>
      <c r="DD76" s="5">
        <v>0.78349999999999997</v>
      </c>
      <c r="DE76" s="5">
        <v>0.34860000000000002</v>
      </c>
      <c r="DF76" s="5">
        <v>0.95499999999999996</v>
      </c>
      <c r="DG76" s="5">
        <v>0.16600000000000001</v>
      </c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>
        <v>0.71140000000000003</v>
      </c>
      <c r="DN76" s="5">
        <v>0.86570000000000003</v>
      </c>
      <c r="DO76" s="5">
        <v>0.30649999999999999</v>
      </c>
      <c r="DP76" s="5">
        <v>0.91490000000000005</v>
      </c>
      <c r="DQ76" s="5">
        <v>0.1096</v>
      </c>
      <c r="DR76" s="4">
        <v>0.81689999999999996</v>
      </c>
      <c r="DS76" s="4">
        <v>1.1425000000000001</v>
      </c>
      <c r="DT76" s="4">
        <v>0.22420000000000001</v>
      </c>
      <c r="DU76" s="4">
        <v>0.80879999999999996</v>
      </c>
      <c r="DV76" s="4">
        <v>3.7999999999999999E-2</v>
      </c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0.7135760000000001</v>
      </c>
      <c r="EW76" s="4">
        <f t="shared" si="7"/>
        <v>0.87493999999999972</v>
      </c>
      <c r="EX76" s="4">
        <f t="shared" si="8"/>
        <v>0.31277199999999994</v>
      </c>
      <c r="EY76" s="4">
        <f t="shared" si="9"/>
        <v>0.91673599999999977</v>
      </c>
      <c r="EZ76" s="4">
        <f t="shared" si="10"/>
        <v>0.14284799999999997</v>
      </c>
      <c r="FA76" s="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" t="str" cm="1">
        <f t="array" aca="1" ref="FE76" ca="1">CONCATENATE(INDIRECT(ADDRESS(1,MATCH(_xlfn.MINIFS(B76:EU76,metrics.est,"Time"),B76:EU76,0)+1)), ", ", INDIRECT(ADDRESS(2,MATCH(_xlfn.MINIFS(B76:EU76,metrics.est,"Time"),B76:EU76,0)+1)))</f>
        <v>k=50,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5">
        <v>0.68149999999999999</v>
      </c>
      <c r="AB77" s="5">
        <v>0.79139999999999999</v>
      </c>
      <c r="AC77" s="5">
        <v>0.34989999999999999</v>
      </c>
      <c r="AD77" s="5">
        <v>0.96299999999999997</v>
      </c>
      <c r="AE77" s="5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5">
        <v>0.72209999999999996</v>
      </c>
      <c r="AL77" s="5">
        <v>0.88249999999999995</v>
      </c>
      <c r="AM77" s="5">
        <v>0.31850000000000001</v>
      </c>
      <c r="AN77" s="5">
        <v>0.94140000000000001</v>
      </c>
      <c r="AO77" s="5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5">
        <v>0.85670000000000002</v>
      </c>
      <c r="AV77" s="5">
        <v>1.2316</v>
      </c>
      <c r="AW77" s="5">
        <v>0.18940000000000001</v>
      </c>
      <c r="AX77" s="5">
        <v>0.67710000000000004</v>
      </c>
      <c r="AY77" s="5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>
        <v>0.69540000000000002</v>
      </c>
      <c r="DD77" s="5">
        <v>0.82240000000000002</v>
      </c>
      <c r="DE77" s="5">
        <v>0.34089999999999998</v>
      </c>
      <c r="DF77" s="5">
        <v>0.95489999999999997</v>
      </c>
      <c r="DG77" s="5">
        <v>0.1686</v>
      </c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>
        <v>0.76480000000000004</v>
      </c>
      <c r="DN77" s="5">
        <v>0.98560000000000003</v>
      </c>
      <c r="DO77" s="5">
        <v>0.28149999999999997</v>
      </c>
      <c r="DP77" s="5">
        <v>0.91020000000000001</v>
      </c>
      <c r="DQ77" s="5">
        <v>0.1075</v>
      </c>
      <c r="DR77" s="4">
        <v>0.85629999999999995</v>
      </c>
      <c r="DS77" s="4">
        <v>1.2327999999999999</v>
      </c>
      <c r="DT77" s="4">
        <v>0.19209999999999999</v>
      </c>
      <c r="DU77" s="4">
        <v>0.67689999999999995</v>
      </c>
      <c r="DV77" s="4">
        <v>3.6600000000000001E-2</v>
      </c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0.74444800000000033</v>
      </c>
      <c r="EW77" s="4">
        <f t="shared" si="7"/>
        <v>0.94358400000000031</v>
      </c>
      <c r="EX77" s="4">
        <f t="shared" si="8"/>
        <v>0.29633599999999999</v>
      </c>
      <c r="EY77" s="4">
        <f t="shared" si="9"/>
        <v>0.88939599999999985</v>
      </c>
      <c r="EZ77" s="4">
        <f t="shared" si="10"/>
        <v>0.14477999999999999</v>
      </c>
      <c r="FA77" s="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5">
        <v>0.65210000000000001</v>
      </c>
      <c r="AB78" s="5">
        <v>0.72889999999999999</v>
      </c>
      <c r="AC78" s="5">
        <v>0.37869999999999998</v>
      </c>
      <c r="AD78" s="5">
        <v>0.96309999999999996</v>
      </c>
      <c r="AE78" s="5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5">
        <v>0.67869999999999997</v>
      </c>
      <c r="AL78" s="5">
        <v>0.78759999999999997</v>
      </c>
      <c r="AM78" s="5">
        <v>0.3478</v>
      </c>
      <c r="AN78" s="5">
        <v>0.94199999999999995</v>
      </c>
      <c r="AO78" s="5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5">
        <v>0.82120000000000004</v>
      </c>
      <c r="AV78" s="5">
        <v>1.1496999999999999</v>
      </c>
      <c r="AW78" s="5">
        <v>0.21859999999999999</v>
      </c>
      <c r="AX78" s="5">
        <v>0.80810000000000004</v>
      </c>
      <c r="AY78" s="5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>
        <v>0.66249999999999998</v>
      </c>
      <c r="DD78" s="5">
        <v>0.75139999999999996</v>
      </c>
      <c r="DE78" s="5">
        <v>0.36809999999999998</v>
      </c>
      <c r="DF78" s="5">
        <v>0.95499999999999996</v>
      </c>
      <c r="DG78" s="5">
        <v>0.20799999999999999</v>
      </c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>
        <v>0.70860000000000001</v>
      </c>
      <c r="DN78" s="5">
        <v>0.85850000000000004</v>
      </c>
      <c r="DO78" s="5">
        <v>0.31080000000000002</v>
      </c>
      <c r="DP78" s="5">
        <v>0.91490000000000005</v>
      </c>
      <c r="DQ78" s="5">
        <v>0.13200000000000001</v>
      </c>
      <c r="DR78" s="4">
        <v>0.82069999999999999</v>
      </c>
      <c r="DS78" s="4">
        <v>1.1506000000000001</v>
      </c>
      <c r="DT78" s="4">
        <v>0.222</v>
      </c>
      <c r="DU78" s="4">
        <v>0.80879999999999996</v>
      </c>
      <c r="DV78" s="4">
        <v>4.0599999999999997E-2</v>
      </c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0.70482400000000001</v>
      </c>
      <c r="EW78" s="4">
        <f t="shared" si="7"/>
        <v>0.85580000000000012</v>
      </c>
      <c r="EX78" s="4">
        <f t="shared" si="8"/>
        <v>0.32482400000000006</v>
      </c>
      <c r="EY78" s="4">
        <f t="shared" si="9"/>
        <v>0.91672399999999987</v>
      </c>
      <c r="EZ78" s="4">
        <f t="shared" si="10"/>
        <v>0.17774000000000001</v>
      </c>
      <c r="FA78" s="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5">
        <v>0.64929999999999999</v>
      </c>
      <c r="AB79" s="5">
        <v>0.72389999999999999</v>
      </c>
      <c r="AC79" s="5">
        <v>0.38369999999999999</v>
      </c>
      <c r="AD79" s="5">
        <v>0.96299999999999997</v>
      </c>
      <c r="AE79" s="5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5">
        <v>0.67559999999999998</v>
      </c>
      <c r="AL79" s="5">
        <v>0.78259999999999996</v>
      </c>
      <c r="AM79" s="5">
        <v>0.34949999999999998</v>
      </c>
      <c r="AN79" s="5">
        <v>0.9415</v>
      </c>
      <c r="AO79" s="5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5">
        <v>0.79659999999999997</v>
      </c>
      <c r="AV79" s="5">
        <v>1.0814999999999999</v>
      </c>
      <c r="AW79" s="5">
        <v>0.22439999999999999</v>
      </c>
      <c r="AX79" s="5">
        <v>0.68010000000000004</v>
      </c>
      <c r="AY79" s="5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>
        <v>0.65949999999999998</v>
      </c>
      <c r="DD79" s="5">
        <v>0.74619999999999997</v>
      </c>
      <c r="DE79" s="5">
        <v>0.37180000000000002</v>
      </c>
      <c r="DF79" s="5">
        <v>0.95489999999999997</v>
      </c>
      <c r="DG79" s="5">
        <v>0.22289999999999999</v>
      </c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>
        <v>0.70399999999999996</v>
      </c>
      <c r="DN79" s="5">
        <v>0.84899999999999998</v>
      </c>
      <c r="DO79" s="5">
        <v>0.3145</v>
      </c>
      <c r="DP79" s="5">
        <v>0.91049999999999998</v>
      </c>
      <c r="DQ79" s="5">
        <v>0.1371</v>
      </c>
      <c r="DR79" s="4">
        <v>0.79520000000000002</v>
      </c>
      <c r="DS79" s="4">
        <v>1.0808</v>
      </c>
      <c r="DT79" s="4">
        <v>0.22950000000000001</v>
      </c>
      <c r="DU79" s="4">
        <v>0.6794</v>
      </c>
      <c r="DV79" s="4">
        <v>4.1200000000000001E-2</v>
      </c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0.69620384615384623</v>
      </c>
      <c r="EW79" s="4">
        <f t="shared" si="7"/>
        <v>0.83483461538461534</v>
      </c>
      <c r="EX79" s="4">
        <f t="shared" si="8"/>
        <v>0.32936153846153843</v>
      </c>
      <c r="EY79" s="4">
        <f t="shared" si="9"/>
        <v>0.8919730769230767</v>
      </c>
      <c r="EZ79" s="4">
        <f t="shared" si="10"/>
        <v>0.18650769230769232</v>
      </c>
      <c r="FA79" s="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" t="str" cm="1">
        <f t="array" aca="1" ref="FE79" ca="1">CONCATENATE(INDIRECT(ADDRESS(1,MATCH(_xlfn.MINIFS(B79:EU79,metrics.est,"Time"),B79:EU79,0)+1)), ", ", INDIRECT(ADDRESS(2,MATCH(_xlfn.MINIFS(B79:EU79,metrics.est,"Time"),B79:EU79,0)+1)))</f>
        <v>k=50,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5">
        <v>0.67200000000000004</v>
      </c>
      <c r="AB80" s="5">
        <v>0.76890000000000003</v>
      </c>
      <c r="AC80" s="5">
        <v>0.35930000000000001</v>
      </c>
      <c r="AD80" s="5">
        <v>0.95620000000000005</v>
      </c>
      <c r="AE80" s="5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5">
        <v>0.70169999999999999</v>
      </c>
      <c r="AL80" s="5">
        <v>0.83720000000000006</v>
      </c>
      <c r="AM80" s="5">
        <v>0.32400000000000001</v>
      </c>
      <c r="AN80" s="5">
        <v>0.92879999999999996</v>
      </c>
      <c r="AO80" s="5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5">
        <v>0.82840000000000003</v>
      </c>
      <c r="AV80" s="5">
        <v>1.1665000000000001</v>
      </c>
      <c r="AW80" s="5">
        <v>0.19620000000000001</v>
      </c>
      <c r="AX80" s="5">
        <v>0.60170000000000001</v>
      </c>
      <c r="AY80" s="5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>
        <v>0.68189999999999995</v>
      </c>
      <c r="DD80" s="5">
        <v>0.79220000000000002</v>
      </c>
      <c r="DE80" s="5">
        <v>0.3473</v>
      </c>
      <c r="DF80" s="5">
        <v>0.94579999999999997</v>
      </c>
      <c r="DG80" s="5">
        <v>0.16839999999999999</v>
      </c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>
        <v>0.7359</v>
      </c>
      <c r="DN80" s="5">
        <v>0.92069999999999996</v>
      </c>
      <c r="DO80" s="5">
        <v>0.28610000000000002</v>
      </c>
      <c r="DP80" s="5">
        <v>0.88959999999999995</v>
      </c>
      <c r="DQ80" s="5">
        <v>0.107</v>
      </c>
      <c r="DR80" s="4">
        <v>0.82809999999999995</v>
      </c>
      <c r="DS80" s="4">
        <v>1.167</v>
      </c>
      <c r="DT80" s="4">
        <v>0.19589999999999999</v>
      </c>
      <c r="DU80" s="4">
        <v>0.60370000000000001</v>
      </c>
      <c r="DV80" s="4">
        <v>3.6700000000000003E-2</v>
      </c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0.72402800000000012</v>
      </c>
      <c r="EW80" s="4">
        <f t="shared" si="7"/>
        <v>0.89726800000000029</v>
      </c>
      <c r="EX80" s="4">
        <f t="shared" si="8"/>
        <v>0.30176000000000003</v>
      </c>
      <c r="EY80" s="4">
        <f t="shared" si="9"/>
        <v>0.86474799999999985</v>
      </c>
      <c r="EZ80" s="4">
        <f t="shared" si="10"/>
        <v>0.14431600000000006</v>
      </c>
      <c r="FA80" s="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" t="str" cm="1">
        <f t="array" aca="1" ref="FE80" ca="1">CONCATENATE(INDIRECT(ADDRESS(1,MATCH(_xlfn.MINIFS(B80:EU80,metrics.est,"Time"),B80:EU80,0)+1)), ", ", INDIRECT(ADDRESS(2,MATCH(_xlfn.MINIFS(B80:EU80,metrics.est,"Time"),B80:EU80,0)+1)))</f>
        <v>k=50, r=0.9</v>
      </c>
    </row>
    <row r="81" spans="1:161" x14ac:dyDescent="0.2">
      <c r="A81" s="1" t="s">
        <v>74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5">
        <v>0.6532</v>
      </c>
      <c r="AB81" s="5">
        <v>0.73529999999999995</v>
      </c>
      <c r="AC81" s="5">
        <v>0.37619999999999998</v>
      </c>
      <c r="AD81" s="5">
        <v>0.96309999999999996</v>
      </c>
      <c r="AE81" s="5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5">
        <v>0.68479999999999996</v>
      </c>
      <c r="AL81" s="5">
        <v>0.81020000000000003</v>
      </c>
      <c r="AM81" s="5">
        <v>0.33189999999999997</v>
      </c>
      <c r="AN81" s="5">
        <v>0.94199999999999995</v>
      </c>
      <c r="AO81" s="5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5">
        <v>0.86509999999999998</v>
      </c>
      <c r="AV81" s="5">
        <v>1.2826</v>
      </c>
      <c r="AW81" s="5">
        <v>0.2074</v>
      </c>
      <c r="AX81" s="5">
        <v>0.80469999999999997</v>
      </c>
      <c r="AY81" s="5">
        <v>5.5199999999999999E-2</v>
      </c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5">
        <v>0.65149999999999997</v>
      </c>
      <c r="BZ81" s="5">
        <v>0.73270000000000002</v>
      </c>
      <c r="CA81" s="5">
        <v>0.37680000000000002</v>
      </c>
      <c r="CB81" s="5">
        <v>0.96299999999999997</v>
      </c>
      <c r="CC81" s="5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0"/>
      <c r="CJ81" s="10"/>
      <c r="CK81" s="10"/>
      <c r="CL81" s="10"/>
      <c r="CM81" s="10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5">
        <v>0.86550000000000005</v>
      </c>
      <c r="CT81" s="5">
        <v>1.2850999999999999</v>
      </c>
      <c r="CU81" s="5">
        <v>0.20899999999999999</v>
      </c>
      <c r="CV81" s="5">
        <v>0.8054</v>
      </c>
      <c r="CW81" s="5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4">
        <v>0.86560000000000004</v>
      </c>
      <c r="DS81" s="4">
        <v>1.2855000000000001</v>
      </c>
      <c r="DT81" s="4">
        <v>0.2094</v>
      </c>
      <c r="DU81" s="4">
        <v>0.80610000000000004</v>
      </c>
      <c r="DV81" s="4">
        <v>4.8099999999999997E-2</v>
      </c>
      <c r="DW81" s="5"/>
      <c r="DX81" s="5"/>
      <c r="DY81" s="5"/>
      <c r="DZ81" s="5"/>
      <c r="EA81" s="5"/>
      <c r="EB81" s="4"/>
      <c r="EC81" s="4"/>
      <c r="ED81" s="4"/>
      <c r="EE81" s="4"/>
      <c r="EF81" s="4"/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>
        <f t="shared" si="6"/>
        <v>0.72936363636363633</v>
      </c>
      <c r="EW81" s="4">
        <f t="shared" si="7"/>
        <v>0.9293454545454547</v>
      </c>
      <c r="EX81" s="4">
        <f t="shared" si="8"/>
        <v>0.30677272727272731</v>
      </c>
      <c r="EY81" s="4">
        <f t="shared" si="9"/>
        <v>0.90778181818181836</v>
      </c>
      <c r="EZ81" s="4">
        <f t="shared" si="10"/>
        <v>0.21495454545454543</v>
      </c>
      <c r="FA81" s="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" t="str" cm="1">
        <f t="array" aca="1" ref="FE81" ca="1">CONCATENATE(INDIRECT(ADDRESS(1,MATCH(_xlfn.MINIFS(B81:EU81,metrics.est,"Time"),B81:EU81,0)+1)), ", ", INDIRECT(ADDRESS(2,MATCH(_xlfn.MINIFS(B81:EU81,metrics.est,"Time"),B81:EU81,0)+1)))</f>
        <v>k=50, r=0.9</v>
      </c>
    </row>
    <row r="82" spans="1:161" x14ac:dyDescent="0.2">
      <c r="A82" s="1" t="s">
        <v>75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5">
        <v>0.64829999999999999</v>
      </c>
      <c r="AB82" s="5">
        <v>0.72160000000000002</v>
      </c>
      <c r="AC82" s="5">
        <v>0.36899999999999999</v>
      </c>
      <c r="AD82" s="5">
        <v>0.9355</v>
      </c>
      <c r="AE82" s="5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5">
        <v>0.66869999999999996</v>
      </c>
      <c r="AL82" s="5">
        <v>0.76400000000000001</v>
      </c>
      <c r="AM82" s="5">
        <v>0.3427</v>
      </c>
      <c r="AN82" s="5">
        <v>0.8972</v>
      </c>
      <c r="AO82" s="5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5">
        <v>0.73780000000000001</v>
      </c>
      <c r="AV82" s="5">
        <v>0.92</v>
      </c>
      <c r="AW82" s="5">
        <v>0.26419999999999999</v>
      </c>
      <c r="AX82" s="5">
        <v>0.67989999999999995</v>
      </c>
      <c r="AY82" s="5">
        <v>8.6199999999999999E-2</v>
      </c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5">
        <v>0.64670000000000005</v>
      </c>
      <c r="BZ82" s="5">
        <v>0.71830000000000005</v>
      </c>
      <c r="CA82" s="5">
        <v>0.36919999999999997</v>
      </c>
      <c r="CB82" s="5">
        <v>0.93520000000000003</v>
      </c>
      <c r="CC82" s="5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0"/>
      <c r="CJ82" s="10"/>
      <c r="CK82" s="10"/>
      <c r="CL82" s="10"/>
      <c r="CM82" s="10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5">
        <v>0.74070000000000003</v>
      </c>
      <c r="CT82" s="5">
        <v>0.92920000000000003</v>
      </c>
      <c r="CU82" s="5">
        <v>0.2656</v>
      </c>
      <c r="CV82" s="5">
        <v>0.68059999999999998</v>
      </c>
      <c r="CW82" s="5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4">
        <v>0.73870000000000002</v>
      </c>
      <c r="DS82" s="4">
        <v>0.92330000000000001</v>
      </c>
      <c r="DT82" s="4">
        <v>0.26740000000000003</v>
      </c>
      <c r="DU82" s="4">
        <v>0.68140000000000001</v>
      </c>
      <c r="DV82" s="4">
        <v>7.5200000000000003E-2</v>
      </c>
      <c r="DW82" s="5"/>
      <c r="DX82" s="5"/>
      <c r="DY82" s="5"/>
      <c r="DZ82" s="5"/>
      <c r="EA82" s="5"/>
      <c r="EB82" s="4"/>
      <c r="EC82" s="4"/>
      <c r="ED82" s="4"/>
      <c r="EE82" s="4"/>
      <c r="EF82" s="4"/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>
        <f t="shared" si="6"/>
        <v>0.6836363636363636</v>
      </c>
      <c r="EW82" s="4">
        <f t="shared" si="7"/>
        <v>0.79895454545454536</v>
      </c>
      <c r="EX82" s="4">
        <f t="shared" si="8"/>
        <v>0.32730909090909088</v>
      </c>
      <c r="EY82" s="4">
        <f t="shared" si="9"/>
        <v>0.84419090909090899</v>
      </c>
      <c r="EZ82" s="4">
        <f t="shared" si="10"/>
        <v>0.3727727272727272</v>
      </c>
      <c r="FA82" s="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5">
        <v>0.68110000000000004</v>
      </c>
      <c r="AB83" s="5">
        <v>0.79510000000000003</v>
      </c>
      <c r="AC83" s="5">
        <v>0.36330000000000001</v>
      </c>
      <c r="AD83" s="5">
        <v>0.96279999999999999</v>
      </c>
      <c r="AE83" s="5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5">
        <v>0.72250000000000003</v>
      </c>
      <c r="AL83" s="5">
        <v>0.88700000000000001</v>
      </c>
      <c r="AM83" s="5">
        <v>0.32550000000000001</v>
      </c>
      <c r="AN83" s="5">
        <v>0.94110000000000005</v>
      </c>
      <c r="AO83" s="5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5">
        <v>0.85750000000000004</v>
      </c>
      <c r="AV83" s="5">
        <v>1.234</v>
      </c>
      <c r="AW83" s="5">
        <v>0.1923</v>
      </c>
      <c r="AX83" s="5">
        <v>0.6663</v>
      </c>
      <c r="AY83" s="5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>
        <v>0.69540000000000002</v>
      </c>
      <c r="DD83" s="5">
        <v>0.82640000000000002</v>
      </c>
      <c r="DE83" s="5">
        <v>0.35049999999999998</v>
      </c>
      <c r="DF83" s="5">
        <v>0.9546</v>
      </c>
      <c r="DG83" s="5">
        <v>0.3392</v>
      </c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>
        <v>0.76580000000000004</v>
      </c>
      <c r="DN83" s="5">
        <v>0.98970000000000002</v>
      </c>
      <c r="DO83" s="5">
        <v>0.28289999999999998</v>
      </c>
      <c r="DP83" s="5">
        <v>0.90900000000000003</v>
      </c>
      <c r="DQ83" s="5">
        <v>0.1547</v>
      </c>
      <c r="DR83" s="4">
        <v>0.85699999999999998</v>
      </c>
      <c r="DS83" s="4">
        <v>1.2345999999999999</v>
      </c>
      <c r="DT83" s="4">
        <v>0.19409999999999999</v>
      </c>
      <c r="DU83" s="4">
        <v>0.66649999999999998</v>
      </c>
      <c r="DV83" s="4">
        <v>3.7100000000000001E-2</v>
      </c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0.74467599999999989</v>
      </c>
      <c r="EW83" s="4">
        <f t="shared" si="7"/>
        <v>0.946824</v>
      </c>
      <c r="EX83" s="4">
        <f t="shared" si="8"/>
        <v>0.30211199999999994</v>
      </c>
      <c r="EY83" s="4">
        <f t="shared" si="9"/>
        <v>0.88687599999999978</v>
      </c>
      <c r="EZ83" s="4">
        <f t="shared" si="10"/>
        <v>0.24873600000000004</v>
      </c>
      <c r="FA83" s="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5">
        <v>0.64239999999999997</v>
      </c>
      <c r="AB84" s="5">
        <v>0.70789999999999997</v>
      </c>
      <c r="AC84" s="5">
        <v>0.39660000000000001</v>
      </c>
      <c r="AD84" s="5">
        <v>0.92910000000000004</v>
      </c>
      <c r="AE84" s="5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5">
        <v>0.6865</v>
      </c>
      <c r="AL84" s="5">
        <v>0.8024</v>
      </c>
      <c r="AM84" s="5">
        <v>0.34350000000000003</v>
      </c>
      <c r="AN84" s="5">
        <v>0.88649999999999995</v>
      </c>
      <c r="AO84" s="5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5">
        <v>0.84219999999999995</v>
      </c>
      <c r="AV84" s="5">
        <v>1.1948000000000001</v>
      </c>
      <c r="AW84" s="5">
        <v>0.189</v>
      </c>
      <c r="AX84" s="5">
        <v>0.57530000000000003</v>
      </c>
      <c r="AY84" s="5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>
        <v>0.6583</v>
      </c>
      <c r="DD84" s="5">
        <v>0.74150000000000005</v>
      </c>
      <c r="DE84" s="5">
        <v>0.37640000000000001</v>
      </c>
      <c r="DF84" s="5">
        <v>0.91320000000000001</v>
      </c>
      <c r="DG84" s="5">
        <v>0.26519999999999999</v>
      </c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>
        <v>0.73670000000000002</v>
      </c>
      <c r="DN84" s="5">
        <v>0.91700000000000004</v>
      </c>
      <c r="DO84" s="5">
        <v>0.29470000000000002</v>
      </c>
      <c r="DP84" s="5">
        <v>0.83509999999999995</v>
      </c>
      <c r="DQ84" s="5">
        <v>0.1603</v>
      </c>
      <c r="DR84" s="4">
        <v>0.84050000000000002</v>
      </c>
      <c r="DS84" s="4">
        <v>1.1903999999999999</v>
      </c>
      <c r="DT84" s="4">
        <v>0.191</v>
      </c>
      <c r="DU84" s="4">
        <v>0.57469999999999999</v>
      </c>
      <c r="DV84" s="4">
        <v>4.4499999999999998E-2</v>
      </c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0.71219230769230768</v>
      </c>
      <c r="EW84" s="4">
        <f t="shared" si="7"/>
        <v>0.86975384615384621</v>
      </c>
      <c r="EX84" s="4">
        <f t="shared" si="8"/>
        <v>0.32095384615384615</v>
      </c>
      <c r="EY84" s="4">
        <f t="shared" si="9"/>
        <v>0.83007692307692293</v>
      </c>
      <c r="EZ84" s="4">
        <f t="shared" si="10"/>
        <v>0.21590384615384611</v>
      </c>
      <c r="FA84" s="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5">
        <v>0.66439999999999999</v>
      </c>
      <c r="AB85" s="5">
        <v>0.75249999999999995</v>
      </c>
      <c r="AC85" s="5">
        <v>0.36930000000000002</v>
      </c>
      <c r="AD85" s="5">
        <v>0.92910000000000004</v>
      </c>
      <c r="AE85" s="5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5">
        <v>0.69779999999999998</v>
      </c>
      <c r="AL85" s="5">
        <v>0.82450000000000001</v>
      </c>
      <c r="AM85" s="5">
        <v>0.33090000000000003</v>
      </c>
      <c r="AN85" s="5">
        <v>0.88649999999999995</v>
      </c>
      <c r="AO85" s="5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5">
        <v>0.83860000000000001</v>
      </c>
      <c r="AV85" s="5">
        <v>1.1849000000000001</v>
      </c>
      <c r="AW85" s="5">
        <v>0.19020000000000001</v>
      </c>
      <c r="AX85" s="5">
        <v>0.57530000000000003</v>
      </c>
      <c r="AY85" s="5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>
        <v>0.67490000000000006</v>
      </c>
      <c r="DD85" s="5">
        <v>0.7752</v>
      </c>
      <c r="DE85" s="5">
        <v>0.35510000000000003</v>
      </c>
      <c r="DF85" s="5">
        <v>0.91320000000000001</v>
      </c>
      <c r="DG85" s="5">
        <v>0.26500000000000001</v>
      </c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>
        <v>0.74050000000000005</v>
      </c>
      <c r="DN85" s="5">
        <v>0.92279999999999995</v>
      </c>
      <c r="DO85" s="5">
        <v>0.29220000000000002</v>
      </c>
      <c r="DP85" s="5">
        <v>0.83509999999999995</v>
      </c>
      <c r="DQ85" s="5">
        <v>0.16120000000000001</v>
      </c>
      <c r="DR85" s="4">
        <v>0.83720000000000006</v>
      </c>
      <c r="DS85" s="4">
        <v>1.1808000000000001</v>
      </c>
      <c r="DT85" s="4">
        <v>0.1923</v>
      </c>
      <c r="DU85" s="4">
        <v>0.57469999999999999</v>
      </c>
      <c r="DV85" s="4">
        <v>4.4600000000000001E-2</v>
      </c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0.72319600000000006</v>
      </c>
      <c r="EW85" s="4">
        <f t="shared" si="7"/>
        <v>0.89159600000000028</v>
      </c>
      <c r="EX85" s="4">
        <f t="shared" si="8"/>
        <v>0.30677599999999999</v>
      </c>
      <c r="EY85" s="4">
        <f t="shared" si="9"/>
        <v>0.82777199999999995</v>
      </c>
      <c r="EZ85" s="4">
        <f t="shared" si="10"/>
        <v>0.21671600000000002</v>
      </c>
      <c r="FA85" s="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" t="str" cm="1">
        <f t="array" aca="1" ref="FE85" ca="1">CONCATENATE(INDIRECT(ADDRESS(1,MATCH(_xlfn.MINIFS(B85:EU85,metrics.est,"Time"),B85:EU85,0)+1)), ", ", INDIRECT(ADDRESS(2,MATCH(_xlfn.MINIFS(B85:EU85,metrics.est,"Time"),B85:EU85,0)+1)))</f>
        <v>k=50,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5">
        <v>0.65200000000000002</v>
      </c>
      <c r="AB86" s="5">
        <v>0.72550000000000003</v>
      </c>
      <c r="AC86" s="5">
        <v>0.3891</v>
      </c>
      <c r="AD86" s="5">
        <v>0.92910000000000004</v>
      </c>
      <c r="AE86" s="5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5">
        <v>0.68789999999999996</v>
      </c>
      <c r="AL86" s="5">
        <v>0.80410000000000004</v>
      </c>
      <c r="AM86" s="5">
        <v>0.34439999999999998</v>
      </c>
      <c r="AN86" s="5">
        <v>0.88649999999999995</v>
      </c>
      <c r="AO86" s="5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5">
        <v>0.83830000000000005</v>
      </c>
      <c r="AV86" s="5">
        <v>1.1845000000000001</v>
      </c>
      <c r="AW86" s="5">
        <v>0.19070000000000001</v>
      </c>
      <c r="AX86" s="5">
        <v>0.57530000000000003</v>
      </c>
      <c r="AY86" s="5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>
        <v>0.66320000000000001</v>
      </c>
      <c r="DD86" s="5">
        <v>0.75039999999999996</v>
      </c>
      <c r="DE86" s="5">
        <v>0.37269999999999998</v>
      </c>
      <c r="DF86" s="5">
        <v>0.91320000000000001</v>
      </c>
      <c r="DG86" s="5">
        <v>0.2641</v>
      </c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>
        <v>0.7349</v>
      </c>
      <c r="DN86" s="5">
        <v>0.91149999999999998</v>
      </c>
      <c r="DO86" s="5">
        <v>0.29799999999999999</v>
      </c>
      <c r="DP86" s="5">
        <v>0.83509999999999995</v>
      </c>
      <c r="DQ86" s="5">
        <v>0.1605</v>
      </c>
      <c r="DR86" s="4">
        <v>0.83689999999999998</v>
      </c>
      <c r="DS86" s="4">
        <v>1.1802999999999999</v>
      </c>
      <c r="DT86" s="4">
        <v>0.19270000000000001</v>
      </c>
      <c r="DU86" s="4">
        <v>0.57469999999999999</v>
      </c>
      <c r="DV86" s="4">
        <v>4.4499999999999998E-2</v>
      </c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0.71519600000000016</v>
      </c>
      <c r="EW86" s="4">
        <f t="shared" si="7"/>
        <v>0.87468799999999991</v>
      </c>
      <c r="EX86" s="4">
        <f t="shared" si="8"/>
        <v>0.31851600000000002</v>
      </c>
      <c r="EY86" s="4">
        <f t="shared" si="9"/>
        <v>0.82777199999999995</v>
      </c>
      <c r="EZ86" s="4">
        <f t="shared" si="10"/>
        <v>0.21948000000000001</v>
      </c>
      <c r="FA86" s="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" t="str" cm="1">
        <f t="array" aca="1" ref="FE86" ca="1">CONCATENATE(INDIRECT(ADDRESS(1,MATCH(_xlfn.MINIFS(B86:EU86,metrics.est,"Time"),B86:EU86,0)+1)), ", ", INDIRECT(ADDRESS(2,MATCH(_xlfn.MINIFS(B86:EU86,metrics.est,"Time"),B86:EU86,0)+1)))</f>
        <v>k=50,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5">
        <v>0.64749999999999996</v>
      </c>
      <c r="AB87" s="5">
        <v>0.71989999999999998</v>
      </c>
      <c r="AC87" s="5">
        <v>0.38600000000000001</v>
      </c>
      <c r="AD87" s="5">
        <v>0.96299999999999997</v>
      </c>
      <c r="AE87" s="5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5">
        <v>0.67390000000000005</v>
      </c>
      <c r="AL87" s="5">
        <v>0.77869999999999995</v>
      </c>
      <c r="AM87" s="5">
        <v>0.35039999999999999</v>
      </c>
      <c r="AN87" s="5">
        <v>0.9415</v>
      </c>
      <c r="AO87" s="5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5">
        <v>0.7954</v>
      </c>
      <c r="AV87" s="5">
        <v>1.0785</v>
      </c>
      <c r="AW87" s="5">
        <v>0.223</v>
      </c>
      <c r="AX87" s="5">
        <v>0.68010000000000004</v>
      </c>
      <c r="AY87" s="5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>
        <v>0.65780000000000005</v>
      </c>
      <c r="DD87" s="5">
        <v>0.74229999999999996</v>
      </c>
      <c r="DE87" s="5">
        <v>0.37290000000000001</v>
      </c>
      <c r="DF87" s="5">
        <v>0.95489999999999997</v>
      </c>
      <c r="DG87" s="5">
        <v>0.22040000000000001</v>
      </c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>
        <v>0.70240000000000002</v>
      </c>
      <c r="DN87" s="5">
        <v>0.84509999999999996</v>
      </c>
      <c r="DO87" s="5">
        <v>0.31490000000000001</v>
      </c>
      <c r="DP87" s="5">
        <v>0.91049999999999998</v>
      </c>
      <c r="DQ87" s="5">
        <v>0.13619999999999999</v>
      </c>
      <c r="DR87" s="4">
        <v>0.79400000000000004</v>
      </c>
      <c r="DS87" s="4">
        <v>1.0775999999999999</v>
      </c>
      <c r="DT87" s="4">
        <v>0.22869999999999999</v>
      </c>
      <c r="DU87" s="4">
        <v>0.6794</v>
      </c>
      <c r="DV87" s="4">
        <v>4.07E-2</v>
      </c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0.69543599999999994</v>
      </c>
      <c r="EW87" s="4">
        <f t="shared" si="7"/>
        <v>0.83320399999999994</v>
      </c>
      <c r="EX87" s="4">
        <f t="shared" si="8"/>
        <v>0.32892000000000005</v>
      </c>
      <c r="EY87" s="4">
        <f t="shared" si="9"/>
        <v>0.88999599999999968</v>
      </c>
      <c r="EZ87" s="4">
        <f t="shared" si="10"/>
        <v>0.18196799999999999</v>
      </c>
      <c r="FA87" s="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5">
        <v>0.66010000000000002</v>
      </c>
      <c r="AB88" s="5">
        <v>0.74390000000000001</v>
      </c>
      <c r="AC88" s="5">
        <v>0.3805</v>
      </c>
      <c r="AD88" s="5">
        <v>0.96299999999999997</v>
      </c>
      <c r="AE88" s="5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5">
        <v>0.67800000000000005</v>
      </c>
      <c r="AL88" s="5">
        <v>0.78639999999999999</v>
      </c>
      <c r="AM88" s="5">
        <v>0.35070000000000001</v>
      </c>
      <c r="AN88" s="5">
        <v>0.9415</v>
      </c>
      <c r="AO88" s="5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5">
        <v>0.80359999999999998</v>
      </c>
      <c r="AV88" s="5">
        <v>1.1027</v>
      </c>
      <c r="AW88" s="5">
        <v>0.2195</v>
      </c>
      <c r="AX88" s="5">
        <v>0.68010000000000004</v>
      </c>
      <c r="AY88" s="5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>
        <v>0.66579999999999995</v>
      </c>
      <c r="DD88" s="5">
        <v>0.75770000000000004</v>
      </c>
      <c r="DE88" s="5">
        <v>0.37109999999999999</v>
      </c>
      <c r="DF88" s="5">
        <v>0.95489999999999997</v>
      </c>
      <c r="DG88" s="5">
        <v>0.1694</v>
      </c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>
        <v>0.70479999999999998</v>
      </c>
      <c r="DN88" s="5">
        <v>0.85009999999999997</v>
      </c>
      <c r="DO88" s="5">
        <v>0.31369999999999998</v>
      </c>
      <c r="DP88" s="5">
        <v>0.91049999999999998</v>
      </c>
      <c r="DQ88" s="5">
        <v>0.10780000000000001</v>
      </c>
      <c r="DR88" s="4">
        <v>0.80220000000000002</v>
      </c>
      <c r="DS88" s="4">
        <v>1.1015999999999999</v>
      </c>
      <c r="DT88" s="4">
        <v>0.22450000000000001</v>
      </c>
      <c r="DU88" s="4">
        <v>0.6794</v>
      </c>
      <c r="DV88" s="4">
        <v>3.6900000000000002E-2</v>
      </c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0.70243999999999995</v>
      </c>
      <c r="EW88" s="4">
        <f t="shared" si="7"/>
        <v>0.84826000000000013</v>
      </c>
      <c r="EX88" s="4">
        <f t="shared" si="8"/>
        <v>0.32693200000000006</v>
      </c>
      <c r="EY88" s="4">
        <f t="shared" si="9"/>
        <v>0.88999599999999968</v>
      </c>
      <c r="EZ88" s="4">
        <f t="shared" si="10"/>
        <v>0.14344800000000002</v>
      </c>
      <c r="FA88" s="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5">
        <v>0.64290000000000003</v>
      </c>
      <c r="AB89" s="5">
        <v>0.71099999999999997</v>
      </c>
      <c r="AC89" s="5">
        <v>0.39779999999999999</v>
      </c>
      <c r="AD89" s="5">
        <v>0.96299999999999997</v>
      </c>
      <c r="AE89" s="5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5">
        <v>0.67</v>
      </c>
      <c r="AL89" s="5">
        <v>0.77210000000000001</v>
      </c>
      <c r="AM89" s="5">
        <v>0.35560000000000003</v>
      </c>
      <c r="AN89" s="5">
        <v>0.9415</v>
      </c>
      <c r="AO89" s="5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5">
        <v>0.8024</v>
      </c>
      <c r="AV89" s="5">
        <v>1.0992</v>
      </c>
      <c r="AW89" s="5">
        <v>0.21870000000000001</v>
      </c>
      <c r="AX89" s="5">
        <v>0.68010000000000004</v>
      </c>
      <c r="AY89" s="5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>
        <v>0.65310000000000001</v>
      </c>
      <c r="DD89" s="5">
        <v>0.73370000000000002</v>
      </c>
      <c r="DE89" s="5">
        <v>0.38200000000000001</v>
      </c>
      <c r="DF89" s="5">
        <v>0.95489999999999997</v>
      </c>
      <c r="DG89" s="5">
        <v>0.34079999999999999</v>
      </c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>
        <v>0.70199999999999996</v>
      </c>
      <c r="DN89" s="5">
        <v>0.84750000000000003</v>
      </c>
      <c r="DO89" s="5">
        <v>0.31169999999999998</v>
      </c>
      <c r="DP89" s="5">
        <v>0.91049999999999998</v>
      </c>
      <c r="DQ89" s="5">
        <v>0.19869999999999999</v>
      </c>
      <c r="DR89" s="4">
        <v>0.80020000000000002</v>
      </c>
      <c r="DS89" s="4">
        <v>1.0967</v>
      </c>
      <c r="DT89" s="4">
        <v>0.22459999999999999</v>
      </c>
      <c r="DU89" s="4">
        <v>0.6794</v>
      </c>
      <c r="DV89" s="4">
        <v>5.3900000000000003E-2</v>
      </c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0.69404799999999978</v>
      </c>
      <c r="EW89" s="4">
        <f t="shared" si="7"/>
        <v>0.83285200000000015</v>
      </c>
      <c r="EX89" s="4">
        <f t="shared" si="8"/>
        <v>0.33258799999999999</v>
      </c>
      <c r="EY89" s="4">
        <f t="shared" si="9"/>
        <v>0.88999599999999968</v>
      </c>
      <c r="EZ89" s="4">
        <f t="shared" si="10"/>
        <v>0.28146399999999994</v>
      </c>
      <c r="FA89" s="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>
        <v>0.6552</v>
      </c>
      <c r="DD90" s="5">
        <v>0.7369</v>
      </c>
      <c r="DE90" s="5">
        <v>0.3841</v>
      </c>
      <c r="DF90" s="5">
        <v>0.95489999999999997</v>
      </c>
      <c r="DG90" s="5">
        <v>0.37759999999999999</v>
      </c>
      <c r="DH90" s="4"/>
      <c r="DI90" s="4"/>
      <c r="DJ90" s="4"/>
      <c r="DK90" s="4"/>
      <c r="DL90" s="4"/>
      <c r="DM90" s="5">
        <v>0.7026</v>
      </c>
      <c r="DN90" s="5">
        <v>0.84889999999999999</v>
      </c>
      <c r="DO90" s="5">
        <v>0.313</v>
      </c>
      <c r="DP90" s="5">
        <v>0.91049999999999998</v>
      </c>
      <c r="DQ90" s="5">
        <v>0.21959999999999999</v>
      </c>
      <c r="DR90" s="4">
        <v>0.80149999999999999</v>
      </c>
      <c r="DS90" s="4">
        <v>1.101</v>
      </c>
      <c r="DT90" s="4">
        <v>0.22489999999999999</v>
      </c>
      <c r="DU90" s="4">
        <v>0.6794</v>
      </c>
      <c r="DV90" s="4">
        <v>5.7299999999999997E-2</v>
      </c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0.70503749999999998</v>
      </c>
      <c r="EW90" s="4">
        <f t="shared" ref="EW90" si="12">AVERAGEIFS(B90:EU90,metrics.est,"MSE")</f>
        <v>0.85917500000000013</v>
      </c>
      <c r="EX90" s="4">
        <f t="shared" ref="EX90" si="13">AVERAGEIFS(B90:EU90,metrics.est,"R")</f>
        <v>0.32328750000000001</v>
      </c>
      <c r="EY90" s="4">
        <f t="shared" ref="EY90" si="14">AVERAGEIFS(B90:EU90,metrics.est,"Coverage")</f>
        <v>0.87437500000000001</v>
      </c>
      <c r="EZ90" s="4">
        <f t="shared" ref="EZ90" si="15">AVERAGEIFS(B90:EU90,metrics.est,"Time")</f>
        <v>0.26408749999999998</v>
      </c>
      <c r="FA90" s="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" t="str" cm="1">
        <f t="array" aca="1" ref="FE90" ca="1">CONCATENATE(INDIRECT(ADDRESS(1,MATCH(_xlfn.MINIFS(B90:EU90,metrics.est,"Time"),B90:EU90,0)+1)), ", ", INDIRECT(ADDRESS(2,MATCH(_xlfn.MINIFS(B90:EU90,metrics.est,"Time"),B90:EU90,0)+1)))</f>
        <v>k=50,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>
        <v>0.65710000000000002</v>
      </c>
      <c r="DD91" s="5">
        <v>0.7409</v>
      </c>
      <c r="DE91" s="5">
        <v>0.38179999999999997</v>
      </c>
      <c r="DF91" s="5">
        <v>0.95489999999999997</v>
      </c>
      <c r="DG91" s="5">
        <v>0.38030000000000003</v>
      </c>
      <c r="DH91" s="4"/>
      <c r="DI91" s="4"/>
      <c r="DJ91" s="4"/>
      <c r="DK91" s="4"/>
      <c r="DL91" s="4"/>
      <c r="DM91" s="5">
        <v>0.70340000000000003</v>
      </c>
      <c r="DN91" s="5">
        <v>0.85029999999999994</v>
      </c>
      <c r="DO91" s="5">
        <v>0.3135</v>
      </c>
      <c r="DP91" s="5">
        <v>0.91049999999999998</v>
      </c>
      <c r="DQ91" s="5">
        <v>0.2175</v>
      </c>
      <c r="DR91" s="4">
        <v>0.79930000000000001</v>
      </c>
      <c r="DS91" s="4">
        <v>1.095</v>
      </c>
      <c r="DT91" s="4">
        <v>0.22650000000000001</v>
      </c>
      <c r="DU91" s="4">
        <v>0.6794</v>
      </c>
      <c r="DV91" s="4">
        <v>5.7299999999999997E-2</v>
      </c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0.70563750000000003</v>
      </c>
      <c r="EW91" s="4">
        <f t="shared" ref="EW91" si="17">AVERAGEIFS(B91:EU91,metrics.est,"MSE")</f>
        <v>0.86003750000000001</v>
      </c>
      <c r="EX91" s="4">
        <f t="shared" ref="EX91" si="18">AVERAGEIFS(B91:EU91,metrics.est,"R")</f>
        <v>0.32271250000000001</v>
      </c>
      <c r="EY91" s="4">
        <f t="shared" ref="EY91" si="19">AVERAGEIFS(B91:EU91,metrics.est,"Coverage")</f>
        <v>0.87437500000000001</v>
      </c>
      <c r="EZ91" s="4">
        <f t="shared" ref="EZ91" si="20">AVERAGEIFS(B91:EU91,metrics.est,"Time")</f>
        <v>0.2638625</v>
      </c>
      <c r="FA91" s="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" t="str" cm="1">
        <f t="array" aca="1" ref="FE91" ca="1">CONCATENATE(INDIRECT(ADDRESS(1,MATCH(_xlfn.MINIFS(B91:EU91,metrics.est,"Time"),B91:EU91,0)+1)), ", ", INDIRECT(ADDRESS(2,MATCH(_xlfn.MINIFS(B91:EU91,metrics.est,"Time"),B91:EU91,0)+1)))</f>
        <v>k=50,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5">
        <v>0.6482</v>
      </c>
      <c r="AB92" s="5">
        <v>0.71950000000000003</v>
      </c>
      <c r="AC92" s="5">
        <v>0.39910000000000001</v>
      </c>
      <c r="AD92" s="5">
        <v>0.96299999999999997</v>
      </c>
      <c r="AE92" s="5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5">
        <v>0.67300000000000004</v>
      </c>
      <c r="AL92" s="5">
        <v>0.77639999999999998</v>
      </c>
      <c r="AM92" s="5">
        <v>0.35720000000000002</v>
      </c>
      <c r="AN92" s="5">
        <v>0.9415</v>
      </c>
      <c r="AO92" s="5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5">
        <v>0.80249999999999999</v>
      </c>
      <c r="AV92" s="5">
        <v>1.0974999999999999</v>
      </c>
      <c r="AW92" s="5">
        <v>0.2205</v>
      </c>
      <c r="AX92" s="5">
        <v>0.68010000000000004</v>
      </c>
      <c r="AY92" s="5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>
        <v>0.65739999999999998</v>
      </c>
      <c r="DD92" s="5">
        <v>0.74029999999999996</v>
      </c>
      <c r="DE92" s="5">
        <v>0.38300000000000001</v>
      </c>
      <c r="DF92" s="5">
        <v>0.95489999999999997</v>
      </c>
      <c r="DG92" s="5">
        <v>0.22409999999999999</v>
      </c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>
        <v>0.70430000000000004</v>
      </c>
      <c r="DN92" s="5">
        <v>0.85060000000000002</v>
      </c>
      <c r="DO92" s="5">
        <v>0.31340000000000001</v>
      </c>
      <c r="DP92" s="5">
        <v>0.91049999999999998</v>
      </c>
      <c r="DQ92" s="5">
        <v>0.13650000000000001</v>
      </c>
      <c r="DR92" s="4">
        <v>0.80059999999999998</v>
      </c>
      <c r="DS92" s="4">
        <v>1.0958000000000001</v>
      </c>
      <c r="DT92" s="4">
        <v>0.2261</v>
      </c>
      <c r="DU92" s="4">
        <v>0.6794</v>
      </c>
      <c r="DV92" s="4">
        <v>4.2599999999999999E-2</v>
      </c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0.69636153846153848</v>
      </c>
      <c r="EW92" s="4">
        <f t="shared" si="7"/>
        <v>0.83531153846153849</v>
      </c>
      <c r="EX92" s="4">
        <f t="shared" si="8"/>
        <v>0.33482692307692302</v>
      </c>
      <c r="EY92" s="4">
        <f t="shared" si="9"/>
        <v>0.89196153846153825</v>
      </c>
      <c r="EZ92" s="4">
        <f t="shared" si="10"/>
        <v>0.18665000000000004</v>
      </c>
      <c r="FA92" s="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5">
        <v>0.68889999999999996</v>
      </c>
      <c r="AB93" s="5">
        <v>0.80759999999999998</v>
      </c>
      <c r="AC93" s="5">
        <v>0.34720000000000001</v>
      </c>
      <c r="AD93" s="5">
        <v>0.96309999999999996</v>
      </c>
      <c r="AE93" s="5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5">
        <v>0.70740000000000003</v>
      </c>
      <c r="AL93" s="5">
        <v>0.85529999999999995</v>
      </c>
      <c r="AM93" s="5">
        <v>0.32179999999999997</v>
      </c>
      <c r="AN93" s="5">
        <v>0.94199999999999995</v>
      </c>
      <c r="AO93" s="5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5">
        <v>0.79869999999999997</v>
      </c>
      <c r="AV93" s="5">
        <v>1.0947</v>
      </c>
      <c r="AW93" s="5">
        <v>0.23300000000000001</v>
      </c>
      <c r="AX93" s="5">
        <v>0.80810000000000004</v>
      </c>
      <c r="AY93" s="5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>
        <v>0.69440000000000002</v>
      </c>
      <c r="DD93" s="5">
        <v>0.82240000000000002</v>
      </c>
      <c r="DE93" s="5">
        <v>0.3357</v>
      </c>
      <c r="DF93" s="5">
        <v>0.95499999999999996</v>
      </c>
      <c r="DG93" s="5">
        <v>1.1064000000000001</v>
      </c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>
        <v>0.73109999999999997</v>
      </c>
      <c r="DN93" s="5">
        <v>0.91559999999999997</v>
      </c>
      <c r="DO93" s="5">
        <v>0.2969</v>
      </c>
      <c r="DP93" s="5">
        <v>0.91490000000000005</v>
      </c>
      <c r="DQ93" s="5">
        <v>0.36420000000000002</v>
      </c>
      <c r="DR93" s="4">
        <v>0.79949999999999999</v>
      </c>
      <c r="DS93" s="4">
        <v>1.0985</v>
      </c>
      <c r="DT93" s="4">
        <v>0.2344</v>
      </c>
      <c r="DU93" s="4">
        <v>0.80879999999999996</v>
      </c>
      <c r="DV93" s="4">
        <v>6.8000000000000005E-2</v>
      </c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0.72435999999999989</v>
      </c>
      <c r="EW93" s="4">
        <f t="shared" si="7"/>
        <v>0.89964400000000011</v>
      </c>
      <c r="EX93" s="4">
        <f t="shared" si="8"/>
        <v>0.30620399999999998</v>
      </c>
      <c r="EY93" s="4">
        <f t="shared" si="9"/>
        <v>0.91674399999999978</v>
      </c>
      <c r="EZ93" s="4">
        <f t="shared" si="10"/>
        <v>0.87323200000000023</v>
      </c>
      <c r="FA93" s="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5">
        <v>0.72489999999999999</v>
      </c>
      <c r="AB94" s="5">
        <v>0.89990000000000003</v>
      </c>
      <c r="AC94" s="5">
        <v>0.30020000000000002</v>
      </c>
      <c r="AD94" s="5">
        <v>0.96299999999999997</v>
      </c>
      <c r="AE94" s="5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5">
        <v>0.77839999999999998</v>
      </c>
      <c r="AL94" s="5">
        <v>1.034</v>
      </c>
      <c r="AM94" s="5">
        <v>0.26860000000000001</v>
      </c>
      <c r="AN94" s="5">
        <v>0.9415</v>
      </c>
      <c r="AO94" s="5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5">
        <v>0.86270000000000002</v>
      </c>
      <c r="AV94" s="5">
        <v>1.2575000000000001</v>
      </c>
      <c r="AW94" s="5">
        <v>0.1847</v>
      </c>
      <c r="AX94" s="5">
        <v>0.68010000000000004</v>
      </c>
      <c r="AY94" s="5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>
        <v>0.74339999999999995</v>
      </c>
      <c r="DD94" s="5">
        <v>0.94669999999999999</v>
      </c>
      <c r="DE94" s="5">
        <v>0.28989999999999999</v>
      </c>
      <c r="DF94" s="5">
        <v>0.95489999999999997</v>
      </c>
      <c r="DG94" s="5">
        <v>0.33110000000000001</v>
      </c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>
        <v>0.82889999999999997</v>
      </c>
      <c r="DN94" s="5">
        <v>1.1609</v>
      </c>
      <c r="DO94" s="5">
        <v>0.24079999999999999</v>
      </c>
      <c r="DP94" s="5">
        <v>0.91049999999999998</v>
      </c>
      <c r="DQ94" s="5">
        <v>0.19500000000000001</v>
      </c>
      <c r="DR94" s="4">
        <v>0.86070000000000002</v>
      </c>
      <c r="DS94" s="4">
        <v>1.2532000000000001</v>
      </c>
      <c r="DT94" s="4">
        <v>0.1865</v>
      </c>
      <c r="DU94" s="4">
        <v>0.6794</v>
      </c>
      <c r="DV94" s="4">
        <v>5.3999999999999999E-2</v>
      </c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0.78760800000000009</v>
      </c>
      <c r="EW94" s="4">
        <f t="shared" si="7"/>
        <v>1.0592840000000001</v>
      </c>
      <c r="EX94" s="4">
        <f t="shared" si="8"/>
        <v>0.255444</v>
      </c>
      <c r="EY94" s="4">
        <f t="shared" si="9"/>
        <v>0.89002399999999982</v>
      </c>
      <c r="EZ94" s="4">
        <f t="shared" si="10"/>
        <v>0.27616400000000002</v>
      </c>
      <c r="FA94" s="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5">
        <v>0.64900000000000002</v>
      </c>
      <c r="AB95" s="5">
        <v>0.72330000000000005</v>
      </c>
      <c r="AC95" s="5">
        <v>0.38379999999999997</v>
      </c>
      <c r="AD95" s="5">
        <v>0.96299999999999997</v>
      </c>
      <c r="AE95" s="5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5">
        <v>0.67530000000000001</v>
      </c>
      <c r="AL95" s="5">
        <v>0.78200000000000003</v>
      </c>
      <c r="AM95" s="5">
        <v>0.34939999999999999</v>
      </c>
      <c r="AN95" s="5">
        <v>0.9415</v>
      </c>
      <c r="AO95" s="5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5">
        <v>0.79590000000000005</v>
      </c>
      <c r="AV95" s="5">
        <v>1.0797000000000001</v>
      </c>
      <c r="AW95" s="5">
        <v>0.22450000000000001</v>
      </c>
      <c r="AX95" s="5">
        <v>0.68010000000000004</v>
      </c>
      <c r="AY95" s="5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>
        <v>0.65920000000000001</v>
      </c>
      <c r="DD95" s="5">
        <v>0.74570000000000003</v>
      </c>
      <c r="DE95" s="5">
        <v>0.37140000000000001</v>
      </c>
      <c r="DF95" s="5">
        <v>0.95489999999999997</v>
      </c>
      <c r="DG95" s="5">
        <v>0.26150000000000001</v>
      </c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>
        <v>0.7036</v>
      </c>
      <c r="DN95" s="5">
        <v>0.84789999999999999</v>
      </c>
      <c r="DO95" s="5">
        <v>0.31459999999999999</v>
      </c>
      <c r="DP95" s="5">
        <v>0.91049999999999998</v>
      </c>
      <c r="DQ95" s="5">
        <v>0.1454</v>
      </c>
      <c r="DR95" s="4">
        <v>0.79449999999999998</v>
      </c>
      <c r="DS95" s="4">
        <v>1.079</v>
      </c>
      <c r="DT95" s="4">
        <v>0.2296</v>
      </c>
      <c r="DU95" s="4">
        <v>0.6794</v>
      </c>
      <c r="DV95" s="4">
        <v>4.1799999999999997E-2</v>
      </c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0.6966159999999999</v>
      </c>
      <c r="EW95" s="4">
        <f t="shared" si="7"/>
        <v>0.83593200000000012</v>
      </c>
      <c r="EX95" s="4">
        <f t="shared" si="8"/>
        <v>0.32831200000000005</v>
      </c>
      <c r="EY95" s="4">
        <f t="shared" si="9"/>
        <v>0.88999999999999968</v>
      </c>
      <c r="EZ95" s="4">
        <f t="shared" si="10"/>
        <v>0.21354399999999998</v>
      </c>
      <c r="FA95" s="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5">
        <v>0.64700000000000002</v>
      </c>
      <c r="AB96" s="5">
        <v>0.71909999999999996</v>
      </c>
      <c r="AC96" s="5">
        <v>0.38529999999999998</v>
      </c>
      <c r="AD96" s="5">
        <v>0.96309999999999996</v>
      </c>
      <c r="AE96" s="5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5">
        <v>0.67369999999999997</v>
      </c>
      <c r="AL96" s="5">
        <v>0.77859999999999996</v>
      </c>
      <c r="AM96" s="5">
        <v>0.3503</v>
      </c>
      <c r="AN96" s="5">
        <v>0.94199999999999995</v>
      </c>
      <c r="AO96" s="5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5">
        <v>0.81840000000000002</v>
      </c>
      <c r="AV96" s="5">
        <v>1.1443000000000001</v>
      </c>
      <c r="AW96" s="5">
        <v>0.219</v>
      </c>
      <c r="AX96" s="5">
        <v>0.80810000000000004</v>
      </c>
      <c r="AY96" s="5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>
        <v>0.6573</v>
      </c>
      <c r="DD96" s="5">
        <v>0.74160000000000004</v>
      </c>
      <c r="DE96" s="5">
        <v>0.372</v>
      </c>
      <c r="DF96" s="5">
        <v>0.95499999999999996</v>
      </c>
      <c r="DG96" s="5">
        <v>0.2041</v>
      </c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>
        <v>0.70399999999999996</v>
      </c>
      <c r="DN96" s="5">
        <v>0.85029999999999994</v>
      </c>
      <c r="DO96" s="5">
        <v>0.312</v>
      </c>
      <c r="DP96" s="5">
        <v>0.91490000000000005</v>
      </c>
      <c r="DQ96" s="5">
        <v>0.12859999999999999</v>
      </c>
      <c r="DR96" s="4">
        <v>0.81789999999999996</v>
      </c>
      <c r="DS96" s="4">
        <v>1.1456999999999999</v>
      </c>
      <c r="DT96" s="4">
        <v>0.22220000000000001</v>
      </c>
      <c r="DU96" s="4">
        <v>0.80879999999999996</v>
      </c>
      <c r="DV96" s="4">
        <v>4.1300000000000003E-2</v>
      </c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0.69920769230769231</v>
      </c>
      <c r="EW96" s="4">
        <f t="shared" si="7"/>
        <v>0.84477692307692309</v>
      </c>
      <c r="EX96" s="4">
        <f t="shared" si="8"/>
        <v>0.3280538461538462</v>
      </c>
      <c r="EY96" s="4">
        <f t="shared" si="9"/>
        <v>0.91770384615384593</v>
      </c>
      <c r="EZ96" s="4">
        <f t="shared" si="10"/>
        <v>0.16840769230769226</v>
      </c>
      <c r="FA96" s="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5">
        <v>0.64159999999999995</v>
      </c>
      <c r="AB97" s="5">
        <v>0.70750000000000002</v>
      </c>
      <c r="AC97" s="5">
        <v>0.4012</v>
      </c>
      <c r="AD97" s="5">
        <v>0.96309999999999996</v>
      </c>
      <c r="AE97" s="5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5">
        <v>0.67079999999999995</v>
      </c>
      <c r="AL97" s="5">
        <v>0.77390000000000003</v>
      </c>
      <c r="AM97" s="5">
        <v>0.35520000000000002</v>
      </c>
      <c r="AN97" s="5">
        <v>0.94199999999999995</v>
      </c>
      <c r="AO97" s="5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5">
        <v>0.8256</v>
      </c>
      <c r="AV97" s="5">
        <v>1.1635</v>
      </c>
      <c r="AW97" s="5">
        <v>0.216</v>
      </c>
      <c r="AX97" s="5">
        <v>0.80810000000000004</v>
      </c>
      <c r="AY97" s="5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>
        <v>0.65269999999999995</v>
      </c>
      <c r="DD97" s="5">
        <v>0.73229999999999995</v>
      </c>
      <c r="DE97" s="5">
        <v>0.3831</v>
      </c>
      <c r="DF97" s="5">
        <v>0.95499999999999996</v>
      </c>
      <c r="DG97" s="5">
        <v>0.25629999999999997</v>
      </c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>
        <v>0.70609999999999995</v>
      </c>
      <c r="DN97" s="5">
        <v>0.85809999999999997</v>
      </c>
      <c r="DO97" s="5">
        <v>0.30730000000000002</v>
      </c>
      <c r="DP97" s="5">
        <v>0.91490000000000005</v>
      </c>
      <c r="DQ97" s="5">
        <v>0.15770000000000001</v>
      </c>
      <c r="DR97" s="4">
        <v>0.82479999999999998</v>
      </c>
      <c r="DS97" s="4">
        <v>1.1644000000000001</v>
      </c>
      <c r="DT97" s="4">
        <v>0.2195</v>
      </c>
      <c r="DU97" s="4">
        <v>0.80879999999999996</v>
      </c>
      <c r="DV97" s="4">
        <v>4.5900000000000003E-2</v>
      </c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0.69835000000000003</v>
      </c>
      <c r="EW97" s="4">
        <f t="shared" si="7"/>
        <v>0.84478076923076917</v>
      </c>
      <c r="EX97" s="4">
        <f t="shared" si="8"/>
        <v>0.33293461538461538</v>
      </c>
      <c r="EY97" s="4">
        <f t="shared" si="9"/>
        <v>0.91770769230769211</v>
      </c>
      <c r="EZ97" s="4">
        <f t="shared" si="10"/>
        <v>0.21110769230769227</v>
      </c>
      <c r="FA97" s="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5">
        <v>0.66400000000000003</v>
      </c>
      <c r="AB98" s="5">
        <v>0.75249999999999995</v>
      </c>
      <c r="AC98" s="5">
        <v>0.3669</v>
      </c>
      <c r="AD98" s="5">
        <v>0.96309999999999996</v>
      </c>
      <c r="AE98" s="5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5">
        <v>0.68400000000000005</v>
      </c>
      <c r="AL98" s="5">
        <v>0.79900000000000004</v>
      </c>
      <c r="AM98" s="5">
        <v>0.34079999999999999</v>
      </c>
      <c r="AN98" s="5">
        <v>0.94199999999999995</v>
      </c>
      <c r="AO98" s="5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5">
        <v>0.82940000000000003</v>
      </c>
      <c r="AV98" s="5">
        <v>1.1704000000000001</v>
      </c>
      <c r="AW98" s="5">
        <v>0.21460000000000001</v>
      </c>
      <c r="AX98" s="5">
        <v>0.80810000000000004</v>
      </c>
      <c r="AY98" s="5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>
        <v>0.67100000000000004</v>
      </c>
      <c r="DD98" s="5">
        <v>0.76880000000000004</v>
      </c>
      <c r="DE98" s="5">
        <v>0.35759999999999997</v>
      </c>
      <c r="DF98" s="5">
        <v>0.95499999999999996</v>
      </c>
      <c r="DG98" s="5">
        <v>0.20300000000000001</v>
      </c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>
        <v>0.71160000000000001</v>
      </c>
      <c r="DN98" s="5">
        <v>0.86539999999999995</v>
      </c>
      <c r="DO98" s="5">
        <v>0.3075</v>
      </c>
      <c r="DP98" s="5">
        <v>0.91490000000000005</v>
      </c>
      <c r="DQ98" s="5">
        <v>0.12559999999999999</v>
      </c>
      <c r="DR98" s="4">
        <v>0.82940000000000003</v>
      </c>
      <c r="DS98" s="4">
        <v>1.1726000000000001</v>
      </c>
      <c r="DT98" s="4">
        <v>0.218</v>
      </c>
      <c r="DU98" s="4">
        <v>0.80879999999999996</v>
      </c>
      <c r="DV98" s="4">
        <v>4.1500000000000002E-2</v>
      </c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0.71208799999999994</v>
      </c>
      <c r="EW98" s="4">
        <f t="shared" si="7"/>
        <v>0.87157600000000002</v>
      </c>
      <c r="EX98" s="4">
        <f t="shared" si="8"/>
        <v>0.31757600000000002</v>
      </c>
      <c r="EY98" s="4">
        <f t="shared" si="9"/>
        <v>0.91673599999999977</v>
      </c>
      <c r="EZ98" s="4">
        <f t="shared" si="10"/>
        <v>0.16890799999999997</v>
      </c>
      <c r="FA98" s="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5">
        <v>0.64780000000000004</v>
      </c>
      <c r="AB99" s="5">
        <v>0.71970000000000001</v>
      </c>
      <c r="AC99" s="5">
        <v>0.39169999999999999</v>
      </c>
      <c r="AD99" s="5">
        <v>0.96309999999999996</v>
      </c>
      <c r="AE99" s="5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5">
        <v>0.67520000000000002</v>
      </c>
      <c r="AL99" s="5">
        <v>0.78139999999999998</v>
      </c>
      <c r="AM99" s="5">
        <v>0.3523</v>
      </c>
      <c r="AN99" s="5">
        <v>0.94199999999999995</v>
      </c>
      <c r="AO99" s="5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5">
        <v>0.82499999999999996</v>
      </c>
      <c r="AV99" s="5">
        <v>1.1599999999999999</v>
      </c>
      <c r="AW99" s="5">
        <v>0.21629999999999999</v>
      </c>
      <c r="AX99" s="5">
        <v>0.80810000000000004</v>
      </c>
      <c r="AY99" s="5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>
        <v>0.65820000000000001</v>
      </c>
      <c r="DD99" s="5">
        <v>0.74280000000000002</v>
      </c>
      <c r="DE99" s="5">
        <v>0.37730000000000002</v>
      </c>
      <c r="DF99" s="5">
        <v>0.95499999999999996</v>
      </c>
      <c r="DG99" s="5">
        <v>0.25790000000000002</v>
      </c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>
        <v>0.70830000000000004</v>
      </c>
      <c r="DN99" s="5">
        <v>0.86019999999999996</v>
      </c>
      <c r="DO99" s="5">
        <v>0.30809999999999998</v>
      </c>
      <c r="DP99" s="5">
        <v>0.91490000000000005</v>
      </c>
      <c r="DQ99" s="5">
        <v>0.1598</v>
      </c>
      <c r="DR99" s="4">
        <v>0.82430000000000003</v>
      </c>
      <c r="DS99" s="4">
        <v>1.1609</v>
      </c>
      <c r="DT99" s="4">
        <v>0.22</v>
      </c>
      <c r="DU99" s="4">
        <v>0.80879999999999996</v>
      </c>
      <c r="DV99" s="4">
        <v>4.6100000000000002E-2</v>
      </c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0.7030200000000002</v>
      </c>
      <c r="EW99" s="4">
        <f t="shared" si="7"/>
        <v>0.85336400000000001</v>
      </c>
      <c r="EX99" s="4">
        <f t="shared" si="8"/>
        <v>0.32889600000000008</v>
      </c>
      <c r="EY99" s="4">
        <f t="shared" si="9"/>
        <v>0.91673599999999977</v>
      </c>
      <c r="EZ99" s="4">
        <f t="shared" si="10"/>
        <v>0.20802800000000002</v>
      </c>
      <c r="FA99" s="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5">
        <v>0.64670000000000005</v>
      </c>
      <c r="AB100" s="5">
        <v>0.71640000000000004</v>
      </c>
      <c r="AC100" s="5">
        <v>0.39750000000000002</v>
      </c>
      <c r="AD100" s="5">
        <v>0.96309999999999996</v>
      </c>
      <c r="AE100" s="5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5">
        <v>0.67589999999999995</v>
      </c>
      <c r="AL100" s="5">
        <v>0.78239999999999998</v>
      </c>
      <c r="AM100" s="5">
        <v>0.35310000000000002</v>
      </c>
      <c r="AN100" s="5">
        <v>0.94199999999999995</v>
      </c>
      <c r="AO100" s="5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5">
        <v>0.8347</v>
      </c>
      <c r="AV100" s="5">
        <v>1.1841999999999999</v>
      </c>
      <c r="AW100" s="5">
        <v>0.21249999999999999</v>
      </c>
      <c r="AX100" s="5">
        <v>0.80810000000000004</v>
      </c>
      <c r="AY100" s="5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>
        <v>0.65739999999999998</v>
      </c>
      <c r="DD100" s="5">
        <v>0.74019999999999997</v>
      </c>
      <c r="DE100" s="5">
        <v>0.38200000000000001</v>
      </c>
      <c r="DF100" s="5">
        <v>0.95499999999999996</v>
      </c>
      <c r="DG100" s="5">
        <v>0.2034</v>
      </c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>
        <v>0.71419999999999995</v>
      </c>
      <c r="DN100" s="5">
        <v>0.87380000000000002</v>
      </c>
      <c r="DO100" s="5">
        <v>0.3014</v>
      </c>
      <c r="DP100" s="5">
        <v>0.91490000000000005</v>
      </c>
      <c r="DQ100" s="5">
        <v>0.12920000000000001</v>
      </c>
      <c r="DR100" s="4">
        <v>0.83399999999999996</v>
      </c>
      <c r="DS100" s="4">
        <v>1.1848000000000001</v>
      </c>
      <c r="DT100" s="4">
        <v>0.21640000000000001</v>
      </c>
      <c r="DU100" s="4">
        <v>0.80879999999999996</v>
      </c>
      <c r="DV100" s="4">
        <v>4.0899999999999999E-2</v>
      </c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0.70593600000000023</v>
      </c>
      <c r="EW100" s="4">
        <f t="shared" si="7"/>
        <v>0.85999599999999987</v>
      </c>
      <c r="EX100" s="4">
        <f t="shared" si="8"/>
        <v>0.3291440000000001</v>
      </c>
      <c r="EY100" s="4">
        <f t="shared" si="9"/>
        <v>0.91673599999999977</v>
      </c>
      <c r="EZ100" s="4">
        <f t="shared" si="10"/>
        <v>0.16526800000000003</v>
      </c>
      <c r="FA100" s="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5">
        <v>0.6381</v>
      </c>
      <c r="AB101" s="5">
        <v>0.70269999999999999</v>
      </c>
      <c r="AC101" s="5">
        <v>0.4103</v>
      </c>
      <c r="AD101" s="5">
        <v>0.96309999999999996</v>
      </c>
      <c r="AE101" s="5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5">
        <v>0.68</v>
      </c>
      <c r="AL101" s="5">
        <v>0.79910000000000003</v>
      </c>
      <c r="AM101" s="5">
        <v>0.34560000000000002</v>
      </c>
      <c r="AN101" s="5">
        <v>0.94199999999999995</v>
      </c>
      <c r="AO101" s="5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5">
        <v>0.84909999999999997</v>
      </c>
      <c r="AV101" s="5">
        <v>1.2242999999999999</v>
      </c>
      <c r="AW101" s="5">
        <v>0.2082</v>
      </c>
      <c r="AX101" s="5">
        <v>0.80810000000000004</v>
      </c>
      <c r="AY101" s="5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>
        <v>0.65380000000000005</v>
      </c>
      <c r="DD101" s="5">
        <v>0.73829999999999996</v>
      </c>
      <c r="DE101" s="5">
        <v>0.38550000000000001</v>
      </c>
      <c r="DF101" s="5">
        <v>0.95499999999999996</v>
      </c>
      <c r="DG101" s="5">
        <v>0.26029999999999998</v>
      </c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>
        <v>0.73129999999999995</v>
      </c>
      <c r="DN101" s="5">
        <v>0.92259999999999998</v>
      </c>
      <c r="DO101" s="5">
        <v>0.28470000000000001</v>
      </c>
      <c r="DP101" s="5">
        <v>0.91490000000000005</v>
      </c>
      <c r="DQ101" s="5">
        <v>0.1608</v>
      </c>
      <c r="DR101" s="4">
        <v>0.84819999999999995</v>
      </c>
      <c r="DS101" s="4">
        <v>1.2243999999999999</v>
      </c>
      <c r="DT101" s="4">
        <v>0.21229999999999999</v>
      </c>
      <c r="DU101" s="4">
        <v>0.80879999999999996</v>
      </c>
      <c r="DV101" s="4">
        <v>4.5999999999999999E-2</v>
      </c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0.71062000000000014</v>
      </c>
      <c r="EW101" s="4">
        <f t="shared" si="7"/>
        <v>0.87811199999999989</v>
      </c>
      <c r="EX101" s="4">
        <f t="shared" si="8"/>
        <v>0.32722000000000001</v>
      </c>
      <c r="EY101" s="4">
        <f t="shared" si="9"/>
        <v>0.91675999999999969</v>
      </c>
      <c r="EZ101" s="4">
        <f t="shared" si="10"/>
        <v>0.20925199999999999</v>
      </c>
      <c r="FA101" s="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5">
        <v>0.64459999999999995</v>
      </c>
      <c r="AB102" s="5">
        <v>0.71379999999999999</v>
      </c>
      <c r="AC102" s="5">
        <v>0.39710000000000001</v>
      </c>
      <c r="AD102" s="5">
        <v>0.96309999999999996</v>
      </c>
      <c r="AE102" s="5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5">
        <v>0.67359999999999998</v>
      </c>
      <c r="AL102" s="5">
        <v>0.77990000000000004</v>
      </c>
      <c r="AM102" s="5">
        <v>0.35289999999999999</v>
      </c>
      <c r="AN102" s="5">
        <v>0.94199999999999995</v>
      </c>
      <c r="AO102" s="5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5">
        <v>0.82609999999999995</v>
      </c>
      <c r="AV102" s="5">
        <v>1.1648000000000001</v>
      </c>
      <c r="AW102" s="5">
        <v>0.2165</v>
      </c>
      <c r="AX102" s="5">
        <v>0.80810000000000004</v>
      </c>
      <c r="AY102" s="5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>
        <v>0.65569999999999995</v>
      </c>
      <c r="DD102" s="5">
        <v>0.73850000000000005</v>
      </c>
      <c r="DE102" s="5">
        <v>0.38040000000000002</v>
      </c>
      <c r="DF102" s="5">
        <v>0.95499999999999996</v>
      </c>
      <c r="DG102" s="5">
        <v>0.253</v>
      </c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>
        <v>0.70830000000000004</v>
      </c>
      <c r="DN102" s="5">
        <v>0.86319999999999997</v>
      </c>
      <c r="DO102" s="5">
        <v>0.30659999999999998</v>
      </c>
      <c r="DP102" s="5">
        <v>0.91490000000000005</v>
      </c>
      <c r="DQ102" s="5">
        <v>0.15840000000000001</v>
      </c>
      <c r="DR102" s="4">
        <v>0.82540000000000002</v>
      </c>
      <c r="DS102" s="4">
        <v>1.1657</v>
      </c>
      <c r="DT102" s="4">
        <v>0.22020000000000001</v>
      </c>
      <c r="DU102" s="4">
        <v>0.80879999999999996</v>
      </c>
      <c r="DV102" s="4">
        <v>4.5499999999999999E-2</v>
      </c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0.70178799999999997</v>
      </c>
      <c r="EW102" s="4">
        <f t="shared" si="7"/>
        <v>0.85260399999999981</v>
      </c>
      <c r="EX102" s="4">
        <f t="shared" si="8"/>
        <v>0.33021999999999996</v>
      </c>
      <c r="EY102" s="4">
        <f t="shared" si="9"/>
        <v>0.91673599999999977</v>
      </c>
      <c r="EZ102" s="4">
        <f t="shared" si="10"/>
        <v>0.20355999999999994</v>
      </c>
      <c r="FA102" s="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" t="str" cm="1">
        <f t="array" aca="1" ref="FE102" ca="1">CONCATENATE(INDIRECT(ADDRESS(1,MATCH(_xlfn.MINIFS(B102:EU102,metrics.est,"Time"),B102:EU102,0)+1)), ", ", INDIRECT(ADDRESS(2,MATCH(_xlfn.MINIFS(B102:EU102,metrics.est,"Time"),B102:EU102,0)+1)))</f>
        <v>k=50,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>
        <v>0.65359999999999996</v>
      </c>
      <c r="DD103" s="5">
        <v>0.73529999999999995</v>
      </c>
      <c r="DE103" s="5">
        <v>0.38490000000000002</v>
      </c>
      <c r="DF103" s="5">
        <v>0.95489999999999997</v>
      </c>
      <c r="DG103" s="5">
        <v>0.25929999999999997</v>
      </c>
      <c r="DH103" s="4"/>
      <c r="DI103" s="4"/>
      <c r="DJ103" s="4"/>
      <c r="DK103" s="4"/>
      <c r="DL103" s="4"/>
      <c r="DM103" s="5">
        <v>0.71419999999999995</v>
      </c>
      <c r="DN103" s="5">
        <v>0.87829999999999997</v>
      </c>
      <c r="DO103" s="5">
        <v>0.30070000000000002</v>
      </c>
      <c r="DP103" s="5">
        <v>0.91049999999999998</v>
      </c>
      <c r="DQ103" s="5">
        <v>0.1522</v>
      </c>
      <c r="DR103" s="4">
        <v>0.81530000000000002</v>
      </c>
      <c r="DS103" s="4">
        <v>1.1338999999999999</v>
      </c>
      <c r="DT103" s="4">
        <v>0.22140000000000001</v>
      </c>
      <c r="DU103" s="4">
        <v>0.6794</v>
      </c>
      <c r="DV103" s="4">
        <v>4.1700000000000001E-2</v>
      </c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0.71088750000000001</v>
      </c>
      <c r="EW103" s="4">
        <f t="shared" ref="EW103" si="22">AVERAGEIFS(B103:EU103,metrics.est,"MSE")</f>
        <v>0.87495000000000001</v>
      </c>
      <c r="EX103" s="4">
        <f t="shared" ref="EX103" si="23">AVERAGEIFS(B103:EU103,metrics.est,"R")</f>
        <v>0.3192625</v>
      </c>
      <c r="EY103" s="4">
        <f t="shared" ref="EY103" si="24">AVERAGEIFS(B103:EU103,metrics.est,"Coverage")</f>
        <v>0.87437500000000001</v>
      </c>
      <c r="EZ103" s="4">
        <f t="shared" ref="EZ103" si="25">AVERAGEIFS(B103:EU103,metrics.est,"Time")</f>
        <v>0.1918125</v>
      </c>
      <c r="FA103" s="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" t="str" cm="1">
        <f t="array" aca="1" ref="FE103" ca="1">CONCATENATE(INDIRECT(ADDRESS(1,MATCH(_xlfn.MINIFS(B103:EU103,metrics.est,"Time"),B103:EU103,0)+1)), ", ", INDIRECT(ADDRESS(2,MATCH(_xlfn.MINIFS(B103:EU103,metrics.est,"Time"),B103:EU103,0)+1)))</f>
        <v>k=50, r=0.9</v>
      </c>
    </row>
    <row r="104" spans="1:161" x14ac:dyDescent="0.2">
      <c r="A104" s="1" t="s">
        <v>225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5">
        <v>0.66510000000000002</v>
      </c>
      <c r="AB104" s="5">
        <v>0.75590000000000002</v>
      </c>
      <c r="AC104" s="5">
        <v>0.3528</v>
      </c>
      <c r="AD104" s="5">
        <v>0.96299999999999997</v>
      </c>
      <c r="AE104" s="5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5">
        <v>0.68410000000000004</v>
      </c>
      <c r="AL104" s="5">
        <v>0.79990000000000006</v>
      </c>
      <c r="AM104" s="5">
        <v>0.33379999999999999</v>
      </c>
      <c r="AN104" s="5">
        <v>0.9415</v>
      </c>
      <c r="AO104" s="5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5">
        <v>0.79410000000000003</v>
      </c>
      <c r="AV104" s="5">
        <v>1.0746</v>
      </c>
      <c r="AW104" s="5">
        <v>0.22559999999999999</v>
      </c>
      <c r="AX104" s="5">
        <v>0.68010000000000004</v>
      </c>
      <c r="AY104" s="5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10"/>
      <c r="DD104" s="10"/>
      <c r="DE104" s="10"/>
      <c r="DF104" s="10"/>
      <c r="DG104" s="10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5">
        <v>0.70789999999999997</v>
      </c>
      <c r="DN104" s="5">
        <v>0.85570000000000002</v>
      </c>
      <c r="DO104" s="5">
        <v>0.30830000000000002</v>
      </c>
      <c r="DP104" s="5">
        <v>0.91049999999999998</v>
      </c>
      <c r="DQ104" s="5">
        <v>0.1095</v>
      </c>
      <c r="DR104" s="4">
        <v>0.79269999999999996</v>
      </c>
      <c r="DS104" s="4">
        <v>1.0737000000000001</v>
      </c>
      <c r="DT104" s="4">
        <v>0.23069999999999999</v>
      </c>
      <c r="DU104" s="4">
        <v>0.6794</v>
      </c>
      <c r="DV104" s="4">
        <v>3.6999999999999998E-2</v>
      </c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0.7063947368421053</v>
      </c>
      <c r="EW104" s="4">
        <f t="shared" si="7"/>
        <v>0.85616842105263169</v>
      </c>
      <c r="EX104" s="4">
        <f t="shared" si="8"/>
        <v>0.31257894736842101</v>
      </c>
      <c r="EY104" s="4">
        <f t="shared" si="9"/>
        <v>0.88648421052631576</v>
      </c>
      <c r="EZ104" s="4">
        <f t="shared" si="10"/>
        <v>0.12723684210526315</v>
      </c>
      <c r="FA104" s="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5">
        <v>0.64610000000000001</v>
      </c>
      <c r="AB105" s="5">
        <v>0.71679999999999999</v>
      </c>
      <c r="AC105" s="5">
        <v>0.3871</v>
      </c>
      <c r="AD105" s="5">
        <v>0.96299999999999997</v>
      </c>
      <c r="AE105" s="5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5">
        <v>0.67300000000000004</v>
      </c>
      <c r="AL105" s="5">
        <v>0.77639999999999998</v>
      </c>
      <c r="AM105" s="5">
        <v>0.35149999999999998</v>
      </c>
      <c r="AN105" s="5">
        <v>0.9415</v>
      </c>
      <c r="AO105" s="5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5">
        <v>0.79590000000000005</v>
      </c>
      <c r="AV105" s="5">
        <v>1.0795999999999999</v>
      </c>
      <c r="AW105" s="5">
        <v>0.22370000000000001</v>
      </c>
      <c r="AX105" s="5">
        <v>0.68010000000000004</v>
      </c>
      <c r="AY105" s="5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10"/>
      <c r="DD105" s="10"/>
      <c r="DE105" s="10"/>
      <c r="DF105" s="10"/>
      <c r="DG105" s="10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5">
        <v>0.70209999999999995</v>
      </c>
      <c r="DN105" s="5">
        <v>0.84389999999999998</v>
      </c>
      <c r="DO105" s="5">
        <v>0.31519999999999998</v>
      </c>
      <c r="DP105" s="5">
        <v>0.91049999999999998</v>
      </c>
      <c r="DQ105" s="5">
        <v>0.1406</v>
      </c>
      <c r="DR105" s="4">
        <v>0.7944</v>
      </c>
      <c r="DS105" s="4">
        <v>1.0785</v>
      </c>
      <c r="DT105" s="4">
        <v>0.22889999999999999</v>
      </c>
      <c r="DU105" s="4">
        <v>0.6794</v>
      </c>
      <c r="DV105" s="4">
        <v>4.1500000000000002E-2</v>
      </c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0.69542400000000004</v>
      </c>
      <c r="EW105" s="4">
        <f t="shared" si="7"/>
        <v>0.83301999999999987</v>
      </c>
      <c r="EX105" s="4">
        <f t="shared" si="8"/>
        <v>0.32894400000000007</v>
      </c>
      <c r="EY105" s="4">
        <f t="shared" si="9"/>
        <v>0.88945999999999981</v>
      </c>
      <c r="EZ105" s="4">
        <f t="shared" si="10"/>
        <v>0.181508</v>
      </c>
      <c r="FA105" s="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5">
        <v>0.67120000000000002</v>
      </c>
      <c r="AB106" s="5">
        <v>0.76829999999999998</v>
      </c>
      <c r="AC106" s="5">
        <v>0.35909999999999997</v>
      </c>
      <c r="AD106" s="5">
        <v>0.95620000000000005</v>
      </c>
      <c r="AE106" s="5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5">
        <v>0.70389999999999997</v>
      </c>
      <c r="AL106" s="5">
        <v>0.84340000000000004</v>
      </c>
      <c r="AM106" s="5">
        <v>0.32029999999999997</v>
      </c>
      <c r="AN106" s="5">
        <v>0.92879999999999996</v>
      </c>
      <c r="AO106" s="5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5">
        <v>0.83220000000000005</v>
      </c>
      <c r="AV106" s="5">
        <v>1.1775</v>
      </c>
      <c r="AW106" s="5">
        <v>0.19409999999999999</v>
      </c>
      <c r="AX106" s="5">
        <v>0.60170000000000001</v>
      </c>
      <c r="AY106" s="5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10"/>
      <c r="DD106" s="10"/>
      <c r="DE106" s="10"/>
      <c r="DF106" s="10"/>
      <c r="DG106" s="10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5">
        <v>0.73950000000000005</v>
      </c>
      <c r="DN106" s="5">
        <v>0.93</v>
      </c>
      <c r="DO106" s="5">
        <v>0.28070000000000001</v>
      </c>
      <c r="DP106" s="5">
        <v>0.88959999999999995</v>
      </c>
      <c r="DQ106" s="5">
        <v>0.109</v>
      </c>
      <c r="DR106" s="4">
        <v>0.83169999999999999</v>
      </c>
      <c r="DS106" s="4">
        <v>1.1775</v>
      </c>
      <c r="DT106" s="4">
        <v>0.1946</v>
      </c>
      <c r="DU106" s="4">
        <v>0.60370000000000001</v>
      </c>
      <c r="DV106" s="4">
        <v>3.7100000000000001E-2</v>
      </c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0.72778750000000014</v>
      </c>
      <c r="EW106" s="4">
        <f t="shared" si="7"/>
        <v>0.90757499999999991</v>
      </c>
      <c r="EX106" s="4">
        <f t="shared" si="8"/>
        <v>0.29722916666666671</v>
      </c>
      <c r="EY106" s="4">
        <f t="shared" si="9"/>
        <v>0.86137083333333331</v>
      </c>
      <c r="EZ106" s="4">
        <f t="shared" si="10"/>
        <v>0.14266666666666666</v>
      </c>
      <c r="FA106" s="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" t="str" cm="1">
        <f t="array" aca="1" ref="FE106" ca="1">CONCATENATE(INDIRECT(ADDRESS(1,MATCH(_xlfn.MINIFS(B106:EU106,metrics.est,"Time"),B106:EU106,0)+1)), ", ", INDIRECT(ADDRESS(2,MATCH(_xlfn.MINIFS(B106:EU106,metrics.est,"Time"),B106:EU106,0)+1)))</f>
        <v>k=50,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5">
        <v>0.64790000000000003</v>
      </c>
      <c r="AB107" s="5">
        <v>0.7218</v>
      </c>
      <c r="AC107" s="5">
        <v>0.39510000000000001</v>
      </c>
      <c r="AD107" s="5">
        <v>0.95620000000000005</v>
      </c>
      <c r="AE107" s="5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5">
        <v>0.68989999999999996</v>
      </c>
      <c r="AL107" s="5">
        <v>0.81489999999999996</v>
      </c>
      <c r="AM107" s="5">
        <v>0.33960000000000001</v>
      </c>
      <c r="AN107" s="5">
        <v>0.92879999999999996</v>
      </c>
      <c r="AO107" s="5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5">
        <v>0.83320000000000005</v>
      </c>
      <c r="AV107" s="5">
        <v>1.1791</v>
      </c>
      <c r="AW107" s="5">
        <v>0.19359999999999999</v>
      </c>
      <c r="AX107" s="5">
        <v>0.60170000000000001</v>
      </c>
      <c r="AY107" s="5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10"/>
      <c r="DD107" s="10"/>
      <c r="DE107" s="10"/>
      <c r="DF107" s="10"/>
      <c r="DG107" s="10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5">
        <v>0.73250000000000004</v>
      </c>
      <c r="DN107" s="5">
        <v>0.91590000000000005</v>
      </c>
      <c r="DO107" s="5">
        <v>0.28939999999999999</v>
      </c>
      <c r="DP107" s="5">
        <v>0.88959999999999995</v>
      </c>
      <c r="DQ107" s="5">
        <v>0.13780000000000001</v>
      </c>
      <c r="DR107" s="4">
        <v>0.83250000000000002</v>
      </c>
      <c r="DS107" s="4">
        <v>1.1791</v>
      </c>
      <c r="DT107" s="4">
        <v>0.19400000000000001</v>
      </c>
      <c r="DU107" s="4">
        <v>0.60370000000000001</v>
      </c>
      <c r="DV107" s="4">
        <v>4.1399999999999999E-2</v>
      </c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0.71555833333333341</v>
      </c>
      <c r="EW107" s="4">
        <f t="shared" si="7"/>
        <v>0.88287499999999997</v>
      </c>
      <c r="EX107" s="4">
        <f t="shared" si="8"/>
        <v>0.31484166666666663</v>
      </c>
      <c r="EY107" s="4">
        <f t="shared" si="9"/>
        <v>0.86137083333333331</v>
      </c>
      <c r="EZ107" s="4">
        <f t="shared" si="10"/>
        <v>0.18146666666666669</v>
      </c>
      <c r="FA107" s="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5">
        <v>0.66159999999999997</v>
      </c>
      <c r="AB108" s="5">
        <v>0.74539999999999995</v>
      </c>
      <c r="AC108" s="5">
        <v>0.37240000000000001</v>
      </c>
      <c r="AD108" s="5">
        <v>0.92910000000000004</v>
      </c>
      <c r="AE108" s="5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5">
        <v>0.69779999999999998</v>
      </c>
      <c r="AL108" s="5">
        <v>0.82630000000000003</v>
      </c>
      <c r="AM108" s="5">
        <v>0.3271</v>
      </c>
      <c r="AN108" s="5">
        <v>0.88649999999999995</v>
      </c>
      <c r="AO108" s="5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5">
        <v>0.85029999999999994</v>
      </c>
      <c r="AV108" s="5">
        <v>1.2181</v>
      </c>
      <c r="AW108" s="5">
        <v>0.18690000000000001</v>
      </c>
      <c r="AX108" s="5">
        <v>0.57530000000000003</v>
      </c>
      <c r="AY108" s="5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10"/>
      <c r="DD108" s="10"/>
      <c r="DE108" s="10"/>
      <c r="DF108" s="10"/>
      <c r="DG108" s="10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5">
        <v>0.74429999999999996</v>
      </c>
      <c r="DN108" s="5">
        <v>0.93540000000000001</v>
      </c>
      <c r="DO108" s="5">
        <v>0.28170000000000001</v>
      </c>
      <c r="DP108" s="5">
        <v>0.83509999999999995</v>
      </c>
      <c r="DQ108" s="5">
        <v>0.1399</v>
      </c>
      <c r="DR108" s="4">
        <v>0.84809999999999997</v>
      </c>
      <c r="DS108" s="4">
        <v>1.212</v>
      </c>
      <c r="DT108" s="4">
        <v>0.1885</v>
      </c>
      <c r="DU108" s="4">
        <v>0.57469999999999999</v>
      </c>
      <c r="DV108" s="4">
        <v>4.1799999999999997E-2</v>
      </c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0.72752083333333328</v>
      </c>
      <c r="EW108" s="4">
        <f t="shared" si="7"/>
        <v>0.90443750000000012</v>
      </c>
      <c r="EX108" s="4">
        <f t="shared" si="8"/>
        <v>0.29985833333333334</v>
      </c>
      <c r="EY108" s="4">
        <f t="shared" si="9"/>
        <v>0.8242124999999999</v>
      </c>
      <c r="EZ108" s="4">
        <f t="shared" si="10"/>
        <v>0.1773541666666667</v>
      </c>
      <c r="FA108" s="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5">
        <v>0.66930000000000001</v>
      </c>
      <c r="AB109" s="5">
        <v>0.76280000000000003</v>
      </c>
      <c r="AC109" s="5">
        <v>0.3669</v>
      </c>
      <c r="AD109" s="5">
        <v>0.92910000000000004</v>
      </c>
      <c r="AE109" s="5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5">
        <v>0.70189999999999997</v>
      </c>
      <c r="AL109" s="5">
        <v>0.83320000000000005</v>
      </c>
      <c r="AM109" s="5">
        <v>0.3261</v>
      </c>
      <c r="AN109" s="5">
        <v>0.88649999999999995</v>
      </c>
      <c r="AO109" s="5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5">
        <v>0.84079999999999999</v>
      </c>
      <c r="AV109" s="5">
        <v>1.1901999999999999</v>
      </c>
      <c r="AW109" s="5">
        <v>0.18940000000000001</v>
      </c>
      <c r="AX109" s="5">
        <v>0.57530000000000003</v>
      </c>
      <c r="AY109" s="5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10"/>
      <c r="DD109" s="10"/>
      <c r="DE109" s="10"/>
      <c r="DF109" s="10"/>
      <c r="DG109" s="10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5">
        <v>0.74370000000000003</v>
      </c>
      <c r="DN109" s="5">
        <v>0.93020000000000003</v>
      </c>
      <c r="DO109" s="5">
        <v>0.2883</v>
      </c>
      <c r="DP109" s="5">
        <v>0.83509999999999995</v>
      </c>
      <c r="DQ109" s="5">
        <v>0.13789999999999999</v>
      </c>
      <c r="DR109" s="4">
        <v>0.83940000000000003</v>
      </c>
      <c r="DS109" s="4">
        <v>1.1863999999999999</v>
      </c>
      <c r="DT109" s="4">
        <v>0.191</v>
      </c>
      <c r="DU109" s="4">
        <v>0.57469999999999999</v>
      </c>
      <c r="DV109" s="4">
        <v>4.2500000000000003E-2</v>
      </c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0.72898750000000012</v>
      </c>
      <c r="EW109" s="4">
        <f t="shared" si="7"/>
        <v>0.90468333333333295</v>
      </c>
      <c r="EX109" s="4">
        <f t="shared" si="8"/>
        <v>0.30090833333333328</v>
      </c>
      <c r="EY109" s="4">
        <f t="shared" si="9"/>
        <v>0.8242124999999999</v>
      </c>
      <c r="EZ109" s="4">
        <f t="shared" si="10"/>
        <v>0.17853750000000002</v>
      </c>
      <c r="FA109" s="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5">
        <v>0.69220000000000004</v>
      </c>
      <c r="AB110" s="5">
        <v>0.81179999999999997</v>
      </c>
      <c r="AC110" s="5">
        <v>0.35120000000000001</v>
      </c>
      <c r="AD110" s="5">
        <v>0.95320000000000005</v>
      </c>
      <c r="AE110" s="5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5">
        <v>0.76170000000000004</v>
      </c>
      <c r="AL110" s="5">
        <v>0.98209999999999997</v>
      </c>
      <c r="AM110" s="5">
        <v>0.30159999999999998</v>
      </c>
      <c r="AN110" s="5">
        <v>0.53920000000000001</v>
      </c>
      <c r="AO110" s="5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5">
        <v>0.91559999999999997</v>
      </c>
      <c r="AV110" s="5">
        <v>1.4031</v>
      </c>
      <c r="AW110" s="5">
        <v>0.1986</v>
      </c>
      <c r="AX110" s="5">
        <v>0.1444</v>
      </c>
      <c r="AY110" s="5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>
        <v>0.70699999999999996</v>
      </c>
      <c r="DD110" s="5">
        <v>0.84809999999999997</v>
      </c>
      <c r="DE110" s="5">
        <v>0.3382</v>
      </c>
      <c r="DF110" s="5">
        <v>0.85119999999999996</v>
      </c>
      <c r="DG110" s="5">
        <v>0.78390000000000004</v>
      </c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>
        <v>0.7964</v>
      </c>
      <c r="DN110" s="5">
        <v>1.0676000000000001</v>
      </c>
      <c r="DO110" s="5">
        <v>0.28050000000000003</v>
      </c>
      <c r="DP110" s="5">
        <v>0.41310000000000002</v>
      </c>
      <c r="DQ110" s="5">
        <v>0.26800000000000002</v>
      </c>
      <c r="DR110" s="4">
        <v>0.92149999999999999</v>
      </c>
      <c r="DS110" s="4">
        <v>1.4095</v>
      </c>
      <c r="DT110" s="4">
        <v>0.22509999999999999</v>
      </c>
      <c r="DU110" s="4">
        <v>0.14710000000000001</v>
      </c>
      <c r="DV110" s="4">
        <v>5.3600000000000002E-2</v>
      </c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0.77069999999999994</v>
      </c>
      <c r="EW110" s="4">
        <f t="shared" si="7"/>
        <v>1.011104</v>
      </c>
      <c r="EX110" s="4">
        <f t="shared" si="8"/>
        <v>0.29915599999999998</v>
      </c>
      <c r="EY110" s="4">
        <f t="shared" si="9"/>
        <v>0.60394400000000004</v>
      </c>
      <c r="EZ110" s="4">
        <f t="shared" si="10"/>
        <v>0.62025600000000014</v>
      </c>
      <c r="FA110" s="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" t="str" cm="1">
        <f t="array" aca="1" ref="FE110" ca="1">CONCATENATE(INDIRECT(ADDRESS(1,MATCH(_xlfn.MINIFS(B110:EU110,metrics.est,"Time"),B110:EU110,0)+1)), ", ", INDIRECT(ADDRESS(2,MATCH(_xlfn.MINIFS(B110:EU110,metrics.est,"Time"),B110:EU110,0)+1)))</f>
        <v>k=50,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5">
        <v>0.67100000000000004</v>
      </c>
      <c r="AB111" s="5">
        <v>0.76070000000000004</v>
      </c>
      <c r="AC111" s="5">
        <v>0.3599</v>
      </c>
      <c r="AD111" s="5">
        <v>0.96309999999999996</v>
      </c>
      <c r="AE111" s="5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5">
        <v>0.68479999999999996</v>
      </c>
      <c r="AL111" s="5">
        <v>0.79359999999999997</v>
      </c>
      <c r="AM111" s="5">
        <v>0.33360000000000001</v>
      </c>
      <c r="AN111" s="5">
        <v>0.94199999999999995</v>
      </c>
      <c r="AO111" s="5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5">
        <v>0.76659999999999995</v>
      </c>
      <c r="AV111" s="5">
        <v>0.99260000000000004</v>
      </c>
      <c r="AW111" s="5">
        <v>0.2485</v>
      </c>
      <c r="AX111" s="5">
        <v>0.80810000000000004</v>
      </c>
      <c r="AY111" s="5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>
        <v>0.67559999999999998</v>
      </c>
      <c r="DD111" s="5">
        <v>0.77239999999999998</v>
      </c>
      <c r="DE111" s="5">
        <v>0.34620000000000001</v>
      </c>
      <c r="DF111" s="5">
        <v>0.95499999999999996</v>
      </c>
      <c r="DG111" s="5">
        <v>0.20610000000000001</v>
      </c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>
        <v>0.70220000000000005</v>
      </c>
      <c r="DN111" s="5">
        <v>0.83399999999999996</v>
      </c>
      <c r="DO111" s="5">
        <v>0.31180000000000002</v>
      </c>
      <c r="DP111" s="5">
        <v>0.91490000000000005</v>
      </c>
      <c r="DQ111" s="5">
        <v>0.13200000000000001</v>
      </c>
      <c r="DR111" s="4">
        <v>0.76780000000000004</v>
      </c>
      <c r="DS111" s="4">
        <v>0.99739999999999995</v>
      </c>
      <c r="DT111" s="4">
        <v>0.25230000000000002</v>
      </c>
      <c r="DU111" s="4">
        <v>0.80879999999999996</v>
      </c>
      <c r="DV111" s="4">
        <v>4.2000000000000003E-2</v>
      </c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0.70005600000000001</v>
      </c>
      <c r="EW111" s="4">
        <f t="shared" si="7"/>
        <v>0.83061199999999991</v>
      </c>
      <c r="EX111" s="4">
        <f t="shared" si="8"/>
        <v>0.31895199999999996</v>
      </c>
      <c r="EY111" s="4">
        <f t="shared" si="9"/>
        <v>0.91673599999999977</v>
      </c>
      <c r="EZ111" s="4">
        <f t="shared" si="10"/>
        <v>0.17240800000000003</v>
      </c>
      <c r="FA111" s="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5">
        <v>0.64070000000000005</v>
      </c>
      <c r="AB112" s="5">
        <v>0.6956</v>
      </c>
      <c r="AC112" s="5">
        <v>0.39269999999999999</v>
      </c>
      <c r="AD112" s="5">
        <v>0.96309999999999996</v>
      </c>
      <c r="AE112" s="5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5">
        <v>0.6633</v>
      </c>
      <c r="AL112" s="5">
        <v>0.74580000000000002</v>
      </c>
      <c r="AM112" s="5">
        <v>0.3538</v>
      </c>
      <c r="AN112" s="5">
        <v>0.94199999999999995</v>
      </c>
      <c r="AO112" s="5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5">
        <v>0.80940000000000001</v>
      </c>
      <c r="AV112" s="5">
        <v>1.1187</v>
      </c>
      <c r="AW112" s="5">
        <v>0.21779999999999999</v>
      </c>
      <c r="AX112" s="5">
        <v>0.80810000000000004</v>
      </c>
      <c r="AY112" s="5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>
        <v>0.64949999999999997</v>
      </c>
      <c r="DD112" s="5">
        <v>0.71509999999999996</v>
      </c>
      <c r="DE112" s="5">
        <v>0.37559999999999999</v>
      </c>
      <c r="DF112" s="5">
        <v>0.95499999999999996</v>
      </c>
      <c r="DG112" s="5">
        <v>0.1981</v>
      </c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>
        <v>0.69120000000000004</v>
      </c>
      <c r="DN112" s="5">
        <v>0.81240000000000001</v>
      </c>
      <c r="DO112" s="5">
        <v>0.31319999999999998</v>
      </c>
      <c r="DP112" s="5">
        <v>0.91490000000000005</v>
      </c>
      <c r="DQ112" s="5">
        <v>0.13150000000000001</v>
      </c>
      <c r="DR112" s="4">
        <v>0.80900000000000005</v>
      </c>
      <c r="DS112" s="4">
        <v>1.1195999999999999</v>
      </c>
      <c r="DT112" s="4">
        <v>0.22159999999999999</v>
      </c>
      <c r="DU112" s="4">
        <v>0.80879999999999996</v>
      </c>
      <c r="DV112" s="4">
        <v>4.1500000000000002E-2</v>
      </c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0.69089599999999995</v>
      </c>
      <c r="EW112" s="4">
        <f t="shared" si="7"/>
        <v>0.817828</v>
      </c>
      <c r="EX112" s="4">
        <f t="shared" si="8"/>
        <v>0.33026800000000001</v>
      </c>
      <c r="EY112" s="4">
        <f t="shared" si="9"/>
        <v>0.91673599999999977</v>
      </c>
      <c r="EZ112" s="4">
        <f t="shared" si="10"/>
        <v>0.16940000000000002</v>
      </c>
      <c r="FA112" s="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5">
        <v>0.62450000000000006</v>
      </c>
      <c r="AB113" s="5">
        <v>0.66769999999999996</v>
      </c>
      <c r="AC113" s="5">
        <v>0.4148</v>
      </c>
      <c r="AD113" s="5">
        <v>0.96309999999999996</v>
      </c>
      <c r="AE113" s="5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5">
        <v>0.65559999999999996</v>
      </c>
      <c r="AL113" s="5">
        <v>0.73340000000000005</v>
      </c>
      <c r="AM113" s="5">
        <v>0.3634</v>
      </c>
      <c r="AN113" s="5">
        <v>0.94199999999999995</v>
      </c>
      <c r="AO113" s="5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5">
        <v>0.81640000000000001</v>
      </c>
      <c r="AV113" s="5">
        <v>1.1371</v>
      </c>
      <c r="AW113" s="5">
        <v>0.21490000000000001</v>
      </c>
      <c r="AX113" s="5">
        <v>0.80810000000000004</v>
      </c>
      <c r="AY113" s="5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>
        <v>0.63700000000000001</v>
      </c>
      <c r="DD113" s="5">
        <v>0.69340000000000002</v>
      </c>
      <c r="DE113" s="5">
        <v>0.39389999999999997</v>
      </c>
      <c r="DF113" s="5">
        <v>0.95499999999999996</v>
      </c>
      <c r="DG113" s="5">
        <v>0.1976</v>
      </c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>
        <v>0.69169999999999998</v>
      </c>
      <c r="DN113" s="5">
        <v>0.81740000000000002</v>
      </c>
      <c r="DO113" s="5">
        <v>0.31119999999999998</v>
      </c>
      <c r="DP113" s="5">
        <v>0.91490000000000005</v>
      </c>
      <c r="DQ113" s="5">
        <v>0.13</v>
      </c>
      <c r="DR113" s="4">
        <v>0.81569999999999998</v>
      </c>
      <c r="DS113" s="4">
        <v>1.1377999999999999</v>
      </c>
      <c r="DT113" s="4">
        <v>0.21909999999999999</v>
      </c>
      <c r="DU113" s="4">
        <v>0.80879999999999996</v>
      </c>
      <c r="DV113" s="4">
        <v>4.1799999999999997E-2</v>
      </c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0.68503200000000009</v>
      </c>
      <c r="EW113" s="4">
        <f t="shared" si="7"/>
        <v>0.80994799999999989</v>
      </c>
      <c r="EX113" s="4">
        <f t="shared" si="8"/>
        <v>0.33944799999999992</v>
      </c>
      <c r="EY113" s="4">
        <f t="shared" si="9"/>
        <v>0.91673599999999977</v>
      </c>
      <c r="EZ113" s="4">
        <f t="shared" si="10"/>
        <v>0.16800399999999999</v>
      </c>
      <c r="FA113" s="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x14ac:dyDescent="0.2">
      <c r="A114" s="1" t="s">
        <v>227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5">
        <v>0.65110000000000001</v>
      </c>
      <c r="AB114" s="5">
        <v>0.72589999999999999</v>
      </c>
      <c r="AC114" s="5">
        <v>0.39539999999999997</v>
      </c>
      <c r="AD114" s="5">
        <v>0.96299999999999997</v>
      </c>
      <c r="AE114" s="5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5">
        <v>0.67659999999999998</v>
      </c>
      <c r="AL114" s="5">
        <v>0.78680000000000005</v>
      </c>
      <c r="AM114" s="5">
        <v>0.35049999999999998</v>
      </c>
      <c r="AN114" s="5">
        <v>0.9415</v>
      </c>
      <c r="AO114" s="5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5">
        <v>0.82240000000000002</v>
      </c>
      <c r="AV114" s="5">
        <v>1.1486000000000001</v>
      </c>
      <c r="AW114" s="5">
        <v>0.2127</v>
      </c>
      <c r="AX114" s="5">
        <v>0.68010000000000004</v>
      </c>
      <c r="AY114" s="5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5">
        <v>0.66149999999999998</v>
      </c>
      <c r="BF114" s="5">
        <v>0.75060000000000004</v>
      </c>
      <c r="BG114" s="5">
        <v>0.37840000000000001</v>
      </c>
      <c r="BH114" s="5">
        <v>0.95550000000000002</v>
      </c>
      <c r="BI114" s="5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5">
        <v>0.71450000000000002</v>
      </c>
      <c r="BP114" s="5">
        <v>0.88070000000000004</v>
      </c>
      <c r="BQ114" s="5">
        <v>0.3014</v>
      </c>
      <c r="BR114" s="5">
        <v>0.91</v>
      </c>
      <c r="BS114" s="5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5">
        <v>0.64900000000000002</v>
      </c>
      <c r="BZ114" s="5">
        <v>0.72270000000000001</v>
      </c>
      <c r="CA114" s="5">
        <v>0.39529999999999998</v>
      </c>
      <c r="CB114" s="5">
        <v>0.96289999999999998</v>
      </c>
      <c r="CC114" s="5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0"/>
      <c r="CJ114" s="10"/>
      <c r="CK114" s="10"/>
      <c r="CL114" s="10"/>
      <c r="CM114" s="10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5">
        <v>0.82130000000000003</v>
      </c>
      <c r="CT114" s="5">
        <v>1.1476999999999999</v>
      </c>
      <c r="CU114" s="5">
        <v>0.218</v>
      </c>
      <c r="CV114" s="5">
        <v>0.67959999999999998</v>
      </c>
      <c r="CW114" s="5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5">
        <v>0.71460000000000001</v>
      </c>
      <c r="DN114" s="5">
        <v>0.88070000000000004</v>
      </c>
      <c r="DO114" s="5">
        <v>0.30009999999999998</v>
      </c>
      <c r="DP114" s="5">
        <v>0.91049999999999998</v>
      </c>
      <c r="DQ114" s="5">
        <v>0.18540000000000001</v>
      </c>
      <c r="DR114" s="4">
        <v>0.82050000000000001</v>
      </c>
      <c r="DS114" s="4">
        <v>1.1456</v>
      </c>
      <c r="DT114" s="4">
        <v>0.2172</v>
      </c>
      <c r="DU114" s="4">
        <v>0.6794</v>
      </c>
      <c r="DV114" s="4">
        <v>4.8500000000000001E-2</v>
      </c>
      <c r="DW114" s="5"/>
      <c r="DX114" s="5"/>
      <c r="DY114" s="5"/>
      <c r="DZ114" s="5"/>
      <c r="EA114" s="5"/>
      <c r="EB114" s="4"/>
      <c r="EC114" s="4"/>
      <c r="ED114" s="4"/>
      <c r="EE114" s="4"/>
      <c r="EF114" s="4"/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>
        <f t="shared" si="26"/>
        <v>0.71087647058823533</v>
      </c>
      <c r="EW114" s="4">
        <f t="shared" si="7"/>
        <v>0.87287058823529418</v>
      </c>
      <c r="EX114" s="4">
        <f t="shared" si="8"/>
        <v>0.32181764705882349</v>
      </c>
      <c r="EY114" s="4">
        <f t="shared" si="9"/>
        <v>0.87999999999999989</v>
      </c>
      <c r="EZ114" s="4">
        <f t="shared" si="10"/>
        <v>0.22696470588235299</v>
      </c>
      <c r="FA114" s="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5">
        <v>0.67490000000000006</v>
      </c>
      <c r="AB115" s="5">
        <v>0.78149999999999997</v>
      </c>
      <c r="AC115" s="5">
        <v>0.3231</v>
      </c>
      <c r="AD115" s="5">
        <v>0.94140000000000001</v>
      </c>
      <c r="AE115" s="5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5">
        <v>0.69820000000000004</v>
      </c>
      <c r="AL115" s="5">
        <v>0.83420000000000005</v>
      </c>
      <c r="AM115" s="5">
        <v>0.27700000000000002</v>
      </c>
      <c r="AN115" s="5">
        <v>0.90310000000000001</v>
      </c>
      <c r="AO115" s="5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5">
        <v>0.81279999999999997</v>
      </c>
      <c r="AV115" s="5">
        <v>1.1191</v>
      </c>
      <c r="AW115" s="5">
        <v>0.1585</v>
      </c>
      <c r="AX115" s="5">
        <v>0.62360000000000004</v>
      </c>
      <c r="AY115" s="5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>
        <v>0.68400000000000005</v>
      </c>
      <c r="DD115" s="5">
        <v>0.80179999999999996</v>
      </c>
      <c r="DE115" s="5">
        <v>0.30020000000000002</v>
      </c>
      <c r="DF115" s="5">
        <v>0.9274</v>
      </c>
      <c r="DG115" s="5">
        <v>1.26E-2</v>
      </c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>
        <v>0.72670000000000001</v>
      </c>
      <c r="DN115" s="5">
        <v>0.90080000000000005</v>
      </c>
      <c r="DO115" s="5">
        <v>0.2404</v>
      </c>
      <c r="DP115" s="5">
        <v>0.84989999999999999</v>
      </c>
      <c r="DQ115" s="5">
        <v>6.1000000000000004E-3</v>
      </c>
      <c r="DR115" s="4">
        <v>0.81169999999999998</v>
      </c>
      <c r="DS115" s="4">
        <v>1.1180000000000001</v>
      </c>
      <c r="DT115" s="4">
        <v>0.16089999999999999</v>
      </c>
      <c r="DU115" s="4">
        <v>0.62370000000000003</v>
      </c>
      <c r="DV115" s="4">
        <v>2.7000000000000001E-3</v>
      </c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0.71952800000000006</v>
      </c>
      <c r="EW115" s="4">
        <f t="shared" si="7"/>
        <v>0.88768000000000014</v>
      </c>
      <c r="EX115" s="4">
        <f t="shared" si="8"/>
        <v>0.258328</v>
      </c>
      <c r="EY115" s="4">
        <f t="shared" si="9"/>
        <v>0.84900400000000009</v>
      </c>
      <c r="EZ115" s="4">
        <f t="shared" si="10"/>
        <v>1.2580000000000001E-2</v>
      </c>
      <c r="FA115" s="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5">
        <v>0.67390000000000005</v>
      </c>
      <c r="AB116" s="5">
        <v>0.77949999999999997</v>
      </c>
      <c r="AC116" s="5">
        <v>0.33189999999999997</v>
      </c>
      <c r="AD116" s="5">
        <v>0.94889999999999997</v>
      </c>
      <c r="AE116" s="5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5">
        <v>0.69569999999999999</v>
      </c>
      <c r="AL116" s="5">
        <v>0.83020000000000005</v>
      </c>
      <c r="AM116" s="5">
        <v>0.28689999999999999</v>
      </c>
      <c r="AN116" s="5">
        <v>0.91400000000000003</v>
      </c>
      <c r="AO116" s="5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5">
        <v>0.80820000000000003</v>
      </c>
      <c r="AV116" s="5">
        <v>1.1085</v>
      </c>
      <c r="AW116" s="5">
        <v>0.1646</v>
      </c>
      <c r="AX116" s="5">
        <v>0.63200000000000001</v>
      </c>
      <c r="AY116" s="5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5">
        <v>0.69589999999999996</v>
      </c>
      <c r="CJ116" s="5">
        <v>0.83040000000000003</v>
      </c>
      <c r="CK116" s="5">
        <v>0.28660000000000002</v>
      </c>
      <c r="CL116" s="5">
        <v>0.91479999999999995</v>
      </c>
      <c r="CM116" s="5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10"/>
      <c r="DD116" s="10"/>
      <c r="DE116" s="10"/>
      <c r="DF116" s="10"/>
      <c r="DG116" s="10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5">
        <v>0.72299999999999998</v>
      </c>
      <c r="DN116" s="5">
        <v>0.89359999999999995</v>
      </c>
      <c r="DO116" s="5">
        <v>0.2495</v>
      </c>
      <c r="DP116" s="5">
        <v>0.86329999999999996</v>
      </c>
      <c r="DQ116" s="5">
        <v>1.7899999999999999E-2</v>
      </c>
      <c r="DR116" s="4">
        <v>0.80769999999999997</v>
      </c>
      <c r="DS116" s="4">
        <v>1.1082000000000001</v>
      </c>
      <c r="DT116" s="4">
        <v>0.1661</v>
      </c>
      <c r="DU116" s="4">
        <v>0.63190000000000002</v>
      </c>
      <c r="DV116" s="4">
        <v>6.3E-3</v>
      </c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0.71725200000000011</v>
      </c>
      <c r="EW116" s="4">
        <f t="shared" si="7"/>
        <v>0.88330399999999998</v>
      </c>
      <c r="EX116" s="4">
        <f t="shared" si="8"/>
        <v>0.26711200000000007</v>
      </c>
      <c r="EY116" s="4">
        <f t="shared" si="9"/>
        <v>0.85796400000000006</v>
      </c>
      <c r="EZ116" s="4">
        <f t="shared" si="10"/>
        <v>3.3843999999999999E-2</v>
      </c>
      <c r="FA116" s="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5">
        <v>0.67710000000000004</v>
      </c>
      <c r="AB117" s="5">
        <v>0.79139999999999999</v>
      </c>
      <c r="AC117" s="5">
        <v>0.33179999999999998</v>
      </c>
      <c r="AD117" s="5">
        <v>0.94550000000000001</v>
      </c>
      <c r="AE117" s="5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5">
        <v>0.70420000000000005</v>
      </c>
      <c r="AL117" s="5">
        <v>0.85329999999999995</v>
      </c>
      <c r="AM117" s="5">
        <v>0.27210000000000001</v>
      </c>
      <c r="AN117" s="5">
        <v>0.90480000000000005</v>
      </c>
      <c r="AO117" s="5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5">
        <v>0.82020000000000004</v>
      </c>
      <c r="AV117" s="5">
        <v>1.1407</v>
      </c>
      <c r="AW117" s="5">
        <v>0.15709999999999999</v>
      </c>
      <c r="AX117" s="5">
        <v>0.62670000000000003</v>
      </c>
      <c r="AY117" s="5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>
        <v>0.68710000000000004</v>
      </c>
      <c r="DD117" s="5">
        <v>0.81389999999999996</v>
      </c>
      <c r="DE117" s="5">
        <v>0.30170000000000002</v>
      </c>
      <c r="DF117" s="5">
        <v>0.93089999999999995</v>
      </c>
      <c r="DG117" s="5">
        <v>2.7199999999999998E-2</v>
      </c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>
        <v>0.73750000000000004</v>
      </c>
      <c r="DN117" s="5">
        <v>0.93189999999999995</v>
      </c>
      <c r="DO117" s="5">
        <v>0.2354</v>
      </c>
      <c r="DP117" s="5">
        <v>0.84719999999999995</v>
      </c>
      <c r="DQ117" s="5">
        <v>1.23E-2</v>
      </c>
      <c r="DR117" s="4">
        <v>0.81969999999999998</v>
      </c>
      <c r="DS117" s="4">
        <v>1.1406000000000001</v>
      </c>
      <c r="DT117" s="4">
        <v>0.16009999999999999</v>
      </c>
      <c r="DU117" s="4">
        <v>0.62709999999999999</v>
      </c>
      <c r="DV117" s="4">
        <v>4.5999999999999999E-3</v>
      </c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0.725495</v>
      </c>
      <c r="EW117" s="4">
        <f t="shared" si="7"/>
        <v>0.90691499999999992</v>
      </c>
      <c r="EX117" s="4">
        <f t="shared" si="8"/>
        <v>0.25856500000000004</v>
      </c>
      <c r="EY117" s="4">
        <f t="shared" si="9"/>
        <v>0.85074499999999986</v>
      </c>
      <c r="EZ117" s="4">
        <f t="shared" si="10"/>
        <v>2.3269999999999999E-2</v>
      </c>
      <c r="FA117" s="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5">
        <v>0.76519999999999999</v>
      </c>
      <c r="AB118" s="5">
        <v>0.99080000000000001</v>
      </c>
      <c r="AC118" s="5">
        <v>0.19869999999999999</v>
      </c>
      <c r="AD118" s="5">
        <v>0.66839999999999999</v>
      </c>
      <c r="AE118" s="5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5">
        <v>0.82689999999999997</v>
      </c>
      <c r="AL118" s="5">
        <v>1.1496999999999999</v>
      </c>
      <c r="AM118" s="5">
        <v>0.15559999999999999</v>
      </c>
      <c r="AN118" s="5">
        <v>0.41589999999999999</v>
      </c>
      <c r="AO118" s="5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5">
        <v>0.84089999999999998</v>
      </c>
      <c r="AV118" s="5">
        <v>1.1593</v>
      </c>
      <c r="AW118" s="5">
        <v>8.77E-2</v>
      </c>
      <c r="AX118" s="5">
        <v>0.12670000000000001</v>
      </c>
      <c r="AY118" s="5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>
        <v>0.79800000000000004</v>
      </c>
      <c r="DD118" s="5">
        <v>1.0722</v>
      </c>
      <c r="DE118" s="5">
        <v>0.17230000000000001</v>
      </c>
      <c r="DF118" s="5">
        <v>0.54720000000000002</v>
      </c>
      <c r="DG118" s="5">
        <v>0.1198</v>
      </c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>
        <v>0.84940000000000004</v>
      </c>
      <c r="DN118" s="5">
        <v>1.2059</v>
      </c>
      <c r="DO118" s="5">
        <v>0.13020000000000001</v>
      </c>
      <c r="DP118" s="5">
        <v>0.29880000000000001</v>
      </c>
      <c r="DQ118" s="5">
        <v>9.2999999999999999E-2</v>
      </c>
      <c r="DR118" s="4">
        <v>0.84799999999999998</v>
      </c>
      <c r="DS118" s="4">
        <v>1.1857</v>
      </c>
      <c r="DT118" s="4">
        <v>7.8200000000000006E-2</v>
      </c>
      <c r="DU118" s="4">
        <v>0.12690000000000001</v>
      </c>
      <c r="DV118" s="4">
        <v>4.8800000000000003E-2</v>
      </c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0.81707999999999981</v>
      </c>
      <c r="EW118" s="4">
        <f t="shared" si="7"/>
        <v>1.1199499999999998</v>
      </c>
      <c r="EX118" s="4">
        <f t="shared" si="8"/>
        <v>0.14971499999999999</v>
      </c>
      <c r="EY118" s="4">
        <f t="shared" si="9"/>
        <v>0.41081500000000004</v>
      </c>
      <c r="EZ118" s="4">
        <f t="shared" si="10"/>
        <v>0.11785500000000002</v>
      </c>
      <c r="FA118" s="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5">
        <v>0.67149999999999999</v>
      </c>
      <c r="AB119" s="5">
        <v>0.77629999999999999</v>
      </c>
      <c r="AC119" s="5">
        <v>0.34410000000000002</v>
      </c>
      <c r="AD119" s="5">
        <v>0.94</v>
      </c>
      <c r="AE119" s="5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5">
        <v>0.69910000000000005</v>
      </c>
      <c r="AL119" s="5">
        <v>0.83909999999999996</v>
      </c>
      <c r="AM119" s="5">
        <v>0.2883</v>
      </c>
      <c r="AN119" s="5">
        <v>0.89549999999999996</v>
      </c>
      <c r="AO119" s="5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5">
        <v>0.81120000000000003</v>
      </c>
      <c r="AV119" s="5">
        <v>1.1140000000000001</v>
      </c>
      <c r="AW119" s="5">
        <v>0.13850000000000001</v>
      </c>
      <c r="AX119" s="5">
        <v>0.58740000000000003</v>
      </c>
      <c r="AY119" s="5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>
        <v>0.68130000000000002</v>
      </c>
      <c r="DD119" s="5">
        <v>0.79769999999999996</v>
      </c>
      <c r="DE119" s="5">
        <v>0.31969999999999998</v>
      </c>
      <c r="DF119" s="5">
        <v>0.92379999999999995</v>
      </c>
      <c r="DG119" s="5">
        <v>2.06E-2</v>
      </c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>
        <v>0.73460000000000003</v>
      </c>
      <c r="DN119" s="5">
        <v>0.92220000000000002</v>
      </c>
      <c r="DO119" s="5">
        <v>0.24199999999999999</v>
      </c>
      <c r="DP119" s="5">
        <v>0.83220000000000005</v>
      </c>
      <c r="DQ119" s="5">
        <v>9.4999999999999998E-3</v>
      </c>
      <c r="DR119" s="4">
        <v>0.81059999999999999</v>
      </c>
      <c r="DS119" s="4">
        <v>1.1146</v>
      </c>
      <c r="DT119" s="4">
        <v>0.1404</v>
      </c>
      <c r="DU119" s="4">
        <v>0.58689999999999998</v>
      </c>
      <c r="DV119" s="4">
        <v>3.5999999999999999E-3</v>
      </c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0.71997200000000006</v>
      </c>
      <c r="EW119" s="4">
        <f t="shared" si="7"/>
        <v>0.89057599999999992</v>
      </c>
      <c r="EX119" s="4">
        <f t="shared" si="8"/>
        <v>0.26462399999999997</v>
      </c>
      <c r="EY119" s="4">
        <f t="shared" si="9"/>
        <v>0.83566000000000007</v>
      </c>
      <c r="EZ119" s="4">
        <f t="shared" si="10"/>
        <v>1.8864000000000002E-2</v>
      </c>
      <c r="FA119" s="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5">
        <v>0.67249999999999999</v>
      </c>
      <c r="AB120" s="5">
        <v>0.77639999999999998</v>
      </c>
      <c r="AC120" s="5">
        <v>0.32900000000000001</v>
      </c>
      <c r="AD120" s="5">
        <v>0.94130000000000003</v>
      </c>
      <c r="AE120" s="5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5">
        <v>0.69520000000000004</v>
      </c>
      <c r="AL120" s="5">
        <v>0.82730000000000004</v>
      </c>
      <c r="AM120" s="5">
        <v>0.28449999999999998</v>
      </c>
      <c r="AN120" s="5">
        <v>0.90269999999999995</v>
      </c>
      <c r="AO120" s="5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5">
        <v>0.81059999999999999</v>
      </c>
      <c r="AV120" s="5">
        <v>1.1140000000000001</v>
      </c>
      <c r="AW120" s="5">
        <v>0.15989999999999999</v>
      </c>
      <c r="AX120" s="5">
        <v>0.62870000000000004</v>
      </c>
      <c r="AY120" s="5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>
        <v>0.68149999999999999</v>
      </c>
      <c r="DD120" s="5">
        <v>0.79620000000000002</v>
      </c>
      <c r="DE120" s="5">
        <v>0.30690000000000001</v>
      </c>
      <c r="DF120" s="5">
        <v>0.92720000000000002</v>
      </c>
      <c r="DG120" s="5">
        <v>1.3299999999999999E-2</v>
      </c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>
        <v>0.72399999999999998</v>
      </c>
      <c r="DN120" s="5">
        <v>0.89470000000000005</v>
      </c>
      <c r="DO120" s="5">
        <v>0.24490000000000001</v>
      </c>
      <c r="DP120" s="5">
        <v>0.84940000000000004</v>
      </c>
      <c r="DQ120" s="5">
        <v>6.4999999999999997E-3</v>
      </c>
      <c r="DR120" s="4">
        <v>0.80959999999999999</v>
      </c>
      <c r="DS120" s="4">
        <v>1.1125</v>
      </c>
      <c r="DT120" s="4">
        <v>0.1623</v>
      </c>
      <c r="DU120" s="4">
        <v>0.62890000000000001</v>
      </c>
      <c r="DV120" s="4">
        <v>2.7000000000000001E-3</v>
      </c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0.71701599999999988</v>
      </c>
      <c r="EW120" s="4">
        <f t="shared" si="7"/>
        <v>0.88192399999999993</v>
      </c>
      <c r="EX120" s="4">
        <f t="shared" si="8"/>
        <v>0.26389600000000007</v>
      </c>
      <c r="EY120" s="4">
        <f t="shared" si="9"/>
        <v>0.84987199999999996</v>
      </c>
      <c r="EZ120" s="4">
        <f t="shared" si="10"/>
        <v>1.3028E-2</v>
      </c>
      <c r="FA120" s="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5">
        <v>0.75419999999999998</v>
      </c>
      <c r="AB121" s="5">
        <v>0.96379999999999999</v>
      </c>
      <c r="AC121" s="5">
        <v>0.25030000000000002</v>
      </c>
      <c r="AD121" s="5">
        <v>0.70899999999999996</v>
      </c>
      <c r="AE121" s="5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5">
        <v>0.78349999999999997</v>
      </c>
      <c r="AL121" s="5">
        <v>1.0351999999999999</v>
      </c>
      <c r="AM121" s="5">
        <v>0.21679999999999999</v>
      </c>
      <c r="AN121" s="5">
        <v>0.61809999999999998</v>
      </c>
      <c r="AO121" s="5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5">
        <v>0.84550000000000003</v>
      </c>
      <c r="AV121" s="5">
        <v>1.2104999999999999</v>
      </c>
      <c r="AW121" s="5">
        <v>0.14560000000000001</v>
      </c>
      <c r="AX121" s="5">
        <v>0.49099999999999999</v>
      </c>
      <c r="AY121" s="5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>
        <v>0.76659999999999995</v>
      </c>
      <c r="DD121" s="5">
        <v>0.99129999999999996</v>
      </c>
      <c r="DE121" s="5">
        <v>0.23380000000000001</v>
      </c>
      <c r="DF121" s="5">
        <v>0.67379999999999995</v>
      </c>
      <c r="DG121" s="5">
        <v>1.26E-2</v>
      </c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>
        <v>0.80879999999999996</v>
      </c>
      <c r="DN121" s="5">
        <v>1.1041000000000001</v>
      </c>
      <c r="DO121" s="5">
        <v>0.19289999999999999</v>
      </c>
      <c r="DP121" s="5">
        <v>0.53720000000000001</v>
      </c>
      <c r="DQ121" s="5">
        <v>5.8999999999999999E-3</v>
      </c>
      <c r="DR121" s="4">
        <v>0.84309999999999996</v>
      </c>
      <c r="DS121" s="4">
        <v>1.2064999999999999</v>
      </c>
      <c r="DT121" s="4">
        <v>0.1489</v>
      </c>
      <c r="DU121" s="4">
        <v>0.49249999999999999</v>
      </c>
      <c r="DV121" s="4">
        <v>2.5000000000000001E-3</v>
      </c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0.79204399999999997</v>
      </c>
      <c r="EW121" s="4">
        <f t="shared" si="7"/>
        <v>1.0611439999999999</v>
      </c>
      <c r="EX121" s="4">
        <f t="shared" si="8"/>
        <v>0.206016</v>
      </c>
      <c r="EY121" s="4">
        <f t="shared" si="9"/>
        <v>0.60611199999999987</v>
      </c>
      <c r="EZ121" s="4">
        <f t="shared" si="10"/>
        <v>1.1939999999999999E-2</v>
      </c>
      <c r="FA121" s="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5">
        <v>0.67600000000000005</v>
      </c>
      <c r="AB122" s="5">
        <v>0.78320000000000001</v>
      </c>
      <c r="AC122" s="5">
        <v>0.32329999999999998</v>
      </c>
      <c r="AD122" s="5">
        <v>0.94140000000000001</v>
      </c>
      <c r="AE122" s="5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5">
        <v>0.69869999999999999</v>
      </c>
      <c r="AL122" s="5">
        <v>0.83460000000000001</v>
      </c>
      <c r="AM122" s="5">
        <v>0.2777</v>
      </c>
      <c r="AN122" s="5">
        <v>0.90310000000000001</v>
      </c>
      <c r="AO122" s="5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5">
        <v>0.80920000000000003</v>
      </c>
      <c r="AV122" s="5">
        <v>1.1103000000000001</v>
      </c>
      <c r="AW122" s="5">
        <v>0.17810000000000001</v>
      </c>
      <c r="AX122" s="5">
        <v>0.62360000000000004</v>
      </c>
      <c r="AY122" s="5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>
        <v>0.68479999999999996</v>
      </c>
      <c r="DD122" s="5">
        <v>0.80279999999999996</v>
      </c>
      <c r="DE122" s="5">
        <v>0.30020000000000002</v>
      </c>
      <c r="DF122" s="5">
        <v>0.9274</v>
      </c>
      <c r="DG122" s="5">
        <v>1.2699999999999999E-2</v>
      </c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>
        <v>0.7258</v>
      </c>
      <c r="DN122" s="5">
        <v>0.8982</v>
      </c>
      <c r="DO122" s="5">
        <v>0.24510000000000001</v>
      </c>
      <c r="DP122" s="5">
        <v>0.84989999999999999</v>
      </c>
      <c r="DQ122" s="5">
        <v>6.4000000000000003E-3</v>
      </c>
      <c r="DR122" s="4">
        <v>0.8085</v>
      </c>
      <c r="DS122" s="4">
        <v>1.1095999999999999</v>
      </c>
      <c r="DT122" s="4">
        <v>0.17960000000000001</v>
      </c>
      <c r="DU122" s="4">
        <v>0.62370000000000003</v>
      </c>
      <c r="DV122" s="4">
        <v>2.7000000000000001E-3</v>
      </c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0.71947999999999979</v>
      </c>
      <c r="EW122" s="4">
        <f t="shared" si="7"/>
        <v>0.88704399999999994</v>
      </c>
      <c r="EX122" s="4">
        <f t="shared" si="8"/>
        <v>0.26330799999999999</v>
      </c>
      <c r="EY122" s="4">
        <f t="shared" si="9"/>
        <v>0.84899600000000008</v>
      </c>
      <c r="EZ122" s="4">
        <f t="shared" si="10"/>
        <v>1.2608000000000001E-2</v>
      </c>
      <c r="FA122" s="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5">
        <v>0.67379999999999995</v>
      </c>
      <c r="AB123" s="5">
        <v>0.78120000000000001</v>
      </c>
      <c r="AC123" s="5">
        <v>0.32369999999999999</v>
      </c>
      <c r="AD123" s="5">
        <v>0.93030000000000002</v>
      </c>
      <c r="AE123" s="5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5">
        <v>0.70469999999999999</v>
      </c>
      <c r="AL123" s="5">
        <v>0.84989999999999999</v>
      </c>
      <c r="AM123" s="5">
        <v>0.26469999999999999</v>
      </c>
      <c r="AN123" s="5">
        <v>0.87660000000000005</v>
      </c>
      <c r="AO123" s="5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5">
        <v>0.80579999999999996</v>
      </c>
      <c r="AV123" s="5">
        <v>1.0967</v>
      </c>
      <c r="AW123" s="5">
        <v>0.12479999999999999</v>
      </c>
      <c r="AX123" s="5">
        <v>0.57589999999999997</v>
      </c>
      <c r="AY123" s="5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>
        <v>0.68520000000000003</v>
      </c>
      <c r="DD123" s="5">
        <v>0.80559999999999998</v>
      </c>
      <c r="DE123" s="5">
        <v>0.2923</v>
      </c>
      <c r="DF123" s="5">
        <v>0.91039999999999999</v>
      </c>
      <c r="DG123" s="5">
        <v>1.7000000000000001E-2</v>
      </c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>
        <v>0.74250000000000005</v>
      </c>
      <c r="DN123" s="5">
        <v>0.94040000000000001</v>
      </c>
      <c r="DO123" s="5">
        <v>0.2288</v>
      </c>
      <c r="DP123" s="5">
        <v>0.81010000000000004</v>
      </c>
      <c r="DQ123" s="5">
        <v>7.1999999999999998E-3</v>
      </c>
      <c r="DR123" s="4">
        <v>0.80569999999999997</v>
      </c>
      <c r="DS123" s="4">
        <v>1.0978000000000001</v>
      </c>
      <c r="DT123" s="4">
        <v>0.1231</v>
      </c>
      <c r="DU123" s="4">
        <v>0.57809999999999995</v>
      </c>
      <c r="DV123" s="4">
        <v>2.5999999999999999E-3</v>
      </c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0.72317600000000004</v>
      </c>
      <c r="EW123" s="4">
        <f t="shared" si="7"/>
        <v>0.89627599999999974</v>
      </c>
      <c r="EX123" s="4">
        <f t="shared" si="8"/>
        <v>0.24352000000000001</v>
      </c>
      <c r="EY123" s="4">
        <f t="shared" si="9"/>
        <v>0.82087199999999994</v>
      </c>
      <c r="EZ123" s="4">
        <f t="shared" si="10"/>
        <v>1.6651999999999997E-2</v>
      </c>
      <c r="FA123" s="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5">
        <v>0.70040000000000002</v>
      </c>
      <c r="AB124" s="5">
        <v>0.85070000000000001</v>
      </c>
      <c r="AC124" s="5">
        <v>0.33460000000000001</v>
      </c>
      <c r="AD124" s="5">
        <v>0.85860000000000003</v>
      </c>
      <c r="AE124" s="5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5">
        <v>0.69740000000000002</v>
      </c>
      <c r="AL124" s="5">
        <v>0.83840000000000003</v>
      </c>
      <c r="AM124" s="5">
        <v>0.32019999999999998</v>
      </c>
      <c r="AN124" s="5">
        <v>0.91969999999999996</v>
      </c>
      <c r="AO124" s="5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5">
        <v>0.79720000000000002</v>
      </c>
      <c r="AV124" s="5">
        <v>1.0820000000000001</v>
      </c>
      <c r="AW124" s="5">
        <v>0.17430000000000001</v>
      </c>
      <c r="AX124" s="5">
        <v>0.67030000000000001</v>
      </c>
      <c r="AY124" s="5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>
        <v>0.69350000000000001</v>
      </c>
      <c r="DD124" s="5">
        <v>0.83089999999999997</v>
      </c>
      <c r="DE124" s="5">
        <v>0.33479999999999999</v>
      </c>
      <c r="DF124" s="5">
        <v>0.89470000000000005</v>
      </c>
      <c r="DG124" s="5">
        <v>1.29E-2</v>
      </c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>
        <v>0.71779999999999999</v>
      </c>
      <c r="DN124" s="5">
        <v>0.88549999999999995</v>
      </c>
      <c r="DO124" s="5">
        <v>0.28899999999999998</v>
      </c>
      <c r="DP124" s="5">
        <v>0.88839999999999997</v>
      </c>
      <c r="DQ124" s="5">
        <v>6.4000000000000003E-3</v>
      </c>
      <c r="DR124" s="4">
        <v>0.79700000000000004</v>
      </c>
      <c r="DS124" s="4">
        <v>1.0823</v>
      </c>
      <c r="DT124" s="4">
        <v>0.17519999999999999</v>
      </c>
      <c r="DU124" s="4">
        <v>0.67049999999999998</v>
      </c>
      <c r="DV124" s="4">
        <v>2.7000000000000001E-3</v>
      </c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0.72132800000000008</v>
      </c>
      <c r="EW124" s="4">
        <f t="shared" si="7"/>
        <v>0.89705600000000008</v>
      </c>
      <c r="EX124" s="4">
        <f t="shared" si="8"/>
        <v>0.290464</v>
      </c>
      <c r="EY124" s="4">
        <f t="shared" si="9"/>
        <v>0.84636000000000011</v>
      </c>
      <c r="EZ124" s="4">
        <f t="shared" si="10"/>
        <v>1.2883999999999998E-2</v>
      </c>
      <c r="FA124" s="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" t="str" cm="1">
        <f t="array" aca="1" ref="FB124" ca="1">CONCATENATE(INDIRECT(ADDRESS(1,MATCH(_xlfn.MINIFS(B124:EU124,metrics.est,"MSE"),B124:EU124,0)+1)), ", ", INDIRECT(ADDRESS(2,MATCH(_xlfn.MINIFS(B124:EU124,metrics.est,"MSE"),B124:EU124,0)+1)))</f>
        <v>k=50, r=0.3</v>
      </c>
      <c r="FC124" s="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5">
        <v>0.75270000000000004</v>
      </c>
      <c r="AB125" s="5">
        <v>0.96209999999999996</v>
      </c>
      <c r="AC125" s="5">
        <v>0.23</v>
      </c>
      <c r="AD125" s="5">
        <v>0.73570000000000002</v>
      </c>
      <c r="AE125" s="5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5">
        <v>0.79879999999999995</v>
      </c>
      <c r="AL125" s="5">
        <v>1.0754999999999999</v>
      </c>
      <c r="AM125" s="5">
        <v>0.2044</v>
      </c>
      <c r="AN125" s="5">
        <v>0.60460000000000003</v>
      </c>
      <c r="AO125" s="5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5">
        <v>0.87480000000000002</v>
      </c>
      <c r="AV125" s="5">
        <v>1.2667999999999999</v>
      </c>
      <c r="AW125" s="5">
        <v>1.9400000000000001E-2</v>
      </c>
      <c r="AX125" s="5">
        <v>0.58960000000000001</v>
      </c>
      <c r="AY125" s="5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>
        <v>0.77669999999999995</v>
      </c>
      <c r="DD125" s="5">
        <v>1.018</v>
      </c>
      <c r="DE125" s="5">
        <v>0.21779999999999999</v>
      </c>
      <c r="DF125" s="5">
        <v>0.67459999999999998</v>
      </c>
      <c r="DG125" s="5">
        <v>1.3100000000000001E-2</v>
      </c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>
        <v>0.81569999999999998</v>
      </c>
      <c r="DN125" s="5">
        <v>1.1243000000000001</v>
      </c>
      <c r="DO125" s="5">
        <v>0.17519999999999999</v>
      </c>
      <c r="DP125" s="5">
        <v>0.56679999999999997</v>
      </c>
      <c r="DQ125" s="5">
        <v>6.1999999999999998E-3</v>
      </c>
      <c r="DR125" s="4">
        <v>0.87549999999999994</v>
      </c>
      <c r="DS125" s="4">
        <v>1.2696000000000001</v>
      </c>
      <c r="DT125" s="4">
        <v>1.9699999999999999E-2</v>
      </c>
      <c r="DU125" s="4">
        <v>0.59119999999999995</v>
      </c>
      <c r="DV125" s="4">
        <v>2.5000000000000001E-3</v>
      </c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0.80426799999999998</v>
      </c>
      <c r="EW125" s="4">
        <f t="shared" si="7"/>
        <v>1.0903559999999997</v>
      </c>
      <c r="EX125" s="4">
        <f t="shared" si="8"/>
        <v>0.16858799999999999</v>
      </c>
      <c r="EY125" s="4">
        <f t="shared" si="9"/>
        <v>0.63383999999999996</v>
      </c>
      <c r="EZ125" s="4">
        <f t="shared" si="10"/>
        <v>1.2707999999999999E-2</v>
      </c>
      <c r="FA125" s="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5">
        <v>0.67030000000000001</v>
      </c>
      <c r="AB126" s="5">
        <v>0.77669999999999995</v>
      </c>
      <c r="AC126" s="5">
        <v>0.3533</v>
      </c>
      <c r="AD126" s="5">
        <v>0.95009999999999994</v>
      </c>
      <c r="AE126" s="5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5">
        <v>0.69389999999999996</v>
      </c>
      <c r="AL126" s="5">
        <v>0.82779999999999998</v>
      </c>
      <c r="AM126" s="5">
        <v>0.30570000000000003</v>
      </c>
      <c r="AN126" s="5">
        <v>0.91290000000000004</v>
      </c>
      <c r="AO126" s="5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5">
        <v>0.8196</v>
      </c>
      <c r="AV126" s="5">
        <v>1.1382000000000001</v>
      </c>
      <c r="AW126" s="5">
        <v>0.16200000000000001</v>
      </c>
      <c r="AX126" s="5">
        <v>0.5958</v>
      </c>
      <c r="AY126" s="5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>
        <v>0.67900000000000005</v>
      </c>
      <c r="DD126" s="5">
        <v>0.79410000000000003</v>
      </c>
      <c r="DE126" s="5">
        <v>0.33329999999999999</v>
      </c>
      <c r="DF126" s="5">
        <v>0.93730000000000002</v>
      </c>
      <c r="DG126" s="5">
        <v>1.9599999999999999E-2</v>
      </c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>
        <v>0.72619999999999996</v>
      </c>
      <c r="DN126" s="5">
        <v>0.90200000000000002</v>
      </c>
      <c r="DO126" s="5">
        <v>0.2586</v>
      </c>
      <c r="DP126" s="5">
        <v>0.85189999999999999</v>
      </c>
      <c r="DQ126" s="5">
        <v>9.4999999999999998E-3</v>
      </c>
      <c r="DR126" s="4">
        <v>0.81899999999999995</v>
      </c>
      <c r="DS126" s="4">
        <v>1.1386000000000001</v>
      </c>
      <c r="DT126" s="4">
        <v>0.16370000000000001</v>
      </c>
      <c r="DU126" s="4">
        <v>0.59530000000000005</v>
      </c>
      <c r="DV126" s="4">
        <v>3.5000000000000001E-3</v>
      </c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0.71803600000000001</v>
      </c>
      <c r="EW126" s="4">
        <f t="shared" si="7"/>
        <v>0.88793199999999994</v>
      </c>
      <c r="EX126" s="4">
        <f t="shared" si="8"/>
        <v>0.28126000000000007</v>
      </c>
      <c r="EY126" s="4">
        <f t="shared" si="9"/>
        <v>0.84943200000000008</v>
      </c>
      <c r="EZ126" s="4">
        <f t="shared" si="10"/>
        <v>1.8504E-2</v>
      </c>
      <c r="FA126" s="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5">
        <v>0.67369999999999997</v>
      </c>
      <c r="AB127" s="5">
        <v>0.77880000000000005</v>
      </c>
      <c r="AC127" s="5">
        <v>0.3251</v>
      </c>
      <c r="AD127" s="5">
        <v>0.94140000000000001</v>
      </c>
      <c r="AE127" s="5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5">
        <v>0.69679999999999997</v>
      </c>
      <c r="AL127" s="5">
        <v>0.83120000000000005</v>
      </c>
      <c r="AM127" s="5">
        <v>0.2797</v>
      </c>
      <c r="AN127" s="5">
        <v>0.90249999999999997</v>
      </c>
      <c r="AO127" s="5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5">
        <v>0.81079999999999997</v>
      </c>
      <c r="AV127" s="5">
        <v>1.1116999999999999</v>
      </c>
      <c r="AW127" s="5">
        <v>0.17219999999999999</v>
      </c>
      <c r="AX127" s="5">
        <v>0.59199999999999997</v>
      </c>
      <c r="AY127" s="5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>
        <v>0.68279999999999996</v>
      </c>
      <c r="DD127" s="5">
        <v>0.79900000000000004</v>
      </c>
      <c r="DE127" s="5">
        <v>0.30270000000000002</v>
      </c>
      <c r="DF127" s="5">
        <v>0.92720000000000002</v>
      </c>
      <c r="DG127" s="5">
        <v>2.1999999999999999E-2</v>
      </c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>
        <v>0.72560000000000002</v>
      </c>
      <c r="DN127" s="5">
        <v>0.89790000000000003</v>
      </c>
      <c r="DO127" s="5">
        <v>0.24079999999999999</v>
      </c>
      <c r="DP127" s="5">
        <v>0.84840000000000004</v>
      </c>
      <c r="DQ127" s="5">
        <v>1.01E-2</v>
      </c>
      <c r="DR127" s="4">
        <v>0.80879999999999996</v>
      </c>
      <c r="DS127" s="4">
        <v>1.1075999999999999</v>
      </c>
      <c r="DT127" s="4">
        <v>0.1754</v>
      </c>
      <c r="DU127" s="4">
        <v>0.59119999999999995</v>
      </c>
      <c r="DV127" s="4">
        <v>3.5000000000000001E-3</v>
      </c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0.71726153846153851</v>
      </c>
      <c r="EW127" s="4">
        <f t="shared" si="7"/>
        <v>0.88160000000000005</v>
      </c>
      <c r="EX127" s="4">
        <f t="shared" si="8"/>
        <v>0.26343846153846151</v>
      </c>
      <c r="EY127" s="4">
        <f t="shared" si="9"/>
        <v>0.84447307692307705</v>
      </c>
      <c r="EZ127" s="4">
        <f t="shared" si="10"/>
        <v>2.0834615384615389E-2</v>
      </c>
      <c r="FA127" s="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5">
        <v>0.76690000000000003</v>
      </c>
      <c r="AB128" s="5">
        <v>0.98709999999999998</v>
      </c>
      <c r="AC128" s="5">
        <v>0.2167</v>
      </c>
      <c r="AD128" s="5">
        <v>0.64490000000000003</v>
      </c>
      <c r="AE128" s="5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5">
        <v>0.80600000000000005</v>
      </c>
      <c r="AL128" s="5">
        <v>1.0871</v>
      </c>
      <c r="AM128" s="5">
        <v>0.2024</v>
      </c>
      <c r="AN128" s="5">
        <v>0.55620000000000003</v>
      </c>
      <c r="AO128" s="5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5">
        <v>0.8327</v>
      </c>
      <c r="AV128" s="5">
        <v>1.17</v>
      </c>
      <c r="AW128" s="5">
        <v>0.1242</v>
      </c>
      <c r="AX128" s="5">
        <v>0.53610000000000002</v>
      </c>
      <c r="AY128" s="5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>
        <v>0.7883</v>
      </c>
      <c r="DD128" s="5">
        <v>1.0377000000000001</v>
      </c>
      <c r="DE128" s="5">
        <v>0.2064</v>
      </c>
      <c r="DF128" s="5">
        <v>0.60099999999999998</v>
      </c>
      <c r="DG128" s="5">
        <v>1.29E-2</v>
      </c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>
        <v>0.81669999999999998</v>
      </c>
      <c r="DN128" s="5">
        <v>1.1226</v>
      </c>
      <c r="DO128" s="5">
        <v>0.19109999999999999</v>
      </c>
      <c r="DP128" s="5">
        <v>0.54249999999999998</v>
      </c>
      <c r="DQ128" s="5">
        <v>6.0000000000000001E-3</v>
      </c>
      <c r="DR128" s="4">
        <v>0.83179999999999998</v>
      </c>
      <c r="DS128" s="4">
        <v>1.1684000000000001</v>
      </c>
      <c r="DT128" s="4">
        <v>0.12609999999999999</v>
      </c>
      <c r="DU128" s="4">
        <v>0.53720000000000001</v>
      </c>
      <c r="DV128" s="4">
        <v>2.3999999999999998E-3</v>
      </c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0.80303199999999986</v>
      </c>
      <c r="EW128" s="4">
        <f t="shared" si="7"/>
        <v>1.0829279999999999</v>
      </c>
      <c r="EX128" s="4">
        <f t="shared" si="8"/>
        <v>0.18698000000000001</v>
      </c>
      <c r="EY128" s="4">
        <f t="shared" si="9"/>
        <v>0.57669200000000009</v>
      </c>
      <c r="EZ128" s="4">
        <f t="shared" si="10"/>
        <v>1.2288E-2</v>
      </c>
      <c r="FA128" s="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x14ac:dyDescent="0.2">
      <c r="A129" s="1" t="s">
        <v>115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5">
        <v>0.68200000000000005</v>
      </c>
      <c r="AB129" s="5">
        <v>0.79890000000000005</v>
      </c>
      <c r="AC129" s="5">
        <v>0.32300000000000001</v>
      </c>
      <c r="AD129" s="5">
        <v>0.93600000000000005</v>
      </c>
      <c r="AE129" s="5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5">
        <v>0.7097</v>
      </c>
      <c r="AL129" s="5">
        <v>0.86170000000000002</v>
      </c>
      <c r="AM129" s="5">
        <v>0.28170000000000001</v>
      </c>
      <c r="AN129" s="5">
        <v>0.88959999999999995</v>
      </c>
      <c r="AO129" s="5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5">
        <v>0.82369999999999999</v>
      </c>
      <c r="AV129" s="5">
        <v>1.1504000000000001</v>
      </c>
      <c r="AW129" s="5">
        <v>0.14760000000000001</v>
      </c>
      <c r="AX129" s="5">
        <v>0.62190000000000001</v>
      </c>
      <c r="AY129" s="5">
        <v>9.2999999999999992E-3</v>
      </c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5">
        <v>0.68100000000000005</v>
      </c>
      <c r="BZ129" s="5">
        <v>0.79759999999999998</v>
      </c>
      <c r="CA129" s="5">
        <v>0.32040000000000002</v>
      </c>
      <c r="CB129" s="5">
        <v>0.93520000000000003</v>
      </c>
      <c r="CC129" s="5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0"/>
      <c r="CJ129" s="10"/>
      <c r="CK129" s="10"/>
      <c r="CL129" s="10"/>
      <c r="CM129" s="10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5">
        <v>0.82299999999999995</v>
      </c>
      <c r="CT129" s="5">
        <v>1.1486000000000001</v>
      </c>
      <c r="CU129" s="5">
        <v>0.14899999999999999</v>
      </c>
      <c r="CV129" s="5">
        <v>0.62109999999999999</v>
      </c>
      <c r="CW129" s="5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5">
        <v>0.74399999999999999</v>
      </c>
      <c r="DN129" s="5">
        <v>0.94379999999999997</v>
      </c>
      <c r="DO129" s="5">
        <v>0.2412</v>
      </c>
      <c r="DP129" s="5">
        <v>0.82740000000000002</v>
      </c>
      <c r="DQ129" s="5">
        <v>1.89E-2</v>
      </c>
      <c r="DR129" s="4">
        <v>0.82330000000000003</v>
      </c>
      <c r="DS129" s="4">
        <v>1.1496</v>
      </c>
      <c r="DT129" s="4">
        <v>0.1482</v>
      </c>
      <c r="DU129" s="4">
        <v>0.62229999999999996</v>
      </c>
      <c r="DV129" s="4">
        <v>6.6E-3</v>
      </c>
      <c r="DW129" s="5"/>
      <c r="DX129" s="5"/>
      <c r="DY129" s="5"/>
      <c r="DZ129" s="5"/>
      <c r="EA129" s="5"/>
      <c r="EB129" s="4"/>
      <c r="EC129" s="4"/>
      <c r="ED129" s="4"/>
      <c r="EE129" s="4"/>
      <c r="EF129" s="4"/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>
        <f t="shared" si="26"/>
        <v>0.73699999999999999</v>
      </c>
      <c r="EW129" s="4">
        <f t="shared" si="7"/>
        <v>0.931975</v>
      </c>
      <c r="EX129" s="4">
        <f t="shared" si="8"/>
        <v>0.25233333333333335</v>
      </c>
      <c r="EY129" s="4">
        <f t="shared" si="9"/>
        <v>0.82318333333333349</v>
      </c>
      <c r="EZ129" s="4">
        <f t="shared" si="10"/>
        <v>3.4308333333333323E-2</v>
      </c>
      <c r="FA129" s="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x14ac:dyDescent="0.2">
      <c r="A130" s="1" t="s">
        <v>116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5">
        <v>0.68259999999999998</v>
      </c>
      <c r="AB130" s="5">
        <v>0.7994</v>
      </c>
      <c r="AC130" s="5">
        <v>0.32329999999999998</v>
      </c>
      <c r="AD130" s="5">
        <v>0.93600000000000005</v>
      </c>
      <c r="AE130" s="5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5">
        <v>0.70879999999999999</v>
      </c>
      <c r="AL130" s="5">
        <v>0.8589</v>
      </c>
      <c r="AM130" s="5">
        <v>0.2883</v>
      </c>
      <c r="AN130" s="5">
        <v>0.88959999999999995</v>
      </c>
      <c r="AO130" s="5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5">
        <v>0.80410000000000004</v>
      </c>
      <c r="AV130" s="5">
        <v>1.0991</v>
      </c>
      <c r="AW130" s="5">
        <v>0.18609999999999999</v>
      </c>
      <c r="AX130" s="5">
        <v>0.61760000000000004</v>
      </c>
      <c r="AY130" s="5">
        <v>1.5699999999999999E-2</v>
      </c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5">
        <v>0.68179999999999996</v>
      </c>
      <c r="BZ130" s="5">
        <v>0.79830000000000001</v>
      </c>
      <c r="CA130" s="5">
        <v>0.31869999999999998</v>
      </c>
      <c r="CB130" s="5">
        <v>0.93520000000000003</v>
      </c>
      <c r="CC130" s="5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0"/>
      <c r="CJ130" s="10"/>
      <c r="CK130" s="10"/>
      <c r="CL130" s="10"/>
      <c r="CM130" s="10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5">
        <v>0.80369999999999997</v>
      </c>
      <c r="CT130" s="5">
        <v>1.0983000000000001</v>
      </c>
      <c r="CU130" s="5">
        <v>0.1852</v>
      </c>
      <c r="CV130" s="5">
        <v>0.61650000000000005</v>
      </c>
      <c r="CW130" s="5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5">
        <v>0.73960000000000004</v>
      </c>
      <c r="DN130" s="5">
        <v>0.93259999999999998</v>
      </c>
      <c r="DO130" s="5">
        <v>0.25409999999999999</v>
      </c>
      <c r="DP130" s="5">
        <v>0.82709999999999995</v>
      </c>
      <c r="DQ130" s="5">
        <v>3.6400000000000002E-2</v>
      </c>
      <c r="DR130" s="4">
        <v>0.80389999999999995</v>
      </c>
      <c r="DS130" s="4">
        <v>1.0980000000000001</v>
      </c>
      <c r="DT130" s="4">
        <v>0.18759999999999999</v>
      </c>
      <c r="DU130" s="4">
        <v>0.61809999999999998</v>
      </c>
      <c r="DV130" s="4">
        <v>1.2E-2</v>
      </c>
      <c r="DW130" s="5"/>
      <c r="DX130" s="5"/>
      <c r="DY130" s="5"/>
      <c r="DZ130" s="5"/>
      <c r="EA130" s="5"/>
      <c r="EB130" s="4"/>
      <c r="EC130" s="4"/>
      <c r="ED130" s="4"/>
      <c r="EE130" s="4"/>
      <c r="EF130" s="4"/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>
        <f t="shared" si="26"/>
        <v>0.73125833333333334</v>
      </c>
      <c r="EW130" s="4">
        <f t="shared" si="7"/>
        <v>0.91644166666666693</v>
      </c>
      <c r="EX130" s="4">
        <f t="shared" si="8"/>
        <v>0.26579166666666665</v>
      </c>
      <c r="EY130" s="4">
        <f t="shared" si="9"/>
        <v>0.82200833333333334</v>
      </c>
      <c r="EZ130" s="4">
        <f t="shared" si="10"/>
        <v>6.5358333333333338E-2</v>
      </c>
      <c r="FA130" s="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5">
        <v>0.75900000000000001</v>
      </c>
      <c r="AB131" s="5">
        <v>0.97470000000000001</v>
      </c>
      <c r="AC131" s="5">
        <v>0.15010000000000001</v>
      </c>
      <c r="AD131" s="5">
        <v>0.91210000000000002</v>
      </c>
      <c r="AE131" s="5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5">
        <v>0.7893</v>
      </c>
      <c r="AL131" s="5">
        <v>1.0366</v>
      </c>
      <c r="AM131" s="5">
        <v>5.7599999999999998E-2</v>
      </c>
      <c r="AN131" s="5">
        <v>0.87290000000000001</v>
      </c>
      <c r="AO131" s="5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5">
        <v>0.89290000000000003</v>
      </c>
      <c r="AV131" s="5">
        <v>1.2983</v>
      </c>
      <c r="AW131" s="5">
        <v>-4.7000000000000002E-3</v>
      </c>
      <c r="AX131" s="5">
        <v>0.5675</v>
      </c>
      <c r="AY131" s="5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>
        <v>0.77300000000000002</v>
      </c>
      <c r="DD131" s="5">
        <v>1.0036</v>
      </c>
      <c r="DE131" s="5">
        <v>0.1153</v>
      </c>
      <c r="DF131" s="5">
        <v>0.89700000000000002</v>
      </c>
      <c r="DG131" s="5">
        <v>0.35649999999999998</v>
      </c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>
        <v>0.81299999999999994</v>
      </c>
      <c r="DN131" s="5">
        <v>1.0924</v>
      </c>
      <c r="DO131" s="5">
        <v>1.4E-2</v>
      </c>
      <c r="DP131" s="5">
        <v>0.82630000000000003</v>
      </c>
      <c r="DQ131" s="5">
        <v>0.1178</v>
      </c>
      <c r="DR131" s="4">
        <v>0.89680000000000004</v>
      </c>
      <c r="DS131" s="4">
        <v>1.3098000000000001</v>
      </c>
      <c r="DT131" s="4">
        <v>-8.6E-3</v>
      </c>
      <c r="DU131" s="4">
        <v>0.56579999999999997</v>
      </c>
      <c r="DV131" s="4">
        <v>1.72E-2</v>
      </c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0.80646799999999996</v>
      </c>
      <c r="EW131" s="4">
        <f t="shared" si="7"/>
        <v>1.0836119999999998</v>
      </c>
      <c r="EX131" s="4">
        <f t="shared" si="8"/>
        <v>6.5975999999999993E-2</v>
      </c>
      <c r="EY131" s="4">
        <f t="shared" si="9"/>
        <v>0.81512799999999996</v>
      </c>
      <c r="EZ131" s="4">
        <f t="shared" si="10"/>
        <v>0.21298400000000001</v>
      </c>
      <c r="FA131" s="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5">
        <v>0.66400000000000003</v>
      </c>
      <c r="AB132" s="5">
        <v>0.76239999999999997</v>
      </c>
      <c r="AC132" s="5">
        <v>0.35210000000000002</v>
      </c>
      <c r="AD132" s="5">
        <v>0.9294</v>
      </c>
      <c r="AE132" s="5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5">
        <v>0.69599999999999995</v>
      </c>
      <c r="AL132" s="5">
        <v>0.83140000000000003</v>
      </c>
      <c r="AM132" s="5">
        <v>0.2843</v>
      </c>
      <c r="AN132" s="5">
        <v>0.87719999999999998</v>
      </c>
      <c r="AO132" s="5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5">
        <v>0.8407</v>
      </c>
      <c r="AV132" s="5">
        <v>1.1818</v>
      </c>
      <c r="AW132" s="5">
        <v>7.6700000000000004E-2</v>
      </c>
      <c r="AX132" s="5">
        <v>0.59060000000000001</v>
      </c>
      <c r="AY132" s="5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>
        <v>0.67600000000000005</v>
      </c>
      <c r="DD132" s="5">
        <v>0.78669999999999995</v>
      </c>
      <c r="DE132" s="5">
        <v>0.32250000000000001</v>
      </c>
      <c r="DF132" s="5">
        <v>0.90969999999999995</v>
      </c>
      <c r="DG132" s="5">
        <v>3.2899999999999999E-2</v>
      </c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>
        <v>0.73460000000000003</v>
      </c>
      <c r="DN132" s="5">
        <v>0.9214</v>
      </c>
      <c r="DO132" s="5">
        <v>0.22220000000000001</v>
      </c>
      <c r="DP132" s="5">
        <v>0.81230000000000002</v>
      </c>
      <c r="DQ132" s="5">
        <v>1.3599999999999999E-2</v>
      </c>
      <c r="DR132" s="4">
        <v>0.83950000000000002</v>
      </c>
      <c r="DS132" s="4">
        <v>1.1774</v>
      </c>
      <c r="DT132" s="4">
        <v>7.9000000000000001E-2</v>
      </c>
      <c r="DU132" s="4">
        <v>0.59199999999999997</v>
      </c>
      <c r="DV132" s="4">
        <v>4.4999999999999997E-3</v>
      </c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0.72155384615384621</v>
      </c>
      <c r="EW132" s="4">
        <f t="shared" si="7"/>
        <v>0.89441923076923058</v>
      </c>
      <c r="EX132" s="4">
        <f t="shared" si="8"/>
        <v>0.25027692307692306</v>
      </c>
      <c r="EY132" s="4">
        <f t="shared" si="9"/>
        <v>0.82606538461538481</v>
      </c>
      <c r="EZ132" s="4">
        <f t="shared" si="10"/>
        <v>2.6180769230769233E-2</v>
      </c>
      <c r="FA132" s="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5">
        <v>0.71540000000000004</v>
      </c>
      <c r="AB133" s="5">
        <v>0.88070000000000004</v>
      </c>
      <c r="AC133" s="5">
        <v>0.28860000000000002</v>
      </c>
      <c r="AD133" s="5">
        <v>0.75609999999999999</v>
      </c>
      <c r="AE133" s="5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5">
        <v>0.7651</v>
      </c>
      <c r="AL133" s="5">
        <v>0.99670000000000003</v>
      </c>
      <c r="AM133" s="5">
        <v>0.25650000000000001</v>
      </c>
      <c r="AN133" s="5">
        <v>0.65400000000000003</v>
      </c>
      <c r="AO133" s="5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5">
        <v>0.83730000000000004</v>
      </c>
      <c r="AV133" s="5">
        <v>1.1736</v>
      </c>
      <c r="AW133" s="5">
        <v>8.3599999999999994E-2</v>
      </c>
      <c r="AX133" s="5">
        <v>0.57779999999999998</v>
      </c>
      <c r="AY133" s="5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>
        <v>0.73980000000000001</v>
      </c>
      <c r="DD133" s="5">
        <v>0.9335</v>
      </c>
      <c r="DE133" s="5">
        <v>0.27489999999999998</v>
      </c>
      <c r="DF133" s="5">
        <v>0.70730000000000004</v>
      </c>
      <c r="DG133" s="5">
        <v>3.2599999999999997E-2</v>
      </c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>
        <v>0.7802</v>
      </c>
      <c r="DN133" s="5">
        <v>1.0363</v>
      </c>
      <c r="DO133" s="5">
        <v>0.21940000000000001</v>
      </c>
      <c r="DP133" s="5">
        <v>0.65159999999999996</v>
      </c>
      <c r="DQ133" s="5">
        <v>1.29E-2</v>
      </c>
      <c r="DR133" s="4">
        <v>0.83599999999999997</v>
      </c>
      <c r="DS133" s="4">
        <v>1.1697</v>
      </c>
      <c r="DT133" s="4">
        <v>8.5300000000000001E-2</v>
      </c>
      <c r="DU133" s="4">
        <v>0.58030000000000004</v>
      </c>
      <c r="DV133" s="4">
        <v>4.4999999999999997E-3</v>
      </c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0.7681079999999999</v>
      </c>
      <c r="EW133" s="4">
        <f t="shared" si="7"/>
        <v>1.0050679999999999</v>
      </c>
      <c r="EX133" s="4">
        <f t="shared" si="8"/>
        <v>0.22260000000000002</v>
      </c>
      <c r="EY133" s="4">
        <f t="shared" si="9"/>
        <v>0.67037199999999997</v>
      </c>
      <c r="EZ133" s="4">
        <f t="shared" si="10"/>
        <v>2.7079999999999996E-2</v>
      </c>
      <c r="FA133" s="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5">
        <v>0.66349999999999998</v>
      </c>
      <c r="AB134" s="5">
        <v>0.76600000000000001</v>
      </c>
      <c r="AC134" s="5">
        <v>0.37930000000000003</v>
      </c>
      <c r="AD134" s="5">
        <v>0.93810000000000004</v>
      </c>
      <c r="AE134" s="5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5">
        <v>0.69</v>
      </c>
      <c r="AL134" s="5">
        <v>0.82369999999999999</v>
      </c>
      <c r="AM134" s="5">
        <v>0.32629999999999998</v>
      </c>
      <c r="AN134" s="5">
        <v>0.90990000000000004</v>
      </c>
      <c r="AO134" s="5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5">
        <v>0.82730000000000004</v>
      </c>
      <c r="AV134" s="5">
        <v>1.1488</v>
      </c>
      <c r="AW134" s="5">
        <v>8.8300000000000003E-2</v>
      </c>
      <c r="AX134" s="5">
        <v>0.60319999999999996</v>
      </c>
      <c r="AY134" s="5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>
        <v>0.67320000000000002</v>
      </c>
      <c r="DD134" s="5">
        <v>0.78500000000000003</v>
      </c>
      <c r="DE134" s="5">
        <v>0.3604</v>
      </c>
      <c r="DF134" s="5">
        <v>0.92949999999999999</v>
      </c>
      <c r="DG134" s="5">
        <v>3.4500000000000003E-2</v>
      </c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>
        <v>0.72309999999999997</v>
      </c>
      <c r="DN134" s="5">
        <v>0.89990000000000003</v>
      </c>
      <c r="DO134" s="5">
        <v>0.26050000000000001</v>
      </c>
      <c r="DP134" s="5">
        <v>0.85960000000000003</v>
      </c>
      <c r="DQ134" s="5">
        <v>1.37E-2</v>
      </c>
      <c r="DR134" s="4">
        <v>0.82679999999999998</v>
      </c>
      <c r="DS134" s="4">
        <v>1.1463000000000001</v>
      </c>
      <c r="DT134" s="4">
        <v>8.9800000000000005E-2</v>
      </c>
      <c r="DU134" s="4">
        <v>0.60340000000000005</v>
      </c>
      <c r="DV134" s="4">
        <v>4.5999999999999999E-3</v>
      </c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0.71557599999999999</v>
      </c>
      <c r="EW134" s="4">
        <f t="shared" si="7"/>
        <v>0.8845759999999997</v>
      </c>
      <c r="EX134" s="4">
        <f t="shared" si="8"/>
        <v>0.28098800000000007</v>
      </c>
      <c r="EY134" s="4">
        <f t="shared" si="9"/>
        <v>0.84810000000000008</v>
      </c>
      <c r="EZ134" s="4">
        <f t="shared" si="10"/>
        <v>2.6564000000000001E-2</v>
      </c>
      <c r="FA134" s="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5">
        <v>0.67269999999999996</v>
      </c>
      <c r="AB135" s="5">
        <v>0.77659999999999996</v>
      </c>
      <c r="AC135" s="5">
        <v>0.32769999999999999</v>
      </c>
      <c r="AD135" s="5">
        <v>0.94169999999999998</v>
      </c>
      <c r="AE135" s="5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5">
        <v>0.69579999999999997</v>
      </c>
      <c r="AL135" s="5">
        <v>0.82889999999999997</v>
      </c>
      <c r="AM135" s="5">
        <v>0.28370000000000001</v>
      </c>
      <c r="AN135" s="5">
        <v>0.90349999999999997</v>
      </c>
      <c r="AO135" s="5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5">
        <v>0.80889999999999995</v>
      </c>
      <c r="AV135" s="5">
        <v>1.1073</v>
      </c>
      <c r="AW135" s="5">
        <v>0.1739</v>
      </c>
      <c r="AX135" s="5">
        <v>0.59730000000000005</v>
      </c>
      <c r="AY135" s="5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>
        <v>0.68200000000000005</v>
      </c>
      <c r="DD135" s="5">
        <v>0.79730000000000001</v>
      </c>
      <c r="DE135" s="5">
        <v>0.30680000000000002</v>
      </c>
      <c r="DF135" s="5">
        <v>0.92779999999999996</v>
      </c>
      <c r="DG135" s="5">
        <v>2.3300000000000001E-2</v>
      </c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>
        <v>0.72440000000000004</v>
      </c>
      <c r="DN135" s="5">
        <v>0.89539999999999997</v>
      </c>
      <c r="DO135" s="5">
        <v>0.24460000000000001</v>
      </c>
      <c r="DP135" s="5">
        <v>0.85</v>
      </c>
      <c r="DQ135" s="5">
        <v>1.01E-2</v>
      </c>
      <c r="DR135" s="4">
        <v>0.80710000000000004</v>
      </c>
      <c r="DS135" s="4">
        <v>1.103</v>
      </c>
      <c r="DT135" s="4">
        <v>0.1774</v>
      </c>
      <c r="DU135" s="4">
        <v>0.59699999999999998</v>
      </c>
      <c r="DV135" s="4">
        <v>3.5000000000000001E-3</v>
      </c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0.71692000000000011</v>
      </c>
      <c r="EW135" s="4">
        <f t="shared" si="7"/>
        <v>0.88107599999999986</v>
      </c>
      <c r="EX135" s="4">
        <f t="shared" si="8"/>
        <v>0.26629200000000003</v>
      </c>
      <c r="EY135" s="4">
        <f t="shared" si="9"/>
        <v>0.8440080000000002</v>
      </c>
      <c r="EZ135" s="4">
        <f t="shared" si="10"/>
        <v>2.0007999999999998E-2</v>
      </c>
      <c r="FA135" s="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5">
        <v>0.67220000000000002</v>
      </c>
      <c r="AB136" s="5">
        <v>0.78720000000000001</v>
      </c>
      <c r="AC136" s="5">
        <v>0.36020000000000002</v>
      </c>
      <c r="AD136" s="5">
        <v>0.95569999999999999</v>
      </c>
      <c r="AE136" s="5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5">
        <v>0.69220000000000004</v>
      </c>
      <c r="AL136" s="5">
        <v>0.83069999999999999</v>
      </c>
      <c r="AM136" s="5">
        <v>0.32840000000000003</v>
      </c>
      <c r="AN136" s="5">
        <v>0.92730000000000001</v>
      </c>
      <c r="AO136" s="5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5">
        <v>0.80189999999999995</v>
      </c>
      <c r="AV136" s="5">
        <v>1.0952</v>
      </c>
      <c r="AW136" s="5">
        <v>0.18509999999999999</v>
      </c>
      <c r="AX136" s="5">
        <v>0.63470000000000004</v>
      </c>
      <c r="AY136" s="5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>
        <v>0.67959999999999998</v>
      </c>
      <c r="DD136" s="5">
        <v>0.8014</v>
      </c>
      <c r="DE136" s="5">
        <v>0.34860000000000002</v>
      </c>
      <c r="DF136" s="5">
        <v>0.94530000000000003</v>
      </c>
      <c r="DG136" s="5">
        <v>1.3899999999999999E-2</v>
      </c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>
        <v>0.71740000000000004</v>
      </c>
      <c r="DN136" s="5">
        <v>0.88780000000000003</v>
      </c>
      <c r="DO136" s="5">
        <v>0.28860000000000002</v>
      </c>
      <c r="DP136" s="5">
        <v>0.88539999999999996</v>
      </c>
      <c r="DQ136" s="5">
        <v>6.7000000000000002E-3</v>
      </c>
      <c r="DR136" s="4">
        <v>0.80069999999999997</v>
      </c>
      <c r="DS136" s="4">
        <v>1.0916999999999999</v>
      </c>
      <c r="DT136" s="4">
        <v>0.18659999999999999</v>
      </c>
      <c r="DU136" s="4">
        <v>0.63400000000000001</v>
      </c>
      <c r="DV136" s="4">
        <v>2.5999999999999999E-3</v>
      </c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0.712808</v>
      </c>
      <c r="EW136" s="4">
        <f t="shared" si="7"/>
        <v>0.87999199999999977</v>
      </c>
      <c r="EX136" s="4">
        <f t="shared" si="8"/>
        <v>0.30149200000000004</v>
      </c>
      <c r="EY136" s="4">
        <f t="shared" si="9"/>
        <v>0.86964399999999997</v>
      </c>
      <c r="EZ136" s="4">
        <f t="shared" si="10"/>
        <v>1.2912000000000003E-2</v>
      </c>
      <c r="FA136" s="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5">
        <v>0.6694</v>
      </c>
      <c r="AB137" s="5">
        <v>0.77429999999999999</v>
      </c>
      <c r="AC137" s="5">
        <v>0.35089999999999999</v>
      </c>
      <c r="AD137" s="5">
        <v>0.94899999999999995</v>
      </c>
      <c r="AE137" s="5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5">
        <v>0.69369999999999998</v>
      </c>
      <c r="AL137" s="5">
        <v>0.82740000000000002</v>
      </c>
      <c r="AM137" s="5">
        <v>0.2989</v>
      </c>
      <c r="AN137" s="5">
        <v>0.91220000000000001</v>
      </c>
      <c r="AO137" s="5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5">
        <v>0.82020000000000004</v>
      </c>
      <c r="AV137" s="5">
        <v>1.1395999999999999</v>
      </c>
      <c r="AW137" s="5">
        <v>0.17069999999999999</v>
      </c>
      <c r="AX137" s="5">
        <v>0.57609999999999995</v>
      </c>
      <c r="AY137" s="5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>
        <v>0.67820000000000003</v>
      </c>
      <c r="DD137" s="5">
        <v>0.79210000000000003</v>
      </c>
      <c r="DE137" s="5">
        <v>0.32819999999999999</v>
      </c>
      <c r="DF137" s="5">
        <v>0.93600000000000005</v>
      </c>
      <c r="DG137" s="5">
        <v>4.6100000000000002E-2</v>
      </c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>
        <v>0.72640000000000005</v>
      </c>
      <c r="DN137" s="5">
        <v>0.90300000000000002</v>
      </c>
      <c r="DO137" s="5">
        <v>0.25109999999999999</v>
      </c>
      <c r="DP137" s="5">
        <v>0.85319999999999996</v>
      </c>
      <c r="DQ137" s="5">
        <v>1.9300000000000001E-2</v>
      </c>
      <c r="DR137" s="4">
        <v>0.81779999999999997</v>
      </c>
      <c r="DS137" s="4">
        <v>1.1339999999999999</v>
      </c>
      <c r="DT137" s="4">
        <v>0.1736</v>
      </c>
      <c r="DU137" s="4">
        <v>0.57540000000000002</v>
      </c>
      <c r="DV137" s="4">
        <v>6.3E-3</v>
      </c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0.71748800000000001</v>
      </c>
      <c r="EW137" s="4">
        <f t="shared" si="7"/>
        <v>0.88642399999999999</v>
      </c>
      <c r="EX137" s="4">
        <f t="shared" si="8"/>
        <v>0.27864800000000001</v>
      </c>
      <c r="EY137" s="4">
        <f t="shared" si="9"/>
        <v>0.84508399999999995</v>
      </c>
      <c r="EZ137" s="4">
        <f t="shared" si="10"/>
        <v>3.9087999999999998E-2</v>
      </c>
      <c r="FA137" s="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>
        <v>0.67810000000000004</v>
      </c>
      <c r="DD138" s="5">
        <v>0.79559999999999997</v>
      </c>
      <c r="DE138" s="5">
        <v>0.33850000000000002</v>
      </c>
      <c r="DF138" s="5">
        <v>0.94310000000000005</v>
      </c>
      <c r="DG138" s="5">
        <v>5.2600000000000001E-2</v>
      </c>
      <c r="DH138" s="4"/>
      <c r="DI138" s="4"/>
      <c r="DJ138" s="4"/>
      <c r="DK138" s="4"/>
      <c r="DL138" s="4"/>
      <c r="DM138" s="5">
        <v>0.72109999999999996</v>
      </c>
      <c r="DN138" s="5">
        <v>0.89410000000000001</v>
      </c>
      <c r="DO138" s="5">
        <v>0.26569999999999999</v>
      </c>
      <c r="DP138" s="5">
        <v>0.87819999999999998</v>
      </c>
      <c r="DQ138" s="5">
        <v>2.23E-2</v>
      </c>
      <c r="DR138" s="4">
        <v>0.8075</v>
      </c>
      <c r="DS138" s="4">
        <v>1.1073</v>
      </c>
      <c r="DT138" s="4">
        <v>0.1792</v>
      </c>
      <c r="DU138" s="4">
        <v>0.62749999999999995</v>
      </c>
      <c r="DV138" s="4">
        <v>7.4000000000000003E-3</v>
      </c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0.72238749999999996</v>
      </c>
      <c r="EW138" s="4">
        <f t="shared" ref="EW138" si="27">AVERAGEIFS(B138:EU138,metrics.est,"MSE")</f>
        <v>0.9009125</v>
      </c>
      <c r="EX138" s="4">
        <f t="shared" ref="EX138" si="28">AVERAGEIFS(B138:EU138,metrics.est,"R")</f>
        <v>0.27839999999999998</v>
      </c>
      <c r="EY138" s="4">
        <f t="shared" ref="EY138" si="29">AVERAGEIFS(B138:EU138,metrics.est,"Coverage")</f>
        <v>0.84689999999999999</v>
      </c>
      <c r="EZ138" s="4">
        <f t="shared" ref="EZ138" si="30">AVERAGEIFS(B138:EU138,metrics.est,"Time")</f>
        <v>3.7949999999999998E-2</v>
      </c>
      <c r="FA138" s="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" t="str" cm="1">
        <f t="array" aca="1" ref="FE138" ca="1">CONCATENATE(INDIRECT(ADDRESS(1,MATCH(_xlfn.MINIFS(B138:EU138,metrics.est,"Time"),B138:EU138,0)+1)), ", ", INDIRECT(ADDRESS(2,MATCH(_xlfn.MINIFS(B138:EU138,metrics.est,"Time"),B138:EU138,0)+1)))</f>
        <v>k=50,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>
        <v>0.67879999999999996</v>
      </c>
      <c r="DD139" s="5">
        <v>0.79730000000000001</v>
      </c>
      <c r="DE139" s="5">
        <v>0.33739999999999998</v>
      </c>
      <c r="DF139" s="5">
        <v>0.94330000000000003</v>
      </c>
      <c r="DG139" s="5">
        <v>5.2499999999999998E-2</v>
      </c>
      <c r="DH139" s="4"/>
      <c r="DI139" s="4"/>
      <c r="DJ139" s="4"/>
      <c r="DK139" s="4"/>
      <c r="DL139" s="4"/>
      <c r="DM139" s="5">
        <v>0.72119999999999995</v>
      </c>
      <c r="DN139" s="5">
        <v>0.89449999999999996</v>
      </c>
      <c r="DO139" s="5">
        <v>0.26569999999999999</v>
      </c>
      <c r="DP139" s="5">
        <v>0.87929999999999997</v>
      </c>
      <c r="DQ139" s="5">
        <v>2.2200000000000001E-2</v>
      </c>
      <c r="DR139" s="4">
        <v>0.80649999999999999</v>
      </c>
      <c r="DS139" s="4">
        <v>1.1046</v>
      </c>
      <c r="DT139" s="4">
        <v>0.1797</v>
      </c>
      <c r="DU139" s="4">
        <v>0.62829999999999997</v>
      </c>
      <c r="DV139" s="4">
        <v>7.1999999999999998E-3</v>
      </c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0.72244999999999993</v>
      </c>
      <c r="EW139" s="4">
        <f t="shared" ref="EW139" si="32">AVERAGEIFS(B139:EU139,metrics.est,"MSE")</f>
        <v>0.90103749999999994</v>
      </c>
      <c r="EX139" s="4">
        <f t="shared" ref="EX139" si="33">AVERAGEIFS(B139:EU139,metrics.est,"R")</f>
        <v>0.27791250000000001</v>
      </c>
      <c r="EY139" s="4">
        <f t="shared" ref="EY139" si="34">AVERAGEIFS(B139:EU139,metrics.est,"Coverage")</f>
        <v>0.8475125</v>
      </c>
      <c r="EZ139" s="4">
        <f t="shared" ref="EZ139" si="35">AVERAGEIFS(B139:EU139,metrics.est,"Time")</f>
        <v>3.8062499999999999E-2</v>
      </c>
      <c r="FA139" s="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" t="str" cm="1">
        <f t="array" aca="1" ref="FE139" ca="1">CONCATENATE(INDIRECT(ADDRESS(1,MATCH(_xlfn.MINIFS(B139:EU139,metrics.est,"Time"),B139:EU139,0)+1)), ", ", INDIRECT(ADDRESS(2,MATCH(_xlfn.MINIFS(B139:EU139,metrics.est,"Time"),B139:EU139,0)+1)))</f>
        <v>k=50,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5">
        <v>0.67159999999999997</v>
      </c>
      <c r="AB140" s="5">
        <v>0.78239999999999998</v>
      </c>
      <c r="AC140" s="5">
        <v>0.35420000000000001</v>
      </c>
      <c r="AD140" s="5">
        <v>0.95479999999999998</v>
      </c>
      <c r="AE140" s="5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5">
        <v>0.69389999999999996</v>
      </c>
      <c r="AL140" s="5">
        <v>0.83109999999999995</v>
      </c>
      <c r="AM140" s="5">
        <v>0.30940000000000001</v>
      </c>
      <c r="AN140" s="5">
        <v>0.92410000000000003</v>
      </c>
      <c r="AO140" s="5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5">
        <v>0.80959999999999999</v>
      </c>
      <c r="AV140" s="5">
        <v>1.1107</v>
      </c>
      <c r="AW140" s="5">
        <v>0.17680000000000001</v>
      </c>
      <c r="AX140" s="5">
        <v>0.62649999999999995</v>
      </c>
      <c r="AY140" s="5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>
        <v>0.67959999999999998</v>
      </c>
      <c r="DD140" s="5">
        <v>0.79830000000000001</v>
      </c>
      <c r="DE140" s="5">
        <v>0.33760000000000001</v>
      </c>
      <c r="DF140" s="5">
        <v>0.94350000000000001</v>
      </c>
      <c r="DG140" s="5">
        <v>2.3E-2</v>
      </c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>
        <v>0.72240000000000004</v>
      </c>
      <c r="DN140" s="5">
        <v>0.89610000000000001</v>
      </c>
      <c r="DO140" s="5">
        <v>0.26519999999999999</v>
      </c>
      <c r="DP140" s="5">
        <v>0.87919999999999998</v>
      </c>
      <c r="DQ140" s="5">
        <v>1.01E-2</v>
      </c>
      <c r="DR140" s="4">
        <v>0.80810000000000004</v>
      </c>
      <c r="DS140" s="4">
        <v>1.1074999999999999</v>
      </c>
      <c r="DT140" s="4">
        <v>0.1792</v>
      </c>
      <c r="DU140" s="4">
        <v>0.62560000000000004</v>
      </c>
      <c r="DV140" s="4">
        <v>3.7000000000000002E-3</v>
      </c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0.71458461538461537</v>
      </c>
      <c r="EW140" s="4">
        <f t="shared" ref="EW140:EW216" si="37">AVERAGEIFS(B140:EU140,metrics.est,"MSE")</f>
        <v>0.8809538461538462</v>
      </c>
      <c r="EX140" s="4">
        <f t="shared" ref="EX140:EX216" si="38">AVERAGEIFS(B140:EU140,metrics.est,"R")</f>
        <v>0.28927692307692304</v>
      </c>
      <c r="EY140" s="4">
        <f t="shared" ref="EY140:EY216" si="39">AVERAGEIFS(B140:EU140,metrics.est,"Coverage")</f>
        <v>0.8677807692307693</v>
      </c>
      <c r="EZ140" s="4">
        <f t="shared" ref="EZ140:EZ216" si="40">AVERAGEIFS(B140:EU140,metrics.est,"Time")</f>
        <v>2.1034615384615388E-2</v>
      </c>
      <c r="FA140" s="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5">
        <v>0.70150000000000001</v>
      </c>
      <c r="AB141" s="5">
        <v>0.85109999999999997</v>
      </c>
      <c r="AC141" s="5">
        <v>0.30969999999999998</v>
      </c>
      <c r="AD141" s="5">
        <v>0.94079999999999997</v>
      </c>
      <c r="AE141" s="5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5">
        <v>0.71909999999999996</v>
      </c>
      <c r="AL141" s="5">
        <v>0.8911</v>
      </c>
      <c r="AM141" s="5">
        <v>0.28920000000000001</v>
      </c>
      <c r="AN141" s="5">
        <v>0.90910000000000002</v>
      </c>
      <c r="AO141" s="5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5">
        <v>0.79720000000000002</v>
      </c>
      <c r="AV141" s="5">
        <v>1.087</v>
      </c>
      <c r="AW141" s="5">
        <v>0.20699999999999999</v>
      </c>
      <c r="AX141" s="5">
        <v>0.71609999999999996</v>
      </c>
      <c r="AY141" s="5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>
        <v>0.70760000000000001</v>
      </c>
      <c r="DD141" s="5">
        <v>0.86399999999999999</v>
      </c>
      <c r="DE141" s="5">
        <v>0.29880000000000001</v>
      </c>
      <c r="DF141" s="5">
        <v>0.92869999999999997</v>
      </c>
      <c r="DG141" s="5">
        <v>3.0312000000000001</v>
      </c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>
        <v>0.73960000000000004</v>
      </c>
      <c r="DN141" s="5">
        <v>0.94059999999999999</v>
      </c>
      <c r="DO141" s="5">
        <v>0.26400000000000001</v>
      </c>
      <c r="DP141" s="5">
        <v>0.86990000000000001</v>
      </c>
      <c r="DQ141" s="5">
        <v>0.53590000000000004</v>
      </c>
      <c r="DR141" s="4">
        <v>0.7954</v>
      </c>
      <c r="DS141" s="4">
        <v>1.0824</v>
      </c>
      <c r="DT141" s="4">
        <v>0.2099</v>
      </c>
      <c r="DU141" s="4">
        <v>0.71709999999999996</v>
      </c>
      <c r="DV141" s="4">
        <v>6.8900000000000003E-2</v>
      </c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0.73297200000000007</v>
      </c>
      <c r="EW141" s="4">
        <f t="shared" si="37"/>
        <v>0.92619600000000002</v>
      </c>
      <c r="EX141" s="4">
        <f t="shared" si="38"/>
        <v>0.27300399999999997</v>
      </c>
      <c r="EY141" s="4">
        <f t="shared" si="39"/>
        <v>0.87316800000000006</v>
      </c>
      <c r="EZ141" s="4">
        <f t="shared" si="40"/>
        <v>2.1673079999999998</v>
      </c>
      <c r="FA141" s="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5">
        <v>0.77049999999999996</v>
      </c>
      <c r="AB142" s="5">
        <v>0.98780000000000001</v>
      </c>
      <c r="AC142" s="5">
        <v>0.18920000000000001</v>
      </c>
      <c r="AD142" s="5">
        <v>0.70669999999999999</v>
      </c>
      <c r="AE142" s="5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5">
        <v>0.78510000000000002</v>
      </c>
      <c r="AL142" s="5">
        <v>1.0324</v>
      </c>
      <c r="AM142" s="5">
        <v>0.16589999999999999</v>
      </c>
      <c r="AN142" s="5">
        <v>0.68110000000000004</v>
      </c>
      <c r="AO142" s="5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5">
        <v>0.8881</v>
      </c>
      <c r="AV142" s="5">
        <v>1.3025</v>
      </c>
      <c r="AW142" s="5">
        <v>5.7999999999999996E-3</v>
      </c>
      <c r="AX142" s="5">
        <v>0.6018</v>
      </c>
      <c r="AY142" s="5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>
        <v>0.77539999999999998</v>
      </c>
      <c r="DD142" s="5">
        <v>1.0037</v>
      </c>
      <c r="DE142" s="5">
        <v>0.18129999999999999</v>
      </c>
      <c r="DF142" s="5">
        <v>0.68930000000000002</v>
      </c>
      <c r="DG142" s="5">
        <v>4.65E-2</v>
      </c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>
        <v>0.80549999999999999</v>
      </c>
      <c r="DN142" s="5">
        <v>1.0883</v>
      </c>
      <c r="DO142" s="5">
        <v>0.1245</v>
      </c>
      <c r="DP142" s="5">
        <v>0.67430000000000001</v>
      </c>
      <c r="DQ142" s="5">
        <v>1.7600000000000001E-2</v>
      </c>
      <c r="DR142" s="4">
        <v>0.88549999999999995</v>
      </c>
      <c r="DS142" s="4">
        <v>1.2957000000000001</v>
      </c>
      <c r="DT142" s="4">
        <v>9.4000000000000004E-3</v>
      </c>
      <c r="DU142" s="4">
        <v>0.60229999999999995</v>
      </c>
      <c r="DV142" s="4">
        <v>6.1999999999999998E-3</v>
      </c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0.80534800000000006</v>
      </c>
      <c r="EW142" s="4">
        <f t="shared" si="37"/>
        <v>1.0837399999999999</v>
      </c>
      <c r="EX142" s="4">
        <f t="shared" si="38"/>
        <v>0.13214800000000002</v>
      </c>
      <c r="EY142" s="4">
        <f t="shared" si="39"/>
        <v>0.66906399999999988</v>
      </c>
      <c r="EZ142" s="4">
        <f t="shared" si="40"/>
        <v>3.8159999999999999E-2</v>
      </c>
      <c r="FA142" s="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5">
        <v>0.67420000000000002</v>
      </c>
      <c r="AB143" s="5">
        <v>0.77990000000000004</v>
      </c>
      <c r="AC143" s="5">
        <v>0.3256</v>
      </c>
      <c r="AD143" s="5">
        <v>0.94130000000000003</v>
      </c>
      <c r="AE143" s="5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5">
        <v>0.69750000000000001</v>
      </c>
      <c r="AL143" s="5">
        <v>0.83289999999999997</v>
      </c>
      <c r="AM143" s="5">
        <v>0.2787</v>
      </c>
      <c r="AN143" s="5">
        <v>0.90280000000000005</v>
      </c>
      <c r="AO143" s="5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5">
        <v>0.81040000000000001</v>
      </c>
      <c r="AV143" s="5">
        <v>1.1108</v>
      </c>
      <c r="AW143" s="5">
        <v>0.17269999999999999</v>
      </c>
      <c r="AX143" s="5">
        <v>0.59389999999999998</v>
      </c>
      <c r="AY143" s="5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>
        <v>0.68340000000000001</v>
      </c>
      <c r="DD143" s="5">
        <v>0.8004</v>
      </c>
      <c r="DE143" s="5">
        <v>0.30170000000000002</v>
      </c>
      <c r="DF143" s="5">
        <v>0.92720000000000002</v>
      </c>
      <c r="DG143" s="5">
        <v>3.5799999999999998E-2</v>
      </c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>
        <v>0.72609999999999997</v>
      </c>
      <c r="DN143" s="5">
        <v>0.89939999999999998</v>
      </c>
      <c r="DO143" s="5">
        <v>0.24110000000000001</v>
      </c>
      <c r="DP143" s="5">
        <v>0.84919999999999995</v>
      </c>
      <c r="DQ143" s="5">
        <v>1.29E-2</v>
      </c>
      <c r="DR143" s="4">
        <v>0.80859999999999999</v>
      </c>
      <c r="DS143" s="4">
        <v>1.107</v>
      </c>
      <c r="DT143" s="4">
        <v>0.17580000000000001</v>
      </c>
      <c r="DU143" s="4">
        <v>0.59330000000000005</v>
      </c>
      <c r="DV143" s="4">
        <v>3.8999999999999998E-3</v>
      </c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0.71846399999999988</v>
      </c>
      <c r="EW143" s="4">
        <f t="shared" si="37"/>
        <v>0.88461600000000007</v>
      </c>
      <c r="EX143" s="4">
        <f t="shared" si="38"/>
        <v>0.26239600000000002</v>
      </c>
      <c r="EY143" s="4">
        <f t="shared" si="39"/>
        <v>0.84274799999999983</v>
      </c>
      <c r="EZ143" s="4">
        <f t="shared" si="40"/>
        <v>2.8555999999999998E-2</v>
      </c>
      <c r="FA143" s="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5">
        <v>0.67320000000000002</v>
      </c>
      <c r="AB144" s="5">
        <v>0.77810000000000001</v>
      </c>
      <c r="AC144" s="5">
        <v>0.32729999999999998</v>
      </c>
      <c r="AD144" s="5">
        <v>0.94130000000000003</v>
      </c>
      <c r="AE144" s="5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5">
        <v>0.69599999999999995</v>
      </c>
      <c r="AL144" s="5">
        <v>0.82920000000000005</v>
      </c>
      <c r="AM144" s="5">
        <v>0.28189999999999998</v>
      </c>
      <c r="AN144" s="5">
        <v>0.90239999999999998</v>
      </c>
      <c r="AO144" s="5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5">
        <v>0.81189999999999996</v>
      </c>
      <c r="AV144" s="5">
        <v>1.1173</v>
      </c>
      <c r="AW144" s="5">
        <v>0.1595</v>
      </c>
      <c r="AX144" s="5">
        <v>0.62809999999999999</v>
      </c>
      <c r="AY144" s="5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>
        <v>0.68189999999999995</v>
      </c>
      <c r="DD144" s="5">
        <v>0.79690000000000005</v>
      </c>
      <c r="DE144" s="5">
        <v>0.30659999999999998</v>
      </c>
      <c r="DF144" s="5">
        <v>0.92689999999999995</v>
      </c>
      <c r="DG144" s="5">
        <v>1.9099999999999999E-2</v>
      </c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>
        <v>0.72509999999999997</v>
      </c>
      <c r="DN144" s="5">
        <v>0.89700000000000002</v>
      </c>
      <c r="DO144" s="5">
        <v>0.24429999999999999</v>
      </c>
      <c r="DP144" s="5">
        <v>0.84860000000000002</v>
      </c>
      <c r="DQ144" s="5">
        <v>8.6999999999999994E-3</v>
      </c>
      <c r="DR144" s="4">
        <v>0.81100000000000005</v>
      </c>
      <c r="DS144" s="4">
        <v>1.1158999999999999</v>
      </c>
      <c r="DT144" s="4">
        <v>0.16200000000000001</v>
      </c>
      <c r="DU144" s="4">
        <v>0.62780000000000002</v>
      </c>
      <c r="DV144" s="4">
        <v>3.5999999999999999E-3</v>
      </c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0.717046153846154</v>
      </c>
      <c r="EW144" s="4">
        <f t="shared" si="37"/>
        <v>0.88172307692307683</v>
      </c>
      <c r="EX144" s="4">
        <f t="shared" si="38"/>
        <v>0.26356538461538465</v>
      </c>
      <c r="EY144" s="4">
        <f t="shared" si="39"/>
        <v>0.85133076923076922</v>
      </c>
      <c r="EZ144" s="4">
        <f t="shared" si="40"/>
        <v>1.7657692307692305E-2</v>
      </c>
      <c r="FA144" s="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5">
        <v>0.67520000000000002</v>
      </c>
      <c r="AB145" s="5">
        <v>0.78280000000000005</v>
      </c>
      <c r="AC145" s="5">
        <v>0.32400000000000001</v>
      </c>
      <c r="AD145" s="5">
        <v>0.94159999999999999</v>
      </c>
      <c r="AE145" s="5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5">
        <v>0.7</v>
      </c>
      <c r="AL145" s="5">
        <v>0.83889999999999998</v>
      </c>
      <c r="AM145" s="5">
        <v>0.27300000000000002</v>
      </c>
      <c r="AN145" s="5">
        <v>0.90280000000000005</v>
      </c>
      <c r="AO145" s="5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5">
        <v>0.82130000000000003</v>
      </c>
      <c r="AV145" s="5">
        <v>1.1416999999999999</v>
      </c>
      <c r="AW145" s="5">
        <v>0.15160000000000001</v>
      </c>
      <c r="AX145" s="5">
        <v>0.62690000000000001</v>
      </c>
      <c r="AY145" s="5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>
        <v>0.68489999999999995</v>
      </c>
      <c r="DD145" s="5">
        <v>0.8044</v>
      </c>
      <c r="DE145" s="5">
        <v>0.29949999999999999</v>
      </c>
      <c r="DF145" s="5">
        <v>0.92730000000000001</v>
      </c>
      <c r="DG145" s="5">
        <v>2.8500000000000001E-2</v>
      </c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>
        <v>0.73140000000000005</v>
      </c>
      <c r="DN145" s="5">
        <v>0.91249999999999998</v>
      </c>
      <c r="DO145" s="5">
        <v>0.23250000000000001</v>
      </c>
      <c r="DP145" s="5">
        <v>0.84970000000000001</v>
      </c>
      <c r="DQ145" s="5">
        <v>1.2500000000000001E-2</v>
      </c>
      <c r="DR145" s="4">
        <v>0.82020000000000004</v>
      </c>
      <c r="DS145" s="4">
        <v>1.1398999999999999</v>
      </c>
      <c r="DT145" s="4">
        <v>0.15440000000000001</v>
      </c>
      <c r="DU145" s="4">
        <v>0.627</v>
      </c>
      <c r="DV145" s="4">
        <v>4.7999999999999996E-3</v>
      </c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0.72193076923076915</v>
      </c>
      <c r="EW145" s="4">
        <f t="shared" si="37"/>
        <v>0.8941076923076926</v>
      </c>
      <c r="EX145" s="4">
        <f t="shared" si="38"/>
        <v>0.25550769230769232</v>
      </c>
      <c r="EY145" s="4">
        <f t="shared" si="39"/>
        <v>0.85162692307692289</v>
      </c>
      <c r="EZ145" s="4">
        <f t="shared" si="40"/>
        <v>2.497692307692307E-2</v>
      </c>
      <c r="FA145" s="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5">
        <v>0.69430000000000003</v>
      </c>
      <c r="AB146" s="5">
        <v>0.83509999999999995</v>
      </c>
      <c r="AC146" s="5">
        <v>0.34860000000000002</v>
      </c>
      <c r="AD146" s="5">
        <v>0.8931</v>
      </c>
      <c r="AE146" s="5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5">
        <v>0.71779999999999999</v>
      </c>
      <c r="AL146" s="5">
        <v>0.88700000000000001</v>
      </c>
      <c r="AM146" s="5">
        <v>0.31340000000000001</v>
      </c>
      <c r="AN146" s="5">
        <v>0.84709999999999996</v>
      </c>
      <c r="AO146" s="5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5">
        <v>0.85460000000000003</v>
      </c>
      <c r="AV146" s="5">
        <v>1.2387999999999999</v>
      </c>
      <c r="AW146" s="5">
        <v>9.7600000000000006E-2</v>
      </c>
      <c r="AX146" s="5">
        <v>0.57650000000000001</v>
      </c>
      <c r="AY146" s="5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>
        <v>0.70169999999999999</v>
      </c>
      <c r="DD146" s="5">
        <v>0.84970000000000001</v>
      </c>
      <c r="DE146" s="5">
        <v>0.33539999999999998</v>
      </c>
      <c r="DF146" s="5">
        <v>0.88139999999999996</v>
      </c>
      <c r="DG146" s="5">
        <v>1.9699999999999999E-2</v>
      </c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>
        <v>0.75519999999999998</v>
      </c>
      <c r="DN146" s="5">
        <v>0.97740000000000005</v>
      </c>
      <c r="DO146" s="5">
        <v>0.2641</v>
      </c>
      <c r="DP146" s="5">
        <v>0.76119999999999999</v>
      </c>
      <c r="DQ146" s="5">
        <v>8.8999999999999999E-3</v>
      </c>
      <c r="DR146" s="4">
        <v>0.85519999999999996</v>
      </c>
      <c r="DS146" s="4">
        <v>1.2419</v>
      </c>
      <c r="DT146" s="4">
        <v>9.64E-2</v>
      </c>
      <c r="DU146" s="4">
        <v>0.57840000000000003</v>
      </c>
      <c r="DV146" s="4">
        <v>3.5999999999999999E-3</v>
      </c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0.74535599999999991</v>
      </c>
      <c r="EW146" s="4">
        <f t="shared" si="37"/>
        <v>0.95870799999999978</v>
      </c>
      <c r="EX146" s="4">
        <f t="shared" si="38"/>
        <v>0.27048800000000001</v>
      </c>
      <c r="EY146" s="4">
        <f t="shared" si="39"/>
        <v>0.79237199999999997</v>
      </c>
      <c r="EZ146" s="4">
        <f t="shared" si="40"/>
        <v>1.8135999999999999E-2</v>
      </c>
      <c r="FA146" s="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5">
        <v>0.67149999999999999</v>
      </c>
      <c r="AB147" s="5">
        <v>0.7782</v>
      </c>
      <c r="AC147" s="5">
        <v>0.34789999999999999</v>
      </c>
      <c r="AD147" s="5">
        <v>0.95</v>
      </c>
      <c r="AE147" s="5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5">
        <v>0.6966</v>
      </c>
      <c r="AL147" s="5">
        <v>0.83350000000000002</v>
      </c>
      <c r="AM147" s="5">
        <v>0.29459999999999997</v>
      </c>
      <c r="AN147" s="5">
        <v>0.91310000000000002</v>
      </c>
      <c r="AO147" s="5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5">
        <v>0.82730000000000004</v>
      </c>
      <c r="AV147" s="5">
        <v>1.1580999999999999</v>
      </c>
      <c r="AW147" s="5">
        <v>0.1537</v>
      </c>
      <c r="AX147" s="5">
        <v>0.59089999999999998</v>
      </c>
      <c r="AY147" s="5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>
        <v>0.68089999999999995</v>
      </c>
      <c r="DD147" s="5">
        <v>0.79759999999999998</v>
      </c>
      <c r="DE147" s="5">
        <v>0.3241</v>
      </c>
      <c r="DF147" s="5">
        <v>0.93710000000000004</v>
      </c>
      <c r="DG147" s="5">
        <v>3.0099999999999998E-2</v>
      </c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>
        <v>0.73070000000000002</v>
      </c>
      <c r="DN147" s="5">
        <v>0.91200000000000003</v>
      </c>
      <c r="DO147" s="5">
        <v>0.2465</v>
      </c>
      <c r="DP147" s="5">
        <v>0.85340000000000005</v>
      </c>
      <c r="DQ147" s="5">
        <v>1.29E-2</v>
      </c>
      <c r="DR147" s="4">
        <v>0.82640000000000002</v>
      </c>
      <c r="DS147" s="4">
        <v>1.1577999999999999</v>
      </c>
      <c r="DT147" s="4">
        <v>0.15620000000000001</v>
      </c>
      <c r="DU147" s="4">
        <v>0.59</v>
      </c>
      <c r="DV147" s="4">
        <v>4.7000000000000002E-3</v>
      </c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0.72160000000000002</v>
      </c>
      <c r="EW147" s="4">
        <f t="shared" si="37"/>
        <v>0.89593199999999995</v>
      </c>
      <c r="EX147" s="4">
        <f t="shared" si="38"/>
        <v>0.27182800000000001</v>
      </c>
      <c r="EY147" s="4">
        <f t="shared" si="39"/>
        <v>0.84862400000000004</v>
      </c>
      <c r="EZ147" s="4">
        <f t="shared" si="40"/>
        <v>2.6080000000000002E-2</v>
      </c>
      <c r="FA147" s="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5">
        <v>0.67210000000000003</v>
      </c>
      <c r="AB148" s="5">
        <v>0.78359999999999996</v>
      </c>
      <c r="AC148" s="5">
        <v>0.35470000000000002</v>
      </c>
      <c r="AD148" s="5">
        <v>0.95099999999999996</v>
      </c>
      <c r="AE148" s="5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5">
        <v>0.69940000000000002</v>
      </c>
      <c r="AL148" s="5">
        <v>0.84230000000000005</v>
      </c>
      <c r="AM148" s="5">
        <v>0.29959999999999998</v>
      </c>
      <c r="AN148" s="5">
        <v>0.91390000000000005</v>
      </c>
      <c r="AO148" s="5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5">
        <v>0.83909999999999996</v>
      </c>
      <c r="AV148" s="5">
        <v>1.1903999999999999</v>
      </c>
      <c r="AW148" s="5">
        <v>0.15040000000000001</v>
      </c>
      <c r="AX148" s="5">
        <v>0.57499999999999996</v>
      </c>
      <c r="AY148" s="5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>
        <v>0.68179999999999996</v>
      </c>
      <c r="DD148" s="5">
        <v>0.80279999999999996</v>
      </c>
      <c r="DE148" s="5">
        <v>0.33189999999999997</v>
      </c>
      <c r="DF148" s="5">
        <v>0.93830000000000002</v>
      </c>
      <c r="DG148" s="5">
        <v>2.1100000000000001E-2</v>
      </c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>
        <v>0.73870000000000002</v>
      </c>
      <c r="DN148" s="5">
        <v>0.93230000000000002</v>
      </c>
      <c r="DO148" s="5">
        <v>0.24590000000000001</v>
      </c>
      <c r="DP148" s="5">
        <v>0.84860000000000002</v>
      </c>
      <c r="DQ148" s="5">
        <v>8.9999999999999993E-3</v>
      </c>
      <c r="DR148" s="4">
        <v>0.83779999999999999</v>
      </c>
      <c r="DS148" s="4">
        <v>1.1895</v>
      </c>
      <c r="DT148" s="4">
        <v>0.15279999999999999</v>
      </c>
      <c r="DU148" s="4">
        <v>0.57550000000000001</v>
      </c>
      <c r="DV148" s="4">
        <v>3.5999999999999999E-3</v>
      </c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0.7263480000000001</v>
      </c>
      <c r="EW148" s="4">
        <f t="shared" si="37"/>
        <v>0.91021199999999991</v>
      </c>
      <c r="EX148" s="4">
        <f t="shared" si="38"/>
        <v>0.27524799999999999</v>
      </c>
      <c r="EY148" s="4">
        <f t="shared" si="39"/>
        <v>0.8452280000000002</v>
      </c>
      <c r="EZ148" s="4">
        <f t="shared" si="40"/>
        <v>1.8512000000000001E-2</v>
      </c>
      <c r="FA148" s="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5">
        <v>0.68279999999999996</v>
      </c>
      <c r="AB149" s="5">
        <v>0.80230000000000001</v>
      </c>
      <c r="AC149" s="5">
        <v>0.32829999999999998</v>
      </c>
      <c r="AD149" s="5">
        <v>0.94810000000000005</v>
      </c>
      <c r="AE149" s="5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5">
        <v>0.71519999999999995</v>
      </c>
      <c r="AL149" s="5">
        <v>0.87619999999999998</v>
      </c>
      <c r="AM149" s="5">
        <v>0.26169999999999999</v>
      </c>
      <c r="AN149" s="5">
        <v>0.91120000000000001</v>
      </c>
      <c r="AO149" s="5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5">
        <v>0.84609999999999996</v>
      </c>
      <c r="AV149" s="5">
        <v>1.2084999999999999</v>
      </c>
      <c r="AW149" s="5">
        <v>0.1416</v>
      </c>
      <c r="AX149" s="5">
        <v>0.60170000000000001</v>
      </c>
      <c r="AY149" s="5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>
        <v>0.69469999999999998</v>
      </c>
      <c r="DD149" s="5">
        <v>0.82909999999999995</v>
      </c>
      <c r="DE149" s="5">
        <v>0.29509999999999997</v>
      </c>
      <c r="DF149" s="5">
        <v>0.93520000000000003</v>
      </c>
      <c r="DG149" s="5">
        <v>3.2899999999999999E-2</v>
      </c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>
        <v>0.75519999999999998</v>
      </c>
      <c r="DN149" s="5">
        <v>0.97170000000000001</v>
      </c>
      <c r="DO149" s="5">
        <v>0.21490000000000001</v>
      </c>
      <c r="DP149" s="5">
        <v>0.85370000000000001</v>
      </c>
      <c r="DQ149" s="5">
        <v>1.2800000000000001E-2</v>
      </c>
      <c r="DR149" s="4">
        <v>0.84460000000000002</v>
      </c>
      <c r="DS149" s="4">
        <v>1.2065999999999999</v>
      </c>
      <c r="DT149" s="4">
        <v>0.14499999999999999</v>
      </c>
      <c r="DU149" s="4">
        <v>0.60089999999999999</v>
      </c>
      <c r="DV149" s="4">
        <v>4.7999999999999996E-3</v>
      </c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0.73887999999999987</v>
      </c>
      <c r="EW149" s="4">
        <f t="shared" si="37"/>
        <v>0.93772799999999989</v>
      </c>
      <c r="EX149" s="4">
        <f t="shared" si="38"/>
        <v>0.24629599999999996</v>
      </c>
      <c r="EY149" s="4">
        <f t="shared" si="39"/>
        <v>0.84975999999999985</v>
      </c>
      <c r="EZ149" s="4">
        <f t="shared" si="40"/>
        <v>2.6520000000000005E-2</v>
      </c>
      <c r="FA149" s="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5">
        <v>0.67649999999999999</v>
      </c>
      <c r="AB150" s="5">
        <v>0.78539999999999999</v>
      </c>
      <c r="AC150" s="5">
        <v>0.31759999999999999</v>
      </c>
      <c r="AD150" s="5">
        <v>0.94140000000000001</v>
      </c>
      <c r="AE150" s="5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5">
        <v>0.70150000000000001</v>
      </c>
      <c r="AL150" s="5">
        <v>0.84250000000000003</v>
      </c>
      <c r="AM150" s="5">
        <v>0.27029999999999998</v>
      </c>
      <c r="AN150" s="5">
        <v>0.90310000000000001</v>
      </c>
      <c r="AO150" s="5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5">
        <v>0.82230000000000003</v>
      </c>
      <c r="AV150" s="5">
        <v>1.1436999999999999</v>
      </c>
      <c r="AW150" s="5">
        <v>0.1507</v>
      </c>
      <c r="AX150" s="5">
        <v>0.62360000000000004</v>
      </c>
      <c r="AY150" s="5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>
        <v>0.68630000000000002</v>
      </c>
      <c r="DD150" s="5">
        <v>0.8075</v>
      </c>
      <c r="DE150" s="5">
        <v>0.29499999999999998</v>
      </c>
      <c r="DF150" s="5">
        <v>0.9274</v>
      </c>
      <c r="DG150" s="5">
        <v>3.0800000000000001E-2</v>
      </c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>
        <v>0.73260000000000003</v>
      </c>
      <c r="DN150" s="5">
        <v>0.91549999999999998</v>
      </c>
      <c r="DO150" s="5">
        <v>0.23</v>
      </c>
      <c r="DP150" s="5">
        <v>0.84989999999999999</v>
      </c>
      <c r="DQ150" s="5">
        <v>1.24E-2</v>
      </c>
      <c r="DR150" s="4">
        <v>0.82089999999999996</v>
      </c>
      <c r="DS150" s="4">
        <v>1.1422000000000001</v>
      </c>
      <c r="DT150" s="4">
        <v>0.1537</v>
      </c>
      <c r="DU150" s="4">
        <v>0.62370000000000003</v>
      </c>
      <c r="DV150" s="4">
        <v>4.5999999999999999E-3</v>
      </c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0.72407199999999994</v>
      </c>
      <c r="EW150" s="4">
        <f t="shared" si="37"/>
        <v>0.89923600000000026</v>
      </c>
      <c r="EX150" s="4">
        <f t="shared" si="38"/>
        <v>0.25169200000000008</v>
      </c>
      <c r="EY150" s="4">
        <f t="shared" si="39"/>
        <v>0.84901199999999999</v>
      </c>
      <c r="EZ150" s="4">
        <f t="shared" si="40"/>
        <v>2.4996000000000001E-2</v>
      </c>
      <c r="FA150" s="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>
        <v>0.6915</v>
      </c>
      <c r="DD151" s="5">
        <v>0.8196</v>
      </c>
      <c r="DE151" s="5">
        <v>0.2868</v>
      </c>
      <c r="DF151" s="5">
        <v>0.92469999999999997</v>
      </c>
      <c r="DG151" s="5">
        <v>3.44E-2</v>
      </c>
      <c r="DH151" s="4"/>
      <c r="DI151" s="4"/>
      <c r="DJ151" s="4"/>
      <c r="DK151" s="4"/>
      <c r="DL151" s="4"/>
      <c r="DM151" s="5">
        <v>0.74170000000000003</v>
      </c>
      <c r="DN151" s="5">
        <v>0.9375</v>
      </c>
      <c r="DO151" s="5">
        <v>0.21959999999999999</v>
      </c>
      <c r="DP151" s="5">
        <v>0.84740000000000004</v>
      </c>
      <c r="DQ151" s="5">
        <v>1.2999999999999999E-2</v>
      </c>
      <c r="DR151" s="4">
        <v>0.82740000000000002</v>
      </c>
      <c r="DS151" s="4">
        <v>1.1567000000000001</v>
      </c>
      <c r="DT151" s="4">
        <v>0.16339999999999999</v>
      </c>
      <c r="DU151" s="4">
        <v>0.60019999999999996</v>
      </c>
      <c r="DV151" s="4">
        <v>3.8999999999999998E-3</v>
      </c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0.73922499999999991</v>
      </c>
      <c r="EW151" s="4">
        <f t="shared" si="37"/>
        <v>0.93635000000000002</v>
      </c>
      <c r="EX151" s="4">
        <f t="shared" si="38"/>
        <v>0.237925</v>
      </c>
      <c r="EY151" s="4">
        <f t="shared" si="39"/>
        <v>0.82301250000000004</v>
      </c>
      <c r="EZ151" s="4">
        <f t="shared" si="40"/>
        <v>2.3887500000000002E-2</v>
      </c>
      <c r="FA151" s="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" t="str" cm="1">
        <f t="array" aca="1" ref="FE151" ca="1">CONCATENATE(INDIRECT(ADDRESS(1,MATCH(_xlfn.MINIFS(B151:EU151,metrics.est,"Time"),B151:EU151,0)+1)), ", ", INDIRECT(ADDRESS(2,MATCH(_xlfn.MINIFS(B151:EU151,metrics.est,"Time"),B151:EU151,0)+1)))</f>
        <v>k=50, r=0.9</v>
      </c>
    </row>
    <row r="152" spans="1:161" x14ac:dyDescent="0.2">
      <c r="A152" s="1" t="s">
        <v>226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5">
        <v>0.7077</v>
      </c>
      <c r="AB152" s="5">
        <v>0.85440000000000005</v>
      </c>
      <c r="AC152" s="5">
        <v>0.29920000000000002</v>
      </c>
      <c r="AD152" s="5">
        <v>0.8589</v>
      </c>
      <c r="AE152" s="5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5">
        <v>0.7359</v>
      </c>
      <c r="AL152" s="5">
        <v>0.92049999999999998</v>
      </c>
      <c r="AM152" s="5">
        <v>0.27389999999999998</v>
      </c>
      <c r="AN152" s="5">
        <v>0.79339999999999999</v>
      </c>
      <c r="AO152" s="5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5">
        <v>0.80259999999999998</v>
      </c>
      <c r="AV152" s="5">
        <v>1.0952</v>
      </c>
      <c r="AW152" s="5">
        <v>0.187</v>
      </c>
      <c r="AX152" s="5">
        <v>0.60229999999999995</v>
      </c>
      <c r="AY152" s="5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10"/>
      <c r="DD152" s="10"/>
      <c r="DE152" s="10"/>
      <c r="DF152" s="10"/>
      <c r="DG152" s="10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5">
        <v>0.75580000000000003</v>
      </c>
      <c r="DN152" s="5">
        <v>0.97189999999999999</v>
      </c>
      <c r="DO152" s="5">
        <v>0.25519999999999998</v>
      </c>
      <c r="DP152" s="5">
        <v>0.74960000000000004</v>
      </c>
      <c r="DQ152" s="5">
        <v>6.4000000000000003E-3</v>
      </c>
      <c r="DR152" s="4">
        <v>0.80059999999999998</v>
      </c>
      <c r="DS152" s="4">
        <v>1.0894999999999999</v>
      </c>
      <c r="DT152" s="4">
        <v>0.1888</v>
      </c>
      <c r="DU152" s="4">
        <v>0.60229999999999995</v>
      </c>
      <c r="DV152" s="4">
        <v>2.5000000000000001E-3</v>
      </c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0.74584736842105259</v>
      </c>
      <c r="EW152" s="4">
        <f t="shared" si="37"/>
        <v>0.9480736842105264</v>
      </c>
      <c r="EX152" s="4">
        <f t="shared" si="38"/>
        <v>0.25931578947368417</v>
      </c>
      <c r="EY152" s="4">
        <f t="shared" si="39"/>
        <v>0.76332105263157879</v>
      </c>
      <c r="EZ152" s="4">
        <f t="shared" si="40"/>
        <v>1.1373684210526317E-2</v>
      </c>
      <c r="FA152" s="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5">
        <v>0.67269999999999996</v>
      </c>
      <c r="AB153" s="5">
        <v>0.7772</v>
      </c>
      <c r="AC153" s="5">
        <v>0.33200000000000002</v>
      </c>
      <c r="AD153" s="5">
        <v>0.9415</v>
      </c>
      <c r="AE153" s="5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5">
        <v>0.69540000000000002</v>
      </c>
      <c r="AL153" s="5">
        <v>0.82820000000000005</v>
      </c>
      <c r="AM153" s="5">
        <v>0.28510000000000002</v>
      </c>
      <c r="AN153" s="5">
        <v>0.9032</v>
      </c>
      <c r="AO153" s="5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5">
        <v>0.80800000000000005</v>
      </c>
      <c r="AV153" s="5">
        <v>1.1051</v>
      </c>
      <c r="AW153" s="5">
        <v>0.17469999999999999</v>
      </c>
      <c r="AX153" s="5">
        <v>0.59970000000000001</v>
      </c>
      <c r="AY153" s="5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10"/>
      <c r="DD153" s="10"/>
      <c r="DE153" s="10"/>
      <c r="DF153" s="10"/>
      <c r="DG153" s="10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5">
        <v>0.72389999999999999</v>
      </c>
      <c r="DN153" s="5">
        <v>0.89410000000000001</v>
      </c>
      <c r="DO153" s="5">
        <v>0.2465</v>
      </c>
      <c r="DP153" s="5">
        <v>0.85</v>
      </c>
      <c r="DQ153" s="5">
        <v>1.01E-2</v>
      </c>
      <c r="DR153" s="4">
        <v>0.80640000000000001</v>
      </c>
      <c r="DS153" s="4">
        <v>1.1012999999999999</v>
      </c>
      <c r="DT153" s="4">
        <v>0.17749999999999999</v>
      </c>
      <c r="DU153" s="4">
        <v>0.59960000000000002</v>
      </c>
      <c r="DV153" s="4">
        <v>3.5999999999999999E-3</v>
      </c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0.71713199999999988</v>
      </c>
      <c r="EW153" s="4">
        <f t="shared" si="37"/>
        <v>0.88149200000000005</v>
      </c>
      <c r="EX153" s="4">
        <f t="shared" si="38"/>
        <v>0.26742400000000005</v>
      </c>
      <c r="EY153" s="4">
        <f t="shared" si="39"/>
        <v>0.84344000000000008</v>
      </c>
      <c r="EZ153" s="4">
        <f t="shared" si="40"/>
        <v>2.044E-2</v>
      </c>
      <c r="FA153" s="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5">
        <v>0.73719999999999997</v>
      </c>
      <c r="AB154" s="5">
        <v>0.9194</v>
      </c>
      <c r="AC154" s="5">
        <v>0.26279999999999998</v>
      </c>
      <c r="AD154" s="5">
        <v>0.71379999999999999</v>
      </c>
      <c r="AE154" s="5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5">
        <v>0.77090000000000003</v>
      </c>
      <c r="AL154" s="5">
        <v>1.0038</v>
      </c>
      <c r="AM154" s="5">
        <v>0.2389</v>
      </c>
      <c r="AN154" s="5">
        <v>0.64170000000000005</v>
      </c>
      <c r="AO154" s="5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5">
        <v>0.83160000000000001</v>
      </c>
      <c r="AV154" s="5">
        <v>1.1681999999999999</v>
      </c>
      <c r="AW154" s="5">
        <v>0.125</v>
      </c>
      <c r="AX154" s="5">
        <v>0.55149999999999999</v>
      </c>
      <c r="AY154" s="5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10"/>
      <c r="DD154" s="10"/>
      <c r="DE154" s="10"/>
      <c r="DF154" s="10"/>
      <c r="DG154" s="10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5">
        <v>0.78690000000000004</v>
      </c>
      <c r="DN154" s="5">
        <v>1.0503</v>
      </c>
      <c r="DO154" s="5">
        <v>0.21299999999999999</v>
      </c>
      <c r="DP154" s="5">
        <v>0.63170000000000004</v>
      </c>
      <c r="DQ154" s="5">
        <v>6.4999999999999997E-3</v>
      </c>
      <c r="DR154" s="4">
        <v>0.8306</v>
      </c>
      <c r="DS154" s="4">
        <v>1.1662999999999999</v>
      </c>
      <c r="DT154" s="4">
        <v>0.12659999999999999</v>
      </c>
      <c r="DU154" s="4">
        <v>0.55249999999999999</v>
      </c>
      <c r="DV154" s="4">
        <v>2.3999999999999998E-3</v>
      </c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0.77820833333333328</v>
      </c>
      <c r="EW154" s="4">
        <f t="shared" si="37"/>
        <v>1.0252083333333333</v>
      </c>
      <c r="EX154" s="4">
        <f t="shared" si="38"/>
        <v>0.21372083333333333</v>
      </c>
      <c r="EY154" s="4">
        <f t="shared" si="39"/>
        <v>0.6423875</v>
      </c>
      <c r="EZ154" s="4">
        <f t="shared" si="40"/>
        <v>1.2645833333333335E-2</v>
      </c>
      <c r="FA154" s="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5">
        <v>0.6704</v>
      </c>
      <c r="AB155" s="5">
        <v>0.77290000000000003</v>
      </c>
      <c r="AC155" s="5">
        <v>0.33689999999999998</v>
      </c>
      <c r="AD155" s="5">
        <v>0.9204</v>
      </c>
      <c r="AE155" s="5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5">
        <v>0.69889999999999997</v>
      </c>
      <c r="AL155" s="5">
        <v>0.83620000000000005</v>
      </c>
      <c r="AM155" s="5">
        <v>0.27650000000000002</v>
      </c>
      <c r="AN155" s="5">
        <v>0.8659</v>
      </c>
      <c r="AO155" s="5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5">
        <v>0.83120000000000005</v>
      </c>
      <c r="AV155" s="5">
        <v>1.1656</v>
      </c>
      <c r="AW155" s="5">
        <v>0.12039999999999999</v>
      </c>
      <c r="AX155" s="5">
        <v>0.56179999999999997</v>
      </c>
      <c r="AY155" s="5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10"/>
      <c r="DD155" s="10"/>
      <c r="DE155" s="10"/>
      <c r="DF155" s="10"/>
      <c r="DG155" s="10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>
        <v>0.73599999999999999</v>
      </c>
      <c r="DN155" s="5">
        <v>0.92320000000000002</v>
      </c>
      <c r="DO155" s="5">
        <v>0.22209999999999999</v>
      </c>
      <c r="DP155" s="5">
        <v>0.80069999999999997</v>
      </c>
      <c r="DQ155" s="5">
        <v>9.7999999999999997E-3</v>
      </c>
      <c r="DR155" s="4">
        <v>0.83030000000000004</v>
      </c>
      <c r="DS155" s="4">
        <v>1.1640999999999999</v>
      </c>
      <c r="DT155" s="4">
        <v>0.12230000000000001</v>
      </c>
      <c r="DU155" s="4">
        <v>0.56220000000000003</v>
      </c>
      <c r="DV155" s="4">
        <v>3.5000000000000001E-3</v>
      </c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0.72529583333333347</v>
      </c>
      <c r="EW155" s="4">
        <f t="shared" si="37"/>
        <v>0.90249999999999997</v>
      </c>
      <c r="EX155" s="4">
        <f t="shared" si="38"/>
        <v>0.25139166666666674</v>
      </c>
      <c r="EY155" s="4">
        <f t="shared" si="39"/>
        <v>0.80612499999999976</v>
      </c>
      <c r="EZ155" s="4">
        <f t="shared" si="40"/>
        <v>1.9966666666666667E-2</v>
      </c>
      <c r="FA155" s="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5">
        <v>0.69269999999999998</v>
      </c>
      <c r="AB156" s="5">
        <v>0.83009999999999995</v>
      </c>
      <c r="AC156" s="5">
        <v>0.31929999999999997</v>
      </c>
      <c r="AD156" s="5">
        <v>0.93600000000000005</v>
      </c>
      <c r="AE156" s="5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5">
        <v>0.72870000000000001</v>
      </c>
      <c r="AL156" s="5">
        <v>0.91169999999999995</v>
      </c>
      <c r="AM156" s="5">
        <v>0.27600000000000002</v>
      </c>
      <c r="AN156" s="5">
        <v>0.88090000000000002</v>
      </c>
      <c r="AO156" s="5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5">
        <v>0.84319999999999995</v>
      </c>
      <c r="AV156" s="5">
        <v>1.1906000000000001</v>
      </c>
      <c r="AW156" s="5">
        <v>8.2100000000000006E-2</v>
      </c>
      <c r="AX156" s="5">
        <v>0.59630000000000005</v>
      </c>
      <c r="AY156" s="5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10"/>
      <c r="DD156" s="10"/>
      <c r="DE156" s="10"/>
      <c r="DF156" s="10"/>
      <c r="DG156" s="10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>
        <v>0.7611</v>
      </c>
      <c r="DN156" s="5">
        <v>0.98809999999999998</v>
      </c>
      <c r="DO156" s="5">
        <v>0.2286</v>
      </c>
      <c r="DP156" s="5">
        <v>0.81520000000000004</v>
      </c>
      <c r="DQ156" s="5">
        <v>1.04E-2</v>
      </c>
      <c r="DR156" s="4">
        <v>0.84119999999999995</v>
      </c>
      <c r="DS156" s="4">
        <v>1.1851</v>
      </c>
      <c r="DT156" s="4">
        <v>8.4599999999999995E-2</v>
      </c>
      <c r="DU156" s="4">
        <v>0.59740000000000004</v>
      </c>
      <c r="DV156" s="4">
        <v>3.5000000000000001E-3</v>
      </c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0.74906249999999996</v>
      </c>
      <c r="EW156" s="4">
        <f t="shared" si="37"/>
        <v>0.96111249999999993</v>
      </c>
      <c r="EX156" s="4">
        <f t="shared" si="38"/>
        <v>0.23833750000000006</v>
      </c>
      <c r="EY156" s="4">
        <f t="shared" si="39"/>
        <v>0.82545000000000002</v>
      </c>
      <c r="EZ156" s="4">
        <f t="shared" si="40"/>
        <v>1.9162500000000002E-2</v>
      </c>
      <c r="FA156" s="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5">
        <v>0.73219999999999996</v>
      </c>
      <c r="AB157" s="5">
        <v>0.92130000000000001</v>
      </c>
      <c r="AC157" s="5">
        <v>0.25369999999999998</v>
      </c>
      <c r="AD157" s="5">
        <v>0.70960000000000001</v>
      </c>
      <c r="AE157" s="5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5">
        <v>0.79830000000000001</v>
      </c>
      <c r="AL157" s="5">
        <v>1.0798000000000001</v>
      </c>
      <c r="AM157" s="5">
        <v>0.21920000000000001</v>
      </c>
      <c r="AN157" s="5">
        <v>0.56889999999999996</v>
      </c>
      <c r="AO157" s="5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5">
        <v>0.84389999999999998</v>
      </c>
      <c r="AV157" s="5">
        <v>1.1903999999999999</v>
      </c>
      <c r="AW157" s="5">
        <v>7.9600000000000004E-2</v>
      </c>
      <c r="AX157" s="5">
        <v>0.57389999999999997</v>
      </c>
      <c r="AY157" s="5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10"/>
      <c r="DD157" s="10"/>
      <c r="DE157" s="10"/>
      <c r="DF157" s="10"/>
      <c r="DG157" s="10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>
        <v>0.81240000000000001</v>
      </c>
      <c r="DN157" s="5">
        <v>1.1192</v>
      </c>
      <c r="DO157" s="5">
        <v>0.19539999999999999</v>
      </c>
      <c r="DP157" s="5">
        <v>0.5514</v>
      </c>
      <c r="DQ157" s="5">
        <v>1.17E-2</v>
      </c>
      <c r="DR157" s="4">
        <v>0.84240000000000004</v>
      </c>
      <c r="DS157" s="4">
        <v>1.1861999999999999</v>
      </c>
      <c r="DT157" s="4">
        <v>8.1199999999999994E-2</v>
      </c>
      <c r="DU157" s="4">
        <v>0.57540000000000002</v>
      </c>
      <c r="DV157" s="4">
        <v>4.1000000000000003E-3</v>
      </c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0.79140833333333338</v>
      </c>
      <c r="EW157" s="4">
        <f t="shared" si="37"/>
        <v>1.0636666666666665</v>
      </c>
      <c r="EX157" s="4">
        <f t="shared" si="38"/>
        <v>0.19365416666666668</v>
      </c>
      <c r="EY157" s="4">
        <f t="shared" si="39"/>
        <v>0.60830416666666665</v>
      </c>
      <c r="EZ157" s="4">
        <f t="shared" si="40"/>
        <v>2.1729166666666671E-2</v>
      </c>
      <c r="FA157" s="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0">
        <v>0.76190000000000002</v>
      </c>
      <c r="M158" s="10">
        <v>0.77549999999999997</v>
      </c>
      <c r="N158" s="10"/>
      <c r="O158" s="10">
        <v>0</v>
      </c>
      <c r="P158" s="10">
        <v>0.51739999999999997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5">
        <v>0.99390000000000001</v>
      </c>
      <c r="AB158" s="5">
        <v>1.4593</v>
      </c>
      <c r="AC158" s="5">
        <v>0.52559999999999996</v>
      </c>
      <c r="AD158" s="5">
        <v>2.9999999999999997E-4</v>
      </c>
      <c r="AE158" s="5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5">
        <v>0.70899999999999996</v>
      </c>
      <c r="AL158" s="5">
        <v>0.87270000000000003</v>
      </c>
      <c r="AM158" s="5">
        <v>0.30070000000000002</v>
      </c>
      <c r="AN158" s="5">
        <v>9.2899999999999996E-2</v>
      </c>
      <c r="AO158" s="5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5">
        <v>0.625</v>
      </c>
      <c r="AV158" s="5">
        <v>0.6875</v>
      </c>
      <c r="AW158" s="5"/>
      <c r="AX158" s="5">
        <v>0</v>
      </c>
      <c r="AY158" s="5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5">
        <v>0.7298</v>
      </c>
      <c r="BP158" s="5">
        <v>0.8841</v>
      </c>
      <c r="BQ158" s="5">
        <v>0</v>
      </c>
      <c r="BR158" s="5">
        <v>5.0000000000000001E-4</v>
      </c>
      <c r="BS158" s="5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0">
        <v>0.68979999999999997</v>
      </c>
      <c r="CJ158" s="10">
        <v>0.75690000000000002</v>
      </c>
      <c r="CK158" s="10">
        <v>-0.8165</v>
      </c>
      <c r="CL158" s="10">
        <v>0</v>
      </c>
      <c r="CM158" s="10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>
        <v>0.85199999999999998</v>
      </c>
      <c r="DD158" s="5">
        <v>1.2025999999999999</v>
      </c>
      <c r="DE158" s="5">
        <v>0.20649999999999999</v>
      </c>
      <c r="DF158" s="5">
        <v>1E-4</v>
      </c>
      <c r="DG158" s="5">
        <v>0.87580000000000002</v>
      </c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>
        <v>0.69230000000000003</v>
      </c>
      <c r="DN158" s="5">
        <v>0.9284</v>
      </c>
      <c r="DO158" s="5">
        <v>0</v>
      </c>
      <c r="DP158" s="5">
        <v>2.0000000000000001E-4</v>
      </c>
      <c r="DQ158" s="5">
        <v>0.17560000000000001</v>
      </c>
      <c r="DR158" s="4">
        <v>1.2863</v>
      </c>
      <c r="DS158" s="4">
        <v>3.0573999999999999</v>
      </c>
      <c r="DT158" s="4">
        <v>0.1137</v>
      </c>
      <c r="DU158" s="4">
        <v>1.6E-2</v>
      </c>
      <c r="DV158" s="4">
        <v>2.01E-2</v>
      </c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0.87145652173913035</v>
      </c>
      <c r="EW158" s="4">
        <f t="shared" si="37"/>
        <v>1.2948000000000002</v>
      </c>
      <c r="EX158" s="4">
        <f t="shared" si="38"/>
        <v>4.4314285714285709E-2</v>
      </c>
      <c r="EY158" s="4">
        <f t="shared" si="39"/>
        <v>9.7000000000000003E-3</v>
      </c>
      <c r="EZ158" s="4">
        <f t="shared" si="40"/>
        <v>0.72156521739130419</v>
      </c>
      <c r="FA158" s="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" t="str" cm="1">
        <f t="array" aca="1" ref="FE158" ca="1">CONCATENATE(INDIRECT(ADDRESS(1,MATCH(_xlfn.MINIFS(B158:EU158,metrics.est,"Time"),B158:EU158,0)+1)), ", ", INDIRECT(ADDRESS(2,MATCH(_xlfn.MINIFS(B158:EU158,metrics.est,"Time"),B158:EU158,0)+1)))</f>
        <v>k=50,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5">
        <v>0.7621</v>
      </c>
      <c r="AB159" s="5">
        <v>1.0087999999999999</v>
      </c>
      <c r="AC159" s="5">
        <v>0.30170000000000002</v>
      </c>
      <c r="AD159" s="5">
        <v>0.70530000000000004</v>
      </c>
      <c r="AE159" s="5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5">
        <v>0.79069999999999996</v>
      </c>
      <c r="AL159" s="5">
        <v>1.083</v>
      </c>
      <c r="AM159" s="5">
        <v>0.27300000000000002</v>
      </c>
      <c r="AN159" s="5">
        <v>0.58040000000000003</v>
      </c>
      <c r="AO159" s="5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5">
        <v>0.85640000000000005</v>
      </c>
      <c r="AV159" s="5">
        <v>1.26</v>
      </c>
      <c r="AW159" s="5">
        <v>0.18890000000000001</v>
      </c>
      <c r="AX159" s="5">
        <v>0.30709999999999998</v>
      </c>
      <c r="AY159" s="5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>
        <v>0.77900000000000003</v>
      </c>
      <c r="DD159" s="5">
        <v>1.0511999999999999</v>
      </c>
      <c r="DE159" s="5">
        <v>0.28699999999999998</v>
      </c>
      <c r="DF159" s="5">
        <v>0.64329999999999998</v>
      </c>
      <c r="DG159" s="5">
        <v>2.1600000000000001E-2</v>
      </c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>
        <v>0.81510000000000005</v>
      </c>
      <c r="DN159" s="5">
        <v>1.1473</v>
      </c>
      <c r="DO159" s="5">
        <v>0.24540000000000001</v>
      </c>
      <c r="DP159" s="5">
        <v>0.48899999999999999</v>
      </c>
      <c r="DQ159" s="5">
        <v>1.0999999999999999E-2</v>
      </c>
      <c r="DR159" s="4">
        <v>0.85840000000000005</v>
      </c>
      <c r="DS159" s="4">
        <v>1.2663</v>
      </c>
      <c r="DT159" s="4">
        <v>0.1875</v>
      </c>
      <c r="DU159" s="4">
        <v>0.30709999999999998</v>
      </c>
      <c r="DV159" s="4">
        <v>3.3999999999999998E-3</v>
      </c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0.80235600000000007</v>
      </c>
      <c r="EW159" s="4">
        <f t="shared" si="37"/>
        <v>1.1146680000000002</v>
      </c>
      <c r="EX159" s="4">
        <f t="shared" si="38"/>
        <v>0.25714799999999999</v>
      </c>
      <c r="EY159" s="4">
        <f t="shared" si="39"/>
        <v>0.54469200000000018</v>
      </c>
      <c r="EZ159" s="4">
        <f t="shared" si="40"/>
        <v>1.8532000000000003E-2</v>
      </c>
      <c r="FA159" s="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5">
        <v>0.69950000000000001</v>
      </c>
      <c r="AB160" s="5">
        <v>0.85099999999999998</v>
      </c>
      <c r="AC160" s="5">
        <v>0.34810000000000002</v>
      </c>
      <c r="AD160" s="5">
        <v>0.88839999999999997</v>
      </c>
      <c r="AE160" s="5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5">
        <v>0.72170000000000001</v>
      </c>
      <c r="AL160" s="5">
        <v>0.89759999999999995</v>
      </c>
      <c r="AM160" s="5">
        <v>0.31340000000000001</v>
      </c>
      <c r="AN160" s="5">
        <v>0.84</v>
      </c>
      <c r="AO160" s="5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5">
        <v>0.83009999999999995</v>
      </c>
      <c r="AV160" s="5">
        <v>1.1700999999999999</v>
      </c>
      <c r="AW160" s="5">
        <v>0.1658</v>
      </c>
      <c r="AX160" s="5">
        <v>0.54969999999999997</v>
      </c>
      <c r="AY160" s="5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>
        <v>0.70550000000000002</v>
      </c>
      <c r="DD160" s="5">
        <v>0.86080000000000001</v>
      </c>
      <c r="DE160" s="5">
        <v>0.33560000000000001</v>
      </c>
      <c r="DF160" s="5">
        <v>0.87619999999999998</v>
      </c>
      <c r="DG160" s="5">
        <v>2.06E-2</v>
      </c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>
        <v>0.7581</v>
      </c>
      <c r="DN160" s="5">
        <v>0.98550000000000004</v>
      </c>
      <c r="DO160" s="5">
        <v>0.26719999999999999</v>
      </c>
      <c r="DP160" s="5">
        <v>0.75509999999999999</v>
      </c>
      <c r="DQ160" s="5">
        <v>1.0800000000000001E-2</v>
      </c>
      <c r="DR160" s="4">
        <v>0.82930000000000004</v>
      </c>
      <c r="DS160" s="4">
        <v>1.1694</v>
      </c>
      <c r="DT160" s="4">
        <v>0.16669999999999999</v>
      </c>
      <c r="DU160" s="4">
        <v>0.55189999999999995</v>
      </c>
      <c r="DV160" s="4">
        <v>3.5999999999999999E-3</v>
      </c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0.74328799999999984</v>
      </c>
      <c r="EW160" s="4">
        <f t="shared" si="37"/>
        <v>0.95313999999999977</v>
      </c>
      <c r="EX160" s="4">
        <f t="shared" si="38"/>
        <v>0.28417999999999999</v>
      </c>
      <c r="EY160" s="4">
        <f t="shared" si="39"/>
        <v>0.78249999999999986</v>
      </c>
      <c r="EZ160" s="4">
        <f t="shared" si="40"/>
        <v>1.8484E-2</v>
      </c>
      <c r="FA160" s="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5">
        <v>0.67310000000000003</v>
      </c>
      <c r="AB161" s="5">
        <v>0.7863</v>
      </c>
      <c r="AC161" s="5">
        <v>0.35220000000000001</v>
      </c>
      <c r="AD161" s="5">
        <v>0.95009999999999994</v>
      </c>
      <c r="AE161" s="5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5">
        <v>0.69779999999999998</v>
      </c>
      <c r="AL161" s="5">
        <v>0.83760000000000001</v>
      </c>
      <c r="AM161" s="5">
        <v>0.29820000000000002</v>
      </c>
      <c r="AN161" s="5">
        <v>0.91379999999999995</v>
      </c>
      <c r="AO161" s="5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5">
        <v>0.82950000000000002</v>
      </c>
      <c r="AV161" s="5">
        <v>1.1634</v>
      </c>
      <c r="AW161" s="5">
        <v>0.15759999999999999</v>
      </c>
      <c r="AX161" s="5">
        <v>0.58960000000000001</v>
      </c>
      <c r="AY161" s="5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>
        <v>0.68149999999999999</v>
      </c>
      <c r="DD161" s="5">
        <v>0.80149999999999999</v>
      </c>
      <c r="DE161" s="5">
        <v>0.33040000000000003</v>
      </c>
      <c r="DF161" s="5">
        <v>0.93789999999999996</v>
      </c>
      <c r="DG161" s="5">
        <v>2.0500000000000001E-2</v>
      </c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>
        <v>0.73319999999999996</v>
      </c>
      <c r="DN161" s="5">
        <v>0.91879999999999995</v>
      </c>
      <c r="DO161" s="5">
        <v>0.24729999999999999</v>
      </c>
      <c r="DP161" s="5">
        <v>0.85250000000000004</v>
      </c>
      <c r="DQ161" s="5">
        <v>1.1599999999999999E-2</v>
      </c>
      <c r="DR161" s="4">
        <v>0.82869999999999999</v>
      </c>
      <c r="DS161" s="4">
        <v>1.1635</v>
      </c>
      <c r="DT161" s="4">
        <v>0.15939999999999999</v>
      </c>
      <c r="DU161" s="4">
        <v>0.5887</v>
      </c>
      <c r="DV161" s="4">
        <v>3.7000000000000002E-3</v>
      </c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0.72319600000000006</v>
      </c>
      <c r="EW161" s="4">
        <f t="shared" si="37"/>
        <v>0.90151600000000021</v>
      </c>
      <c r="EX161" s="4">
        <f t="shared" si="38"/>
        <v>0.27547199999999999</v>
      </c>
      <c r="EY161" s="4">
        <f t="shared" si="39"/>
        <v>0.84845599999999988</v>
      </c>
      <c r="EZ161" s="4">
        <f t="shared" si="40"/>
        <v>1.8583999999999996E-2</v>
      </c>
      <c r="FA161" s="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x14ac:dyDescent="0.2">
      <c r="A162" s="1" t="s">
        <v>228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5">
        <v>0.67279999999999995</v>
      </c>
      <c r="AB162" s="5">
        <v>0.7863</v>
      </c>
      <c r="AC162" s="5">
        <v>0.35549999999999998</v>
      </c>
      <c r="AD162" s="5">
        <v>0.9556</v>
      </c>
      <c r="AE162" s="5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5">
        <v>0.69650000000000001</v>
      </c>
      <c r="AL162" s="5">
        <v>0.83940000000000003</v>
      </c>
      <c r="AM162" s="5">
        <v>0.31030000000000002</v>
      </c>
      <c r="AN162" s="5">
        <v>0.92649999999999999</v>
      </c>
      <c r="AO162" s="5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5">
        <v>0.80720000000000003</v>
      </c>
      <c r="AV162" s="5">
        <v>1.1007</v>
      </c>
      <c r="AW162" s="5">
        <v>0.14449999999999999</v>
      </c>
      <c r="AX162" s="5">
        <v>0.63360000000000005</v>
      </c>
      <c r="AY162" s="5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5">
        <v>0.68200000000000005</v>
      </c>
      <c r="BF162" s="5">
        <v>0.80610000000000004</v>
      </c>
      <c r="BG162" s="5">
        <v>0.33679999999999999</v>
      </c>
      <c r="BH162" s="5">
        <v>0.9456</v>
      </c>
      <c r="BI162" s="5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5">
        <v>0.72750000000000004</v>
      </c>
      <c r="BP162" s="5">
        <v>0.91110000000000002</v>
      </c>
      <c r="BQ162" s="5">
        <v>0.26129999999999998</v>
      </c>
      <c r="BR162" s="5">
        <v>0.88349999999999995</v>
      </c>
      <c r="BS162" s="5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5">
        <v>0.67169999999999996</v>
      </c>
      <c r="BZ162" s="5">
        <v>0.78369999999999995</v>
      </c>
      <c r="CA162" s="5">
        <v>0.35699999999999998</v>
      </c>
      <c r="CB162" s="5">
        <v>0.95540000000000003</v>
      </c>
      <c r="CC162" s="5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0"/>
      <c r="CJ162" s="10"/>
      <c r="CK162" s="10"/>
      <c r="CL162" s="10"/>
      <c r="CM162" s="10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5">
        <v>0.80669999999999997</v>
      </c>
      <c r="CT162" s="5">
        <v>1.0991</v>
      </c>
      <c r="CU162" s="5">
        <v>0.14829999999999999</v>
      </c>
      <c r="CV162" s="5">
        <v>0.63190000000000002</v>
      </c>
      <c r="CW162" s="5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5">
        <v>0.72719999999999996</v>
      </c>
      <c r="DN162" s="5">
        <v>0.91</v>
      </c>
      <c r="DO162" s="5">
        <v>0.26100000000000001</v>
      </c>
      <c r="DP162" s="5">
        <v>0.88439999999999996</v>
      </c>
      <c r="DQ162" s="5">
        <v>2.3E-2</v>
      </c>
      <c r="DR162" s="4">
        <v>0.80640000000000001</v>
      </c>
      <c r="DS162" s="4">
        <v>1.0993999999999999</v>
      </c>
      <c r="DT162" s="4">
        <v>0.14649999999999999</v>
      </c>
      <c r="DU162" s="4">
        <v>0.63280000000000003</v>
      </c>
      <c r="DV162" s="4">
        <v>5.5999999999999999E-3</v>
      </c>
      <c r="DW162" s="5"/>
      <c r="DX162" s="5"/>
      <c r="DY162" s="5"/>
      <c r="DZ162" s="5"/>
      <c r="EA162" s="5"/>
      <c r="EB162" s="4"/>
      <c r="EC162" s="4"/>
      <c r="ED162" s="4"/>
      <c r="EE162" s="4"/>
      <c r="EF162" s="4"/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>
        <f t="shared" si="36"/>
        <v>0.72168235294117644</v>
      </c>
      <c r="EW162" s="4">
        <f t="shared" si="37"/>
        <v>0.8988117647058822</v>
      </c>
      <c r="EX162" s="4">
        <f t="shared" si="38"/>
        <v>0.27577647058823529</v>
      </c>
      <c r="EY162" s="4">
        <f t="shared" si="39"/>
        <v>0.8574176470588234</v>
      </c>
      <c r="EZ162" s="4">
        <f t="shared" si="40"/>
        <v>3.5758823529411767E-2</v>
      </c>
      <c r="FA162" s="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5">
        <v>0.64400000000000002</v>
      </c>
      <c r="AB163" s="5">
        <v>0.71199999999999997</v>
      </c>
      <c r="AC163" s="5">
        <v>0.39539999999999997</v>
      </c>
      <c r="AD163" s="5">
        <v>0.96309999999999996</v>
      </c>
      <c r="AE163" s="5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5">
        <v>0.67159999999999997</v>
      </c>
      <c r="AL163" s="5">
        <v>0.77490000000000003</v>
      </c>
      <c r="AM163" s="5">
        <v>0.35389999999999999</v>
      </c>
      <c r="AN163" s="5">
        <v>0.94199999999999995</v>
      </c>
      <c r="AO163" s="5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5">
        <v>0.82169999999999999</v>
      </c>
      <c r="AV163" s="5">
        <v>1.1532</v>
      </c>
      <c r="AW163" s="5">
        <v>0.21729999999999999</v>
      </c>
      <c r="AX163" s="5">
        <v>0.80810000000000004</v>
      </c>
      <c r="AY163" s="5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5">
        <v>0.67249999999999999</v>
      </c>
      <c r="CJ163" s="5">
        <v>0.77649999999999997</v>
      </c>
      <c r="CK163" s="5">
        <v>0.35320000000000001</v>
      </c>
      <c r="CL163" s="5">
        <v>0.94259999999999999</v>
      </c>
      <c r="CM163" s="5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10"/>
      <c r="DD163" s="10"/>
      <c r="DE163" s="10"/>
      <c r="DF163" s="10"/>
      <c r="DG163" s="10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>
        <v>0.70489999999999997</v>
      </c>
      <c r="DN163" s="5">
        <v>0.85429999999999995</v>
      </c>
      <c r="DO163" s="5">
        <v>0.30919999999999997</v>
      </c>
      <c r="DP163" s="5">
        <v>0.91490000000000005</v>
      </c>
      <c r="DQ163" s="5">
        <v>0.23599999999999999</v>
      </c>
      <c r="DR163" s="4">
        <v>0.82110000000000005</v>
      </c>
      <c r="DS163" s="4">
        <v>1.1544000000000001</v>
      </c>
      <c r="DT163" s="4">
        <v>0.2208</v>
      </c>
      <c r="DU163" s="4">
        <v>0.80879999999999996</v>
      </c>
      <c r="DV163" s="4">
        <v>5.5300000000000002E-2</v>
      </c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0.7001480000000001</v>
      </c>
      <c r="EW163" s="4">
        <f t="shared" si="37"/>
        <v>0.84813600000000011</v>
      </c>
      <c r="EX163" s="4">
        <f t="shared" si="38"/>
        <v>0.329488</v>
      </c>
      <c r="EY163" s="4">
        <f t="shared" si="39"/>
        <v>0.91621599999999992</v>
      </c>
      <c r="EZ163" s="4">
        <f t="shared" si="40"/>
        <v>0.2661</v>
      </c>
      <c r="FA163" s="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" t="str" cm="1">
        <f t="array" aca="1" ref="FE163" ca="1">CONCATENATE(INDIRECT(ADDRESS(1,MATCH(_xlfn.MINIFS(B163:EU163,metrics.est,"Time"),B163:EU163,0)+1)), ", ", INDIRECT(ADDRESS(2,MATCH(_xlfn.MINIFS(B163:EU163,metrics.est,"Time"),B163:EU163,0)+1)))</f>
        <v>k=50,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5">
        <v>0.65249999999999997</v>
      </c>
      <c r="AB164" s="5">
        <v>0.73050000000000004</v>
      </c>
      <c r="AC164" s="5">
        <v>0.37690000000000001</v>
      </c>
      <c r="AD164" s="5">
        <v>0.96299999999999997</v>
      </c>
      <c r="AE164" s="5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5">
        <v>0.67769999999999997</v>
      </c>
      <c r="AL164" s="5">
        <v>0.78700000000000003</v>
      </c>
      <c r="AM164" s="5">
        <v>0.34549999999999997</v>
      </c>
      <c r="AN164" s="5">
        <v>0.9415</v>
      </c>
      <c r="AO164" s="5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5">
        <v>0.79469999999999996</v>
      </c>
      <c r="AV164" s="5">
        <v>1.0763</v>
      </c>
      <c r="AW164" s="5">
        <v>0.22509999999999999</v>
      </c>
      <c r="AX164" s="5">
        <v>0.68010000000000004</v>
      </c>
      <c r="AY164" s="5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5">
        <v>0.67849999999999999</v>
      </c>
      <c r="CJ164" s="5">
        <v>0.7883</v>
      </c>
      <c r="CK164" s="5">
        <v>0.34570000000000001</v>
      </c>
      <c r="CL164" s="5">
        <v>0.94199999999999995</v>
      </c>
      <c r="CM164" s="5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10"/>
      <c r="DD164" s="10"/>
      <c r="DE164" s="10"/>
      <c r="DF164" s="10"/>
      <c r="DG164" s="10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>
        <v>0.70509999999999995</v>
      </c>
      <c r="DN164" s="5">
        <v>0.8508</v>
      </c>
      <c r="DO164" s="5">
        <v>0.31380000000000002</v>
      </c>
      <c r="DP164" s="5">
        <v>0.91049999999999998</v>
      </c>
      <c r="DQ164" s="5">
        <v>0.21460000000000001</v>
      </c>
      <c r="DR164" s="4">
        <v>0.79339999999999999</v>
      </c>
      <c r="DS164" s="4">
        <v>1.0759000000000001</v>
      </c>
      <c r="DT164" s="4">
        <v>0.2306</v>
      </c>
      <c r="DU164" s="4">
        <v>0.6794</v>
      </c>
      <c r="DV164" s="4">
        <v>5.1200000000000002E-2</v>
      </c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0.69909999999999994</v>
      </c>
      <c r="EW164" s="4">
        <f t="shared" si="37"/>
        <v>0.84099999999999997</v>
      </c>
      <c r="EX164" s="4">
        <f t="shared" si="38"/>
        <v>0.32436400000000004</v>
      </c>
      <c r="EY164" s="4">
        <f t="shared" si="39"/>
        <v>0.88945199999999991</v>
      </c>
      <c r="EZ164" s="4">
        <f t="shared" si="40"/>
        <v>0.24409199999999998</v>
      </c>
      <c r="FA164" s="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" t="str" cm="1">
        <f t="array" aca="1" ref="FE164" ca="1">CONCATENATE(INDIRECT(ADDRESS(1,MATCH(_xlfn.MINIFS(B164:EU164,metrics.est,"Time"),B164:EU164,0)+1)), ", ", INDIRECT(ADDRESS(2,MATCH(_xlfn.MINIFS(B164:EU164,metrics.est,"Time"),B164:EU164,0)+1)))</f>
        <v>k=50,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5">
        <v>0.65300000000000002</v>
      </c>
      <c r="AB165" s="5">
        <v>0.72919999999999996</v>
      </c>
      <c r="AC165" s="5">
        <v>0.39169999999999999</v>
      </c>
      <c r="AD165" s="5">
        <v>0.96299999999999997</v>
      </c>
      <c r="AE165" s="5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5">
        <v>0.67549999999999999</v>
      </c>
      <c r="AL165" s="5">
        <v>0.78139999999999998</v>
      </c>
      <c r="AM165" s="5">
        <v>0.35449999999999998</v>
      </c>
      <c r="AN165" s="5">
        <v>0.9415</v>
      </c>
      <c r="AO165" s="5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5">
        <v>0.8</v>
      </c>
      <c r="AV165" s="5">
        <v>1.0909</v>
      </c>
      <c r="AW165" s="5">
        <v>0.2218</v>
      </c>
      <c r="AX165" s="5">
        <v>0.68010000000000004</v>
      </c>
      <c r="AY165" s="5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5">
        <v>0.67669999999999997</v>
      </c>
      <c r="CJ165" s="5">
        <v>0.78359999999999996</v>
      </c>
      <c r="CK165" s="5">
        <v>0.35449999999999998</v>
      </c>
      <c r="CL165" s="5">
        <v>0.94199999999999995</v>
      </c>
      <c r="CM165" s="5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10"/>
      <c r="DD165" s="10"/>
      <c r="DE165" s="10"/>
      <c r="DF165" s="10"/>
      <c r="DG165" s="10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>
        <v>0.70499999999999996</v>
      </c>
      <c r="DN165" s="5">
        <v>0.85119999999999996</v>
      </c>
      <c r="DO165" s="5">
        <v>0.31440000000000001</v>
      </c>
      <c r="DP165" s="5">
        <v>0.91049999999999998</v>
      </c>
      <c r="DQ165" s="5">
        <v>0.23039999999999999</v>
      </c>
      <c r="DR165" s="4">
        <v>0.79830000000000001</v>
      </c>
      <c r="DS165" s="4">
        <v>1.0894999999999999</v>
      </c>
      <c r="DT165" s="4">
        <v>0.22739999999999999</v>
      </c>
      <c r="DU165" s="4">
        <v>0.6794</v>
      </c>
      <c r="DV165" s="4">
        <v>5.21E-2</v>
      </c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0.69954000000000005</v>
      </c>
      <c r="EW165" s="4">
        <f t="shared" si="37"/>
        <v>0.84169199999999988</v>
      </c>
      <c r="EX165" s="4">
        <f t="shared" si="38"/>
        <v>0.33052800000000004</v>
      </c>
      <c r="EY165" s="4">
        <f t="shared" si="39"/>
        <v>0.88945999999999981</v>
      </c>
      <c r="EZ165" s="4">
        <f t="shared" si="40"/>
        <v>0.24624799999999997</v>
      </c>
      <c r="FA165" s="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5">
        <v>0.64659999999999995</v>
      </c>
      <c r="AB166" s="5">
        <v>0.71599999999999997</v>
      </c>
      <c r="AC166" s="5">
        <v>0.39</v>
      </c>
      <c r="AD166" s="5">
        <v>0.92910000000000004</v>
      </c>
      <c r="AE166" s="5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5">
        <v>0.68910000000000005</v>
      </c>
      <c r="AL166" s="5">
        <v>0.80720000000000003</v>
      </c>
      <c r="AM166" s="5">
        <v>0.34029999999999999</v>
      </c>
      <c r="AN166" s="5">
        <v>0.88649999999999995</v>
      </c>
      <c r="AO166" s="5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5">
        <v>0.8397</v>
      </c>
      <c r="AV166" s="5">
        <v>1.1879</v>
      </c>
      <c r="AW166" s="5">
        <v>0.18970000000000001</v>
      </c>
      <c r="AX166" s="5">
        <v>0.57530000000000003</v>
      </c>
      <c r="AY166" s="5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5">
        <v>0.69</v>
      </c>
      <c r="CJ166" s="5">
        <v>0.80910000000000004</v>
      </c>
      <c r="CK166" s="5">
        <v>0.34089999999999998</v>
      </c>
      <c r="CL166" s="5">
        <v>0.8881</v>
      </c>
      <c r="CM166" s="5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10"/>
      <c r="DD166" s="10"/>
      <c r="DE166" s="10"/>
      <c r="DF166" s="10"/>
      <c r="DG166" s="10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>
        <v>0.73750000000000004</v>
      </c>
      <c r="DN166" s="5">
        <v>0.91779999999999995</v>
      </c>
      <c r="DO166" s="5">
        <v>0.2944</v>
      </c>
      <c r="DP166" s="5">
        <v>0.83509999999999995</v>
      </c>
      <c r="DQ166" s="5">
        <v>0.2273</v>
      </c>
      <c r="DR166" s="4">
        <v>0.83819999999999995</v>
      </c>
      <c r="DS166" s="4">
        <v>1.1836</v>
      </c>
      <c r="DT166" s="4">
        <v>0.1918</v>
      </c>
      <c r="DU166" s="4">
        <v>0.57469999999999999</v>
      </c>
      <c r="DV166" s="4">
        <v>5.5E-2</v>
      </c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0.71603599999999989</v>
      </c>
      <c r="EW166" s="4">
        <f t="shared" si="37"/>
        <v>0.87746399999999991</v>
      </c>
      <c r="EX166" s="4">
        <f t="shared" si="38"/>
        <v>0.31550400000000001</v>
      </c>
      <c r="EY166" s="4">
        <f t="shared" si="39"/>
        <v>0.82675199999999993</v>
      </c>
      <c r="EZ166" s="4">
        <f t="shared" si="40"/>
        <v>0.27181600000000006</v>
      </c>
      <c r="FA166" s="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" t="str" cm="1">
        <f t="array" aca="1" ref="FE166" ca="1">CONCATENATE(INDIRECT(ADDRESS(1,MATCH(_xlfn.MINIFS(B166:EU166,metrics.est,"Time"),B166:EU166,0)+1)), ", ", INDIRECT(ADDRESS(2,MATCH(_xlfn.MINIFS(B166:EU166,metrics.est,"Time"),B166:EU166,0)+1)))</f>
        <v>k=50,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5">
        <v>0.64910000000000001</v>
      </c>
      <c r="AB167" s="5">
        <v>0.72309999999999997</v>
      </c>
      <c r="AC167" s="5">
        <v>0.37940000000000002</v>
      </c>
      <c r="AD167" s="5">
        <v>0.96299999999999997</v>
      </c>
      <c r="AE167" s="5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5">
        <v>0.67520000000000002</v>
      </c>
      <c r="AL167" s="5">
        <v>0.78090000000000004</v>
      </c>
      <c r="AM167" s="5">
        <v>0.34749999999999998</v>
      </c>
      <c r="AN167" s="5">
        <v>0.9415</v>
      </c>
      <c r="AO167" s="5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5">
        <v>0.79420000000000002</v>
      </c>
      <c r="AV167" s="5">
        <v>1.075</v>
      </c>
      <c r="AW167" s="5">
        <v>0.22470000000000001</v>
      </c>
      <c r="AX167" s="5">
        <v>0.68010000000000004</v>
      </c>
      <c r="AY167" s="5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5">
        <v>0.67600000000000005</v>
      </c>
      <c r="CJ167" s="5">
        <v>0.78239999999999998</v>
      </c>
      <c r="CK167" s="5">
        <v>0.34739999999999999</v>
      </c>
      <c r="CL167" s="5">
        <v>0.94199999999999995</v>
      </c>
      <c r="CM167" s="5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10"/>
      <c r="DD167" s="10"/>
      <c r="DE167" s="10"/>
      <c r="DF167" s="10"/>
      <c r="DG167" s="10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>
        <v>0.70330000000000004</v>
      </c>
      <c r="DN167" s="5">
        <v>0.84599999999999997</v>
      </c>
      <c r="DO167" s="5">
        <v>0.3145</v>
      </c>
      <c r="DP167" s="5">
        <v>0.91049999999999998</v>
      </c>
      <c r="DQ167" s="5">
        <v>0.2059</v>
      </c>
      <c r="DR167" s="4">
        <v>0.79279999999999995</v>
      </c>
      <c r="DS167" s="4">
        <v>1.0741000000000001</v>
      </c>
      <c r="DT167" s="4">
        <v>0.23</v>
      </c>
      <c r="DU167" s="4">
        <v>0.6794</v>
      </c>
      <c r="DV167" s="4">
        <v>4.9700000000000001E-2</v>
      </c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0.69686799999999993</v>
      </c>
      <c r="EW167" s="4">
        <f t="shared" si="37"/>
        <v>0.83576399999999995</v>
      </c>
      <c r="EX167" s="4">
        <f t="shared" si="38"/>
        <v>0.32561200000000001</v>
      </c>
      <c r="EY167" s="4">
        <f t="shared" si="39"/>
        <v>0.8894559999999998</v>
      </c>
      <c r="EZ167" s="4">
        <f t="shared" si="40"/>
        <v>0.24652000000000002</v>
      </c>
      <c r="FA167" s="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" t="str" cm="1">
        <f t="array" aca="1" ref="FE167" ca="1">CONCATENATE(INDIRECT(ADDRESS(1,MATCH(_xlfn.MINIFS(B167:EU167,metrics.est,"Time"),B167:EU167,0)+1)), ", ", INDIRECT(ADDRESS(2,MATCH(_xlfn.MINIFS(B167:EU167,metrics.est,"Time"),B167:EU167,0)+1)))</f>
        <v>k=50,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5">
        <v>0.64600000000000002</v>
      </c>
      <c r="AB168" s="5">
        <v>0.71599999999999997</v>
      </c>
      <c r="AC168" s="5">
        <v>0.39429999999999998</v>
      </c>
      <c r="AD168" s="5">
        <v>0.95620000000000005</v>
      </c>
      <c r="AE168" s="5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5">
        <v>0.68159999999999998</v>
      </c>
      <c r="AL168" s="5">
        <v>0.79479999999999995</v>
      </c>
      <c r="AM168" s="5">
        <v>0.34420000000000001</v>
      </c>
      <c r="AN168" s="5">
        <v>0.92879999999999996</v>
      </c>
      <c r="AO168" s="5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5">
        <v>0.82320000000000004</v>
      </c>
      <c r="AV168" s="5">
        <v>1.1549</v>
      </c>
      <c r="AW168" s="5">
        <v>0.19650000000000001</v>
      </c>
      <c r="AX168" s="5">
        <v>0.60170000000000001</v>
      </c>
      <c r="AY168" s="5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>
        <v>0.65920000000000001</v>
      </c>
      <c r="DD168" s="5">
        <v>0.74539999999999995</v>
      </c>
      <c r="DE168" s="5">
        <v>0.37490000000000001</v>
      </c>
      <c r="DF168" s="5">
        <v>0.94579999999999997</v>
      </c>
      <c r="DG168" s="5">
        <v>0.2863</v>
      </c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>
        <v>0.71940000000000004</v>
      </c>
      <c r="DN168" s="5">
        <v>0.88460000000000005</v>
      </c>
      <c r="DO168" s="5">
        <v>0.29620000000000002</v>
      </c>
      <c r="DP168" s="5">
        <v>0.88959999999999995</v>
      </c>
      <c r="DQ168" s="5">
        <v>0.16109999999999999</v>
      </c>
      <c r="DR168" s="4">
        <v>0.8226</v>
      </c>
      <c r="DS168" s="4">
        <v>1.155</v>
      </c>
      <c r="DT168" s="4">
        <v>0.19650000000000001</v>
      </c>
      <c r="DU168" s="4">
        <v>0.60370000000000001</v>
      </c>
      <c r="DV168" s="4">
        <v>4.48E-2</v>
      </c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0.70589199999999996</v>
      </c>
      <c r="EW168" s="4">
        <f t="shared" si="37"/>
        <v>0.85931600000000019</v>
      </c>
      <c r="EX168" s="4">
        <f t="shared" si="38"/>
        <v>0.32039199999999995</v>
      </c>
      <c r="EY168" s="4">
        <f t="shared" si="39"/>
        <v>0.86473999999999984</v>
      </c>
      <c r="EZ168" s="4">
        <f t="shared" si="40"/>
        <v>0.19283600000000004</v>
      </c>
      <c r="FA168" s="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" t="str" cm="1">
        <f t="array" aca="1" ref="FE168" ca="1">CONCATENATE(INDIRECT(ADDRESS(1,MATCH(_xlfn.MINIFS(B168:EU168,metrics.est,"Time"),B168:EU168,0)+1)), ", ", INDIRECT(ADDRESS(2,MATCH(_xlfn.MINIFS(B168:EU168,metrics.est,"Time"),B168:EU168,0)+1)))</f>
        <v>k=50,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5">
        <v>0.65820000000000001</v>
      </c>
      <c r="AB169" s="5">
        <v>0.74019999999999997</v>
      </c>
      <c r="AC169" s="5">
        <v>0.38069999999999998</v>
      </c>
      <c r="AD169" s="5">
        <v>0.96309999999999996</v>
      </c>
      <c r="AE169" s="5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5">
        <v>0.67910000000000004</v>
      </c>
      <c r="AL169" s="5">
        <v>0.78900000000000003</v>
      </c>
      <c r="AM169" s="5">
        <v>0.34939999999999999</v>
      </c>
      <c r="AN169" s="5">
        <v>0.94199999999999995</v>
      </c>
      <c r="AO169" s="5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5">
        <v>0.81759999999999999</v>
      </c>
      <c r="AV169" s="5">
        <v>1.1424000000000001</v>
      </c>
      <c r="AW169" s="5">
        <v>0.2203</v>
      </c>
      <c r="AX169" s="5">
        <v>0.80810000000000004</v>
      </c>
      <c r="AY169" s="5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>
        <v>0.66559999999999997</v>
      </c>
      <c r="DD169" s="5">
        <v>0.75760000000000005</v>
      </c>
      <c r="DE169" s="5">
        <v>0.36890000000000001</v>
      </c>
      <c r="DF169" s="5">
        <v>0.95499999999999996</v>
      </c>
      <c r="DG169" s="5">
        <v>0.31990000000000002</v>
      </c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>
        <v>0.70689999999999997</v>
      </c>
      <c r="DN169" s="5">
        <v>0.85570000000000002</v>
      </c>
      <c r="DO169" s="5">
        <v>0.31359999999999999</v>
      </c>
      <c r="DP169" s="5">
        <v>0.91490000000000005</v>
      </c>
      <c r="DQ169" s="5">
        <v>0.18110000000000001</v>
      </c>
      <c r="DR169" s="4">
        <v>0.81699999999999995</v>
      </c>
      <c r="DS169" s="4">
        <v>1.1435999999999999</v>
      </c>
      <c r="DT169" s="4">
        <v>0.2235</v>
      </c>
      <c r="DU169" s="4">
        <v>0.80879999999999996</v>
      </c>
      <c r="DV169" s="4">
        <v>4.9200000000000001E-2</v>
      </c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0.70551600000000003</v>
      </c>
      <c r="EW169" s="4">
        <f t="shared" si="37"/>
        <v>0.85730000000000006</v>
      </c>
      <c r="EX169" s="4">
        <f t="shared" si="38"/>
        <v>0.326152</v>
      </c>
      <c r="EY169" s="4">
        <f t="shared" si="39"/>
        <v>0.91673599999999977</v>
      </c>
      <c r="EZ169" s="4">
        <f t="shared" si="40"/>
        <v>0.21643200000000001</v>
      </c>
      <c r="FA169" s="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5">
        <v>0.64649999999999996</v>
      </c>
      <c r="AB170" s="5">
        <v>0.71809999999999996</v>
      </c>
      <c r="AC170" s="5">
        <v>0.3861</v>
      </c>
      <c r="AD170" s="5">
        <v>0.96299999999999997</v>
      </c>
      <c r="AE170" s="5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5">
        <v>0.67310000000000003</v>
      </c>
      <c r="AL170" s="5">
        <v>0.77710000000000001</v>
      </c>
      <c r="AM170" s="5">
        <v>0.35089999999999999</v>
      </c>
      <c r="AN170" s="5">
        <v>0.9415</v>
      </c>
      <c r="AO170" s="5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5">
        <v>0.79600000000000004</v>
      </c>
      <c r="AV170" s="5">
        <v>1.08</v>
      </c>
      <c r="AW170" s="5">
        <v>0.22359999999999999</v>
      </c>
      <c r="AX170" s="5">
        <v>0.68010000000000004</v>
      </c>
      <c r="AY170" s="5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>
        <v>0.65680000000000005</v>
      </c>
      <c r="DD170" s="5">
        <v>0.74039999999999995</v>
      </c>
      <c r="DE170" s="5">
        <v>0.37319999999999998</v>
      </c>
      <c r="DF170" s="5">
        <v>0.95489999999999997</v>
      </c>
      <c r="DG170" s="5">
        <v>0.28510000000000002</v>
      </c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>
        <v>0.70189999999999997</v>
      </c>
      <c r="DN170" s="5">
        <v>0.84399999999999997</v>
      </c>
      <c r="DO170" s="5">
        <v>0.315</v>
      </c>
      <c r="DP170" s="5">
        <v>0.91049999999999998</v>
      </c>
      <c r="DQ170" s="5">
        <v>0.16250000000000001</v>
      </c>
      <c r="DR170" s="4">
        <v>0.79459999999999997</v>
      </c>
      <c r="DS170" s="4">
        <v>1.0793999999999999</v>
      </c>
      <c r="DT170" s="4">
        <v>0.2286</v>
      </c>
      <c r="DU170" s="4">
        <v>0.6794</v>
      </c>
      <c r="DV170" s="4">
        <v>4.5100000000000001E-2</v>
      </c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0.69484799999999991</v>
      </c>
      <c r="EW170" s="4">
        <f t="shared" si="37"/>
        <v>0.83215200000000011</v>
      </c>
      <c r="EX170" s="4">
        <f t="shared" si="38"/>
        <v>0.32923199999999997</v>
      </c>
      <c r="EY170" s="4">
        <f t="shared" si="39"/>
        <v>0.88999599999999968</v>
      </c>
      <c r="EZ170" s="4">
        <f t="shared" si="40"/>
        <v>0.19346800000000003</v>
      </c>
      <c r="FA170" s="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5">
        <v>0.63590000000000002</v>
      </c>
      <c r="AB171" s="5">
        <v>0.69769999999999999</v>
      </c>
      <c r="AC171" s="5">
        <v>0.4098</v>
      </c>
      <c r="AD171" s="5">
        <v>0.96309999999999996</v>
      </c>
      <c r="AE171" s="5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5">
        <v>0.6694</v>
      </c>
      <c r="AL171" s="5">
        <v>0.77470000000000006</v>
      </c>
      <c r="AM171" s="5">
        <v>0.3548</v>
      </c>
      <c r="AN171" s="5">
        <v>0.94199999999999995</v>
      </c>
      <c r="AO171" s="5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5">
        <v>0.83479999999999999</v>
      </c>
      <c r="AV171" s="5">
        <v>1.1898</v>
      </c>
      <c r="AW171" s="5">
        <v>0.21249999999999999</v>
      </c>
      <c r="AX171" s="5">
        <v>0.80810000000000004</v>
      </c>
      <c r="AY171" s="5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>
        <v>0.64839999999999998</v>
      </c>
      <c r="DD171" s="5">
        <v>0.72599999999999998</v>
      </c>
      <c r="DE171" s="5">
        <v>0.38819999999999999</v>
      </c>
      <c r="DF171" s="5">
        <v>0.95499999999999996</v>
      </c>
      <c r="DG171" s="5">
        <v>0.36870000000000003</v>
      </c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>
        <v>0.71160000000000001</v>
      </c>
      <c r="DN171" s="5">
        <v>0.87609999999999999</v>
      </c>
      <c r="DO171" s="5">
        <v>0.29959999999999998</v>
      </c>
      <c r="DP171" s="5">
        <v>0.91490000000000005</v>
      </c>
      <c r="DQ171" s="5">
        <v>0.16259999999999999</v>
      </c>
      <c r="DR171" s="4">
        <v>0.83350000000000002</v>
      </c>
      <c r="DS171" s="4">
        <v>1.1893</v>
      </c>
      <c r="DT171" s="4">
        <v>0.21659999999999999</v>
      </c>
      <c r="DU171" s="4">
        <v>0.80879999999999996</v>
      </c>
      <c r="DV171" s="4">
        <v>4.0800000000000003E-2</v>
      </c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0.70007600000000014</v>
      </c>
      <c r="EW171" s="4">
        <f t="shared" si="37"/>
        <v>0.85334399999999999</v>
      </c>
      <c r="EX171" s="4">
        <f t="shared" si="38"/>
        <v>0.33253600000000005</v>
      </c>
      <c r="EY171" s="4">
        <f t="shared" si="39"/>
        <v>0.91673599999999977</v>
      </c>
      <c r="EZ171" s="4">
        <f t="shared" si="40"/>
        <v>0.23792799999999997</v>
      </c>
      <c r="FA171" s="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5">
        <v>0.63800000000000001</v>
      </c>
      <c r="AB172" s="5">
        <v>0.70209999999999995</v>
      </c>
      <c r="AC172" s="5">
        <v>0.40799999999999997</v>
      </c>
      <c r="AD172" s="5">
        <v>0.96309999999999996</v>
      </c>
      <c r="AE172" s="5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5">
        <v>0.67120000000000002</v>
      </c>
      <c r="AL172" s="5">
        <v>0.7782</v>
      </c>
      <c r="AM172" s="5">
        <v>0.35389999999999999</v>
      </c>
      <c r="AN172" s="5">
        <v>0.94199999999999995</v>
      </c>
      <c r="AO172" s="5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5">
        <v>0.83450000000000002</v>
      </c>
      <c r="AV172" s="5">
        <v>1.1884999999999999</v>
      </c>
      <c r="AW172" s="5">
        <v>0.21290000000000001</v>
      </c>
      <c r="AX172" s="5">
        <v>0.80810000000000004</v>
      </c>
      <c r="AY172" s="5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>
        <v>0.65039999999999998</v>
      </c>
      <c r="DD172" s="5">
        <v>0.73009999999999997</v>
      </c>
      <c r="DE172" s="5">
        <v>0.38669999999999999</v>
      </c>
      <c r="DF172" s="5">
        <v>0.95499999999999996</v>
      </c>
      <c r="DG172" s="5">
        <v>0.42180000000000001</v>
      </c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>
        <v>0.71279999999999999</v>
      </c>
      <c r="DN172" s="5">
        <v>0.87809999999999999</v>
      </c>
      <c r="DO172" s="5">
        <v>0.29970000000000002</v>
      </c>
      <c r="DP172" s="5">
        <v>0.91490000000000005</v>
      </c>
      <c r="DQ172" s="5">
        <v>0.1789</v>
      </c>
      <c r="DR172" s="4">
        <v>0.83309999999999995</v>
      </c>
      <c r="DS172" s="4">
        <v>1.1876</v>
      </c>
      <c r="DT172" s="4">
        <v>0.21690000000000001</v>
      </c>
      <c r="DU172" s="4">
        <v>0.80879999999999996</v>
      </c>
      <c r="DV172" s="4">
        <v>4.1300000000000003E-2</v>
      </c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0.70141600000000015</v>
      </c>
      <c r="EW172" s="4">
        <f t="shared" si="37"/>
        <v>0.85582000000000003</v>
      </c>
      <c r="EX172" s="4">
        <f t="shared" si="38"/>
        <v>0.33182000000000011</v>
      </c>
      <c r="EY172" s="4">
        <f t="shared" si="39"/>
        <v>0.91673599999999977</v>
      </c>
      <c r="EZ172" s="4">
        <f t="shared" si="40"/>
        <v>0.276032</v>
      </c>
      <c r="FA172" s="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5">
        <v>0.65359999999999996</v>
      </c>
      <c r="AB173" s="5">
        <v>0.73180000000000001</v>
      </c>
      <c r="AC173" s="5">
        <v>0.3826</v>
      </c>
      <c r="AD173" s="5">
        <v>0.96309999999999996</v>
      </c>
      <c r="AE173" s="5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5">
        <v>0.67559999999999998</v>
      </c>
      <c r="AL173" s="5">
        <v>0.78280000000000005</v>
      </c>
      <c r="AM173" s="5">
        <v>0.3503</v>
      </c>
      <c r="AN173" s="5">
        <v>0.94199999999999995</v>
      </c>
      <c r="AO173" s="5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5">
        <v>0.81699999999999995</v>
      </c>
      <c r="AV173" s="5">
        <v>1.1438999999999999</v>
      </c>
      <c r="AW173" s="5">
        <v>0.2198</v>
      </c>
      <c r="AX173" s="5">
        <v>0.80810000000000004</v>
      </c>
      <c r="AY173" s="5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>
        <v>0.66149999999999998</v>
      </c>
      <c r="DD173" s="5">
        <v>0.75009999999999999</v>
      </c>
      <c r="DE173" s="5">
        <v>0.37059999999999998</v>
      </c>
      <c r="DF173" s="5">
        <v>0.95499999999999996</v>
      </c>
      <c r="DG173" s="5">
        <v>0.3498</v>
      </c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>
        <v>0.70389999999999997</v>
      </c>
      <c r="DN173" s="5">
        <v>0.85089999999999999</v>
      </c>
      <c r="DO173" s="5">
        <v>0.31369999999999998</v>
      </c>
      <c r="DP173" s="5">
        <v>0.91490000000000005</v>
      </c>
      <c r="DQ173" s="5">
        <v>0.15640000000000001</v>
      </c>
      <c r="DR173" s="4">
        <v>0.81640000000000001</v>
      </c>
      <c r="DS173" s="4">
        <v>1.145</v>
      </c>
      <c r="DT173" s="4">
        <v>0.22309999999999999</v>
      </c>
      <c r="DU173" s="4">
        <v>0.80879999999999996</v>
      </c>
      <c r="DV173" s="4">
        <v>4.0399999999999998E-2</v>
      </c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0.70242400000000016</v>
      </c>
      <c r="EW173" s="4">
        <f t="shared" si="37"/>
        <v>0.85229199999999994</v>
      </c>
      <c r="EX173" s="4">
        <f t="shared" si="38"/>
        <v>0.32693999999999995</v>
      </c>
      <c r="EY173" s="4">
        <f t="shared" si="39"/>
        <v>0.91673599999999977</v>
      </c>
      <c r="EZ173" s="4">
        <f t="shared" si="40"/>
        <v>0.22897999999999999</v>
      </c>
      <c r="FA173" s="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" t="str" cm="1">
        <f t="array" aca="1" ref="FE173" ca="1">CONCATENATE(INDIRECT(ADDRESS(1,MATCH(_xlfn.MINIFS(B173:EU173,metrics.est,"Time"),B173:EU173,0)+1)), ", ", INDIRECT(ADDRESS(2,MATCH(_xlfn.MINIFS(B173:EU173,metrics.est,"Time"),B173:EU173,0)+1)))</f>
        <v>k=50,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5">
        <v>0.65690000000000004</v>
      </c>
      <c r="AB174" s="5">
        <v>0.73829999999999996</v>
      </c>
      <c r="AC174" s="5">
        <v>0.38080000000000003</v>
      </c>
      <c r="AD174" s="5">
        <v>0.96309999999999996</v>
      </c>
      <c r="AE174" s="5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5">
        <v>0.67789999999999995</v>
      </c>
      <c r="AL174" s="5">
        <v>0.78749999999999998</v>
      </c>
      <c r="AM174" s="5">
        <v>0.34920000000000001</v>
      </c>
      <c r="AN174" s="5">
        <v>0.94199999999999995</v>
      </c>
      <c r="AO174" s="5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5">
        <v>0.81699999999999995</v>
      </c>
      <c r="AV174" s="5">
        <v>1.1433</v>
      </c>
      <c r="AW174" s="5">
        <v>0.22020000000000001</v>
      </c>
      <c r="AX174" s="5">
        <v>0.80810000000000004</v>
      </c>
      <c r="AY174" s="5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>
        <v>0.6643</v>
      </c>
      <c r="DD174" s="5">
        <v>0.75590000000000002</v>
      </c>
      <c r="DE174" s="5">
        <v>0.36899999999999999</v>
      </c>
      <c r="DF174" s="5">
        <v>0.95499999999999996</v>
      </c>
      <c r="DG174" s="5">
        <v>0.40379999999999999</v>
      </c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>
        <v>0.70569999999999999</v>
      </c>
      <c r="DN174" s="5">
        <v>0.85460000000000003</v>
      </c>
      <c r="DO174" s="5">
        <v>0.3135</v>
      </c>
      <c r="DP174" s="5">
        <v>0.91490000000000005</v>
      </c>
      <c r="DQ174" s="5">
        <v>0.16900000000000001</v>
      </c>
      <c r="DR174" s="4">
        <v>0.81630000000000003</v>
      </c>
      <c r="DS174" s="4">
        <v>1.1438999999999999</v>
      </c>
      <c r="DT174" s="4">
        <v>0.2235</v>
      </c>
      <c r="DU174" s="4">
        <v>0.80879999999999996</v>
      </c>
      <c r="DV174" s="4">
        <v>4.0800000000000003E-2</v>
      </c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0.70475999999999994</v>
      </c>
      <c r="EW174" s="4">
        <f t="shared" si="37"/>
        <v>0.85708799999999996</v>
      </c>
      <c r="EX174" s="4">
        <f t="shared" si="38"/>
        <v>0.32574800000000004</v>
      </c>
      <c r="EY174" s="4">
        <f t="shared" si="39"/>
        <v>0.91674399999999978</v>
      </c>
      <c r="EZ174" s="4">
        <f t="shared" si="40"/>
        <v>0.26253599999999999</v>
      </c>
      <c r="FA174" s="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5">
        <v>0.6472</v>
      </c>
      <c r="AB175" s="5">
        <v>0.71819999999999995</v>
      </c>
      <c r="AC175" s="5">
        <v>0.39789999999999998</v>
      </c>
      <c r="AD175" s="5">
        <v>0.96309999999999996</v>
      </c>
      <c r="AE175" s="5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5">
        <v>0.67210000000000003</v>
      </c>
      <c r="AL175" s="5">
        <v>0.77580000000000005</v>
      </c>
      <c r="AM175" s="5">
        <v>0.35670000000000002</v>
      </c>
      <c r="AN175" s="5">
        <v>0.94199999999999995</v>
      </c>
      <c r="AO175" s="5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5">
        <v>0.82220000000000004</v>
      </c>
      <c r="AV175" s="5">
        <v>1.1567000000000001</v>
      </c>
      <c r="AW175" s="5">
        <v>0.2172</v>
      </c>
      <c r="AX175" s="5">
        <v>0.80810000000000004</v>
      </c>
      <c r="AY175" s="5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>
        <v>0.65629999999999999</v>
      </c>
      <c r="DD175" s="5">
        <v>0.73909999999999998</v>
      </c>
      <c r="DE175" s="5">
        <v>0.38190000000000002</v>
      </c>
      <c r="DF175" s="5">
        <v>0.95499999999999996</v>
      </c>
      <c r="DG175" s="5">
        <v>0.34010000000000001</v>
      </c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>
        <v>0.70479999999999998</v>
      </c>
      <c r="DN175" s="5">
        <v>0.85470000000000002</v>
      </c>
      <c r="DO175" s="5">
        <v>0.31119999999999998</v>
      </c>
      <c r="DP175" s="5">
        <v>0.91490000000000005</v>
      </c>
      <c r="DQ175" s="5">
        <v>0.15290000000000001</v>
      </c>
      <c r="DR175" s="4">
        <v>0.82130000000000003</v>
      </c>
      <c r="DS175" s="4">
        <v>1.157</v>
      </c>
      <c r="DT175" s="4">
        <v>0.22090000000000001</v>
      </c>
      <c r="DU175" s="4">
        <v>0.80879999999999996</v>
      </c>
      <c r="DV175" s="4">
        <v>4.0500000000000001E-2</v>
      </c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0.70065999999999984</v>
      </c>
      <c r="EW175" s="4">
        <f t="shared" si="37"/>
        <v>0.84936000000000011</v>
      </c>
      <c r="EX175" s="4">
        <f t="shared" si="38"/>
        <v>0.33241600000000004</v>
      </c>
      <c r="EY175" s="4">
        <f t="shared" si="39"/>
        <v>0.91673599999999977</v>
      </c>
      <c r="EZ175" s="4">
        <f t="shared" si="40"/>
        <v>0.22848799999999994</v>
      </c>
      <c r="FA175" s="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" t="str" cm="1">
        <f t="array" aca="1" ref="FE175" ca="1">CONCATENATE(INDIRECT(ADDRESS(1,MATCH(_xlfn.MINIFS(B175:EU175,metrics.est,"Time"),B175:EU175,0)+1)), ", ", INDIRECT(ADDRESS(2,MATCH(_xlfn.MINIFS(B175:EU175,metrics.est,"Time"),B175:EU175,0)+1)))</f>
        <v>k=50,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5">
        <v>0.65029999999999999</v>
      </c>
      <c r="AB176" s="5">
        <v>0.72460000000000002</v>
      </c>
      <c r="AC176" s="5">
        <v>0.39550000000000002</v>
      </c>
      <c r="AD176" s="5">
        <v>0.96309999999999996</v>
      </c>
      <c r="AE176" s="5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5">
        <v>0.67430000000000001</v>
      </c>
      <c r="AL176" s="5">
        <v>0.78039999999999998</v>
      </c>
      <c r="AM176" s="5">
        <v>0.35539999999999999</v>
      </c>
      <c r="AN176" s="5">
        <v>0.94199999999999995</v>
      </c>
      <c r="AO176" s="5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5">
        <v>0.82210000000000005</v>
      </c>
      <c r="AV176" s="5">
        <v>1.1557999999999999</v>
      </c>
      <c r="AW176" s="5">
        <v>0.21759999999999999</v>
      </c>
      <c r="AX176" s="5">
        <v>0.80810000000000004</v>
      </c>
      <c r="AY176" s="5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>
        <v>0.65900000000000003</v>
      </c>
      <c r="DD176" s="5">
        <v>0.74470000000000003</v>
      </c>
      <c r="DE176" s="5">
        <v>0.38</v>
      </c>
      <c r="DF176" s="5">
        <v>0.95499999999999996</v>
      </c>
      <c r="DG176" s="5">
        <v>0.38729999999999998</v>
      </c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>
        <v>0.70650000000000002</v>
      </c>
      <c r="DN176" s="5">
        <v>0.85809999999999997</v>
      </c>
      <c r="DO176" s="5">
        <v>0.31109999999999999</v>
      </c>
      <c r="DP176" s="5">
        <v>0.91490000000000005</v>
      </c>
      <c r="DQ176" s="5">
        <v>0.17050000000000001</v>
      </c>
      <c r="DR176" s="4">
        <v>0.82099999999999995</v>
      </c>
      <c r="DS176" s="4">
        <v>1.1556</v>
      </c>
      <c r="DT176" s="4">
        <v>0.22140000000000001</v>
      </c>
      <c r="DU176" s="4">
        <v>0.80879999999999996</v>
      </c>
      <c r="DV176" s="4">
        <v>4.1399999999999999E-2</v>
      </c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0.70251599999999992</v>
      </c>
      <c r="EW176" s="4">
        <f t="shared" si="37"/>
        <v>0.85307200000000005</v>
      </c>
      <c r="EX176" s="4">
        <f t="shared" si="38"/>
        <v>0.33150799999999997</v>
      </c>
      <c r="EY176" s="4">
        <f t="shared" si="39"/>
        <v>0.91673599999999977</v>
      </c>
      <c r="EZ176" s="4">
        <f t="shared" si="40"/>
        <v>0.25691599999999998</v>
      </c>
      <c r="FA176" s="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>
        <v>0.6512</v>
      </c>
      <c r="DD177" s="5">
        <v>0.73019999999999996</v>
      </c>
      <c r="DE177" s="5">
        <v>0.38690000000000002</v>
      </c>
      <c r="DF177" s="5">
        <v>0.95489999999999997</v>
      </c>
      <c r="DG177" s="5">
        <v>0.308</v>
      </c>
      <c r="DH177" s="4"/>
      <c r="DI177" s="4"/>
      <c r="DJ177" s="4"/>
      <c r="DK177" s="4"/>
      <c r="DL177" s="4"/>
      <c r="DM177" s="5">
        <v>0.71199999999999997</v>
      </c>
      <c r="DN177" s="5">
        <v>0.873</v>
      </c>
      <c r="DO177" s="5">
        <v>0.30170000000000002</v>
      </c>
      <c r="DP177" s="5">
        <v>0.91049999999999998</v>
      </c>
      <c r="DQ177" s="5">
        <v>0.1782</v>
      </c>
      <c r="DR177" s="4">
        <v>0.81469999999999998</v>
      </c>
      <c r="DS177" s="4">
        <v>1.1322000000000001</v>
      </c>
      <c r="DT177" s="4">
        <v>0.22090000000000001</v>
      </c>
      <c r="DU177" s="4">
        <v>0.6794</v>
      </c>
      <c r="DV177" s="4">
        <v>4.5199999999999997E-2</v>
      </c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0.70898749999999999</v>
      </c>
      <c r="EW177" s="4">
        <f t="shared" ref="EW177:EW178" si="43">AVERAGEIFS(B177:EU177,metrics.est,"MSE")</f>
        <v>0.87062499999999998</v>
      </c>
      <c r="EX177" s="4">
        <f t="shared" ref="EX177:EX178" si="44">AVERAGEIFS(B177:EU177,metrics.est,"R")</f>
        <v>0.32045000000000001</v>
      </c>
      <c r="EY177" s="4">
        <f t="shared" ref="EY177:EY178" si="45">AVERAGEIFS(B177:EU177,metrics.est,"Coverage")</f>
        <v>0.87437500000000001</v>
      </c>
      <c r="EZ177" s="4">
        <f t="shared" ref="EZ177:EZ178" si="46">AVERAGEIFS(B177:EU177,metrics.est,"Time")</f>
        <v>0.20357499999999998</v>
      </c>
      <c r="FA177" s="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" t="str" cm="1">
        <f t="array" aca="1" ref="FE177" ca="1">CONCATENATE(INDIRECT(ADDRESS(1,MATCH(_xlfn.MINIFS(B177:EU177,metrics.est,"Time"),B177:EU177,0)+1)), ", ", INDIRECT(ADDRESS(2,MATCH(_xlfn.MINIFS(B177:EU177,metrics.est,"Time"),B177:EU177,0)+1)))</f>
        <v>k=50,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>
        <v>0.65600000000000003</v>
      </c>
      <c r="DD178" s="5">
        <v>0.73740000000000006</v>
      </c>
      <c r="DE178" s="5">
        <v>0.38419999999999999</v>
      </c>
      <c r="DF178" s="5">
        <v>0.95489999999999997</v>
      </c>
      <c r="DG178" s="5">
        <v>0.26419999999999999</v>
      </c>
      <c r="DH178" s="4"/>
      <c r="DI178" s="4"/>
      <c r="DJ178" s="4"/>
      <c r="DK178" s="4"/>
      <c r="DL178" s="4"/>
      <c r="DM178" s="5">
        <v>0.70340000000000003</v>
      </c>
      <c r="DN178" s="5">
        <v>0.84870000000000001</v>
      </c>
      <c r="DO178" s="5">
        <v>0.31330000000000002</v>
      </c>
      <c r="DP178" s="5">
        <v>0.91049999999999998</v>
      </c>
      <c r="DQ178" s="5">
        <v>0.17150000000000001</v>
      </c>
      <c r="DR178" s="4">
        <v>0.8024</v>
      </c>
      <c r="DS178" s="4">
        <v>1.1008</v>
      </c>
      <c r="DT178" s="4">
        <v>0.22459999999999999</v>
      </c>
      <c r="DU178" s="4">
        <v>0.6794</v>
      </c>
      <c r="DV178" s="4">
        <v>4.5699999999999998E-2</v>
      </c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0.70586250000000006</v>
      </c>
      <c r="EW178" s="4">
        <f t="shared" si="43"/>
        <v>0.85928749999999998</v>
      </c>
      <c r="EX178" s="4">
        <f t="shared" si="44"/>
        <v>0.32338749999999999</v>
      </c>
      <c r="EY178" s="4">
        <f t="shared" si="45"/>
        <v>0.87437500000000001</v>
      </c>
      <c r="EZ178" s="4">
        <f t="shared" si="46"/>
        <v>0.1824875</v>
      </c>
      <c r="FA178" s="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" t="str" cm="1">
        <f t="array" aca="1" ref="FE178" ca="1">CONCATENATE(INDIRECT(ADDRESS(1,MATCH(_xlfn.MINIFS(B178:EU178,metrics.est,"Time"),B178:EU178,0)+1)), ", ", INDIRECT(ADDRESS(2,MATCH(_xlfn.MINIFS(B178:EU178,metrics.est,"Time"),B178:EU178,0)+1)))</f>
        <v>k=50,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5">
        <v>0.64100000000000001</v>
      </c>
      <c r="AB179" s="5">
        <v>0.70479999999999998</v>
      </c>
      <c r="AC179" s="5">
        <v>0.39679999999999999</v>
      </c>
      <c r="AD179" s="5">
        <v>0.92910000000000004</v>
      </c>
      <c r="AE179" s="5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5">
        <v>0.68159999999999998</v>
      </c>
      <c r="AL179" s="5">
        <v>0.79190000000000005</v>
      </c>
      <c r="AM179" s="5">
        <v>0.34399999999999997</v>
      </c>
      <c r="AN179" s="5">
        <v>0.88649999999999995</v>
      </c>
      <c r="AO179" s="5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5">
        <v>0.83750000000000002</v>
      </c>
      <c r="AV179" s="5">
        <v>1.1847000000000001</v>
      </c>
      <c r="AW179" s="5">
        <v>0.18890000000000001</v>
      </c>
      <c r="AX179" s="5">
        <v>0.57530000000000003</v>
      </c>
      <c r="AY179" s="5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>
        <v>0.65580000000000005</v>
      </c>
      <c r="DD179" s="5">
        <v>0.73619999999999997</v>
      </c>
      <c r="DE179" s="5">
        <v>0.37719999999999998</v>
      </c>
      <c r="DF179" s="5">
        <v>0.91320000000000001</v>
      </c>
      <c r="DG179" s="5">
        <v>0.3044</v>
      </c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>
        <v>0.72829999999999995</v>
      </c>
      <c r="DN179" s="5">
        <v>0.89849999999999997</v>
      </c>
      <c r="DO179" s="5">
        <v>0.2954</v>
      </c>
      <c r="DP179" s="5">
        <v>0.83509999999999995</v>
      </c>
      <c r="DQ179" s="5">
        <v>0.16259999999999999</v>
      </c>
      <c r="DR179" s="4">
        <v>0.83599999999999997</v>
      </c>
      <c r="DS179" s="4">
        <v>1.1807000000000001</v>
      </c>
      <c r="DT179" s="4">
        <v>0.191</v>
      </c>
      <c r="DU179" s="4">
        <v>0.57469999999999999</v>
      </c>
      <c r="DV179" s="4">
        <v>4.8399999999999999E-2</v>
      </c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0.70898399999999984</v>
      </c>
      <c r="EW179" s="4">
        <f t="shared" ref="EW179:EW180" si="48">AVERAGEIFS(B179:EU179,metrics.est,"MSE")</f>
        <v>0.86338799999999993</v>
      </c>
      <c r="EX179" s="4">
        <f t="shared" ref="EX179:EX180" si="49">AVERAGEIFS(B179:EU179,metrics.est,"R")</f>
        <v>0.32035200000000003</v>
      </c>
      <c r="EY179" s="4">
        <f t="shared" ref="EY179:EY180" si="50">AVERAGEIFS(B179:EU179,metrics.est,"Coverage")</f>
        <v>0.82786400000000016</v>
      </c>
      <c r="EZ179" s="4">
        <f t="shared" ref="EZ179:EZ180" si="51">AVERAGEIFS(B179:EU179,metrics.est,"Time")</f>
        <v>0.22107200000000002</v>
      </c>
      <c r="FA179" s="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" t="str" cm="1">
        <f t="array" aca="1" ref="FE179" ca="1">CONCATENATE(INDIRECT(ADDRESS(1,MATCH(_xlfn.MINIFS(B179:EU179,metrics.est,"Time"),B179:EU179,0)+1)), ", ", INDIRECT(ADDRESS(2,MATCH(_xlfn.MINIFS(B179:EU179,metrics.est,"Time"),B179:EU179,0)+1)))</f>
        <v>k=50,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>
        <v>0.65129999999999999</v>
      </c>
      <c r="DD180" s="5">
        <v>0.72929999999999995</v>
      </c>
      <c r="DE180" s="5">
        <v>0.38929999999999998</v>
      </c>
      <c r="DF180" s="5">
        <v>0.95499999999999996</v>
      </c>
      <c r="DG180" s="5">
        <v>0.29630000000000001</v>
      </c>
      <c r="DH180" s="4"/>
      <c r="DI180" s="4"/>
      <c r="DJ180" s="4"/>
      <c r="DK180" s="4"/>
      <c r="DL180" s="4"/>
      <c r="DM180" s="5">
        <v>0.71899999999999997</v>
      </c>
      <c r="DN180" s="5">
        <v>0.8891</v>
      </c>
      <c r="DO180" s="5">
        <v>0.2944</v>
      </c>
      <c r="DP180" s="5">
        <v>0.91490000000000005</v>
      </c>
      <c r="DQ180" s="5">
        <v>0.1535</v>
      </c>
      <c r="DR180" s="4">
        <v>0.84079999999999999</v>
      </c>
      <c r="DS180" s="4">
        <v>1.2038</v>
      </c>
      <c r="DT180" s="4">
        <v>0.2137</v>
      </c>
      <c r="DU180" s="4">
        <v>0.80879999999999996</v>
      </c>
      <c r="DV180" s="4">
        <v>4.8800000000000003E-2</v>
      </c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0.73703333333333332</v>
      </c>
      <c r="EW180" s="4">
        <f t="shared" si="48"/>
        <v>0.9407333333333332</v>
      </c>
      <c r="EX180" s="4">
        <f t="shared" si="49"/>
        <v>0.29913333333333331</v>
      </c>
      <c r="EY180" s="4">
        <f t="shared" si="50"/>
        <v>0.89290000000000003</v>
      </c>
      <c r="EZ180" s="4">
        <f t="shared" si="51"/>
        <v>0.16619999999999999</v>
      </c>
      <c r="FA180" s="1" t="str" cm="1">
        <f t="array" aca="1" ref="FA180" ca="1">CONCATENATE(INDIRECT(ADDRESS(1,MATCH(_xlfn.MINIFS(B180:EU180,metrics.est,"MAE"),B180:EU180,0)+1)), ", ", INDIRECT(ADDRESS(2,MATCH(_xlfn.MINIFS(B180:EU180,metrics.est,"MAE"),B180:EU180,0)+1)))</f>
        <v>k=50, r=0.3</v>
      </c>
      <c r="FB180" s="1" t="str" cm="1">
        <f t="array" aca="1" ref="FB180" ca="1">CONCATENATE(INDIRECT(ADDRESS(1,MATCH(_xlfn.MINIFS(B180:EU180,metrics.est,"MSE"),B180:EU180,0)+1)), ", ", INDIRECT(ADDRESS(2,MATCH(_xlfn.MINIFS(B180:EU180,metrics.est,"MSE"),B180:EU180,0)+1)))</f>
        <v>k=50, r=0.3</v>
      </c>
      <c r="FC180" s="1" t="str" cm="1">
        <f t="array" aca="1" ref="FC180" ca="1">CONCATENATE(INDIRECT(ADDRESS(1,MATCH(_xlfn.MAXIFS(B180:EU180,metrics.est,"R"),B180:EU180,0)+1)), ", ", INDIRECT(ADDRESS(2,MATCH(_xlfn.MAXIFS(B180:EU180,metrics.est,"R"),B180:EU180,0)+1)))</f>
        <v>k=50, r=0.3</v>
      </c>
      <c r="FD180" s="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r=0.3</v>
      </c>
      <c r="FE180" s="1" t="str" cm="1">
        <f t="array" aca="1" ref="FE180" ca="1">CONCATENATE(INDIRECT(ADDRESS(1,MATCH(_xlfn.MINIFS(B180:EU180,metrics.est,"Time"),B180:EU180,0)+1)), ", ", INDIRECT(ADDRESS(2,MATCH(_xlfn.MINIFS(B180:EU180,metrics.est,"Time"),B180:EU180,0)+1)))</f>
        <v>k=50, r=0.9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10"/>
      <c r="DD181" s="10"/>
      <c r="DE181" s="10"/>
      <c r="DF181" s="10"/>
      <c r="DG181" s="10"/>
      <c r="DH181" s="4"/>
      <c r="DI181" s="4"/>
      <c r="DJ181" s="4"/>
      <c r="DK181" s="4"/>
      <c r="DL181" s="4"/>
      <c r="DM181" s="5">
        <v>0.70089999999999997</v>
      </c>
      <c r="DN181" s="5">
        <v>0.84119999999999995</v>
      </c>
      <c r="DO181" s="5">
        <v>0.31490000000000001</v>
      </c>
      <c r="DP181" s="5">
        <v>0.91049999999999998</v>
      </c>
      <c r="DQ181" s="5">
        <v>0.13550000000000001</v>
      </c>
      <c r="DR181" s="4">
        <v>0.79549999999999998</v>
      </c>
      <c r="DS181" s="4">
        <v>1.0817000000000001</v>
      </c>
      <c r="DT181" s="4">
        <v>0.22739999999999999</v>
      </c>
      <c r="DU181" s="4">
        <v>0.6794</v>
      </c>
      <c r="DV181" s="4">
        <v>4.3999999999999997E-2</v>
      </c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0.74819999999999998</v>
      </c>
      <c r="EW181" s="4">
        <f t="shared" ref="EW181" si="53">AVERAGEIFS(B181:EU181,metrics.est,"MSE")</f>
        <v>0.96145000000000003</v>
      </c>
      <c r="EX181" s="4">
        <f t="shared" ref="EX181" si="54">AVERAGEIFS(B181:EU181,metrics.est,"R")</f>
        <v>0.27115</v>
      </c>
      <c r="EY181" s="4">
        <f t="shared" ref="EY181" si="55">AVERAGEIFS(B181:EU181,metrics.est,"Coverage")</f>
        <v>0.79495000000000005</v>
      </c>
      <c r="EZ181" s="4">
        <f t="shared" ref="EZ181" si="56">AVERAGEIFS(B181:EU181,metrics.est,"Time")</f>
        <v>8.9749999999999996E-2</v>
      </c>
      <c r="FA181" s="1" t="str" cm="1">
        <f t="array" aca="1" ref="FA181" ca="1">CONCATENATE(INDIRECT(ADDRESS(1,MATCH(_xlfn.MINIFS(B181:EU181,metrics.est,"MAE"),B181:EU181,0)+1)), ", ", INDIRECT(ADDRESS(2,MATCH(_xlfn.MINIFS(B181:EU181,metrics.est,"MAE"),B181:EU181,0)+1)))</f>
        <v>k=50, r=0.7</v>
      </c>
      <c r="FB181" s="1" t="str" cm="1">
        <f t="array" aca="1" ref="FB181" ca="1">CONCATENATE(INDIRECT(ADDRESS(1,MATCH(_xlfn.MINIFS(B181:EU181,metrics.est,"MSE"),B181:EU181,0)+1)), ", ", INDIRECT(ADDRESS(2,MATCH(_xlfn.MINIFS(B181:EU181,metrics.est,"MSE"),B181:EU181,0)+1)))</f>
        <v>k=50, r=0.7</v>
      </c>
      <c r="FC181" s="1" t="str" cm="1">
        <f t="array" aca="1" ref="FC181" ca="1">CONCATENATE(INDIRECT(ADDRESS(1,MATCH(_xlfn.MAXIFS(B181:EU181,metrics.est,"R"),B181:EU181,0)+1)), ", ", INDIRECT(ADDRESS(2,MATCH(_xlfn.MAXIFS(B181:EU181,metrics.est,"R"),B181:EU181,0)+1)))</f>
        <v>k=50, r=0.7</v>
      </c>
      <c r="FD181" s="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r=0.7</v>
      </c>
      <c r="FE181" s="1" t="str" cm="1">
        <f t="array" aca="1" ref="FE181" ca="1">CONCATENATE(INDIRECT(ADDRESS(1,MATCH(_xlfn.MINIFS(B181:EU181,metrics.est,"Time"),B181:EU181,0)+1)), ", ", INDIRECT(ADDRESS(2,MATCH(_xlfn.MINIFS(B181:EU181,metrics.est,"Time"),B181:EU181,0)+1)))</f>
        <v>k=50, r=0.9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5">
        <v>0.64790000000000003</v>
      </c>
      <c r="AB182" s="5">
        <v>0.7208</v>
      </c>
      <c r="AC182" s="5">
        <v>0.39179999999999998</v>
      </c>
      <c r="AD182" s="5">
        <v>0.95620000000000005</v>
      </c>
      <c r="AE182" s="5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5">
        <v>0.68740000000000001</v>
      </c>
      <c r="AL182" s="5">
        <v>0.80820000000000003</v>
      </c>
      <c r="AM182" s="5">
        <v>0.34160000000000001</v>
      </c>
      <c r="AN182" s="5">
        <v>0.92879999999999996</v>
      </c>
      <c r="AO182" s="5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5">
        <v>0.8296</v>
      </c>
      <c r="AV182" s="5">
        <v>1.1692</v>
      </c>
      <c r="AW182" s="5">
        <v>0.19550000000000001</v>
      </c>
      <c r="AX182" s="5">
        <v>0.60170000000000001</v>
      </c>
      <c r="AY182" s="5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>
        <v>0.66220000000000001</v>
      </c>
      <c r="DD182" s="5">
        <v>0.75270000000000004</v>
      </c>
      <c r="DE182" s="5">
        <v>0.3725</v>
      </c>
      <c r="DF182" s="5">
        <v>0.94579999999999997</v>
      </c>
      <c r="DG182" s="5">
        <v>0.29859999999999998</v>
      </c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>
        <v>0.7288</v>
      </c>
      <c r="DN182" s="5">
        <v>0.90629999999999999</v>
      </c>
      <c r="DO182" s="5">
        <v>0.29420000000000002</v>
      </c>
      <c r="DP182" s="5">
        <v>0.88959999999999995</v>
      </c>
      <c r="DQ182" s="5">
        <v>0.13200000000000001</v>
      </c>
      <c r="DR182" s="4">
        <v>0.82909999999999995</v>
      </c>
      <c r="DS182" s="4">
        <v>1.1694</v>
      </c>
      <c r="DT182" s="4">
        <v>0.1953</v>
      </c>
      <c r="DU182" s="4">
        <v>0.60370000000000001</v>
      </c>
      <c r="DV182" s="4">
        <v>4.4299999999999999E-2</v>
      </c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0.71118000000000015</v>
      </c>
      <c r="EW182" s="4">
        <f t="shared" si="37"/>
        <v>0.8716839999999999</v>
      </c>
      <c r="EX182" s="4">
        <f t="shared" si="38"/>
        <v>0.31836399999999998</v>
      </c>
      <c r="EY182" s="4">
        <f t="shared" si="39"/>
        <v>0.86466399999999988</v>
      </c>
      <c r="EZ182" s="4">
        <f t="shared" si="40"/>
        <v>0.18892000000000003</v>
      </c>
      <c r="FA182" s="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" t="str" cm="1">
        <f t="array" aca="1" ref="FE182" ca="1">CONCATENATE(INDIRECT(ADDRESS(1,MATCH(_xlfn.MINIFS(B182:EU182,metrics.est,"Time"),B182:EU182,0)+1)), ", ", INDIRECT(ADDRESS(2,MATCH(_xlfn.MINIFS(B182:EU182,metrics.est,"Time"),B182:EU182,0)+1)))</f>
        <v>k=50,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5">
        <v>0.66180000000000005</v>
      </c>
      <c r="AB183" s="5">
        <v>0.74770000000000003</v>
      </c>
      <c r="AC183" s="5">
        <v>0.37719999999999998</v>
      </c>
      <c r="AD183" s="5">
        <v>0.96309999999999996</v>
      </c>
      <c r="AE183" s="5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5">
        <v>0.68169999999999997</v>
      </c>
      <c r="AL183" s="5">
        <v>0.79479999999999995</v>
      </c>
      <c r="AM183" s="5">
        <v>0.34720000000000001</v>
      </c>
      <c r="AN183" s="5">
        <v>0.94199999999999995</v>
      </c>
      <c r="AO183" s="5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5">
        <v>0.81769999999999998</v>
      </c>
      <c r="AV183" s="5">
        <v>1.1423000000000001</v>
      </c>
      <c r="AW183" s="5">
        <v>0.221</v>
      </c>
      <c r="AX183" s="5">
        <v>0.80810000000000004</v>
      </c>
      <c r="AY183" s="5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>
        <v>0.66879999999999995</v>
      </c>
      <c r="DD183" s="5">
        <v>0.76439999999999997</v>
      </c>
      <c r="DE183" s="5">
        <v>0.36599999999999999</v>
      </c>
      <c r="DF183" s="5">
        <v>0.95499999999999996</v>
      </c>
      <c r="DG183" s="5">
        <v>0.33950000000000002</v>
      </c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>
        <v>0.70889999999999997</v>
      </c>
      <c r="DN183" s="5">
        <v>0.86019999999999996</v>
      </c>
      <c r="DO183" s="5">
        <v>0.31280000000000002</v>
      </c>
      <c r="DP183" s="5">
        <v>0.91490000000000005</v>
      </c>
      <c r="DQ183" s="5">
        <v>0.15160000000000001</v>
      </c>
      <c r="DR183" s="4">
        <v>0.81710000000000005</v>
      </c>
      <c r="DS183" s="4">
        <v>1.1434</v>
      </c>
      <c r="DT183" s="4">
        <v>0.2243</v>
      </c>
      <c r="DU183" s="4">
        <v>0.80879999999999996</v>
      </c>
      <c r="DV183" s="4">
        <v>4.9099999999999998E-2</v>
      </c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0.70786000000000016</v>
      </c>
      <c r="EW183" s="4">
        <f t="shared" si="37"/>
        <v>0.86227599999999982</v>
      </c>
      <c r="EX183" s="4">
        <f t="shared" si="38"/>
        <v>0.32447599999999993</v>
      </c>
      <c r="EY183" s="4">
        <f t="shared" si="39"/>
        <v>0.91675199999999979</v>
      </c>
      <c r="EZ183" s="4">
        <f t="shared" si="40"/>
        <v>0.21230800000000002</v>
      </c>
      <c r="FA183" s="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5">
        <v>0.64990000000000003</v>
      </c>
      <c r="AB184" s="5">
        <v>0.72529999999999994</v>
      </c>
      <c r="AC184" s="5">
        <v>0.38240000000000002</v>
      </c>
      <c r="AD184" s="5">
        <v>0.96299999999999997</v>
      </c>
      <c r="AE184" s="5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5">
        <v>0.67589999999999995</v>
      </c>
      <c r="AL184" s="5">
        <v>0.7833</v>
      </c>
      <c r="AM184" s="5">
        <v>0.3488</v>
      </c>
      <c r="AN184" s="5">
        <v>0.9415</v>
      </c>
      <c r="AO184" s="5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5">
        <v>0.79630000000000001</v>
      </c>
      <c r="AV184" s="5">
        <v>1.0806</v>
      </c>
      <c r="AW184" s="5">
        <v>0.22459999999999999</v>
      </c>
      <c r="AX184" s="5">
        <v>0.68010000000000004</v>
      </c>
      <c r="AY184" s="5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>
        <v>0.66</v>
      </c>
      <c r="DD184" s="5">
        <v>0.74729999999999996</v>
      </c>
      <c r="DE184" s="5">
        <v>0.37040000000000001</v>
      </c>
      <c r="DF184" s="5">
        <v>0.95489999999999997</v>
      </c>
      <c r="DG184" s="5">
        <v>0.30320000000000003</v>
      </c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>
        <v>0.70409999999999995</v>
      </c>
      <c r="DN184" s="5">
        <v>0.84909999999999997</v>
      </c>
      <c r="DO184" s="5">
        <v>0.3145</v>
      </c>
      <c r="DP184" s="5">
        <v>0.91049999999999998</v>
      </c>
      <c r="DQ184" s="5">
        <v>0.13420000000000001</v>
      </c>
      <c r="DR184" s="4">
        <v>0.79490000000000005</v>
      </c>
      <c r="DS184" s="4">
        <v>1.08</v>
      </c>
      <c r="DT184" s="4">
        <v>0.2296</v>
      </c>
      <c r="DU184" s="4">
        <v>0.6794</v>
      </c>
      <c r="DV184" s="4">
        <v>4.48E-2</v>
      </c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0.69725999999999999</v>
      </c>
      <c r="EW184" s="4">
        <f t="shared" si="37"/>
        <v>0.83737999999999968</v>
      </c>
      <c r="EX184" s="4">
        <f t="shared" si="38"/>
        <v>0.32772799999999996</v>
      </c>
      <c r="EY184" s="4">
        <f t="shared" si="39"/>
        <v>0.88999599999999968</v>
      </c>
      <c r="EZ184" s="4">
        <f t="shared" si="40"/>
        <v>0.18824000000000002</v>
      </c>
      <c r="FA184" s="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" t="str" cm="1">
        <f t="array" aca="1" ref="FE184" ca="1">CONCATENATE(INDIRECT(ADDRESS(1,MATCH(_xlfn.MINIFS(B184:EU184,metrics.est,"Time"),B184:EU184,0)+1)), ", ", INDIRECT(ADDRESS(2,MATCH(_xlfn.MINIFS(B184:EU184,metrics.est,"Time"),B184:EU184,0)+1)))</f>
        <v>k=50,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5">
        <v>0.63800000000000001</v>
      </c>
      <c r="AB185" s="5">
        <v>0.70220000000000005</v>
      </c>
      <c r="AC185" s="5">
        <v>0.40849999999999997</v>
      </c>
      <c r="AD185" s="5">
        <v>0.96309999999999996</v>
      </c>
      <c r="AE185" s="5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5">
        <v>0.67120000000000002</v>
      </c>
      <c r="AL185" s="5">
        <v>0.77859999999999996</v>
      </c>
      <c r="AM185" s="5">
        <v>0.35310000000000002</v>
      </c>
      <c r="AN185" s="5">
        <v>0.94199999999999995</v>
      </c>
      <c r="AO185" s="5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5">
        <v>0.83450000000000002</v>
      </c>
      <c r="AV185" s="5">
        <v>1.1891</v>
      </c>
      <c r="AW185" s="5">
        <v>0.21310000000000001</v>
      </c>
      <c r="AX185" s="5">
        <v>0.80810000000000004</v>
      </c>
      <c r="AY185" s="5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>
        <v>0.63880000000000003</v>
      </c>
      <c r="CY185" s="4">
        <v>0.70440000000000003</v>
      </c>
      <c r="CZ185" s="4">
        <v>0.40400000000000003</v>
      </c>
      <c r="DA185" s="4">
        <v>0.96240000000000003</v>
      </c>
      <c r="DB185" s="4">
        <v>0.31180000000000002</v>
      </c>
      <c r="DC185" s="5">
        <v>0.65039999999999998</v>
      </c>
      <c r="DD185" s="5">
        <v>0.73029999999999995</v>
      </c>
      <c r="DE185" s="5">
        <v>0.3861</v>
      </c>
      <c r="DF185" s="5">
        <v>0.95499999999999996</v>
      </c>
      <c r="DG185" s="5">
        <v>0.3695</v>
      </c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>
        <v>0.71279999999999999</v>
      </c>
      <c r="DN185" s="5">
        <v>0.87890000000000001</v>
      </c>
      <c r="DO185" s="5">
        <v>0.2994</v>
      </c>
      <c r="DP185" s="5">
        <v>0.91490000000000005</v>
      </c>
      <c r="DQ185" s="5">
        <v>0.1323</v>
      </c>
      <c r="DR185" s="4">
        <v>0.83330000000000004</v>
      </c>
      <c r="DS185" s="4">
        <v>1.1887000000000001</v>
      </c>
      <c r="DT185" s="4">
        <v>0.2172</v>
      </c>
      <c r="DU185" s="4">
        <v>0.80879999999999996</v>
      </c>
      <c r="DV185" s="4">
        <v>4.0500000000000001E-2</v>
      </c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0.7014760000000001</v>
      </c>
      <c r="EW185" s="4">
        <f t="shared" si="37"/>
        <v>0.85631200000000007</v>
      </c>
      <c r="EX185" s="4">
        <f t="shared" si="38"/>
        <v>0.33144799999999996</v>
      </c>
      <c r="EY185" s="4">
        <f t="shared" si="39"/>
        <v>0.91673599999999977</v>
      </c>
      <c r="EZ185" s="4">
        <f t="shared" si="40"/>
        <v>0.22983200000000001</v>
      </c>
      <c r="FA185" s="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5">
        <v>0.64039999999999997</v>
      </c>
      <c r="AB186" s="5">
        <v>0.70709999999999995</v>
      </c>
      <c r="AC186" s="5">
        <v>0.40510000000000002</v>
      </c>
      <c r="AD186" s="5">
        <v>0.96309999999999996</v>
      </c>
      <c r="AE186" s="5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5">
        <v>0.67320000000000002</v>
      </c>
      <c r="AL186" s="5">
        <v>0.78269999999999995</v>
      </c>
      <c r="AM186" s="5">
        <v>0.35210000000000002</v>
      </c>
      <c r="AN186" s="5">
        <v>0.94199999999999995</v>
      </c>
      <c r="AO186" s="5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5">
        <v>0.83440000000000003</v>
      </c>
      <c r="AV186" s="5">
        <v>1.1882999999999999</v>
      </c>
      <c r="AW186" s="5">
        <v>0.2135</v>
      </c>
      <c r="AX186" s="5">
        <v>0.80810000000000004</v>
      </c>
      <c r="AY186" s="5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>
        <v>0.64119999999999999</v>
      </c>
      <c r="CY186" s="4">
        <v>0.70909999999999995</v>
      </c>
      <c r="CZ186" s="4">
        <v>0.4022</v>
      </c>
      <c r="DA186" s="4">
        <v>0.96240000000000003</v>
      </c>
      <c r="DB186" s="4">
        <v>0.37519999999999998</v>
      </c>
      <c r="DC186" s="5">
        <v>0.65269999999999995</v>
      </c>
      <c r="DD186" s="5">
        <v>0.7349</v>
      </c>
      <c r="DE186" s="5">
        <v>0.38440000000000002</v>
      </c>
      <c r="DF186" s="5">
        <v>0.95499999999999996</v>
      </c>
      <c r="DG186" s="5">
        <v>0.45629999999999998</v>
      </c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>
        <v>0.71430000000000005</v>
      </c>
      <c r="DN186" s="5">
        <v>0.88149999999999995</v>
      </c>
      <c r="DO186" s="5">
        <v>0.2994</v>
      </c>
      <c r="DP186" s="5">
        <v>0.91490000000000005</v>
      </c>
      <c r="DQ186" s="5">
        <v>0.1449</v>
      </c>
      <c r="DR186" s="4">
        <v>0.83309999999999995</v>
      </c>
      <c r="DS186" s="4">
        <v>1.1875</v>
      </c>
      <c r="DT186" s="4">
        <v>0.2175</v>
      </c>
      <c r="DU186" s="4">
        <v>0.80879999999999996</v>
      </c>
      <c r="DV186" s="4">
        <v>4.1099999999999998E-2</v>
      </c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0.70307999999999993</v>
      </c>
      <c r="EW186" s="4">
        <f t="shared" si="37"/>
        <v>0.85933999999999999</v>
      </c>
      <c r="EX186" s="4">
        <f t="shared" si="38"/>
        <v>0.33047999999999994</v>
      </c>
      <c r="EY186" s="4">
        <f t="shared" si="39"/>
        <v>0.91673599999999977</v>
      </c>
      <c r="EZ186" s="4">
        <f t="shared" si="40"/>
        <v>0.26456400000000008</v>
      </c>
      <c r="FA186" s="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" t="str" cm="1">
        <f t="array" aca="1" ref="FE186" ca="1">CONCATENATE(INDIRECT(ADDRESS(1,MATCH(_xlfn.MINIFS(B186:EU186,metrics.est,"Time"),B186:EU186,0)+1)), ", ", INDIRECT(ADDRESS(2,MATCH(_xlfn.MINIFS(B186:EU186,metrics.est,"Time"),B186:EU186,0)+1)))</f>
        <v>k=50,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5">
        <v>0.65600000000000003</v>
      </c>
      <c r="AB187" s="5">
        <v>0.7369</v>
      </c>
      <c r="AC187" s="5">
        <v>0.37830000000000003</v>
      </c>
      <c r="AD187" s="5">
        <v>0.96309999999999996</v>
      </c>
      <c r="AE187" s="5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5">
        <v>0.67759999999999998</v>
      </c>
      <c r="AL187" s="5">
        <v>0.7873</v>
      </c>
      <c r="AM187" s="5">
        <v>0.3483</v>
      </c>
      <c r="AN187" s="5">
        <v>0.94199999999999995</v>
      </c>
      <c r="AO187" s="5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5">
        <v>0.81659999999999999</v>
      </c>
      <c r="AV187" s="5">
        <v>1.1422000000000001</v>
      </c>
      <c r="AW187" s="5">
        <v>0.22059999999999999</v>
      </c>
      <c r="AX187" s="5">
        <v>0.80810000000000004</v>
      </c>
      <c r="AY187" s="5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>
        <v>0.65649999999999997</v>
      </c>
      <c r="CY187" s="4">
        <v>0.73850000000000005</v>
      </c>
      <c r="CZ187" s="4">
        <v>0.37559999999999999</v>
      </c>
      <c r="DA187" s="4">
        <v>0.96240000000000003</v>
      </c>
      <c r="DB187" s="4">
        <v>0.30220000000000002</v>
      </c>
      <c r="DC187" s="5">
        <v>0.66379999999999995</v>
      </c>
      <c r="DD187" s="5">
        <v>0.75509999999999999</v>
      </c>
      <c r="DE187" s="5">
        <v>0.36770000000000003</v>
      </c>
      <c r="DF187" s="5">
        <v>0.95499999999999996</v>
      </c>
      <c r="DG187" s="5">
        <v>0.39510000000000001</v>
      </c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>
        <v>0.70540000000000003</v>
      </c>
      <c r="DN187" s="5">
        <v>0.85419999999999996</v>
      </c>
      <c r="DO187" s="5">
        <v>0.31319999999999998</v>
      </c>
      <c r="DP187" s="5">
        <v>0.91490000000000005</v>
      </c>
      <c r="DQ187" s="5">
        <v>0.1258</v>
      </c>
      <c r="DR187" s="4">
        <v>0.81589999999999996</v>
      </c>
      <c r="DS187" s="4">
        <v>1.1433</v>
      </c>
      <c r="DT187" s="4">
        <v>0.224</v>
      </c>
      <c r="DU187" s="4">
        <v>0.80879999999999996</v>
      </c>
      <c r="DV187" s="4">
        <v>4.0300000000000002E-2</v>
      </c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0.70399599999999996</v>
      </c>
      <c r="EW187" s="4">
        <f t="shared" si="37"/>
        <v>0.85555599999999998</v>
      </c>
      <c r="EX187" s="4">
        <f t="shared" si="38"/>
        <v>0.32535600000000009</v>
      </c>
      <c r="EY187" s="4">
        <f t="shared" si="39"/>
        <v>0.91673999999999978</v>
      </c>
      <c r="EZ187" s="4">
        <f t="shared" si="40"/>
        <v>0.21833599999999997</v>
      </c>
      <c r="FA187" s="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5">
        <v>0.66020000000000001</v>
      </c>
      <c r="AB188" s="5">
        <v>0.74509999999999998</v>
      </c>
      <c r="AC188" s="5">
        <v>0.37759999999999999</v>
      </c>
      <c r="AD188" s="5">
        <v>0.96309999999999996</v>
      </c>
      <c r="AE188" s="5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5">
        <v>0.68030000000000002</v>
      </c>
      <c r="AL188" s="5">
        <v>0.79279999999999995</v>
      </c>
      <c r="AM188" s="5">
        <v>0.34699999999999998</v>
      </c>
      <c r="AN188" s="5">
        <v>0.94199999999999995</v>
      </c>
      <c r="AO188" s="5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5">
        <v>0.81679999999999997</v>
      </c>
      <c r="AV188" s="5">
        <v>1.1424000000000001</v>
      </c>
      <c r="AW188" s="5">
        <v>0.221</v>
      </c>
      <c r="AX188" s="5">
        <v>0.80810000000000004</v>
      </c>
      <c r="AY188" s="5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>
        <v>0.66049999999999998</v>
      </c>
      <c r="CY188" s="4">
        <v>0.74650000000000005</v>
      </c>
      <c r="CZ188" s="4">
        <v>0.37380000000000002</v>
      </c>
      <c r="DA188" s="4">
        <v>0.96240000000000003</v>
      </c>
      <c r="DB188" s="4">
        <v>0.36220000000000002</v>
      </c>
      <c r="DC188" s="5">
        <v>0.66720000000000002</v>
      </c>
      <c r="DD188" s="5">
        <v>0.76200000000000001</v>
      </c>
      <c r="DE188" s="5">
        <v>0.3659</v>
      </c>
      <c r="DF188" s="5">
        <v>0.95499999999999996</v>
      </c>
      <c r="DG188" s="5">
        <v>0.53939999999999999</v>
      </c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>
        <v>0.70750000000000002</v>
      </c>
      <c r="DN188" s="5">
        <v>0.85870000000000002</v>
      </c>
      <c r="DO188" s="5">
        <v>0.31280000000000002</v>
      </c>
      <c r="DP188" s="5">
        <v>0.91490000000000005</v>
      </c>
      <c r="DQ188" s="5">
        <v>0.1401</v>
      </c>
      <c r="DR188" s="4">
        <v>0.81599999999999995</v>
      </c>
      <c r="DS188" s="4">
        <v>1.1429</v>
      </c>
      <c r="DT188" s="4">
        <v>0.22439999999999999</v>
      </c>
      <c r="DU188" s="4">
        <v>0.80879999999999996</v>
      </c>
      <c r="DV188" s="4">
        <v>4.1000000000000002E-2</v>
      </c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0.70644799999999985</v>
      </c>
      <c r="EW188" s="4">
        <f t="shared" si="37"/>
        <v>0.86053200000000007</v>
      </c>
      <c r="EX188" s="4">
        <f t="shared" si="38"/>
        <v>0.32437200000000005</v>
      </c>
      <c r="EY188" s="4">
        <f t="shared" si="39"/>
        <v>0.91673599999999977</v>
      </c>
      <c r="EZ188" s="4">
        <f t="shared" si="40"/>
        <v>0.25435199999999997</v>
      </c>
      <c r="FA188" s="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" t="str" cm="1">
        <f t="array" aca="1" ref="FE188" ca="1">CONCATENATE(INDIRECT(ADDRESS(1,MATCH(_xlfn.MINIFS(B188:EU188,metrics.est,"Time"),B188:EU188,0)+1)), ", ", INDIRECT(ADDRESS(2,MATCH(_xlfn.MINIFS(B188:EU188,metrics.est,"Time"),B188:EU188,0)+1)))</f>
        <v>k=50,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5">
        <v>0.64949999999999997</v>
      </c>
      <c r="AB189" s="5">
        <v>0.72309999999999997</v>
      </c>
      <c r="AC189" s="5">
        <v>0.39479999999999998</v>
      </c>
      <c r="AD189" s="5">
        <v>0.96309999999999996</v>
      </c>
      <c r="AE189" s="5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5">
        <v>0.67410000000000003</v>
      </c>
      <c r="AL189" s="5">
        <v>0.78010000000000002</v>
      </c>
      <c r="AM189" s="5">
        <v>0.35470000000000002</v>
      </c>
      <c r="AN189" s="5">
        <v>0.94199999999999995</v>
      </c>
      <c r="AO189" s="5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5">
        <v>0.82179999999999997</v>
      </c>
      <c r="AV189" s="5">
        <v>1.1552</v>
      </c>
      <c r="AW189" s="5">
        <v>0.218</v>
      </c>
      <c r="AX189" s="5">
        <v>0.80810000000000004</v>
      </c>
      <c r="AY189" s="5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>
        <v>0.6502</v>
      </c>
      <c r="CY189" s="4">
        <v>0.7248</v>
      </c>
      <c r="CZ189" s="4">
        <v>0.39069999999999999</v>
      </c>
      <c r="DA189" s="4">
        <v>0.96240000000000003</v>
      </c>
      <c r="DB189" s="4">
        <v>0.28839999999999999</v>
      </c>
      <c r="DC189" s="5">
        <v>0.65859999999999996</v>
      </c>
      <c r="DD189" s="5">
        <v>0.74390000000000001</v>
      </c>
      <c r="DE189" s="5">
        <v>0.37930000000000003</v>
      </c>
      <c r="DF189" s="5">
        <v>0.95499999999999996</v>
      </c>
      <c r="DG189" s="5">
        <v>0.40150000000000002</v>
      </c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>
        <v>0.70630000000000004</v>
      </c>
      <c r="DN189" s="5">
        <v>0.85799999999999998</v>
      </c>
      <c r="DO189" s="5">
        <v>0.31069999999999998</v>
      </c>
      <c r="DP189" s="5">
        <v>0.91490000000000005</v>
      </c>
      <c r="DQ189" s="5">
        <v>0.1268</v>
      </c>
      <c r="DR189" s="4">
        <v>0.82079999999999997</v>
      </c>
      <c r="DS189" s="4">
        <v>1.1556</v>
      </c>
      <c r="DT189" s="4">
        <v>0.2218</v>
      </c>
      <c r="DU189" s="4">
        <v>0.80879999999999996</v>
      </c>
      <c r="DV189" s="4">
        <v>4.02E-2</v>
      </c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0.70220399999999994</v>
      </c>
      <c r="EW189" s="4">
        <f t="shared" si="37"/>
        <v>0.85258799999999979</v>
      </c>
      <c r="EX189" s="4">
        <f t="shared" si="38"/>
        <v>0.33095599999999997</v>
      </c>
      <c r="EY189" s="4">
        <f t="shared" si="39"/>
        <v>0.91673599999999977</v>
      </c>
      <c r="EZ189" s="4">
        <f t="shared" si="40"/>
        <v>0.21795200000000001</v>
      </c>
      <c r="FA189" s="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" t="str" cm="1">
        <f t="array" aca="1" ref="FE189" ca="1">CONCATENATE(INDIRECT(ADDRESS(1,MATCH(_xlfn.MINIFS(B189:EU189,metrics.est,"Time"),B189:EU189,0)+1)), ", ", INDIRECT(ADDRESS(2,MATCH(_xlfn.MINIFS(B189:EU189,metrics.est,"Time"),B189:EU189,0)+1)))</f>
        <v>k=50,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5">
        <v>0.65310000000000001</v>
      </c>
      <c r="AB190" s="5">
        <v>0.73040000000000005</v>
      </c>
      <c r="AC190" s="5">
        <v>0.39240000000000003</v>
      </c>
      <c r="AD190" s="5">
        <v>0.96309999999999996</v>
      </c>
      <c r="AE190" s="5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5">
        <v>0.67659999999999998</v>
      </c>
      <c r="AL190" s="5">
        <v>0.78539999999999999</v>
      </c>
      <c r="AM190" s="5">
        <v>0.3533</v>
      </c>
      <c r="AN190" s="5">
        <v>0.94199999999999995</v>
      </c>
      <c r="AO190" s="5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5">
        <v>0.82189999999999996</v>
      </c>
      <c r="AV190" s="5">
        <v>1.1549</v>
      </c>
      <c r="AW190" s="5">
        <v>0.21840000000000001</v>
      </c>
      <c r="AX190" s="5">
        <v>0.80810000000000004</v>
      </c>
      <c r="AY190" s="5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>
        <v>0.65359999999999996</v>
      </c>
      <c r="CY190" s="4">
        <v>0.7319</v>
      </c>
      <c r="CZ190" s="4">
        <v>0.38890000000000002</v>
      </c>
      <c r="DA190" s="4">
        <v>0.96240000000000003</v>
      </c>
      <c r="DB190" s="4">
        <v>0.35349999999999998</v>
      </c>
      <c r="DC190" s="5">
        <v>0.66149999999999998</v>
      </c>
      <c r="DD190" s="5">
        <v>0.75019999999999998</v>
      </c>
      <c r="DE190" s="5">
        <v>0.37719999999999998</v>
      </c>
      <c r="DF190" s="5">
        <v>0.95499999999999996</v>
      </c>
      <c r="DG190" s="5">
        <v>0.44529999999999997</v>
      </c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>
        <v>0.70820000000000005</v>
      </c>
      <c r="DN190" s="5">
        <v>0.86199999999999999</v>
      </c>
      <c r="DO190" s="5">
        <v>0.31040000000000001</v>
      </c>
      <c r="DP190" s="5">
        <v>0.91490000000000005</v>
      </c>
      <c r="DQ190" s="5">
        <v>0.14269999999999999</v>
      </c>
      <c r="DR190" s="4">
        <v>0.82079999999999997</v>
      </c>
      <c r="DS190" s="4">
        <v>1.1549</v>
      </c>
      <c r="DT190" s="4">
        <v>0.22220000000000001</v>
      </c>
      <c r="DU190" s="4">
        <v>0.80879999999999996</v>
      </c>
      <c r="DV190" s="4">
        <v>4.1000000000000002E-2</v>
      </c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0.70435200000000009</v>
      </c>
      <c r="EW190" s="4">
        <f t="shared" si="37"/>
        <v>0.85699999999999998</v>
      </c>
      <c r="EX190" s="4">
        <f t="shared" si="38"/>
        <v>0.32985200000000003</v>
      </c>
      <c r="EY190" s="4">
        <f t="shared" si="39"/>
        <v>0.91673599999999977</v>
      </c>
      <c r="EZ190" s="4">
        <f t="shared" si="40"/>
        <v>0.25273199999999996</v>
      </c>
      <c r="FA190" s="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>
        <v>0.65369999999999995</v>
      </c>
      <c r="DD191" s="5">
        <v>0.73540000000000005</v>
      </c>
      <c r="DE191" s="5">
        <v>0.38450000000000001</v>
      </c>
      <c r="DF191" s="5">
        <v>0.95489999999999997</v>
      </c>
      <c r="DG191" s="5">
        <v>0.31630000000000003</v>
      </c>
      <c r="DH191" s="4"/>
      <c r="DI191" s="4"/>
      <c r="DJ191" s="4"/>
      <c r="DK191" s="4"/>
      <c r="DL191" s="4"/>
      <c r="DM191" s="5">
        <v>0.7137</v>
      </c>
      <c r="DN191" s="5">
        <v>0.87690000000000001</v>
      </c>
      <c r="DO191" s="5">
        <v>0.30120000000000002</v>
      </c>
      <c r="DP191" s="5">
        <v>0.91049999999999998</v>
      </c>
      <c r="DQ191" s="5">
        <v>0.13830000000000001</v>
      </c>
      <c r="DR191" s="4">
        <v>0.81479999999999997</v>
      </c>
      <c r="DS191" s="4">
        <v>1.1324000000000001</v>
      </c>
      <c r="DT191" s="4">
        <v>0.22159999999999999</v>
      </c>
      <c r="DU191" s="4">
        <v>0.6794</v>
      </c>
      <c r="DV191" s="4">
        <v>4.4299999999999999E-2</v>
      </c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0.71394999999999997</v>
      </c>
      <c r="EW191" s="4">
        <f t="shared" si="37"/>
        <v>0.88109999999999999</v>
      </c>
      <c r="EX191" s="4">
        <f t="shared" si="38"/>
        <v>0.31635000000000002</v>
      </c>
      <c r="EY191" s="4">
        <f t="shared" si="39"/>
        <v>0.871475</v>
      </c>
      <c r="EZ191" s="4">
        <f t="shared" si="40"/>
        <v>0.18579999999999999</v>
      </c>
      <c r="FA191" s="1" t="str" cm="1">
        <f t="array" aca="1" ref="FA191" ca="1">CONCATENATE(INDIRECT(ADDRESS(1,MATCH(_xlfn.MINIFS(B191:EU191,metrics.est,"MAE"),B191:EU191,0)+1)), ", ", INDIRECT(ADDRESS(2,MATCH(_xlfn.MINIFS(B191:EU191,metrics.est,"MAE"),B191:EU191,0)+1)))</f>
        <v>k=50, r=0.3</v>
      </c>
      <c r="FB191" s="1" t="str" cm="1">
        <f t="array" aca="1" ref="FB191" ca="1">CONCATENATE(INDIRECT(ADDRESS(1,MATCH(_xlfn.MINIFS(B191:EU191,metrics.est,"MSE"),B191:EU191,0)+1)), ", ", INDIRECT(ADDRESS(2,MATCH(_xlfn.MINIFS(B191:EU191,metrics.est,"MSE"),B191:EU191,0)+1)))</f>
        <v>k=50, r=0.3</v>
      </c>
      <c r="FC191" s="1" t="str" cm="1">
        <f t="array" aca="1" ref="FC191" ca="1">CONCATENATE(INDIRECT(ADDRESS(1,MATCH(_xlfn.MAXIFS(B191:EU191,metrics.est,"R"),B191:EU191,0)+1)), ", ", INDIRECT(ADDRESS(2,MATCH(_xlfn.MAXIFS(B191:EU191,metrics.est,"R"),B191:EU191,0)+1)))</f>
        <v>k=50, r=0.3</v>
      </c>
      <c r="FD191" s="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r=0.3</v>
      </c>
      <c r="FE191" s="1" t="str" cm="1">
        <f t="array" aca="1" ref="FE191" ca="1">CONCATENATE(INDIRECT(ADDRESS(1,MATCH(_xlfn.MINIFS(B191:EU191,metrics.est,"Time"),B191:EU191,0)+1)), ", ", INDIRECT(ADDRESS(2,MATCH(_xlfn.MINIFS(B191:EU191,metrics.est,"Time"),B191:EU191,0)+1)))</f>
        <v>k=50, r=0.9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>
        <v>0.65800000000000003</v>
      </c>
      <c r="DD192" s="5">
        <v>0.74160000000000004</v>
      </c>
      <c r="DE192" s="5">
        <v>0.38190000000000002</v>
      </c>
      <c r="DF192" s="5">
        <v>0.95489999999999997</v>
      </c>
      <c r="DG192" s="5">
        <v>0.31040000000000001</v>
      </c>
      <c r="DH192" s="4"/>
      <c r="DI192" s="4"/>
      <c r="DJ192" s="4"/>
      <c r="DK192" s="4"/>
      <c r="DL192" s="4"/>
      <c r="DM192" s="5">
        <v>0.70430000000000004</v>
      </c>
      <c r="DN192" s="5">
        <v>0.85040000000000004</v>
      </c>
      <c r="DO192" s="5">
        <v>0.31359999999999999</v>
      </c>
      <c r="DP192" s="5">
        <v>0.91049999999999998</v>
      </c>
      <c r="DQ192" s="5">
        <v>0.13239999999999999</v>
      </c>
      <c r="DR192" s="4">
        <v>0.80030000000000001</v>
      </c>
      <c r="DS192" s="4">
        <v>1.0949</v>
      </c>
      <c r="DT192" s="4">
        <v>0.22620000000000001</v>
      </c>
      <c r="DU192" s="4">
        <v>0.6794</v>
      </c>
      <c r="DV192" s="4">
        <v>4.53E-2</v>
      </c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0.70282222222222235</v>
      </c>
      <c r="EW192" s="4">
        <f t="shared" ref="EW192" si="58">AVERAGEIFS(B192:EU192,metrics.est,"MSE")</f>
        <v>0.8508444444444444</v>
      </c>
      <c r="EX192" s="4">
        <f t="shared" ref="EX192" si="59">AVERAGEIFS(B192:EU192,metrics.est,"R")</f>
        <v>0.32711111111111113</v>
      </c>
      <c r="EY192" s="4">
        <f t="shared" ref="EY192" si="60">AVERAGEIFS(B192:EU192,metrics.est,"Coverage")</f>
        <v>0.88178888888888896</v>
      </c>
      <c r="EZ192" s="4">
        <f t="shared" ref="EZ192" si="61">AVERAGEIFS(B192:EU192,metrics.est,"Time")</f>
        <v>0.18778888888888889</v>
      </c>
      <c r="FA192" s="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" t="str" cm="1">
        <f t="array" aca="1" ref="FE192" ca="1">CONCATENATE(INDIRECT(ADDRESS(1,MATCH(_xlfn.MINIFS(B192:EU192,metrics.est,"Time"),B192:EU192,0)+1)), ", ", INDIRECT(ADDRESS(2,MATCH(_xlfn.MINIFS(B192:EU192,metrics.est,"Time"),B192:EU192,0)+1)))</f>
        <v>k=50,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5">
        <v>0.64359999999999995</v>
      </c>
      <c r="AB193" s="5">
        <v>0.71009999999999995</v>
      </c>
      <c r="AC193" s="5">
        <v>0.39479999999999998</v>
      </c>
      <c r="AD193" s="5">
        <v>0.92910000000000004</v>
      </c>
      <c r="AE193" s="5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5">
        <v>0.68700000000000006</v>
      </c>
      <c r="AL193" s="5">
        <v>0.80330000000000001</v>
      </c>
      <c r="AM193" s="5">
        <v>0.34289999999999998</v>
      </c>
      <c r="AN193" s="5">
        <v>0.88649999999999995</v>
      </c>
      <c r="AO193" s="5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5">
        <v>0.84179999999999999</v>
      </c>
      <c r="AV193" s="5">
        <v>1.1938</v>
      </c>
      <c r="AW193" s="5">
        <v>0.18909999999999999</v>
      </c>
      <c r="AX193" s="5">
        <v>0.57530000000000003</v>
      </c>
      <c r="AY193" s="5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>
        <v>0.64459999999999995</v>
      </c>
      <c r="CY193" s="4">
        <v>0.71250000000000002</v>
      </c>
      <c r="CZ193" s="4">
        <v>0.3926</v>
      </c>
      <c r="DA193" s="4">
        <v>0.92759999999999998</v>
      </c>
      <c r="DB193" s="4">
        <v>0.2475</v>
      </c>
      <c r="DC193" s="5">
        <v>0.65910000000000002</v>
      </c>
      <c r="DD193" s="5">
        <v>0.74309999999999998</v>
      </c>
      <c r="DE193" s="5">
        <v>0.37509999999999999</v>
      </c>
      <c r="DF193" s="5">
        <v>0.91320000000000001</v>
      </c>
      <c r="DG193" s="5">
        <v>0.3725</v>
      </c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>
        <v>0.73680000000000001</v>
      </c>
      <c r="DN193" s="5">
        <v>0.91700000000000004</v>
      </c>
      <c r="DO193" s="5">
        <v>0.29470000000000002</v>
      </c>
      <c r="DP193" s="5">
        <v>0.83509999999999995</v>
      </c>
      <c r="DQ193" s="5">
        <v>0.14899999999999999</v>
      </c>
      <c r="DR193" s="4">
        <v>0.84019999999999995</v>
      </c>
      <c r="DS193" s="4">
        <v>1.1894</v>
      </c>
      <c r="DT193" s="4">
        <v>0.19109999999999999</v>
      </c>
      <c r="DU193" s="4">
        <v>0.57469999999999999</v>
      </c>
      <c r="DV193" s="4">
        <v>4.8000000000000001E-2</v>
      </c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0.71364399999999995</v>
      </c>
      <c r="EW193" s="4">
        <f t="shared" si="37"/>
        <v>0.87317999999999985</v>
      </c>
      <c r="EX193" s="4">
        <f t="shared" si="38"/>
        <v>0.31921999999999995</v>
      </c>
      <c r="EY193" s="4">
        <f t="shared" si="39"/>
        <v>0.82777199999999995</v>
      </c>
      <c r="EZ193" s="4">
        <f t="shared" si="40"/>
        <v>0.21536399999999997</v>
      </c>
      <c r="FA193" s="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" t="str" cm="1">
        <f t="array" aca="1" ref="FE193" ca="1">CONCATENATE(INDIRECT(ADDRESS(1,MATCH(_xlfn.MINIFS(B193:EU193,metrics.est,"Time"),B193:EU193,0)+1)), ", ", INDIRECT(ADDRESS(2,MATCH(_xlfn.MINIFS(B193:EU193,metrics.est,"Time"),B193:EU193,0)+1)))</f>
        <v>k=50,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>
        <v>0.65380000000000005</v>
      </c>
      <c r="DD194" s="5">
        <v>0.73450000000000004</v>
      </c>
      <c r="DE194" s="5">
        <v>0.38669999999999999</v>
      </c>
      <c r="DF194" s="5">
        <v>0.95499999999999996</v>
      </c>
      <c r="DG194" s="5">
        <v>0.35370000000000001</v>
      </c>
      <c r="DH194" s="4"/>
      <c r="DI194" s="4"/>
      <c r="DJ194" s="4"/>
      <c r="DK194" s="4"/>
      <c r="DL194" s="4"/>
      <c r="DM194" s="5">
        <v>0.72070000000000001</v>
      </c>
      <c r="DN194" s="5">
        <v>0.89290000000000003</v>
      </c>
      <c r="DO194" s="5">
        <v>0.29389999999999999</v>
      </c>
      <c r="DP194" s="5">
        <v>0.91490000000000005</v>
      </c>
      <c r="DQ194" s="5">
        <v>0.1464</v>
      </c>
      <c r="DR194" s="4">
        <v>0.84119999999999995</v>
      </c>
      <c r="DS194" s="4">
        <v>1.2045999999999999</v>
      </c>
      <c r="DT194" s="4">
        <v>0.2142</v>
      </c>
      <c r="DU194" s="4">
        <v>0.80879999999999996</v>
      </c>
      <c r="DV194" s="4">
        <v>4.8599999999999997E-2</v>
      </c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0.72275</v>
      </c>
      <c r="EW194" s="4">
        <f t="shared" si="37"/>
        <v>0.90379999999999994</v>
      </c>
      <c r="EX194" s="4">
        <f t="shared" si="38"/>
        <v>0.31277499999999997</v>
      </c>
      <c r="EY194" s="4">
        <f t="shared" si="39"/>
        <v>0.90510000000000002</v>
      </c>
      <c r="EZ194" s="4">
        <f t="shared" si="40"/>
        <v>0.21837499999999999</v>
      </c>
      <c r="FA194" s="1" t="str" cm="1">
        <f t="array" aca="1" ref="FA194" ca="1">CONCATENATE(INDIRECT(ADDRESS(1,MATCH(_xlfn.MINIFS(B194:EU194,metrics.est,"MAE"),B194:EU194,0)+1)), ", ", INDIRECT(ADDRESS(2,MATCH(_xlfn.MINIFS(B194:EU194,metrics.est,"MAE"),B194:EU194,0)+1)))</f>
        <v>k=50, r=0.3</v>
      </c>
      <c r="FB194" s="1" t="str" cm="1">
        <f t="array" aca="1" ref="FB194" ca="1">CONCATENATE(INDIRECT(ADDRESS(1,MATCH(_xlfn.MINIFS(B194:EU194,metrics.est,"MSE"),B194:EU194,0)+1)), ", ", INDIRECT(ADDRESS(2,MATCH(_xlfn.MINIFS(B194:EU194,metrics.est,"MSE"),B194:EU194,0)+1)))</f>
        <v>k=50, r=0.3</v>
      </c>
      <c r="FC194" s="1" t="str" cm="1">
        <f t="array" aca="1" ref="FC194" ca="1">CONCATENATE(INDIRECT(ADDRESS(1,MATCH(_xlfn.MAXIFS(B194:EU194,metrics.est,"R"),B194:EU194,0)+1)), ", ", INDIRECT(ADDRESS(2,MATCH(_xlfn.MAXIFS(B194:EU194,metrics.est,"R"),B194:EU194,0)+1)))</f>
        <v>k=50, r=0.3</v>
      </c>
      <c r="FD194" s="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r=0.3</v>
      </c>
      <c r="FE194" s="1" t="str" cm="1">
        <f t="array" aca="1" ref="FE194" ca="1">CONCATENATE(INDIRECT(ADDRESS(1,MATCH(_xlfn.MINIFS(B194:EU194,metrics.est,"Time"),B194:EU194,0)+1)), ", ", INDIRECT(ADDRESS(2,MATCH(_xlfn.MINIFS(B194:EU194,metrics.est,"Time"),B194:EU194,0)+1)))</f>
        <v>k=50, r=0.9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>
        <v>0.65700000000000003</v>
      </c>
      <c r="DD195" s="5">
        <v>0.74060000000000004</v>
      </c>
      <c r="DE195" s="5">
        <v>0.37280000000000002</v>
      </c>
      <c r="DF195" s="5">
        <v>0.95489999999999997</v>
      </c>
      <c r="DG195" s="5">
        <v>0.29480000000000001</v>
      </c>
      <c r="DH195" s="4"/>
      <c r="DI195" s="4"/>
      <c r="DJ195" s="4"/>
      <c r="DK195" s="4"/>
      <c r="DL195" s="4"/>
      <c r="DM195" s="5">
        <v>0.70220000000000005</v>
      </c>
      <c r="DN195" s="5">
        <v>0.84399999999999997</v>
      </c>
      <c r="DO195" s="5">
        <v>0.31519999999999998</v>
      </c>
      <c r="DP195" s="5">
        <v>0.91049999999999998</v>
      </c>
      <c r="DQ195" s="5">
        <v>0.1231</v>
      </c>
      <c r="DR195" s="4">
        <v>0.79410000000000003</v>
      </c>
      <c r="DS195" s="4">
        <v>1.0777000000000001</v>
      </c>
      <c r="DT195" s="4">
        <v>0.22900000000000001</v>
      </c>
      <c r="DU195" s="4">
        <v>0.6794</v>
      </c>
      <c r="DV195" s="4">
        <v>4.41E-2</v>
      </c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0.70037777777777788</v>
      </c>
      <c r="EW195" s="4">
        <f t="shared" ref="EW195" si="63">AVERAGEIFS(B195:EU195,metrics.est,"MSE")</f>
        <v>0.84489999999999998</v>
      </c>
      <c r="EX195" s="4">
        <f t="shared" ref="EX195" si="64">AVERAGEIFS(B195:EU195,metrics.est,"R")</f>
        <v>0.3232888888888889</v>
      </c>
      <c r="EY195" s="4">
        <f t="shared" ref="EY195" si="65">AVERAGEIFS(B195:EU195,metrics.est,"Coverage")</f>
        <v>0.88178888888888896</v>
      </c>
      <c r="EZ195" s="4">
        <f t="shared" ref="EZ195" si="66">AVERAGEIFS(B195:EU195,metrics.est,"Time")</f>
        <v>0.18967777777777778</v>
      </c>
      <c r="FA195" s="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" t="str" cm="1">
        <f t="array" aca="1" ref="FC195" ca="1">CONCATENATE(INDIRECT(ADDRESS(1,MATCH(_xlfn.MAXIFS(B195:EU195,metrics.est,"R"),B195:EU195,0)+1)), ", ", INDIRECT(ADDRESS(2,MATCH(_xlfn.MAXIFS(B195:EU195,metrics.est,"R"),B195:EU195,0)+1)))</f>
        <v>k=50, r=0.3</v>
      </c>
      <c r="FD195" s="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" t="str" cm="1">
        <f t="array" aca="1" ref="FE195" ca="1">CONCATENATE(INDIRECT(ADDRESS(1,MATCH(_xlfn.MINIFS(B195:EU195,metrics.est,"Time"),B195:EU195,0)+1)), ", ", INDIRECT(ADDRESS(2,MATCH(_xlfn.MINIFS(B195:EU195,metrics.est,"Time"),B195:EU195,0)+1)))</f>
        <v>k=50,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5">
        <v>0.67290000000000005</v>
      </c>
      <c r="AB196" s="5">
        <v>0.77769999999999995</v>
      </c>
      <c r="AC196" s="5">
        <v>0.3291</v>
      </c>
      <c r="AD196" s="5">
        <v>0.94420000000000004</v>
      </c>
      <c r="AE196" s="5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5">
        <v>0.69650000000000001</v>
      </c>
      <c r="AL196" s="5">
        <v>0.83150000000000002</v>
      </c>
      <c r="AM196" s="5">
        <v>0.28000000000000003</v>
      </c>
      <c r="AN196" s="5">
        <v>0.90680000000000005</v>
      </c>
      <c r="AO196" s="5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5">
        <v>0.81569999999999998</v>
      </c>
      <c r="AV196" s="5">
        <v>1.1273</v>
      </c>
      <c r="AW196" s="5">
        <v>0.156</v>
      </c>
      <c r="AX196" s="5">
        <v>0.63019999999999998</v>
      </c>
      <c r="AY196" s="5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5">
        <v>0.69699999999999995</v>
      </c>
      <c r="CJ196" s="5">
        <v>0.83260000000000001</v>
      </c>
      <c r="CK196" s="5">
        <v>0.28010000000000002</v>
      </c>
      <c r="CL196" s="5">
        <v>0.90759999999999996</v>
      </c>
      <c r="CM196" s="5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>
        <v>0.67500000000000004</v>
      </c>
      <c r="CY196" s="4">
        <v>0.78210000000000002</v>
      </c>
      <c r="CZ196" s="4">
        <v>0.32150000000000001</v>
      </c>
      <c r="DA196" s="4">
        <v>0.94299999999999995</v>
      </c>
      <c r="DB196" s="4">
        <v>7.5399999999999995E-2</v>
      </c>
      <c r="DC196" s="5">
        <v>0.68189999999999995</v>
      </c>
      <c r="DD196" s="5">
        <v>0.79769999999999996</v>
      </c>
      <c r="DE196" s="5">
        <v>0.30649999999999999</v>
      </c>
      <c r="DF196" s="5">
        <v>0.93030000000000002</v>
      </c>
      <c r="DG196" s="5">
        <v>5.7099999999999998E-2</v>
      </c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>
        <v>0.72650000000000003</v>
      </c>
      <c r="DN196" s="5">
        <v>0.9012</v>
      </c>
      <c r="DO196" s="5">
        <v>0.2404</v>
      </c>
      <c r="DP196" s="5">
        <v>0.85460000000000003</v>
      </c>
      <c r="DQ196" s="5">
        <v>2.2700000000000001E-2</v>
      </c>
      <c r="DR196" s="4">
        <v>0.81499999999999995</v>
      </c>
      <c r="DS196" s="4">
        <v>1.1265000000000001</v>
      </c>
      <c r="DT196" s="4">
        <v>0.15840000000000001</v>
      </c>
      <c r="DU196" s="4">
        <v>0.63060000000000005</v>
      </c>
      <c r="DV196" s="4">
        <v>8.3999999999999995E-3</v>
      </c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0.71808846153846173</v>
      </c>
      <c r="EW196" s="4">
        <f t="shared" si="37"/>
        <v>0.8851423076923074</v>
      </c>
      <c r="EX196" s="4">
        <f t="shared" si="38"/>
        <v>0.26228846153846158</v>
      </c>
      <c r="EY196" s="4">
        <f t="shared" si="39"/>
        <v>0.85525769230769255</v>
      </c>
      <c r="EZ196" s="4">
        <f t="shared" si="40"/>
        <v>4.4069230769230756E-2</v>
      </c>
      <c r="FA196" s="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5">
        <v>0.6714</v>
      </c>
      <c r="AB197" s="5">
        <v>0.77439999999999998</v>
      </c>
      <c r="AC197" s="5">
        <v>0.33789999999999998</v>
      </c>
      <c r="AD197" s="5">
        <v>0.94840000000000002</v>
      </c>
      <c r="AE197" s="5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5">
        <v>0.69369999999999998</v>
      </c>
      <c r="AL197" s="5">
        <v>0.82530000000000003</v>
      </c>
      <c r="AM197" s="5">
        <v>0.29010000000000002</v>
      </c>
      <c r="AN197" s="5">
        <v>0.9133</v>
      </c>
      <c r="AO197" s="5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5">
        <v>0.80559999999999998</v>
      </c>
      <c r="AV197" s="5">
        <v>1.1000000000000001</v>
      </c>
      <c r="AW197" s="5">
        <v>0.17910000000000001</v>
      </c>
      <c r="AX197" s="5">
        <v>0.59930000000000005</v>
      </c>
      <c r="AY197" s="5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5">
        <v>0.69389999999999996</v>
      </c>
      <c r="CJ197" s="5">
        <v>0.82569999999999999</v>
      </c>
      <c r="CK197" s="5">
        <v>0.2898</v>
      </c>
      <c r="CL197" s="5">
        <v>0.91410000000000002</v>
      </c>
      <c r="CM197" s="5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>
        <v>0.67349999999999999</v>
      </c>
      <c r="CY197" s="4">
        <v>0.77869999999999995</v>
      </c>
      <c r="CZ197" s="4">
        <v>0.3291</v>
      </c>
      <c r="DA197" s="4">
        <v>0.94730000000000003</v>
      </c>
      <c r="DB197" s="4">
        <v>6.8400000000000002E-2</v>
      </c>
      <c r="DC197" s="5">
        <v>0.67979999999999996</v>
      </c>
      <c r="DD197" s="5">
        <v>0.79330000000000001</v>
      </c>
      <c r="DE197" s="5">
        <v>0.31530000000000002</v>
      </c>
      <c r="DF197" s="5">
        <v>0.93569999999999998</v>
      </c>
      <c r="DG197" s="5">
        <v>5.2699999999999997E-2</v>
      </c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>
        <v>0.72119999999999995</v>
      </c>
      <c r="DN197" s="5">
        <v>0.88929999999999998</v>
      </c>
      <c r="DO197" s="5">
        <v>0.25069999999999998</v>
      </c>
      <c r="DP197" s="5">
        <v>0.86119999999999997</v>
      </c>
      <c r="DQ197" s="5">
        <v>2.01E-2</v>
      </c>
      <c r="DR197" s="4">
        <v>0.80449999999999999</v>
      </c>
      <c r="DS197" s="4">
        <v>1.097</v>
      </c>
      <c r="DT197" s="4">
        <v>0.18110000000000001</v>
      </c>
      <c r="DU197" s="4">
        <v>0.59830000000000005</v>
      </c>
      <c r="DV197" s="4">
        <v>7.4000000000000003E-3</v>
      </c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0.7137269230769232</v>
      </c>
      <c r="EW197" s="4">
        <f t="shared" si="37"/>
        <v>0.87434999999999985</v>
      </c>
      <c r="EX197" s="4">
        <f t="shared" si="38"/>
        <v>0.27442692307692307</v>
      </c>
      <c r="EY197" s="4">
        <f t="shared" si="39"/>
        <v>0.85384615384615381</v>
      </c>
      <c r="EZ197" s="4">
        <f t="shared" si="40"/>
        <v>3.9565384615384613E-2</v>
      </c>
      <c r="FA197" s="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5">
        <v>0.67190000000000005</v>
      </c>
      <c r="AB198" s="5">
        <v>0.7853</v>
      </c>
      <c r="AC198" s="5">
        <v>0.36059999999999998</v>
      </c>
      <c r="AD198" s="5">
        <v>0.95579999999999998</v>
      </c>
      <c r="AE198" s="5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5">
        <v>0.6925</v>
      </c>
      <c r="AL198" s="5">
        <v>0.83009999999999995</v>
      </c>
      <c r="AM198" s="5">
        <v>0.32140000000000002</v>
      </c>
      <c r="AN198" s="5">
        <v>0.92689999999999995</v>
      </c>
      <c r="AO198" s="5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5">
        <v>0.80400000000000005</v>
      </c>
      <c r="AV198" s="5">
        <v>1.0974999999999999</v>
      </c>
      <c r="AW198" s="5">
        <v>0.18310000000000001</v>
      </c>
      <c r="AX198" s="5">
        <v>0.63190000000000002</v>
      </c>
      <c r="AY198" s="5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5">
        <v>0.69279999999999997</v>
      </c>
      <c r="CJ198" s="5">
        <v>0.83050000000000002</v>
      </c>
      <c r="CK198" s="5">
        <v>0.32119999999999999</v>
      </c>
      <c r="CL198" s="5">
        <v>0.92769999999999997</v>
      </c>
      <c r="CM198" s="5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>
        <v>0.67330000000000001</v>
      </c>
      <c r="CY198" s="4">
        <v>0.78680000000000005</v>
      </c>
      <c r="CZ198" s="4">
        <v>0.35520000000000002</v>
      </c>
      <c r="DA198" s="4">
        <v>0.95469999999999999</v>
      </c>
      <c r="DB198" s="4">
        <v>7.0199999999999999E-2</v>
      </c>
      <c r="DC198" s="5">
        <v>0.67920000000000003</v>
      </c>
      <c r="DD198" s="5">
        <v>0.79949999999999999</v>
      </c>
      <c r="DE198" s="5">
        <v>0.3453</v>
      </c>
      <c r="DF198" s="5">
        <v>0.94510000000000005</v>
      </c>
      <c r="DG198" s="5">
        <v>5.9299999999999999E-2</v>
      </c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>
        <v>0.71889999999999998</v>
      </c>
      <c r="DN198" s="5">
        <v>0.88970000000000005</v>
      </c>
      <c r="DO198" s="5">
        <v>0.27760000000000001</v>
      </c>
      <c r="DP198" s="5">
        <v>0.8841</v>
      </c>
      <c r="DQ198" s="5">
        <v>2.0299999999999999E-2</v>
      </c>
      <c r="DR198" s="4">
        <v>0.80259999999999998</v>
      </c>
      <c r="DS198" s="4">
        <v>1.0943000000000001</v>
      </c>
      <c r="DT198" s="4">
        <v>0.18459999999999999</v>
      </c>
      <c r="DU198" s="4">
        <v>0.63139999999999996</v>
      </c>
      <c r="DV198" s="4">
        <v>7.6E-3</v>
      </c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0.7125538461538462</v>
      </c>
      <c r="EW198" s="4">
        <f t="shared" si="37"/>
        <v>0.87775000000000003</v>
      </c>
      <c r="EX198" s="4">
        <f t="shared" si="38"/>
        <v>0.29792692307692303</v>
      </c>
      <c r="EY198" s="4">
        <f t="shared" si="39"/>
        <v>0.87099999999999989</v>
      </c>
      <c r="EZ198" s="4">
        <f t="shared" si="40"/>
        <v>4.0603846153846164E-2</v>
      </c>
      <c r="FA198" s="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5">
        <v>0.66420000000000001</v>
      </c>
      <c r="AB199" s="5">
        <v>0.76400000000000001</v>
      </c>
      <c r="AC199" s="5">
        <v>0.35299999999999998</v>
      </c>
      <c r="AD199" s="5">
        <v>0.91949999999999998</v>
      </c>
      <c r="AE199" s="5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5">
        <v>0.69969999999999999</v>
      </c>
      <c r="AL199" s="5">
        <v>0.84079999999999999</v>
      </c>
      <c r="AM199" s="5">
        <v>0.28149999999999997</v>
      </c>
      <c r="AN199" s="5">
        <v>0.86439999999999995</v>
      </c>
      <c r="AO199" s="5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5">
        <v>0.83840000000000003</v>
      </c>
      <c r="AV199" s="5">
        <v>1.1757</v>
      </c>
      <c r="AW199" s="5">
        <v>7.8600000000000003E-2</v>
      </c>
      <c r="AX199" s="5">
        <v>0.58630000000000004</v>
      </c>
      <c r="AY199" s="5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5">
        <v>0.70069999999999999</v>
      </c>
      <c r="CJ199" s="5">
        <v>0.84409999999999996</v>
      </c>
      <c r="CK199" s="5">
        <v>0.28079999999999999</v>
      </c>
      <c r="CL199" s="5">
        <v>0.86519999999999997</v>
      </c>
      <c r="CM199" s="5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>
        <v>0.66590000000000005</v>
      </c>
      <c r="CY199" s="4">
        <v>0.76590000000000003</v>
      </c>
      <c r="CZ199" s="4">
        <v>0.34520000000000001</v>
      </c>
      <c r="DA199" s="4">
        <v>0.91900000000000004</v>
      </c>
      <c r="DB199" s="4">
        <v>8.2100000000000006E-2</v>
      </c>
      <c r="DC199" s="5">
        <v>0.6784</v>
      </c>
      <c r="DD199" s="5">
        <v>0.79220000000000002</v>
      </c>
      <c r="DE199" s="5">
        <v>0.32129999999999997</v>
      </c>
      <c r="DF199" s="5">
        <v>0.89900000000000002</v>
      </c>
      <c r="DG199" s="5">
        <v>6.83E-2</v>
      </c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>
        <v>0.73829999999999996</v>
      </c>
      <c r="DN199" s="5">
        <v>0.9304</v>
      </c>
      <c r="DO199" s="5">
        <v>0.22359999999999999</v>
      </c>
      <c r="DP199" s="5">
        <v>0.79800000000000004</v>
      </c>
      <c r="DQ199" s="5">
        <v>2.3099999999999999E-2</v>
      </c>
      <c r="DR199" s="4">
        <v>0.83740000000000003</v>
      </c>
      <c r="DS199" s="4">
        <v>1.1718999999999999</v>
      </c>
      <c r="DT199" s="4">
        <v>8.0199999999999994E-2</v>
      </c>
      <c r="DU199" s="4">
        <v>0.58830000000000005</v>
      </c>
      <c r="DV199" s="4">
        <v>8.3000000000000001E-3</v>
      </c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0.72314615384615388</v>
      </c>
      <c r="EW199" s="4">
        <f t="shared" si="37"/>
        <v>0.89833076923076927</v>
      </c>
      <c r="EX199" s="4">
        <f t="shared" si="38"/>
        <v>0.25071153846153843</v>
      </c>
      <c r="EY199" s="4">
        <f t="shared" si="39"/>
        <v>0.8157423076923076</v>
      </c>
      <c r="EZ199" s="4">
        <f t="shared" si="40"/>
        <v>4.643846153846154E-2</v>
      </c>
      <c r="FA199" s="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5">
        <v>0.67030000000000001</v>
      </c>
      <c r="AB200" s="5">
        <v>0.77290000000000003</v>
      </c>
      <c r="AC200" s="5">
        <v>0.34649999999999997</v>
      </c>
      <c r="AD200" s="5">
        <v>0.9476</v>
      </c>
      <c r="AE200" s="5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5">
        <v>0.6925</v>
      </c>
      <c r="AL200" s="5">
        <v>0.82310000000000005</v>
      </c>
      <c r="AM200" s="5">
        <v>0.29609999999999997</v>
      </c>
      <c r="AN200" s="5">
        <v>0.91279999999999994</v>
      </c>
      <c r="AO200" s="5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5">
        <v>0.80279999999999996</v>
      </c>
      <c r="AV200" s="5">
        <v>1.0931</v>
      </c>
      <c r="AW200" s="5">
        <v>0.18129999999999999</v>
      </c>
      <c r="AX200" s="5">
        <v>0.60829999999999995</v>
      </c>
      <c r="AY200" s="5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5">
        <v>0.69259999999999999</v>
      </c>
      <c r="CJ200" s="5">
        <v>0.82299999999999995</v>
      </c>
      <c r="CK200" s="5">
        <v>0.29670000000000002</v>
      </c>
      <c r="CL200" s="5">
        <v>0.9133</v>
      </c>
      <c r="CM200" s="5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>
        <v>0.67249999999999999</v>
      </c>
      <c r="CY200" s="4">
        <v>0.77739999999999998</v>
      </c>
      <c r="CZ200" s="4">
        <v>0.33729999999999999</v>
      </c>
      <c r="DA200" s="4">
        <v>0.9466</v>
      </c>
      <c r="DB200" s="4">
        <v>6.9900000000000004E-2</v>
      </c>
      <c r="DC200" s="5">
        <v>0.67869999999999997</v>
      </c>
      <c r="DD200" s="5">
        <v>0.79110000000000003</v>
      </c>
      <c r="DE200" s="5">
        <v>0.32369999999999999</v>
      </c>
      <c r="DF200" s="5">
        <v>0.93510000000000004</v>
      </c>
      <c r="DG200" s="5">
        <v>5.8599999999999999E-2</v>
      </c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>
        <v>0.7198</v>
      </c>
      <c r="DN200" s="5">
        <v>0.88600000000000001</v>
      </c>
      <c r="DO200" s="5">
        <v>0.2571</v>
      </c>
      <c r="DP200" s="5">
        <v>0.86160000000000003</v>
      </c>
      <c r="DQ200" s="5">
        <v>2.0199999999999999E-2</v>
      </c>
      <c r="DR200" s="4">
        <v>0.80149999999999999</v>
      </c>
      <c r="DS200" s="4">
        <v>1.0892999999999999</v>
      </c>
      <c r="DT200" s="4">
        <v>0.1835</v>
      </c>
      <c r="DU200" s="4">
        <v>0.60770000000000002</v>
      </c>
      <c r="DV200" s="4">
        <v>7.4999999999999997E-3</v>
      </c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0.71222692307692315</v>
      </c>
      <c r="EW200" s="4">
        <f t="shared" si="37"/>
        <v>0.87108076923076916</v>
      </c>
      <c r="EX200" s="4">
        <f t="shared" si="38"/>
        <v>0.28027307692307696</v>
      </c>
      <c r="EY200" s="4">
        <f t="shared" si="39"/>
        <v>0.85525769230769244</v>
      </c>
      <c r="EZ200" s="4">
        <f t="shared" si="40"/>
        <v>4.1084615384615386E-2</v>
      </c>
      <c r="FA200" s="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5">
        <v>0.66879999999999995</v>
      </c>
      <c r="AB201" s="5">
        <v>0.76849999999999996</v>
      </c>
      <c r="AC201" s="5">
        <v>0.3332</v>
      </c>
      <c r="AD201" s="5">
        <v>0.92879999999999996</v>
      </c>
      <c r="AE201" s="5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5">
        <v>0.69410000000000005</v>
      </c>
      <c r="AL201" s="5">
        <v>0.82440000000000002</v>
      </c>
      <c r="AM201" s="5">
        <v>0.28210000000000002</v>
      </c>
      <c r="AN201" s="5">
        <v>0.88</v>
      </c>
      <c r="AO201" s="5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5">
        <v>0.82679999999999998</v>
      </c>
      <c r="AV201" s="5">
        <v>1.1548</v>
      </c>
      <c r="AW201" s="5">
        <v>0.1263</v>
      </c>
      <c r="AX201" s="5">
        <v>0.55669999999999997</v>
      </c>
      <c r="AY201" s="5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>
        <v>0.66910000000000003</v>
      </c>
      <c r="CY201" s="4">
        <v>0.76749999999999996</v>
      </c>
      <c r="CZ201" s="4">
        <v>0.3367</v>
      </c>
      <c r="DA201" s="4">
        <v>0.92779999999999996</v>
      </c>
      <c r="DB201" s="4">
        <v>4.0800000000000003E-2</v>
      </c>
      <c r="DC201" s="5">
        <v>0.67759999999999998</v>
      </c>
      <c r="DD201" s="5">
        <v>0.78620000000000001</v>
      </c>
      <c r="DE201" s="5">
        <v>0.317</v>
      </c>
      <c r="DF201" s="5">
        <v>0.91110000000000002</v>
      </c>
      <c r="DG201" s="5">
        <v>3.3599999999999998E-2</v>
      </c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>
        <v>0.72970000000000002</v>
      </c>
      <c r="DN201" s="5">
        <v>0.90720000000000001</v>
      </c>
      <c r="DO201" s="5">
        <v>0.2271</v>
      </c>
      <c r="DP201" s="5">
        <v>0.81599999999999995</v>
      </c>
      <c r="DQ201" s="5">
        <v>1.17E-2</v>
      </c>
      <c r="DR201" s="4">
        <v>0.82609999999999995</v>
      </c>
      <c r="DS201" s="4">
        <v>1.1533</v>
      </c>
      <c r="DT201" s="4">
        <v>0.12770000000000001</v>
      </c>
      <c r="DU201" s="4">
        <v>0.55740000000000001</v>
      </c>
      <c r="DV201" s="4">
        <v>4.4000000000000003E-3</v>
      </c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0.7195720000000001</v>
      </c>
      <c r="EW201" s="4">
        <f t="shared" si="37"/>
        <v>0.887984</v>
      </c>
      <c r="EX201" s="4">
        <f t="shared" si="38"/>
        <v>0.25731599999999999</v>
      </c>
      <c r="EY201" s="4">
        <f t="shared" si="39"/>
        <v>0.8185840000000002</v>
      </c>
      <c r="EZ201" s="4">
        <f t="shared" si="40"/>
        <v>2.4268000000000001E-2</v>
      </c>
      <c r="FA201" s="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5">
        <v>0.67190000000000005</v>
      </c>
      <c r="AB202" s="5">
        <v>0.78320000000000001</v>
      </c>
      <c r="AC202" s="5">
        <v>0.3548</v>
      </c>
      <c r="AD202" s="5">
        <v>0.95569999999999999</v>
      </c>
      <c r="AE202" s="5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5">
        <v>0.69210000000000005</v>
      </c>
      <c r="AL202" s="5">
        <v>0.8276</v>
      </c>
      <c r="AM202" s="5">
        <v>0.32019999999999998</v>
      </c>
      <c r="AN202" s="5">
        <v>0.92700000000000005</v>
      </c>
      <c r="AO202" s="5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5">
        <v>0.79720000000000002</v>
      </c>
      <c r="AV202" s="5">
        <v>1.0814999999999999</v>
      </c>
      <c r="AW202" s="5">
        <v>0.1716</v>
      </c>
      <c r="AX202" s="5">
        <v>0.68159999999999998</v>
      </c>
      <c r="AY202" s="5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>
        <v>0.67330000000000001</v>
      </c>
      <c r="CY202" s="4">
        <v>0.78500000000000003</v>
      </c>
      <c r="CZ202" s="4">
        <v>0.35339999999999999</v>
      </c>
      <c r="DA202" s="4">
        <v>0.9546</v>
      </c>
      <c r="DB202" s="4">
        <v>4.5100000000000001E-2</v>
      </c>
      <c r="DC202" s="5">
        <v>0.67930000000000001</v>
      </c>
      <c r="DD202" s="5">
        <v>0.79790000000000005</v>
      </c>
      <c r="DE202" s="5">
        <v>0.3422</v>
      </c>
      <c r="DF202" s="5">
        <v>0.94510000000000005</v>
      </c>
      <c r="DG202" s="5">
        <v>4.1000000000000002E-2</v>
      </c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>
        <v>0.71679999999999999</v>
      </c>
      <c r="DN202" s="5">
        <v>0.88349999999999995</v>
      </c>
      <c r="DO202" s="5">
        <v>0.27929999999999999</v>
      </c>
      <c r="DP202" s="5">
        <v>0.8861</v>
      </c>
      <c r="DQ202" s="5">
        <v>1.4200000000000001E-2</v>
      </c>
      <c r="DR202" s="4">
        <v>0.79659999999999997</v>
      </c>
      <c r="DS202" s="4">
        <v>1.0809</v>
      </c>
      <c r="DT202" s="4">
        <v>0.1729</v>
      </c>
      <c r="DU202" s="4">
        <v>0.68169999999999997</v>
      </c>
      <c r="DV202" s="4">
        <v>5.5999999999999999E-3</v>
      </c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0.71155599999999997</v>
      </c>
      <c r="EW202" s="4">
        <f t="shared" si="37"/>
        <v>0.87436000000000003</v>
      </c>
      <c r="EX202" s="4">
        <f t="shared" si="38"/>
        <v>0.29325200000000001</v>
      </c>
      <c r="EY202" s="4">
        <f t="shared" si="39"/>
        <v>0.87907999999999986</v>
      </c>
      <c r="EZ202" s="4">
        <f t="shared" si="40"/>
        <v>2.9380000000000003E-2</v>
      </c>
      <c r="FA202" s="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5">
        <v>0.67179999999999995</v>
      </c>
      <c r="AB203" s="5">
        <v>0.77470000000000006</v>
      </c>
      <c r="AC203" s="5">
        <v>0.33179999999999998</v>
      </c>
      <c r="AD203" s="5">
        <v>0.94099999999999995</v>
      </c>
      <c r="AE203" s="5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5">
        <v>0.69489999999999996</v>
      </c>
      <c r="AL203" s="5">
        <v>0.82640000000000002</v>
      </c>
      <c r="AM203" s="5">
        <v>0.28389999999999999</v>
      </c>
      <c r="AN203" s="5">
        <v>0.90169999999999995</v>
      </c>
      <c r="AO203" s="5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5">
        <v>0.80969999999999998</v>
      </c>
      <c r="AV203" s="5">
        <v>1.1093999999999999</v>
      </c>
      <c r="AW203" s="5">
        <v>0.1739</v>
      </c>
      <c r="AX203" s="5">
        <v>0.59599999999999997</v>
      </c>
      <c r="AY203" s="5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>
        <v>0.67410000000000003</v>
      </c>
      <c r="CY203" s="4">
        <v>0.7792</v>
      </c>
      <c r="CZ203" s="4">
        <v>0.32500000000000001</v>
      </c>
      <c r="DA203" s="4">
        <v>0.94020000000000004</v>
      </c>
      <c r="DB203" s="4">
        <v>3.7199999999999997E-2</v>
      </c>
      <c r="DC203" s="5">
        <v>0.68079999999999996</v>
      </c>
      <c r="DD203" s="5">
        <v>0.79430000000000001</v>
      </c>
      <c r="DE203" s="5">
        <v>0.30830000000000002</v>
      </c>
      <c r="DF203" s="5">
        <v>0.92659999999999998</v>
      </c>
      <c r="DG203" s="5">
        <v>3.2099999999999997E-2</v>
      </c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>
        <v>0.72419999999999995</v>
      </c>
      <c r="DN203" s="5">
        <v>0.89459999999999995</v>
      </c>
      <c r="DO203" s="5">
        <v>0.2452</v>
      </c>
      <c r="DP203" s="5">
        <v>0.84699999999999998</v>
      </c>
      <c r="DQ203" s="5">
        <v>1.18E-2</v>
      </c>
      <c r="DR203" s="4">
        <v>0.80810000000000004</v>
      </c>
      <c r="DS203" s="4">
        <v>1.1054999999999999</v>
      </c>
      <c r="DT203" s="4">
        <v>0.17680000000000001</v>
      </c>
      <c r="DU203" s="4">
        <v>0.59530000000000005</v>
      </c>
      <c r="DV203" s="4">
        <v>4.4999999999999997E-3</v>
      </c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0.71651200000000004</v>
      </c>
      <c r="EW203" s="4">
        <f t="shared" si="37"/>
        <v>0.87993200000000016</v>
      </c>
      <c r="EX203" s="4">
        <f t="shared" si="38"/>
        <v>0.26738800000000007</v>
      </c>
      <c r="EY203" s="4">
        <f t="shared" si="39"/>
        <v>0.84230400000000005</v>
      </c>
      <c r="EZ203" s="4">
        <f t="shared" si="40"/>
        <v>2.4323999999999998E-2</v>
      </c>
      <c r="FA203" s="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5">
        <v>0.68030000000000002</v>
      </c>
      <c r="AB204" s="5">
        <v>0.79430000000000001</v>
      </c>
      <c r="AC204" s="5">
        <v>0.31530000000000002</v>
      </c>
      <c r="AD204" s="5">
        <v>0.93920000000000003</v>
      </c>
      <c r="AE204" s="5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5">
        <v>0.70740000000000003</v>
      </c>
      <c r="AL204" s="5">
        <v>0.85609999999999997</v>
      </c>
      <c r="AM204" s="5">
        <v>0.26200000000000001</v>
      </c>
      <c r="AN204" s="5">
        <v>0.89980000000000004</v>
      </c>
      <c r="AO204" s="5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5">
        <v>0.82950000000000002</v>
      </c>
      <c r="AV204" s="5">
        <v>1.1635</v>
      </c>
      <c r="AW204" s="5">
        <v>0.14779999999999999</v>
      </c>
      <c r="AX204" s="5">
        <v>0.63480000000000003</v>
      </c>
      <c r="AY204" s="5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>
        <v>0.68240000000000001</v>
      </c>
      <c r="CY204" s="4">
        <v>0.7984</v>
      </c>
      <c r="CZ204" s="4">
        <v>0.30930000000000002</v>
      </c>
      <c r="DA204" s="4">
        <v>0.93799999999999994</v>
      </c>
      <c r="DB204" s="4">
        <v>6.8900000000000003E-2</v>
      </c>
      <c r="DC204" s="5">
        <v>0.69079999999999997</v>
      </c>
      <c r="DD204" s="5">
        <v>0.81789999999999996</v>
      </c>
      <c r="DE204" s="5">
        <v>0.28989999999999999</v>
      </c>
      <c r="DF204" s="5">
        <v>0.9244</v>
      </c>
      <c r="DG204" s="5">
        <v>5.8700000000000002E-2</v>
      </c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>
        <v>0.74119999999999997</v>
      </c>
      <c r="DN204" s="5">
        <v>0.93669999999999998</v>
      </c>
      <c r="DO204" s="5">
        <v>0.2215</v>
      </c>
      <c r="DP204" s="5">
        <v>0.84770000000000001</v>
      </c>
      <c r="DQ204" s="5">
        <v>1.7600000000000001E-2</v>
      </c>
      <c r="DR204" s="4">
        <v>0.8286</v>
      </c>
      <c r="DS204" s="4">
        <v>1.1628000000000001</v>
      </c>
      <c r="DT204" s="4">
        <v>0.1502</v>
      </c>
      <c r="DU204" s="4">
        <v>0.63500000000000001</v>
      </c>
      <c r="DV204" s="4">
        <v>4.1000000000000003E-3</v>
      </c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0.73009199999999996</v>
      </c>
      <c r="EW204" s="4">
        <f t="shared" si="37"/>
        <v>0.91413200000000006</v>
      </c>
      <c r="EX204" s="4">
        <f t="shared" si="38"/>
        <v>0.24581599999999998</v>
      </c>
      <c r="EY204" s="4">
        <f t="shared" si="39"/>
        <v>0.84913599999999989</v>
      </c>
      <c r="EZ204" s="4">
        <f t="shared" si="40"/>
        <v>4.1503999999999992E-2</v>
      </c>
      <c r="FA204" s="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5">
        <v>0.67889999999999995</v>
      </c>
      <c r="AB205" s="5">
        <v>0.79190000000000005</v>
      </c>
      <c r="AC205" s="5">
        <v>0.31390000000000001</v>
      </c>
      <c r="AD205" s="5">
        <v>0.93930000000000002</v>
      </c>
      <c r="AE205" s="5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5">
        <v>0.70589999999999997</v>
      </c>
      <c r="AL205" s="5">
        <v>0.85370000000000001</v>
      </c>
      <c r="AM205" s="5">
        <v>0.2626</v>
      </c>
      <c r="AN205" s="5">
        <v>0.90059999999999996</v>
      </c>
      <c r="AO205" s="5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5">
        <v>0.82820000000000005</v>
      </c>
      <c r="AV205" s="5">
        <v>1.1609</v>
      </c>
      <c r="AW205" s="5">
        <v>0.14779999999999999</v>
      </c>
      <c r="AX205" s="5">
        <v>0.63539999999999996</v>
      </c>
      <c r="AY205" s="5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>
        <v>0.68100000000000005</v>
      </c>
      <c r="CY205" s="4">
        <v>0.79630000000000001</v>
      </c>
      <c r="CZ205" s="4">
        <v>0.30880000000000002</v>
      </c>
      <c r="DA205" s="4">
        <v>0.93840000000000001</v>
      </c>
      <c r="DB205" s="4">
        <v>8.7999999999999995E-2</v>
      </c>
      <c r="DC205" s="5">
        <v>0.68940000000000001</v>
      </c>
      <c r="DD205" s="5">
        <v>0.81579999999999997</v>
      </c>
      <c r="DE205" s="5">
        <v>0.29089999999999999</v>
      </c>
      <c r="DF205" s="5">
        <v>0.92490000000000006</v>
      </c>
      <c r="DG205" s="5">
        <v>7.3499999999999996E-2</v>
      </c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>
        <v>0.73939999999999995</v>
      </c>
      <c r="DN205" s="5">
        <v>0.93359999999999999</v>
      </c>
      <c r="DO205" s="5">
        <v>0.2218</v>
      </c>
      <c r="DP205" s="5">
        <v>0.84860000000000002</v>
      </c>
      <c r="DQ205" s="5">
        <v>2.1700000000000001E-2</v>
      </c>
      <c r="DR205" s="4">
        <v>0.82709999999999995</v>
      </c>
      <c r="DS205" s="4">
        <v>1.1595</v>
      </c>
      <c r="DT205" s="4">
        <v>0.15029999999999999</v>
      </c>
      <c r="DU205" s="4">
        <v>0.63570000000000004</v>
      </c>
      <c r="DV205" s="4">
        <v>4.5999999999999999E-3</v>
      </c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0.72852399999999984</v>
      </c>
      <c r="EW205" s="4">
        <f t="shared" si="37"/>
        <v>0.91139199999999987</v>
      </c>
      <c r="EX205" s="4">
        <f t="shared" si="38"/>
        <v>0.24634399999999995</v>
      </c>
      <c r="EY205" s="4">
        <f t="shared" si="39"/>
        <v>0.84974400000000017</v>
      </c>
      <c r="EZ205" s="4">
        <f t="shared" si="40"/>
        <v>5.1771999999999985E-2</v>
      </c>
      <c r="FA205" s="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5">
        <v>0.67190000000000005</v>
      </c>
      <c r="AB206" s="5">
        <v>0.78249999999999997</v>
      </c>
      <c r="AC206" s="5">
        <v>0.35289999999999999</v>
      </c>
      <c r="AD206" s="5">
        <v>0.95509999999999995</v>
      </c>
      <c r="AE206" s="5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5">
        <v>0.69259999999999999</v>
      </c>
      <c r="AL206" s="5">
        <v>0.82720000000000005</v>
      </c>
      <c r="AM206" s="5">
        <v>0.31530000000000002</v>
      </c>
      <c r="AN206" s="5">
        <v>0.92549999999999999</v>
      </c>
      <c r="AO206" s="5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5">
        <v>0.79820000000000002</v>
      </c>
      <c r="AV206" s="5">
        <v>1.0845</v>
      </c>
      <c r="AW206" s="5">
        <v>0.17180000000000001</v>
      </c>
      <c r="AX206" s="5">
        <v>0.68049999999999999</v>
      </c>
      <c r="AY206" s="5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>
        <v>0.67320000000000002</v>
      </c>
      <c r="CY206" s="4">
        <v>0.78380000000000005</v>
      </c>
      <c r="CZ206" s="4">
        <v>0.34810000000000002</v>
      </c>
      <c r="DA206" s="4">
        <v>0.95379999999999998</v>
      </c>
      <c r="DB206" s="4">
        <v>6.3399999999999998E-2</v>
      </c>
      <c r="DC206" s="5">
        <v>0.6794</v>
      </c>
      <c r="DD206" s="5">
        <v>0.79700000000000004</v>
      </c>
      <c r="DE206" s="5">
        <v>0.33829999999999999</v>
      </c>
      <c r="DF206" s="5">
        <v>0.94410000000000005</v>
      </c>
      <c r="DG206" s="5">
        <v>5.33E-2</v>
      </c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>
        <v>0.71719999999999995</v>
      </c>
      <c r="DN206" s="5">
        <v>0.88360000000000005</v>
      </c>
      <c r="DO206" s="5">
        <v>0.27679999999999999</v>
      </c>
      <c r="DP206" s="5">
        <v>0.88400000000000001</v>
      </c>
      <c r="DQ206" s="5">
        <v>1.6400000000000001E-2</v>
      </c>
      <c r="DR206" s="4">
        <v>0.79749999999999999</v>
      </c>
      <c r="DS206" s="4">
        <v>1.0833999999999999</v>
      </c>
      <c r="DT206" s="4">
        <v>0.1726</v>
      </c>
      <c r="DU206" s="4">
        <v>0.6804</v>
      </c>
      <c r="DV206" s="4">
        <v>4.1000000000000003E-3</v>
      </c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0.71195999999999982</v>
      </c>
      <c r="EW206" s="4">
        <f t="shared" si="37"/>
        <v>0.87454800000000021</v>
      </c>
      <c r="EX206" s="4">
        <f t="shared" si="38"/>
        <v>0.29028799999999999</v>
      </c>
      <c r="EY206" s="4">
        <f t="shared" si="39"/>
        <v>0.87780799999999981</v>
      </c>
      <c r="EZ206" s="4">
        <f t="shared" si="40"/>
        <v>3.8716E-2</v>
      </c>
      <c r="FA206" s="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5">
        <v>0.67110000000000003</v>
      </c>
      <c r="AB207" s="5">
        <v>0.78210000000000002</v>
      </c>
      <c r="AC207" s="5">
        <v>0.35809999999999997</v>
      </c>
      <c r="AD207" s="5">
        <v>0.95540000000000003</v>
      </c>
      <c r="AE207" s="5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5">
        <v>0.69110000000000005</v>
      </c>
      <c r="AL207" s="5">
        <v>0.82579999999999998</v>
      </c>
      <c r="AM207" s="5">
        <v>0.31979999999999997</v>
      </c>
      <c r="AN207" s="5">
        <v>0.92630000000000001</v>
      </c>
      <c r="AO207" s="5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5">
        <v>0.79620000000000002</v>
      </c>
      <c r="AV207" s="5">
        <v>1.0806</v>
      </c>
      <c r="AW207" s="5">
        <v>0.17199999999999999</v>
      </c>
      <c r="AX207" s="5">
        <v>0.68210000000000004</v>
      </c>
      <c r="AY207" s="5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>
        <v>0.67249999999999999</v>
      </c>
      <c r="CY207" s="4">
        <v>0.78380000000000005</v>
      </c>
      <c r="CZ207" s="4">
        <v>0.35220000000000001</v>
      </c>
      <c r="DA207" s="4">
        <v>0.95420000000000005</v>
      </c>
      <c r="DB207" s="4">
        <v>8.2299999999999998E-2</v>
      </c>
      <c r="DC207" s="5">
        <v>0.6784</v>
      </c>
      <c r="DD207" s="5">
        <v>0.79649999999999999</v>
      </c>
      <c r="DE207" s="5">
        <v>0.34050000000000002</v>
      </c>
      <c r="DF207" s="5">
        <v>0.9446</v>
      </c>
      <c r="DG207" s="5">
        <v>6.9199999999999998E-2</v>
      </c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>
        <v>0.71550000000000002</v>
      </c>
      <c r="DN207" s="5">
        <v>0.88149999999999995</v>
      </c>
      <c r="DO207" s="5">
        <v>0.27910000000000001</v>
      </c>
      <c r="DP207" s="5">
        <v>0.88549999999999995</v>
      </c>
      <c r="DQ207" s="5">
        <v>2.0500000000000001E-2</v>
      </c>
      <c r="DR207" s="4">
        <v>0.79549999999999998</v>
      </c>
      <c r="DS207" s="4">
        <v>1.0798000000000001</v>
      </c>
      <c r="DT207" s="4">
        <v>0.17299999999999999</v>
      </c>
      <c r="DU207" s="4">
        <v>0.68210000000000004</v>
      </c>
      <c r="DV207" s="4">
        <v>4.4999999999999997E-3</v>
      </c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0.71056799999999987</v>
      </c>
      <c r="EW207" s="4">
        <f t="shared" si="37"/>
        <v>0.8729119999999998</v>
      </c>
      <c r="EX207" s="4">
        <f t="shared" si="38"/>
        <v>0.29246800000000001</v>
      </c>
      <c r="EY207" s="4">
        <f t="shared" si="39"/>
        <v>0.87876799999999999</v>
      </c>
      <c r="EZ207" s="4">
        <f t="shared" si="40"/>
        <v>4.8455999999999992E-2</v>
      </c>
      <c r="FA207" s="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5">
        <v>0.67159999999999997</v>
      </c>
      <c r="AB208" s="5">
        <v>0.78210000000000002</v>
      </c>
      <c r="AC208" s="5">
        <v>0.3538</v>
      </c>
      <c r="AD208" s="5">
        <v>0.95430000000000004</v>
      </c>
      <c r="AE208" s="5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5">
        <v>0.69479999999999997</v>
      </c>
      <c r="AL208" s="5">
        <v>0.83209999999999995</v>
      </c>
      <c r="AM208" s="5">
        <v>0.30649999999999999</v>
      </c>
      <c r="AN208" s="5">
        <v>0.92330000000000001</v>
      </c>
      <c r="AO208" s="5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5">
        <v>0.81189999999999996</v>
      </c>
      <c r="AV208" s="5">
        <v>1.1187</v>
      </c>
      <c r="AW208" s="5">
        <v>0.16250000000000001</v>
      </c>
      <c r="AX208" s="5">
        <v>0.65459999999999996</v>
      </c>
      <c r="AY208" s="5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>
        <v>0.67310000000000003</v>
      </c>
      <c r="CY208" s="4">
        <v>0.7833</v>
      </c>
      <c r="CZ208" s="4">
        <v>0.3488</v>
      </c>
      <c r="DA208" s="4">
        <v>0.95309999999999995</v>
      </c>
      <c r="DB208" s="4">
        <v>6.4199999999999993E-2</v>
      </c>
      <c r="DC208" s="5">
        <v>0.68010000000000004</v>
      </c>
      <c r="DD208" s="5">
        <v>0.79869999999999997</v>
      </c>
      <c r="DE208" s="5">
        <v>0.33439999999999998</v>
      </c>
      <c r="DF208" s="5">
        <v>0.94289999999999996</v>
      </c>
      <c r="DG208" s="5">
        <v>5.4399999999999997E-2</v>
      </c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>
        <v>0.72340000000000004</v>
      </c>
      <c r="DN208" s="5">
        <v>0.89770000000000005</v>
      </c>
      <c r="DO208" s="5">
        <v>0.26290000000000002</v>
      </c>
      <c r="DP208" s="5">
        <v>0.87819999999999998</v>
      </c>
      <c r="DQ208" s="5">
        <v>1.67E-2</v>
      </c>
      <c r="DR208" s="4">
        <v>0.81169999999999998</v>
      </c>
      <c r="DS208" s="4">
        <v>1.1189</v>
      </c>
      <c r="DT208" s="4">
        <v>0.16370000000000001</v>
      </c>
      <c r="DU208" s="4">
        <v>0.65449999999999997</v>
      </c>
      <c r="DV208" s="4">
        <v>4.1000000000000003E-3</v>
      </c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0.71653199999999995</v>
      </c>
      <c r="EW208" s="4">
        <f t="shared" si="37"/>
        <v>0.88551199999999985</v>
      </c>
      <c r="EX208" s="4">
        <f t="shared" si="38"/>
        <v>0.28336</v>
      </c>
      <c r="EY208" s="4">
        <f t="shared" si="39"/>
        <v>0.87069600000000014</v>
      </c>
      <c r="EZ208" s="4">
        <f t="shared" si="40"/>
        <v>3.8640000000000001E-2</v>
      </c>
      <c r="FA208" s="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5">
        <v>0.67100000000000004</v>
      </c>
      <c r="AB209" s="5">
        <v>0.78180000000000005</v>
      </c>
      <c r="AC209" s="5">
        <v>0.3533</v>
      </c>
      <c r="AD209" s="5">
        <v>0.95450000000000002</v>
      </c>
      <c r="AE209" s="5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5">
        <v>0.69359999999999999</v>
      </c>
      <c r="AL209" s="5">
        <v>0.83109999999999995</v>
      </c>
      <c r="AM209" s="5">
        <v>0.30769999999999997</v>
      </c>
      <c r="AN209" s="5">
        <v>0.92400000000000004</v>
      </c>
      <c r="AO209" s="5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5">
        <v>0.81020000000000003</v>
      </c>
      <c r="AV209" s="5">
        <v>1.1153</v>
      </c>
      <c r="AW209" s="5">
        <v>0.1628</v>
      </c>
      <c r="AX209" s="5">
        <v>0.6552</v>
      </c>
      <c r="AY209" s="5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>
        <v>0.6724</v>
      </c>
      <c r="CY209" s="4">
        <v>0.7833</v>
      </c>
      <c r="CZ209" s="4">
        <v>0.35089999999999999</v>
      </c>
      <c r="DA209" s="4">
        <v>0.95340000000000003</v>
      </c>
      <c r="DB209" s="4">
        <v>8.3599999999999994E-2</v>
      </c>
      <c r="DC209" s="5">
        <v>0.67910000000000004</v>
      </c>
      <c r="DD209" s="5">
        <v>0.79790000000000005</v>
      </c>
      <c r="DE209" s="5">
        <v>0.33610000000000001</v>
      </c>
      <c r="DF209" s="5">
        <v>0.94330000000000003</v>
      </c>
      <c r="DG209" s="5">
        <v>6.8599999999999994E-2</v>
      </c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>
        <v>0.7218</v>
      </c>
      <c r="DN209" s="5">
        <v>0.89559999999999995</v>
      </c>
      <c r="DO209" s="5">
        <v>0.26400000000000001</v>
      </c>
      <c r="DP209" s="5">
        <v>0.87949999999999995</v>
      </c>
      <c r="DQ209" s="5">
        <v>2.0799999999999999E-2</v>
      </c>
      <c r="DR209" s="4">
        <v>0.81</v>
      </c>
      <c r="DS209" s="4">
        <v>1.1154999999999999</v>
      </c>
      <c r="DT209" s="4">
        <v>0.16400000000000001</v>
      </c>
      <c r="DU209" s="4">
        <v>0.65549999999999997</v>
      </c>
      <c r="DV209" s="4">
        <v>4.4999999999999997E-3</v>
      </c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0.7152719999999998</v>
      </c>
      <c r="EW209" s="4">
        <f t="shared" si="37"/>
        <v>0.88386399999999998</v>
      </c>
      <c r="EX209" s="4">
        <f t="shared" si="38"/>
        <v>0.28426799999999997</v>
      </c>
      <c r="EY209" s="4">
        <f t="shared" si="39"/>
        <v>0.87136799999999981</v>
      </c>
      <c r="EZ209" s="4">
        <f t="shared" si="40"/>
        <v>4.9435999999999994E-2</v>
      </c>
      <c r="FA209" s="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5"/>
      <c r="AB210" s="5"/>
      <c r="AC210" s="5"/>
      <c r="AD210" s="5"/>
      <c r="AE210" s="5"/>
      <c r="AF210" s="4"/>
      <c r="AG210" s="4"/>
      <c r="AH210" s="4"/>
      <c r="AI210" s="4"/>
      <c r="AJ210" s="4"/>
      <c r="AK210" s="5"/>
      <c r="AL210" s="5"/>
      <c r="AM210" s="5"/>
      <c r="AN210" s="5"/>
      <c r="AO210" s="5"/>
      <c r="AP210" s="4"/>
      <c r="AQ210" s="4"/>
      <c r="AR210" s="4"/>
      <c r="AS210" s="4"/>
      <c r="AT210" s="4"/>
      <c r="AU210" s="5"/>
      <c r="AV210" s="5"/>
      <c r="AW210" s="5"/>
      <c r="AX210" s="5"/>
      <c r="AY210" s="5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>
        <v>0.69010000000000005</v>
      </c>
      <c r="DD210" s="5">
        <v>0.81640000000000001</v>
      </c>
      <c r="DE210" s="5">
        <v>0.28989999999999999</v>
      </c>
      <c r="DF210" s="5">
        <v>0.92449999999999999</v>
      </c>
      <c r="DG210" s="5">
        <v>4.19E-2</v>
      </c>
      <c r="DH210" s="4"/>
      <c r="DI210" s="4"/>
      <c r="DJ210" s="4"/>
      <c r="DK210" s="4"/>
      <c r="DL210" s="4"/>
      <c r="DM210" s="5">
        <v>0.74070000000000003</v>
      </c>
      <c r="DN210" s="5">
        <v>0.93510000000000004</v>
      </c>
      <c r="DO210" s="5">
        <v>0.22109999999999999</v>
      </c>
      <c r="DP210" s="5">
        <v>0.84709999999999996</v>
      </c>
      <c r="DQ210" s="5">
        <v>1.47E-2</v>
      </c>
      <c r="DR210" s="4">
        <v>0.82679999999999998</v>
      </c>
      <c r="DS210" s="4">
        <v>1.155</v>
      </c>
      <c r="DT210" s="4">
        <v>0.16389999999999999</v>
      </c>
      <c r="DU210" s="4">
        <v>0.60189999999999999</v>
      </c>
      <c r="DV210" s="4">
        <v>4.7999999999999996E-3</v>
      </c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0.73811250000000017</v>
      </c>
      <c r="EW210" s="4">
        <f t="shared" si="37"/>
        <v>0.93368750000000011</v>
      </c>
      <c r="EX210" s="4">
        <f t="shared" si="38"/>
        <v>0.24008750000000001</v>
      </c>
      <c r="EY210" s="4">
        <f t="shared" si="39"/>
        <v>0.82325000000000004</v>
      </c>
      <c r="EZ210" s="4">
        <f t="shared" si="40"/>
        <v>2.6912499999999999E-2</v>
      </c>
      <c r="FA210" s="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" t="str" cm="1">
        <f t="array" aca="1" ref="FE210" ca="1">CONCATENATE(INDIRECT(ADDRESS(1,MATCH(_xlfn.MINIFS(B210:EU210,metrics.est,"Time"),B210:EU210,0)+1)), ", ", INDIRECT(ADDRESS(2,MATCH(_xlfn.MINIFS(B210:EU210,metrics.est,"Time"),B210:EU210,0)+1)))</f>
        <v>k=50,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5"/>
      <c r="AB211" s="5"/>
      <c r="AC211" s="5"/>
      <c r="AD211" s="5"/>
      <c r="AE211" s="5"/>
      <c r="AF211" s="4"/>
      <c r="AG211" s="4"/>
      <c r="AH211" s="4"/>
      <c r="AI211" s="4"/>
      <c r="AJ211" s="4"/>
      <c r="AK211" s="5"/>
      <c r="AL211" s="5"/>
      <c r="AM211" s="5"/>
      <c r="AN211" s="5"/>
      <c r="AO211" s="5"/>
      <c r="AP211" s="4"/>
      <c r="AQ211" s="4"/>
      <c r="AR211" s="4"/>
      <c r="AS211" s="4"/>
      <c r="AT211" s="4"/>
      <c r="AU211" s="5"/>
      <c r="AV211" s="5"/>
      <c r="AW211" s="5"/>
      <c r="AX211" s="5"/>
      <c r="AY211" s="5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>
        <v>0.67869999999999997</v>
      </c>
      <c r="DD211" s="5">
        <v>0.79620000000000002</v>
      </c>
      <c r="DE211" s="5">
        <v>0.33939999999999998</v>
      </c>
      <c r="DF211" s="5">
        <v>0.94330000000000003</v>
      </c>
      <c r="DG211" s="5">
        <v>3.2099999999999997E-2</v>
      </c>
      <c r="DH211" s="4"/>
      <c r="DI211" s="4"/>
      <c r="DJ211" s="4"/>
      <c r="DK211" s="4"/>
      <c r="DL211" s="4"/>
      <c r="DM211" s="5">
        <v>0.72199999999999998</v>
      </c>
      <c r="DN211" s="5">
        <v>0.89510000000000001</v>
      </c>
      <c r="DO211" s="5">
        <v>0.26550000000000001</v>
      </c>
      <c r="DP211" s="5">
        <v>0.87819999999999998</v>
      </c>
      <c r="DQ211" s="5">
        <v>1.2E-2</v>
      </c>
      <c r="DR211" s="4">
        <v>0.80889999999999995</v>
      </c>
      <c r="DS211" s="4">
        <v>1.1096999999999999</v>
      </c>
      <c r="DT211" s="4">
        <v>0.1789</v>
      </c>
      <c r="DU211" s="4">
        <v>0.62490000000000001</v>
      </c>
      <c r="DV211" s="4">
        <v>4.4999999999999997E-3</v>
      </c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0.72323749999999998</v>
      </c>
      <c r="EW211" s="4">
        <f t="shared" si="37"/>
        <v>0.90195000000000003</v>
      </c>
      <c r="EX211" s="4">
        <f t="shared" si="38"/>
        <v>0.27907499999999996</v>
      </c>
      <c r="EY211" s="4">
        <f t="shared" si="39"/>
        <v>0.84631249999999991</v>
      </c>
      <c r="EZ211" s="4">
        <f t="shared" si="40"/>
        <v>2.1212499999999999E-2</v>
      </c>
      <c r="FA211" s="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" t="str" cm="1">
        <f t="array" aca="1" ref="FE211" ca="1">CONCATENATE(INDIRECT(ADDRESS(1,MATCH(_xlfn.MINIFS(B211:EU211,metrics.est,"Time"),B211:EU211,0)+1)), ", ", INDIRECT(ADDRESS(2,MATCH(_xlfn.MINIFS(B211:EU211,metrics.est,"Time"),B211:EU211,0)+1)))</f>
        <v>k=50,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5">
        <v>0.66339999999999999</v>
      </c>
      <c r="AB212" s="5">
        <v>0.76080000000000003</v>
      </c>
      <c r="AC212" s="5">
        <v>0.34860000000000002</v>
      </c>
      <c r="AD212" s="5">
        <v>0.92649999999999999</v>
      </c>
      <c r="AE212" s="5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5">
        <v>0.6966</v>
      </c>
      <c r="AL212" s="5">
        <v>0.83260000000000001</v>
      </c>
      <c r="AM212" s="5">
        <v>0.28289999999999998</v>
      </c>
      <c r="AN212" s="5">
        <v>0.87280000000000002</v>
      </c>
      <c r="AO212" s="5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5">
        <v>0.83909999999999996</v>
      </c>
      <c r="AV212" s="5">
        <v>1.1789000000000001</v>
      </c>
      <c r="AW212" s="5">
        <v>8.4099999999999994E-2</v>
      </c>
      <c r="AX212" s="5">
        <v>0.59150000000000003</v>
      </c>
      <c r="AY212" s="5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>
        <v>0.66500000000000004</v>
      </c>
      <c r="CY212" s="4">
        <v>0.76290000000000002</v>
      </c>
      <c r="CZ212" s="4">
        <v>0.3463</v>
      </c>
      <c r="DA212" s="4">
        <v>0.92569999999999997</v>
      </c>
      <c r="DB212" s="4">
        <v>4.6800000000000001E-2</v>
      </c>
      <c r="DC212" s="5">
        <v>0.67600000000000005</v>
      </c>
      <c r="DD212" s="5">
        <v>0.78649999999999998</v>
      </c>
      <c r="DE212" s="5">
        <v>0.32269999999999999</v>
      </c>
      <c r="DF212" s="5">
        <v>0.90649999999999997</v>
      </c>
      <c r="DG212" s="5">
        <v>3.95E-2</v>
      </c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>
        <v>0.73580000000000001</v>
      </c>
      <c r="DN212" s="5">
        <v>0.92410000000000003</v>
      </c>
      <c r="DO212" s="5">
        <v>0.22409999999999999</v>
      </c>
      <c r="DP212" s="5">
        <v>0.80679999999999996</v>
      </c>
      <c r="DQ212" s="5">
        <v>1.4800000000000001E-2</v>
      </c>
      <c r="DR212" s="4">
        <v>0.83760000000000001</v>
      </c>
      <c r="DS212" s="4">
        <v>1.1741999999999999</v>
      </c>
      <c r="DT212" s="4">
        <v>8.6199999999999999E-2</v>
      </c>
      <c r="DU212" s="4">
        <v>0.59299999999999997</v>
      </c>
      <c r="DV212" s="4">
        <v>5.3E-3</v>
      </c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0.72253199999999995</v>
      </c>
      <c r="EW212" s="4">
        <f t="shared" si="37"/>
        <v>0.8968839999999999</v>
      </c>
      <c r="EX212" s="4">
        <f t="shared" si="38"/>
        <v>0.250388</v>
      </c>
      <c r="EY212" s="4">
        <f t="shared" si="39"/>
        <v>0.82112800000000008</v>
      </c>
      <c r="EZ212" s="4">
        <f t="shared" si="40"/>
        <v>3.0487999999999994E-2</v>
      </c>
      <c r="FA212" s="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5"/>
      <c r="AB213" s="5"/>
      <c r="AC213" s="5"/>
      <c r="AD213" s="5"/>
      <c r="AE213" s="5"/>
      <c r="AF213" s="4"/>
      <c r="AG213" s="4"/>
      <c r="AH213" s="4"/>
      <c r="AI213" s="4"/>
      <c r="AJ213" s="4"/>
      <c r="AK213" s="5"/>
      <c r="AL213" s="5"/>
      <c r="AM213" s="5"/>
      <c r="AN213" s="5"/>
      <c r="AO213" s="5"/>
      <c r="AP213" s="4"/>
      <c r="AQ213" s="4"/>
      <c r="AR213" s="4"/>
      <c r="AS213" s="4"/>
      <c r="AT213" s="4"/>
      <c r="AU213" s="5"/>
      <c r="AV213" s="5"/>
      <c r="AW213" s="5"/>
      <c r="AX213" s="5"/>
      <c r="AY213" s="5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>
        <v>0.6855</v>
      </c>
      <c r="DD213" s="5">
        <v>0.80900000000000005</v>
      </c>
      <c r="DE213" s="5">
        <v>0.31590000000000001</v>
      </c>
      <c r="DF213" s="5">
        <v>0.93710000000000004</v>
      </c>
      <c r="DG213" s="5">
        <v>3.9699999999999999E-2</v>
      </c>
      <c r="DH213" s="4"/>
      <c r="DI213" s="4"/>
      <c r="DJ213" s="4"/>
      <c r="DK213" s="4"/>
      <c r="DL213" s="4"/>
      <c r="DM213" s="5">
        <v>0.74409999999999998</v>
      </c>
      <c r="DN213" s="5">
        <v>0.94479999999999997</v>
      </c>
      <c r="DO213" s="5">
        <v>0.2296</v>
      </c>
      <c r="DP213" s="5">
        <v>0.85329999999999995</v>
      </c>
      <c r="DQ213" s="5">
        <v>1.47E-2</v>
      </c>
      <c r="DR213" s="4">
        <v>0.84050000000000002</v>
      </c>
      <c r="DS213" s="4">
        <v>1.196</v>
      </c>
      <c r="DT213" s="4">
        <v>0.14849999999999999</v>
      </c>
      <c r="DU213" s="4">
        <v>0.59189999999999998</v>
      </c>
      <c r="DV213" s="4">
        <v>5.4999999999999997E-3</v>
      </c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0.75670000000000004</v>
      </c>
      <c r="EW213" s="4">
        <f t="shared" si="37"/>
        <v>0.98326666666666662</v>
      </c>
      <c r="EX213" s="4">
        <f t="shared" si="38"/>
        <v>0.23133333333333331</v>
      </c>
      <c r="EY213" s="4">
        <f t="shared" si="39"/>
        <v>0.79409999999999992</v>
      </c>
      <c r="EZ213" s="4">
        <f t="shared" si="40"/>
        <v>1.9966666666666664E-2</v>
      </c>
      <c r="FA213" s="1" t="str" cm="1">
        <f t="array" aca="1" ref="FA213" ca="1">CONCATENATE(INDIRECT(ADDRESS(1,MATCH(_xlfn.MINIFS(B213:EU213,metrics.est,"MAE"),B213:EU213,0)+1)), ", ", INDIRECT(ADDRESS(2,MATCH(_xlfn.MINIFS(B213:EU213,metrics.est,"MAE"),B213:EU213,0)+1)))</f>
        <v>k=50, r=0.3</v>
      </c>
      <c r="FB213" s="1" t="str" cm="1">
        <f t="array" aca="1" ref="FB213" ca="1">CONCATENATE(INDIRECT(ADDRESS(1,MATCH(_xlfn.MINIFS(B213:EU213,metrics.est,"MSE"),B213:EU213,0)+1)), ", ", INDIRECT(ADDRESS(2,MATCH(_xlfn.MINIFS(B213:EU213,metrics.est,"MSE"),B213:EU213,0)+1)))</f>
        <v>k=50, r=0.3</v>
      </c>
      <c r="FC213" s="1" t="str" cm="1">
        <f t="array" aca="1" ref="FC213" ca="1">CONCATENATE(INDIRECT(ADDRESS(1,MATCH(_xlfn.MAXIFS(B213:EU213,metrics.est,"R"),B213:EU213,0)+1)), ", ", INDIRECT(ADDRESS(2,MATCH(_xlfn.MAXIFS(B213:EU213,metrics.est,"R"),B213:EU213,0)+1)))</f>
        <v>k=50, r=0.3</v>
      </c>
      <c r="FD213" s="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k=50, r=0.3</v>
      </c>
      <c r="FE213" s="1" t="str" cm="1">
        <f t="array" aca="1" ref="FE213" ca="1">CONCATENATE(INDIRECT(ADDRESS(1,MATCH(_xlfn.MINIFS(B213:EU213,metrics.est,"Time"),B213:EU213,0)+1)), ", ", INDIRECT(ADDRESS(2,MATCH(_xlfn.MINIFS(B213:EU213,metrics.est,"Time"),B213:EU213,0)+1)))</f>
        <v>k=50, r=0.9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5"/>
      <c r="AB214" s="5"/>
      <c r="AC214" s="5"/>
      <c r="AD214" s="5"/>
      <c r="AE214" s="5"/>
      <c r="AF214" s="4"/>
      <c r="AG214" s="4"/>
      <c r="AH214" s="4"/>
      <c r="AI214" s="4"/>
      <c r="AJ214" s="4"/>
      <c r="AK214" s="5"/>
      <c r="AL214" s="5"/>
      <c r="AM214" s="5"/>
      <c r="AN214" s="5"/>
      <c r="AO214" s="5"/>
      <c r="AP214" s="4"/>
      <c r="AQ214" s="4"/>
      <c r="AR214" s="4"/>
      <c r="AS214" s="4"/>
      <c r="AT214" s="4"/>
      <c r="AU214" s="5"/>
      <c r="AV214" s="5"/>
      <c r="AW214" s="5"/>
      <c r="AX214" s="5"/>
      <c r="AY214" s="5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>
        <v>0.68010000000000004</v>
      </c>
      <c r="DD214" s="5">
        <v>0.79279999999999995</v>
      </c>
      <c r="DE214" s="5">
        <v>0.31359999999999999</v>
      </c>
      <c r="DF214" s="5">
        <v>0.92659999999999998</v>
      </c>
      <c r="DG214" s="5">
        <v>3.0700000000000002E-2</v>
      </c>
      <c r="DH214" s="4"/>
      <c r="DI214" s="4"/>
      <c r="DJ214" s="4"/>
      <c r="DK214" s="4"/>
      <c r="DL214" s="4"/>
      <c r="DM214" s="5">
        <v>0.72350000000000003</v>
      </c>
      <c r="DN214" s="5">
        <v>0.89319999999999999</v>
      </c>
      <c r="DO214" s="5">
        <v>0.24759999999999999</v>
      </c>
      <c r="DP214" s="5">
        <v>0.84719999999999995</v>
      </c>
      <c r="DQ214" s="5">
        <v>1.1900000000000001E-2</v>
      </c>
      <c r="DR214" s="4">
        <v>0.80700000000000005</v>
      </c>
      <c r="DS214" s="4">
        <v>1.1032999999999999</v>
      </c>
      <c r="DT214" s="4">
        <v>0.1779</v>
      </c>
      <c r="DU214" s="4">
        <v>0.60019999999999996</v>
      </c>
      <c r="DV214" s="4">
        <v>4.4999999999999997E-3</v>
      </c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0.73686666666666667</v>
      </c>
      <c r="EW214" s="4">
        <f t="shared" ref="EW214" si="68">AVERAGEIFS(B214:EU214,metrics.est,"MSE")</f>
        <v>0.92976666666666663</v>
      </c>
      <c r="EX214" s="4">
        <f t="shared" ref="EX214" si="69">AVERAGEIFS(B214:EU214,metrics.est,"R")</f>
        <v>0.24636666666666662</v>
      </c>
      <c r="EY214" s="4">
        <f t="shared" ref="EY214" si="70">AVERAGEIFS(B214:EU214,metrics.est,"Coverage")</f>
        <v>0.79133333333333333</v>
      </c>
      <c r="EZ214" s="4">
        <f t="shared" ref="EZ214" si="71">AVERAGEIFS(B214:EU214,metrics.est,"Time")</f>
        <v>1.5699999999999999E-2</v>
      </c>
      <c r="FA214" s="1" t="str" cm="1">
        <f t="array" aca="1" ref="FA214" ca="1">CONCATENATE(INDIRECT(ADDRESS(1,MATCH(_xlfn.MINIFS(B214:EU214,metrics.est,"MAE"),B214:EU214,0)+1)), ", ", INDIRECT(ADDRESS(2,MATCH(_xlfn.MINIFS(B214:EU214,metrics.est,"MAE"),B214:EU214,0)+1)))</f>
        <v>k=50, r=0.3</v>
      </c>
      <c r="FB214" s="1" t="str" cm="1">
        <f t="array" aca="1" ref="FB214" ca="1">CONCATENATE(INDIRECT(ADDRESS(1,MATCH(_xlfn.MINIFS(B214:EU214,metrics.est,"MSE"),B214:EU214,0)+1)), ", ", INDIRECT(ADDRESS(2,MATCH(_xlfn.MINIFS(B214:EU214,metrics.est,"MSE"),B214:EU214,0)+1)))</f>
        <v>k=50, r=0.3</v>
      </c>
      <c r="FC214" s="1" t="str" cm="1">
        <f t="array" aca="1" ref="FC214" ca="1">CONCATENATE(INDIRECT(ADDRESS(1,MATCH(_xlfn.MAXIFS(B214:EU214,metrics.est,"R"),B214:EU214,0)+1)), ", ", INDIRECT(ADDRESS(2,MATCH(_xlfn.MAXIFS(B214:EU214,metrics.est,"R"),B214:EU214,0)+1)))</f>
        <v>k=50, r=0.3</v>
      </c>
      <c r="FD214" s="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k=50, r=0.3</v>
      </c>
      <c r="FE214" s="1" t="str" cm="1">
        <f t="array" aca="1" ref="FE214" ca="1">CONCATENATE(INDIRECT(ADDRESS(1,MATCH(_xlfn.MINIFS(B214:EU214,metrics.est,"Time"),B214:EU214,0)+1)), ", ", INDIRECT(ADDRESS(2,MATCH(_xlfn.MINIFS(B214:EU214,metrics.est,"Time"),B214:EU214,0)+1)))</f>
        <v>k=50, r=0.9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5">
        <v>0.64790000000000003</v>
      </c>
      <c r="AB215" s="5">
        <v>0.7208</v>
      </c>
      <c r="AC215" s="5">
        <v>0.39179999999999998</v>
      </c>
      <c r="AD215" s="5">
        <v>0.95620000000000005</v>
      </c>
      <c r="AE215" s="5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5">
        <v>0.68740000000000001</v>
      </c>
      <c r="AL215" s="5">
        <v>0.80820000000000003</v>
      </c>
      <c r="AM215" s="5">
        <v>0.34160000000000001</v>
      </c>
      <c r="AN215" s="5">
        <v>0.92879999999999996</v>
      </c>
      <c r="AO215" s="5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5">
        <v>0.8296</v>
      </c>
      <c r="AV215" s="5">
        <v>1.1692</v>
      </c>
      <c r="AW215" s="5">
        <v>0.19550000000000001</v>
      </c>
      <c r="AX215" s="5">
        <v>0.60170000000000001</v>
      </c>
      <c r="AY215" s="5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>
        <v>0.64810000000000001</v>
      </c>
      <c r="CY215" s="4">
        <v>0.72209999999999996</v>
      </c>
      <c r="CZ215" s="4">
        <v>0.38879999999999998</v>
      </c>
      <c r="DA215" s="4">
        <v>0.95520000000000005</v>
      </c>
      <c r="DB215" s="4">
        <v>0.17860000000000001</v>
      </c>
      <c r="DC215" s="5">
        <v>0.66220000000000001</v>
      </c>
      <c r="DD215" s="5">
        <v>0.75270000000000004</v>
      </c>
      <c r="DE215" s="5">
        <v>0.3725</v>
      </c>
      <c r="DF215" s="5">
        <v>0.94579999999999997</v>
      </c>
      <c r="DG215" s="5">
        <v>0.27679999999999999</v>
      </c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>
        <v>0.7288</v>
      </c>
      <c r="DN215" s="5">
        <v>0.90629999999999999</v>
      </c>
      <c r="DO215" s="5">
        <v>0.29420000000000002</v>
      </c>
      <c r="DP215" s="5">
        <v>0.88959999999999995</v>
      </c>
      <c r="DQ215" s="5">
        <v>0.12470000000000001</v>
      </c>
      <c r="DR215" s="4">
        <v>0.82909999999999995</v>
      </c>
      <c r="DS215" s="4">
        <v>1.1694</v>
      </c>
      <c r="DT215" s="4">
        <v>0.1953</v>
      </c>
      <c r="DU215" s="4">
        <v>0.60370000000000001</v>
      </c>
      <c r="DV215" s="4">
        <v>4.4499999999999998E-2</v>
      </c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0.71115200000000001</v>
      </c>
      <c r="EW215" s="4">
        <f t="shared" si="37"/>
        <v>0.87150399999999995</v>
      </c>
      <c r="EX215" s="4">
        <f t="shared" si="38"/>
        <v>0.31818799999999997</v>
      </c>
      <c r="EY215" s="4">
        <f t="shared" si="39"/>
        <v>0.86474799999999985</v>
      </c>
      <c r="EZ215" s="4">
        <f t="shared" si="40"/>
        <v>0.18317999999999998</v>
      </c>
      <c r="FA215" s="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" t="str" cm="1">
        <f t="array" aca="1" ref="FE215" ca="1">CONCATENATE(INDIRECT(ADDRESS(1,MATCH(_xlfn.MINIFS(B215:EU215,metrics.est,"Time"),B215:EU215,0)+1)), ", ", INDIRECT(ADDRESS(2,MATCH(_xlfn.MINIFS(B215:EU215,metrics.est,"Time"),B215:EU215,0)+1)))</f>
        <v>k=50,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5">
        <v>0.6734</v>
      </c>
      <c r="AB216" s="5">
        <v>0.78649999999999998</v>
      </c>
      <c r="AC216" s="5">
        <v>0.35310000000000002</v>
      </c>
      <c r="AD216" s="5">
        <v>0.95609999999999995</v>
      </c>
      <c r="AE216" s="5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5">
        <v>0.69340000000000002</v>
      </c>
      <c r="AL216" s="5">
        <v>0.83069999999999999</v>
      </c>
      <c r="AM216" s="5">
        <v>0.31619999999999998</v>
      </c>
      <c r="AN216" s="5">
        <v>0.92730000000000001</v>
      </c>
      <c r="AO216" s="5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5">
        <v>0.79649999999999999</v>
      </c>
      <c r="AV216" s="5">
        <v>1.0795999999999999</v>
      </c>
      <c r="AW216" s="5">
        <v>0.17119999999999999</v>
      </c>
      <c r="AX216" s="5">
        <v>0.68500000000000005</v>
      </c>
      <c r="AY216" s="5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>
        <v>0.67459999999999998</v>
      </c>
      <c r="CY216" s="4">
        <v>0.78769999999999996</v>
      </c>
      <c r="CZ216" s="4">
        <v>0.35</v>
      </c>
      <c r="DA216" s="4">
        <v>0.95479999999999998</v>
      </c>
      <c r="DB216" s="4">
        <v>4.4299999999999999E-2</v>
      </c>
      <c r="DC216" s="5">
        <v>0.68059999999999998</v>
      </c>
      <c r="DD216" s="5">
        <v>0.80089999999999995</v>
      </c>
      <c r="DE216" s="5">
        <v>0.33929999999999999</v>
      </c>
      <c r="DF216" s="5">
        <v>0.94530000000000003</v>
      </c>
      <c r="DG216" s="5">
        <v>3.7499999999999999E-2</v>
      </c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5">
        <v>0.71779999999999999</v>
      </c>
      <c r="DN216" s="5">
        <v>0.8861</v>
      </c>
      <c r="DO216" s="5">
        <v>0.27750000000000002</v>
      </c>
      <c r="DP216" s="5">
        <v>0.88670000000000004</v>
      </c>
      <c r="DQ216" s="5">
        <v>1.4E-2</v>
      </c>
      <c r="DR216" s="4">
        <v>0.79620000000000002</v>
      </c>
      <c r="DS216" s="4">
        <v>1.0792999999999999</v>
      </c>
      <c r="DT216" s="4">
        <v>0.17249999999999999</v>
      </c>
      <c r="DU216" s="4">
        <v>0.68510000000000004</v>
      </c>
      <c r="DV216" s="4">
        <v>5.4000000000000003E-3</v>
      </c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0.71242800000000006</v>
      </c>
      <c r="EW216" s="4">
        <f t="shared" si="37"/>
        <v>0.87631599999999987</v>
      </c>
      <c r="EX216" s="4">
        <f t="shared" si="38"/>
        <v>0.29089999999999994</v>
      </c>
      <c r="EY216" s="4">
        <f t="shared" si="39"/>
        <v>0.88001200000000002</v>
      </c>
      <c r="EZ216" s="4">
        <f t="shared" si="40"/>
        <v>2.9347999999999999E-2</v>
      </c>
      <c r="FA216" s="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5">
        <v>0.64990000000000003</v>
      </c>
      <c r="AB217" s="5">
        <v>0.72529999999999994</v>
      </c>
      <c r="AC217" s="5">
        <v>0.38240000000000002</v>
      </c>
      <c r="AD217" s="5">
        <v>0.96299999999999997</v>
      </c>
      <c r="AE217" s="5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5">
        <v>0.67589999999999995</v>
      </c>
      <c r="AL217" s="5">
        <v>0.7833</v>
      </c>
      <c r="AM217" s="5">
        <v>0.3488</v>
      </c>
      <c r="AN217" s="5">
        <v>0.9415</v>
      </c>
      <c r="AO217" s="5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5">
        <v>0.79630000000000001</v>
      </c>
      <c r="AV217" s="5">
        <v>1.0806</v>
      </c>
      <c r="AW217" s="5">
        <v>0.22459999999999999</v>
      </c>
      <c r="AX217" s="5">
        <v>0.68010000000000004</v>
      </c>
      <c r="AY217" s="5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>
        <v>0.65059999999999996</v>
      </c>
      <c r="CY217" s="4">
        <v>0.72689999999999999</v>
      </c>
      <c r="CZ217" s="4">
        <v>0.37890000000000001</v>
      </c>
      <c r="DA217" s="4">
        <v>0.96240000000000003</v>
      </c>
      <c r="DB217" s="4">
        <v>0.18540000000000001</v>
      </c>
      <c r="DC217" s="5">
        <v>0.66</v>
      </c>
      <c r="DD217" s="5">
        <v>0.74729999999999996</v>
      </c>
      <c r="DE217" s="5">
        <v>0.37040000000000001</v>
      </c>
      <c r="DF217" s="5">
        <v>0.95489999999999997</v>
      </c>
      <c r="DG217" s="5">
        <v>0.27760000000000001</v>
      </c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>
        <v>0.70409999999999995</v>
      </c>
      <c r="DN217" s="5">
        <v>0.84909999999999997</v>
      </c>
      <c r="DO217" s="5">
        <v>0.3145</v>
      </c>
      <c r="DP217" s="5">
        <v>0.91049999999999998</v>
      </c>
      <c r="DQ217" s="5">
        <v>0.12590000000000001</v>
      </c>
      <c r="DR217" s="4">
        <v>0.79490000000000005</v>
      </c>
      <c r="DS217" s="4">
        <v>1.08</v>
      </c>
      <c r="DT217" s="4">
        <v>0.2296</v>
      </c>
      <c r="DU217" s="4">
        <v>0.6794</v>
      </c>
      <c r="DV217" s="4">
        <v>4.4900000000000002E-2</v>
      </c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0.69725999999999999</v>
      </c>
      <c r="EW217" s="4">
        <f t="shared" ref="EW217:EW229" si="73">AVERAGEIFS(B217:EU217,metrics.est,"MSE")</f>
        <v>0.83737999999999968</v>
      </c>
      <c r="EX217" s="4">
        <f t="shared" ref="EX217:EX229" si="74">AVERAGEIFS(B217:EU217,metrics.est,"R")</f>
        <v>0.32772799999999996</v>
      </c>
      <c r="EY217" s="4">
        <f t="shared" ref="EY217:EY229" si="75">AVERAGEIFS(B217:EU217,metrics.est,"Coverage")</f>
        <v>0.88999599999999968</v>
      </c>
      <c r="EZ217" s="4">
        <f t="shared" ref="EZ217:EZ229" si="76">AVERAGEIFS(B217:EU217,metrics.est,"Time")</f>
        <v>0.18285199999999996</v>
      </c>
      <c r="FA217" s="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" t="str" cm="1">
        <f t="array" aca="1" ref="FE217" ca="1">CONCATENATE(INDIRECT(ADDRESS(1,MATCH(_xlfn.MINIFS(B217:EU217,metrics.est,"Time"),B217:EU217,0)+1)), ", ", INDIRECT(ADDRESS(2,MATCH(_xlfn.MINIFS(B217:EU217,metrics.est,"Time"),B217:EU217,0)+1)))</f>
        <v>k=50,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5">
        <v>0.63800000000000001</v>
      </c>
      <c r="AB218" s="5">
        <v>0.70220000000000005</v>
      </c>
      <c r="AC218" s="5">
        <v>0.40849999999999997</v>
      </c>
      <c r="AD218" s="5">
        <v>0.96309999999999996</v>
      </c>
      <c r="AE218" s="5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5">
        <v>0.67120000000000002</v>
      </c>
      <c r="AL218" s="5">
        <v>0.77859999999999996</v>
      </c>
      <c r="AM218" s="5">
        <v>0.35310000000000002</v>
      </c>
      <c r="AN218" s="5">
        <v>0.94199999999999995</v>
      </c>
      <c r="AO218" s="5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5">
        <v>0.83450000000000002</v>
      </c>
      <c r="AV218" s="5">
        <v>1.1891</v>
      </c>
      <c r="AW218" s="5">
        <v>0.21310000000000001</v>
      </c>
      <c r="AX218" s="5">
        <v>0.80810000000000004</v>
      </c>
      <c r="AY218" s="5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>
        <v>0.63880000000000003</v>
      </c>
      <c r="CY218" s="4">
        <v>0.70440000000000003</v>
      </c>
      <c r="CZ218" s="4">
        <v>0.40400000000000003</v>
      </c>
      <c r="DA218" s="4">
        <v>0.96240000000000003</v>
      </c>
      <c r="DB218" s="4">
        <v>0.26879999999999998</v>
      </c>
      <c r="DC218" s="5">
        <v>0.65039999999999998</v>
      </c>
      <c r="DD218" s="5">
        <v>0.73029999999999995</v>
      </c>
      <c r="DE218" s="5">
        <v>0.3861</v>
      </c>
      <c r="DF218" s="5">
        <v>0.95499999999999996</v>
      </c>
      <c r="DG218" s="5">
        <v>0.36359999999999998</v>
      </c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>
        <v>0.71279999999999999</v>
      </c>
      <c r="DN218" s="5">
        <v>0.87890000000000001</v>
      </c>
      <c r="DO218" s="5">
        <v>0.2994</v>
      </c>
      <c r="DP218" s="5">
        <v>0.91490000000000005</v>
      </c>
      <c r="DQ218" s="5">
        <v>0.158</v>
      </c>
      <c r="DR218" s="4">
        <v>0.83330000000000004</v>
      </c>
      <c r="DS218" s="4">
        <v>1.1887000000000001</v>
      </c>
      <c r="DT218" s="4">
        <v>0.2172</v>
      </c>
      <c r="DU218" s="4">
        <v>0.80879999999999996</v>
      </c>
      <c r="DV218" s="4">
        <v>4.0599999999999997E-2</v>
      </c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0.7014760000000001</v>
      </c>
      <c r="EW218" s="4">
        <f t="shared" si="73"/>
        <v>0.85631200000000007</v>
      </c>
      <c r="EX218" s="4">
        <f t="shared" si="74"/>
        <v>0.33144799999999996</v>
      </c>
      <c r="EY218" s="4">
        <f t="shared" si="75"/>
        <v>0.91673599999999977</v>
      </c>
      <c r="EZ218" s="4">
        <f t="shared" si="76"/>
        <v>0.22188000000000002</v>
      </c>
      <c r="FA218" s="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5">
        <v>0.64039999999999997</v>
      </c>
      <c r="AB219" s="5">
        <v>0.70709999999999995</v>
      </c>
      <c r="AC219" s="5">
        <v>0.40510000000000002</v>
      </c>
      <c r="AD219" s="5">
        <v>0.96309999999999996</v>
      </c>
      <c r="AE219" s="5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5">
        <v>0.67320000000000002</v>
      </c>
      <c r="AL219" s="5">
        <v>0.78269999999999995</v>
      </c>
      <c r="AM219" s="5">
        <v>0.35210000000000002</v>
      </c>
      <c r="AN219" s="5">
        <v>0.94199999999999995</v>
      </c>
      <c r="AO219" s="5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5">
        <v>0.83440000000000003</v>
      </c>
      <c r="AV219" s="5">
        <v>1.1882999999999999</v>
      </c>
      <c r="AW219" s="5">
        <v>0.2135</v>
      </c>
      <c r="AX219" s="5">
        <v>0.80810000000000004</v>
      </c>
      <c r="AY219" s="5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>
        <v>0.64119999999999999</v>
      </c>
      <c r="CY219" s="4">
        <v>0.70909999999999995</v>
      </c>
      <c r="CZ219" s="4">
        <v>0.4022</v>
      </c>
      <c r="DA219" s="4">
        <v>0.96240000000000003</v>
      </c>
      <c r="DB219" s="4">
        <v>0.32</v>
      </c>
      <c r="DC219" s="5">
        <v>0.65269999999999995</v>
      </c>
      <c r="DD219" s="5">
        <v>0.7349</v>
      </c>
      <c r="DE219" s="5">
        <v>0.38440000000000002</v>
      </c>
      <c r="DF219" s="5">
        <v>0.95499999999999996</v>
      </c>
      <c r="DG219" s="5">
        <v>0.43059999999999998</v>
      </c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>
        <v>0.71430000000000005</v>
      </c>
      <c r="DN219" s="5">
        <v>0.88149999999999995</v>
      </c>
      <c r="DO219" s="5">
        <v>0.2994</v>
      </c>
      <c r="DP219" s="5">
        <v>0.91490000000000005</v>
      </c>
      <c r="DQ219" s="5">
        <v>0.18410000000000001</v>
      </c>
      <c r="DR219" s="4">
        <v>0.83309999999999995</v>
      </c>
      <c r="DS219" s="4">
        <v>1.1875</v>
      </c>
      <c r="DT219" s="4">
        <v>0.2175</v>
      </c>
      <c r="DU219" s="4">
        <v>0.80879999999999996</v>
      </c>
      <c r="DV219" s="4">
        <v>4.1500000000000002E-2</v>
      </c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0.70307999999999993</v>
      </c>
      <c r="EW219" s="4">
        <f t="shared" si="73"/>
        <v>0.85933999999999999</v>
      </c>
      <c r="EX219" s="4">
        <f t="shared" si="74"/>
        <v>0.33047999999999994</v>
      </c>
      <c r="EY219" s="4">
        <f t="shared" si="75"/>
        <v>0.91673599999999977</v>
      </c>
      <c r="EZ219" s="4">
        <f t="shared" si="76"/>
        <v>0.25477199999999994</v>
      </c>
      <c r="FA219" s="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5">
        <v>0.65600000000000003</v>
      </c>
      <c r="AB220" s="5">
        <v>0.7369</v>
      </c>
      <c r="AC220" s="5">
        <v>0.37830000000000003</v>
      </c>
      <c r="AD220" s="5">
        <v>0.96309999999999996</v>
      </c>
      <c r="AE220" s="5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5">
        <v>0.67759999999999998</v>
      </c>
      <c r="AL220" s="5">
        <v>0.7873</v>
      </c>
      <c r="AM220" s="5">
        <v>0.3483</v>
      </c>
      <c r="AN220" s="5">
        <v>0.94199999999999995</v>
      </c>
      <c r="AO220" s="5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5">
        <v>0.81659999999999999</v>
      </c>
      <c r="AV220" s="5">
        <v>1.1422000000000001</v>
      </c>
      <c r="AW220" s="5">
        <v>0.22059999999999999</v>
      </c>
      <c r="AX220" s="5">
        <v>0.80810000000000004</v>
      </c>
      <c r="AY220" s="5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>
        <v>0.65649999999999997</v>
      </c>
      <c r="CY220" s="4">
        <v>0.73850000000000005</v>
      </c>
      <c r="CZ220" s="4">
        <v>0.37559999999999999</v>
      </c>
      <c r="DA220" s="4">
        <v>0.96240000000000003</v>
      </c>
      <c r="DB220" s="4">
        <v>0.25469999999999998</v>
      </c>
      <c r="DC220" s="5">
        <v>0.66379999999999995</v>
      </c>
      <c r="DD220" s="5">
        <v>0.75509999999999999</v>
      </c>
      <c r="DE220" s="5">
        <v>0.36770000000000003</v>
      </c>
      <c r="DF220" s="5">
        <v>0.95499999999999996</v>
      </c>
      <c r="DG220" s="5">
        <v>0.35160000000000002</v>
      </c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5">
        <v>0.70540000000000003</v>
      </c>
      <c r="DN220" s="5">
        <v>0.85419999999999996</v>
      </c>
      <c r="DO220" s="5">
        <v>0.31319999999999998</v>
      </c>
      <c r="DP220" s="5">
        <v>0.91490000000000005</v>
      </c>
      <c r="DQ220" s="5">
        <v>0.1323</v>
      </c>
      <c r="DR220" s="4">
        <v>0.81589999999999996</v>
      </c>
      <c r="DS220" s="4">
        <v>1.1433</v>
      </c>
      <c r="DT220" s="4">
        <v>0.224</v>
      </c>
      <c r="DU220" s="4">
        <v>0.80879999999999996</v>
      </c>
      <c r="DV220" s="4">
        <v>4.0500000000000001E-2</v>
      </c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0.70400399999999985</v>
      </c>
      <c r="EW220" s="4">
        <f t="shared" si="73"/>
        <v>0.85556399999999999</v>
      </c>
      <c r="EX220" s="4">
        <f t="shared" si="74"/>
        <v>0.32531600000000011</v>
      </c>
      <c r="EY220" s="4">
        <f t="shared" si="75"/>
        <v>0.91673599999999977</v>
      </c>
      <c r="EZ220" s="4">
        <f t="shared" si="76"/>
        <v>0.20917199999999997</v>
      </c>
      <c r="FA220" s="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5">
        <v>0.66020000000000001</v>
      </c>
      <c r="AB221" s="5">
        <v>0.74509999999999998</v>
      </c>
      <c r="AC221" s="5">
        <v>0.37759999999999999</v>
      </c>
      <c r="AD221" s="5">
        <v>0.96309999999999996</v>
      </c>
      <c r="AE221" s="5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5">
        <v>0.68030000000000002</v>
      </c>
      <c r="AL221" s="5">
        <v>0.79279999999999995</v>
      </c>
      <c r="AM221" s="5">
        <v>0.34699999999999998</v>
      </c>
      <c r="AN221" s="5">
        <v>0.94199999999999995</v>
      </c>
      <c r="AO221" s="5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5">
        <v>0.81679999999999997</v>
      </c>
      <c r="AV221" s="5">
        <v>1.1424000000000001</v>
      </c>
      <c r="AW221" s="5">
        <v>0.221</v>
      </c>
      <c r="AX221" s="5">
        <v>0.80810000000000004</v>
      </c>
      <c r="AY221" s="5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>
        <v>0.66049999999999998</v>
      </c>
      <c r="CY221" s="4">
        <v>0.74650000000000005</v>
      </c>
      <c r="CZ221" s="4">
        <v>0.37380000000000002</v>
      </c>
      <c r="DA221" s="4">
        <v>0.96240000000000003</v>
      </c>
      <c r="DB221" s="4">
        <v>0.34250000000000003</v>
      </c>
      <c r="DC221" s="5">
        <v>0.66720000000000002</v>
      </c>
      <c r="DD221" s="5">
        <v>0.76200000000000001</v>
      </c>
      <c r="DE221" s="5">
        <v>0.3659</v>
      </c>
      <c r="DF221" s="5">
        <v>0.95499999999999996</v>
      </c>
      <c r="DG221" s="5">
        <v>0.41020000000000001</v>
      </c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>
        <v>0.70750000000000002</v>
      </c>
      <c r="DN221" s="5">
        <v>0.85870000000000002</v>
      </c>
      <c r="DO221" s="5">
        <v>0.31280000000000002</v>
      </c>
      <c r="DP221" s="5">
        <v>0.91490000000000005</v>
      </c>
      <c r="DQ221" s="5">
        <v>0.14449999999999999</v>
      </c>
      <c r="DR221" s="4">
        <v>0.81599999999999995</v>
      </c>
      <c r="DS221" s="4">
        <v>1.1429</v>
      </c>
      <c r="DT221" s="4">
        <v>0.22439999999999999</v>
      </c>
      <c r="DU221" s="4">
        <v>0.80879999999999996</v>
      </c>
      <c r="DV221" s="4">
        <v>4.1000000000000002E-2</v>
      </c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0.70644799999999985</v>
      </c>
      <c r="EW221" s="4">
        <f t="shared" si="73"/>
        <v>0.86053200000000007</v>
      </c>
      <c r="EX221" s="4">
        <f t="shared" si="74"/>
        <v>0.32437200000000005</v>
      </c>
      <c r="EY221" s="4">
        <f t="shared" si="75"/>
        <v>0.91673599999999977</v>
      </c>
      <c r="EZ221" s="4">
        <f t="shared" si="76"/>
        <v>0.23910399999999998</v>
      </c>
      <c r="FA221" s="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0">
        <v>0.70899999999999996</v>
      </c>
      <c r="R222" s="10">
        <v>0.86529999999999996</v>
      </c>
      <c r="S222" s="10">
        <v>0.30509999999999998</v>
      </c>
      <c r="T222" s="10"/>
      <c r="U222" s="10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5">
        <v>0.64949999999999997</v>
      </c>
      <c r="AB222" s="5">
        <v>0.72309999999999997</v>
      </c>
      <c r="AC222" s="5">
        <v>0.39479999999999998</v>
      </c>
      <c r="AD222" s="5">
        <v>0.96309999999999996</v>
      </c>
      <c r="AE222" s="5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5">
        <v>0.67410000000000003</v>
      </c>
      <c r="AL222" s="5">
        <v>0.78010000000000002</v>
      </c>
      <c r="AM222" s="5">
        <v>0.35470000000000002</v>
      </c>
      <c r="AN222" s="5">
        <v>0.94199999999999995</v>
      </c>
      <c r="AO222" s="5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5">
        <v>0.82179999999999997</v>
      </c>
      <c r="AV222" s="5">
        <v>1.1552</v>
      </c>
      <c r="AW222" s="5">
        <v>0.218</v>
      </c>
      <c r="AX222" s="5">
        <v>0.80810000000000004</v>
      </c>
      <c r="AY222" s="5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5">
        <v>0.70660000000000001</v>
      </c>
      <c r="BP222" s="5">
        <v>0.85929999999999995</v>
      </c>
      <c r="BQ222" s="5">
        <v>0.31159999999999999</v>
      </c>
      <c r="BR222" s="5">
        <v>0.91439999999999999</v>
      </c>
      <c r="BS222" s="5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>
        <v>0.6502</v>
      </c>
      <c r="CY222" s="4">
        <v>0.7248</v>
      </c>
      <c r="CZ222" s="4">
        <v>0.39069999999999999</v>
      </c>
      <c r="DA222" s="4">
        <v>0.96240000000000003</v>
      </c>
      <c r="DB222" s="4">
        <v>0.25259999999999999</v>
      </c>
      <c r="DC222" s="5">
        <v>0.65859999999999996</v>
      </c>
      <c r="DD222" s="5">
        <v>0.74390000000000001</v>
      </c>
      <c r="DE222" s="5">
        <v>0.37930000000000003</v>
      </c>
      <c r="DF222" s="5">
        <v>0.95499999999999996</v>
      </c>
      <c r="DG222" s="5">
        <v>0.34549999999999997</v>
      </c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>
        <v>0.70630000000000004</v>
      </c>
      <c r="DN222" s="5">
        <v>0.85799999999999998</v>
      </c>
      <c r="DO222" s="5">
        <v>0.31069999999999998</v>
      </c>
      <c r="DP222" s="5">
        <v>0.91490000000000005</v>
      </c>
      <c r="DQ222" s="5">
        <v>0.1328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0.69742499999999996</v>
      </c>
      <c r="EW222" s="4">
        <f t="shared" si="73"/>
        <v>0.84043333333333325</v>
      </c>
      <c r="EX222" s="4">
        <f t="shared" si="74"/>
        <v>0.33530416666666657</v>
      </c>
      <c r="EY222" s="4">
        <f t="shared" si="75"/>
        <v>0.92151739130434751</v>
      </c>
      <c r="EZ222" s="4">
        <f t="shared" si="76"/>
        <v>0.21323333333333339</v>
      </c>
      <c r="FA222" s="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5">
        <v>0.65310000000000001</v>
      </c>
      <c r="AB223" s="5">
        <v>0.73040000000000005</v>
      </c>
      <c r="AC223" s="5">
        <v>0.39240000000000003</v>
      </c>
      <c r="AD223" s="5">
        <v>0.96309999999999996</v>
      </c>
      <c r="AE223" s="5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5">
        <v>0.67659999999999998</v>
      </c>
      <c r="AL223" s="5">
        <v>0.78539999999999999</v>
      </c>
      <c r="AM223" s="5">
        <v>0.3533</v>
      </c>
      <c r="AN223" s="5">
        <v>0.94199999999999995</v>
      </c>
      <c r="AO223" s="5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5">
        <v>0.82189999999999996</v>
      </c>
      <c r="AV223" s="5">
        <v>1.1549</v>
      </c>
      <c r="AW223" s="5">
        <v>0.21840000000000001</v>
      </c>
      <c r="AX223" s="5">
        <v>0.80810000000000004</v>
      </c>
      <c r="AY223" s="5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>
        <v>0.65359999999999996</v>
      </c>
      <c r="CY223" s="4">
        <v>0.7319</v>
      </c>
      <c r="CZ223" s="4">
        <v>0.38890000000000002</v>
      </c>
      <c r="DA223" s="4">
        <v>0.96240000000000003</v>
      </c>
      <c r="DB223" s="4">
        <v>0.30599999999999999</v>
      </c>
      <c r="DC223" s="5">
        <v>0.66149999999999998</v>
      </c>
      <c r="DD223" s="5">
        <v>0.75019999999999998</v>
      </c>
      <c r="DE223" s="5">
        <v>0.37719999999999998</v>
      </c>
      <c r="DF223" s="5">
        <v>0.95499999999999996</v>
      </c>
      <c r="DG223" s="5">
        <v>0.40139999999999998</v>
      </c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>
        <v>0.70820000000000005</v>
      </c>
      <c r="DN223" s="5">
        <v>0.86199999999999999</v>
      </c>
      <c r="DO223" s="5">
        <v>0.31040000000000001</v>
      </c>
      <c r="DP223" s="5">
        <v>0.91490000000000005</v>
      </c>
      <c r="DQ223" s="5">
        <v>0.16769999999999999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0.69947916666666676</v>
      </c>
      <c r="EW223" s="4">
        <f t="shared" si="73"/>
        <v>0.84451666666666669</v>
      </c>
      <c r="EX223" s="4">
        <f t="shared" si="74"/>
        <v>0.33438333333333331</v>
      </c>
      <c r="EY223" s="4">
        <f t="shared" si="75"/>
        <v>0.92123749999999971</v>
      </c>
      <c r="EZ223" s="4">
        <f t="shared" si="76"/>
        <v>0.24857499999999991</v>
      </c>
      <c r="FA223" s="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5"/>
      <c r="AB224" s="5"/>
      <c r="AC224" s="5"/>
      <c r="AD224" s="5"/>
      <c r="AE224" s="5"/>
      <c r="AF224" s="4"/>
      <c r="AG224" s="4"/>
      <c r="AH224" s="4"/>
      <c r="AI224" s="4"/>
      <c r="AJ224" s="4"/>
      <c r="AK224" s="5"/>
      <c r="AL224" s="5"/>
      <c r="AM224" s="5"/>
      <c r="AN224" s="5"/>
      <c r="AO224" s="5"/>
      <c r="AP224" s="4"/>
      <c r="AQ224" s="4"/>
      <c r="AR224" s="4"/>
      <c r="AS224" s="4"/>
      <c r="AT224" s="4"/>
      <c r="AU224" s="5"/>
      <c r="AV224" s="5"/>
      <c r="AW224" s="5"/>
      <c r="AX224" s="5"/>
      <c r="AY224" s="5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>
        <v>0.69110000000000005</v>
      </c>
      <c r="DD224" s="5">
        <v>0.81879999999999997</v>
      </c>
      <c r="DE224" s="5">
        <v>0.2873</v>
      </c>
      <c r="DF224" s="5">
        <v>0.92469999999999997</v>
      </c>
      <c r="DG224" s="5">
        <v>4.1200000000000001E-2</v>
      </c>
      <c r="DH224" s="4"/>
      <c r="DI224" s="4"/>
      <c r="DJ224" s="4"/>
      <c r="DK224" s="4"/>
      <c r="DL224" s="4"/>
      <c r="DM224" s="5">
        <v>0.74139999999999995</v>
      </c>
      <c r="DN224" s="5">
        <v>0.93669999999999998</v>
      </c>
      <c r="DO224" s="5">
        <v>0.22</v>
      </c>
      <c r="DP224" s="5">
        <v>0.84740000000000004</v>
      </c>
      <c r="DQ224" s="5">
        <v>2.0199999999999999E-2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0.71353333333333335</v>
      </c>
      <c r="EW224" s="4">
        <f t="shared" si="73"/>
        <v>0.87093333333333334</v>
      </c>
      <c r="EX224" s="4">
        <f t="shared" si="74"/>
        <v>0.25650000000000001</v>
      </c>
      <c r="EY224" s="4">
        <f t="shared" si="75"/>
        <v>0.89056666666666662</v>
      </c>
      <c r="EZ224" s="4">
        <f t="shared" si="76"/>
        <v>3.2199999999999999E-2</v>
      </c>
      <c r="FA224" s="1" t="str" cm="1">
        <f t="array" aca="1" ref="FA224" ca="1">CONCATENATE(INDIRECT(ADDRESS(1,MATCH(_xlfn.MINIFS(B224:EU224,metrics.est,"MAE"),B224:EU224,0)+1)), ", ", INDIRECT(ADDRESS(2,MATCH(_xlfn.MINIFS(B224:EU224,metrics.est,"MAE"),B224:EU224,0)+1)))</f>
        <v>k=50, r=0.3</v>
      </c>
      <c r="FB224" s="1" t="str" cm="1">
        <f t="array" aca="1" ref="FB224" ca="1">CONCATENATE(INDIRECT(ADDRESS(1,MATCH(_xlfn.MINIFS(B224:EU224,metrics.est,"MSE"),B224:EU224,0)+1)), ", ", INDIRECT(ADDRESS(2,MATCH(_xlfn.MINIFS(B224:EU224,metrics.est,"MSE"),B224:EU224,0)+1)))</f>
        <v>k=50, r=0.3</v>
      </c>
      <c r="FC224" s="1" t="str" cm="1">
        <f t="array" aca="1" ref="FC224" ca="1">CONCATENATE(INDIRECT(ADDRESS(1,MATCH(_xlfn.MAXIFS(B224:EU224,metrics.est,"R"),B224:EU224,0)+1)), ", ", INDIRECT(ADDRESS(2,MATCH(_xlfn.MAXIFS(B224:EU224,metrics.est,"R"),B224:EU224,0)+1)))</f>
        <v>k=50, r=0.3</v>
      </c>
      <c r="FD224" s="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k=50, r=0.3</v>
      </c>
      <c r="FE224" s="1" t="str" cm="1">
        <f t="array" aca="1" ref="FE224" ca="1">CONCATENATE(INDIRECT(ADDRESS(1,MATCH(_xlfn.MINIFS(B224:EU224,metrics.est,"Time"),B224:EU224,0)+1)), ", ", INDIRECT(ADDRESS(2,MATCH(_xlfn.MINIFS(B224:EU224,metrics.est,"Time"),B224:EU224,0)+1)))</f>
        <v>k=50, r=0.7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5"/>
      <c r="AB225" s="5"/>
      <c r="AC225" s="5"/>
      <c r="AD225" s="5"/>
      <c r="AE225" s="5"/>
      <c r="AF225" s="4"/>
      <c r="AG225" s="4"/>
      <c r="AH225" s="4"/>
      <c r="AI225" s="4"/>
      <c r="AJ225" s="4"/>
      <c r="AK225" s="5"/>
      <c r="AL225" s="5"/>
      <c r="AM225" s="5"/>
      <c r="AN225" s="5"/>
      <c r="AO225" s="5"/>
      <c r="AP225" s="4"/>
      <c r="AQ225" s="4"/>
      <c r="AR225" s="4"/>
      <c r="AS225" s="4"/>
      <c r="AT225" s="4"/>
      <c r="AU225" s="5"/>
      <c r="AV225" s="5"/>
      <c r="AW225" s="5"/>
      <c r="AX225" s="5"/>
      <c r="AY225" s="5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>
        <v>0.67949999999999999</v>
      </c>
      <c r="DD225" s="5">
        <v>0.79810000000000003</v>
      </c>
      <c r="DE225" s="5">
        <v>0.33810000000000001</v>
      </c>
      <c r="DF225" s="5">
        <v>0.94359999999999999</v>
      </c>
      <c r="DG225" s="5">
        <v>3.0800000000000001E-2</v>
      </c>
      <c r="DH225" s="4"/>
      <c r="DI225" s="4"/>
      <c r="DJ225" s="4"/>
      <c r="DK225" s="4"/>
      <c r="DL225" s="4"/>
      <c r="DM225" s="5">
        <v>0.72219999999999995</v>
      </c>
      <c r="DN225" s="5">
        <v>0.89559999999999995</v>
      </c>
      <c r="DO225" s="5">
        <v>0.26579999999999998</v>
      </c>
      <c r="DP225" s="5">
        <v>0.87929999999999997</v>
      </c>
      <c r="DQ225" s="5">
        <v>1.52E-2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0.70900000000000007</v>
      </c>
      <c r="EW225" s="4">
        <f t="shared" ref="EW225" si="78">AVERAGEIFS(B225:EU225,metrics.est,"MSE")</f>
        <v>0.86738749999999998</v>
      </c>
      <c r="EX225" s="4">
        <f t="shared" ref="EX225" si="79">AVERAGEIFS(B225:EU225,metrics.est,"R")</f>
        <v>0.29631250000000003</v>
      </c>
      <c r="EY225" s="4">
        <f t="shared" ref="EY225" si="80">AVERAGEIFS(B225:EU225,metrics.est,"Coverage")</f>
        <v>0.8842875</v>
      </c>
      <c r="EZ225" s="4">
        <f t="shared" ref="EZ225" si="81">AVERAGEIFS(B225:EU225,metrics.est,"Time")</f>
        <v>2.2912499999999999E-2</v>
      </c>
      <c r="FA225" s="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5">
        <v>0.64359999999999995</v>
      </c>
      <c r="AB226" s="5">
        <v>0.71009999999999995</v>
      </c>
      <c r="AC226" s="5">
        <v>0.39479999999999998</v>
      </c>
      <c r="AD226" s="5">
        <v>0.92910000000000004</v>
      </c>
      <c r="AE226" s="5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5">
        <v>0.68700000000000006</v>
      </c>
      <c r="AL226" s="5">
        <v>0.80330000000000001</v>
      </c>
      <c r="AM226" s="5">
        <v>0.34289999999999998</v>
      </c>
      <c r="AN226" s="5">
        <v>0.88649999999999995</v>
      </c>
      <c r="AO226" s="5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5">
        <v>0.84199999999999997</v>
      </c>
      <c r="AV226" s="5">
        <v>1.194</v>
      </c>
      <c r="AW226" s="5">
        <v>0.18820000000000001</v>
      </c>
      <c r="AX226" s="5">
        <v>0.57499999999999996</v>
      </c>
      <c r="AY226" s="5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>
        <v>0.64459999999999995</v>
      </c>
      <c r="CY226" s="4">
        <v>0.71250000000000002</v>
      </c>
      <c r="CZ226" s="4">
        <v>0.3926</v>
      </c>
      <c r="DA226" s="4">
        <v>0.92759999999999998</v>
      </c>
      <c r="DB226" s="4">
        <v>0.21690000000000001</v>
      </c>
      <c r="DC226" s="5">
        <v>0.65910000000000002</v>
      </c>
      <c r="DD226" s="5">
        <v>0.74309999999999998</v>
      </c>
      <c r="DE226" s="5">
        <v>0.37509999999999999</v>
      </c>
      <c r="DF226" s="5">
        <v>0.91320000000000001</v>
      </c>
      <c r="DG226" s="5">
        <v>0.32090000000000002</v>
      </c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>
        <v>0.73680000000000001</v>
      </c>
      <c r="DN226" s="5">
        <v>0.91700000000000004</v>
      </c>
      <c r="DO226" s="5">
        <v>0.29470000000000002</v>
      </c>
      <c r="DP226" s="5">
        <v>0.83509999999999995</v>
      </c>
      <c r="DQ226" s="5">
        <v>0.16470000000000001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0.70837916666666656</v>
      </c>
      <c r="EW226" s="4">
        <f t="shared" si="73"/>
        <v>0.86001249999999985</v>
      </c>
      <c r="EX226" s="4">
        <f t="shared" si="74"/>
        <v>0.32452083333333331</v>
      </c>
      <c r="EY226" s="4">
        <f t="shared" si="75"/>
        <v>0.83830416666666674</v>
      </c>
      <c r="EZ226" s="4">
        <f t="shared" si="76"/>
        <v>0.21185416666666668</v>
      </c>
      <c r="FA226" s="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5"/>
      <c r="AB227" s="5"/>
      <c r="AC227" s="5"/>
      <c r="AD227" s="5"/>
      <c r="AE227" s="5"/>
      <c r="AF227" s="4"/>
      <c r="AG227" s="4"/>
      <c r="AH227" s="4"/>
      <c r="AI227" s="4"/>
      <c r="AJ227" s="4"/>
      <c r="AK227" s="5"/>
      <c r="AL227" s="5"/>
      <c r="AM227" s="5"/>
      <c r="AN227" s="5"/>
      <c r="AO227" s="5"/>
      <c r="AP227" s="4"/>
      <c r="AQ227" s="4"/>
      <c r="AR227" s="4"/>
      <c r="AS227" s="4"/>
      <c r="AT227" s="4"/>
      <c r="AU227" s="5"/>
      <c r="AV227" s="5"/>
      <c r="AW227" s="5"/>
      <c r="AX227" s="5"/>
      <c r="AY227" s="5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>
        <v>0.68640000000000001</v>
      </c>
      <c r="DD227" s="5">
        <v>0.81110000000000004</v>
      </c>
      <c r="DE227" s="5">
        <v>0.314</v>
      </c>
      <c r="DF227" s="5">
        <v>0.93740000000000001</v>
      </c>
      <c r="DG227" s="5">
        <v>3.7100000000000001E-2</v>
      </c>
      <c r="DH227" s="4"/>
      <c r="DI227" s="4"/>
      <c r="DJ227" s="4"/>
      <c r="DK227" s="4"/>
      <c r="DL227" s="4"/>
      <c r="DM227" s="5">
        <v>0.74480000000000002</v>
      </c>
      <c r="DN227" s="5">
        <v>0.94640000000000002</v>
      </c>
      <c r="DO227" s="5">
        <v>0.22839999999999999</v>
      </c>
      <c r="DP227" s="5">
        <v>0.8538</v>
      </c>
      <c r="DQ227" s="5">
        <v>1.6199999999999999E-2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0.71223333333333338</v>
      </c>
      <c r="EW227" s="4">
        <f t="shared" si="73"/>
        <v>0.87046666666666672</v>
      </c>
      <c r="EX227" s="4">
        <f t="shared" si="74"/>
        <v>0.27649999999999997</v>
      </c>
      <c r="EY227" s="4">
        <f t="shared" si="75"/>
        <v>0.90163333333333329</v>
      </c>
      <c r="EZ227" s="4">
        <f t="shared" si="76"/>
        <v>2.8566666666666667E-2</v>
      </c>
      <c r="FA227" s="1" t="str" cm="1">
        <f t="array" aca="1" ref="FA227" ca="1">CONCATENATE(INDIRECT(ADDRESS(1,MATCH(_xlfn.MINIFS(B227:EU227,metrics.est,"MAE"),B227:EU227,0)+1)), ", ", INDIRECT(ADDRESS(2,MATCH(_xlfn.MINIFS(B227:EU227,metrics.est,"MAE"),B227:EU227,0)+1)))</f>
        <v>k=50, r=0.3</v>
      </c>
      <c r="FB227" s="1" t="str" cm="1">
        <f t="array" aca="1" ref="FB227" ca="1">CONCATENATE(INDIRECT(ADDRESS(1,MATCH(_xlfn.MINIFS(B227:EU227,metrics.est,"MSE"),B227:EU227,0)+1)), ", ", INDIRECT(ADDRESS(2,MATCH(_xlfn.MINIFS(B227:EU227,metrics.est,"MSE"),B227:EU227,0)+1)))</f>
        <v>k=50, r=0.3</v>
      </c>
      <c r="FC227" s="1" t="str" cm="1">
        <f t="array" aca="1" ref="FC227" ca="1">CONCATENATE(INDIRECT(ADDRESS(1,MATCH(_xlfn.MAXIFS(B227:EU227,metrics.est,"R"),B227:EU227,0)+1)), ", ", INDIRECT(ADDRESS(2,MATCH(_xlfn.MAXIFS(B227:EU227,metrics.est,"R"),B227:EU227,0)+1)))</f>
        <v>k=50, r=0.3</v>
      </c>
      <c r="FD227" s="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k=50, r=0.3</v>
      </c>
      <c r="FE227" s="1" t="str" cm="1">
        <f t="array" aca="1" ref="FE227" ca="1">CONCATENATE(INDIRECT(ADDRESS(1,MATCH(_xlfn.MINIFS(B227:EU227,metrics.est,"Time"),B227:EU227,0)+1)), ", ", INDIRECT(ADDRESS(2,MATCH(_xlfn.MINIFS(B227:EU227,metrics.est,"Time"),B227:EU227,0)+1)))</f>
        <v>k=50, r=0.7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5"/>
      <c r="AB228" s="5"/>
      <c r="AC228" s="5"/>
      <c r="AD228" s="5"/>
      <c r="AE228" s="5"/>
      <c r="AF228" s="4"/>
      <c r="AG228" s="4"/>
      <c r="AH228" s="4"/>
      <c r="AI228" s="4"/>
      <c r="AJ228" s="4"/>
      <c r="AK228" s="5"/>
      <c r="AL228" s="5"/>
      <c r="AM228" s="5"/>
      <c r="AN228" s="5"/>
      <c r="AO228" s="5"/>
      <c r="AP228" s="4"/>
      <c r="AQ228" s="4"/>
      <c r="AR228" s="4"/>
      <c r="AS228" s="4"/>
      <c r="AT228" s="4"/>
      <c r="AU228" s="5"/>
      <c r="AV228" s="5"/>
      <c r="AW228" s="5"/>
      <c r="AX228" s="5"/>
      <c r="AY228" s="5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>
        <v>0.68149999999999999</v>
      </c>
      <c r="DD228" s="5">
        <v>0.79620000000000002</v>
      </c>
      <c r="DE228" s="5">
        <v>0.30969999999999998</v>
      </c>
      <c r="DF228" s="5">
        <v>0.92759999999999998</v>
      </c>
      <c r="DG228" s="5">
        <v>3.1399999999999997E-2</v>
      </c>
      <c r="DH228" s="4"/>
      <c r="DI228" s="4"/>
      <c r="DJ228" s="4"/>
      <c r="DK228" s="4"/>
      <c r="DL228" s="4"/>
      <c r="DM228" s="5">
        <v>0.7238</v>
      </c>
      <c r="DN228" s="5">
        <v>0.89370000000000005</v>
      </c>
      <c r="DO228" s="5">
        <v>0.24690000000000001</v>
      </c>
      <c r="DP228" s="5">
        <v>0.85</v>
      </c>
      <c r="DQ228" s="5">
        <v>1.3599999999999999E-2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0.71058749999999993</v>
      </c>
      <c r="EW228" s="4">
        <f t="shared" si="73"/>
        <v>0.86539999999999995</v>
      </c>
      <c r="EX228" s="4">
        <f t="shared" si="74"/>
        <v>0.27321250000000002</v>
      </c>
      <c r="EY228" s="4">
        <f t="shared" si="75"/>
        <v>0.86278749999999993</v>
      </c>
      <c r="EZ228" s="4">
        <f t="shared" si="76"/>
        <v>2.2650000000000003E-2</v>
      </c>
      <c r="FA228" s="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F229" s="4"/>
      <c r="AG229" s="4"/>
      <c r="AH229" s="4"/>
      <c r="AI229" s="4"/>
      <c r="AJ229" s="4"/>
      <c r="AP229" s="4"/>
      <c r="AQ229" s="4"/>
      <c r="AR229" s="4"/>
      <c r="AS229" s="4"/>
      <c r="AT229" s="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x14ac:dyDescent="0.2">
      <c r="A230" s="7" t="s">
        <v>233</v>
      </c>
      <c r="B230" s="6" t="str" cm="1">
        <f t="array" aca="1" ref="B230" ca="1">INDIRECT(ADDRESS(MATCH(MIN(_xlfn._xlws.FILTER(B7:B229,E7:E229&gt;cr)),B7:B229,0)+6,1))</f>
        <v>BI22.ZSim</v>
      </c>
      <c r="C230" s="6" t="str" cm="1">
        <f t="array" aca="1" ref="C230" ca="1">INDIRECT(ADDRESS(MATCH(MIN(_xlfn._xlws.FILTER(C7:C229,E7:E229&gt;cr)),C7:C229,0)+6,1))</f>
        <v>BI22.ZSim</v>
      </c>
      <c r="D230" s="6" t="str" cm="1">
        <f t="array" aca="1" ref="D230" ca="1">INDIRECT(ADDRESS(MATCH(MAX(_xlfn._xlws.FILTER(D7:D229,E7:E229&gt;cr)),D7:D229,0)+6,1))</f>
        <v>BI14.QTIJ</v>
      </c>
      <c r="E230" s="6" t="str" cm="1">
        <f t="array" aca="1" ref="E230" ca="1">INDIRECT(ADDRESS(MATCH(MAX(_xlfn._xlws.FILTER(E7:E229,E7:E229&gt;cr)),E7:E229,0)+6,1))</f>
        <v>BI14.QTIJ</v>
      </c>
      <c r="F230" s="6" t="str" cm="1">
        <f t="array" aca="1" ref="F230" ca="1">INDIRECT(ADDRESS(MATCH(MIN(_xlfn._xlws.FILTER(F7:F229,E7:E229&gt;cr)),F7:F229,0)+6,1))</f>
        <v>BU01.JaccardMulti</v>
      </c>
      <c r="G230" s="1" t="str" cm="1">
        <f t="array" aca="1" ref="G230" ca="1">INDIRECT(ADDRESS(MATCH(MIN(_xlfn._xlws.FILTER(G7:G229,J7:J229&gt;cr)),G7:G229,0)+6,1))</f>
        <v>BI22.ZSim</v>
      </c>
      <c r="H230" s="1" t="str" cm="1">
        <f t="array" aca="1" ref="H230" ca="1">INDIRECT(ADDRESS(MATCH(MIN(_xlfn._xlws.FILTER(H7:H229,J7:J229&gt;cr)),H7:H229,0)+6,1))</f>
        <v>BI22.ZSim</v>
      </c>
      <c r="I230" s="5" t="str" cm="1">
        <f t="array" aca="1" ref="I230" ca="1">INDIRECT(ADDRESS(MATCH(MAX(_xlfn._xlws.FILTER(I7:I229,J7:J229&gt;cr)),I7:I229,0)+6,1))</f>
        <v>BI22.ZSim</v>
      </c>
      <c r="J230" s="5" t="str" cm="1">
        <f t="array" aca="1" ref="J230" ca="1">INDIRECT(ADDRESS(MATCH(MAX(_xlfn._xlws.FILTER(J7:J229,J7:J229&gt;cr)),J7:J229,0)+6,1))</f>
        <v>AI01.Jaccard</v>
      </c>
      <c r="K230" s="1" t="str" cm="1">
        <f t="array" aca="1" ref="K230" ca="1">INDIRECT(ADDRESS(MATCH(MIN(_xlfn._xlws.FILTER(K7:K229,J7:J229&gt;cr)),K7:K229,0)+6,1))</f>
        <v>BU03.CPC</v>
      </c>
      <c r="L230" s="6" t="str" cm="1">
        <f t="array" aca="1" ref="L230" ca="1">INDIRECT(ADDRESS(MATCH(MIN(_xlfn._xlws.FILTER(L7:L229,O7:O229&gt;cr)),L7:L229,0)+6,1))</f>
        <v>AI05.SRC</v>
      </c>
      <c r="M230" s="6" t="str" cm="1">
        <f t="array" aca="1" ref="M230" ca="1">INDIRECT(ADDRESS(MATCH(MIN(_xlfn._xlws.FILTER(M7:M229,O7:O229&gt;cr)),M7:M229,0)+6,1))</f>
        <v>AI05.SRC</v>
      </c>
      <c r="N230" s="6" t="str" cm="1">
        <f t="array" aca="1" ref="N230" ca="1">INDIRECT(ADDRESS(MATCH(MAX(_xlfn._xlws.FILTER(N7:N229,O7:O229&gt;cr)),N7:N229,0)+6,1))</f>
        <v>BI22.ZSim</v>
      </c>
      <c r="O230" s="6" t="str" cm="1">
        <f t="array" aca="1" ref="O230" ca="1">INDIRECT(ADDRESS(MATCH(MAX(_xlfn._xlws.FILTER(O7:O229,O7:O229&gt;cr)),O7:O229,0)+6,1))</f>
        <v>AI01.Jaccard</v>
      </c>
      <c r="P230" s="6" t="str" cm="1">
        <f t="array" aca="1" ref="P230" ca="1">INDIRECT(ADDRESS(MATCH(MIN(_xlfn._xlws.FILTER(P7:P229,O7:O229&gt;cr)),P7:P229,0)+6,1))</f>
        <v>BU01.Dice</v>
      </c>
      <c r="Q230" s="1" t="str" cm="1">
        <f t="array" aca="1" ref="Q230" ca="1">INDIRECT(ADDRESS(MATCH(MIN(_xlfn._xlws.FILTER(Q7:Q229,T7:T229&gt;cr)),Q7:Q229,0)+6,1))</f>
        <v>AI28.RPB</v>
      </c>
      <c r="R230" s="1" t="str" cm="1">
        <f t="array" aca="1" ref="R230" ca="1">INDIRECT(ADDRESS(MATCH(MIN(_xlfn._xlws.FILTER(R7:R229,T7:T229&gt;cr)),R7:R229,0)+6,1))</f>
        <v>AI05.SRC</v>
      </c>
      <c r="S230" s="1" t="str" cm="1">
        <f t="array" aca="1" ref="S230" ca="1">INDIRECT(ADDRESS(MATCH(MAX(_xlfn._xlws.FILTER(S7:S229,T7:T229&gt;cr)),S7:S229,0)+6,1))</f>
        <v>AI28.RPB</v>
      </c>
      <c r="T230" s="1" t="str" cm="1">
        <f t="array" aca="1" ref="T230" ca="1">INDIRECT(ADDRESS(MATCH(MAX(_xlfn._xlws.FILTER(T7:T229,T7:T229&gt;cr)),T7:T229,0)+6,1))</f>
        <v>CU14.SMD.EMX6</v>
      </c>
      <c r="U230" s="1" t="str" cm="1">
        <f t="array" aca="1" ref="U230" ca="1">INDIRECT(ADDRESS(MATCH(MIN(_xlfn._xlws.FILTER(U7:U229,T7:T229&gt;cr)),U7:U229,0)+6,1))</f>
        <v>BU01.JaccardMulti</v>
      </c>
      <c r="V230" s="6" t="str" cm="1">
        <f t="array" aca="1" ref="V230" ca="1">INDIRECT(ADDRESS(MATCH(MIN(_xlfn._xlws.FILTER(V7:V229,Y7:Y229&gt;cr)),V7:V229,0)+6,1))</f>
        <v>AI28.RPB</v>
      </c>
      <c r="W230" s="6" t="str" cm="1">
        <f t="array" aca="1" ref="W230" ca="1">INDIRECT(ADDRESS(MATCH(MIN(_xlfn._xlws.FILTER(W7:W229,Y7:Y229&gt;cr)),W7:W229,0)+6,1))</f>
        <v>AI28.RPB</v>
      </c>
      <c r="X230" s="6" t="str" cm="1">
        <f t="array" aca="1" ref="X230" ca="1">INDIRECT(ADDRESS(MATCH(MAX(_xlfn._xlws.FILTER(X7:X229,Y7:Y229&gt;cr)),X7:X229,0)+6,1))</f>
        <v>AI19.KL</v>
      </c>
      <c r="Y230" s="6" t="str" cm="1">
        <f t="array" aca="1" ref="Y230" ca="1">INDIRECT(ADDRESS(MATCH(MAX(_xlfn._xlws.FILTER(Y7:Y229,Y7:Y229&gt;cr)),Y7:Y229,0)+6,1))</f>
        <v>CI14.Amer.EMX4</v>
      </c>
      <c r="Z230" s="6" t="str" cm="1">
        <f t="array" aca="1" ref="Z230" ca="1">INDIRECT(ADDRESS(MATCH(MIN(_xlfn._xlws.FILTER(Z7:Z229,Y7:Y229&gt;cr)),Z7:Z229,0)+6,1))</f>
        <v>BU16.TAN</v>
      </c>
      <c r="AA230" s="1" t="str" cm="1">
        <f t="array" aca="1" ref="AA230" ca="1">INDIRECT(ADDRESS(MATCH(MIN(_xlfn._xlws.FILTER(AA7:AA229,AD7:AD229&gt;cr)),AA7:AA229,0)+6,1))</f>
        <v>BI22.ZSim</v>
      </c>
      <c r="AB230" s="1" t="str" cm="1">
        <f t="array" aca="1" ref="AB230" ca="1">INDIRECT(ADDRESS(MATCH(MIN(_xlfn._xlws.FILTER(AB7:AB229,AD7:AD229&gt;cr)),AB7:AB229,0)+6,1))</f>
        <v>BI22.ZSim</v>
      </c>
      <c r="AC230" s="1" t="str" cm="1">
        <f t="array" aca="1" ref="AC230" ca="1">INDIRECT(ADDRESS(MATCH(MAX(_xlfn._xlws.FILTER(AC7:AC229,AD7:AD229&gt;cr)),AC7:AC229,0)+6,1))</f>
        <v>BI22.ZSim</v>
      </c>
      <c r="AD230" s="1" t="str" cm="1">
        <f t="array" aca="1" ref="AD230" ca="1">INDIRECT(ADDRESS(MATCH(MAX(_xlfn._xlws.FILTER(AD7:AD229,AD7:AD229&gt;cr)),AD7:AD229,0)+6,1))</f>
        <v>AI01.Jaccard</v>
      </c>
      <c r="AE230" s="1" t="str" cm="1">
        <f t="array" aca="1" ref="AE230" ca="1">INDIRECT(ADDRESS(MATCH(MIN(_xlfn._xlws.FILTER(AE7:AE229,AD7:AD229&gt;cr)),AE7:AE229,0)+6,1))</f>
        <v>BU01.JaccardMulti</v>
      </c>
      <c r="AF230" s="6" t="str" cm="1">
        <f t="array" aca="1" ref="AF230" ca="1">INDIRECT(ADDRESS(MATCH(MIN(_xlfn._xlws.FILTER(AF7:AF229,AI7:AI229&gt;cr)),AF7:AF229,0)+6,1))</f>
        <v>BI22.ZSim</v>
      </c>
      <c r="AG230" s="6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6" t="str" cm="1">
        <f t="array" aca="1" ref="AJ230" ca="1">INDIRECT(ADDRESS(MATCH(MIN(_xlfn._xlws.FILTER(AJ7:AJ229,AI7:AI229&gt;cr)),AJ7:AJ229,0)+6,1))</f>
        <v>AU01.Jaccard</v>
      </c>
      <c r="AK230" s="1" t="str" cm="1">
        <f t="array" aca="1" ref="AK230" ca="1">INDIRECT(ADDRESS(MATCH(MIN(_xlfn._xlws.FILTER(AK7:AK229,AN7:AN229&gt;cr)),AK7:AK229,0)+6,1))</f>
        <v>AI05.SRC</v>
      </c>
      <c r="AL230" s="1" t="str" cm="1">
        <f t="array" aca="1" ref="AL230" ca="1">INDIRECT(ADDRESS(MATCH(MIN(_xlfn._xlws.FILTER(AL7:AL229,AN7:AN229&gt;cr)),AL7:AL229,0)+6,1))</f>
        <v>AI05.SRC</v>
      </c>
      <c r="AM230" s="1" t="str" cm="1">
        <f t="array" aca="1" ref="AM230" ca="1">INDIRECT(ADDRESS(MATCH(MAX(_xlfn._xlws.FILTER(AM7:AM229,AN7:AN229&gt;cr)),AM7:AM229,0)+6,1))</f>
        <v>BI22.ZSim</v>
      </c>
      <c r="AN230" s="1" t="str" cm="1">
        <f t="array" aca="1" ref="AN230" ca="1">INDIRECT(ADDRESS(MATCH(MAX(_xlfn._xlws.FILTER(AN7:AN229,AN7:AN229&gt;cr)),AN7:AN229,0)+6,1))</f>
        <v>AI01.Jaccard</v>
      </c>
      <c r="AO230" s="1" t="str" cm="1">
        <f t="array" aca="1" ref="AO230" ca="1">INDIRECT(ADDRESS(MATCH(MIN(_xlfn._xlws.FILTER(AO7:AO229,AN7:AN229&gt;cr)),AO7:AO229,0)+6,1))</f>
        <v>BU01.Dice</v>
      </c>
      <c r="AP230" s="6" t="str" cm="1">
        <f t="array" aca="1" ref="AP230" ca="1">INDIRECT(ADDRESS(MATCH(MIN(_xlfn._xlws.FILTER(AP7:AP229,AS7:AS229&gt;cr)),AP7:AP229,0)+6,1))</f>
        <v>AI05.SRC</v>
      </c>
      <c r="AQ230" s="6" t="str" cm="1">
        <f t="array" aca="1" ref="AQ230" ca="1">INDIRECT(ADDRESS(MATCH(MIN(_xlfn._xlws.FILTER(AQ7:AQ229,AS7:AS229&gt;cr)),AQ7:AQ229,0)+6,1))</f>
        <v>AI05.SRC</v>
      </c>
      <c r="AR230" s="6" t="str" cm="1">
        <f t="array" aca="1" ref="AR230" ca="1">INDIRECT(ADDRESS(MATCH(MAX(_xlfn._xlws.FILTER(AR7:AR229,AS7:AS229&gt;cr)),AR7:AR229,0)+6,1))</f>
        <v>BI03.IPWR</v>
      </c>
      <c r="AS230" s="6" t="str" cm="1">
        <f t="array" aca="1" ref="AS230" ca="1">INDIRECT(ADDRESS(MATCH(MAX(_xlfn._xlws.FILTER(AS7:AS229,AS7:AS229&gt;cr)),AS7:AS229,0)+6,1))</f>
        <v>AI01.Jaccard</v>
      </c>
      <c r="AT230" s="6" t="str" cm="1">
        <f t="array" aca="1" ref="AT230" ca="1">INDIRECT(ADDRESS(MATCH(MIN(_xlfn._xlws.FILTER(AT7:AT229,AS7:AS229&gt;cr)),AT7:AT229,0)+6,1))</f>
        <v>BU16.TAEven</v>
      </c>
      <c r="AU230" s="1" t="str" cm="1">
        <f t="array" aca="1" ref="AU230" ca="1">INDIRECT(ADDRESS(MATCH(MIN(_xlfn._xlws.FILTER(AU7:AU229,AX7:AX229&gt;cr)),AU7:AU229,0)+6,1))</f>
        <v>BI03.IPWR</v>
      </c>
      <c r="AV230" s="1" t="str" cm="1">
        <f t="array" aca="1" ref="AV230" ca="1">INDIRECT(ADDRESS(MATCH(MIN(_xlfn._xlws.FILTER(AV7:AV229,AX7:AX229&gt;cr)),AV7:AV229,0)+6,1))</f>
        <v>BI03.IPWR</v>
      </c>
      <c r="AW230" s="1" t="str" cm="1">
        <f t="array" aca="1" ref="AW230" ca="1">INDIRECT(ADDRESS(MATCH(MAX(_xlfn._xlws.FILTER(AW7:AW229,AX7:AX229&gt;cr)),AW7:AW229,0)+6,1))</f>
        <v>AI19.KL</v>
      </c>
      <c r="AX230" s="1" t="str" cm="1">
        <f t="array" aca="1" ref="AX230" ca="1">INDIRECT(ADDRESS(MATCH(MAX(_xlfn._xlws.FILTER(AX7:AX229,AX7:AX229&gt;cr)),AX7:AX229,0)+6,1))</f>
        <v>AI01.Jaccard</v>
      </c>
      <c r="AY230" s="1" t="str" cm="1">
        <f t="array" aca="1" ref="AY230" ca="1">INDIRECT(ADDRESS(MATCH(MIN(_xlfn._xlws.FILTER(AY7:AY229,AX7:AX229&gt;cr)),AY7:AY229,0)+6,1))</f>
        <v>AU02.Cosine</v>
      </c>
      <c r="AZ230" s="6" t="str" cm="1">
        <f t="array" aca="1" ref="AZ230" ca="1">INDIRECT(ADDRESS(MATCH(MIN(_xlfn._xlws.FILTER(AZ7:AZ229,BC7:BC229&gt;cr)),AZ7:AZ229,0)+6,1))</f>
        <v>BI22.ZSim</v>
      </c>
      <c r="BA230" s="6" t="str" cm="1">
        <f t="array" aca="1" ref="BA230" ca="1">INDIRECT(ADDRESS(MATCH(MIN(_xlfn._xlws.FILTER(BA7:BA229,BC7:BC229&gt;cr)),BA7:BA229,0)+6,1))</f>
        <v>BI22.ZSim</v>
      </c>
      <c r="BB230" s="6" t="str" cm="1">
        <f t="array" aca="1" ref="BB230" ca="1">INDIRECT(ADDRESS(MATCH(MAX(_xlfn._xlws.FILTER(BB7:BB229,BC7:BC229&gt;cr)),BB7:BB229,0)+6,1))</f>
        <v>BI22.ZSim</v>
      </c>
      <c r="BC230" s="6" t="str" cm="1">
        <f t="array" aca="1" ref="BC230" ca="1">INDIRECT(ADDRESS(MATCH(MAX(_xlfn._xlws.FILTER(BC7:BC229,BC7:BC229&gt;cr)),BC7:BC229,0)+6,1))</f>
        <v>BI09.CjacMD</v>
      </c>
      <c r="BD230" s="6" t="str" cm="1">
        <f t="array" aca="1" ref="BD230" ca="1">INDIRECT(ADDRESS(MATCH(MIN(_xlfn._xlws.FILTER(BD7:BD229,BC7:BC229&gt;cr)),BD7:BD229,0)+6,1))</f>
        <v>BU03.CPC</v>
      </c>
      <c r="BE230" s="1" t="str" cm="1">
        <f t="array" aca="1" ref="BE230" ca="1">INDIRECT(ADDRESS(MATCH(MIN(_xlfn._xlws.FILTER(BE7:BE229,BH7:BH229&gt;cr)),BE7:BE229,0)+6,1))</f>
        <v>BI22.ZSim</v>
      </c>
      <c r="BF230" s="1" t="str" cm="1">
        <f t="array" aca="1" ref="BF230" ca="1">INDIRECT(ADDRESS(MATCH(MIN(_xlfn._xlws.FILTER(BF7:BF229,BH7:BH229&gt;cr)),BF7:BF229,0)+6,1))</f>
        <v>BI22.ZSim</v>
      </c>
      <c r="BG230" s="5" t="str" cm="1">
        <f t="array" aca="1" ref="BG230" ca="1">INDIRECT(ADDRESS(MATCH(MAX(_xlfn._xlws.FILTER(BG7:BG229,BH7:BH229&gt;cr)),BG7:BG229,0)+6,1))</f>
        <v>BI22.ZSim</v>
      </c>
      <c r="BH230" s="5" t="str" cm="1">
        <f t="array" aca="1" ref="BH230" ca="1">INDIRECT(ADDRESS(MATCH(MAX(_xlfn._xlws.FILTER(BH7:BH229,BH7:BH229&gt;cr)),BH7:BH229,0)+6,1))</f>
        <v>BI08.BCFJ</v>
      </c>
      <c r="BI230" s="1" t="str" cm="1">
        <f t="array" aca="1" ref="BI230" ca="1">INDIRECT(ADDRESS(MATCH(MIN(_xlfn._xlws.FILTER(BI7:BI229,BH7:BH229&gt;cr)),BI7:BI229,0)+6,1))</f>
        <v>BU02.COD</v>
      </c>
      <c r="BJ230" s="6" t="str" cm="1">
        <f t="array" aca="1" ref="BJ230" ca="1">INDIRECT(ADDRESS(MATCH(MIN(_xlfn._xlws.FILTER(BJ7:BJ229,BM7:BM229&gt;cr)),BJ7:BJ229,0)+6,1))</f>
        <v>AI05.SRC</v>
      </c>
      <c r="BK230" s="6" t="str" cm="1">
        <f t="array" aca="1" ref="BK230" ca="1">INDIRECT(ADDRESS(MATCH(MIN(_xlfn._xlws.FILTER(BK7:BK229,BM7:BM229&gt;cr)),BK7:BK229,0)+6,1))</f>
        <v>AI05.SRC</v>
      </c>
      <c r="BL230" s="6" t="str" cm="1">
        <f t="array" aca="1" ref="BL230" ca="1">INDIRECT(ADDRESS(MATCH(MAX(_xlfn._xlws.FILTER(BL7:BL229,BM7:BM229&gt;cr)),BL7:BL229,0)+6,1))</f>
        <v>BI22.ZSim</v>
      </c>
      <c r="BM230" s="6" t="str" cm="1">
        <f t="array" aca="1" ref="BM230" ca="1">INDIRECT(ADDRESS(MATCH(MAX(_xlfn._xlws.FILTER(BM7:BM229,BM7:BM229&gt;cr)),BM7:BM229,0)+6,1))</f>
        <v>AI01.Jaccard</v>
      </c>
      <c r="BN230" s="6" t="str" cm="1">
        <f t="array" aca="1" ref="BN230" ca="1">INDIRECT(ADDRESS(MATCH(MIN(_xlfn._xlws.FILTER(BN7:BN229,BM7:BM229&gt;cr)),BN7:BN229,0)+6,1))</f>
        <v>BU01.JaccardMulti</v>
      </c>
      <c r="BO230" s="1" t="str" cm="1">
        <f t="array" aca="1" ref="BO230" ca="1">INDIRECT(ADDRESS(MATCH(MIN(_xlfn._xlws.FILTER(BO7:BO229,BR7:BR229&gt;cr)),BO7:BO229,0)+6,1))</f>
        <v>AI05.SRC</v>
      </c>
      <c r="BP230" s="1" t="str" cm="1">
        <f t="array" aca="1" ref="BP230" ca="1">INDIRECT(ADDRESS(MATCH(MIN(_xlfn._xlws.FILTER(BP7:BP229,BR7:BR229&gt;cr)),BP7:BP229,0)+6,1))</f>
        <v>AI05.SRC</v>
      </c>
      <c r="BQ230" s="1" t="str" cm="1">
        <f t="array" aca="1" ref="BQ230" ca="1">INDIRECT(ADDRESS(MATCH(MAX(_xlfn._xlws.FILTER(BQ7:BQ229,BR7:BR229&gt;cr)),BQ7:BQ229,0)+6,1))</f>
        <v>AI28.RPB</v>
      </c>
      <c r="BR230" s="1" t="str" cm="1">
        <f t="array" aca="1" ref="BR230" ca="1">INDIRECT(ADDRESS(MATCH(MAX(_xlfn._xlws.FILTER(BR7:BR229,BR7:BR229&gt;cr)),BR7:BR229,0)+6,1))</f>
        <v>CI14.SMD.Coco</v>
      </c>
      <c r="BS230" s="1" t="str" cm="1">
        <f t="array" aca="1" ref="BS230" ca="1">INDIRECT(ADDRESS(MATCH(MIN(_xlfn._xlws.FILTER(BS7:BS229,BR7:BR229&gt;cr)),BS7:BS229,0)+6,1))</f>
        <v>BU16.TAEven</v>
      </c>
      <c r="BT230" s="6" t="str" cm="1">
        <f t="array" aca="1" ref="BT230" ca="1">INDIRECT(ADDRESS(MATCH(MIN(_xlfn._xlws.FILTER(BT7:BT229,BW7:BW229&gt;cr)),BT7:BT229,0)+6,1))</f>
        <v>AI28.RPB</v>
      </c>
      <c r="BU230" s="6" t="str" cm="1">
        <f t="array" aca="1" ref="BU230" ca="1">INDIRECT(ADDRESS(MATCH(MIN(_xlfn._xlws.FILTER(BU7:BU229,BW7:BW229&gt;cr)),BU7:BU229,0)+6,1))</f>
        <v>AI28.RPB</v>
      </c>
      <c r="BV230" s="6" t="str" cm="1">
        <f t="array" aca="1" ref="BV230" ca="1">INDIRECT(ADDRESS(MATCH(MAX(_xlfn._xlws.FILTER(BV7:BV229,BW7:BW229&gt;cr)),BV7:BV229,0)+6,1))</f>
        <v>AI19.KL</v>
      </c>
      <c r="BW230" s="6" t="str" cm="1">
        <f t="array" aca="1" ref="BW230" ca="1">INDIRECT(ADDRESS(MATCH(MAX(_xlfn._xlws.FILTER(BW7:BW229,BW7:BW229&gt;cr)),BW7:BW229,0)+6,1))</f>
        <v>AI01.Jaccard</v>
      </c>
      <c r="BX230" s="6" t="str" cm="1">
        <f t="array" aca="1" ref="BX230" ca="1">INDIRECT(ADDRESS(MATCH(MIN(_xlfn._xlws.FILTER(BX7:BX229,BW7:BW229&gt;cr)),BX7:BX229,0)+6,1))</f>
        <v>BU16.TAEven</v>
      </c>
      <c r="BY230" s="1" t="str" cm="1">
        <f t="array" aca="1" ref="BY230" ca="1">INDIRECT(ADDRESS(MATCH(MIN(_xlfn._xlws.FILTER(BY7:BY229,CB7:CB229&gt;cr)),BY7:BY229,0)+6,1))</f>
        <v>BI22.ZSim</v>
      </c>
      <c r="BZ230" s="1" t="str" cm="1">
        <f t="array" aca="1" ref="BZ230" ca="1">INDIRECT(ADDRESS(MATCH(MIN(_xlfn._xlws.FILTER(BZ7:BZ229,CB7:CB229&gt;cr)),BZ7:BZ229,0)+6,1))</f>
        <v>BI22.ZSim</v>
      </c>
      <c r="CA230" s="1" t="str" cm="1">
        <f t="array" aca="1" ref="CA230" ca="1">INDIRECT(ADDRESS(MATCH(MAX(_xlfn._xlws.FILTER(CA7:CA229,CB7:CB229&gt;cr)),CA7:CA229,0)+6,1))</f>
        <v>BI22.ZSim</v>
      </c>
      <c r="CB230" s="1" t="str" cm="1">
        <f t="array" aca="1" ref="CB230" ca="1">INDIRECT(ADDRESS(MATCH(MAX(_xlfn._xlws.FILTER(CB7:CB229,CB7:CB229&gt;cr)),CB7:CB229,0)+6,1))</f>
        <v>AI01.Jaccard</v>
      </c>
      <c r="CC230" s="1" t="str" cm="1">
        <f t="array" aca="1" ref="CC230" ca="1">INDIRECT(ADDRESS(MATCH(MIN(_xlfn._xlws.FILTER(CC7:CC229,CB7:CB229&gt;cr)),CC7:CC229,0)+6,1))</f>
        <v>AU13.SMTP</v>
      </c>
      <c r="CD230" s="6" t="str" cm="1">
        <f t="array" aca="1" ref="CD230" ca="1">INDIRECT(ADDRESS(MATCH(MIN(_xlfn._xlws.FILTER(CD7:CD229,CG7:CG229&gt;cr)),CD7:CD229,0)+6,1))</f>
        <v>BI22.ZSim</v>
      </c>
      <c r="CE230" s="6" t="str" cm="1">
        <f t="array" aca="1" ref="CE230" ca="1">INDIRECT(ADDRESS(MATCH(MIN(_xlfn._xlws.FILTER(CE7:CE229,CG7:CG229&gt;cr)),CE7:CE229,0)+6,1))</f>
        <v>BI22.ZSim</v>
      </c>
      <c r="CF230" s="6" t="str" cm="1">
        <f t="array" aca="1" ref="CF230" ca="1">INDIRECT(ADDRESS(MATCH(MAX(_xlfn._xlws.FILTER(CF7:CF229,CG7:CG229&gt;cr)),CF7:CF229,0)+6,1))</f>
        <v>BI22.ZSim</v>
      </c>
      <c r="CG230" s="6" t="str" cm="1">
        <f t="array" aca="1" ref="CG230" ca="1">INDIRECT(ADDRESS(MATCH(MAX(_xlfn._xlws.FILTER(CG7:CG229,CG7:CG229&gt;cr)),CG7:CG229,0)+6,1))</f>
        <v>AI01.Jaccard</v>
      </c>
      <c r="CH230" s="6" t="str" cm="1">
        <f t="array" aca="1" ref="CH230" ca="1">INDIRECT(ADDRESS(MATCH(MIN(_xlfn._xlws.FILTER(CH7:CH229,CG7:CG229&gt;cr)),CH7:CH229,0)+6,1))</f>
        <v>AU13.SMTP</v>
      </c>
      <c r="CI230" s="1" t="str" cm="1">
        <f t="array" aca="1" ref="CI230" ca="1">INDIRECT(ADDRESS(MATCH(MIN(_xlfn._xlws.FILTER(CI7:CI229,CL7:CL229&gt;cr)),CI7:CI229,0)+6,1))</f>
        <v>AI05.SRC</v>
      </c>
      <c r="CJ230" s="1" t="str" cm="1">
        <f t="array" aca="1" ref="CJ230" ca="1">INDIRECT(ADDRESS(MATCH(MIN(_xlfn._xlws.FILTER(CJ7:CJ229,CL7:CL229&gt;cr)),CJ7:CJ229,0)+6,1))</f>
        <v>AI05.SRC</v>
      </c>
      <c r="CK230" s="1" t="str" cm="1">
        <f t="array" aca="1" ref="CK230" ca="1">INDIRECT(ADDRESS(MATCH(MAX(_xlfn._xlws.FILTER(CK7:CK229,CL7:CL229&gt;cr)),CK7:CK229,0)+6,1))</f>
        <v>BI22.ZSim</v>
      </c>
      <c r="CL230" s="1" t="str" cm="1">
        <f t="array" aca="1" ref="CL230" ca="1">INDIRECT(ADDRESS(MATCH(MAX(_xlfn._xlws.FILTER(CL7:CL229,CL7:CL229&gt;cr)),CL7:CL229,0)+6,1))</f>
        <v>AI01.Jaccard</v>
      </c>
      <c r="CM230" s="1" t="str" cm="1">
        <f t="array" aca="1" ref="CM230" ca="1">INDIRECT(ADDRESS(MATCH(MIN(_xlfn._xlws.FILTER(CM7:CM229,CL7:CL229&gt;cr)),CM7:CM229,0)+6,1))</f>
        <v>AU13.SMTP</v>
      </c>
      <c r="CN230" s="6" t="str" cm="1">
        <f t="array" aca="1" ref="CN230" ca="1">INDIRECT(ADDRESS(MATCH(MIN(_xlfn._xlws.FILTER(CN7:CN229,CQ7:CQ229&gt;cr)),CN7:CN229,0)+6,1))</f>
        <v>BI03.IPWR</v>
      </c>
      <c r="CO230" s="6" t="str" cm="1">
        <f t="array" aca="1" ref="CO230" ca="1">INDIRECT(ADDRESS(MATCH(MIN(_xlfn._xlws.FILTER(CO7:CO229,CQ7:CQ229&gt;cr)),CO7:CO229,0)+6,1))</f>
        <v>BI03.IPWR</v>
      </c>
      <c r="CP230" s="6" t="str" cm="1">
        <f t="array" aca="1" ref="CP230" ca="1">INDIRECT(ADDRESS(MATCH(MAX(_xlfn._xlws.FILTER(CP7:CP229,CQ7:CQ229&gt;cr)),CP7:CP229,0)+6,1))</f>
        <v>BI03.IPWR</v>
      </c>
      <c r="CQ230" s="6" t="str" cm="1">
        <f t="array" aca="1" ref="CQ230" ca="1">INDIRECT(ADDRESS(MATCH(MAX(_xlfn._xlws.FILTER(CQ7:CQ229,CQ7:CQ229&gt;cr)),CQ7:CQ229,0)+6,1))</f>
        <v>AI01.Jaccard</v>
      </c>
      <c r="CR230" s="6" t="str" cm="1">
        <f t="array" aca="1" ref="CR230" ca="1">INDIRECT(ADDRESS(MATCH(MIN(_xlfn._xlws.FILTER(CR7:CR229,CQ7:CQ229&gt;cr)),CR7:CR229,0)+6,1))</f>
        <v>AU13.SMTP</v>
      </c>
      <c r="CS230" s="1" t="str" cm="1">
        <f t="array" aca="1" ref="CS230" ca="1">INDIRECT(ADDRESS(MATCH(MIN(_xlfn._xlws.FILTER(CS7:CS229,CV7:CV229&gt;cr)),CS7:CS229,0)+6,1))</f>
        <v>BI03.IPWR</v>
      </c>
      <c r="CT230" s="1" t="str" cm="1">
        <f t="array" aca="1" ref="CT230" ca="1">INDIRECT(ADDRESS(MATCH(MIN(_xlfn._xlws.FILTER(CT7:CT229,CV7:CV229&gt;cr)),CT7:CT229,0)+6,1))</f>
        <v>BI03.IPWR</v>
      </c>
      <c r="CU230" s="1" t="str" cm="1">
        <f t="array" aca="1" ref="CU230" ca="1">INDIRECT(ADDRESS(MATCH(MAX(_xlfn._xlws.FILTER(CU7:CU229,CV7:CV229&gt;cr)),CU7:CU229,0)+6,1))</f>
        <v>AI19.KL</v>
      </c>
      <c r="CV230" s="1" t="str" cm="1">
        <f t="array" aca="1" ref="CV230" ca="1">INDIRECT(ADDRESS(MATCH(MAX(_xlfn._xlws.FILTER(CV7:CV229,CV7:CV229&gt;cr)),CV7:CV229,0)+6,1))</f>
        <v>AI01.Jaccard</v>
      </c>
      <c r="CW230" s="1" t="str" cm="1">
        <f t="array" aca="1" ref="CW230" ca="1">INDIRECT(ADDRESS(MATCH(MIN(_xlfn._xlws.FILTER(CW7:CW229,CV7:CV229&gt;cr)),CW7:CW229,0)+6,1))</f>
        <v>AU13.SMTP</v>
      </c>
      <c r="CX230" s="6" t="str" cm="1">
        <f t="array" aca="1" ref="CX230" ca="1">INDIRECT(ADDRESS(MATCH(MIN(_xlfn._xlws.FILTER(CX7:CX229,DA7:DA229&gt;cr)),CX7:CX229,0)+6,1))</f>
        <v>BI22.ZSim</v>
      </c>
      <c r="CY230" s="6" t="str" cm="1">
        <f t="array" aca="1" ref="CY230" ca="1">INDIRECT(ADDRESS(MATCH(MIN(_xlfn._xlws.FILTER(CY7:CY229,DA7:DA229&gt;cr)),CY7:CY229,0)+6,1))</f>
        <v>BI22.ZSim</v>
      </c>
      <c r="CZ230" s="6" t="str" cm="1">
        <f t="array" aca="1" ref="CZ230" ca="1">INDIRECT(ADDRESS(MATCH(MAX(_xlfn._xlws.FILTER(CZ7:CZ229,DA7:DA229&gt;cr)),CZ7:CZ229,0)+6,1))</f>
        <v>BI22.ZSim</v>
      </c>
      <c r="DA230" s="6" t="str" cm="1">
        <f t="array" aca="1" ref="DA230" ca="1">INDIRECT(ADDRESS(MATCH(MAX(_xlfn._xlws.FILTER(DA7:DA229,DA7:DA229&gt;cr)),DA7:DA229,0)+6,1))</f>
        <v>AI01.Jaccard</v>
      </c>
      <c r="DB230" s="6" t="str" cm="1">
        <f t="array" aca="1" ref="DB230" ca="1">INDIRECT(ADDRESS(MATCH(MIN(_xlfn._xlws.FILTER(DB7:DB229,DA7:DA229&gt;cr)),DB7:DB229,0)+6,1))</f>
        <v>AU13.SMTP</v>
      </c>
      <c r="DC230" s="1" t="str" cm="1">
        <f t="array" aca="1" ref="DC230" ca="1">INDIRECT(ADDRESS(MATCH(MIN(_xlfn._xlws.FILTER(DC7:DC229,DF7:DF229&gt;cr)),DC7:DC229,0)+6,1))</f>
        <v>BI22.ZSim</v>
      </c>
      <c r="DD230" s="1" t="str" cm="1">
        <f t="array" aca="1" ref="DD230" ca="1">INDIRECT(ADDRESS(MATCH(MIN(_xlfn._xlws.FILTER(DD7:DD229,DF7:DF229&gt;cr)),DD7:DD229,0)+6,1))</f>
        <v>BI22.ZSim</v>
      </c>
      <c r="DE230" s="1" t="str" cm="1">
        <f t="array" aca="1" ref="DE230" ca="1">INDIRECT(ADDRESS(MATCH(MAX(_xlfn._xlws.FILTER(DE7:DE229,DF7:DF229&gt;cr)),DE7:DE229,0)+6,1))</f>
        <v>BI22.ZSim</v>
      </c>
      <c r="DF230" s="1" t="str" cm="1">
        <f t="array" aca="1" ref="DF230" ca="1">INDIRECT(ADDRESS(MATCH(MAX(_xlfn._xlws.FILTER(DF7:DF229,DF7:DF229&gt;cr)),DF7:DF229,0)+6,1))</f>
        <v>BI01.Dice</v>
      </c>
      <c r="DG230" s="1" t="str" cm="1">
        <f t="array" aca="1" ref="DG230" ca="1">INDIRECT(ADDRESS(MATCH(MIN(_xlfn._xlws.FILTER(DG7:DG229,DF7:DF229&gt;cr)),DG7:DG229,0)+6,1))</f>
        <v>AU13.SMTP</v>
      </c>
      <c r="DH230" s="6" t="str" cm="1">
        <f t="array" aca="1" ref="DH230" ca="1">INDIRECT(ADDRESS(MATCH(MIN(_xlfn._xlws.FILTER(DH7:DH229,DK7:DK229&gt;cr)),DH7:DH229,0)+6,1))</f>
        <v>AI05.SRC</v>
      </c>
      <c r="DI230" s="6" t="str" cm="1">
        <f t="array" aca="1" ref="DI230" ca="1">INDIRECT(ADDRESS(MATCH(MIN(_xlfn._xlws.FILTER(DI7:DI229,DK7:DK229&gt;cr)),DI7:DI229,0)+6,1))</f>
        <v>AI05.SRC</v>
      </c>
      <c r="DJ230" s="6" t="str" cm="1">
        <f t="array" aca="1" ref="DJ230" ca="1">INDIRECT(ADDRESS(MATCH(MAX(_xlfn._xlws.FILTER(DJ7:DJ229,DK7:DK229&gt;cr)),DJ7:DJ229,0)+6,1))</f>
        <v>BI22.ZSim</v>
      </c>
      <c r="DK230" s="6" t="str" cm="1">
        <f t="array" aca="1" ref="DK230" ca="1">INDIRECT(ADDRESS(MATCH(MAX(_xlfn._xlws.FILTER(DK7:DK229,DK7:DK229&gt;cr)),DK7:DK229,0)+6,1))</f>
        <v>CI14.SMD.EMX3</v>
      </c>
      <c r="DL230" s="6" t="str" cm="1">
        <f t="array" aca="1" ref="DL230" ca="1">INDIRECT(ADDRESS(MATCH(MIN(_xlfn._xlws.FILTER(DL7:DL229,DK7:DK229&gt;cr)),DL7:DL229,0)+6,1))</f>
        <v>AU13.SMTP</v>
      </c>
      <c r="DM230" s="1" t="str" cm="1">
        <f t="array" aca="1" ref="DM230" ca="1">INDIRECT(ADDRESS(MATCH(MIN(_xlfn._xlws.FILTER(DM7:DM229,DP7:DP229&gt;cr)),DM7:DM229,0)+6,1))</f>
        <v>AI05.SRC</v>
      </c>
      <c r="DN230" s="1" t="str" cm="1">
        <f t="array" aca="1" ref="DN230" ca="1">INDIRECT(ADDRESS(MATCH(MIN(_xlfn._xlws.FILTER(DN7:DN229,DP7:DP229&gt;cr)),DN7:DN229,0)+6,1))</f>
        <v>AI05.SRC</v>
      </c>
      <c r="DO230" s="1" t="str" cm="1">
        <f t="array" aca="1" ref="DO230" ca="1">INDIRECT(ADDRESS(MATCH(MAX(_xlfn._xlws.FILTER(DO7:DO229,DP7:DP229&gt;cr)),DO7:DO229,0)+6,1))</f>
        <v>AI28.RPB</v>
      </c>
      <c r="DP230" s="1" t="str" cm="1">
        <f t="array" aca="1" ref="DP230" ca="1">INDIRECT(ADDRESS(MATCH(MAX(_xlfn._xlws.FILTER(DP7:DP229,DP7:DP229&gt;cr)),DP7:DP229,0)+6,1))</f>
        <v>AI01.Jaccard</v>
      </c>
      <c r="DQ230" s="1" t="str" cm="1">
        <f t="array" aca="1" ref="DQ230" ca="1">INDIRECT(ADDRESS(MATCH(MIN(_xlfn._xlws.FILTER(DQ7:DQ229,DP7:DP229&gt;cr)),DQ7:DQ229,0)+6,1))</f>
        <v>AU13.SMTP</v>
      </c>
      <c r="DR230" s="6" t="str" cm="1">
        <f t="array" aca="1" ref="DR230" ca="1">INDIRECT(ADDRESS(MATCH(MIN(_xlfn._xlws.FILTER(DR7:DR229,DU7:DU229&gt;cr)),DR7:DR229,0)+6,1))</f>
        <v>BI03.IPWR</v>
      </c>
      <c r="DS230" s="6" t="str" cm="1">
        <f t="array" aca="1" ref="DS230" ca="1">INDIRECT(ADDRESS(MATCH(MIN(_xlfn._xlws.FILTER(DS7:DS229,DU7:DU229&gt;cr)),DS7:DS229,0)+6,1))</f>
        <v>BI03.IPWR</v>
      </c>
      <c r="DT230" s="6" t="str" cm="1">
        <f t="array" aca="1" ref="DT230" ca="1">INDIRECT(ADDRESS(MATCH(MAX(_xlfn._xlws.FILTER(DT7:DT229,DU7:DU229&gt;cr)),DT7:DT229,0)+6,1))</f>
        <v>AI19.KL</v>
      </c>
      <c r="DU230" s="6" t="str" cm="1">
        <f t="array" aca="1" ref="DU230" ca="1">INDIRECT(ADDRESS(MATCH(MAX(_xlfn._xlws.FILTER(DU7:DU229,DU7:DU229&gt;cr)),DU7:DU229,0)+6,1))</f>
        <v>AI01.Jaccard</v>
      </c>
      <c r="DV230" s="6" t="str" cm="1">
        <f t="array" aca="1" ref="DV230" ca="1">INDIRECT(ADDRESS(MATCH(MIN(_xlfn._xlws.FILTER(DV7:DV229,DU7:DU229&gt;cr)),DV7:DV229,0)+6,1))</f>
        <v>AU13.SMTP</v>
      </c>
      <c r="DW230" s="1" t="e" cm="1" vm="1">
        <f t="array" aca="1" ref="DW230" ca="1">INDIRECT(ADDRESS(MATCH(MIN(_xlfn._xlws.FILTER(DW7:DW229,DZ7:DZ229&gt;cr)),DW7:DW229,0)+6,1))</f>
        <v>#VALUE!</v>
      </c>
      <c r="DX230" s="1" t="e" cm="1" vm="1">
        <f t="array" aca="1" ref="DX230" ca="1">INDIRECT(ADDRESS(MATCH(MIN(_xlfn._xlws.FILTER(DX7:DX229,DZ7:DZ229&gt;cr)),DX7:DX229,0)+6,1))</f>
        <v>#VALUE!</v>
      </c>
      <c r="DY230" s="1" t="e" cm="1" vm="1">
        <f t="array" aca="1" ref="DY230" ca="1">INDIRECT(ADDRESS(MATCH(MAX(_xlfn._xlws.FILTER(DY7:DY229,DZ7:DZ229&gt;cr)),DY7:DY229,0)+6,1))</f>
        <v>#VALUE!</v>
      </c>
      <c r="DZ230" s="1" t="e" cm="1" vm="1">
        <f t="array" aca="1" ref="DZ230" ca="1">INDIRECT(ADDRESS(MATCH(MAX(_xlfn._xlws.FILTER(DZ7:DZ229,DZ7:DZ229&gt;cr)),DZ7:DZ229,0)+6,1))</f>
        <v>#VALUE!</v>
      </c>
      <c r="EA230" s="1" t="e" cm="1" vm="1">
        <f t="array" aca="1" ref="EA230" ca="1">INDIRECT(ADDRESS(MATCH(MIN(_xlfn._xlws.FILTER(EA7:EA229,DZ7:DZ229&gt;cr)),EA7:EA229,0)+6,1))</f>
        <v>#VALUE!</v>
      </c>
      <c r="EB230" s="6" t="e" cm="1" vm="1">
        <f t="array" aca="1" ref="EB230" ca="1">INDIRECT(ADDRESS(MATCH(MIN(_xlfn._xlws.FILTER(EB7:EB229,EE7:EE229&gt;cr)),EB7:EB229,0)+6,1))</f>
        <v>#VALUE!</v>
      </c>
      <c r="EC230" s="6" t="e" cm="1" vm="1">
        <f t="array" aca="1" ref="EC230" ca="1">INDIRECT(ADDRESS(MATCH(MIN(_xlfn._xlws.FILTER(EC7:EC229,EE7:EE229&gt;cr)),EC7:EC229,0)+6,1))</f>
        <v>#VALUE!</v>
      </c>
      <c r="ED230" s="6" t="e" cm="1" vm="1">
        <f t="array" aca="1" ref="ED230" ca="1">INDIRECT(ADDRESS(MATCH(MAX(_xlfn._xlws.FILTER(ED7:ED229,EE7:EE229&gt;cr)),ED7:ED229,0)+6,1))</f>
        <v>#VALUE!</v>
      </c>
      <c r="EE230" s="6" t="e" cm="1" vm="1">
        <f t="array" aca="1" ref="EE230" ca="1">INDIRECT(ADDRESS(MATCH(MAX(_xlfn._xlws.FILTER(EE7:EE229,EE7:EE229&gt;cr)),EE7:EE229,0)+6,1))</f>
        <v>#VALUE!</v>
      </c>
      <c r="EF230" s="6" t="e" cm="1" vm="1">
        <f t="array" aca="1" ref="EF230" ca="1">INDIRECT(ADDRESS(MATCH(MIN(_xlfn._xlws.FILTER(EF7:EF229,EE7:EE229&gt;cr)),EF7:EF229,0)+6,1))</f>
        <v>#VALUE!</v>
      </c>
      <c r="EG230" s="1" t="str" cm="1">
        <f t="array" aca="1" ref="EG230" ca="1">INDIRECT(ADDRESS(MATCH(MIN(_xlfn._xlws.FILTER(EG7:EG229,EJ7:EJ229&gt;cr)),EG7:EG229,0)+6,1))</f>
        <v>BI14.AmerJ</v>
      </c>
      <c r="EH230" s="1" t="str" cm="1">
        <f t="array" aca="1" ref="EH230" ca="1">INDIRECT(ADDRESS(MATCH(MIN(_xlfn._xlws.FILTER(EH7:EH229,EJ7:EJ229&gt;cr)),EH7:EH229,0)+6,1))</f>
        <v>BI14.AmerJ</v>
      </c>
      <c r="EI230" s="1" t="str" cm="1">
        <f t="array" aca="1" ref="EI230" ca="1">INDIRECT(ADDRESS(MATCH(MAX(_xlfn._xlws.FILTER(EI7:EI229,EJ7:EJ229&gt;cr)),EI7:EI229,0)+6,1))</f>
        <v>BI07.PSSJ</v>
      </c>
      <c r="EJ230" s="1" t="str" cm="1">
        <f t="array" aca="1" ref="EJ230" ca="1">INDIRECT(ADDRESS(MATCH(MAX(_xlfn._xlws.FILTER(EJ7:EJ229,EJ7:EJ229&gt;cr)),EJ7:EJ229,0)+6,1))</f>
        <v>BI14.Amer</v>
      </c>
      <c r="EK230" s="1" t="str" cm="1">
        <f t="array" aca="1" ref="EK230" ca="1">INDIRECT(ADDRESS(MATCH(MIN(_xlfn._xlws.FILTER(EK7:EK229,EJ7:EJ229&gt;cr)),EK7:EK229,0)+6,1))</f>
        <v>AU16.TA</v>
      </c>
      <c r="EL230" s="6" t="e" cm="1" vm="1">
        <f t="array" aca="1" ref="EL230" ca="1">INDIRECT(ADDRESS(MATCH(MIN(_xlfn._xlws.FILTER(EL7:EL229,EO7:EO229&gt;cr)),EL7:EL229,0)+6,1))</f>
        <v>#VALUE!</v>
      </c>
      <c r="EM230" s="6" t="e" cm="1" vm="1">
        <f t="array" aca="1" ref="EM230" ca="1">INDIRECT(ADDRESS(MATCH(MIN(_xlfn._xlws.FILTER(EM7:EM229,EO7:EO229&gt;cr)),EM7:EM229,0)+6,1))</f>
        <v>#VALUE!</v>
      </c>
      <c r="EN230" s="6" t="e" cm="1" vm="1">
        <f t="array" aca="1" ref="EN230" ca="1">INDIRECT(ADDRESS(MATCH(MAX(_xlfn._xlws.FILTER(EN7:EN229,EO7:EO229&gt;cr)),EN7:EN229,0)+6,1))</f>
        <v>#VALUE!</v>
      </c>
      <c r="EO230" s="6" t="e" cm="1" vm="1">
        <f t="array" aca="1" ref="EO230" ca="1">INDIRECT(ADDRESS(MATCH(MAX(_xlfn._xlws.FILTER(EO7:EO229,EO7:EO229&gt;cr)),EO7:EO229,0)+6,1))</f>
        <v>#VALUE!</v>
      </c>
      <c r="EP230" s="6" t="e" cm="1" vm="1">
        <f t="array" aca="1" ref="EP230" ca="1">INDIRECT(ADDRESS(MATCH(MIN(_xlfn._xlws.FILTER(EP7:EP229,EO7:EO229&gt;cr)),EP7:EP229,0)+6,1))</f>
        <v>#VALUE!</v>
      </c>
      <c r="EQ230" s="1" t="e" cm="1" vm="1">
        <f t="array" aca="1" ref="EQ230" ca="1">INDIRECT(ADDRESS(MATCH(MIN(_xlfn._xlws.FILTER(EQ7:EQ229,ET7:ET229&gt;cr)),EQ7:EQ229,0)+6,1))</f>
        <v>#VALUE!</v>
      </c>
      <c r="ER230" s="1" t="e" cm="1" vm="1">
        <f t="array" aca="1" ref="ER230" ca="1">INDIRECT(ADDRESS(MATCH(MIN(_xlfn._xlws.FILTER(ER7:ER229,ET7:ET229&gt;cr)),ER7:ER229,0)+6,1))</f>
        <v>#VALUE!</v>
      </c>
      <c r="ES230" s="1" t="e" cm="1" vm="1">
        <f t="array" aca="1" ref="ES230" ca="1">INDIRECT(ADDRESS(MATCH(MAX(_xlfn._xlws.FILTER(ES7:ES229,ET7:ET229&gt;cr)),ES7:ES229,0)+6,1))</f>
        <v>#VALUE!</v>
      </c>
      <c r="ET230" s="1" t="e" cm="1" vm="1">
        <f t="array" aca="1" ref="ET230" ca="1">INDIRECT(ADDRESS(MATCH(MAX(_xlfn._xlws.FILTER(ET7:ET229,ET7:ET229&gt;cr)),ET7:ET229,0)+6,1))</f>
        <v>#VALUE!</v>
      </c>
      <c r="EU230" s="1" t="e" cm="1" vm="1">
        <f t="array" aca="1" ref="EU230" ca="1">INDIRECT(ADDRESS(MATCH(MIN(_xlfn._xlws.FILTER(EU7:EU229,ET7:ET229&gt;cr)),EU7:EU229,0)+6,1))</f>
        <v>#VALUE!</v>
      </c>
      <c r="EV230" s="9" t="str" cm="1">
        <f t="array" aca="1" ref="EV230" ca="1">INDIRECT(ADDRESS(MATCH(MIN(_xlfn.LET(_xlpm.x,IF(ISNUMBER(EV7:EV229),EV7:EV229),_xlpm.y,IF(ISNUMBER(EY7:EY229),EY7:EY229),_xlfn._xlws.FILTER(_xlpm.x,_xlpm.y&gt;cr))),EV7:EV229,0)+6,1))</f>
        <v>BI03.IPWR</v>
      </c>
      <c r="EW230" s="9" t="str" cm="1">
        <f t="array" aca="1" ref="EW230" ca="1">INDIRECT(ADDRESS(MATCH(MIN(_xlfn.LET(_xlpm.x,IF(ISNUMBER(EW7:EW229),EW7:EW229),_xlpm.y,IF(ISNUMBER(EY7:EY229),EY7:EY229),_xlfn._xlws.FILTER(_xlpm.x,_xlpm.y&gt;cr))),EW7:EW229,0)+6,1))</f>
        <v>BI03.IPWR</v>
      </c>
      <c r="EX230" s="9" t="str" cm="1">
        <f t="array" aca="1" ref="EX230" ca="1">INDIRECT(ADDRESS(MATCH(MAX(_xlfn.LET(_xlpm.x,IF(ISNUMBER(EX7:EX229),EX7:EX229),_xlpm.y,IF(ISNUMBER(EY7:EY229),EY7:EY229),_xlfn._xlws.FILTER(_xlpm.x,_xlpm.y&gt;cr))),EX7:EX229,0)+6,1))</f>
        <v>BI22.ZSim</v>
      </c>
      <c r="EY230" s="9" t="str" cm="1">
        <f t="array" aca="1" ref="EY230" ca="1">INDIRECT(ADDRESS(MATCH(MAX(_xlfn.LET(_xlpm.x,IF(ISNUMBER(EY7:EY229),EY7:EY229),_xlpm.y,IF(ISNUMBER(EY7:EY229),EY7:EY229),_xlfn._xlws.FILTER(_xlpm.x,_xlpm.y&gt;cr))),EY7:EY229,0)+6,1))</f>
        <v>CU14.SMD.EMX5</v>
      </c>
      <c r="EZ230" s="9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x14ac:dyDescent="0.2">
      <c r="A231" s="7" t="s">
        <v>234</v>
      </c>
      <c r="B231" s="6" t="str" cm="1">
        <f t="array" aca="1" ref="B231" ca="1">INDIRECT(ADDRESS(MATCH(SMALL(_xlfn._xlws.FILTER(B7:B229,E7:E229&gt;cr),2),B7:B229,0)+6,1))</f>
        <v>CI14.Amer.EMX1</v>
      </c>
      <c r="C231" s="6" t="str" cm="1">
        <f t="array" aca="1" ref="C231" ca="1">INDIRECT(ADDRESS(MATCH(SMALL(_xlfn._xlws.FILTER(C7:C229,E7:E229&gt;cr),2),C7:C229,0)+6,1))</f>
        <v>BI22.ESim3</v>
      </c>
      <c r="D231" s="6" t="str" cm="1">
        <f t="array" aca="1" ref="D231" ca="1">INDIRECT(ADDRESS(MATCH(LARGE(_xlfn._xlws.FILTER(D7:D229,E7:E229&gt;cr),2),D7:D229,0)+6,1))</f>
        <v>CI14.Amer.EMX1</v>
      </c>
      <c r="E231" s="6" t="str" cm="1">
        <f t="array" aca="1" ref="E231" ca="1">INDIRECT(ADDRESS(MATCH(LARGE(_xlfn._xlws.FILTER(E7:E229,E7:E229&gt;cr),2),E7:E229,0)+6,1))</f>
        <v>AI01.Jaccard</v>
      </c>
      <c r="F231" s="6" t="str" cm="1">
        <f t="array" aca="1" ref="F231" ca="1">INDIRECT(ADDRESS(MATCH(SMALL(_xlfn._xlws.FILTER(F7:F229,E7:E229&gt;cr),2),F7:F229,0)+6,1))</f>
        <v>AU13.SMTP</v>
      </c>
      <c r="G231" s="1" t="str" cm="1">
        <f t="array" aca="1" ref="G231" ca="1">INDIRECT(ADDRESS(MATCH(SMALL(_xlfn._xlws.FILTER(G7:G229,J7:J229&gt;cr),2),G7:G229,0)+6,1))</f>
        <v>AI05.SRC</v>
      </c>
      <c r="H231" s="1" t="str" cm="1">
        <f t="array" aca="1" ref="H231" ca="1">INDIRECT(ADDRESS(MATCH(SMALL(_xlfn._xlws.FILTER(H7:H229,J7:J229&gt;cr),2),H7:H229,0)+6,1))</f>
        <v>AI05.SRC</v>
      </c>
      <c r="I231" s="5" t="str" cm="1">
        <f t="array" aca="1" ref="I231" ca="1">INDIRECT(ADDRESS(MATCH(LARGE(_xlfn._xlws.FILTER(I7:I229,J7:J229&gt;cr),2),I7:I229,0)+6,1))</f>
        <v>CI14.Amer.EMX1</v>
      </c>
      <c r="J231" s="5" t="str" cm="1">
        <f t="array" aca="1" ref="J231" ca="1">INDIRECT(ADDRESS(MATCH(LARGE(_xlfn._xlws.FILTER(J7:J229,J7:J229&gt;cr),2),J7:J229,0)+6,1))</f>
        <v>AI01.Jaccard</v>
      </c>
      <c r="K231" s="1" t="str" cm="1">
        <f t="array" aca="1" ref="K231" ca="1">INDIRECT(ADDRESS(MATCH(SMALL(_xlfn._xlws.FILTER(K7:K229,J7:J229&gt;cr),2),K7:K229,0)+6,1))</f>
        <v>BU16.TAN</v>
      </c>
      <c r="L231" s="6" t="str" cm="1">
        <f t="array" aca="1" ref="L231" ca="1">INDIRECT(ADDRESS(MATCH(SMALL(_xlfn._xlws.FILTER(L7:L229,O7:O229&gt;cr),2),L7:L229,0)+6,1))</f>
        <v>BI22.ZSim</v>
      </c>
      <c r="M231" s="6" t="str" cm="1">
        <f t="array" aca="1" ref="M231" ca="1">INDIRECT(ADDRESS(MATCH(SMALL(_xlfn._xlws.FILTER(M7:M229,O7:O229&gt;cr),2),M7:M229,0)+6,1))</f>
        <v>BI22.ZSim</v>
      </c>
      <c r="N231" s="6" t="str" cm="1">
        <f t="array" aca="1" ref="N231" ca="1">INDIRECT(ADDRESS(MATCH(LARGE(_xlfn._xlws.FILTER(N7:N229,O7:O229&gt;cr),2),N7:N229,0)+6,1))</f>
        <v>BI07.PSSJ</v>
      </c>
      <c r="O231" s="6" t="str" cm="1">
        <f t="array" aca="1" ref="O231" ca="1">INDIRECT(ADDRESS(MATCH(LARGE(_xlfn._xlws.FILTER(O7:O229,O7:O229&gt;cr),2),O7:O229,0)+6,1))</f>
        <v>AI01.Jaccard</v>
      </c>
      <c r="P231" s="6" t="str" cm="1">
        <f t="array" aca="1" ref="P231" ca="1">INDIRECT(ADDRESS(MATCH(SMALL(_xlfn._xlws.FILTER(P7:P229,O7:O229&gt;cr),2),P7:P229,0)+6,1))</f>
        <v>BU01.RelevantJaccard</v>
      </c>
      <c r="Q231" s="1" t="str" cm="1">
        <f t="array" aca="1" ref="Q231" ca="1">INDIRECT(ADDRESS(MATCH(SMALL(_xlfn._xlws.FILTER(Q7:Q229,T7:T229&gt;cr),2),Q7:Q229,0)+6,1))</f>
        <v>AI05.SRC</v>
      </c>
      <c r="R231" s="1" t="str" cm="1">
        <f t="array" aca="1" ref="R231" ca="1">INDIRECT(ADDRESS(MATCH(SMALL(_xlfn._xlws.FILTER(R7:R229,T7:T229&gt;cr),2),R7:R229,0)+6,1))</f>
        <v>AI28.RPB</v>
      </c>
      <c r="S231" s="1" t="str" cm="1">
        <f t="array" aca="1" ref="S231" ca="1">INDIRECT(ADDRESS(MATCH(LARGE(_xlfn._xlws.FILTER(S7:S229,T7:T229&gt;cr),2),S7:S229,0)+6,1))</f>
        <v>CI14.Amer.Coco</v>
      </c>
      <c r="T231" s="1" t="str" cm="1">
        <f t="array" aca="1" ref="T231" ca="1">INDIRECT(ADDRESS(MATCH(LARGE(_xlfn._xlws.FILTER(T7:T229,T7:T229&gt;cr),2),T7:T229,0)+6,1))</f>
        <v>AI01.Jaccard</v>
      </c>
      <c r="U231" s="1" t="str" cm="1">
        <f t="array" aca="1" ref="U231" ca="1">INDIRECT(ADDRESS(MATCH(SMALL(_xlfn._xlws.FILTER(U7:U229,T7:T229&gt;cr),2),U7:U229,0)+6,1))</f>
        <v>BU01.Dice</v>
      </c>
      <c r="V231" s="6" t="str" cm="1">
        <f t="array" aca="1" ref="V231" ca="1">INDIRECT(ADDRESS(MATCH(SMALL(_xlfn._xlws.FILTER(V7:V229,Y7:Y229&gt;cr),2),V7:V229,0)+6,1))</f>
        <v>BI22.ESim2</v>
      </c>
      <c r="W231" s="6" t="str" cm="1">
        <f t="array" aca="1" ref="W231" ca="1">INDIRECT(ADDRESS(MATCH(SMALL(_xlfn._xlws.FILTER(W7:W229,Y7:Y229&gt;cr),2),W7:W229,0)+6,1))</f>
        <v>BI22.ESim2</v>
      </c>
      <c r="X231" s="6" t="str" cm="1">
        <f t="array" aca="1" ref="X231" ca="1">INDIRECT(ADDRESS(MATCH(LARGE(_xlfn._xlws.FILTER(X7:X229,Y7:Y229&gt;cr),2),X7:X229,0)+6,1))</f>
        <v>AI28.RPB</v>
      </c>
      <c r="Y231" s="6" t="str" cm="1">
        <f t="array" aca="1" ref="Y231" ca="1">INDIRECT(ADDRESS(MATCH(LARGE(_xlfn._xlws.FILTER(Y7:Y229,Y7:Y229&gt;cr),2),Y7:Y229,0)+6,1))</f>
        <v>AI01.Jaccard</v>
      </c>
      <c r="Z231" s="6" t="str" cm="1">
        <f t="array" aca="1" ref="Z231" ca="1">INDIRECT(ADDRESS(MATCH(SMALL(_xlfn._xlws.FILTER(Z7:Z229,Y7:Y229&gt;cr),2),Z7:Z229,0)+6,1))</f>
        <v>AU13.SMTP</v>
      </c>
      <c r="AA231" s="1" t="str" cm="1">
        <f t="array" aca="1" ref="AA231" ca="1">INDIRECT(ADDRESS(MATCH(SMALL(_xlfn._xlws.FILTER(AA7:AA229,AD7:AD229&gt;cr),2),AA7:AA229,0)+6,1))</f>
        <v>CI14.Amer.EMX1</v>
      </c>
      <c r="AB231" s="1" t="str" cm="1">
        <f t="array" aca="1" ref="AB231" ca="1">INDIRECT(ADDRESS(MATCH(SMALL(_xlfn._xlws.FILTER(AB7:AB229,AD7:AD229&gt;cr),2),AB7:AB229,0)+6,1))</f>
        <v>BI22.ESim3</v>
      </c>
      <c r="AC231" s="1" t="str" cm="1">
        <f t="array" aca="1" ref="AC231" ca="1">INDIRECT(ADDRESS(MATCH(LARGE(_xlfn._xlws.FILTER(AC7:AC229,AD7:AD229&gt;cr),2),AC7:AC229,0)+6,1))</f>
        <v>BI14.QTIJ</v>
      </c>
      <c r="AD231" s="1" t="str" cm="1">
        <f t="array" aca="1" ref="AD231" ca="1">INDIRECT(ADDRESS(MATCH(LARGE(_xlfn._xlws.FILTER(AD7:AD229,AD7:AD229&gt;cr),2),AD7:AD229,0)+6,1))</f>
        <v>AI01.Jaccard</v>
      </c>
      <c r="AE231" s="1" t="str" cm="1">
        <f t="array" aca="1" ref="AE231" ca="1">INDIRECT(ADDRESS(MATCH(SMALL(_xlfn._xlws.FILTER(AE7:AE229,AD7:AD229&gt;cr),2),AE7:AE229,0)+6,1))</f>
        <v>BU01.PNCR</v>
      </c>
      <c r="AF231" s="6" t="str" cm="1">
        <f t="array" aca="1" ref="AF231" ca="1">INDIRECT(ADDRESS(MATCH(SMALL(_xlfn._xlws.FILTER(AF7:AF229,AI7:AI229&gt;cr),2),AF7:AF229,0)+6,1))</f>
        <v>AI05.SRC</v>
      </c>
      <c r="AG231" s="6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6" t="str" cm="1">
        <f t="array" aca="1" ref="AJ231" ca="1">INDIRECT(ADDRESS(MATCH(SMALL(_xlfn._xlws.FILTER(AJ7:AJ229,AI7:AI229&gt;cr),2),AJ7:AJ229,0)+6,1))</f>
        <v>BU03.CPC</v>
      </c>
      <c r="AK231" s="1" t="str" cm="1">
        <f t="array" aca="1" ref="AK231" ca="1">INDIRECT(ADDRESS(MATCH(SMALL(_xlfn._xlws.FILTER(AK7:AK229,AN7:AN229&gt;cr),2),AK7:AK229,0)+6,1))</f>
        <v>BI22.ZSim</v>
      </c>
      <c r="AL231" s="1" t="str" cm="1">
        <f t="array" aca="1" ref="AL231" ca="1">INDIRECT(ADDRESS(MATCH(SMALL(_xlfn._xlws.FILTER(AL7:AL229,AN7:AN229&gt;cr),2),AL7:AL229,0)+6,1))</f>
        <v>BI22.ZSim</v>
      </c>
      <c r="AM231" s="1" t="str" cm="1">
        <f t="array" aca="1" ref="AM231" ca="1">INDIRECT(ADDRESS(MATCH(LARGE(_xlfn._xlws.FILTER(AM7:AM229,AN7:AN229&gt;cr),2),AM7:AM229,0)+6,1))</f>
        <v>BI07.PSSJ</v>
      </c>
      <c r="AN231" s="1" t="str" cm="1">
        <f t="array" aca="1" ref="AN231" ca="1">INDIRECT(ADDRESS(MATCH(LARGE(_xlfn._xlws.FILTER(AN7:AN229,AN7:AN229&gt;cr),2),AN7:AN229,0)+6,1))</f>
        <v>AI01.Jaccard</v>
      </c>
      <c r="AO231" s="1" t="str" cm="1">
        <f t="array" aca="1" ref="AO231" ca="1">INDIRECT(ADDRESS(MATCH(SMALL(_xlfn._xlws.FILTER(AO7:AO229,AN7:AN229&gt;cr),2),AO7:AO229,0)+6,1))</f>
        <v>BU01.JaccardMulti</v>
      </c>
      <c r="AP231" s="6" t="str" cm="1">
        <f t="array" aca="1" ref="AP231" ca="1">INDIRECT(ADDRESS(MATCH(SMALL(_xlfn._xlws.FILTER(AP7:AP229,AS7:AS229&gt;cr),2),AP7:AP229,0)+6,1))</f>
        <v>BI03.IPWR</v>
      </c>
      <c r="AQ231" s="6" t="str" cm="1">
        <f t="array" aca="1" ref="AQ231" ca="1">INDIRECT(ADDRESS(MATCH(SMALL(_xlfn._xlws.FILTER(AQ7:AQ229,AS7:AS229&gt;cr),2),AQ7:AQ229,0)+6,1))</f>
        <v>BI03.IPWR</v>
      </c>
      <c r="AR231" s="6" t="str" cm="1">
        <f t="array" aca="1" ref="AR231" ca="1">INDIRECT(ADDRESS(MATCH(LARGE(_xlfn._xlws.FILTER(AR7:AR229,AS7:AS229&gt;cr),2),AR7:AR229,0)+6,1))</f>
        <v>AI28.RPB</v>
      </c>
      <c r="AS231" s="6" t="str" cm="1">
        <f t="array" aca="1" ref="AS231" ca="1">INDIRECT(ADDRESS(MATCH(LARGE(_xlfn._xlws.FILTER(AS7:AS229,AS7:AS229&gt;cr),2),AS7:AS229,0)+6,1))</f>
        <v>AI01.Jaccard</v>
      </c>
      <c r="AT231" s="6" t="str" cm="1">
        <f t="array" aca="1" ref="AT231" ca="1">INDIRECT(ADDRESS(MATCH(SMALL(_xlfn._xlws.FILTER(AT7:AT229,AS7:AS229&gt;cr),2),AT7:AT229,0)+6,1))</f>
        <v>AU21.SMC</v>
      </c>
      <c r="AU231" s="1" t="str" cm="1">
        <f t="array" aca="1" ref="AU231" ca="1">INDIRECT(ADDRESS(MATCH(SMALL(_xlfn._xlws.FILTER(AU7:AU229,AX7:AX229&gt;cr),2),AU7:AU229,0)+6,1))</f>
        <v>AI28.RPB</v>
      </c>
      <c r="AV231" s="1" t="str" cm="1">
        <f t="array" aca="1" ref="AV231" ca="1">INDIRECT(ADDRESS(MATCH(SMALL(_xlfn._xlws.FILTER(AV7:AV229,AX7:AX229&gt;cr),2),AV7:AV229,0)+6,1))</f>
        <v>AI28.RPB</v>
      </c>
      <c r="AW231" s="1" t="str" cm="1">
        <f t="array" aca="1" ref="AW231" ca="1">INDIRECT(ADDRESS(MATCH(LARGE(_xlfn._xlws.FILTER(AW7:AW229,AX7:AX229&gt;cr),2),AW7:AW229,0)+6,1))</f>
        <v>BI03.IPWR</v>
      </c>
      <c r="AX231" s="1" t="str" cm="1">
        <f t="array" aca="1" ref="AX231" ca="1">INDIRECT(ADDRESS(MATCH(LARGE(_xlfn._xlws.FILTER(AX7:AX229,AX7:AX229&gt;cr),2),AX7:AX229,0)+6,1))</f>
        <v>AI01.Jaccard</v>
      </c>
      <c r="AY231" s="1" t="str" cm="1">
        <f t="array" aca="1" ref="AY231" ca="1">INDIRECT(ADDRESS(MATCH(SMALL(_xlfn._xlws.FILTER(AY7:AY229,AX7:AX229&gt;cr),2),AY7:AY229,0)+6,1))</f>
        <v>AU30.Singularity</v>
      </c>
      <c r="AZ231" s="6" t="str" cm="1">
        <f t="array" aca="1" ref="AZ231" ca="1">INDIRECT(ADDRESS(MATCH(SMALL(_xlfn._xlws.FILTER(AZ7:AZ229,BC7:BC229&gt;cr),2),AZ7:AZ229,0)+6,1))</f>
        <v>CI14.Amer.EMX1</v>
      </c>
      <c r="BA231" s="6" t="str" cm="1">
        <f t="array" aca="1" ref="BA231" ca="1">INDIRECT(ADDRESS(MATCH(SMALL(_xlfn._xlws.FILTER(BA7:BA229,BC7:BC229&gt;cr),2),BA7:BA229,0)+6,1))</f>
        <v>BI22.ESim3</v>
      </c>
      <c r="BB231" s="6" t="str" cm="1">
        <f t="array" aca="1" ref="BB231" ca="1">INDIRECT(ADDRESS(MATCH(LARGE(_xlfn._xlws.FILTER(BB7:BB229,BC7:BC229&gt;cr),2),BB7:BB229,0)+6,1))</f>
        <v>BI14.QTIJ</v>
      </c>
      <c r="BC231" s="6" t="str" cm="1">
        <f t="array" aca="1" ref="BC231" ca="1">INDIRECT(ADDRESS(MATCH(LARGE(_xlfn._xlws.FILTER(BC7:BC229,BC7:BC229&gt;cr),2),BC7:BC229,0)+6,1))</f>
        <v>AI01.Jaccard</v>
      </c>
      <c r="BD231" s="6" t="str" cm="1">
        <f t="array" aca="1" ref="BD231" ca="1">INDIRECT(ADDRESS(MATCH(SMALL(_xlfn._xlws.FILTER(BD7:BD229,BC7:BC229&gt;cr),2),BD7:BD229,0)+6,1))</f>
        <v>BU01.JaccardMulti</v>
      </c>
      <c r="BE231" s="1" t="str" cm="1">
        <f t="array" aca="1" ref="BE231" ca="1">INDIRECT(ADDRESS(MATCH(SMALL(_xlfn._xlws.FILTER(BE7:BE229,BH7:BH229&gt;cr),2),BE7:BE229,0)+6,1))</f>
        <v>AI05.SRC</v>
      </c>
      <c r="BF231" s="1" t="str" cm="1">
        <f t="array" aca="1" ref="BF231" ca="1">INDIRECT(ADDRESS(MATCH(SMALL(_xlfn._xlws.FILTER(BF7:BF229,BH7:BH229&gt;cr),2),BF7:BF229,0)+6,1))</f>
        <v>AI05.SRC</v>
      </c>
      <c r="BG231" s="5" t="str" cm="1">
        <f t="array" aca="1" ref="BG231" ca="1">INDIRECT(ADDRESS(MATCH(LARGE(_xlfn._xlws.FILTER(BG7:BG229,BH7:BH229&gt;cr),2),BG7:BG229,0)+6,1))</f>
        <v>CI14.Amer.EMX1</v>
      </c>
      <c r="BH231" s="5" t="str" cm="1">
        <f t="array" aca="1" ref="BH231" ca="1">INDIRECT(ADDRESS(MATCH(LARGE(_xlfn._xlws.FILTER(BH7:BH229,BH7:BH229&gt;cr),2),BH7:BH229,0)+6,1))</f>
        <v>AI26.URP</v>
      </c>
      <c r="BI231" s="1" t="str" cm="1">
        <f t="array" aca="1" ref="BI231" ca="1">INDIRECT(ADDRESS(MATCH(SMALL(_xlfn._xlws.FILTER(BI7:BI229,BH7:BH229&gt;cr),2),BI7:BI229,0)+6,1))</f>
        <v>BU01.RelevantJaccard</v>
      </c>
      <c r="BJ231" s="6" t="str" cm="1">
        <f t="array" aca="1" ref="BJ231" ca="1">INDIRECT(ADDRESS(MATCH(SMALL(_xlfn._xlws.FILTER(BJ7:BJ229,BM7:BM229&gt;cr),2),BJ7:BJ229,0)+6,1))</f>
        <v>BI22.ZSim</v>
      </c>
      <c r="BK231" s="6" t="str" cm="1">
        <f t="array" aca="1" ref="BK231" ca="1">INDIRECT(ADDRESS(MATCH(SMALL(_xlfn._xlws.FILTER(BK7:BK229,BM7:BM229&gt;cr),2),BK7:BK229,0)+6,1))</f>
        <v>BI22.ZSim</v>
      </c>
      <c r="BL231" s="6" t="str" cm="1">
        <f t="array" aca="1" ref="BL231" ca="1">INDIRECT(ADDRESS(MATCH(LARGE(_xlfn._xlws.FILTER(BL7:BL229,BM7:BM229&gt;cr),2),BL7:BL229,0)+6,1))</f>
        <v>CI14.Amer.PSS</v>
      </c>
      <c r="BM231" s="6" t="str" cm="1">
        <f t="array" aca="1" ref="BM231" ca="1">INDIRECT(ADDRESS(MATCH(LARGE(_xlfn._xlws.FILTER(BM7:BM229,BM7:BM229&gt;cr),2),BM7:BM229,0)+6,1))</f>
        <v>AI01.Jaccard</v>
      </c>
      <c r="BN231" s="6" t="str" cm="1">
        <f t="array" aca="1" ref="BN231" ca="1">INDIRECT(ADDRESS(MATCH(SMALL(_xlfn._xlws.FILTER(BN7:BN229,BM7:BM229&gt;cr),2),BN7:BN229,0)+6,1))</f>
        <v>BU01.JaccardMulti</v>
      </c>
      <c r="BO231" s="1" t="str" cm="1">
        <f t="array" aca="1" ref="BO231" ca="1">INDIRECT(ADDRESS(MATCH(SMALL(_xlfn._xlws.FILTER(BO7:BO229,BR7:BR229&gt;cr),2),BO7:BO229,0)+6,1))</f>
        <v>AI28.RPB</v>
      </c>
      <c r="BP231" s="1" t="str" cm="1">
        <f t="array" aca="1" ref="BP231" ca="1">INDIRECT(ADDRESS(MATCH(SMALL(_xlfn._xlws.FILTER(BP7:BP229,BR7:BR229&gt;cr),2),BP7:BP229,0)+6,1))</f>
        <v>AI28.RPB</v>
      </c>
      <c r="BQ231" s="1" t="str" cm="1">
        <f t="array" aca="1" ref="BQ231" ca="1">INDIRECT(ADDRESS(MATCH(LARGE(_xlfn._xlws.FILTER(BQ7:BQ229,BR7:BR229&gt;cr),2),BQ7:BQ229,0)+6,1))</f>
        <v>AI07.PSS</v>
      </c>
      <c r="BR231" s="1" t="str" cm="1">
        <f t="array" aca="1" ref="BR231" ca="1">INDIRECT(ADDRESS(MATCH(LARGE(_xlfn._xlws.FILTER(BR7:BR229,BR7:BR229&gt;cr),2),BR7:BR229,0)+6,1))</f>
        <v>AI01.Jaccard</v>
      </c>
      <c r="BS231" s="1" t="str" cm="1">
        <f t="array" aca="1" ref="BS231" ca="1">INDIRECT(ADDRESS(MATCH(SMALL(_xlfn._xlws.FILTER(BS7:BS229,BR7:BR229&gt;cr),2),BS7:BS229,0)+6,1))</f>
        <v>BU16.TAN</v>
      </c>
      <c r="BT231" s="6" t="str" cm="1">
        <f t="array" aca="1" ref="BT231" ca="1">INDIRECT(ADDRESS(MATCH(SMALL(_xlfn._xlws.FILTER(BT7:BT229,BW7:BW229&gt;cr),2),BT7:BT229,0)+6,1))</f>
        <v>BI22.ESim2</v>
      </c>
      <c r="BU231" s="6" t="str" cm="1">
        <f t="array" aca="1" ref="BU231" ca="1">INDIRECT(ADDRESS(MATCH(SMALL(_xlfn._xlws.FILTER(BU7:BU229,BW7:BW229&gt;cr),2),BU7:BU229,0)+6,1))</f>
        <v>BI22.ESim2</v>
      </c>
      <c r="BV231" s="6" t="str" cm="1">
        <f t="array" aca="1" ref="BV231" ca="1">INDIRECT(ADDRESS(MATCH(LARGE(_xlfn._xlws.FILTER(BV7:BV229,BW7:BW229&gt;cr),2),BV7:BV229,0)+6,1))</f>
        <v>AI28.RPB</v>
      </c>
      <c r="BW231" s="6" t="str" cm="1">
        <f t="array" aca="1" ref="BW231" ca="1">INDIRECT(ADDRESS(MATCH(LARGE(_xlfn._xlws.FILTER(BW7:BW229,BW7:BW229&gt;cr),2),BW7:BW229,0)+6,1))</f>
        <v>AI01.Jaccard</v>
      </c>
      <c r="BX231" s="6" t="str" cm="1">
        <f t="array" aca="1" ref="BX231" ca="1">INDIRECT(ADDRESS(MATCH(SMALL(_xlfn._xlws.FILTER(BX7:BX229,BW7:BW229&gt;cr),2),BX7:BX229,0)+6,1))</f>
        <v>BU16.TAN</v>
      </c>
      <c r="BY231" s="1" t="str" cm="1">
        <f t="array" aca="1" ref="BY231" ca="1">INDIRECT(ADDRESS(MATCH(SMALL(_xlfn._xlws.FILTER(BY7:BY229,CB7:CB229&gt;cr),2),BY7:BY229,0)+6,1))</f>
        <v>CI14.Amer.EMX1</v>
      </c>
      <c r="BZ231" s="1" t="str" cm="1">
        <f t="array" aca="1" ref="BZ231" ca="1">INDIRECT(ADDRESS(MATCH(SMALL(_xlfn._xlws.FILTER(BZ7:BZ229,CB7:CB229&gt;cr),2),BZ7:BZ229,0)+6,1))</f>
        <v>BI22.ESim3</v>
      </c>
      <c r="CA231" s="1" t="str" cm="1">
        <f t="array" aca="1" ref="CA231" ca="1">INDIRECT(ADDRESS(MATCH(LARGE(_xlfn._xlws.FILTER(CA7:CA229,CB7:CB229&gt;cr),2),CA7:CA229,0)+6,1))</f>
        <v>BI14.QTIJ</v>
      </c>
      <c r="CB231" s="1" t="str" cm="1">
        <f t="array" aca="1" ref="CB231" ca="1">INDIRECT(ADDRESS(MATCH(LARGE(_xlfn._xlws.FILTER(CB7:CB229,CB7:CB229&gt;cr),2),CB7:CB229,0)+6,1))</f>
        <v>AI01.Jaccard</v>
      </c>
      <c r="CC231" s="1" t="str" cm="1">
        <f t="array" aca="1" ref="CC231" ca="1">INDIRECT(ADDRESS(MATCH(SMALL(_xlfn._xlws.FILTER(CC7:CC229,CB7:CB229&gt;cr),2),CC7:CC229,0)+6,1))</f>
        <v>BU01.JaccardMulti</v>
      </c>
      <c r="CD231" s="6" t="str" cm="1">
        <f t="array" aca="1" ref="CD231" ca="1">INDIRECT(ADDRESS(MATCH(SMALL(_xlfn._xlws.FILTER(CD7:CD229,CG7:CG229&gt;cr),2),CD7:CD229,0)+6,1))</f>
        <v>AI05.SRC</v>
      </c>
      <c r="CE231" s="6" t="str" cm="1">
        <f t="array" aca="1" ref="CE231" ca="1">INDIRECT(ADDRESS(MATCH(SMALL(_xlfn._xlws.FILTER(CE7:CE229,CG7:CG229&gt;cr),2),CE7:CE229,0)+6,1))</f>
        <v>AI05.SRC</v>
      </c>
      <c r="CF231" s="6" t="str" cm="1">
        <f t="array" aca="1" ref="CF231" ca="1">INDIRECT(ADDRESS(MATCH(LARGE(_xlfn._xlws.FILTER(CF7:CF229,CG7:CG229&gt;cr),2),CF7:CF229,0)+6,1))</f>
        <v>CI14.Amer.EMX1</v>
      </c>
      <c r="CG231" s="6" t="str" cm="1">
        <f t="array" aca="1" ref="CG231" ca="1">INDIRECT(ADDRESS(MATCH(LARGE(_xlfn._xlws.FILTER(CG7:CG229,CG7:CG229&gt;cr),2),CG7:CG229,0)+6,1))</f>
        <v>AI01.Jaccard</v>
      </c>
      <c r="CH231" s="6" t="str" cm="1">
        <f t="array" aca="1" ref="CH231" ca="1">INDIRECT(ADDRESS(MATCH(SMALL(_xlfn._xlws.FILTER(CH7:CH229,CG7:CG229&gt;cr),2),CH7:CH229,0)+6,1))</f>
        <v>BU01.JaccardMulti</v>
      </c>
      <c r="CI231" s="1" t="str" cm="1">
        <f t="array" aca="1" ref="CI231" ca="1">INDIRECT(ADDRESS(MATCH(SMALL(_xlfn._xlws.FILTER(CI7:CI229,CL7:CL229&gt;cr),2),CI7:CI229,0)+6,1))</f>
        <v>BI22.ZSim</v>
      </c>
      <c r="CJ231" s="1" t="str" cm="1">
        <f t="array" aca="1" ref="CJ231" ca="1">INDIRECT(ADDRESS(MATCH(SMALL(_xlfn._xlws.FILTER(CJ7:CJ229,CL7:CL229&gt;cr),2),CJ7:CJ229,0)+6,1))</f>
        <v>BI22.ZSim</v>
      </c>
      <c r="CK231" s="1" t="str" cm="1">
        <f t="array" aca="1" ref="CK231" ca="1">INDIRECT(ADDRESS(MATCH(LARGE(_xlfn._xlws.FILTER(CK7:CK229,CL7:CL229&gt;cr),2),CK7:CK229,0)+6,1))</f>
        <v>BI07.PSSJ</v>
      </c>
      <c r="CL231" s="1" t="str" cm="1">
        <f t="array" aca="1" ref="CL231" ca="1">INDIRECT(ADDRESS(MATCH(LARGE(_xlfn._xlws.FILTER(CL7:CL229,CL7:CL229&gt;cr),2),CL7:CL229,0)+6,1))</f>
        <v>AI01.Jaccard</v>
      </c>
      <c r="CM231" s="1" t="str" cm="1">
        <f t="array" aca="1" ref="CM231" ca="1">INDIRECT(ADDRESS(MATCH(SMALL(_xlfn._xlws.FILTER(CM7:CM229,CL7:CL229&gt;cr),2),CM7:CM229,0)+6,1))</f>
        <v>AU01.Jaccard</v>
      </c>
      <c r="CN231" s="6" t="str" cm="1">
        <f t="array" aca="1" ref="CN231" ca="1">INDIRECT(ADDRESS(MATCH(SMALL(_xlfn._xlws.FILTER(CN7:CN229,CQ7:CQ229&gt;cr),2),CN7:CN229,0)+6,1))</f>
        <v>AI28.RPB</v>
      </c>
      <c r="CO231" s="6" t="str" cm="1">
        <f t="array" aca="1" ref="CO231" ca="1">INDIRECT(ADDRESS(MATCH(SMALL(_xlfn._xlws.FILTER(CO7:CO229,CQ7:CQ229&gt;cr),2),CO7:CO229,0)+6,1))</f>
        <v>AI05.SRC</v>
      </c>
      <c r="CP231" s="6" t="str" cm="1">
        <f t="array" aca="1" ref="CP231" ca="1">INDIRECT(ADDRESS(MATCH(LARGE(_xlfn._xlws.FILTER(CP7:CP229,CQ7:CQ229&gt;cr),2),CP7:CP229,0)+6,1))</f>
        <v>AI28.RPB</v>
      </c>
      <c r="CQ231" s="6" t="str" cm="1">
        <f t="array" aca="1" ref="CQ231" ca="1">INDIRECT(ADDRESS(MATCH(LARGE(_xlfn._xlws.FILTER(CQ7:CQ229,CQ7:CQ229&gt;cr),2),CQ7:CQ229,0)+6,1))</f>
        <v>AI01.Jaccard</v>
      </c>
      <c r="CR231" s="6" t="str" cm="1">
        <f t="array" aca="1" ref="CR231" ca="1">INDIRECT(ADDRESS(MATCH(SMALL(_xlfn._xlws.FILTER(CR7:CR229,CQ7:CQ229&gt;cr),2),CR7:CR229,0)+6,1))</f>
        <v>BU01.JaccardMulti</v>
      </c>
      <c r="CS231" s="1" t="str" cm="1">
        <f t="array" aca="1" ref="CS231" ca="1">INDIRECT(ADDRESS(MATCH(SMALL(_xlfn._xlws.FILTER(CS7:CS229,CV7:CV229&gt;cr),2),CS7:CS229,0)+6,1))</f>
        <v>AI28.RPB</v>
      </c>
      <c r="CT231" s="1" t="str" cm="1">
        <f t="array" aca="1" ref="CT231" ca="1">INDIRECT(ADDRESS(MATCH(SMALL(_xlfn._xlws.FILTER(CT7:CT229,CV7:CV229&gt;cr),2),CT7:CT229,0)+6,1))</f>
        <v>AI28.RPB</v>
      </c>
      <c r="CU231" s="1" t="str" cm="1">
        <f t="array" aca="1" ref="CU231" ca="1">INDIRECT(ADDRESS(MATCH(LARGE(_xlfn._xlws.FILTER(CU7:CU229,CV7:CV229&gt;cr),2),CU7:CU229,0)+6,1))</f>
        <v>BI03.IPWR</v>
      </c>
      <c r="CV231" s="1" t="str" cm="1">
        <f t="array" aca="1" ref="CV231" ca="1">INDIRECT(ADDRESS(MATCH(LARGE(_xlfn._xlws.FILTER(CV7:CV229,CV7:CV229&gt;cr),2),CV7:CV229,0)+6,1))</f>
        <v>AI01.Jaccard</v>
      </c>
      <c r="CW231" s="1" t="str" cm="1">
        <f t="array" aca="1" ref="CW231" ca="1">INDIRECT(ADDRESS(MATCH(SMALL(_xlfn._xlws.FILTER(CW7:CW229,CV7:CV229&gt;cr),2),CW7:CW229,0)+6,1))</f>
        <v>AU02.Cosine</v>
      </c>
      <c r="CX231" s="6" t="str" cm="1">
        <f t="array" aca="1" ref="CX231" ca="1">INDIRECT(ADDRESS(MATCH(SMALL(_xlfn._xlws.FILTER(CX7:CX229,DA7:DA229&gt;cr),2),CX7:CX229,0)+6,1))</f>
        <v>CI14.Amer.EMX1</v>
      </c>
      <c r="CY231" s="6" t="str" cm="1">
        <f t="array" aca="1" ref="CY231" ca="1">INDIRECT(ADDRESS(MATCH(SMALL(_xlfn._xlws.FILTER(CY7:CY229,DA7:DA229&gt;cr),2),CY7:CY229,0)+6,1))</f>
        <v>BI22.ESim3</v>
      </c>
      <c r="CZ231" s="6" t="str" cm="1">
        <f t="array" aca="1" ref="CZ231" ca="1">INDIRECT(ADDRESS(MATCH(LARGE(_xlfn._xlws.FILTER(CZ7:CZ229,DA7:DA229&gt;cr),2),CZ7:CZ229,0)+6,1))</f>
        <v>BI14.QTIJ</v>
      </c>
      <c r="DA231" s="6" t="str" cm="1">
        <f t="array" aca="1" ref="DA231" ca="1">INDIRECT(ADDRESS(MATCH(LARGE(_xlfn._xlws.FILTER(DA7:DA229,DA7:DA229&gt;cr),2),DA7:DA229,0)+6,1))</f>
        <v>AI01.Jaccard</v>
      </c>
      <c r="DB231" s="6" t="str" cm="1">
        <f t="array" aca="1" ref="DB231" ca="1">INDIRECT(ADDRESS(MATCH(SMALL(_xlfn._xlws.FILTER(DB7:DB229,DA7:DA229&gt;cr),2),DB7:DB229,0)+6,1))</f>
        <v>AU16.TA</v>
      </c>
      <c r="DC231" s="1" t="str" cm="1">
        <f t="array" aca="1" ref="DC231" ca="1">INDIRECT(ADDRESS(MATCH(SMALL(_xlfn._xlws.FILTER(DC7:DC229,DF7:DF229&gt;cr),2),DC7:DC229,0)+6,1))</f>
        <v>AI05.SRC</v>
      </c>
      <c r="DD231" s="1" t="str" cm="1">
        <f t="array" aca="1" ref="DD231" ca="1">INDIRECT(ADDRESS(MATCH(SMALL(_xlfn._xlws.FILTER(DD7:DD229,DF7:DF229&gt;cr),2),DD7:DD229,0)+6,1))</f>
        <v>AI05.SRC</v>
      </c>
      <c r="DE231" s="1" t="str" cm="1">
        <f t="array" aca="1" ref="DE231" ca="1">INDIRECT(ADDRESS(MATCH(LARGE(_xlfn._xlws.FILTER(DE7:DE229,DF7:DF229&gt;cr),2),DE7:DE229,0)+6,1))</f>
        <v>CI14.Amer.QTI</v>
      </c>
      <c r="DF231" s="1" t="str" cm="1">
        <f t="array" aca="1" ref="DF231" ca="1">INDIRECT(ADDRESS(MATCH(LARGE(_xlfn._xlws.FILTER(DF7:DF229,DF7:DF229&gt;cr),2),DF7:DF229,0)+6,1))</f>
        <v>BI01.Dice</v>
      </c>
      <c r="DG231" s="1" t="str" cm="1">
        <f t="array" aca="1" ref="DG231" ca="1">INDIRECT(ADDRESS(MATCH(SMALL(_xlfn._xlws.FILTER(DG7:DG229,DF7:DF229&gt;cr),2),DG7:DG229,0)+6,1))</f>
        <v>AU01.Jaccard</v>
      </c>
      <c r="DH231" s="6" t="str" cm="1">
        <f t="array" aca="1" ref="DH231" ca="1">INDIRECT(ADDRESS(MATCH(SMALL(_xlfn._xlws.FILTER(DH7:DH229,DK7:DK229&gt;cr),2),DH7:DH229,0)+6,1))</f>
        <v>BI22.ZSim</v>
      </c>
      <c r="DI231" s="6" t="str" cm="1">
        <f t="array" aca="1" ref="DI231" ca="1">INDIRECT(ADDRESS(MATCH(SMALL(_xlfn._xlws.FILTER(DI7:DI229,DK7:DK229&gt;cr),2),DI7:DI229,0)+6,1))</f>
        <v>BI22.ZSim</v>
      </c>
      <c r="DJ231" s="6" t="str" cm="1">
        <f t="array" aca="1" ref="DJ231" ca="1">INDIRECT(ADDRESS(MATCH(LARGE(_xlfn._xlws.FILTER(DJ7:DJ229,DK7:DK229&gt;cr),2),DJ7:DJ229,0)+6,1))</f>
        <v>BI07.PSSJ</v>
      </c>
      <c r="DK231" s="6" t="str" cm="1">
        <f t="array" aca="1" ref="DK231" ca="1">INDIRECT(ADDRESS(MATCH(LARGE(_xlfn._xlws.FILTER(DK7:DK229,DK7:DK229&gt;cr),2),DK7:DK229,0)+6,1))</f>
        <v>AI01.Jaccard</v>
      </c>
      <c r="DL231" s="6" t="str" cm="1">
        <f t="array" aca="1" ref="DL231" ca="1">INDIRECT(ADDRESS(MATCH(SMALL(_xlfn._xlws.FILTER(DL7:DL229,DK7:DK229&gt;cr),2),DL7:DL229,0)+6,1))</f>
        <v>AU01.Jaccard</v>
      </c>
      <c r="DM231" s="1" t="str" cm="1">
        <f t="array" aca="1" ref="DM231" ca="1">INDIRECT(ADDRESS(MATCH(SMALL(_xlfn._xlws.FILTER(DM7:DM229,DP7:DP229&gt;cr),2),DM7:DM229,0)+6,1))</f>
        <v>AI28.RPB</v>
      </c>
      <c r="DN231" s="1" t="str" cm="1">
        <f t="array" aca="1" ref="DN231" ca="1">INDIRECT(ADDRESS(MATCH(SMALL(_xlfn._xlws.FILTER(DN7:DN229,DP7:DP229&gt;cr),2),DN7:DN229,0)+6,1))</f>
        <v>AI28.RPB</v>
      </c>
      <c r="DO231" s="1" t="str" cm="1">
        <f t="array" aca="1" ref="DO231" ca="1">INDIRECT(ADDRESS(MATCH(LARGE(_xlfn._xlws.FILTER(DO7:DO229,DP7:DP229&gt;cr),2),DO7:DO229,0)+6,1))</f>
        <v>AI07.PSS</v>
      </c>
      <c r="DP231" s="1" t="str" cm="1">
        <f t="array" aca="1" ref="DP231" ca="1">INDIRECT(ADDRESS(MATCH(LARGE(_xlfn._xlws.FILTER(DP7:DP229,DP7:DP229&gt;cr),2),DP7:DP229,0)+6,1))</f>
        <v>AI01.Jaccard</v>
      </c>
      <c r="DQ231" s="1" t="str" cm="1">
        <f t="array" aca="1" ref="DQ231" ca="1">INDIRECT(ADDRESS(MATCH(SMALL(_xlfn._xlws.FILTER(DQ7:DQ229,DP7:DP229&gt;cr),2),DQ7:DQ229,0)+6,1))</f>
        <v>AU02.Cosine</v>
      </c>
      <c r="DR231" s="6" t="str" cm="1">
        <f t="array" aca="1" ref="DR231" ca="1">INDIRECT(ADDRESS(MATCH(SMALL(_xlfn._xlws.FILTER(DR7:DR229,DU7:DU229&gt;cr),2),DR7:DR229,0)+6,1))</f>
        <v>AI28.RPB</v>
      </c>
      <c r="DS231" s="6" t="str" cm="1">
        <f t="array" aca="1" ref="DS231" ca="1">INDIRECT(ADDRESS(MATCH(SMALL(_xlfn._xlws.FILTER(DS7:DS229,DU7:DU229&gt;cr),2),DS7:DS229,0)+6,1))</f>
        <v>AI28.RPB</v>
      </c>
      <c r="DT231" s="6" t="str" cm="1">
        <f t="array" aca="1" ref="DT231" ca="1">INDIRECT(ADDRESS(MATCH(LARGE(_xlfn._xlws.FILTER(DT7:DT229,DU7:DU229&gt;cr),2),DT7:DT229,0)+6,1))</f>
        <v>BI03.IPWR</v>
      </c>
      <c r="DU231" s="6" t="str" cm="1">
        <f t="array" aca="1" ref="DU231" ca="1">INDIRECT(ADDRESS(MATCH(LARGE(_xlfn._xlws.FILTER(DU7:DU229,DU7:DU229&gt;cr),2),DU7:DU229,0)+6,1))</f>
        <v>AI01.Jaccard</v>
      </c>
      <c r="DV231" s="6" t="str" cm="1">
        <f t="array" aca="1" ref="DV231" ca="1">INDIRECT(ADDRESS(MATCH(SMALL(_xlfn._xlws.FILTER(DV7:DV229,DU7:DU229&gt;cr),2),DV7:DV229,0)+6,1))</f>
        <v>AU05.SRC</v>
      </c>
      <c r="DW231" s="1" t="e" cm="1" vm="1">
        <f t="array" aca="1" ref="DW231" ca="1">INDIRECT(ADDRESS(MATCH(SMALL(_xlfn._xlws.FILTER(DW7:DW229,DZ7:DZ229&gt;cr),2),DW7:DW229,0)+6,1))</f>
        <v>#VALUE!</v>
      </c>
      <c r="DX231" s="1" t="e" cm="1" vm="1">
        <f t="array" aca="1" ref="DX231" ca="1">INDIRECT(ADDRESS(MATCH(SMALL(_xlfn._xlws.FILTER(DX7:DX229,DZ7:DZ229&gt;cr),2),DX7:DX229,0)+6,1))</f>
        <v>#VALUE!</v>
      </c>
      <c r="DY231" s="1" t="e" cm="1" vm="1">
        <f t="array" aca="1" ref="DY231" ca="1">INDIRECT(ADDRESS(MATCH(LARGE(_xlfn._xlws.FILTER(DY7:DY229,DZ7:DZ229&gt;cr),2),DY7:DY229,0)+6,1))</f>
        <v>#VALUE!</v>
      </c>
      <c r="DZ231" s="1" t="e" cm="1" vm="1">
        <f t="array" aca="1" ref="DZ231" ca="1">INDIRECT(ADDRESS(MATCH(LARGE(_xlfn._xlws.FILTER(DZ7:DZ229,DZ7:DZ229&gt;cr),2),DZ7:DZ229,0)+6,1))</f>
        <v>#VALUE!</v>
      </c>
      <c r="EA231" s="1" t="e" cm="1" vm="1">
        <f t="array" aca="1" ref="EA231" ca="1">INDIRECT(ADDRESS(MATCH(SMALL(_xlfn._xlws.FILTER(EA7:EA229,DZ7:DZ229&gt;cr),2),EA7:EA229,0)+6,1))</f>
        <v>#VALUE!</v>
      </c>
      <c r="EB231" s="6" t="e" cm="1" vm="1">
        <f t="array" aca="1" ref="EB231" ca="1">INDIRECT(ADDRESS(MATCH(SMALL(_xlfn._xlws.FILTER(EB7:EB229,EE7:EE229&gt;cr),2),EB7:EB229,0)+6,1))</f>
        <v>#VALUE!</v>
      </c>
      <c r="EC231" s="6" t="e" cm="1" vm="1">
        <f t="array" aca="1" ref="EC231" ca="1">INDIRECT(ADDRESS(MATCH(SMALL(_xlfn._xlws.FILTER(EC7:EC229,EE7:EE229&gt;cr),2),EC7:EC229,0)+6,1))</f>
        <v>#VALUE!</v>
      </c>
      <c r="ED231" s="6" t="e" cm="1" vm="1">
        <f t="array" aca="1" ref="ED231" ca="1">INDIRECT(ADDRESS(MATCH(LARGE(_xlfn._xlws.FILTER(ED7:ED229,EE7:EE229&gt;cr),2),ED7:ED229,0)+6,1))</f>
        <v>#VALUE!</v>
      </c>
      <c r="EE231" s="6" t="e" cm="1" vm="1">
        <f t="array" aca="1" ref="EE231" ca="1">INDIRECT(ADDRESS(MATCH(LARGE(_xlfn._xlws.FILTER(EE7:EE229,EE7:EE229&gt;cr),2),EE7:EE229,0)+6,1))</f>
        <v>#VALUE!</v>
      </c>
      <c r="EF231" s="6" t="e" cm="1" vm="1">
        <f t="array" aca="1" ref="EF231" ca="1">INDIRECT(ADDRESS(MATCH(SMALL(_xlfn._xlws.FILTER(EF7:EF229,EE7:EE229&gt;cr),2),EF7:EF229,0)+6,1))</f>
        <v>#VALUE!</v>
      </c>
      <c r="EG231" s="1" t="str" cm="1">
        <f t="array" aca="1" ref="EG231" ca="1">INDIRECT(ADDRESS(MATCH(SMALL(_xlfn._xlws.FILTER(EG7:EG229,EJ7:EJ229&gt;cr),2),EG7:EG229,0)+6,1))</f>
        <v>CI01.IJ.Amer</v>
      </c>
      <c r="EH231" s="1" t="str" cm="1">
        <f t="array" aca="1" ref="EH231" ca="1">INDIRECT(ADDRESS(MATCH(SMALL(_xlfn._xlws.FILTER(EH7:EH229,EJ7:EJ229&gt;cr),2),EH7:EH229,0)+6,1))</f>
        <v>CI01.IJ.Amer</v>
      </c>
      <c r="EI231" s="1" t="str" cm="1">
        <f t="array" aca="1" ref="EI231" ca="1">INDIRECT(ADDRESS(MATCH(LARGE(_xlfn._xlws.FILTER(EI7:EI229,EJ7:EJ229&gt;cr),2),EI7:EI229,0)+6,1))</f>
        <v>BI14.AmerJ</v>
      </c>
      <c r="EJ231" s="1" t="str" cm="1">
        <f t="array" aca="1" ref="EJ231" ca="1">INDIRECT(ADDRESS(MATCH(LARGE(_xlfn._xlws.FILTER(EJ7:EJ229,EJ7:EJ229&gt;cr),2),EJ7:EJ229,0)+6,1))</f>
        <v>AI01.Jaccard</v>
      </c>
      <c r="EK231" s="1" t="str" cm="1">
        <f t="array" aca="1" ref="EK231" ca="1">INDIRECT(ADDRESS(MATCH(SMALL(_xlfn._xlws.FILTER(EK7:EK229,EJ7:EJ229&gt;cr),2),EK7:EK229,0)+6,1))</f>
        <v>AU01.Jaccard</v>
      </c>
      <c r="EL231" s="6" t="e" cm="1" vm="1">
        <f t="array" aca="1" ref="EL231" ca="1">INDIRECT(ADDRESS(MATCH(SMALL(_xlfn._xlws.FILTER(EL7:EL229,EO7:EO229&gt;cr),2),EL7:EL229,0)+6,1))</f>
        <v>#VALUE!</v>
      </c>
      <c r="EM231" s="6" t="e" cm="1" vm="1">
        <f t="array" aca="1" ref="EM231" ca="1">INDIRECT(ADDRESS(MATCH(SMALL(_xlfn._xlws.FILTER(EM7:EM229,EO7:EO229&gt;cr),2),EM7:EM229,0)+6,1))</f>
        <v>#VALUE!</v>
      </c>
      <c r="EN231" s="6" t="e" cm="1" vm="1">
        <f t="array" aca="1" ref="EN231" ca="1">INDIRECT(ADDRESS(MATCH(LARGE(_xlfn._xlws.FILTER(EN7:EN229,EO7:EO229&gt;cr),2),EN7:EN229,0)+6,1))</f>
        <v>#VALUE!</v>
      </c>
      <c r="EO231" s="6" t="e" cm="1" vm="1">
        <f t="array" aca="1" ref="EO231" ca="1">INDIRECT(ADDRESS(MATCH(LARGE(_xlfn._xlws.FILTER(EO7:EO229,EO7:EO229&gt;cr),2),EO7:EO229,0)+6,1))</f>
        <v>#VALUE!</v>
      </c>
      <c r="EP231" s="6" t="e" cm="1" vm="1">
        <f t="array" aca="1" ref="EP231" ca="1">INDIRECT(ADDRESS(MATCH(SMALL(_xlfn._xlws.FILTER(EP7:EP229,EO7:EO229&gt;cr),2),EP7:EP229,0)+6,1))</f>
        <v>#VALUE!</v>
      </c>
      <c r="EQ231" s="1" t="e" cm="1" vm="1">
        <f t="array" aca="1" ref="EQ231" ca="1">INDIRECT(ADDRESS(MATCH(SMALL(_xlfn._xlws.FILTER(EQ7:EQ229,ET7:ET229&gt;cr),2),EQ7:EQ229,0)+6,1))</f>
        <v>#VALUE!</v>
      </c>
      <c r="ER231" s="1" t="e" cm="1" vm="1">
        <f t="array" aca="1" ref="ER231" ca="1">INDIRECT(ADDRESS(MATCH(SMALL(_xlfn._xlws.FILTER(ER7:ER229,ET7:ET229&gt;cr),2),ER7:ER229,0)+6,1))</f>
        <v>#VALUE!</v>
      </c>
      <c r="ES231" s="1" t="e" cm="1" vm="1">
        <f t="array" aca="1" ref="ES231" ca="1">INDIRECT(ADDRESS(MATCH(LARGE(_xlfn._xlws.FILTER(ES7:ES229,ET7:ET229&gt;cr),2),ES7:ES229,0)+6,1))</f>
        <v>#VALUE!</v>
      </c>
      <c r="ET231" s="1" t="e" cm="1" vm="1">
        <f t="array" aca="1" ref="ET231" ca="1">INDIRECT(ADDRESS(MATCH(LARGE(_xlfn._xlws.FILTER(ET7:ET229,ET7:ET229&gt;cr),2),ET7:ET229,0)+6,1))</f>
        <v>#VALUE!</v>
      </c>
      <c r="EU231" s="1" t="e" cm="1" vm="1">
        <f t="array" aca="1" ref="EU231" ca="1">INDIRECT(ADDRESS(MATCH(SMALL(_xlfn._xlws.FILTER(EU7:EU229,ET7:ET229&gt;cr),2),EU7:EU229,0)+6,1))</f>
        <v>#VALUE!</v>
      </c>
      <c r="EV231" s="9" t="str" cm="1">
        <f t="array" aca="1" ref="EV231" ca="1">INDIRECT(ADDRESS(MATCH(SMALL(_xlfn.LET(_xlpm.x,IF(ISNUMBER(EV7:EV229),EV7:EV229),_xlpm.y,IF(ISNUMBER(EY7:EY229),EY7:EY229),_xlfn._xlws.FILTER(_xlpm.x,_xlpm.y&gt;cr)),2),EV7:EV229,0)+6,1))</f>
        <v>AI28.RPB</v>
      </c>
      <c r="EW231" s="9" t="str" cm="1">
        <f t="array" aca="1" ref="EW231" ca="1">INDIRECT(ADDRESS(MATCH(SMALL(_xlfn.LET(_xlpm.x,IF(ISNUMBER(EW7:EW229),EW7:EW229),_xlpm.y,IF(ISNUMBER(EY7:EY229),EY7:EY229),_xlfn._xlws.FILTER(_xlpm.x,_xlpm.y&gt;cr)),2),EW7:EW229,0)+6,1))</f>
        <v>AI28.RPB</v>
      </c>
      <c r="EX231" s="9" t="str" cm="1">
        <f t="array" aca="1" ref="EX231" ca="1">INDIRECT(ADDRESS(MATCH(LARGE(_xlfn.LET(_xlpm.x,IF(ISNUMBER(EX7:EX229),EX7:EX229),_xlpm.y,IF(ISNUMBER(EY7:EY229),EY7:EY229),_xlfn._xlws.FILTER(_xlpm.x,_xlpm.y&gt;cr)),2),EX7:EX229,0)+6,1))</f>
        <v>CU14.SMD.EMX5</v>
      </c>
      <c r="EY231" s="9" t="str" cm="1">
        <f t="array" aca="1" ref="EY231" ca="1">INDIRECT(ADDRESS(MATCH(LARGE(_xlfn.LET(_xlpm.x,IF(ISNUMBER(EY7:EY229),EY7:EY229),_xlpm.y,IF(ISNUMBER(EY7:EY229),EY7:EY229),_xlfn._xlws.FILTER(_xlpm.x,_xlpm.y&gt;cr)),2),EY7:EY229,0)+6,1))</f>
        <v>CU14.SMD.EMX6</v>
      </c>
      <c r="EZ231" s="9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x14ac:dyDescent="0.2">
      <c r="A232" s="7" t="s">
        <v>235</v>
      </c>
      <c r="B232" s="6" t="str" cm="1">
        <f t="array" aca="1" ref="B232" ca="1">INDIRECT(ADDRESS(MATCH(SMALL(_xlfn._xlws.FILTER(B7:B229,E7:E229&gt;cr),3),B7:B229,0)+6,1))</f>
        <v>CI14.SMD.EMX1</v>
      </c>
      <c r="C232" s="6" t="str" cm="1">
        <f t="array" aca="1" ref="C232" ca="1">INDIRECT(ADDRESS(MATCH(SMALL(_xlfn._xlws.FILTER(C7:C229,E7:E229&gt;cr),3),C7:C229,0)+6,1))</f>
        <v>CI14.Amer.EMX1</v>
      </c>
      <c r="D232" s="6" t="str" cm="1">
        <f t="array" aca="1" ref="D232" ca="1">INDIRECT(ADDRESS(MATCH(LARGE(_xlfn._xlws.FILTER(D7:D229,E7:E229&gt;cr),3),D7:D229,0)+6,1))</f>
        <v>CI14.SMD.EMX1</v>
      </c>
      <c r="E232" s="6" t="str" cm="1">
        <f t="array" aca="1" ref="E232" ca="1">INDIRECT(ADDRESS(MATCH(LARGE(_xlfn._xlws.FILTER(E7:E229,E7:E229&gt;cr),3),E7:E229,0)+6,1))</f>
        <v>AI01.Jaccard</v>
      </c>
      <c r="F232" s="6" t="str" cm="1">
        <f t="array" aca="1" ref="F232" ca="1">INDIRECT(ADDRESS(MATCH(SMALL(_xlfn._xlws.FILTER(F7:F229,E7:E229&gt;cr),3),F7:F229,0)+6,1))</f>
        <v>AU13.SMTP</v>
      </c>
      <c r="G232" s="1" t="str" cm="1">
        <f t="array" aca="1" ref="G232" ca="1">INDIRECT(ADDRESS(MATCH(SMALL(_xlfn._xlws.FILTER(G7:G229,J7:J229&gt;cr),3),G7:G229,0)+6,1))</f>
        <v>BI22.ESim3</v>
      </c>
      <c r="H232" s="1" t="str" cm="1">
        <f t="array" aca="1" ref="H232" ca="1">INDIRECT(ADDRESS(MATCH(SMALL(_xlfn._xlws.FILTER(H7:H229,J7:J229&gt;cr),3),H7:H229,0)+6,1))</f>
        <v>BI22.ESim3</v>
      </c>
      <c r="I232" s="5" t="str" cm="1">
        <f t="array" aca="1" ref="I232" ca="1">INDIRECT(ADDRESS(MATCH(LARGE(_xlfn._xlws.FILTER(I7:I229,J7:J229&gt;cr),3),I7:I229,0)+6,1))</f>
        <v>BI14.QTIJ</v>
      </c>
      <c r="J232" s="5" t="str" cm="1">
        <f t="array" aca="1" ref="J232" ca="1">INDIRECT(ADDRESS(MATCH(LARGE(_xlfn._xlws.FILTER(J7:J229,J7:J229&gt;cr),3),J7:J229,0)+6,1))</f>
        <v>AI01.Jaccard</v>
      </c>
      <c r="K232" s="1" t="str" cm="1">
        <f t="array" aca="1" ref="K232" ca="1">INDIRECT(ADDRESS(MATCH(SMALL(_xlfn._xlws.FILTER(K7:K229,J7:J229&gt;cr),3),K7:K229,0)+6,1))</f>
        <v>BU01.PNCR</v>
      </c>
      <c r="L232" s="6" t="str" cm="1">
        <f t="array" aca="1" ref="L232" ca="1">INDIRECT(ADDRESS(MATCH(SMALL(_xlfn._xlws.FILTER(L7:L229,O7:O229&gt;cr),3),L7:L229,0)+6,1))</f>
        <v>BI22.ESim3</v>
      </c>
      <c r="M232" s="6" t="str" cm="1">
        <f t="array" aca="1" ref="M232" ca="1">INDIRECT(ADDRESS(MATCH(SMALL(_xlfn._xlws.FILTER(M7:M229,O7:O229&gt;cr),3),M7:M229,0)+6,1))</f>
        <v>BI22.ESim3</v>
      </c>
      <c r="N232" s="6" t="str" cm="1">
        <f t="array" aca="1" ref="N232" ca="1">INDIRECT(ADDRESS(MATCH(LARGE(_xlfn._xlws.FILTER(N7:N229,O7:O229&gt;cr),3),N7:N229,0)+6,1))</f>
        <v>CI14.SMD.PSS</v>
      </c>
      <c r="O232" s="6" t="str" cm="1">
        <f t="array" aca="1" ref="O232" ca="1">INDIRECT(ADDRESS(MATCH(LARGE(_xlfn._xlws.FILTER(O7:O229,O7:O229&gt;cr),3),O7:O229,0)+6,1))</f>
        <v>AI01.Jaccard</v>
      </c>
      <c r="P232" s="6" t="str" cm="1">
        <f t="array" aca="1" ref="P232" ca="1">INDIRECT(ADDRESS(MATCH(SMALL(_xlfn._xlws.FILTER(P7:P229,O7:O229&gt;cr),3),P7:P229,0)+6,1))</f>
        <v>BU02.COD</v>
      </c>
      <c r="Q232" s="1" t="str" cm="1">
        <f t="array" aca="1" ref="Q232" ca="1">INDIRECT(ADDRESS(MATCH(SMALL(_xlfn._xlws.FILTER(Q7:Q229,T7:T229&gt;cr),3),Q7:Q229,0)+6,1))</f>
        <v>BI22.ESim3</v>
      </c>
      <c r="R232" s="1" t="str" cm="1">
        <f t="array" aca="1" ref="R232" ca="1">INDIRECT(ADDRESS(MATCH(SMALL(_xlfn._xlws.FILTER(R7:R229,T7:T229&gt;cr),3),R7:R229,0)+6,1))</f>
        <v>BI22.ESim3</v>
      </c>
      <c r="S232" s="1" t="str" cm="1">
        <f t="array" aca="1" ref="S232" ca="1">INDIRECT(ADDRESS(MATCH(LARGE(_xlfn._xlws.FILTER(S7:S229,T7:T229&gt;cr),3),S7:S229,0)+6,1))</f>
        <v>CI14.Amer.EMX4</v>
      </c>
      <c r="T232" s="1" t="str" cm="1">
        <f t="array" aca="1" ref="T232" ca="1">INDIRECT(ADDRESS(MATCH(LARGE(_xlfn._xlws.FILTER(T7:T229,T7:T229&gt;cr),3),T7:T229,0)+6,1))</f>
        <v>AI01.Jaccard</v>
      </c>
      <c r="U232" s="1" t="str" cm="1">
        <f t="array" aca="1" ref="U232" ca="1">INDIRECT(ADDRESS(MATCH(SMALL(_xlfn._xlws.FILTER(U7:U229,T7:T229&gt;cr),3),U7:U229,0)+6,1))</f>
        <v>AU13.SMTP</v>
      </c>
      <c r="V232" s="6" t="str" cm="1">
        <f t="array" aca="1" ref="V232" ca="1">INDIRECT(ADDRESS(MATCH(SMALL(_xlfn._xlws.FILTER(V7:V229,Y7:Y229&gt;cr),3),V7:V229,0)+6,1))</f>
        <v>AU19.KL</v>
      </c>
      <c r="W232" s="6" t="str" cm="1">
        <f t="array" aca="1" ref="W232" ca="1">INDIRECT(ADDRESS(MATCH(SMALL(_xlfn._xlws.FILTER(W7:W229,Y7:Y229&gt;cr),3),W7:W229,0)+6,1))</f>
        <v>AU19.KL</v>
      </c>
      <c r="X232" s="6" t="str" cm="1">
        <f t="array" aca="1" ref="X232" ca="1">INDIRECT(ADDRESS(MATCH(LARGE(_xlfn._xlws.FILTER(X7:X229,Y7:Y229&gt;cr),3),X7:X229,0)+6,1))</f>
        <v>AI25.Coco</v>
      </c>
      <c r="Y232" s="6" t="str" cm="1">
        <f t="array" aca="1" ref="Y232" ca="1">INDIRECT(ADDRESS(MATCH(LARGE(_xlfn._xlws.FILTER(Y7:Y229,Y7:Y229&gt;cr),3),Y7:Y229,0)+6,1))</f>
        <v>AI01.Jaccard</v>
      </c>
      <c r="Z232" s="6" t="str" cm="1">
        <f t="array" aca="1" ref="Z232" ca="1">INDIRECT(ADDRESS(MATCH(SMALL(_xlfn._xlws.FILTER(Z7:Z229,Y7:Y229&gt;cr),3),Z7:Z229,0)+6,1))</f>
        <v>BU01.JacRA</v>
      </c>
      <c r="AA232" s="1" t="str" cm="1">
        <f t="array" aca="1" ref="AA232" ca="1">INDIRECT(ADDRESS(MATCH(SMALL(_xlfn._xlws.FILTER(AA7:AA229,AD7:AD229&gt;cr),3),AA7:AA229,0)+6,1))</f>
        <v>CI14.Amer.EMX2</v>
      </c>
      <c r="AB232" s="1" t="str" cm="1">
        <f t="array" aca="1" ref="AB232" ca="1">INDIRECT(ADDRESS(MATCH(SMALL(_xlfn._xlws.FILTER(AB7:AB229,AD7:AD229&gt;cr),3),AB7:AB229,0)+6,1))</f>
        <v>CI14.Amer.EMX1</v>
      </c>
      <c r="AC232" s="1" t="str" cm="1">
        <f t="array" aca="1" ref="AC232" ca="1">INDIRECT(ADDRESS(MATCH(LARGE(_xlfn._xlws.FILTER(AC7:AC229,AD7:AD229&gt;cr),3),AC7:AC229,0)+6,1))</f>
        <v>CI14.Amer.EMX1</v>
      </c>
      <c r="AD232" s="1" t="str" cm="1">
        <f t="array" aca="1" ref="AD232" ca="1">INDIRECT(ADDRESS(MATCH(LARGE(_xlfn._xlws.FILTER(AD7:AD229,AD7:AD229&gt;cr),3),AD7:AD229,0)+6,1))</f>
        <v>AI01.Jaccard</v>
      </c>
      <c r="AE232" s="1" t="str" cm="1">
        <f t="array" aca="1" ref="AE232" ca="1">INDIRECT(ADDRESS(MATCH(SMALL(_xlfn._xlws.FILTER(AE7:AE229,AD7:AD229&gt;cr),3),AE7:AE229,0)+6,1))</f>
        <v>BU01.JacRA</v>
      </c>
      <c r="AF232" s="6" t="str" cm="1">
        <f t="array" aca="1" ref="AF232" ca="1">INDIRECT(ADDRESS(MATCH(SMALL(_xlfn._xlws.FILTER(AF7:AF229,AI7:AI229&gt;cr),3),AF7:AF229,0)+6,1))</f>
        <v>CI14.Amer.EMX1</v>
      </c>
      <c r="AG232" s="6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6" t="str" cm="1">
        <f t="array" aca="1" ref="AJ232" ca="1">INDIRECT(ADDRESS(MATCH(SMALL(_xlfn._xlws.FILTER(AJ7:AJ229,AI7:AI229&gt;cr),3),AJ7:AJ229,0)+6,1))</f>
        <v>AU04.MSD</v>
      </c>
      <c r="AK232" s="1" t="str" cm="1">
        <f t="array" aca="1" ref="AK232" ca="1">INDIRECT(ADDRESS(MATCH(SMALL(_xlfn._xlws.FILTER(AK7:AK229,AN7:AN229&gt;cr),3),AK7:AK229,0)+6,1))</f>
        <v>BI22.ESim3</v>
      </c>
      <c r="AL232" s="1" t="str" cm="1">
        <f t="array" aca="1" ref="AL232" ca="1">INDIRECT(ADDRESS(MATCH(SMALL(_xlfn._xlws.FILTER(AL7:AL229,AN7:AN229&gt;cr),3),AL7:AL229,0)+6,1))</f>
        <v>BI22.ESim3</v>
      </c>
      <c r="AM232" s="1" t="str" cm="1">
        <f t="array" aca="1" ref="AM232" ca="1">INDIRECT(ADDRESS(MATCH(LARGE(_xlfn._xlws.FILTER(AM7:AM229,AN7:AN229&gt;cr),3),AM7:AM229,0)+6,1))</f>
        <v>CI14.Amer.EMX5</v>
      </c>
      <c r="AN232" s="1" t="str" cm="1">
        <f t="array" aca="1" ref="AN232" ca="1">INDIRECT(ADDRESS(MATCH(LARGE(_xlfn._xlws.FILTER(AN7:AN229,AN7:AN229&gt;cr),3),AN7:AN229,0)+6,1))</f>
        <v>AI01.Jaccard</v>
      </c>
      <c r="AO232" s="1" t="str" cm="1">
        <f t="array" aca="1" ref="AO232" ca="1">INDIRECT(ADDRESS(MATCH(SMALL(_xlfn._xlws.FILTER(AO7:AO229,AN7:AN229&gt;cr),3),AO7:AO229,0)+6,1))</f>
        <v>BU16.TAEven</v>
      </c>
      <c r="AP232" s="6" t="str" cm="1">
        <f t="array" aca="1" ref="AP232" ca="1">INDIRECT(ADDRESS(MATCH(SMALL(_xlfn._xlws.FILTER(AP7:AP229,AS7:AS229&gt;cr),3),AP7:AP229,0)+6,1))</f>
        <v>AI28.RPB</v>
      </c>
      <c r="AQ232" s="6" t="str" cm="1">
        <f t="array" aca="1" ref="AQ232" ca="1">INDIRECT(ADDRESS(MATCH(SMALL(_xlfn._xlws.FILTER(AQ7:AQ229,AS7:AS229&gt;cr),3),AQ7:AQ229,0)+6,1))</f>
        <v>AI28.RPB</v>
      </c>
      <c r="AR232" s="6" t="str" cm="1">
        <f t="array" aca="1" ref="AR232" ca="1">INDIRECT(ADDRESS(MATCH(LARGE(_xlfn._xlws.FILTER(AR7:AR229,AS7:AS229&gt;cr),3),AR7:AR229,0)+6,1))</f>
        <v>CI14.Amer.Cosine</v>
      </c>
      <c r="AS232" s="6" t="str" cm="1">
        <f t="array" aca="1" ref="AS232" ca="1">INDIRECT(ADDRESS(MATCH(LARGE(_xlfn._xlws.FILTER(AS7:AS229,AS7:AS229&gt;cr),3),AS7:AS229,0)+6,1))</f>
        <v>AI01.Jaccard</v>
      </c>
      <c r="AT232" s="6" t="str" cm="1">
        <f t="array" aca="1" ref="AT232" ca="1">INDIRECT(ADDRESS(MATCH(SMALL(_xlfn._xlws.FILTER(AT7:AT229,AS7:AS229&gt;cr),3),AT7:AT229,0)+6,1))</f>
        <v>BU16.TAN</v>
      </c>
      <c r="AU232" s="1" t="str" cm="1">
        <f t="array" aca="1" ref="AU232" ca="1">INDIRECT(ADDRESS(MATCH(SMALL(_xlfn._xlws.FILTER(AU7:AU229,AX7:AX229&gt;cr),3),AU7:AU229,0)+6,1))</f>
        <v>BI22.ESim2</v>
      </c>
      <c r="AV232" s="1" t="str" cm="1">
        <f t="array" aca="1" ref="AV232" ca="1">INDIRECT(ADDRESS(MATCH(SMALL(_xlfn._xlws.FILTER(AV7:AV229,AX7:AX229&gt;cr),3),AV7:AV229,0)+6,1))</f>
        <v>BI22.ESim2</v>
      </c>
      <c r="AW232" s="1" t="str" cm="1">
        <f t="array" aca="1" ref="AW232" ca="1">INDIRECT(ADDRESS(MATCH(LARGE(_xlfn._xlws.FILTER(AW7:AW229,AX7:AX229&gt;cr),3),AW7:AW229,0)+6,1))</f>
        <v>AI28.RPB</v>
      </c>
      <c r="AX232" s="1" t="str" cm="1">
        <f t="array" aca="1" ref="AX232" ca="1">INDIRECT(ADDRESS(MATCH(LARGE(_xlfn._xlws.FILTER(AX7:AX229,AX7:AX229&gt;cr),3),AX7:AX229,0)+6,1))</f>
        <v>AI01.Jaccard</v>
      </c>
      <c r="AY232" s="1" t="str" cm="1">
        <f t="array" aca="1" ref="AY232" ca="1">INDIRECT(ADDRESS(MATCH(SMALL(_xlfn._xlws.FILTER(AY7:AY229,AX7:AX229&gt;cr),3),AY7:AY229,0)+6,1))</f>
        <v>AU30.Singularity</v>
      </c>
      <c r="AZ232" s="6" t="str" cm="1">
        <f t="array" aca="1" ref="AZ232" ca="1">INDIRECT(ADDRESS(MATCH(SMALL(_xlfn._xlws.FILTER(AZ7:AZ229,BC7:BC229&gt;cr),3),AZ7:AZ229,0)+6,1))</f>
        <v>CI14.Amer.EMX2</v>
      </c>
      <c r="BA232" s="6" t="str" cm="1">
        <f t="array" aca="1" ref="BA232" ca="1">INDIRECT(ADDRESS(MATCH(SMALL(_xlfn._xlws.FILTER(BA7:BA229,BC7:BC229&gt;cr),3),BA7:BA229,0)+6,1))</f>
        <v>CI14.Amer.EMX1</v>
      </c>
      <c r="BB232" s="6" t="str" cm="1">
        <f t="array" aca="1" ref="BB232" ca="1">INDIRECT(ADDRESS(MATCH(LARGE(_xlfn._xlws.FILTER(BB7:BB229,BC7:BC229&gt;cr),3),BB7:BB229,0)+6,1))</f>
        <v>CI14.Amer.EMX1</v>
      </c>
      <c r="BC232" s="6" t="str" cm="1">
        <f t="array" aca="1" ref="BC232" ca="1">INDIRECT(ADDRESS(MATCH(LARGE(_xlfn._xlws.FILTER(BC7:BC229,BC7:BC229&gt;cr),3),BC7:BC229,0)+6,1))</f>
        <v>AI01.Jaccard</v>
      </c>
      <c r="BD232" s="6" t="str" cm="1">
        <f t="array" aca="1" ref="BD232" ca="1">INDIRECT(ADDRESS(MATCH(SMALL(_xlfn._xlws.FILTER(BD7:BD229,BC7:BC229&gt;cr),3),BD7:BD229,0)+6,1))</f>
        <v>BU01.PNCR</v>
      </c>
      <c r="BE232" s="1" t="str" cm="1">
        <f t="array" aca="1" ref="BE232" ca="1">INDIRECT(ADDRESS(MATCH(SMALL(_xlfn._xlws.FILTER(BE7:BE229,BH7:BH229&gt;cr),3),BE7:BE229,0)+6,1))</f>
        <v>BI22.ESim3</v>
      </c>
      <c r="BF232" s="1" t="str" cm="1">
        <f t="array" aca="1" ref="BF232" ca="1">INDIRECT(ADDRESS(MATCH(SMALL(_xlfn._xlws.FILTER(BF7:BF229,BH7:BH229&gt;cr),3),BF7:BF229,0)+6,1))</f>
        <v>BI22.ESim3</v>
      </c>
      <c r="BG232" s="5" t="str" cm="1">
        <f t="array" aca="1" ref="BG232" ca="1">INDIRECT(ADDRESS(MATCH(LARGE(_xlfn._xlws.FILTER(BG7:BG229,BH7:BH229&gt;cr),3),BG7:BG229,0)+6,1))</f>
        <v>CI14.Amer.NNSM</v>
      </c>
      <c r="BH232" s="5" t="str" cm="1">
        <f t="array" aca="1" ref="BH232" ca="1">INDIRECT(ADDRESS(MATCH(LARGE(_xlfn._xlws.FILTER(BH7:BH229,BH7:BH229&gt;cr),3),BH7:BH229,0)+6,1))</f>
        <v>AI01.Jaccard</v>
      </c>
      <c r="BI232" s="1" t="str" cm="1">
        <f t="array" aca="1" ref="BI232" ca="1">INDIRECT(ADDRESS(MATCH(SMALL(_xlfn._xlws.FILTER(BI7:BI229,BH7:BH229&gt;cr),3),BI7:BI229,0)+6,1))</f>
        <v>BU01.Dice</v>
      </c>
      <c r="BJ232" s="6" t="str" cm="1">
        <f t="array" aca="1" ref="BJ232" ca="1">INDIRECT(ADDRESS(MATCH(SMALL(_xlfn._xlws.FILTER(BJ7:BJ229,BM7:BM229&gt;cr),3),BJ7:BJ229,0)+6,1))</f>
        <v>BI22.ESim3</v>
      </c>
      <c r="BK232" s="6" t="str" cm="1">
        <f t="array" aca="1" ref="BK232" ca="1">INDIRECT(ADDRESS(MATCH(SMALL(_xlfn._xlws.FILTER(BK7:BK229,BM7:BM229&gt;cr),3),BK7:BK229,0)+6,1))</f>
        <v>BI22.ESim3</v>
      </c>
      <c r="BL232" s="6" t="str" cm="1">
        <f t="array" aca="1" ref="BL232" ca="1">INDIRECT(ADDRESS(MATCH(LARGE(_xlfn._xlws.FILTER(BL7:BL229,BM7:BM229&gt;cr),3),BL7:BL229,0)+6,1))</f>
        <v>BI07.NHMS.Amer</v>
      </c>
      <c r="BM232" s="6" t="str" cm="1">
        <f t="array" aca="1" ref="BM232" ca="1">INDIRECT(ADDRESS(MATCH(LARGE(_xlfn._xlws.FILTER(BM7:BM229,BM7:BM229&gt;cr),3),BM7:BM229,0)+6,1))</f>
        <v>AI01.Jaccard</v>
      </c>
      <c r="BN232" s="6" t="str" cm="1">
        <f t="array" aca="1" ref="BN232" ca="1">INDIRECT(ADDRESS(MATCH(SMALL(_xlfn._xlws.FILTER(BN7:BN229,BM7:BM229&gt;cr),3),BN7:BN229,0)+6,1))</f>
        <v>BU01.JaccardMulti</v>
      </c>
      <c r="BO232" s="1" t="str" cm="1">
        <f t="array" aca="1" ref="BO232" ca="1">INDIRECT(ADDRESS(MATCH(SMALL(_xlfn._xlws.FILTER(BO7:BO229,BR7:BR229&gt;cr),3),BO7:BO229,0)+6,1))</f>
        <v>BI22.ESim3</v>
      </c>
      <c r="BP232" s="1" t="str" cm="1">
        <f t="array" aca="1" ref="BP232" ca="1">INDIRECT(ADDRESS(MATCH(SMALL(_xlfn._xlws.FILTER(BP7:BP229,BR7:BR229&gt;cr),3),BP7:BP229,0)+6,1))</f>
        <v>BI22.ESim3</v>
      </c>
      <c r="BQ232" s="1" t="str" cm="1">
        <f t="array" aca="1" ref="BQ232" ca="1">INDIRECT(ADDRESS(MATCH(LARGE(_xlfn._xlws.FILTER(BQ7:BQ229,BR7:BR229&gt;cr),3),BQ7:BQ229,0)+6,1))</f>
        <v>CI14.SMD.TA</v>
      </c>
      <c r="BR232" s="1" t="str" cm="1">
        <f t="array" aca="1" ref="BR232" ca="1">INDIRECT(ADDRESS(MATCH(LARGE(_xlfn._xlws.FILTER(BR7:BR229,BR7:BR229&gt;cr),3),BR7:BR229,0)+6,1))</f>
        <v>AI01.Jaccard</v>
      </c>
      <c r="BS232" s="1" t="str" cm="1">
        <f t="array" aca="1" ref="BS232" ca="1">INDIRECT(ADDRESS(MATCH(SMALL(_xlfn._xlws.FILTER(BS7:BS229,BR7:BR229&gt;cr),3),BS7:BS229,0)+6,1))</f>
        <v>BU02.COD</v>
      </c>
      <c r="BT232" s="6" t="str" cm="1">
        <f t="array" aca="1" ref="BT232" ca="1">INDIRECT(ADDRESS(MATCH(SMALL(_xlfn._xlws.FILTER(BT7:BT229,BW7:BW229&gt;cr),3),BT7:BT229,0)+6,1))</f>
        <v>AU19.KL</v>
      </c>
      <c r="BU232" s="6" t="str" cm="1">
        <f t="array" aca="1" ref="BU232" ca="1">INDIRECT(ADDRESS(MATCH(SMALL(_xlfn._xlws.FILTER(BU7:BU229,BW7:BW229&gt;cr),3),BU7:BU229,0)+6,1))</f>
        <v>AU19.KL</v>
      </c>
      <c r="BV232" s="6" t="str" cm="1">
        <f t="array" aca="1" ref="BV232" ca="1">INDIRECT(ADDRESS(MATCH(LARGE(_xlfn._xlws.FILTER(BV7:BV229,BW7:BW229&gt;cr),3),BV7:BV229,0)+6,1))</f>
        <v>AI25.Coco</v>
      </c>
      <c r="BW232" s="6" t="str" cm="1">
        <f t="array" aca="1" ref="BW232" ca="1">INDIRECT(ADDRESS(MATCH(LARGE(_xlfn._xlws.FILTER(BW7:BW229,BW7:BW229&gt;cr),3),BW7:BW229,0)+6,1))</f>
        <v>AI01.Jaccard</v>
      </c>
      <c r="BX232" s="6" t="str" cm="1">
        <f t="array" aca="1" ref="BX232" ca="1">INDIRECT(ADDRESS(MATCH(SMALL(_xlfn._xlws.FILTER(BX7:BX229,BW7:BW229&gt;cr),3),BX7:BX229,0)+6,1))</f>
        <v>BU06.MPIP</v>
      </c>
      <c r="BY232" s="1" t="str" cm="1">
        <f t="array" aca="1" ref="BY232" ca="1">INDIRECT(ADDRESS(MATCH(SMALL(_xlfn._xlws.FILTER(BY7:BY229,CB7:CB229&gt;cr),3),BY7:BY229,0)+6,1))</f>
        <v>CI14.Amer.EMX2</v>
      </c>
      <c r="BZ232" s="1" t="str" cm="1">
        <f t="array" aca="1" ref="BZ232" ca="1">INDIRECT(ADDRESS(MATCH(SMALL(_xlfn._xlws.FILTER(BZ7:BZ229,CB7:CB229&gt;cr),3),BZ7:BZ229,0)+6,1))</f>
        <v>CI14.Amer.EMX1</v>
      </c>
      <c r="CA232" s="1" t="str" cm="1">
        <f t="array" aca="1" ref="CA232" ca="1">INDIRECT(ADDRESS(MATCH(LARGE(_xlfn._xlws.FILTER(CA7:CA229,CB7:CB229&gt;cr),3),CA7:CA229,0)+6,1))</f>
        <v>CI14.Amer.EMX1</v>
      </c>
      <c r="CB232" s="1" t="str" cm="1">
        <f t="array" aca="1" ref="CB232" ca="1">INDIRECT(ADDRESS(MATCH(LARGE(_xlfn._xlws.FILTER(CB7:CB229,CB7:CB229&gt;cr),3),CB7:CB229,0)+6,1))</f>
        <v>AI01.Jaccard</v>
      </c>
      <c r="CC232" s="1" t="str" cm="1">
        <f t="array" aca="1" ref="CC232" ca="1">INDIRECT(ADDRESS(MATCH(SMALL(_xlfn._xlws.FILTER(CC7:CC229,CB7:CB229&gt;cr),3),CC7:CC229,0)+6,1))</f>
        <v>BU01.PNCR</v>
      </c>
      <c r="CD232" s="6" t="str" cm="1">
        <f t="array" aca="1" ref="CD232" ca="1">INDIRECT(ADDRESS(MATCH(SMALL(_xlfn._xlws.FILTER(CD7:CD229,CG7:CG229&gt;cr),3),CD7:CD229,0)+6,1))</f>
        <v>CI14.Amer.EMX1</v>
      </c>
      <c r="CE232" s="6" t="str" cm="1">
        <f t="array" aca="1" ref="CE232" ca="1">INDIRECT(ADDRESS(MATCH(SMALL(_xlfn._xlws.FILTER(CE7:CE229,CG7:CG229&gt;cr),3),CE7:CE229,0)+6,1))</f>
        <v>BI22.ESim3</v>
      </c>
      <c r="CF232" s="6" t="str" cm="1">
        <f t="array" aca="1" ref="CF232" ca="1">INDIRECT(ADDRESS(MATCH(LARGE(_xlfn._xlws.FILTER(CF7:CF229,CG7:CG229&gt;cr),3),CF7:CF229,0)+6,1))</f>
        <v>BI14.QTIJ</v>
      </c>
      <c r="CG232" s="6" t="str" cm="1">
        <f t="array" aca="1" ref="CG232" ca="1">INDIRECT(ADDRESS(MATCH(LARGE(_xlfn._xlws.FILTER(CG7:CG229,CG7:CG229&gt;cr),3),CG7:CG229,0)+6,1))</f>
        <v>AI01.Jaccard</v>
      </c>
      <c r="CH232" s="6" t="str" cm="1">
        <f t="array" aca="1" ref="CH232" ca="1">INDIRECT(ADDRESS(MATCH(SMALL(_xlfn._xlws.FILTER(CH7:CH229,CG7:CG229&gt;cr),3),CH7:CH229,0)+6,1))</f>
        <v>AU01.Jaccard</v>
      </c>
      <c r="CI232" s="1" t="str" cm="1">
        <f t="array" aca="1" ref="CI232" ca="1">INDIRECT(ADDRESS(MATCH(SMALL(_xlfn._xlws.FILTER(CI7:CI229,CL7:CL229&gt;cr),3),CI7:CI229,0)+6,1))</f>
        <v>BI22.ESim3</v>
      </c>
      <c r="CJ232" s="1" t="str" cm="1">
        <f t="array" aca="1" ref="CJ232" ca="1">INDIRECT(ADDRESS(MATCH(SMALL(_xlfn._xlws.FILTER(CJ7:CJ229,CL7:CL229&gt;cr),3),CJ7:CJ229,0)+6,1))</f>
        <v>BI22.ESim3</v>
      </c>
      <c r="CK232" s="1" t="str" cm="1">
        <f t="array" aca="1" ref="CK232" ca="1">INDIRECT(ADDRESS(MATCH(LARGE(_xlfn._xlws.FILTER(CK7:CK229,CL7:CL229&gt;cr),3),CK7:CK229,0)+6,1))</f>
        <v>CI14.Amer.EMX5</v>
      </c>
      <c r="CL232" s="1" t="str" cm="1">
        <f t="array" aca="1" ref="CL232" ca="1">INDIRECT(ADDRESS(MATCH(LARGE(_xlfn._xlws.FILTER(CL7:CL229,CL7:CL229&gt;cr),3),CL7:CL229,0)+6,1))</f>
        <v>AI01.Jaccard</v>
      </c>
      <c r="CM232" s="1" t="str" cm="1">
        <f t="array" aca="1" ref="CM232" ca="1">INDIRECT(ADDRESS(MATCH(SMALL(_xlfn._xlws.FILTER(CM7:CM229,CL7:CL229&gt;cr),3),CM7:CM229,0)+6,1))</f>
        <v>AU29.ADR</v>
      </c>
      <c r="CN232" s="6" t="str" cm="1">
        <f t="array" aca="1" ref="CN232" ca="1">INDIRECT(ADDRESS(MATCH(SMALL(_xlfn._xlws.FILTER(CN7:CN229,CQ7:CQ229&gt;cr),3),CN7:CN229,0)+6,1))</f>
        <v>AI05.SRC</v>
      </c>
      <c r="CO232" s="6" t="str" cm="1">
        <f t="array" aca="1" ref="CO232" ca="1">INDIRECT(ADDRESS(MATCH(SMALL(_xlfn._xlws.FILTER(CO7:CO229,CQ7:CQ229&gt;cr),3),CO7:CO229,0)+6,1))</f>
        <v>AI28.RPB</v>
      </c>
      <c r="CP232" s="6" t="str" cm="1">
        <f t="array" aca="1" ref="CP232" ca="1">INDIRECT(ADDRESS(MATCH(LARGE(_xlfn._xlws.FILTER(CP7:CP229,CQ7:CQ229&gt;cr),3),CP7:CP229,0)+6,1))</f>
        <v>BI16.TAJ</v>
      </c>
      <c r="CQ232" s="6" t="str" cm="1">
        <f t="array" aca="1" ref="CQ232" ca="1">INDIRECT(ADDRESS(MATCH(LARGE(_xlfn._xlws.FILTER(CQ7:CQ229,CQ7:CQ229&gt;cr),3),CQ7:CQ229,0)+6,1))</f>
        <v>AI01.Jaccard</v>
      </c>
      <c r="CR232" s="6" t="str" cm="1">
        <f t="array" aca="1" ref="CR232" ca="1">INDIRECT(ADDRESS(MATCH(SMALL(_xlfn._xlws.FILTER(CR7:CR229,CQ7:CQ229&gt;cr),3),CR7:CR229,0)+6,1))</f>
        <v>AU02.Cosine</v>
      </c>
      <c r="CS232" s="1" t="str" cm="1">
        <f t="array" aca="1" ref="CS232" ca="1">INDIRECT(ADDRESS(MATCH(SMALL(_xlfn._xlws.FILTER(CS7:CS229,CV7:CV229&gt;cr),3),CS7:CS229,0)+6,1))</f>
        <v>BI22.ESim2</v>
      </c>
      <c r="CT232" s="1" t="str" cm="1">
        <f t="array" aca="1" ref="CT232" ca="1">INDIRECT(ADDRESS(MATCH(SMALL(_xlfn._xlws.FILTER(CT7:CT229,CV7:CV229&gt;cr),3),CT7:CT229,0)+6,1))</f>
        <v>BI22.ESim2</v>
      </c>
      <c r="CU232" s="1" t="str" cm="1">
        <f t="array" aca="1" ref="CU232" ca="1">INDIRECT(ADDRESS(MATCH(LARGE(_xlfn._xlws.FILTER(CU7:CU229,CV7:CV229&gt;cr),3),CU7:CU229,0)+6,1))</f>
        <v>AI28.RPB</v>
      </c>
      <c r="CV232" s="1" t="str" cm="1">
        <f t="array" aca="1" ref="CV232" ca="1">INDIRECT(ADDRESS(MATCH(LARGE(_xlfn._xlws.FILTER(CV7:CV229,CV7:CV229&gt;cr),3),CV7:CV229,0)+6,1))</f>
        <v>AI01.Jaccard</v>
      </c>
      <c r="CW232" s="1" t="str" cm="1">
        <f t="array" aca="1" ref="CW232" ca="1">INDIRECT(ADDRESS(MATCH(SMALL(_xlfn._xlws.FILTER(CW7:CW229,CV7:CV229&gt;cr),3),CW7:CW229,0)+6,1))</f>
        <v>AU02.Cosine</v>
      </c>
      <c r="CX232" s="6" t="str" cm="1">
        <f t="array" aca="1" ref="CX232" ca="1">INDIRECT(ADDRESS(MATCH(SMALL(_xlfn._xlws.FILTER(CX7:CX229,DA7:DA229&gt;cr),3),CX7:CX229,0)+6,1))</f>
        <v>CI14.Amer.EMX2</v>
      </c>
      <c r="CY232" s="6" t="str" cm="1">
        <f t="array" aca="1" ref="CY232" ca="1">INDIRECT(ADDRESS(MATCH(SMALL(_xlfn._xlws.FILTER(CY7:CY229,DA7:DA229&gt;cr),3),CY7:CY229,0)+6,1))</f>
        <v>CI14.Amer.EMX1</v>
      </c>
      <c r="CZ232" s="6" t="str" cm="1">
        <f t="array" aca="1" ref="CZ232" ca="1">INDIRECT(ADDRESS(MATCH(LARGE(_xlfn._xlws.FILTER(CZ7:CZ229,DA7:DA229&gt;cr),3),CZ7:CZ229,0)+6,1))</f>
        <v>CI14.Amer.EMX1</v>
      </c>
      <c r="DA232" s="6" t="str" cm="1">
        <f t="array" aca="1" ref="DA232" ca="1">INDIRECT(ADDRESS(MATCH(LARGE(_xlfn._xlws.FILTER(DA7:DA229,DA7:DA229&gt;cr),3),DA7:DA229,0)+6,1))</f>
        <v>AI01.Jaccard</v>
      </c>
      <c r="DB232" s="6" t="str" cm="1">
        <f t="array" aca="1" ref="DB232" ca="1">INDIRECT(ADDRESS(MATCH(SMALL(_xlfn._xlws.FILTER(DB7:DB229,DA7:DA229&gt;cr),3),DB7:DB229,0)+6,1))</f>
        <v>AU01.Jaccard</v>
      </c>
      <c r="DC232" s="1" t="str" cm="1">
        <f t="array" aca="1" ref="DC232" ca="1">INDIRECT(ADDRESS(MATCH(SMALL(_xlfn._xlws.FILTER(DC7:DC229,DF7:DF229&gt;cr),3),DC7:DC229,0)+6,1))</f>
        <v>CI14.Amer.EMX1</v>
      </c>
      <c r="DD232" s="1" t="str" cm="1">
        <f t="array" aca="1" ref="DD232" ca="1">INDIRECT(ADDRESS(MATCH(SMALL(_xlfn._xlws.FILTER(DD7:DD229,DF7:DF229&gt;cr),3),DD7:DD229,0)+6,1))</f>
        <v>BI22.ESim3</v>
      </c>
      <c r="DE232" s="1" t="str" cm="1">
        <f t="array" aca="1" ref="DE232" ca="1">INDIRECT(ADDRESS(MATCH(LARGE(_xlfn._xlws.FILTER(DE7:DE229,DF7:DF229&gt;cr),3),DE7:DE229,0)+6,1))</f>
        <v>CI14.Amer.EMX1</v>
      </c>
      <c r="DF232" s="1" t="str" cm="1">
        <f t="array" aca="1" ref="DF232" ca="1">INDIRECT(ADDRESS(MATCH(LARGE(_xlfn._xlws.FILTER(DF7:DF229,DF7:DF229&gt;cr),3),DF7:DF229,0)+6,1))</f>
        <v>AI01.Jaccard</v>
      </c>
      <c r="DG232" s="1" t="str" cm="1">
        <f t="array" aca="1" ref="DG232" ca="1">INDIRECT(ADDRESS(MATCH(SMALL(_xlfn._xlws.FILTER(DG7:DG229,DF7:DF229&gt;cr),3),DG7:DG229,0)+6,1))</f>
        <v>AU02.Cosine</v>
      </c>
      <c r="DH232" s="6" t="str" cm="1">
        <f t="array" aca="1" ref="DH232" ca="1">INDIRECT(ADDRESS(MATCH(SMALL(_xlfn._xlws.FILTER(DH7:DH229,DK7:DK229&gt;cr),3),DH7:DH229,0)+6,1))</f>
        <v>BI22.ESim3</v>
      </c>
      <c r="DI232" s="6" t="str" cm="1">
        <f t="array" aca="1" ref="DI232" ca="1">INDIRECT(ADDRESS(MATCH(SMALL(_xlfn._xlws.FILTER(DI7:DI229,DK7:DK229&gt;cr),3),DI7:DI229,0)+6,1))</f>
        <v>BI22.ESim3</v>
      </c>
      <c r="DJ232" s="6" t="str" cm="1">
        <f t="array" aca="1" ref="DJ232" ca="1">INDIRECT(ADDRESS(MATCH(LARGE(_xlfn._xlws.FILTER(DJ7:DJ229,DK7:DK229&gt;cr),3),DJ7:DJ229,0)+6,1))</f>
        <v>CI14.Amer.EMX5</v>
      </c>
      <c r="DK232" s="6" t="str" cm="1">
        <f t="array" aca="1" ref="DK232" ca="1">INDIRECT(ADDRESS(MATCH(LARGE(_xlfn._xlws.FILTER(DK7:DK229,DK7:DK229&gt;cr),3),DK7:DK229,0)+6,1))</f>
        <v>AI01.Jaccard</v>
      </c>
      <c r="DL232" s="6" t="str" cm="1">
        <f t="array" aca="1" ref="DL232" ca="1">INDIRECT(ADDRESS(MATCH(SMALL(_xlfn._xlws.FILTER(DL7:DL229,DK7:DK229&gt;cr),3),DL7:DL229,0)+6,1))</f>
        <v>AU01.Jaccard</v>
      </c>
      <c r="DM232" s="1" t="str" cm="1">
        <f t="array" aca="1" ref="DM232" ca="1">INDIRECT(ADDRESS(MATCH(SMALL(_xlfn._xlws.FILTER(DM7:DM229,DP7:DP229&gt;cr),3),DM7:DM229,0)+6,1))</f>
        <v>BI22.ESim3</v>
      </c>
      <c r="DN232" s="1" t="str" cm="1">
        <f t="array" aca="1" ref="DN232" ca="1">INDIRECT(ADDRESS(MATCH(SMALL(_xlfn._xlws.FILTER(DN7:DN229,DP7:DP229&gt;cr),3),DN7:DN229,0)+6,1))</f>
        <v>BI22.ESim3</v>
      </c>
      <c r="DO232" s="1" t="str" cm="1">
        <f t="array" aca="1" ref="DO232" ca="1">INDIRECT(ADDRESS(MATCH(LARGE(_xlfn._xlws.FILTER(DO7:DO229,DP7:DP229&gt;cr),3),DO7:DO229,0)+6,1))</f>
        <v>AI07.PSS</v>
      </c>
      <c r="DP232" s="1" t="str" cm="1">
        <f t="array" aca="1" ref="DP232" ca="1">INDIRECT(ADDRESS(MATCH(LARGE(_xlfn._xlws.FILTER(DP7:DP229,DP7:DP229&gt;cr),3),DP7:DP229,0)+6,1))</f>
        <v>AI01.Jaccard</v>
      </c>
      <c r="DQ232" s="1" t="str" cm="1">
        <f t="array" aca="1" ref="DQ232" ca="1">INDIRECT(ADDRESS(MATCH(SMALL(_xlfn._xlws.FILTER(DQ7:DQ229,DP7:DP229&gt;cr),3),DQ7:DQ229,0)+6,1))</f>
        <v>AU02.Cosine</v>
      </c>
      <c r="DR232" s="6" t="str" cm="1">
        <f t="array" aca="1" ref="DR232" ca="1">INDIRECT(ADDRESS(MATCH(SMALL(_xlfn._xlws.FILTER(DR7:DR229,DU7:DU229&gt;cr),3),DR7:DR229,0)+6,1))</f>
        <v>BI22.ESim2</v>
      </c>
      <c r="DS232" s="6" t="str" cm="1">
        <f t="array" aca="1" ref="DS232" ca="1">INDIRECT(ADDRESS(MATCH(SMALL(_xlfn._xlws.FILTER(DS7:DS229,DU7:DU229&gt;cr),3),DS7:DS229,0)+6,1))</f>
        <v>BI22.ESim2</v>
      </c>
      <c r="DT232" s="6" t="str" cm="1">
        <f t="array" aca="1" ref="DT232" ca="1">INDIRECT(ADDRESS(MATCH(LARGE(_xlfn._xlws.FILTER(DT7:DT229,DU7:DU229&gt;cr),3),DT7:DT229,0)+6,1))</f>
        <v>AI28.RPB</v>
      </c>
      <c r="DU232" s="6" t="str" cm="1">
        <f t="array" aca="1" ref="DU232" ca="1">INDIRECT(ADDRESS(MATCH(LARGE(_xlfn._xlws.FILTER(DU7:DU229,DU7:DU229&gt;cr),3),DU7:DU229,0)+6,1))</f>
        <v>AI01.Jaccard</v>
      </c>
      <c r="DV232" s="6" t="str" cm="1">
        <f t="array" aca="1" ref="DV232" ca="1">INDIRECT(ADDRESS(MATCH(SMALL(_xlfn._xlws.FILTER(DV7:DV229,DU7:DU229&gt;cr),3),DV7:DV229,0)+6,1))</f>
        <v>AU05.SRC</v>
      </c>
      <c r="DW232" s="1" t="e" cm="1" vm="1">
        <f t="array" aca="1" ref="DW232" ca="1">INDIRECT(ADDRESS(MATCH(SMALL(_xlfn._xlws.FILTER(DW7:DW229,DZ7:DZ229&gt;cr),3),DW7:DW229,0)+6,1))</f>
        <v>#VALUE!</v>
      </c>
      <c r="DX232" s="1" t="e" cm="1" vm="1">
        <f t="array" aca="1" ref="DX232" ca="1">INDIRECT(ADDRESS(MATCH(SMALL(_xlfn._xlws.FILTER(DX7:DX229,DZ7:DZ229&gt;cr),3),DX7:DX229,0)+6,1))</f>
        <v>#VALUE!</v>
      </c>
      <c r="DY232" s="1" t="e" cm="1" vm="1">
        <f t="array" aca="1" ref="DY232" ca="1">INDIRECT(ADDRESS(MATCH(LARGE(_xlfn._xlws.FILTER(DY7:DY229,DZ7:DZ229&gt;cr),3),DY7:DY229,0)+6,1))</f>
        <v>#VALUE!</v>
      </c>
      <c r="DZ232" s="1" t="e" cm="1" vm="1">
        <f t="array" aca="1" ref="DZ232" ca="1">INDIRECT(ADDRESS(MATCH(LARGE(_xlfn._xlws.FILTER(DZ7:DZ229,DZ7:DZ229&gt;cr),3),DZ7:DZ229,0)+6,1))</f>
        <v>#VALUE!</v>
      </c>
      <c r="EA232" s="1" t="e" cm="1" vm="1">
        <f t="array" aca="1" ref="EA232" ca="1">INDIRECT(ADDRESS(MATCH(SMALL(_xlfn._xlws.FILTER(EA7:EA229,DZ7:DZ229&gt;cr),3),EA7:EA229,0)+6,1))</f>
        <v>#VALUE!</v>
      </c>
      <c r="EB232" s="6" t="e" cm="1" vm="1">
        <f t="array" aca="1" ref="EB232" ca="1">INDIRECT(ADDRESS(MATCH(SMALL(_xlfn._xlws.FILTER(EB7:EB229,EE7:EE229&gt;cr),3),EB7:EB229,0)+6,1))</f>
        <v>#VALUE!</v>
      </c>
      <c r="EC232" s="6" t="e" cm="1" vm="1">
        <f t="array" aca="1" ref="EC232" ca="1">INDIRECT(ADDRESS(MATCH(SMALL(_xlfn._xlws.FILTER(EC7:EC229,EE7:EE229&gt;cr),3),EC7:EC229,0)+6,1))</f>
        <v>#VALUE!</v>
      </c>
      <c r="ED232" s="6" t="e" cm="1" vm="1">
        <f t="array" aca="1" ref="ED232" ca="1">INDIRECT(ADDRESS(MATCH(LARGE(_xlfn._xlws.FILTER(ED7:ED229,EE7:EE229&gt;cr),3),ED7:ED229,0)+6,1))</f>
        <v>#VALUE!</v>
      </c>
      <c r="EE232" s="6" t="e" cm="1" vm="1">
        <f t="array" aca="1" ref="EE232" ca="1">INDIRECT(ADDRESS(MATCH(LARGE(_xlfn._xlws.FILTER(EE7:EE229,EE7:EE229&gt;cr),3),EE7:EE229,0)+6,1))</f>
        <v>#VALUE!</v>
      </c>
      <c r="EF232" s="6" t="e" cm="1" vm="1">
        <f t="array" aca="1" ref="EF232" ca="1">INDIRECT(ADDRESS(MATCH(SMALL(_xlfn._xlws.FILTER(EF7:EF229,EE7:EE229&gt;cr),3),EF7:EF229,0)+6,1))</f>
        <v>#VALUE!</v>
      </c>
      <c r="EG232" s="1" t="str" cm="1">
        <f t="array" aca="1" ref="EG232" ca="1">INDIRECT(ADDRESS(MATCH(SMALL(_xlfn._xlws.FILTER(EG7:EG229,EJ7:EJ229&gt;cr),3),EG7:EG229,0)+6,1))</f>
        <v>BI16.TAJ</v>
      </c>
      <c r="EH232" s="1" t="str" cm="1">
        <f t="array" aca="1" ref="EH232" ca="1">INDIRECT(ADDRESS(MATCH(SMALL(_xlfn._xlws.FILTER(EH7:EH229,EJ7:EJ229&gt;cr),3),EH7:EH229,0)+6,1))</f>
        <v>BI16.TAJ</v>
      </c>
      <c r="EI232" s="1" t="str" cm="1">
        <f t="array" aca="1" ref="EI232" ca="1">INDIRECT(ADDRESS(MATCH(LARGE(_xlfn._xlws.FILTER(EI7:EI229,EJ7:EJ229&gt;cr),3),EI7:EI229,0)+6,1))</f>
        <v>BI14.AmerJ</v>
      </c>
      <c r="EJ232" s="1" t="str" cm="1">
        <f t="array" aca="1" ref="EJ232" ca="1">INDIRECT(ADDRESS(MATCH(LARGE(_xlfn._xlws.FILTER(EJ7:EJ229,EJ7:EJ229&gt;cr),3),EJ7:EJ229,0)+6,1))</f>
        <v>AI01.Jaccard</v>
      </c>
      <c r="EK232" s="1" t="str" cm="1">
        <f t="array" aca="1" ref="EK232" ca="1">INDIRECT(ADDRESS(MATCH(SMALL(_xlfn._xlws.FILTER(EK7:EK229,EJ7:EJ229&gt;cr),3),EK7:EK229,0)+6,1))</f>
        <v>AU07.PSS</v>
      </c>
      <c r="EL232" s="6" t="e" cm="1" vm="1">
        <f t="array" aca="1" ref="EL232" ca="1">INDIRECT(ADDRESS(MATCH(SMALL(_xlfn._xlws.FILTER(EL7:EL229,EO7:EO229&gt;cr),3),EL7:EL229,0)+6,1))</f>
        <v>#VALUE!</v>
      </c>
      <c r="EM232" s="6" t="e" cm="1" vm="1">
        <f t="array" aca="1" ref="EM232" ca="1">INDIRECT(ADDRESS(MATCH(SMALL(_xlfn._xlws.FILTER(EM7:EM229,EO7:EO229&gt;cr),3),EM7:EM229,0)+6,1))</f>
        <v>#VALUE!</v>
      </c>
      <c r="EN232" s="6" t="e" cm="1" vm="1">
        <f t="array" aca="1" ref="EN232" ca="1">INDIRECT(ADDRESS(MATCH(LARGE(_xlfn._xlws.FILTER(EN7:EN229,EO7:EO229&gt;cr),3),EN7:EN229,0)+6,1))</f>
        <v>#VALUE!</v>
      </c>
      <c r="EO232" s="6" t="e" cm="1" vm="1">
        <f t="array" aca="1" ref="EO232" ca="1">INDIRECT(ADDRESS(MATCH(LARGE(_xlfn._xlws.FILTER(EO7:EO229,EO7:EO229&gt;cr),3),EO7:EO229,0)+6,1))</f>
        <v>#VALUE!</v>
      </c>
      <c r="EP232" s="6" t="e" cm="1" vm="1">
        <f t="array" aca="1" ref="EP232" ca="1">INDIRECT(ADDRESS(MATCH(SMALL(_xlfn._xlws.FILTER(EP7:EP229,EO7:EO229&gt;cr),3),EP7:EP229,0)+6,1))</f>
        <v>#VALUE!</v>
      </c>
      <c r="EQ232" s="1" t="e" cm="1" vm="1">
        <f t="array" aca="1" ref="EQ232" ca="1">INDIRECT(ADDRESS(MATCH(SMALL(_xlfn._xlws.FILTER(EQ7:EQ229,ET7:ET229&gt;cr),3),EQ7:EQ229,0)+6,1))</f>
        <v>#VALUE!</v>
      </c>
      <c r="ER232" s="1" t="e" cm="1" vm="1">
        <f t="array" aca="1" ref="ER232" ca="1">INDIRECT(ADDRESS(MATCH(SMALL(_xlfn._xlws.FILTER(ER7:ER229,ET7:ET229&gt;cr),3),ER7:ER229,0)+6,1))</f>
        <v>#VALUE!</v>
      </c>
      <c r="ES232" s="1" t="e" cm="1" vm="1">
        <f t="array" aca="1" ref="ES232" ca="1">INDIRECT(ADDRESS(MATCH(LARGE(_xlfn._xlws.FILTER(ES7:ES229,ET7:ET229&gt;cr),3),ES7:ES229,0)+6,1))</f>
        <v>#VALUE!</v>
      </c>
      <c r="ET232" s="1" t="e" cm="1" vm="1">
        <f t="array" aca="1" ref="ET232" ca="1">INDIRECT(ADDRESS(MATCH(LARGE(_xlfn._xlws.FILTER(ET7:ET229,ET7:ET229&gt;cr),3),ET7:ET229,0)+6,1))</f>
        <v>#VALUE!</v>
      </c>
      <c r="EU232" s="1" t="e" cm="1" vm="1">
        <f t="array" aca="1" ref="EU232" ca="1">INDIRECT(ADDRESS(MATCH(SMALL(_xlfn._xlws.FILTER(EU7:EU229,ET7:ET229&gt;cr),3),EU7:EU229,0)+6,1))</f>
        <v>#VALUE!</v>
      </c>
      <c r="EV232" s="9" t="str" cm="1">
        <f t="array" aca="1" ref="EV232" ca="1">INDIRECT(ADDRESS(MATCH(SMALL(_xlfn.LET(_xlpm.x,IF(ISNUMBER(EV7:EV229),EV7:EV229),_xlpm.y,IF(ISNUMBER(EY7:EY229),EY7:EY229),_xlfn._xlws.FILTER(_xlpm.x,_xlpm.y&gt;cr)),3),EV7:EV229,0)+6,1))</f>
        <v>BI22.ZSim</v>
      </c>
      <c r="EW232" s="9" t="str" cm="1">
        <f t="array" aca="1" ref="EW232" ca="1">INDIRECT(ADDRESS(MATCH(SMALL(_xlfn.LET(_xlpm.x,IF(ISNUMBER(EW7:EW229),EW7:EW229),_xlpm.y,IF(ISNUMBER(EY7:EY229),EY7:EY229),_xlfn._xlws.FILTER(_xlpm.x,_xlpm.y&gt;cr)),3),EW7:EW229,0)+6,1))</f>
        <v>BI22.ZSim</v>
      </c>
      <c r="EX232" s="9" t="str" cm="1">
        <f t="array" aca="1" ref="EX232" ca="1">INDIRECT(ADDRESS(MATCH(LARGE(_xlfn.LET(_xlpm.x,IF(ISNUMBER(EX7:EX229),EX7:EX229),_xlpm.y,IF(ISNUMBER(EY7:EY229),EY7:EY229),_xlfn._xlws.FILTER(_xlpm.x,_xlpm.y&gt;cr)),3),EX7:EX229,0)+6,1))</f>
        <v>BI07.PSSJ</v>
      </c>
      <c r="EY232" s="9" t="str" cm="1">
        <f t="array" aca="1" ref="EY232" ca="1">INDIRECT(ADDRESS(MATCH(LARGE(_xlfn.LET(_xlpm.x,IF(ISNUMBER(EY7:EY229),EY7:EY229),_xlpm.y,IF(ISNUMBER(EY7:EY229),EY7:EY229),_xlfn._xlws.FILTER(_xlpm.x,_xlpm.y&gt;cr)),3),EY7:EY229,0)+6,1))</f>
        <v>AI01.Jaccard</v>
      </c>
      <c r="EZ232" s="9" t="str" cm="1">
        <f t="array" aca="1" ref="EZ232" ca="1">INDIRECT(ADDRESS(MATCH(SMALL(_xlfn.LET(_xlpm.x,IF(ISNUMBER(EZ7:EZ229),EZ7:EZ229),_xlpm.y,IF(ISNUMBER(EY7:EY229),EY7:EY229),_xlfn._xlws.FILTER(_xlpm.x,_xlpm.y&gt;cr)),3),EZ7:EZ229,0)+6,1))</f>
        <v>BU03.CPC</v>
      </c>
      <c r="FA232" s="1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x14ac:dyDescent="0.2">
      <c r="A233" s="7" t="s">
        <v>236</v>
      </c>
      <c r="B233" s="6" t="str" cm="1">
        <f t="array" aca="1" ref="B233" ca="1">INDIRECT(ADDRESS(MATCH(SMALL(_xlfn._xlws.FILTER(B7:B229,E7:E229&gt;cr),4),B7:B229,0)+6,1))</f>
        <v>CI14.SMD.EMX1</v>
      </c>
      <c r="C233" s="6" t="str" cm="1">
        <f t="array" aca="1" ref="C233" ca="1">INDIRECT(ADDRESS(MATCH(SMALL(_xlfn._xlws.FILTER(C7:C229,E7:E229&gt;cr),4),C7:C229,0)+6,1))</f>
        <v>CI14.SMD.EMX1</v>
      </c>
      <c r="D233" s="6" t="str" cm="1">
        <f t="array" aca="1" ref="D233" ca="1">INDIRECT(ADDRESS(MATCH(LARGE(_xlfn._xlws.FILTER(D7:D229,E7:E229&gt;cr),4),D7:D229,0)+6,1))</f>
        <v>CI14.SMD.EMX1</v>
      </c>
      <c r="E233" s="6" t="str" cm="1">
        <f t="array" aca="1" ref="E233" ca="1">INDIRECT(ADDRESS(MATCH(LARGE(_xlfn._xlws.FILTER(E7:E229,E7:E229&gt;cr),4),E7:E229,0)+6,1))</f>
        <v>AI01.Jaccard</v>
      </c>
      <c r="F233" s="6" t="str" cm="1">
        <f t="array" aca="1" ref="F233" ca="1">INDIRECT(ADDRESS(MATCH(SMALL(_xlfn._xlws.FILTER(F7:F229,E7:E229&gt;cr),4),F7:F229,0)+6,1))</f>
        <v>BU01.PNCR</v>
      </c>
      <c r="G233" s="1" t="str" cm="1">
        <f t="array" aca="1" ref="G233" ca="1">INDIRECT(ADDRESS(MATCH(SMALL(_xlfn._xlws.FILTER(G7:G229,J7:J229&gt;cr),4),G7:G229,0)+6,1))</f>
        <v>CI14.Amer.EMX1</v>
      </c>
      <c r="H233" s="1" t="str" cm="1">
        <f t="array" aca="1" ref="H233" ca="1">INDIRECT(ADDRESS(MATCH(SMALL(_xlfn._xlws.FILTER(H7:H229,J7:J229&gt;cr),4),H7:H229,0)+6,1))</f>
        <v>CI14.Amer.EMX1</v>
      </c>
      <c r="I233" s="5" t="str" cm="1">
        <f t="array" aca="1" ref="I233" ca="1">INDIRECT(ADDRESS(MATCH(LARGE(_xlfn._xlws.FILTER(I7:I229,J7:J229&gt;cr),4),I7:I229,0)+6,1))</f>
        <v>CI14.Amer.EMX2</v>
      </c>
      <c r="J233" s="5" t="str" cm="1">
        <f t="array" aca="1" ref="J233" ca="1">INDIRECT(ADDRESS(MATCH(LARGE(_xlfn._xlws.FILTER(J7:J229,J7:J229&gt;cr),4),J7:J229,0)+6,1))</f>
        <v>AI01.Jaccard</v>
      </c>
      <c r="K233" s="1" t="str" cm="1">
        <f t="array" aca="1" ref="K233" ca="1">INDIRECT(ADDRESS(MATCH(SMALL(_xlfn._xlws.FILTER(K7:K229,J7:J229&gt;cr),4),K7:K229,0)+6,1))</f>
        <v>AU13.SMTP</v>
      </c>
      <c r="L233" s="6" t="str" cm="1">
        <f t="array" aca="1" ref="L233" ca="1">INDIRECT(ADDRESS(MATCH(SMALL(_xlfn._xlws.FILTER(L7:L229,O7:O229&gt;cr),4),L7:L229,0)+6,1))</f>
        <v>CI14.Amer.EMX1</v>
      </c>
      <c r="M233" s="6" t="str" cm="1">
        <f t="array" aca="1" ref="M233" ca="1">INDIRECT(ADDRESS(MATCH(SMALL(_xlfn._xlws.FILTER(M7:M229,O7:O229&gt;cr),4),M7:M229,0)+6,1))</f>
        <v>BI07.NHMS</v>
      </c>
      <c r="N233" s="6" t="str" cm="1">
        <f t="array" aca="1" ref="N233" ca="1">INDIRECT(ADDRESS(MATCH(LARGE(_xlfn._xlws.FILTER(N7:N229,O7:O229&gt;cr),4),N7:N229,0)+6,1))</f>
        <v>BI07.NHMS</v>
      </c>
      <c r="O233" s="6" t="str" cm="1">
        <f t="array" aca="1" ref="O233" ca="1">INDIRECT(ADDRESS(MATCH(LARGE(_xlfn._xlws.FILTER(O7:O229,O7:O229&gt;cr),4),O7:O229,0)+6,1))</f>
        <v>AI01.Jaccard</v>
      </c>
      <c r="P233" s="6" t="str" cm="1">
        <f t="array" aca="1" ref="P233" ca="1">INDIRECT(ADDRESS(MATCH(SMALL(_xlfn._xlws.FILTER(P7:P229,O7:O229&gt;cr),4),P7:P229,0)+6,1))</f>
        <v>BU16.TAN</v>
      </c>
      <c r="Q233" s="1" t="str" cm="1">
        <f t="array" aca="1" ref="Q233" ca="1">INDIRECT(ADDRESS(MATCH(SMALL(_xlfn._xlws.FILTER(Q7:Q229,T7:T229&gt;cr),4),Q7:Q229,0)+6,1))</f>
        <v>BI22.ZSim</v>
      </c>
      <c r="R233" s="1" t="str" cm="1">
        <f t="array" aca="1" ref="R233" ca="1">INDIRECT(ADDRESS(MATCH(SMALL(_xlfn._xlws.FILTER(R7:R229,T7:T229&gt;cr),4),R7:R229,0)+6,1))</f>
        <v>BI22.ZSim</v>
      </c>
      <c r="S233" s="1" t="str" cm="1">
        <f t="array" aca="1" ref="S233" ca="1">INDIRECT(ADDRESS(MATCH(LARGE(_xlfn._xlws.FILTER(S7:S229,T7:T229&gt;cr),4),S7:S229,0)+6,1))</f>
        <v>AI07.PSS</v>
      </c>
      <c r="T233" s="1" t="str" cm="1">
        <f t="array" aca="1" ref="T233" ca="1">INDIRECT(ADDRESS(MATCH(LARGE(_xlfn._xlws.FILTER(T7:T229,T7:T229&gt;cr),4),T7:T229,0)+6,1))</f>
        <v>AI01.Jaccard</v>
      </c>
      <c r="U233" s="1" t="str" cm="1">
        <f t="array" aca="1" ref="U233" ca="1">INDIRECT(ADDRESS(MATCH(SMALL(_xlfn._xlws.FILTER(U7:U229,T7:T229&gt;cr),4),U7:U229,0)+6,1))</f>
        <v>AU13.SMTP</v>
      </c>
      <c r="V233" s="6" t="str" cm="1">
        <f t="array" aca="1" ref="V233" ca="1">INDIRECT(ADDRESS(MATCH(SMALL(_xlfn._xlws.FILTER(V7:V229,Y7:Y229&gt;cr),4),V7:V229,0)+6,1))</f>
        <v>AI26.URP</v>
      </c>
      <c r="W233" s="6" t="str" cm="1">
        <f t="array" aca="1" ref="W233" ca="1">INDIRECT(ADDRESS(MATCH(SMALL(_xlfn._xlws.FILTER(W7:W229,Y7:Y229&gt;cr),4),W7:W229,0)+6,1))</f>
        <v>AI25.Coco</v>
      </c>
      <c r="X233" s="6" t="str" cm="1">
        <f t="array" aca="1" ref="X233" ca="1">INDIRECT(ADDRESS(MATCH(LARGE(_xlfn._xlws.FILTER(X7:X229,Y7:Y229&gt;cr),4),X7:X229,0)+6,1))</f>
        <v>BI01.PNCR</v>
      </c>
      <c r="Y233" s="6" t="str" cm="1">
        <f t="array" aca="1" ref="Y233" ca="1">INDIRECT(ADDRESS(MATCH(LARGE(_xlfn._xlws.FILTER(Y7:Y229,Y7:Y229&gt;cr),4),Y7:Y229,0)+6,1))</f>
        <v>AI01.Jaccard</v>
      </c>
      <c r="Z233" s="6" t="str" cm="1">
        <f t="array" aca="1" ref="Z233" ca="1">INDIRECT(ADDRESS(MATCH(SMALL(_xlfn._xlws.FILTER(Z7:Z229,Y7:Y229&gt;cr),4),Z7:Z229,0)+6,1))</f>
        <v>BU16.TAJ</v>
      </c>
      <c r="AA233" s="1" t="str" cm="1">
        <f t="array" aca="1" ref="AA233" ca="1">INDIRECT(ADDRESS(MATCH(SMALL(_xlfn._xlws.FILTER(AA7:AA229,AD7:AD229&gt;cr),4),AA7:AA229,0)+6,1))</f>
        <v>CI14.Amer.EMX2</v>
      </c>
      <c r="AB233" s="1" t="str" cm="1">
        <f t="array" aca="1" ref="AB233" ca="1">INDIRECT(ADDRESS(MATCH(SMALL(_xlfn._xlws.FILTER(AB7:AB229,AD7:AD229&gt;cr),4),AB7:AB229,0)+6,1))</f>
        <v>CI14.Amer.EMX2</v>
      </c>
      <c r="AC233" s="1" t="str" cm="1">
        <f t="array" aca="1" ref="AC233" ca="1">INDIRECT(ADDRESS(MATCH(LARGE(_xlfn._xlws.FILTER(AC7:AC229,AD7:AD229&gt;cr),4),AC7:AC229,0)+6,1))</f>
        <v>CI14.SMD.EMX1</v>
      </c>
      <c r="AD233" s="1" t="str" cm="1">
        <f t="array" aca="1" ref="AD233" ca="1">INDIRECT(ADDRESS(MATCH(LARGE(_xlfn._xlws.FILTER(AD7:AD229,AD7:AD229&gt;cr),4),AD7:AD229,0)+6,1))</f>
        <v>AI01.Jaccard</v>
      </c>
      <c r="AE233" s="1" t="str" cm="1">
        <f t="array" aca="1" ref="AE233" ca="1">INDIRECT(ADDRESS(MATCH(SMALL(_xlfn._xlws.FILTER(AE7:AE229,AD7:AD229&gt;cr),4),AE7:AE229,0)+6,1))</f>
        <v>BU01.JacRA</v>
      </c>
      <c r="AF233" s="6" t="str" cm="1">
        <f t="array" aca="1" ref="AF233" ca="1">INDIRECT(ADDRESS(MATCH(SMALL(_xlfn._xlws.FILTER(AF7:AF229,AI7:AI229&gt;cr),4),AF7:AF229,0)+6,1))</f>
        <v>BI22.ESim3</v>
      </c>
      <c r="AG233" s="6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6" t="str" cm="1">
        <f t="array" aca="1" ref="AJ233" ca="1">INDIRECT(ADDRESS(MATCH(SMALL(_xlfn._xlws.FILTER(AJ7:AJ229,AI7:AI229&gt;cr),4),AJ7:AJ229,0)+6,1))</f>
        <v>BU01.RelevantJaccard</v>
      </c>
      <c r="AK233" s="1" t="str" cm="1">
        <f t="array" aca="1" ref="AK233" ca="1">INDIRECT(ADDRESS(MATCH(SMALL(_xlfn._xlws.FILTER(AK7:AK229,AN7:AN229&gt;cr),4),AK7:AK229,0)+6,1))</f>
        <v>BI03.IPWR</v>
      </c>
      <c r="AL233" s="1" t="str" cm="1">
        <f t="array" aca="1" ref="AL233" ca="1">INDIRECT(ADDRESS(MATCH(SMALL(_xlfn._xlws.FILTER(AL7:AL229,AN7:AN229&gt;cr),4),AL7:AL229,0)+6,1))</f>
        <v>BI03.IPWR</v>
      </c>
      <c r="AM233" s="1" t="str" cm="1">
        <f t="array" aca="1" ref="AM233" ca="1">INDIRECT(ADDRESS(MATCH(LARGE(_xlfn._xlws.FILTER(AM7:AM229,AN7:AN229&gt;cr),4),AM7:AM229,0)+6,1))</f>
        <v>BI07.NHMS</v>
      </c>
      <c r="AN233" s="1" t="str" cm="1">
        <f t="array" aca="1" ref="AN233" ca="1">INDIRECT(ADDRESS(MATCH(LARGE(_xlfn._xlws.FILTER(AN7:AN229,AN7:AN229&gt;cr),4),AN7:AN229,0)+6,1))</f>
        <v>AI01.Jaccard</v>
      </c>
      <c r="AO233" s="1" t="str" cm="1">
        <f t="array" aca="1" ref="AO233" ca="1">INDIRECT(ADDRESS(MATCH(SMALL(_xlfn._xlws.FILTER(AO7:AO229,AN7:AN229&gt;cr),4),AO7:AO229,0)+6,1))</f>
        <v>BU16.TAN</v>
      </c>
      <c r="AP233" s="6" t="str" cm="1">
        <f t="array" aca="1" ref="AP233" ca="1">INDIRECT(ADDRESS(MATCH(SMALL(_xlfn._xlws.FILTER(AP7:AP229,AS7:AS229&gt;cr),4),AP7:AP229,0)+6,1))</f>
        <v>BI22.ESim3</v>
      </c>
      <c r="AQ233" s="6" t="str" cm="1">
        <f t="array" aca="1" ref="AQ233" ca="1">INDIRECT(ADDRESS(MATCH(SMALL(_xlfn._xlws.FILTER(AQ7:AQ229,AS7:AS229&gt;cr),4),AQ7:AQ229,0)+6,1))</f>
        <v>BI22.ESim3</v>
      </c>
      <c r="AR233" s="6" t="str" cm="1">
        <f t="array" aca="1" ref="AR233" ca="1">INDIRECT(ADDRESS(MATCH(LARGE(_xlfn._xlws.FILTER(AR7:AR229,AS7:AS229&gt;cr),4),AR7:AR229,0)+6,1))</f>
        <v>BI16.TAJ</v>
      </c>
      <c r="AS233" s="6" t="str" cm="1">
        <f t="array" aca="1" ref="AS233" ca="1">INDIRECT(ADDRESS(MATCH(LARGE(_xlfn._xlws.FILTER(AS7:AS229,AS7:AS229&gt;cr),4),AS7:AS229,0)+6,1))</f>
        <v>AI01.Jaccard</v>
      </c>
      <c r="AT233" s="6" t="str" cm="1">
        <f t="array" aca="1" ref="AT233" ca="1">INDIRECT(ADDRESS(MATCH(SMALL(_xlfn._xlws.FILTER(AT7:AT229,AS7:AS229&gt;cr),4),AT7:AT229,0)+6,1))</f>
        <v>BU06.MPIP</v>
      </c>
      <c r="AU233" s="1" t="str" cm="1">
        <f t="array" aca="1" ref="AU233" ca="1">INDIRECT(ADDRESS(MATCH(SMALL(_xlfn._xlws.FILTER(AU7:AU229,AX7:AX229&gt;cr),4),AU7:AU229,0)+6,1))</f>
        <v>AU19.KL</v>
      </c>
      <c r="AV233" s="1" t="str" cm="1">
        <f t="array" aca="1" ref="AV233" ca="1">INDIRECT(ADDRESS(MATCH(SMALL(_xlfn._xlws.FILTER(AV7:AV229,AX7:AX229&gt;cr),4),AV7:AV229,0)+6,1))</f>
        <v>AU19.KL</v>
      </c>
      <c r="AW233" s="1" t="str" cm="1">
        <f t="array" aca="1" ref="AW233" ca="1">INDIRECT(ADDRESS(MATCH(LARGE(_xlfn._xlws.FILTER(AW7:AW229,AX7:AX229&gt;cr),4),AW7:AW229,0)+6,1))</f>
        <v>AI25.Coco</v>
      </c>
      <c r="AX233" s="1" t="str" cm="1">
        <f t="array" aca="1" ref="AX233" ca="1">INDIRECT(ADDRESS(MATCH(LARGE(_xlfn._xlws.FILTER(AX7:AX229,AX7:AX229&gt;cr),4),AX7:AX229,0)+6,1))</f>
        <v>AI01.Jaccard</v>
      </c>
      <c r="AY233" s="1" t="str" cm="1">
        <f t="array" aca="1" ref="AY233" ca="1">INDIRECT(ADDRESS(MATCH(SMALL(_xlfn._xlws.FILTER(AY7:AY229,AX7:AX229&gt;cr),4),AY7:AY229,0)+6,1))</f>
        <v>AU04.MSD</v>
      </c>
      <c r="AZ233" s="6" t="str" cm="1">
        <f t="array" aca="1" ref="AZ233" ca="1">INDIRECT(ADDRESS(MATCH(SMALL(_xlfn._xlws.FILTER(AZ7:AZ229,BC7:BC229&gt;cr),4),AZ7:AZ229,0)+6,1))</f>
        <v>CI14.Amer.EMX2</v>
      </c>
      <c r="BA233" s="6" t="str" cm="1">
        <f t="array" aca="1" ref="BA233" ca="1">INDIRECT(ADDRESS(MATCH(SMALL(_xlfn._xlws.FILTER(BA7:BA229,BC7:BC229&gt;cr),4),BA7:BA229,0)+6,1))</f>
        <v>CI14.Amer.EMX2</v>
      </c>
      <c r="BB233" s="6" t="str" cm="1">
        <f t="array" aca="1" ref="BB233" ca="1">INDIRECT(ADDRESS(MATCH(LARGE(_xlfn._xlws.FILTER(BB7:BB229,BC7:BC229&gt;cr),4),BB7:BB229,0)+6,1))</f>
        <v>CI14.Amer.EMX2</v>
      </c>
      <c r="BC233" s="6" t="str" cm="1">
        <f t="array" aca="1" ref="BC233" ca="1">INDIRECT(ADDRESS(MATCH(LARGE(_xlfn._xlws.FILTER(BC7:BC229,BC7:BC229&gt;cr),4),BC7:BC229,0)+6,1))</f>
        <v>AI01.Jaccard</v>
      </c>
      <c r="BD233" s="6" t="str" cm="1">
        <f t="array" aca="1" ref="BD233" ca="1">INDIRECT(ADDRESS(MATCH(SMALL(_xlfn._xlws.FILTER(BD7:BD229,BC7:BC229&gt;cr),4),BD7:BD229,0)+6,1))</f>
        <v>BU02.COD</v>
      </c>
      <c r="BE233" s="1" t="str" cm="1">
        <f t="array" aca="1" ref="BE233" ca="1">INDIRECT(ADDRESS(MATCH(SMALL(_xlfn._xlws.FILTER(BE7:BE229,BH7:BH229&gt;cr),4),BE7:BE229,0)+6,1))</f>
        <v>CI14.Amer.EMX1</v>
      </c>
      <c r="BF233" s="1" t="str" cm="1">
        <f t="array" aca="1" ref="BF233" ca="1">INDIRECT(ADDRESS(MATCH(SMALL(_xlfn._xlws.FILTER(BF7:BF229,BH7:BH229&gt;cr),4),BF7:BF229,0)+6,1))</f>
        <v>CI14.Amer.EMX1</v>
      </c>
      <c r="BG233" s="5" t="str" cm="1">
        <f t="array" aca="1" ref="BG233" ca="1">INDIRECT(ADDRESS(MATCH(LARGE(_xlfn._xlws.FILTER(BG7:BG229,BH7:BH229&gt;cr),4),BG7:BG229,0)+6,1))</f>
        <v>CI14.Amer.EMX2</v>
      </c>
      <c r="BH233" s="5" t="str" cm="1">
        <f t="array" aca="1" ref="BH233" ca="1">INDIRECT(ADDRESS(MATCH(LARGE(_xlfn._xlws.FILTER(BH7:BH229,BH7:BH229&gt;cr),4),BH7:BH229,0)+6,1))</f>
        <v>AI01.Jaccard</v>
      </c>
      <c r="BI233" s="1" t="str" cm="1">
        <f t="array" aca="1" ref="BI233" ca="1">INDIRECT(ADDRESS(MATCH(SMALL(_xlfn._xlws.FILTER(BI7:BI229,BH7:BH229&gt;cr),4),BI7:BI229,0)+6,1))</f>
        <v>BU01.Dice</v>
      </c>
      <c r="BJ233" s="6" t="str" cm="1">
        <f t="array" aca="1" ref="BJ233" ca="1">INDIRECT(ADDRESS(MATCH(SMALL(_xlfn._xlws.FILTER(BJ7:BJ229,BM7:BM229&gt;cr),4),BJ7:BJ229,0)+6,1))</f>
        <v>CI14.Amer.EMX1</v>
      </c>
      <c r="BK233" s="6" t="str" cm="1">
        <f t="array" aca="1" ref="BK233" ca="1">INDIRECT(ADDRESS(MATCH(SMALL(_xlfn._xlws.FILTER(BK7:BK229,BM7:BM229&gt;cr),4),BK7:BK229,0)+6,1))</f>
        <v>BI07.NHMS</v>
      </c>
      <c r="BL233" s="6" t="str" cm="1">
        <f t="array" aca="1" ref="BL233" ca="1">INDIRECT(ADDRESS(MATCH(LARGE(_xlfn._xlws.FILTER(BL7:BL229,BM7:BM229&gt;cr),4),BL7:BL229,0)+6,1))</f>
        <v>BI07.PSSJ</v>
      </c>
      <c r="BM233" s="6" t="str" cm="1">
        <f t="array" aca="1" ref="BM233" ca="1">INDIRECT(ADDRESS(MATCH(LARGE(_xlfn._xlws.FILTER(BM7:BM229,BM7:BM229&gt;cr),4),BM7:BM229,0)+6,1))</f>
        <v>AI01.Jaccard</v>
      </c>
      <c r="BN233" s="6" t="str" cm="1">
        <f t="array" aca="1" ref="BN233" ca="1">INDIRECT(ADDRESS(MATCH(SMALL(_xlfn._xlws.FILTER(BN7:BN229,BM7:BM229&gt;cr),4),BN7:BN229,0)+6,1))</f>
        <v>BU01.Dice</v>
      </c>
      <c r="BO233" s="1" t="str" cm="1">
        <f t="array" aca="1" ref="BO233" ca="1">INDIRECT(ADDRESS(MATCH(SMALL(_xlfn._xlws.FILTER(BO7:BO229,BR7:BR229&gt;cr),4),BO7:BO229,0)+6,1))</f>
        <v>BI22.ZSim</v>
      </c>
      <c r="BP233" s="1" t="str" cm="1">
        <f t="array" aca="1" ref="BP233" ca="1">INDIRECT(ADDRESS(MATCH(SMALL(_xlfn._xlws.FILTER(BP7:BP229,BR7:BR229&gt;cr),4),BP7:BP229,0)+6,1))</f>
        <v>BI22.ZSim</v>
      </c>
      <c r="BQ233" s="1" t="str" cm="1">
        <f t="array" aca="1" ref="BQ233" ca="1">INDIRECT(ADDRESS(MATCH(LARGE(_xlfn._xlws.FILTER(BQ7:BQ229,BR7:BR229&gt;cr),4),BQ7:BQ229,0)+6,1))</f>
        <v>CI01.IJ.PSS</v>
      </c>
      <c r="BR233" s="1" t="str" cm="1">
        <f t="array" aca="1" ref="BR233" ca="1">INDIRECT(ADDRESS(MATCH(LARGE(_xlfn._xlws.FILTER(BR7:BR229,BR7:BR229&gt;cr),4),BR7:BR229,0)+6,1))</f>
        <v>AI01.Jaccard</v>
      </c>
      <c r="BS233" s="1" t="str" cm="1">
        <f t="array" aca="1" ref="BS233" ca="1">INDIRECT(ADDRESS(MATCH(SMALL(_xlfn._xlws.FILTER(BS7:BS229,BR7:BR229&gt;cr),4),BS7:BS229,0)+6,1))</f>
        <v>BU06.MPIP</v>
      </c>
      <c r="BT233" s="6" t="str" cm="1">
        <f t="array" aca="1" ref="BT233" ca="1">INDIRECT(ADDRESS(MATCH(SMALL(_xlfn._xlws.FILTER(BT7:BT229,BW7:BW229&gt;cr),4),BT7:BT229,0)+6,1))</f>
        <v>AI26.URP</v>
      </c>
      <c r="BU233" s="6" t="str" cm="1">
        <f t="array" aca="1" ref="BU233" ca="1">INDIRECT(ADDRESS(MATCH(SMALL(_xlfn._xlws.FILTER(BU7:BU229,BW7:BW229&gt;cr),4),BU7:BU229,0)+6,1))</f>
        <v>AI25.Coco</v>
      </c>
      <c r="BV233" s="6" t="str" cm="1">
        <f t="array" aca="1" ref="BV233" ca="1">INDIRECT(ADDRESS(MATCH(LARGE(_xlfn._xlws.FILTER(BV7:BV229,BW7:BW229&gt;cr),4),BV7:BV229,0)+6,1))</f>
        <v>AI25.Coco</v>
      </c>
      <c r="BW233" s="6" t="str" cm="1">
        <f t="array" aca="1" ref="BW233" ca="1">INDIRECT(ADDRESS(MATCH(LARGE(_xlfn._xlws.FILTER(BW7:BW229,BW7:BW229&gt;cr),4),BW7:BW229,0)+6,1))</f>
        <v>AI01.Jaccard</v>
      </c>
      <c r="BX233" s="6" t="str" cm="1">
        <f t="array" aca="1" ref="BX233" ca="1">INDIRECT(ADDRESS(MATCH(SMALL(_xlfn._xlws.FILTER(BX7:BX229,BW7:BW229&gt;cr),4),BX7:BX229,0)+6,1))</f>
        <v>AU21.SMC</v>
      </c>
      <c r="BY233" s="1" t="str" cm="1">
        <f t="array" aca="1" ref="BY233" ca="1">INDIRECT(ADDRESS(MATCH(SMALL(_xlfn._xlws.FILTER(BY7:BY229,CB7:CB229&gt;cr),4),BY7:BY229,0)+6,1))</f>
        <v>CI14.SMD.EMX1</v>
      </c>
      <c r="BZ233" s="1" t="str" cm="1">
        <f t="array" aca="1" ref="BZ233" ca="1">INDIRECT(ADDRESS(MATCH(SMALL(_xlfn._xlws.FILTER(BZ7:BZ229,CB7:CB229&gt;cr),4),BZ7:BZ229,0)+6,1))</f>
        <v>CI14.Amer.EMX2</v>
      </c>
      <c r="CA233" s="1" t="str" cm="1">
        <f t="array" aca="1" ref="CA233" ca="1">INDIRECT(ADDRESS(MATCH(LARGE(_xlfn._xlws.FILTER(CA7:CA229,CB7:CB229&gt;cr),4),CA7:CA229,0)+6,1))</f>
        <v>CI14.Amer.EMX2</v>
      </c>
      <c r="CB233" s="1" t="str" cm="1">
        <f t="array" aca="1" ref="CB233" ca="1">INDIRECT(ADDRESS(MATCH(LARGE(_xlfn._xlws.FILTER(CB7:CB229,CB7:CB229&gt;cr),4),CB7:CB229,0)+6,1))</f>
        <v>AI01.Jaccard</v>
      </c>
      <c r="CC233" s="1" t="str" cm="1">
        <f t="array" aca="1" ref="CC233" ca="1">INDIRECT(ADDRESS(MATCH(SMALL(_xlfn._xlws.FILTER(CC7:CC229,CB7:CB229&gt;cr),4),CC7:CC229,0)+6,1))</f>
        <v>AU01.Jaccard</v>
      </c>
      <c r="CD233" s="6" t="str" cm="1">
        <f t="array" aca="1" ref="CD233" ca="1">INDIRECT(ADDRESS(MATCH(SMALL(_xlfn._xlws.FILTER(CD7:CD229,CG7:CG229&gt;cr),4),CD7:CD229,0)+6,1))</f>
        <v>BI22.ESim3</v>
      </c>
      <c r="CE233" s="6" t="str" cm="1">
        <f t="array" aca="1" ref="CE233" ca="1">INDIRECT(ADDRESS(MATCH(SMALL(_xlfn._xlws.FILTER(CE7:CE229,CG7:CG229&gt;cr),4),CE7:CE229,0)+6,1))</f>
        <v>CI14.Amer.EMX1</v>
      </c>
      <c r="CF233" s="6" t="str" cm="1">
        <f t="array" aca="1" ref="CF233" ca="1">INDIRECT(ADDRESS(MATCH(LARGE(_xlfn._xlws.FILTER(CF7:CF229,CG7:CG229&gt;cr),4),CF7:CF229,0)+6,1))</f>
        <v>CI14.Amer.EMX2</v>
      </c>
      <c r="CG233" s="6" t="str" cm="1">
        <f t="array" aca="1" ref="CG233" ca="1">INDIRECT(ADDRESS(MATCH(LARGE(_xlfn._xlws.FILTER(CG7:CG229,CG7:CG229&gt;cr),4),CG7:CG229,0)+6,1))</f>
        <v>AI01.Jaccard</v>
      </c>
      <c r="CH233" s="6" t="str" cm="1">
        <f t="array" aca="1" ref="CH233" ca="1">INDIRECT(ADDRESS(MATCH(SMALL(_xlfn._xlws.FILTER(CH7:CH229,CG7:CG229&gt;cr),4),CH7:CH229,0)+6,1))</f>
        <v>AU02.Cosine</v>
      </c>
      <c r="CI233" s="1" t="str" cm="1">
        <f t="array" aca="1" ref="CI233" ca="1">INDIRECT(ADDRESS(MATCH(SMALL(_xlfn._xlws.FILTER(CI7:CI229,CL7:CL229&gt;cr),4),CI7:CI229,0)+6,1))</f>
        <v>CI14.Amer.EMX1</v>
      </c>
      <c r="CJ233" s="1" t="str" cm="1">
        <f t="array" aca="1" ref="CJ233" ca="1">INDIRECT(ADDRESS(MATCH(SMALL(_xlfn._xlws.FILTER(CJ7:CJ229,CL7:CL229&gt;cr),4),CJ7:CJ229,0)+6,1))</f>
        <v>BI07.NHMS</v>
      </c>
      <c r="CK233" s="1" t="str" cm="1">
        <f t="array" aca="1" ref="CK233" ca="1">INDIRECT(ADDRESS(MATCH(LARGE(_xlfn._xlws.FILTER(CK7:CK229,CL7:CL229&gt;cr),4),CK7:CK229,0)+6,1))</f>
        <v>BI07.NHMS</v>
      </c>
      <c r="CL233" s="1" t="str" cm="1">
        <f t="array" aca="1" ref="CL233" ca="1">INDIRECT(ADDRESS(MATCH(LARGE(_xlfn._xlws.FILTER(CL7:CL229,CL7:CL229&gt;cr),4),CL7:CL229,0)+6,1))</f>
        <v>AI01.Jaccard</v>
      </c>
      <c r="CM233" s="1" t="str" cm="1">
        <f t="array" aca="1" ref="CM233" ca="1">INDIRECT(ADDRESS(MATCH(SMALL(_xlfn._xlws.FILTER(CM7:CM229,CL7:CL229&gt;cr),4),CM7:CM229,0)+6,1))</f>
        <v>AU21.SMC</v>
      </c>
      <c r="CN233" s="6" t="str" cm="1">
        <f t="array" aca="1" ref="CN233" ca="1">INDIRECT(ADDRESS(MATCH(SMALL(_xlfn._xlws.FILTER(CN7:CN229,CQ7:CQ229&gt;cr),4),CN7:CN229,0)+6,1))</f>
        <v>BI22.ESim3</v>
      </c>
      <c r="CO233" s="6" t="str" cm="1">
        <f t="array" aca="1" ref="CO233" ca="1">INDIRECT(ADDRESS(MATCH(SMALL(_xlfn._xlws.FILTER(CO7:CO229,CQ7:CQ229&gt;cr),4),CO7:CO229,0)+6,1))</f>
        <v>BI22.ESim3</v>
      </c>
      <c r="CP233" s="6" t="str" cm="1">
        <f t="array" aca="1" ref="CP233" ca="1">INDIRECT(ADDRESS(MATCH(LARGE(_xlfn._xlws.FILTER(CP7:CP229,CQ7:CQ229&gt;cr),4),CP7:CP229,0)+6,1))</f>
        <v>AI07.PSS</v>
      </c>
      <c r="CQ233" s="6" t="str" cm="1">
        <f t="array" aca="1" ref="CQ233" ca="1">INDIRECT(ADDRESS(MATCH(LARGE(_xlfn._xlws.FILTER(CQ7:CQ229,CQ7:CQ229&gt;cr),4),CQ7:CQ229,0)+6,1))</f>
        <v>AI01.Jaccard</v>
      </c>
      <c r="CR233" s="6" t="str" cm="1">
        <f t="array" aca="1" ref="CR233" ca="1">INDIRECT(ADDRESS(MATCH(SMALL(_xlfn._xlws.FILTER(CR7:CR229,CQ7:CQ229&gt;cr),4),CR7:CR229,0)+6,1))</f>
        <v>AU29.ADR</v>
      </c>
      <c r="CS233" s="1" t="str" cm="1">
        <f t="array" aca="1" ref="CS233" ca="1">INDIRECT(ADDRESS(MATCH(SMALL(_xlfn._xlws.FILTER(CS7:CS229,CV7:CV229&gt;cr),4),CS7:CS229,0)+6,1))</f>
        <v>AU19.KL</v>
      </c>
      <c r="CT233" s="1" t="str" cm="1">
        <f t="array" aca="1" ref="CT233" ca="1">INDIRECT(ADDRESS(MATCH(SMALL(_xlfn._xlws.FILTER(CT7:CT229,CV7:CV229&gt;cr),4),CT7:CT229,0)+6,1))</f>
        <v>AU19.KL</v>
      </c>
      <c r="CU233" s="1" t="str" cm="1">
        <f t="array" aca="1" ref="CU233" ca="1">INDIRECT(ADDRESS(MATCH(LARGE(_xlfn._xlws.FILTER(CU7:CU229,CV7:CV229&gt;cr),4),CU7:CU229,0)+6,1))</f>
        <v>AI25.Coco</v>
      </c>
      <c r="CV233" s="1" t="str" cm="1">
        <f t="array" aca="1" ref="CV233" ca="1">INDIRECT(ADDRESS(MATCH(LARGE(_xlfn._xlws.FILTER(CV7:CV229,CV7:CV229&gt;cr),4),CV7:CV229,0)+6,1))</f>
        <v>AI01.Jaccard</v>
      </c>
      <c r="CW233" s="1" t="str" cm="1">
        <f t="array" aca="1" ref="CW233" ca="1">INDIRECT(ADDRESS(MATCH(SMALL(_xlfn._xlws.FILTER(CW7:CW229,CV7:CV229&gt;cr),4),CW7:CW229,0)+6,1))</f>
        <v>AU05.SRC</v>
      </c>
      <c r="CX233" s="6" t="str" cm="1">
        <f t="array" aca="1" ref="CX233" ca="1">INDIRECT(ADDRESS(MATCH(SMALL(_xlfn._xlws.FILTER(CX7:CX229,DA7:DA229&gt;cr),4),CX7:CX229,0)+6,1))</f>
        <v>CI14.Amer.EMX2</v>
      </c>
      <c r="CY233" s="6" t="str" cm="1">
        <f t="array" aca="1" ref="CY233" ca="1">INDIRECT(ADDRESS(MATCH(SMALL(_xlfn._xlws.FILTER(CY7:CY229,DA7:DA229&gt;cr),4),CY7:CY229,0)+6,1))</f>
        <v>CI14.Amer.EMX2</v>
      </c>
      <c r="CZ233" s="6" t="str" cm="1">
        <f t="array" aca="1" ref="CZ233" ca="1">INDIRECT(ADDRESS(MATCH(LARGE(_xlfn._xlws.FILTER(CZ7:CZ229,DA7:DA229&gt;cr),4),CZ7:CZ229,0)+6,1))</f>
        <v>CI14.Amer.EMX2</v>
      </c>
      <c r="DA233" s="6" t="str" cm="1">
        <f t="array" aca="1" ref="DA233" ca="1">INDIRECT(ADDRESS(MATCH(LARGE(_xlfn._xlws.FILTER(DA7:DA229,DA7:DA229&gt;cr),4),DA7:DA229,0)+6,1))</f>
        <v>AI01.Jaccard</v>
      </c>
      <c r="DB233" s="6" t="str" cm="1">
        <f t="array" aca="1" ref="DB233" ca="1">INDIRECT(ADDRESS(MATCH(SMALL(_xlfn._xlws.FILTER(DB7:DB229,DA7:DA229&gt;cr),4),DB7:DB229,0)+6,1))</f>
        <v>AU21.SMC</v>
      </c>
      <c r="DC233" s="1" t="str" cm="1">
        <f t="array" aca="1" ref="DC233" ca="1">INDIRECT(ADDRESS(MATCH(SMALL(_xlfn._xlws.FILTER(DC7:DC229,DF7:DF229&gt;cr),4),DC7:DC229,0)+6,1))</f>
        <v>BI22.ESim3</v>
      </c>
      <c r="DD233" s="1" t="str" cm="1">
        <f t="array" aca="1" ref="DD233" ca="1">INDIRECT(ADDRESS(MATCH(SMALL(_xlfn._xlws.FILTER(DD7:DD229,DF7:DF229&gt;cr),4),DD7:DD229,0)+6,1))</f>
        <v>CI14.Amer.EMX1</v>
      </c>
      <c r="DE233" s="1" t="str" cm="1">
        <f t="array" aca="1" ref="DE233" ca="1">INDIRECT(ADDRESS(MATCH(LARGE(_xlfn._xlws.FILTER(DE7:DE229,DF7:DF229&gt;cr),4),DE7:DE229,0)+6,1))</f>
        <v>CI14.Amer.NNSM</v>
      </c>
      <c r="DF233" s="1" t="str" cm="1">
        <f t="array" aca="1" ref="DF233" ca="1">INDIRECT(ADDRESS(MATCH(LARGE(_xlfn._xlws.FILTER(DF7:DF229,DF7:DF229&gt;cr),4),DF7:DF229,0)+6,1))</f>
        <v>AI01.Jaccard</v>
      </c>
      <c r="DG233" s="1" t="str" cm="1">
        <f t="array" aca="1" ref="DG233" ca="1">INDIRECT(ADDRESS(MATCH(SMALL(_xlfn._xlws.FILTER(DG7:DG229,DF7:DF229&gt;cr),4),DG7:DG229,0)+6,1))</f>
        <v>AU04.MSD</v>
      </c>
      <c r="DH233" s="6" t="str" cm="1">
        <f t="array" aca="1" ref="DH233" ca="1">INDIRECT(ADDRESS(MATCH(SMALL(_xlfn._xlws.FILTER(DH7:DH229,DK7:DK229&gt;cr),4),DH7:DH229,0)+6,1))</f>
        <v>CI14.Amer.EMX1</v>
      </c>
      <c r="DI233" s="6" t="str" cm="1">
        <f t="array" aca="1" ref="DI233" ca="1">INDIRECT(ADDRESS(MATCH(SMALL(_xlfn._xlws.FILTER(DI7:DI229,DK7:DK229&gt;cr),4),DI7:DI229,0)+6,1))</f>
        <v>BI07.NHMS</v>
      </c>
      <c r="DJ233" s="6" t="str" cm="1">
        <f t="array" aca="1" ref="DJ233" ca="1">INDIRECT(ADDRESS(MATCH(LARGE(_xlfn._xlws.FILTER(DJ7:DJ229,DK7:DK229&gt;cr),4),DJ7:DJ229,0)+6,1))</f>
        <v>BI07.NHMS</v>
      </c>
      <c r="DK233" s="6" t="str" cm="1">
        <f t="array" aca="1" ref="DK233" ca="1">INDIRECT(ADDRESS(MATCH(LARGE(_xlfn._xlws.FILTER(DK7:DK229,DK7:DK229&gt;cr),4),DK7:DK229,0)+6,1))</f>
        <v>AI01.Jaccard</v>
      </c>
      <c r="DL233" s="6" t="str" cm="1">
        <f t="array" aca="1" ref="DL233" ca="1">INDIRECT(ADDRESS(MATCH(SMALL(_xlfn._xlws.FILTER(DL7:DL229,DK7:DK229&gt;cr),4),DL7:DL229,0)+6,1))</f>
        <v>AU04.MSD</v>
      </c>
      <c r="DM233" s="1" t="str" cm="1">
        <f t="array" aca="1" ref="DM233" ca="1">INDIRECT(ADDRESS(MATCH(SMALL(_xlfn._xlws.FILTER(DM7:DM229,DP7:DP229&gt;cr),4),DM7:DM229,0)+6,1))</f>
        <v>BI22.ZSim</v>
      </c>
      <c r="DN233" s="1" t="str" cm="1">
        <f t="array" aca="1" ref="DN233" ca="1">INDIRECT(ADDRESS(MATCH(SMALL(_xlfn._xlws.FILTER(DN7:DN229,DP7:DP229&gt;cr),4),DN7:DN229,0)+6,1))</f>
        <v>BI22.ZSim</v>
      </c>
      <c r="DO233" s="1" t="str" cm="1">
        <f t="array" aca="1" ref="DO233" ca="1">INDIRECT(ADDRESS(MATCH(LARGE(_xlfn._xlws.FILTER(DO7:DO229,DP7:DP229&gt;cr),4),DO7:DO229,0)+6,1))</f>
        <v>AI07.PSS</v>
      </c>
      <c r="DP233" s="1" t="str" cm="1">
        <f t="array" aca="1" ref="DP233" ca="1">INDIRECT(ADDRESS(MATCH(LARGE(_xlfn._xlws.FILTER(DP7:DP229,DP7:DP229&gt;cr),4),DP7:DP229,0)+6,1))</f>
        <v>AI01.Jaccard</v>
      </c>
      <c r="DQ233" s="1" t="str" cm="1">
        <f t="array" aca="1" ref="DQ233" ca="1">INDIRECT(ADDRESS(MATCH(SMALL(_xlfn._xlws.FILTER(DQ7:DQ229,DP7:DP229&gt;cr),4),DQ7:DQ229,0)+6,1))</f>
        <v>AU01.Jaccard</v>
      </c>
      <c r="DR233" s="6" t="str" cm="1">
        <f t="array" aca="1" ref="DR233" ca="1">INDIRECT(ADDRESS(MATCH(SMALL(_xlfn._xlws.FILTER(DR7:DR229,DU7:DU229&gt;cr),4),DR7:DR229,0)+6,1))</f>
        <v>AU19.KL</v>
      </c>
      <c r="DS233" s="6" t="str" cm="1">
        <f t="array" aca="1" ref="DS233" ca="1">INDIRECT(ADDRESS(MATCH(SMALL(_xlfn._xlws.FILTER(DS7:DS229,DU7:DU229&gt;cr),4),DS7:DS229,0)+6,1))</f>
        <v>AU19.KL</v>
      </c>
      <c r="DT233" s="6" t="str" cm="1">
        <f t="array" aca="1" ref="DT233" ca="1">INDIRECT(ADDRESS(MATCH(LARGE(_xlfn._xlws.FILTER(DT7:DT229,DU7:DU229&gt;cr),4),DT7:DT229,0)+6,1))</f>
        <v>AI25.Coco</v>
      </c>
      <c r="DU233" s="6" t="str" cm="1">
        <f t="array" aca="1" ref="DU233" ca="1">INDIRECT(ADDRESS(MATCH(LARGE(_xlfn._xlws.FILTER(DU7:DU229,DU7:DU229&gt;cr),4),DU7:DU229,0)+6,1))</f>
        <v>AI01.Jaccard</v>
      </c>
      <c r="DV233" s="6" t="str" cm="1">
        <f t="array" aca="1" ref="DV233" ca="1">INDIRECT(ADDRESS(MATCH(SMALL(_xlfn._xlws.FILTER(DV7:DV229,DU7:DU229&gt;cr),4),DV7:DV229,0)+6,1))</f>
        <v>AU05.SRC</v>
      </c>
      <c r="DW233" s="1" t="e" cm="1" vm="1">
        <f t="array" aca="1" ref="DW233" ca="1">INDIRECT(ADDRESS(MATCH(SMALL(_xlfn._xlws.FILTER(DW7:DW229,DZ7:DZ229&gt;cr),4),DW7:DW229,0)+6,1))</f>
        <v>#VALUE!</v>
      </c>
      <c r="DX233" s="1" t="e" cm="1" vm="1">
        <f t="array" aca="1" ref="DX233" ca="1">INDIRECT(ADDRESS(MATCH(SMALL(_xlfn._xlws.FILTER(DX7:DX229,DZ7:DZ229&gt;cr),4),DX7:DX229,0)+6,1))</f>
        <v>#VALUE!</v>
      </c>
      <c r="DY233" s="1" t="e" cm="1" vm="1">
        <f t="array" aca="1" ref="DY233" ca="1">INDIRECT(ADDRESS(MATCH(LARGE(_xlfn._xlws.FILTER(DY7:DY229,DZ7:DZ229&gt;cr),4),DY7:DY229,0)+6,1))</f>
        <v>#VALUE!</v>
      </c>
      <c r="DZ233" s="1" t="e" cm="1" vm="1">
        <f t="array" aca="1" ref="DZ233" ca="1">INDIRECT(ADDRESS(MATCH(LARGE(_xlfn._xlws.FILTER(DZ7:DZ229,DZ7:DZ229&gt;cr),4),DZ7:DZ229,0)+6,1))</f>
        <v>#VALUE!</v>
      </c>
      <c r="EA233" s="1" t="e" cm="1" vm="1">
        <f t="array" aca="1" ref="EA233" ca="1">INDIRECT(ADDRESS(MATCH(SMALL(_xlfn._xlws.FILTER(EA7:EA229,DZ7:DZ229&gt;cr),4),EA7:EA229,0)+6,1))</f>
        <v>#VALUE!</v>
      </c>
      <c r="EB233" s="6" t="e" cm="1" vm="1">
        <f t="array" aca="1" ref="EB233" ca="1">INDIRECT(ADDRESS(MATCH(SMALL(_xlfn._xlws.FILTER(EB7:EB229,EE7:EE229&gt;cr),4),EB7:EB229,0)+6,1))</f>
        <v>#VALUE!</v>
      </c>
      <c r="EC233" s="6" t="e" cm="1" vm="1">
        <f t="array" aca="1" ref="EC233" ca="1">INDIRECT(ADDRESS(MATCH(SMALL(_xlfn._xlws.FILTER(EC7:EC229,EE7:EE229&gt;cr),4),EC7:EC229,0)+6,1))</f>
        <v>#VALUE!</v>
      </c>
      <c r="ED233" s="6" t="e" cm="1" vm="1">
        <f t="array" aca="1" ref="ED233" ca="1">INDIRECT(ADDRESS(MATCH(LARGE(_xlfn._xlws.FILTER(ED7:ED229,EE7:EE229&gt;cr),4),ED7:ED229,0)+6,1))</f>
        <v>#VALUE!</v>
      </c>
      <c r="EE233" s="6" t="e" cm="1" vm="1">
        <f t="array" aca="1" ref="EE233" ca="1">INDIRECT(ADDRESS(MATCH(LARGE(_xlfn._xlws.FILTER(EE7:EE229,EE7:EE229&gt;cr),4),EE7:EE229,0)+6,1))</f>
        <v>#VALUE!</v>
      </c>
      <c r="EF233" s="6" t="e" cm="1" vm="1">
        <f t="array" aca="1" ref="EF233" ca="1">INDIRECT(ADDRESS(MATCH(SMALL(_xlfn._xlws.FILTER(EF7:EF229,EE7:EE229&gt;cr),4),EF7:EF229,0)+6,1))</f>
        <v>#VALUE!</v>
      </c>
      <c r="EG233" s="1" t="str" cm="1">
        <f t="array" aca="1" ref="EG233" ca="1">INDIRECT(ADDRESS(MATCH(SMALL(_xlfn._xlws.FILTER(EG7:EG229,EJ7:EJ229&gt;cr),4),EG7:EG229,0)+6,1))</f>
        <v>BI07.PSSJ</v>
      </c>
      <c r="EH233" s="1" t="str" cm="1">
        <f t="array" aca="1" ref="EH233" ca="1">INDIRECT(ADDRESS(MATCH(SMALL(_xlfn._xlws.FILTER(EH7:EH229,EJ7:EJ229&gt;cr),4),EH7:EH229,0)+6,1))</f>
        <v>BI07.PSSJ</v>
      </c>
      <c r="EI233" s="1" t="str" cm="1">
        <f t="array" aca="1" ref="EI233" ca="1">INDIRECT(ADDRESS(MATCH(LARGE(_xlfn._xlws.FILTER(EI7:EI229,EJ7:EJ229&gt;cr),4),EI7:EI229,0)+6,1))</f>
        <v>CI01.IJ.Amer</v>
      </c>
      <c r="EJ233" s="1" t="str" cm="1">
        <f t="array" aca="1" ref="EJ233" ca="1">INDIRECT(ADDRESS(MATCH(LARGE(_xlfn._xlws.FILTER(EJ7:EJ229,EJ7:EJ229&gt;cr),4),EJ7:EJ229,0)+6,1))</f>
        <v>AI01.Jaccard</v>
      </c>
      <c r="EK233" s="1" t="str" cm="1">
        <f t="array" aca="1" ref="EK233" ca="1">INDIRECT(ADDRESS(MATCH(SMALL(_xlfn._xlws.FILTER(EK7:EK229,EJ7:EJ229&gt;cr),4),EK7:EK229,0)+6,1))</f>
        <v>BU14.Amer</v>
      </c>
      <c r="EL233" s="6" t="e" cm="1" vm="1">
        <f t="array" aca="1" ref="EL233" ca="1">INDIRECT(ADDRESS(MATCH(SMALL(_xlfn._xlws.FILTER(EL7:EL229,EO7:EO229&gt;cr),4),EL7:EL229,0)+6,1))</f>
        <v>#VALUE!</v>
      </c>
      <c r="EM233" s="6" t="e" cm="1" vm="1">
        <f t="array" aca="1" ref="EM233" ca="1">INDIRECT(ADDRESS(MATCH(SMALL(_xlfn._xlws.FILTER(EM7:EM229,EO7:EO229&gt;cr),4),EM7:EM229,0)+6,1))</f>
        <v>#VALUE!</v>
      </c>
      <c r="EN233" s="6" t="e" cm="1" vm="1">
        <f t="array" aca="1" ref="EN233" ca="1">INDIRECT(ADDRESS(MATCH(LARGE(_xlfn._xlws.FILTER(EN7:EN229,EO7:EO229&gt;cr),4),EN7:EN229,0)+6,1))</f>
        <v>#VALUE!</v>
      </c>
      <c r="EO233" s="6" t="e" cm="1" vm="1">
        <f t="array" aca="1" ref="EO233" ca="1">INDIRECT(ADDRESS(MATCH(LARGE(_xlfn._xlws.FILTER(EO7:EO229,EO7:EO229&gt;cr),4),EO7:EO229,0)+6,1))</f>
        <v>#VALUE!</v>
      </c>
      <c r="EP233" s="6" t="e" cm="1" vm="1">
        <f t="array" aca="1" ref="EP233" ca="1">INDIRECT(ADDRESS(MATCH(SMALL(_xlfn._xlws.FILTER(EP7:EP229,EO7:EO229&gt;cr),4),EP7:EP229,0)+6,1))</f>
        <v>#VALUE!</v>
      </c>
      <c r="EQ233" s="1" t="e" cm="1" vm="1">
        <f t="array" aca="1" ref="EQ233" ca="1">INDIRECT(ADDRESS(MATCH(SMALL(_xlfn._xlws.FILTER(EQ7:EQ229,ET7:ET229&gt;cr),4),EQ7:EQ229,0)+6,1))</f>
        <v>#VALUE!</v>
      </c>
      <c r="ER233" s="1" t="e" cm="1" vm="1">
        <f t="array" aca="1" ref="ER233" ca="1">INDIRECT(ADDRESS(MATCH(SMALL(_xlfn._xlws.FILTER(ER7:ER229,ET7:ET229&gt;cr),4),ER7:ER229,0)+6,1))</f>
        <v>#VALUE!</v>
      </c>
      <c r="ES233" s="1" t="e" cm="1" vm="1">
        <f t="array" aca="1" ref="ES233" ca="1">INDIRECT(ADDRESS(MATCH(LARGE(_xlfn._xlws.FILTER(ES7:ES229,ET7:ET229&gt;cr),4),ES7:ES229,0)+6,1))</f>
        <v>#VALUE!</v>
      </c>
      <c r="ET233" s="1" t="e" cm="1" vm="1">
        <f t="array" aca="1" ref="ET233" ca="1">INDIRECT(ADDRESS(MATCH(LARGE(_xlfn._xlws.FILTER(ET7:ET229,ET7:ET229&gt;cr),4),ET7:ET229,0)+6,1))</f>
        <v>#VALUE!</v>
      </c>
      <c r="EU233" s="1" t="e" cm="1" vm="1">
        <f t="array" aca="1" ref="EU233" ca="1">INDIRECT(ADDRESS(MATCH(SMALL(_xlfn._xlws.FILTER(EU7:EU229,ET7:ET229&gt;cr),4),EU7:EU229,0)+6,1))</f>
        <v>#VALUE!</v>
      </c>
      <c r="EV233" s="9" t="str" cm="1">
        <f t="array" aca="1" ref="EV233" ca="1">INDIRECT(ADDRESS(MATCH(SMALL(_xlfn.LET(_xlpm.x,IF(ISNUMBER(EV7:EV229),EV7:EV229),_xlpm.y,IF(ISNUMBER(EY7:EY229),EY7:EY229),_xlfn._xlws.FILTER(_xlpm.x,_xlpm.y&gt;cr)),4),EV7:EV229,0)+6,1))</f>
        <v>BI22.ESim3</v>
      </c>
      <c r="EW233" s="9" t="str" cm="1">
        <f t="array" aca="1" ref="EW233" ca="1">INDIRECT(ADDRESS(MATCH(SMALL(_xlfn.LET(_xlpm.x,IF(ISNUMBER(EW7:EW229),EW7:EW229),_xlpm.y,IF(ISNUMBER(EY7:EY229),EY7:EY229),_xlfn._xlws.FILTER(_xlpm.x,_xlpm.y&gt;cr)),4),EW7:EW229,0)+6,1))</f>
        <v>BI22.ESim3</v>
      </c>
      <c r="EX233" s="9" t="str" cm="1">
        <f t="array" aca="1" ref="EX233" ca="1">INDIRECT(ADDRESS(MATCH(LARGE(_xlfn.LET(_xlpm.x,IF(ISNUMBER(EX7:EX229),EX7:EX229),_xlpm.y,IF(ISNUMBER(EY7:EY229),EY7:EY229),_xlfn._xlws.FILTER(_xlpm.x,_xlpm.y&gt;cr)),4),EX7:EX229,0)+6,1))</f>
        <v>CU14.SMD.EMX6</v>
      </c>
      <c r="EY233" s="9" t="str" cm="1">
        <f t="array" aca="1" ref="EY233" ca="1">INDIRECT(ADDRESS(MATCH(LARGE(_xlfn.LET(_xlpm.x,IF(ISNUMBER(EY7:EY229),EY7:EY229),_xlpm.y,IF(ISNUMBER(EY7:EY229),EY7:EY229),_xlfn._xlws.FILTER(_xlpm.x,_xlpm.y&gt;cr)),4),EY7:EY229,0)+6,1))</f>
        <v>AI01.Jaccard</v>
      </c>
      <c r="EZ233" s="9" t="str" cm="1">
        <f t="array" aca="1" ref="EZ233" ca="1">INDIRECT(ADDRESS(MATCH(SMALL(_xlfn.LET(_xlpm.x,IF(ISNUMBER(EZ7:EZ229),EZ7:EZ229),_xlpm.y,IF(ISNUMBER(EY7:EY229),EY7:EY229),_xlfn._xlws.FILTER(_xlpm.x,_xlpm.y&gt;cr)),4),EZ7:EZ229,0)+6,1))</f>
        <v>AU13.SMTP</v>
      </c>
      <c r="FA233" s="1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x14ac:dyDescent="0.2">
      <c r="A234" s="7" t="s">
        <v>237</v>
      </c>
      <c r="B234" s="6" t="str" cm="1">
        <f t="array" aca="1" ref="B234" ca="1">INDIRECT(ADDRESS(MATCH(SMALL(_xlfn._xlws.FILTER(B7:B229,E7:E229&gt;cr),5),B7:B229,0)+6,1))</f>
        <v>CI14.Amer.EMX2</v>
      </c>
      <c r="C234" s="6" t="str" cm="1">
        <f t="array" aca="1" ref="C234" ca="1">INDIRECT(ADDRESS(MATCH(SMALL(_xlfn._xlws.FILTER(C7:C229,E7:E229&gt;cr),5),C7:C229,0)+6,1))</f>
        <v>CI14.SMD.EMX1</v>
      </c>
      <c r="D234" s="6" t="str" cm="1">
        <f t="array" aca="1" ref="D234" ca="1">INDIRECT(ADDRESS(MATCH(LARGE(_xlfn._xlws.FILTER(D7:D229,E7:E229&gt;cr),5),D7:D229,0)+6,1))</f>
        <v>BI22.ZSim</v>
      </c>
      <c r="E234" s="6" t="str" cm="1">
        <f t="array" aca="1" ref="E234" ca="1">INDIRECT(ADDRESS(MATCH(LARGE(_xlfn._xlws.FILTER(E7:E229,E7:E229&gt;cr),5),E7:E229,0)+6,1))</f>
        <v>AI01.Jaccard</v>
      </c>
      <c r="F234" s="6" t="str" cm="1">
        <f t="array" aca="1" ref="F234" ca="1">INDIRECT(ADDRESS(MATCH(SMALL(_xlfn._xlws.FILTER(F7:F229,E7:E229&gt;cr),5),F7:F229,0)+6,1))</f>
        <v>BU01.Dice</v>
      </c>
      <c r="G234" s="1" t="str" cm="1">
        <f t="array" aca="1" ref="G234" ca="1">INDIRECT(ADDRESS(MATCH(SMALL(_xlfn._xlws.FILTER(G7:G229,J7:J229&gt;cr),5),G7:G229,0)+6,1))</f>
        <v>CI14.SMD.EMX1</v>
      </c>
      <c r="H234" s="1" t="str" cm="1">
        <f t="array" aca="1" ref="H234" ca="1">INDIRECT(ADDRESS(MATCH(SMALL(_xlfn._xlws.FILTER(H7:H229,J7:J229&gt;cr),5),H7:H229,0)+6,1))</f>
        <v>CI14.SMD.EMX1</v>
      </c>
      <c r="I234" s="5" t="str" cm="1">
        <f t="array" aca="1" ref="I234" ca="1">INDIRECT(ADDRESS(MATCH(LARGE(_xlfn._xlws.FILTER(I7:I229,J7:J229&gt;cr),5),I7:I229,0)+6,1))</f>
        <v>CI14.SMD.EMX1</v>
      </c>
      <c r="J234" s="5" t="str" cm="1">
        <f t="array" aca="1" ref="J234" ca="1">INDIRECT(ADDRESS(MATCH(LARGE(_xlfn._xlws.FILTER(J7:J229,J7:J229&gt;cr),5),J7:J229,0)+6,1))</f>
        <v>AI01.Jaccard</v>
      </c>
      <c r="K234" s="1" t="str" cm="1">
        <f t="array" aca="1" ref="K234" ca="1">INDIRECT(ADDRESS(MATCH(SMALL(_xlfn._xlws.FILTER(K7:K229,J7:J229&gt;cr),5),K7:K229,0)+6,1))</f>
        <v>BU01.JaccardMulti</v>
      </c>
      <c r="L234" s="6" t="str" cm="1">
        <f t="array" aca="1" ref="L234" ca="1">INDIRECT(ADDRESS(MATCH(SMALL(_xlfn._xlws.FILTER(L7:L229,O7:O229&gt;cr),5),L7:L229,0)+6,1))</f>
        <v>BI07.NHMS</v>
      </c>
      <c r="M234" s="6" t="str" cm="1">
        <f t="array" aca="1" ref="M234" ca="1">INDIRECT(ADDRESS(MATCH(SMALL(_xlfn._xlws.FILTER(M7:M229,O7:O229&gt;cr),5),M7:M229,0)+6,1))</f>
        <v>AI28.RPB</v>
      </c>
      <c r="N234" s="6" t="str" cm="1">
        <f t="array" aca="1" ref="N234" ca="1">INDIRECT(ADDRESS(MATCH(LARGE(_xlfn._xlws.FILTER(N7:N229,O7:O229&gt;cr),5),N7:N229,0)+6,1))</f>
        <v>CI14.Amer.EMX5</v>
      </c>
      <c r="O234" s="6" t="str" cm="1">
        <f t="array" aca="1" ref="O234" ca="1">INDIRECT(ADDRESS(MATCH(LARGE(_xlfn._xlws.FILTER(O7:O229,O7:O229&gt;cr),5),O7:O229,0)+6,1))</f>
        <v>AI01.Jaccard</v>
      </c>
      <c r="P234" s="6" t="str" cm="1">
        <f t="array" aca="1" ref="P234" ca="1">INDIRECT(ADDRESS(MATCH(SMALL(_xlfn._xlws.FILTER(P7:P229,O7:O229&gt;cr),5),P7:P229,0)+6,1))</f>
        <v>BU03.CPC</v>
      </c>
      <c r="Q234" s="1" t="str" cm="1">
        <f t="array" aca="1" ref="Q234" ca="1">INDIRECT(ADDRESS(MATCH(SMALL(_xlfn._xlws.FILTER(Q7:Q229,T7:T229&gt;cr),5),Q7:Q229,0)+6,1))</f>
        <v>CI14.Amer.Cosine</v>
      </c>
      <c r="R234" s="1" t="str" cm="1">
        <f t="array" aca="1" ref="R234" ca="1">INDIRECT(ADDRESS(MATCH(SMALL(_xlfn._xlws.FILTER(R7:R229,T7:T229&gt;cr),5),R7:R229,0)+6,1))</f>
        <v>BI22.ESim2</v>
      </c>
      <c r="S234" s="1" t="str" cm="1">
        <f t="array" aca="1" ref="S234" ca="1">INDIRECT(ADDRESS(MATCH(LARGE(_xlfn._xlws.FILTER(S7:S229,T7:T229&gt;cr),5),S7:S229,0)+6,1))</f>
        <v>CI14.Amer.EMX3</v>
      </c>
      <c r="T234" s="1" t="str" cm="1">
        <f t="array" aca="1" ref="T234" ca="1">INDIRECT(ADDRESS(MATCH(LARGE(_xlfn._xlws.FILTER(T7:T229,T7:T229&gt;cr),5),T7:T229,0)+6,1))</f>
        <v>AI01.Jaccard</v>
      </c>
      <c r="U234" s="1" t="str" cm="1">
        <f t="array" aca="1" ref="U234" ca="1">INDIRECT(ADDRESS(MATCH(SMALL(_xlfn._xlws.FILTER(U7:U229,T7:T229&gt;cr),5),U7:U229,0)+6,1))</f>
        <v>BU02.COD</v>
      </c>
      <c r="V234" s="6" t="str" cm="1">
        <f t="array" aca="1" ref="V234" ca="1">INDIRECT(ADDRESS(MATCH(SMALL(_xlfn._xlws.FILTER(V7:V229,Y7:Y229&gt;cr),5),V7:V229,0)+6,1))</f>
        <v>AI25.Coco</v>
      </c>
      <c r="W234" s="6" t="str" cm="1">
        <f t="array" aca="1" ref="W234" ca="1">INDIRECT(ADDRESS(MATCH(SMALL(_xlfn._xlws.FILTER(W7:W229,Y7:Y229&gt;cr),5),W7:W229,0)+6,1))</f>
        <v>BI01.PNCR</v>
      </c>
      <c r="X234" s="6" t="str" cm="1">
        <f t="array" aca="1" ref="X234" ca="1">INDIRECT(ADDRESS(MATCH(LARGE(_xlfn._xlws.FILTER(X7:X229,Y7:Y229&gt;cr),5),X7:X229,0)+6,1))</f>
        <v>AI26.URP</v>
      </c>
      <c r="Y234" s="6" t="str" cm="1">
        <f t="array" aca="1" ref="Y234" ca="1">INDIRECT(ADDRESS(MATCH(LARGE(_xlfn._xlws.FILTER(Y7:Y229,Y7:Y229&gt;cr),5),Y7:Y229,0)+6,1))</f>
        <v>AI01.Jaccard</v>
      </c>
      <c r="Z234" s="6" t="str" cm="1">
        <f t="array" aca="1" ref="Z234" ca="1">INDIRECT(ADDRESS(MATCH(SMALL(_xlfn._xlws.FILTER(Z7:Z229,Y7:Y229&gt;cr),5),Z7:Z229,0)+6,1))</f>
        <v>BU16.TAJ</v>
      </c>
      <c r="AA234" s="1" t="str" cm="1">
        <f t="array" aca="1" ref="AA234" ca="1">INDIRECT(ADDRESS(MATCH(SMALL(_xlfn._xlws.FILTER(AA7:AA229,AD7:AD229&gt;cr),5),AA7:AA229,0)+6,1))</f>
        <v>CI14.Amer.EMX2</v>
      </c>
      <c r="AB234" s="1" t="str" cm="1">
        <f t="array" aca="1" ref="AB234" ca="1">INDIRECT(ADDRESS(MATCH(SMALL(_xlfn._xlws.FILTER(AB7:AB229,AD7:AD229&gt;cr),5),AB7:AB229,0)+6,1))</f>
        <v>CI14.SMD.EMX1</v>
      </c>
      <c r="AC234" s="1" t="str" cm="1">
        <f t="array" aca="1" ref="AC234" ca="1">INDIRECT(ADDRESS(MATCH(LARGE(_xlfn._xlws.FILTER(AC7:AC229,AD7:AD229&gt;cr),5),AC7:AC229,0)+6,1))</f>
        <v>CI14.SMD.EMX1</v>
      </c>
      <c r="AD234" s="1" t="str" cm="1">
        <f t="array" aca="1" ref="AD234" ca="1">INDIRECT(ADDRESS(MATCH(LARGE(_xlfn._xlws.FILTER(AD7:AD229,AD7:AD229&gt;cr),5),AD7:AD229,0)+6,1))</f>
        <v>AI01.Jaccard</v>
      </c>
      <c r="AE234" s="1" t="str" cm="1">
        <f t="array" aca="1" ref="AE234" ca="1">INDIRECT(ADDRESS(MATCH(SMALL(_xlfn._xlws.FILTER(AE7:AE229,AD7:AD229&gt;cr),5),AE7:AE229,0)+6,1))</f>
        <v>BU16.TAEven</v>
      </c>
      <c r="AF234" s="6" t="str" cm="1">
        <f t="array" aca="1" ref="AF234" ca="1">INDIRECT(ADDRESS(MATCH(SMALL(_xlfn._xlws.FILTER(AF7:AF229,AI7:AI229&gt;cr),5),AF7:AF229,0)+6,1))</f>
        <v>CI14.Amer.EMX2</v>
      </c>
      <c r="AG234" s="6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6" t="str" cm="1">
        <f t="array" aca="1" ref="AJ234" ca="1">INDIRECT(ADDRESS(MATCH(SMALL(_xlfn._xlws.FILTER(AJ7:AJ229,AI7:AI229&gt;cr),5),AJ7:AJ229,0)+6,1))</f>
        <v>BU01.JacRA</v>
      </c>
      <c r="AK234" s="1" t="str" cm="1">
        <f t="array" aca="1" ref="AK234" ca="1">INDIRECT(ADDRESS(MATCH(SMALL(_xlfn._xlws.FILTER(AK7:AK229,AN7:AN229&gt;cr),5),AK7:AK229,0)+6,1))</f>
        <v>CI14.Amer.EMX1</v>
      </c>
      <c r="AL234" s="1" t="str" cm="1">
        <f t="array" aca="1" ref="AL234" ca="1">INDIRECT(ADDRESS(MATCH(SMALL(_xlfn._xlws.FILTER(AL7:AL229,AN7:AN229&gt;cr),5),AL7:AL229,0)+6,1))</f>
        <v>AI28.RPB</v>
      </c>
      <c r="AM234" s="1" t="str" cm="1">
        <f t="array" aca="1" ref="AM234" ca="1">INDIRECT(ADDRESS(MATCH(LARGE(_xlfn._xlws.FILTER(AM7:AM229,AN7:AN229&gt;cr),5),AM7:AM229,0)+6,1))</f>
        <v>CI14.Amer.EMX6</v>
      </c>
      <c r="AN234" s="1" t="str" cm="1">
        <f t="array" aca="1" ref="AN234" ca="1">INDIRECT(ADDRESS(MATCH(LARGE(_xlfn._xlws.FILTER(AN7:AN229,AN7:AN229&gt;cr),5),AN7:AN229,0)+6,1))</f>
        <v>AI01.Jaccard</v>
      </c>
      <c r="AO234" s="1" t="str" cm="1">
        <f t="array" aca="1" ref="AO234" ca="1">INDIRECT(ADDRESS(MATCH(SMALL(_xlfn._xlws.FILTER(AO7:AO229,AN7:AN229&gt;cr),5),AO7:AO229,0)+6,1))</f>
        <v>AU01.Jaccard</v>
      </c>
      <c r="AP234" s="6" t="str" cm="1">
        <f t="array" aca="1" ref="AP234" ca="1">INDIRECT(ADDRESS(MATCH(SMALL(_xlfn._xlws.FILTER(AP7:AP229,AS7:AS229&gt;cr),5),AP7:AP229,0)+6,1))</f>
        <v>BI22.ZSim</v>
      </c>
      <c r="AQ234" s="6" t="str" cm="1">
        <f t="array" aca="1" ref="AQ234" ca="1">INDIRECT(ADDRESS(MATCH(SMALL(_xlfn._xlws.FILTER(AQ7:AQ229,AS7:AS229&gt;cr),5),AQ7:AQ229,0)+6,1))</f>
        <v>BI22.ZSim</v>
      </c>
      <c r="AR234" s="6" t="str" cm="1">
        <f t="array" aca="1" ref="AR234" ca="1">INDIRECT(ADDRESS(MATCH(LARGE(_xlfn._xlws.FILTER(AR7:AR229,AS7:AS229&gt;cr),5),AR7:AR229,0)+6,1))</f>
        <v>AI07.PSS</v>
      </c>
      <c r="AS234" s="6" t="str" cm="1">
        <f t="array" aca="1" ref="AS234" ca="1">INDIRECT(ADDRESS(MATCH(LARGE(_xlfn._xlws.FILTER(AS7:AS229,AS7:AS229&gt;cr),5),AS7:AS229,0)+6,1))</f>
        <v>AI01.Jaccard</v>
      </c>
      <c r="AT234" s="6" t="str" cm="1">
        <f t="array" aca="1" ref="AT234" ca="1">INDIRECT(ADDRESS(MATCH(SMALL(_xlfn._xlws.FILTER(AT7:AT229,AS7:AS229&gt;cr),5),AT7:AT229,0)+6,1))</f>
        <v>AU17.RA</v>
      </c>
      <c r="AU234" s="1" t="str" cm="1">
        <f t="array" aca="1" ref="AU234" ca="1">INDIRECT(ADDRESS(MATCH(SMALL(_xlfn._xlws.FILTER(AU7:AU229,AX7:AX229&gt;cr),5),AU7:AU229,0)+6,1))</f>
        <v>AI25.Coco</v>
      </c>
      <c r="AV234" s="1" t="str" cm="1">
        <f t="array" aca="1" ref="AV234" ca="1">INDIRECT(ADDRESS(MATCH(SMALL(_xlfn._xlws.FILTER(AV7:AV229,AX7:AX229&gt;cr),5),AV7:AV229,0)+6,1))</f>
        <v>AI25.Coco</v>
      </c>
      <c r="AW234" s="1" t="str" cm="1">
        <f t="array" aca="1" ref="AW234" ca="1">INDIRECT(ADDRESS(MATCH(LARGE(_xlfn._xlws.FILTER(AW7:AW229,AX7:AX229&gt;cr),5),AW7:AW229,0)+6,1))</f>
        <v>BI01.PNCR</v>
      </c>
      <c r="AX234" s="1" t="str" cm="1">
        <f t="array" aca="1" ref="AX234" ca="1">INDIRECT(ADDRESS(MATCH(LARGE(_xlfn._xlws.FILTER(AX7:AX229,AX7:AX229&gt;cr),5),AX7:AX229,0)+6,1))</f>
        <v>AI01.Jaccard</v>
      </c>
      <c r="AY234" s="1" t="str" cm="1">
        <f t="array" aca="1" ref="AY234" ca="1">INDIRECT(ADDRESS(MATCH(SMALL(_xlfn._xlws.FILTER(AY7:AY229,AX7:AX229&gt;cr),5),AY7:AY229,0)+6,1))</f>
        <v>AU04.MSD</v>
      </c>
      <c r="AZ234" s="6" t="str" cm="1">
        <f t="array" aca="1" ref="AZ234" ca="1">INDIRECT(ADDRESS(MATCH(SMALL(_xlfn._xlws.FILTER(AZ7:AZ229,BC7:BC229&gt;cr),5),AZ7:AZ229,0)+6,1))</f>
        <v>CI14.Amer.EMX2</v>
      </c>
      <c r="BA234" s="6" t="str" cm="1">
        <f t="array" aca="1" ref="BA234" ca="1">INDIRECT(ADDRESS(MATCH(SMALL(_xlfn._xlws.FILTER(BA7:BA229,BC7:BC229&gt;cr),5),BA7:BA229,0)+6,1))</f>
        <v>CI14.SMD.EMX1</v>
      </c>
      <c r="BB234" s="6" t="str" cm="1">
        <f t="array" aca="1" ref="BB234" ca="1">INDIRECT(ADDRESS(MATCH(LARGE(_xlfn._xlws.FILTER(BB7:BB229,BC7:BC229&gt;cr),5),BB7:BB229,0)+6,1))</f>
        <v>CI14.SMD.EMX1</v>
      </c>
      <c r="BC234" s="6" t="str" cm="1">
        <f t="array" aca="1" ref="BC234" ca="1">INDIRECT(ADDRESS(MATCH(LARGE(_xlfn._xlws.FILTER(BC7:BC229,BC7:BC229&gt;cr),5),BC7:BC229,0)+6,1))</f>
        <v>AI01.Jaccard</v>
      </c>
      <c r="BD234" s="6" t="str" cm="1">
        <f t="array" aca="1" ref="BD234" ca="1">INDIRECT(ADDRESS(MATCH(SMALL(_xlfn._xlws.FILTER(BD7:BD229,BC7:BC229&gt;cr),5),BD7:BD229,0)+6,1))</f>
        <v>BU02.COD</v>
      </c>
      <c r="BE234" s="1" t="str" cm="1">
        <f t="array" aca="1" ref="BE234" ca="1">INDIRECT(ADDRESS(MATCH(SMALL(_xlfn._xlws.FILTER(BE7:BE229,BH7:BH229&gt;cr),5),BE7:BE229,0)+6,1))</f>
        <v>CI14.Amer.EMX2</v>
      </c>
      <c r="BF234" s="1" t="str" cm="1">
        <f t="array" aca="1" ref="BF234" ca="1">INDIRECT(ADDRESS(MATCH(SMALL(_xlfn._xlws.FILTER(BF7:BF229,BH7:BH229&gt;cr),5),BF7:BF229,0)+6,1))</f>
        <v>CI14.Amer.EMX2</v>
      </c>
      <c r="BG234" s="5" t="str" cm="1">
        <f t="array" aca="1" ref="BG234" ca="1">INDIRECT(ADDRESS(MATCH(LARGE(_xlfn._xlws.FILTER(BG7:BG229,BH7:BH229&gt;cr),5),BG7:BG229,0)+6,1))</f>
        <v>BI14.QTIJ</v>
      </c>
      <c r="BH234" s="5" t="str" cm="1">
        <f t="array" aca="1" ref="BH234" ca="1">INDIRECT(ADDRESS(MATCH(LARGE(_xlfn._xlws.FILTER(BH7:BH229,BH7:BH229&gt;cr),5),BH7:BH229,0)+6,1))</f>
        <v>AI01.Jaccard</v>
      </c>
      <c r="BI234" s="1" t="str" cm="1">
        <f t="array" aca="1" ref="BI234" ca="1">INDIRECT(ADDRESS(MATCH(SMALL(_xlfn._xlws.FILTER(BI7:BI229,BH7:BH229&gt;cr),5),BI7:BI229,0)+6,1))</f>
        <v>BU03.CPC</v>
      </c>
      <c r="BJ234" s="6" t="str" cm="1">
        <f t="array" aca="1" ref="BJ234" ca="1">INDIRECT(ADDRESS(MATCH(SMALL(_xlfn._xlws.FILTER(BJ7:BJ229,BM7:BM229&gt;cr),5),BJ7:BJ229,0)+6,1))</f>
        <v>BI07.NHMS</v>
      </c>
      <c r="BK234" s="6" t="str" cm="1">
        <f t="array" aca="1" ref="BK234" ca="1">INDIRECT(ADDRESS(MATCH(SMALL(_xlfn._xlws.FILTER(BK7:BK229,BM7:BM229&gt;cr),5),BK7:BK229,0)+6,1))</f>
        <v>AI28.RPB</v>
      </c>
      <c r="BL234" s="6" t="str" cm="1">
        <f t="array" aca="1" ref="BL234" ca="1">INDIRECT(ADDRESS(MATCH(LARGE(_xlfn._xlws.FILTER(BL7:BL229,BM7:BM229&gt;cr),5),BL7:BL229,0)+6,1))</f>
        <v>CI14.SMD.PSS</v>
      </c>
      <c r="BM234" s="6" t="str" cm="1">
        <f t="array" aca="1" ref="BM234" ca="1">INDIRECT(ADDRESS(MATCH(LARGE(_xlfn._xlws.FILTER(BM7:BM229,BM7:BM229&gt;cr),5),BM7:BM229,0)+6,1))</f>
        <v>AI01.Jaccard</v>
      </c>
      <c r="BN234" s="6" t="str" cm="1">
        <f t="array" aca="1" ref="BN234" ca="1">INDIRECT(ADDRESS(MATCH(SMALL(_xlfn._xlws.FILTER(BN7:BN229,BM7:BM229&gt;cr),5),BN7:BN229,0)+6,1))</f>
        <v>BU01.JacRA</v>
      </c>
      <c r="BO234" s="1" t="str" cm="1">
        <f t="array" aca="1" ref="BO234" ca="1">INDIRECT(ADDRESS(MATCH(SMALL(_xlfn._xlws.FILTER(BO7:BO229,BR7:BR229&gt;cr),5),BO7:BO229,0)+6,1))</f>
        <v>CI14.Amer.Cosine</v>
      </c>
      <c r="BP234" s="1" t="str" cm="1">
        <f t="array" aca="1" ref="BP234" ca="1">INDIRECT(ADDRESS(MATCH(SMALL(_xlfn._xlws.FILTER(BP7:BP229,BR7:BR229&gt;cr),5),BP7:BP229,0)+6,1))</f>
        <v>BI22.ESim2</v>
      </c>
      <c r="BQ234" s="1" t="str" cm="1">
        <f t="array" aca="1" ref="BQ234" ca="1">INDIRECT(ADDRESS(MATCH(LARGE(_xlfn._xlws.FILTER(BQ7:BQ229,BR7:BR229&gt;cr),5),BQ7:BQ229,0)+6,1))</f>
        <v>BI22.ESim3</v>
      </c>
      <c r="BR234" s="1" t="str" cm="1">
        <f t="array" aca="1" ref="BR234" ca="1">INDIRECT(ADDRESS(MATCH(LARGE(_xlfn._xlws.FILTER(BR7:BR229,BR7:BR229&gt;cr),5),BR7:BR229,0)+6,1))</f>
        <v>AI01.Jaccard</v>
      </c>
      <c r="BS234" s="1" t="str" cm="1">
        <f t="array" aca="1" ref="BS234" ca="1">INDIRECT(ADDRESS(MATCH(SMALL(_xlfn._xlws.FILTER(BS7:BS229,BR7:BR229&gt;cr),5),BS7:BS229,0)+6,1))</f>
        <v>AU21.SMC</v>
      </c>
      <c r="BT234" s="6" t="str" cm="1">
        <f t="array" aca="1" ref="BT234" ca="1">INDIRECT(ADDRESS(MATCH(SMALL(_xlfn._xlws.FILTER(BT7:BT229,BW7:BW229&gt;cr),5),BT7:BT229,0)+6,1))</f>
        <v>AI25.Coco</v>
      </c>
      <c r="BU234" s="6" t="str" cm="1">
        <f t="array" aca="1" ref="BU234" ca="1">INDIRECT(ADDRESS(MATCH(SMALL(_xlfn._xlws.FILTER(BU7:BU229,BW7:BW229&gt;cr),5),BU7:BU229,0)+6,1))</f>
        <v>BI01.PNCR</v>
      </c>
      <c r="BV234" s="6" t="str" cm="1">
        <f t="array" aca="1" ref="BV234" ca="1">INDIRECT(ADDRESS(MATCH(LARGE(_xlfn._xlws.FILTER(BV7:BV229,BW7:BW229&gt;cr),5),BV7:BV229,0)+6,1))</f>
        <v>BI01.JacEDS</v>
      </c>
      <c r="BW234" s="6" t="str" cm="1">
        <f t="array" aca="1" ref="BW234" ca="1">INDIRECT(ADDRESS(MATCH(LARGE(_xlfn._xlws.FILTER(BW7:BW229,BW7:BW229&gt;cr),5),BW7:BW229,0)+6,1))</f>
        <v>AI01.Jaccard</v>
      </c>
      <c r="BX234" s="6" t="str" cm="1">
        <f t="array" aca="1" ref="BX234" ca="1">INDIRECT(ADDRESS(MATCH(SMALL(_xlfn._xlws.FILTER(BX7:BX229,BW7:BW229&gt;cr),5),BX7:BX229,0)+6,1))</f>
        <v>AU21.SMC</v>
      </c>
      <c r="BY234" s="1" t="str" cm="1">
        <f t="array" aca="1" ref="BY234" ca="1">INDIRECT(ADDRESS(MATCH(SMALL(_xlfn._xlws.FILTER(BY7:BY229,CB7:CB229&gt;cr),5),BY7:BY229,0)+6,1))</f>
        <v>CI14.SMD.EMX1</v>
      </c>
      <c r="BZ234" s="1" t="str" cm="1">
        <f t="array" aca="1" ref="BZ234" ca="1">INDIRECT(ADDRESS(MATCH(SMALL(_xlfn._xlws.FILTER(BZ7:BZ229,CB7:CB229&gt;cr),5),BZ7:BZ229,0)+6,1))</f>
        <v>CI14.SMD.EMX1</v>
      </c>
      <c r="CA234" s="1" t="str" cm="1">
        <f t="array" aca="1" ref="CA234" ca="1">INDIRECT(ADDRESS(MATCH(LARGE(_xlfn._xlws.FILTER(CA7:CA229,CB7:CB229&gt;cr),5),CA7:CA229,0)+6,1))</f>
        <v>CI14.SMD.EMX1</v>
      </c>
      <c r="CB234" s="1" t="str" cm="1">
        <f t="array" aca="1" ref="CB234" ca="1">INDIRECT(ADDRESS(MATCH(LARGE(_xlfn._xlws.FILTER(CB7:CB229,CB7:CB229&gt;cr),5),CB7:CB229,0)+6,1))</f>
        <v>AI01.Jaccard</v>
      </c>
      <c r="CC234" s="1" t="str" cm="1">
        <f t="array" aca="1" ref="CC234" ca="1">INDIRECT(ADDRESS(MATCH(SMALL(_xlfn._xlws.FILTER(CC7:CC229,CB7:CB229&gt;cr),5),CC7:CC229,0)+6,1))</f>
        <v>AU02.Cosine</v>
      </c>
      <c r="CD234" s="6" t="str" cm="1">
        <f t="array" aca="1" ref="CD234" ca="1">INDIRECT(ADDRESS(MATCH(SMALL(_xlfn._xlws.FILTER(CD7:CD229,CG7:CG229&gt;cr),5),CD7:CD229,0)+6,1))</f>
        <v>CI14.Amer.EMX2</v>
      </c>
      <c r="CE234" s="6" t="str" cm="1">
        <f t="array" aca="1" ref="CE234" ca="1">INDIRECT(ADDRESS(MATCH(SMALL(_xlfn._xlws.FILTER(CE7:CE229,CG7:CG229&gt;cr),5),CE7:CE229,0)+6,1))</f>
        <v>CI14.Amer.EMX2</v>
      </c>
      <c r="CF234" s="6" t="str" cm="1">
        <f t="array" aca="1" ref="CF234" ca="1">INDIRECT(ADDRESS(MATCH(LARGE(_xlfn._xlws.FILTER(CF7:CF229,CG7:CG229&gt;cr),5),CF7:CF229,0)+6,1))</f>
        <v>CI14.SMD.EMX1</v>
      </c>
      <c r="CG234" s="6" t="str" cm="1">
        <f t="array" aca="1" ref="CG234" ca="1">INDIRECT(ADDRESS(MATCH(LARGE(_xlfn._xlws.FILTER(CG7:CG229,CG7:CG229&gt;cr),5),CG7:CG229,0)+6,1))</f>
        <v>AI01.Jaccard</v>
      </c>
      <c r="CH234" s="6" t="str" cm="1">
        <f t="array" aca="1" ref="CH234" ca="1">INDIRECT(ADDRESS(MATCH(SMALL(_xlfn._xlws.FILTER(CH7:CH229,CG7:CG229&gt;cr),5),CH7:CH229,0)+6,1))</f>
        <v>AU02.Cosine</v>
      </c>
      <c r="CI234" s="1" t="str" cm="1">
        <f t="array" aca="1" ref="CI234" ca="1">INDIRECT(ADDRESS(MATCH(SMALL(_xlfn._xlws.FILTER(CI7:CI229,CL7:CL229&gt;cr),5),CI7:CI229,0)+6,1))</f>
        <v>BI07.NHMS</v>
      </c>
      <c r="CJ234" s="1" t="str" cm="1">
        <f t="array" aca="1" ref="CJ234" ca="1">INDIRECT(ADDRESS(MATCH(SMALL(_xlfn._xlws.FILTER(CJ7:CJ229,CL7:CL229&gt;cr),5),CJ7:CJ229,0)+6,1))</f>
        <v>AI28.RPB</v>
      </c>
      <c r="CK234" s="1" t="str" cm="1">
        <f t="array" aca="1" ref="CK234" ca="1">INDIRECT(ADDRESS(MATCH(LARGE(_xlfn._xlws.FILTER(CK7:CK229,CL7:CL229&gt;cr),5),CK7:CK229,0)+6,1))</f>
        <v>CI14.Amer.EMX6</v>
      </c>
      <c r="CL234" s="1" t="str" cm="1">
        <f t="array" aca="1" ref="CL234" ca="1">INDIRECT(ADDRESS(MATCH(LARGE(_xlfn._xlws.FILTER(CL7:CL229,CL7:CL229&gt;cr),5),CL7:CL229,0)+6,1))</f>
        <v>AI01.Jaccard</v>
      </c>
      <c r="CM234" s="1" t="str" cm="1">
        <f t="array" aca="1" ref="CM234" ca="1">INDIRECT(ADDRESS(MATCH(SMALL(_xlfn._xlws.FILTER(CM7:CM229,CL7:CL229&gt;cr),5),CM7:CM229,0)+6,1))</f>
        <v>AU07.PSS</v>
      </c>
      <c r="CN234" s="6" t="str" cm="1">
        <f t="array" aca="1" ref="CN234" ca="1">INDIRECT(ADDRESS(MATCH(SMALL(_xlfn._xlws.FILTER(CN7:CN229,CQ7:CQ229&gt;cr),5),CN7:CN229,0)+6,1))</f>
        <v>BI22.ZSim</v>
      </c>
      <c r="CO234" s="6" t="str" cm="1">
        <f t="array" aca="1" ref="CO234" ca="1">INDIRECT(ADDRESS(MATCH(SMALL(_xlfn._xlws.FILTER(CO7:CO229,CQ7:CQ229&gt;cr),5),CO7:CO229,0)+6,1))</f>
        <v>BI22.ZSim</v>
      </c>
      <c r="CP234" s="6" t="str" cm="1">
        <f t="array" aca="1" ref="CP234" ca="1">INDIRECT(ADDRESS(MATCH(LARGE(_xlfn._xlws.FILTER(CP7:CP229,CQ7:CQ229&gt;cr),5),CP7:CP229,0)+6,1))</f>
        <v>CI14.Amer.Cosine</v>
      </c>
      <c r="CQ234" s="6" t="str" cm="1">
        <f t="array" aca="1" ref="CQ234" ca="1">INDIRECT(ADDRESS(MATCH(LARGE(_xlfn._xlws.FILTER(CQ7:CQ229,CQ7:CQ229&gt;cr),5),CQ7:CQ229,0)+6,1))</f>
        <v>AI01.Jaccard</v>
      </c>
      <c r="CR234" s="6" t="str" cm="1">
        <f t="array" aca="1" ref="CR234" ca="1">INDIRECT(ADDRESS(MATCH(SMALL(_xlfn._xlws.FILTER(CR7:CR229,CQ7:CQ229&gt;cr),5),CR7:CR229,0)+6,1))</f>
        <v>AU04.MSD</v>
      </c>
      <c r="CS234" s="1" t="str" cm="1">
        <f t="array" aca="1" ref="CS234" ca="1">INDIRECT(ADDRESS(MATCH(SMALL(_xlfn._xlws.FILTER(CS7:CS229,CV7:CV229&gt;cr),5),CS7:CS229,0)+6,1))</f>
        <v>AI26.URP</v>
      </c>
      <c r="CT234" s="1" t="str" cm="1">
        <f t="array" aca="1" ref="CT234" ca="1">INDIRECT(ADDRESS(MATCH(SMALL(_xlfn._xlws.FILTER(CT7:CT229,CV7:CV229&gt;cr),5),CT7:CT229,0)+6,1))</f>
        <v>AI25.Coco</v>
      </c>
      <c r="CU234" s="1" t="str" cm="1">
        <f t="array" aca="1" ref="CU234" ca="1">INDIRECT(ADDRESS(MATCH(LARGE(_xlfn._xlws.FILTER(CU7:CU229,CV7:CV229&gt;cr),5),CU7:CU229,0)+6,1))</f>
        <v>AI25.Coco</v>
      </c>
      <c r="CV234" s="1" t="str" cm="1">
        <f t="array" aca="1" ref="CV234" ca="1">INDIRECT(ADDRESS(MATCH(LARGE(_xlfn._xlws.FILTER(CV7:CV229,CV7:CV229&gt;cr),5),CV7:CV229,0)+6,1))</f>
        <v>AI01.Jaccard</v>
      </c>
      <c r="CW234" s="1" t="str" cm="1">
        <f t="array" aca="1" ref="CW234" ca="1">INDIRECT(ADDRESS(MATCH(SMALL(_xlfn._xlws.FILTER(CW7:CW229,CV7:CV229&gt;cr),5),CW7:CW229,0)+6,1))</f>
        <v>AU05.SRC</v>
      </c>
      <c r="CX234" s="6" t="str" cm="1">
        <f t="array" aca="1" ref="CX234" ca="1">INDIRECT(ADDRESS(MATCH(SMALL(_xlfn._xlws.FILTER(CX7:CX229,DA7:DA229&gt;cr),5),CX7:CX229,0)+6,1))</f>
        <v>CI14.Amer.EMX2</v>
      </c>
      <c r="CY234" s="6" t="str" cm="1">
        <f t="array" aca="1" ref="CY234" ca="1">INDIRECT(ADDRESS(MATCH(SMALL(_xlfn._xlws.FILTER(CY7:CY229,DA7:DA229&gt;cr),5),CY7:CY229,0)+6,1))</f>
        <v>CI14.SMD.EMX1</v>
      </c>
      <c r="CZ234" s="6" t="str" cm="1">
        <f t="array" aca="1" ref="CZ234" ca="1">INDIRECT(ADDRESS(MATCH(LARGE(_xlfn._xlws.FILTER(CZ7:CZ229,DA7:DA229&gt;cr),5),CZ7:CZ229,0)+6,1))</f>
        <v>CI14.SMD.EMX1</v>
      </c>
      <c r="DA234" s="6" t="str" cm="1">
        <f t="array" aca="1" ref="DA234" ca="1">INDIRECT(ADDRESS(MATCH(LARGE(_xlfn._xlws.FILTER(DA7:DA229,DA7:DA229&gt;cr),5),DA7:DA229,0)+6,1))</f>
        <v>AI01.Jaccard</v>
      </c>
      <c r="DB234" s="6" t="str" cm="1">
        <f t="array" aca="1" ref="DB234" ca="1">INDIRECT(ADDRESS(MATCH(SMALL(_xlfn._xlws.FILTER(DB7:DB229,DA7:DA229&gt;cr),5),DB7:DB229,0)+6,1))</f>
        <v>AU02.Cosine</v>
      </c>
      <c r="DC234" s="1" t="str" cm="1">
        <f t="array" aca="1" ref="DC234" ca="1">INDIRECT(ADDRESS(MATCH(SMALL(_xlfn._xlws.FILTER(DC7:DC229,DF7:DF229&gt;cr),5),DC7:DC229,0)+6,1))</f>
        <v>CI14.Amer.EMX2</v>
      </c>
      <c r="DD234" s="1" t="str" cm="1">
        <f t="array" aca="1" ref="DD234" ca="1">INDIRECT(ADDRESS(MATCH(SMALL(_xlfn._xlws.FILTER(DD7:DD229,DF7:DF229&gt;cr),5),DD7:DD229,0)+6,1))</f>
        <v>CI14.Amer.QTI</v>
      </c>
      <c r="DE234" s="1" t="str" cm="1">
        <f t="array" aca="1" ref="DE234" ca="1">INDIRECT(ADDRESS(MATCH(LARGE(_xlfn._xlws.FILTER(DE7:DE229,DF7:DF229&gt;cr),5),DE7:DE229,0)+6,1))</f>
        <v>CI14.Amer.EMX2</v>
      </c>
      <c r="DF234" s="1" t="str" cm="1">
        <f t="array" aca="1" ref="DF234" ca="1">INDIRECT(ADDRESS(MATCH(LARGE(_xlfn._xlws.FILTER(DF7:DF229,DF7:DF229&gt;cr),5),DF7:DF229,0)+6,1))</f>
        <v>AI01.Jaccard</v>
      </c>
      <c r="DG234" s="1" t="str" cm="1">
        <f t="array" aca="1" ref="DG234" ca="1">INDIRECT(ADDRESS(MATCH(SMALL(_xlfn._xlws.FILTER(DG7:DG229,DF7:DF229&gt;cr),5),DG7:DG229,0)+6,1))</f>
        <v>AU04.MSD</v>
      </c>
      <c r="DH234" s="6" t="str" cm="1">
        <f t="array" aca="1" ref="DH234" ca="1">INDIRECT(ADDRESS(MATCH(SMALL(_xlfn._xlws.FILTER(DH7:DH229,DK7:DK229&gt;cr),5),DH7:DH229,0)+6,1))</f>
        <v>BI07.NHMS</v>
      </c>
      <c r="DI234" s="6" t="str" cm="1">
        <f t="array" aca="1" ref="DI234" ca="1">INDIRECT(ADDRESS(MATCH(SMALL(_xlfn._xlws.FILTER(DI7:DI229,DK7:DK229&gt;cr),5),DI7:DI229,0)+6,1))</f>
        <v>AI28.RPB</v>
      </c>
      <c r="DJ234" s="6" t="str" cm="1">
        <f t="array" aca="1" ref="DJ234" ca="1">INDIRECT(ADDRESS(MATCH(LARGE(_xlfn._xlws.FILTER(DJ7:DJ229,DK7:DK229&gt;cr),5),DJ7:DJ229,0)+6,1))</f>
        <v>CI14.Amer.EMX6</v>
      </c>
      <c r="DK234" s="6" t="str" cm="1">
        <f t="array" aca="1" ref="DK234" ca="1">INDIRECT(ADDRESS(MATCH(LARGE(_xlfn._xlws.FILTER(DK7:DK229,DK7:DK229&gt;cr),5),DK7:DK229,0)+6,1))</f>
        <v>AI01.Jaccard</v>
      </c>
      <c r="DL234" s="6" t="str" cm="1">
        <f t="array" aca="1" ref="DL234" ca="1">INDIRECT(ADDRESS(MATCH(SMALL(_xlfn._xlws.FILTER(DL7:DL229,DK7:DK229&gt;cr),5),DL7:DL229,0)+6,1))</f>
        <v>AU04.MSD</v>
      </c>
      <c r="DM234" s="1" t="str" cm="1">
        <f t="array" aca="1" ref="DM234" ca="1">INDIRECT(ADDRESS(MATCH(SMALL(_xlfn._xlws.FILTER(DM7:DM229,DP7:DP229&gt;cr),5),DM7:DM229,0)+6,1))</f>
        <v>CI14.Amer.TA</v>
      </c>
      <c r="DN234" s="1" t="str" cm="1">
        <f t="array" aca="1" ref="DN234" ca="1">INDIRECT(ADDRESS(MATCH(SMALL(_xlfn._xlws.FILTER(DN7:DN229,DP7:DP229&gt;cr),5),DN7:DN229,0)+6,1))</f>
        <v>BI22.ESim2</v>
      </c>
      <c r="DO234" s="1" t="str" cm="1">
        <f t="array" aca="1" ref="DO234" ca="1">INDIRECT(ADDRESS(MATCH(LARGE(_xlfn._xlws.FILTER(DO7:DO229,DP7:DP229&gt;cr),5),DO7:DO229,0)+6,1))</f>
        <v>CI14.Amer.Cosine</v>
      </c>
      <c r="DP234" s="1" t="str" cm="1">
        <f t="array" aca="1" ref="DP234" ca="1">INDIRECT(ADDRESS(MATCH(LARGE(_xlfn._xlws.FILTER(DP7:DP229,DP7:DP229&gt;cr),5),DP7:DP229,0)+6,1))</f>
        <v>AI01.Jaccard</v>
      </c>
      <c r="DQ234" s="1" t="str" cm="1">
        <f t="array" aca="1" ref="DQ234" ca="1">INDIRECT(ADDRESS(MATCH(SMALL(_xlfn._xlws.FILTER(DQ7:DQ229,DP7:DP229&gt;cr),5),DQ7:DQ229,0)+6,1))</f>
        <v>AU01.Jaccard</v>
      </c>
      <c r="DR234" s="6" t="str" cm="1">
        <f t="array" aca="1" ref="DR234" ca="1">INDIRECT(ADDRESS(MATCH(SMALL(_xlfn._xlws.FILTER(DR7:DR229,DU7:DU229&gt;cr),5),DR7:DR229,0)+6,1))</f>
        <v>AI25.Coco</v>
      </c>
      <c r="DS234" s="6" t="str" cm="1">
        <f t="array" aca="1" ref="DS234" ca="1">INDIRECT(ADDRESS(MATCH(SMALL(_xlfn._xlws.FILTER(DS7:DS229,DU7:DU229&gt;cr),5),DS7:DS229,0)+6,1))</f>
        <v>AI25.Coco</v>
      </c>
      <c r="DT234" s="6" t="str" cm="1">
        <f t="array" aca="1" ref="DT234" ca="1">INDIRECT(ADDRESS(MATCH(LARGE(_xlfn._xlws.FILTER(DT7:DT229,DU7:DU229&gt;cr),5),DT7:DT229,0)+6,1))</f>
        <v>BI01.PNCR</v>
      </c>
      <c r="DU234" s="6" t="str" cm="1">
        <f t="array" aca="1" ref="DU234" ca="1">INDIRECT(ADDRESS(MATCH(LARGE(_xlfn._xlws.FILTER(DU7:DU229,DU7:DU229&gt;cr),5),DU7:DU229,0)+6,1))</f>
        <v>AI01.Jaccard</v>
      </c>
      <c r="DV234" s="6" t="str" cm="1">
        <f t="array" aca="1" ref="DV234" ca="1">INDIRECT(ADDRESS(MATCH(SMALL(_xlfn._xlws.FILTER(DV7:DV229,DU7:DU229&gt;cr),5),DV7:DV229,0)+6,1))</f>
        <v>AU05.SRC</v>
      </c>
      <c r="DW234" s="1" t="e" cm="1" vm="1">
        <f t="array" aca="1" ref="DW234" ca="1">INDIRECT(ADDRESS(MATCH(SMALL(_xlfn._xlws.FILTER(DW7:DW229,DZ7:DZ229&gt;cr),5),DW7:DW229,0)+6,1))</f>
        <v>#VALUE!</v>
      </c>
      <c r="DX234" s="1" t="e" cm="1" vm="1">
        <f t="array" aca="1" ref="DX234" ca="1">INDIRECT(ADDRESS(MATCH(SMALL(_xlfn._xlws.FILTER(DX7:DX229,DZ7:DZ229&gt;cr),5),DX7:DX229,0)+6,1))</f>
        <v>#VALUE!</v>
      </c>
      <c r="DY234" s="1" t="e" cm="1" vm="1">
        <f t="array" aca="1" ref="DY234" ca="1">INDIRECT(ADDRESS(MATCH(LARGE(_xlfn._xlws.FILTER(DY7:DY229,DZ7:DZ229&gt;cr),5),DY7:DY229,0)+6,1))</f>
        <v>#VALUE!</v>
      </c>
      <c r="DZ234" s="1" t="e" cm="1" vm="1">
        <f t="array" aca="1" ref="DZ234" ca="1">INDIRECT(ADDRESS(MATCH(LARGE(_xlfn._xlws.FILTER(DZ7:DZ229,DZ7:DZ229&gt;cr),5),DZ7:DZ229,0)+6,1))</f>
        <v>#VALUE!</v>
      </c>
      <c r="EA234" s="1" t="e" cm="1" vm="1">
        <f t="array" aca="1" ref="EA234" ca="1">INDIRECT(ADDRESS(MATCH(SMALL(_xlfn._xlws.FILTER(EA7:EA229,DZ7:DZ229&gt;cr),5),EA7:EA229,0)+6,1))</f>
        <v>#VALUE!</v>
      </c>
      <c r="EB234" s="6" t="e" cm="1" vm="1">
        <f t="array" aca="1" ref="EB234" ca="1">INDIRECT(ADDRESS(MATCH(SMALL(_xlfn._xlws.FILTER(EB7:EB229,EE7:EE229&gt;cr),5),EB7:EB229,0)+6,1))</f>
        <v>#VALUE!</v>
      </c>
      <c r="EC234" s="6" t="e" cm="1" vm="1">
        <f t="array" aca="1" ref="EC234" ca="1">INDIRECT(ADDRESS(MATCH(SMALL(_xlfn._xlws.FILTER(EC7:EC229,EE7:EE229&gt;cr),5),EC7:EC229,0)+6,1))</f>
        <v>#VALUE!</v>
      </c>
      <c r="ED234" s="6" t="e" cm="1" vm="1">
        <f t="array" aca="1" ref="ED234" ca="1">INDIRECT(ADDRESS(MATCH(LARGE(_xlfn._xlws.FILTER(ED7:ED229,EE7:EE229&gt;cr),5),ED7:ED229,0)+6,1))</f>
        <v>#VALUE!</v>
      </c>
      <c r="EE234" s="6" t="e" cm="1" vm="1">
        <f t="array" aca="1" ref="EE234" ca="1">INDIRECT(ADDRESS(MATCH(LARGE(_xlfn._xlws.FILTER(EE7:EE229,EE7:EE229&gt;cr),5),EE7:EE229,0)+6,1))</f>
        <v>#VALUE!</v>
      </c>
      <c r="EF234" s="6" t="e" cm="1" vm="1">
        <f t="array" aca="1" ref="EF234" ca="1">INDIRECT(ADDRESS(MATCH(SMALL(_xlfn._xlws.FILTER(EF7:EF229,EE7:EE229&gt;cr),5),EF7:EF229,0)+6,1))</f>
        <v>#VALUE!</v>
      </c>
      <c r="EG234" s="1" t="str" cm="1">
        <f t="array" aca="1" ref="EG234" ca="1">INDIRECT(ADDRESS(MATCH(SMALL(_xlfn._xlws.FILTER(EG7:EG229,EJ7:EJ229&gt;cr),5),EG7:EG229,0)+6,1))</f>
        <v>BI14.Amer</v>
      </c>
      <c r="EH234" s="1" t="str" cm="1">
        <f t="array" aca="1" ref="EH234" ca="1">INDIRECT(ADDRESS(MATCH(SMALL(_xlfn._xlws.FILTER(EH7:EH229,EJ7:EJ229&gt;cr),5),EH7:EH229,0)+6,1))</f>
        <v>BI14.Amer</v>
      </c>
      <c r="EI234" s="1" t="str" cm="1">
        <f t="array" aca="1" ref="EI234" ca="1">INDIRECT(ADDRESS(MATCH(LARGE(_xlfn._xlws.FILTER(EI7:EI229,EJ7:EJ229&gt;cr),5),EI7:EI229,0)+6,1))</f>
        <v>BI16.TAJ</v>
      </c>
      <c r="EJ234" s="1" t="str" cm="1">
        <f t="array" aca="1" ref="EJ234" ca="1">INDIRECT(ADDRESS(MATCH(LARGE(_xlfn._xlws.FILTER(EJ7:EJ229,EJ7:EJ229&gt;cr),5),EJ7:EJ229,0)+6,1))</f>
        <v>AI01.Jaccard</v>
      </c>
      <c r="EK234" s="1" t="str" cm="1">
        <f t="array" aca="1" ref="EK234" ca="1">INDIRECT(ADDRESS(MATCH(SMALL(_xlfn._xlws.FILTER(EK7:EK229,EJ7:EJ229&gt;cr),5),EK7:EK229,0)+6,1))</f>
        <v>BU16.TAJ</v>
      </c>
      <c r="EL234" s="6" t="e" cm="1" vm="1">
        <f t="array" aca="1" ref="EL234" ca="1">INDIRECT(ADDRESS(MATCH(SMALL(_xlfn._xlws.FILTER(EL7:EL229,EO7:EO229&gt;cr),5),EL7:EL229,0)+6,1))</f>
        <v>#VALUE!</v>
      </c>
      <c r="EM234" s="6" t="e" cm="1" vm="1">
        <f t="array" aca="1" ref="EM234" ca="1">INDIRECT(ADDRESS(MATCH(SMALL(_xlfn._xlws.FILTER(EM7:EM229,EO7:EO229&gt;cr),5),EM7:EM229,0)+6,1))</f>
        <v>#VALUE!</v>
      </c>
      <c r="EN234" s="6" t="e" cm="1" vm="1">
        <f t="array" aca="1" ref="EN234" ca="1">INDIRECT(ADDRESS(MATCH(LARGE(_xlfn._xlws.FILTER(EN7:EN229,EO7:EO229&gt;cr),5),EN7:EN229,0)+6,1))</f>
        <v>#VALUE!</v>
      </c>
      <c r="EO234" s="6" t="e" cm="1" vm="1">
        <f t="array" aca="1" ref="EO234" ca="1">INDIRECT(ADDRESS(MATCH(LARGE(_xlfn._xlws.FILTER(EO7:EO229,EO7:EO229&gt;cr),5),EO7:EO229,0)+6,1))</f>
        <v>#VALUE!</v>
      </c>
      <c r="EP234" s="6" t="e" cm="1" vm="1">
        <f t="array" aca="1" ref="EP234" ca="1">INDIRECT(ADDRESS(MATCH(SMALL(_xlfn._xlws.FILTER(EP7:EP229,EO7:EO229&gt;cr),5),EP7:EP229,0)+6,1))</f>
        <v>#VALUE!</v>
      </c>
      <c r="EQ234" s="1" t="e" cm="1" vm="1">
        <f t="array" aca="1" ref="EQ234" ca="1">INDIRECT(ADDRESS(MATCH(SMALL(_xlfn._xlws.FILTER(EQ7:EQ229,ET7:ET229&gt;cr),5),EQ7:EQ229,0)+6,1))</f>
        <v>#VALUE!</v>
      </c>
      <c r="ER234" s="1" t="e" cm="1" vm="1">
        <f t="array" aca="1" ref="ER234" ca="1">INDIRECT(ADDRESS(MATCH(SMALL(_xlfn._xlws.FILTER(ER7:ER229,ET7:ET229&gt;cr),5),ER7:ER229,0)+6,1))</f>
        <v>#VALUE!</v>
      </c>
      <c r="ES234" s="1" t="e" cm="1" vm="1">
        <f t="array" aca="1" ref="ES234" ca="1">INDIRECT(ADDRESS(MATCH(LARGE(_xlfn._xlws.FILTER(ES7:ES229,ET7:ET229&gt;cr),5),ES7:ES229,0)+6,1))</f>
        <v>#VALUE!</v>
      </c>
      <c r="ET234" s="1" t="e" cm="1" vm="1">
        <f t="array" aca="1" ref="ET234" ca="1">INDIRECT(ADDRESS(MATCH(LARGE(_xlfn._xlws.FILTER(ET7:ET229,ET7:ET229&gt;cr),5),ET7:ET229,0)+6,1))</f>
        <v>#VALUE!</v>
      </c>
      <c r="EU234" s="1" t="e" cm="1" vm="1">
        <f t="array" aca="1" ref="EU234" ca="1">INDIRECT(ADDRESS(MATCH(SMALL(_xlfn._xlws.FILTER(EU7:EU229,ET7:ET229&gt;cr),5),EU7:EU229,0)+6,1))</f>
        <v>#VALUE!</v>
      </c>
      <c r="EV234" s="9" t="str" cm="1">
        <f t="array" aca="1" ref="EV234" ca="1">INDIRECT(ADDRESS(MATCH(SMALL(_xlfn.LET(_xlpm.x,IF(ISNUMBER(EV7:EV229),EV7:EV229),_xlpm.y,IF(ISNUMBER(EY7:EY229),EY7:EY229),_xlfn._xlws.FILTER(_xlpm.x,_xlpm.y&gt;cr)),5),EV7:EV229,0)+6,1))</f>
        <v>BI07.NHMS</v>
      </c>
      <c r="EW234" s="9" t="str" cm="1">
        <f t="array" aca="1" ref="EW234" ca="1">INDIRECT(ADDRESS(MATCH(SMALL(_xlfn.LET(_xlpm.x,IF(ISNUMBER(EW7:EW229),EW7:EW229),_xlpm.y,IF(ISNUMBER(EY7:EY229),EY7:EY229),_xlfn._xlws.FILTER(_xlpm.x,_xlpm.y&gt;cr)),5),EW7:EW229,0)+6,1))</f>
        <v>BI22.ESim2</v>
      </c>
      <c r="EX234" s="9" t="str" cm="1">
        <f t="array" aca="1" ref="EX234" ca="1">INDIRECT(ADDRESS(MATCH(LARGE(_xlfn.LET(_xlpm.x,IF(ISNUMBER(EX7:EX229),EX7:EX229),_xlpm.y,IF(ISNUMBER(EY7:EY229),EY7:EY229),_xlfn._xlws.FILTER(_xlpm.x,_xlpm.y&gt;cr)),5),EX7:EX229,0)+6,1))</f>
        <v>BI14.AmerJ</v>
      </c>
      <c r="EY234" s="9" t="str" cm="1">
        <f t="array" aca="1" ref="EY234" ca="1">INDIRECT(ADDRESS(MATCH(LARGE(_xlfn.LET(_xlpm.x,IF(ISNUMBER(EY7:EY229),EY7:EY229),_xlpm.y,IF(ISNUMBER(EY7:EY229),EY7:EY229),_xlfn._xlws.FILTER(_xlpm.x,_xlpm.y&gt;cr)),5),EY7:EY229,0)+6,1))</f>
        <v>BI14.Amer</v>
      </c>
      <c r="EZ234" s="9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opLeftCell="A12" zoomScaleNormal="100" workbookViewId="0">
      <pane xSplit="1" topLeftCell="CO1" activePane="topRight" state="frozen"/>
      <selection pane="topRight" activeCell="CT29" sqref="CT29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230</v>
      </c>
      <c r="AQ1" s="3" t="s">
        <v>230</v>
      </c>
      <c r="AR1" s="3" t="s">
        <v>230</v>
      </c>
      <c r="AS1" s="3" t="s">
        <v>230</v>
      </c>
      <c r="AT1" s="3" t="s">
        <v>230</v>
      </c>
      <c r="AU1" s="3" t="s">
        <v>230</v>
      </c>
      <c r="AV1" s="3" t="s">
        <v>230</v>
      </c>
      <c r="AW1" s="3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3" t="s">
        <v>230</v>
      </c>
      <c r="BK1" s="3" t="s">
        <v>230</v>
      </c>
      <c r="BL1" s="3" t="s">
        <v>230</v>
      </c>
      <c r="BM1" s="3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8"/>
      <c r="II1" s="8"/>
      <c r="IJ1" s="8"/>
      <c r="IK1" s="8"/>
      <c r="IL1" s="8"/>
      <c r="IM1" s="8"/>
      <c r="IN1" s="8"/>
      <c r="IO1" s="8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3" t="s">
        <v>206</v>
      </c>
      <c r="AQ2" s="3" t="s">
        <v>206</v>
      </c>
      <c r="AR2" s="3" t="s">
        <v>206</v>
      </c>
      <c r="AS2" s="3" t="s">
        <v>206</v>
      </c>
      <c r="AT2" s="3" t="s">
        <v>206</v>
      </c>
      <c r="AU2" s="3" t="s">
        <v>206</v>
      </c>
      <c r="AV2" s="3" t="s">
        <v>206</v>
      </c>
      <c r="AW2" s="3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3" t="s">
        <v>208</v>
      </c>
      <c r="BG2" s="3" t="s">
        <v>208</v>
      </c>
      <c r="BH2" s="3" t="s">
        <v>208</v>
      </c>
      <c r="BI2" s="3" t="s">
        <v>208</v>
      </c>
      <c r="BJ2" s="3" t="s">
        <v>208</v>
      </c>
      <c r="BK2" s="3" t="s">
        <v>208</v>
      </c>
      <c r="BL2" s="3" t="s">
        <v>208</v>
      </c>
      <c r="BM2" s="3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3" t="s">
        <v>3</v>
      </c>
      <c r="BW2" s="3" t="s">
        <v>3</v>
      </c>
      <c r="BX2" s="3" t="s">
        <v>3</v>
      </c>
      <c r="BY2" s="3" t="s">
        <v>3</v>
      </c>
      <c r="BZ2" s="3" t="s">
        <v>3</v>
      </c>
      <c r="CA2" s="3" t="s">
        <v>3</v>
      </c>
      <c r="CB2" s="3" t="s">
        <v>3</v>
      </c>
      <c r="CC2" s="3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3" t="s">
        <v>206</v>
      </c>
      <c r="DS2" s="3" t="s">
        <v>206</v>
      </c>
      <c r="DT2" s="3" t="s">
        <v>206</v>
      </c>
      <c r="DU2" s="3" t="s">
        <v>206</v>
      </c>
      <c r="DV2" s="3" t="s">
        <v>206</v>
      </c>
      <c r="DW2" s="3" t="s">
        <v>206</v>
      </c>
      <c r="DX2" s="3" t="s">
        <v>206</v>
      </c>
      <c r="DY2" s="3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3" t="s">
        <v>208</v>
      </c>
      <c r="EI2" s="3" t="s">
        <v>208</v>
      </c>
      <c r="EJ2" s="3" t="s">
        <v>208</v>
      </c>
      <c r="EK2" s="3" t="s">
        <v>208</v>
      </c>
      <c r="EL2" s="3" t="s">
        <v>208</v>
      </c>
      <c r="EM2" s="3" t="s">
        <v>208</v>
      </c>
      <c r="EN2" s="3" t="s">
        <v>208</v>
      </c>
      <c r="EO2" s="3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3" t="s">
        <v>3</v>
      </c>
      <c r="EY2" s="3" t="s">
        <v>3</v>
      </c>
      <c r="EZ2" s="3" t="s">
        <v>3</v>
      </c>
      <c r="FA2" s="3" t="s">
        <v>3</v>
      </c>
      <c r="FB2" s="3" t="s">
        <v>3</v>
      </c>
      <c r="FC2" s="3" t="s">
        <v>3</v>
      </c>
      <c r="FD2" s="3" t="s">
        <v>3</v>
      </c>
      <c r="FE2" s="3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3" t="s">
        <v>207</v>
      </c>
      <c r="FO2" s="3" t="s">
        <v>207</v>
      </c>
      <c r="FP2" s="3" t="s">
        <v>207</v>
      </c>
      <c r="FQ2" s="3" t="s">
        <v>207</v>
      </c>
      <c r="FR2" s="3" t="s">
        <v>207</v>
      </c>
      <c r="FS2" s="3" t="s">
        <v>207</v>
      </c>
      <c r="FT2" s="3" t="s">
        <v>207</v>
      </c>
      <c r="FU2" s="3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3" t="s">
        <v>209</v>
      </c>
      <c r="GE2" s="3" t="s">
        <v>209</v>
      </c>
      <c r="GF2" s="3" t="s">
        <v>209</v>
      </c>
      <c r="GG2" s="3" t="s">
        <v>209</v>
      </c>
      <c r="GH2" s="3" t="s">
        <v>209</v>
      </c>
      <c r="GI2" s="3" t="s">
        <v>209</v>
      </c>
      <c r="GJ2" s="3" t="s">
        <v>209</v>
      </c>
      <c r="GK2" s="3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3" t="s">
        <v>206</v>
      </c>
      <c r="GU2" s="3" t="s">
        <v>206</v>
      </c>
      <c r="GV2" s="3" t="s">
        <v>206</v>
      </c>
      <c r="GW2" s="3" t="s">
        <v>206</v>
      </c>
      <c r="GX2" s="3" t="s">
        <v>206</v>
      </c>
      <c r="GY2" s="3" t="s">
        <v>206</v>
      </c>
      <c r="GZ2" s="3" t="s">
        <v>206</v>
      </c>
      <c r="HA2" s="3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3" t="s">
        <v>208</v>
      </c>
      <c r="HK2" s="3" t="s">
        <v>208</v>
      </c>
      <c r="HL2" s="3" t="s">
        <v>208</v>
      </c>
      <c r="HM2" s="3" t="s">
        <v>208</v>
      </c>
      <c r="HN2" s="3" t="s">
        <v>208</v>
      </c>
      <c r="HO2" s="3" t="s">
        <v>208</v>
      </c>
      <c r="HP2" s="3" t="s">
        <v>208</v>
      </c>
      <c r="HQ2" s="3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3" t="s">
        <v>3</v>
      </c>
      <c r="IA2" s="3" t="s">
        <v>3</v>
      </c>
      <c r="IB2" s="3" t="s">
        <v>3</v>
      </c>
      <c r="IC2" s="3" t="s">
        <v>3</v>
      </c>
      <c r="ID2" s="3" t="s">
        <v>3</v>
      </c>
      <c r="IE2" s="3" t="s">
        <v>3</v>
      </c>
      <c r="IF2" s="3" t="s">
        <v>3</v>
      </c>
      <c r="IG2" s="3" t="s">
        <v>3</v>
      </c>
      <c r="IH2" s="8"/>
      <c r="II2" s="8"/>
      <c r="IJ2" s="8"/>
      <c r="IK2" s="8"/>
      <c r="IL2" s="8"/>
      <c r="IM2" s="8"/>
      <c r="IN2" s="8"/>
      <c r="IO2" s="8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38" t="s">
        <v>196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21" t="s">
        <v>229</v>
      </c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50" t="s">
        <v>232</v>
      </c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61" t="s">
        <v>197</v>
      </c>
      <c r="DS4" s="62"/>
      <c r="DT4" s="62"/>
      <c r="DU4" s="62"/>
      <c r="DV4" s="62"/>
      <c r="DW4" s="62"/>
      <c r="DX4" s="62"/>
      <c r="DY4" s="62"/>
      <c r="DZ4" s="62"/>
      <c r="EA4" s="62"/>
      <c r="EB4" s="62"/>
      <c r="EC4" s="62"/>
      <c r="ED4" s="62"/>
      <c r="EE4" s="62"/>
      <c r="EF4" s="62"/>
      <c r="EG4" s="62"/>
      <c r="EH4" s="62"/>
      <c r="EI4" s="62"/>
      <c r="EJ4" s="62"/>
      <c r="EK4" s="62"/>
      <c r="EL4" s="62"/>
      <c r="EM4" s="62"/>
      <c r="EN4" s="62"/>
      <c r="EO4" s="62"/>
      <c r="EP4" s="62"/>
      <c r="EQ4" s="62"/>
      <c r="ER4" s="62"/>
      <c r="ES4" s="62"/>
      <c r="ET4" s="62"/>
      <c r="EU4" s="62"/>
      <c r="EV4" s="62"/>
      <c r="EW4" s="62"/>
      <c r="EX4" s="62"/>
      <c r="EY4" s="62"/>
      <c r="EZ4" s="62"/>
      <c r="FA4" s="62"/>
      <c r="FB4" s="62"/>
      <c r="FC4" s="62"/>
      <c r="FD4" s="62"/>
      <c r="FE4" s="62"/>
      <c r="FF4" s="59" t="s">
        <v>198</v>
      </c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0"/>
      <c r="GM4" s="60"/>
      <c r="GN4" s="60"/>
      <c r="GO4" s="60"/>
      <c r="GP4" s="60"/>
      <c r="GQ4" s="60"/>
      <c r="GR4" s="60"/>
      <c r="GS4" s="60"/>
      <c r="GT4" s="57" t="s">
        <v>199</v>
      </c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26" t="s">
        <v>214</v>
      </c>
      <c r="II4" s="52"/>
      <c r="IJ4" s="52"/>
      <c r="IK4" s="52"/>
      <c r="IL4" s="52"/>
      <c r="IM4" s="52"/>
      <c r="IN4" s="52"/>
      <c r="IO4" s="53"/>
      <c r="IP4" s="32" t="s">
        <v>215</v>
      </c>
      <c r="IQ4" s="33"/>
      <c r="IR4" s="33"/>
      <c r="IS4" s="33"/>
      <c r="IT4" s="33"/>
      <c r="IU4" s="33"/>
      <c r="IV4" s="33"/>
      <c r="IW4" s="34"/>
    </row>
    <row r="5" spans="1:257" ht="13.5" x14ac:dyDescent="0.25">
      <c r="B5" s="25" t="s">
        <v>200</v>
      </c>
      <c r="C5" s="40"/>
      <c r="D5" s="40"/>
      <c r="E5" s="40"/>
      <c r="F5" s="40"/>
      <c r="G5" s="40"/>
      <c r="H5" s="40"/>
      <c r="I5" s="40"/>
      <c r="J5" s="23" t="s">
        <v>201</v>
      </c>
      <c r="K5" s="23"/>
      <c r="L5" s="23"/>
      <c r="M5" s="23"/>
      <c r="N5" s="23"/>
      <c r="O5" s="23"/>
      <c r="P5" s="23"/>
      <c r="Q5" s="23"/>
      <c r="R5" s="25" t="s">
        <v>202</v>
      </c>
      <c r="S5" s="25"/>
      <c r="T5" s="25"/>
      <c r="U5" s="25"/>
      <c r="V5" s="25"/>
      <c r="W5" s="25"/>
      <c r="X5" s="25"/>
      <c r="Y5" s="25"/>
      <c r="Z5" s="23" t="s">
        <v>203</v>
      </c>
      <c r="AA5" s="23"/>
      <c r="AB5" s="23"/>
      <c r="AC5" s="23"/>
      <c r="AD5" s="23"/>
      <c r="AE5" s="23"/>
      <c r="AF5" s="23"/>
      <c r="AG5" s="23"/>
      <c r="AH5" s="25" t="s">
        <v>205</v>
      </c>
      <c r="AI5" s="25"/>
      <c r="AJ5" s="25"/>
      <c r="AK5" s="25"/>
      <c r="AL5" s="25"/>
      <c r="AM5" s="25"/>
      <c r="AN5" s="25"/>
      <c r="AO5" s="25"/>
      <c r="AP5" s="23" t="s">
        <v>200</v>
      </c>
      <c r="AQ5" s="24"/>
      <c r="AR5" s="24"/>
      <c r="AS5" s="24"/>
      <c r="AT5" s="24"/>
      <c r="AU5" s="24"/>
      <c r="AV5" s="24"/>
      <c r="AW5" s="24"/>
      <c r="AX5" s="25" t="s">
        <v>201</v>
      </c>
      <c r="AY5" s="25"/>
      <c r="AZ5" s="25"/>
      <c r="BA5" s="25"/>
      <c r="BB5" s="25"/>
      <c r="BC5" s="25"/>
      <c r="BD5" s="25"/>
      <c r="BE5" s="25"/>
      <c r="BF5" s="23" t="s">
        <v>202</v>
      </c>
      <c r="BG5" s="23"/>
      <c r="BH5" s="23"/>
      <c r="BI5" s="23"/>
      <c r="BJ5" s="23"/>
      <c r="BK5" s="23"/>
      <c r="BL5" s="23"/>
      <c r="BM5" s="23"/>
      <c r="BN5" s="25" t="s">
        <v>203</v>
      </c>
      <c r="BO5" s="25"/>
      <c r="BP5" s="25"/>
      <c r="BQ5" s="25"/>
      <c r="BR5" s="25"/>
      <c r="BS5" s="25"/>
      <c r="BT5" s="25"/>
      <c r="BU5" s="25"/>
      <c r="BV5" s="23" t="s">
        <v>205</v>
      </c>
      <c r="BW5" s="23"/>
      <c r="BX5" s="23"/>
      <c r="BY5" s="23"/>
      <c r="BZ5" s="23"/>
      <c r="CA5" s="23"/>
      <c r="CB5" s="23"/>
      <c r="CC5" s="23"/>
      <c r="CD5" s="25" t="s">
        <v>200</v>
      </c>
      <c r="CE5" s="40"/>
      <c r="CF5" s="40"/>
      <c r="CG5" s="40"/>
      <c r="CH5" s="40"/>
      <c r="CI5" s="40"/>
      <c r="CJ5" s="40"/>
      <c r="CK5" s="40"/>
      <c r="CL5" s="23" t="s">
        <v>201</v>
      </c>
      <c r="CM5" s="23"/>
      <c r="CN5" s="23"/>
      <c r="CO5" s="23"/>
      <c r="CP5" s="23"/>
      <c r="CQ5" s="23"/>
      <c r="CR5" s="23"/>
      <c r="CS5" s="23"/>
      <c r="CT5" s="25" t="s">
        <v>202</v>
      </c>
      <c r="CU5" s="25"/>
      <c r="CV5" s="25"/>
      <c r="CW5" s="25"/>
      <c r="CX5" s="25"/>
      <c r="CY5" s="25"/>
      <c r="CZ5" s="25"/>
      <c r="DA5" s="25"/>
      <c r="DB5" s="23" t="s">
        <v>203</v>
      </c>
      <c r="DC5" s="23"/>
      <c r="DD5" s="23"/>
      <c r="DE5" s="23"/>
      <c r="DF5" s="23"/>
      <c r="DG5" s="23"/>
      <c r="DH5" s="23"/>
      <c r="DI5" s="23"/>
      <c r="DJ5" s="25" t="s">
        <v>205</v>
      </c>
      <c r="DK5" s="25"/>
      <c r="DL5" s="25"/>
      <c r="DM5" s="25"/>
      <c r="DN5" s="25"/>
      <c r="DO5" s="25"/>
      <c r="DP5" s="25"/>
      <c r="DQ5" s="25"/>
      <c r="DR5" s="23" t="s">
        <v>200</v>
      </c>
      <c r="DS5" s="24"/>
      <c r="DT5" s="24"/>
      <c r="DU5" s="24"/>
      <c r="DV5" s="24"/>
      <c r="DW5" s="24"/>
      <c r="DX5" s="24"/>
      <c r="DY5" s="24"/>
      <c r="DZ5" s="25" t="s">
        <v>201</v>
      </c>
      <c r="EA5" s="25"/>
      <c r="EB5" s="25"/>
      <c r="EC5" s="25"/>
      <c r="ED5" s="25"/>
      <c r="EE5" s="25"/>
      <c r="EF5" s="25"/>
      <c r="EG5" s="25"/>
      <c r="EH5" s="23" t="s">
        <v>202</v>
      </c>
      <c r="EI5" s="23"/>
      <c r="EJ5" s="23"/>
      <c r="EK5" s="23"/>
      <c r="EL5" s="23"/>
      <c r="EM5" s="23"/>
      <c r="EN5" s="23"/>
      <c r="EO5" s="23"/>
      <c r="EP5" s="25" t="s">
        <v>203</v>
      </c>
      <c r="EQ5" s="25"/>
      <c r="ER5" s="25"/>
      <c r="ES5" s="25"/>
      <c r="ET5" s="25"/>
      <c r="EU5" s="25"/>
      <c r="EV5" s="25"/>
      <c r="EW5" s="25"/>
      <c r="EX5" s="23" t="s">
        <v>3</v>
      </c>
      <c r="EY5" s="23"/>
      <c r="EZ5" s="23"/>
      <c r="FA5" s="23"/>
      <c r="FB5" s="23"/>
      <c r="FC5" s="23"/>
      <c r="FD5" s="23"/>
      <c r="FE5" s="23"/>
      <c r="FF5" s="25" t="s">
        <v>200</v>
      </c>
      <c r="FG5" s="40"/>
      <c r="FH5" s="40"/>
      <c r="FI5" s="40"/>
      <c r="FJ5" s="40"/>
      <c r="FK5" s="40"/>
      <c r="FL5" s="40"/>
      <c r="FM5" s="40"/>
      <c r="FN5" s="23" t="s">
        <v>201</v>
      </c>
      <c r="FO5" s="23"/>
      <c r="FP5" s="23"/>
      <c r="FQ5" s="23"/>
      <c r="FR5" s="23"/>
      <c r="FS5" s="23"/>
      <c r="FT5" s="23"/>
      <c r="FU5" s="23"/>
      <c r="FV5" s="25" t="s">
        <v>202</v>
      </c>
      <c r="FW5" s="25"/>
      <c r="FX5" s="25"/>
      <c r="FY5" s="25"/>
      <c r="FZ5" s="25"/>
      <c r="GA5" s="25"/>
      <c r="GB5" s="25"/>
      <c r="GC5" s="25"/>
      <c r="GD5" s="23" t="s">
        <v>203</v>
      </c>
      <c r="GE5" s="23"/>
      <c r="GF5" s="23"/>
      <c r="GG5" s="23"/>
      <c r="GH5" s="23"/>
      <c r="GI5" s="23"/>
      <c r="GJ5" s="23"/>
      <c r="GK5" s="23"/>
      <c r="GL5" s="25" t="s">
        <v>3</v>
      </c>
      <c r="GM5" s="25"/>
      <c r="GN5" s="25"/>
      <c r="GO5" s="25"/>
      <c r="GP5" s="25"/>
      <c r="GQ5" s="25"/>
      <c r="GR5" s="25"/>
      <c r="GS5" s="25"/>
      <c r="GT5" s="23" t="s">
        <v>200</v>
      </c>
      <c r="GU5" s="24"/>
      <c r="GV5" s="24"/>
      <c r="GW5" s="24"/>
      <c r="GX5" s="24"/>
      <c r="GY5" s="24"/>
      <c r="GZ5" s="24"/>
      <c r="HA5" s="24"/>
      <c r="HB5" s="25" t="s">
        <v>201</v>
      </c>
      <c r="HC5" s="25"/>
      <c r="HD5" s="25"/>
      <c r="HE5" s="25"/>
      <c r="HF5" s="25"/>
      <c r="HG5" s="25"/>
      <c r="HH5" s="25"/>
      <c r="HI5" s="25"/>
      <c r="HJ5" s="23" t="s">
        <v>202</v>
      </c>
      <c r="HK5" s="23"/>
      <c r="HL5" s="23"/>
      <c r="HM5" s="23"/>
      <c r="HN5" s="23"/>
      <c r="HO5" s="23"/>
      <c r="HP5" s="23"/>
      <c r="HQ5" s="23"/>
      <c r="HR5" s="25" t="s">
        <v>203</v>
      </c>
      <c r="HS5" s="25"/>
      <c r="HT5" s="25"/>
      <c r="HU5" s="25"/>
      <c r="HV5" s="25"/>
      <c r="HW5" s="25"/>
      <c r="HX5" s="25"/>
      <c r="HY5" s="25"/>
      <c r="HZ5" s="23" t="s">
        <v>3</v>
      </c>
      <c r="IA5" s="23"/>
      <c r="IB5" s="23"/>
      <c r="IC5" s="23"/>
      <c r="ID5" s="23"/>
      <c r="IE5" s="23"/>
      <c r="IF5" s="23"/>
      <c r="IG5" s="23"/>
      <c r="IH5" s="54"/>
      <c r="II5" s="55"/>
      <c r="IJ5" s="55"/>
      <c r="IK5" s="55"/>
      <c r="IL5" s="55"/>
      <c r="IM5" s="55"/>
      <c r="IN5" s="55"/>
      <c r="IO5" s="56"/>
      <c r="IP5" s="35"/>
      <c r="IQ5" s="36"/>
      <c r="IR5" s="36"/>
      <c r="IS5" s="36"/>
      <c r="IT5" s="36"/>
      <c r="IU5" s="36"/>
      <c r="IV5" s="36"/>
      <c r="IW5" s="37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>
        <v>0.64019999999999999</v>
      </c>
      <c r="BG7" s="5">
        <v>0.71089999999999998</v>
      </c>
      <c r="BH7" s="5">
        <v>0.27800000000000002</v>
      </c>
      <c r="BI7" s="5">
        <v>8.8999999999999999E-3</v>
      </c>
      <c r="BJ7" s="5">
        <v>0.86509999999999998</v>
      </c>
      <c r="BK7" s="5">
        <v>0.65700000000000003</v>
      </c>
      <c r="BL7" s="5">
        <v>1</v>
      </c>
      <c r="BM7" s="5">
        <v>6.8141999999999996</v>
      </c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>
        <v>0.66279999999999994</v>
      </c>
      <c r="EQ7" s="4">
        <v>0.76390000000000002</v>
      </c>
      <c r="ER7" s="4">
        <v>0.23769999999999999</v>
      </c>
      <c r="ES7" s="4">
        <v>1.49E-2</v>
      </c>
      <c r="ET7" s="4">
        <v>0.83209999999999995</v>
      </c>
      <c r="EU7" s="4">
        <v>0.65059999999999996</v>
      </c>
      <c r="EV7" s="4">
        <v>0.99990000000000001</v>
      </c>
      <c r="EW7" s="4">
        <v>3.4087999999999998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0.64640833333333336</v>
      </c>
      <c r="II7" s="4">
        <f t="shared" ref="II7:II39" si="1">AVERAGEIFS(B7:IG7,metrics.rec,"MSE")</f>
        <v>0.72817499999999991</v>
      </c>
      <c r="IJ7" s="4">
        <f t="shared" ref="IJ7:IJ39" si="2">AVERAGEIFS(B7:IG7,metrics.rec,"R")</f>
        <v>0.2681</v>
      </c>
      <c r="IK7" s="4">
        <f t="shared" ref="IK7:IK39" si="3">AVERAGEIFS(B7:IG7,metrics.rec,"Precision")</f>
        <v>9.6416666666666682E-3</v>
      </c>
      <c r="IL7" s="4">
        <f t="shared" ref="IL7:IL39" si="4">AVERAGEIFS(B7:IG7,metrics.rec,"Recall")</f>
        <v>0.85215000000000007</v>
      </c>
      <c r="IM7" s="4">
        <f t="shared" ref="IM7:IM39" si="5">AVERAGEIFS(B7:IG7,metrics.rec,"Coverage")</f>
        <v>0.65684285714285717</v>
      </c>
      <c r="IN7" s="4">
        <f t="shared" ref="IN7:IN39" si="6">AVERAGEIFS(B7:IG7,metrics.rec,"Recatio")</f>
        <v>0.99865000000000004</v>
      </c>
      <c r="IO7" s="4">
        <f t="shared" ref="IO7:IO39" si="7">AVERAGEIFS(B7:IG7,metrics.rec,"Time")</f>
        <v>6.792158333333334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>
        <v>0.65280000000000005</v>
      </c>
      <c r="BG8" s="5">
        <v>0.7359</v>
      </c>
      <c r="BH8" s="5">
        <v>0.2606</v>
      </c>
      <c r="BI8" s="5">
        <v>9.1999999999999998E-3</v>
      </c>
      <c r="BJ8" s="5">
        <v>0.85899999999999999</v>
      </c>
      <c r="BK8" s="5">
        <v>0.62749999999999995</v>
      </c>
      <c r="BL8" s="5">
        <v>1</v>
      </c>
      <c r="BM8" s="5">
        <v>6.1920000000000002</v>
      </c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>
        <v>0.66700000000000004</v>
      </c>
      <c r="EQ8" s="4">
        <v>0.76970000000000005</v>
      </c>
      <c r="ER8" s="4">
        <v>0.2344</v>
      </c>
      <c r="ES8" s="4">
        <v>1.6799999999999999E-2</v>
      </c>
      <c r="ET8" s="4">
        <v>0.82669999999999999</v>
      </c>
      <c r="EU8" s="4">
        <v>0.57299999999999995</v>
      </c>
      <c r="EV8" s="4">
        <v>0.99980000000000002</v>
      </c>
      <c r="EW8" s="4">
        <v>3.3205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0.65783333333333327</v>
      </c>
      <c r="II8" s="4">
        <f t="shared" si="1"/>
        <v>0.74964166666666676</v>
      </c>
      <c r="IJ8" s="4">
        <f t="shared" si="2"/>
        <v>0.25359166666666666</v>
      </c>
      <c r="IK8" s="4">
        <f t="shared" si="3"/>
        <v>1.2325000000000003E-2</v>
      </c>
      <c r="IL8" s="4">
        <f t="shared" si="4"/>
        <v>0.83830833333333343</v>
      </c>
      <c r="IM8" s="4">
        <f t="shared" si="5"/>
        <v>0.62485714285714278</v>
      </c>
      <c r="IN8" s="4">
        <f t="shared" si="6"/>
        <v>0.99798333333333333</v>
      </c>
      <c r="IO8" s="4">
        <f t="shared" si="7"/>
        <v>6.9092916666666655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>
        <v>0.67379999999999995</v>
      </c>
      <c r="BG9" s="5">
        <v>0.77669999999999995</v>
      </c>
      <c r="BH9" s="5">
        <v>0.2535</v>
      </c>
      <c r="BI9" s="5">
        <v>1.43E-2</v>
      </c>
      <c r="BJ9" s="5">
        <v>0.82740000000000002</v>
      </c>
      <c r="BK9" s="5">
        <v>0.39050000000000001</v>
      </c>
      <c r="BL9" s="5">
        <v>1</v>
      </c>
      <c r="BM9" s="5">
        <v>5.8849</v>
      </c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>
        <v>0.7117</v>
      </c>
      <c r="EQ9" s="4">
        <v>0.86339999999999995</v>
      </c>
      <c r="ER9" s="4">
        <v>0.21479999999999999</v>
      </c>
      <c r="ES9" s="4">
        <v>2.5499999999999998E-2</v>
      </c>
      <c r="ET9" s="4">
        <v>0.77980000000000005</v>
      </c>
      <c r="EU9" s="4">
        <v>0.35570000000000002</v>
      </c>
      <c r="EV9" s="4">
        <v>0.99990000000000001</v>
      </c>
      <c r="EW9" s="4">
        <v>3.2776999999999998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0.67898333333333338</v>
      </c>
      <c r="II9" s="4">
        <f t="shared" si="1"/>
        <v>0.79227500000000006</v>
      </c>
      <c r="IJ9" s="4">
        <f t="shared" si="2"/>
        <v>0.2461416666666667</v>
      </c>
      <c r="IK9" s="4">
        <f t="shared" si="3"/>
        <v>1.8475000000000002E-2</v>
      </c>
      <c r="IL9" s="4">
        <f t="shared" si="4"/>
        <v>0.80412499999999998</v>
      </c>
      <c r="IM9" s="4">
        <f t="shared" si="5"/>
        <v>0.38937142857142859</v>
      </c>
      <c r="IN9" s="4">
        <f t="shared" si="6"/>
        <v>0.9980500000000001</v>
      </c>
      <c r="IO9" s="4">
        <f t="shared" si="7"/>
        <v>7.0589000000000004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>
        <v>0.64870000000000005</v>
      </c>
      <c r="BG10" s="5">
        <v>0.72689999999999999</v>
      </c>
      <c r="BH10" s="5">
        <v>0.26069999999999999</v>
      </c>
      <c r="BI10" s="5">
        <v>9.1999999999999998E-3</v>
      </c>
      <c r="BJ10" s="5">
        <v>0.86019999999999996</v>
      </c>
      <c r="BK10" s="5">
        <v>0.628</v>
      </c>
      <c r="BL10" s="5">
        <v>1</v>
      </c>
      <c r="BM10" s="5">
        <v>7.3851000000000004</v>
      </c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>
        <v>0.6653</v>
      </c>
      <c r="EQ10" s="4">
        <v>0.76570000000000005</v>
      </c>
      <c r="ER10" s="4">
        <v>0.23519999999999999</v>
      </c>
      <c r="ES10" s="4">
        <v>1.67E-2</v>
      </c>
      <c r="ET10" s="4">
        <v>0.82709999999999995</v>
      </c>
      <c r="EU10" s="4">
        <v>0.57350000000000001</v>
      </c>
      <c r="EV10" s="4">
        <v>0.99990000000000001</v>
      </c>
      <c r="EW10" s="4">
        <v>3.3193000000000001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0.65396363636363641</v>
      </c>
      <c r="II10" s="4">
        <f t="shared" si="1"/>
        <v>0.74112727272727275</v>
      </c>
      <c r="IJ10" s="4">
        <f t="shared" si="2"/>
        <v>0.25354545454545452</v>
      </c>
      <c r="IK10" s="4">
        <f t="shared" si="3"/>
        <v>1.26E-2</v>
      </c>
      <c r="IL10" s="4">
        <f t="shared" si="4"/>
        <v>0.83739090909090907</v>
      </c>
      <c r="IM10" s="4">
        <f t="shared" si="5"/>
        <v>0.62496666666666678</v>
      </c>
      <c r="IN10" s="4">
        <f t="shared" si="6"/>
        <v>0.99787272727272736</v>
      </c>
      <c r="IO10" s="4">
        <f t="shared" si="7"/>
        <v>7.2315818181818177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>
        <v>0.61880000000000002</v>
      </c>
      <c r="BG11" s="5">
        <v>0.65100000000000002</v>
      </c>
      <c r="BH11" s="5">
        <v>0.21360000000000001</v>
      </c>
      <c r="BI11" s="5">
        <v>7.4399999999999994E-2</v>
      </c>
      <c r="BJ11" s="5">
        <v>0.41049999999999998</v>
      </c>
      <c r="BK11" s="5">
        <v>3.6299999999999999E-2</v>
      </c>
      <c r="BL11" s="5">
        <v>0.98209999999999997</v>
      </c>
      <c r="BM11" s="5">
        <v>5.8688000000000002</v>
      </c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>
        <v>0.62119999999999997</v>
      </c>
      <c r="CU11" s="4">
        <v>0.65710000000000002</v>
      </c>
      <c r="CV11" s="4">
        <v>0.20580000000000001</v>
      </c>
      <c r="CW11" s="4">
        <v>7.46E-2</v>
      </c>
      <c r="CX11" s="4">
        <v>0.40810000000000002</v>
      </c>
      <c r="CY11" s="4">
        <v>3.6200000000000003E-2</v>
      </c>
      <c r="CZ11" s="4">
        <v>0.98319999999999996</v>
      </c>
      <c r="DA11" s="4">
        <v>4.6711999999999998</v>
      </c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>
        <v>0.66500000000000004</v>
      </c>
      <c r="EQ11" s="4">
        <v>0.74460000000000004</v>
      </c>
      <c r="ER11" s="4">
        <v>0.1191</v>
      </c>
      <c r="ES11" s="4">
        <v>4.6699999999999998E-2</v>
      </c>
      <c r="ET11" s="4">
        <v>8.72E-2</v>
      </c>
      <c r="EU11" s="4">
        <v>2.0299999999999999E-2</v>
      </c>
      <c r="EV11" s="4">
        <v>0.9718</v>
      </c>
      <c r="EW11" s="4">
        <v>3.1613000000000002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0.64554545454545453</v>
      </c>
      <c r="II11" s="4">
        <f t="shared" si="1"/>
        <v>0.71780909090909095</v>
      </c>
      <c r="IJ11" s="4">
        <f t="shared" si="2"/>
        <v>0.19219090909090911</v>
      </c>
      <c r="IK11" s="4">
        <f t="shared" si="3"/>
        <v>4.8763636363636363E-2</v>
      </c>
      <c r="IL11" s="4">
        <f t="shared" si="4"/>
        <v>0.40963636363636358</v>
      </c>
      <c r="IM11" s="4">
        <f t="shared" si="5"/>
        <v>5.135E-2</v>
      </c>
      <c r="IN11" s="4">
        <f t="shared" si="6"/>
        <v>0.98351818181818185</v>
      </c>
      <c r="IO11" s="4">
        <f t="shared" si="7"/>
        <v>6.6829727272727277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k=15,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>
        <v>0.64090000000000003</v>
      </c>
      <c r="BG12" s="5">
        <v>0.70979999999999999</v>
      </c>
      <c r="BH12" s="5">
        <v>0.28050000000000003</v>
      </c>
      <c r="BI12" s="5">
        <v>9.1999999999999998E-3</v>
      </c>
      <c r="BJ12" s="5">
        <v>0.86260000000000003</v>
      </c>
      <c r="BK12" s="5">
        <v>0.62890000000000001</v>
      </c>
      <c r="BL12" s="5">
        <v>1</v>
      </c>
      <c r="BM12" s="5">
        <v>6.3635999999999999</v>
      </c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>
        <v>0.64070000000000005</v>
      </c>
      <c r="CU12" s="4">
        <v>0.70950000000000002</v>
      </c>
      <c r="CV12" s="4">
        <v>0.28399999999999997</v>
      </c>
      <c r="CW12" s="4">
        <v>9.2999999999999992E-3</v>
      </c>
      <c r="CX12" s="4">
        <v>0.86060000000000003</v>
      </c>
      <c r="CY12" s="4">
        <v>0.62790000000000001</v>
      </c>
      <c r="CZ12" s="4">
        <v>1</v>
      </c>
      <c r="DA12" s="4">
        <v>4.8872999999999998</v>
      </c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>
        <v>0.66239999999999999</v>
      </c>
      <c r="EQ12" s="4">
        <v>0.76049999999999995</v>
      </c>
      <c r="ER12" s="4">
        <v>0.23810000000000001</v>
      </c>
      <c r="ES12" s="4">
        <v>1.67E-2</v>
      </c>
      <c r="ET12" s="4">
        <v>0.82640000000000002</v>
      </c>
      <c r="EU12" s="4">
        <v>0.57330000000000003</v>
      </c>
      <c r="EV12" s="4">
        <v>0.99980000000000002</v>
      </c>
      <c r="EW12" s="4">
        <v>3.1377000000000002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0.64783636363636365</v>
      </c>
      <c r="II12" s="4">
        <f t="shared" si="1"/>
        <v>0.72788181818181819</v>
      </c>
      <c r="IJ12" s="4">
        <f t="shared" si="2"/>
        <v>0.2710636363636364</v>
      </c>
      <c r="IK12" s="4">
        <f t="shared" si="3"/>
        <v>1.2563636363636362E-2</v>
      </c>
      <c r="IL12" s="4">
        <f t="shared" si="4"/>
        <v>0.83825454545454536</v>
      </c>
      <c r="IM12" s="4">
        <f t="shared" si="5"/>
        <v>0.6256666666666667</v>
      </c>
      <c r="IN12" s="4">
        <f t="shared" si="6"/>
        <v>0.99779999999999991</v>
      </c>
      <c r="IO12" s="4">
        <f t="shared" si="7"/>
        <v>7.0862999999999978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>
        <v>0.64219999999999999</v>
      </c>
      <c r="BG13" s="5">
        <v>0.71289999999999998</v>
      </c>
      <c r="BH13" s="5">
        <v>0.27760000000000001</v>
      </c>
      <c r="BI13" s="5">
        <v>9.2999999999999992E-3</v>
      </c>
      <c r="BJ13" s="5">
        <v>0.85940000000000005</v>
      </c>
      <c r="BK13" s="5">
        <v>0.62580000000000002</v>
      </c>
      <c r="BL13" s="5">
        <v>1</v>
      </c>
      <c r="BM13" s="5">
        <v>5.9542000000000002</v>
      </c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>
        <v>0.66190000000000004</v>
      </c>
      <c r="EQ13" s="4">
        <v>0.75900000000000001</v>
      </c>
      <c r="ER13" s="4">
        <v>0.2399</v>
      </c>
      <c r="ES13" s="4">
        <v>1.6799999999999999E-2</v>
      </c>
      <c r="ET13" s="4">
        <v>0.82479999999999998</v>
      </c>
      <c r="EU13" s="4">
        <v>0.5716</v>
      </c>
      <c r="EV13" s="4">
        <v>0.99980000000000002</v>
      </c>
      <c r="EW13" s="4">
        <v>3.1251000000000002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0.64795833333333341</v>
      </c>
      <c r="II13" s="4">
        <f t="shared" si="1"/>
        <v>0.72765833333333341</v>
      </c>
      <c r="IJ13" s="4">
        <f t="shared" si="2"/>
        <v>0.26863333333333334</v>
      </c>
      <c r="IK13" s="4">
        <f t="shared" si="3"/>
        <v>1.2333333333333335E-2</v>
      </c>
      <c r="IL13" s="4">
        <f t="shared" si="4"/>
        <v>0.83742499999999997</v>
      </c>
      <c r="IM13" s="4">
        <f t="shared" si="5"/>
        <v>0.62251666666666661</v>
      </c>
      <c r="IN13" s="4">
        <f t="shared" si="6"/>
        <v>0.99798333333333333</v>
      </c>
      <c r="IO13" s="4">
        <f t="shared" si="7"/>
        <v>6.760741666666668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>
        <v>0.66190000000000004</v>
      </c>
      <c r="BG14" s="5">
        <v>0.7571</v>
      </c>
      <c r="BH14" s="5">
        <v>0.2535</v>
      </c>
      <c r="BI14" s="5">
        <v>9.4000000000000004E-3</v>
      </c>
      <c r="BJ14" s="5">
        <v>0.83289999999999997</v>
      </c>
      <c r="BK14" s="5">
        <v>0.59899999999999998</v>
      </c>
      <c r="BL14" s="5">
        <v>1</v>
      </c>
      <c r="BM14" s="5">
        <v>7.4862000000000002</v>
      </c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>
        <v>0.66100000000000003</v>
      </c>
      <c r="CU14" s="4">
        <v>0.75560000000000005</v>
      </c>
      <c r="CV14" s="4">
        <v>0.24890000000000001</v>
      </c>
      <c r="CW14" s="4">
        <v>9.4000000000000004E-3</v>
      </c>
      <c r="CX14" s="4">
        <v>0.83030000000000004</v>
      </c>
      <c r="CY14" s="4">
        <v>0.59740000000000004</v>
      </c>
      <c r="CZ14" s="4">
        <v>1</v>
      </c>
      <c r="DA14" s="4">
        <v>5.6992000000000003</v>
      </c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>
        <v>0.67720000000000002</v>
      </c>
      <c r="EQ14" s="4">
        <v>0.79659999999999997</v>
      </c>
      <c r="ER14" s="4">
        <v>0.2268</v>
      </c>
      <c r="ES14" s="4">
        <v>1.55E-2</v>
      </c>
      <c r="ET14" s="4">
        <v>0.80100000000000005</v>
      </c>
      <c r="EU14" s="4">
        <v>0.60070000000000001</v>
      </c>
      <c r="EV14" s="4">
        <v>0.99990000000000001</v>
      </c>
      <c r="EW14" s="4">
        <v>3.3336000000000001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0.66618181818181821</v>
      </c>
      <c r="II14" s="4">
        <f t="shared" si="1"/>
        <v>0.76876363636363643</v>
      </c>
      <c r="IJ14" s="4">
        <f t="shared" si="2"/>
        <v>0.24305454545454544</v>
      </c>
      <c r="IK14" s="4">
        <f t="shared" si="3"/>
        <v>1.0154545454545454E-2</v>
      </c>
      <c r="IL14" s="4">
        <f t="shared" si="4"/>
        <v>0.82163636363636361</v>
      </c>
      <c r="IM14" s="4">
        <f t="shared" si="5"/>
        <v>0.59855000000000003</v>
      </c>
      <c r="IN14" s="4">
        <f t="shared" si="6"/>
        <v>0.99852727272727282</v>
      </c>
      <c r="IO14" s="4">
        <f t="shared" si="7"/>
        <v>8.2717727272727277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r=0.7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>
        <v>0.77180000000000004</v>
      </c>
      <c r="BG15" s="5">
        <v>1.0304</v>
      </c>
      <c r="BH15" s="5">
        <v>0.19650000000000001</v>
      </c>
      <c r="BI15" s="5">
        <v>8.8000000000000005E-3</v>
      </c>
      <c r="BJ15" s="5">
        <v>0.81520000000000004</v>
      </c>
      <c r="BK15" s="5">
        <v>0.62190000000000001</v>
      </c>
      <c r="BL15" s="5">
        <v>1</v>
      </c>
      <c r="BM15" s="5">
        <v>6.7134999999999998</v>
      </c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>
        <v>0.77380000000000004</v>
      </c>
      <c r="CU15" s="4">
        <v>1.0354000000000001</v>
      </c>
      <c r="CV15" s="4">
        <v>0.18940000000000001</v>
      </c>
      <c r="CW15" s="4">
        <v>8.8999999999999999E-3</v>
      </c>
      <c r="CX15" s="4">
        <v>0.81310000000000004</v>
      </c>
      <c r="CY15" s="4">
        <v>0.62050000000000005</v>
      </c>
      <c r="CZ15" s="4">
        <v>1</v>
      </c>
      <c r="DA15" s="4">
        <v>5.141</v>
      </c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>
        <v>0.81989999999999996</v>
      </c>
      <c r="EQ15" s="4">
        <v>1.1492</v>
      </c>
      <c r="ER15" s="4">
        <v>0.18240000000000001</v>
      </c>
      <c r="ES15" s="4">
        <v>1.4500000000000001E-2</v>
      </c>
      <c r="ET15" s="4">
        <v>0.78029999999999999</v>
      </c>
      <c r="EU15" s="4">
        <v>0.62670000000000003</v>
      </c>
      <c r="EV15" s="4">
        <v>0.99990000000000001</v>
      </c>
      <c r="EW15" s="4">
        <v>3.1576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0.77287272727272727</v>
      </c>
      <c r="II15" s="4">
        <f t="shared" si="1"/>
        <v>1.0327909090909091</v>
      </c>
      <c r="IJ15" s="4">
        <f t="shared" si="2"/>
        <v>0.18920909090909091</v>
      </c>
      <c r="IK15" s="4">
        <f t="shared" si="3"/>
        <v>9.5363636363636362E-3</v>
      </c>
      <c r="IL15" s="4">
        <f t="shared" si="4"/>
        <v>0.80664545454545467</v>
      </c>
      <c r="IM15" s="4">
        <f t="shared" si="5"/>
        <v>0.62021666666666675</v>
      </c>
      <c r="IN15" s="4">
        <f t="shared" si="6"/>
        <v>0.99852727272727282</v>
      </c>
      <c r="IO15" s="4">
        <f t="shared" si="7"/>
        <v>7.4665000000000017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r=0.7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>
        <v>0.65200000000000002</v>
      </c>
      <c r="BG16" s="5">
        <v>0.73370000000000002</v>
      </c>
      <c r="BH16" s="5">
        <v>0.2591</v>
      </c>
      <c r="BI16" s="5">
        <v>9.1999999999999998E-3</v>
      </c>
      <c r="BJ16" s="5">
        <v>0.85899999999999999</v>
      </c>
      <c r="BK16" s="5">
        <v>0.62739999999999996</v>
      </c>
      <c r="BL16" s="5">
        <v>1</v>
      </c>
      <c r="BM16" s="5">
        <v>6.4631999999999996</v>
      </c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>
        <v>0.65200000000000002</v>
      </c>
      <c r="CU16" s="4">
        <v>0.73329999999999995</v>
      </c>
      <c r="CV16" s="4">
        <v>0.26179999999999998</v>
      </c>
      <c r="CW16" s="4">
        <v>9.2999999999999992E-3</v>
      </c>
      <c r="CX16" s="4">
        <v>0.85770000000000002</v>
      </c>
      <c r="CY16" s="4">
        <v>0.62619999999999998</v>
      </c>
      <c r="CZ16" s="4">
        <v>1</v>
      </c>
      <c r="DA16" s="4">
        <v>4.8567</v>
      </c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>
        <v>0.66639999999999999</v>
      </c>
      <c r="EQ16" s="4">
        <v>0.76829999999999998</v>
      </c>
      <c r="ER16" s="4">
        <v>0.23419999999999999</v>
      </c>
      <c r="ES16" s="4">
        <v>1.6799999999999999E-2</v>
      </c>
      <c r="ET16" s="4">
        <v>0.82669999999999999</v>
      </c>
      <c r="EU16" s="4">
        <v>0.57310000000000005</v>
      </c>
      <c r="EV16" s="4">
        <v>0.99980000000000002</v>
      </c>
      <c r="EW16" s="4">
        <v>2.9674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0.65810909090909098</v>
      </c>
      <c r="II16" s="4">
        <f t="shared" si="1"/>
        <v>0.74992727272727255</v>
      </c>
      <c r="IJ16" s="4">
        <f t="shared" si="2"/>
        <v>0.25044545454545458</v>
      </c>
      <c r="IK16" s="4">
        <f t="shared" si="3"/>
        <v>1.260909090909091E-2</v>
      </c>
      <c r="IL16" s="4">
        <f t="shared" si="4"/>
        <v>0.83603636363636369</v>
      </c>
      <c r="IM16" s="4">
        <f t="shared" si="5"/>
        <v>0.62435000000000007</v>
      </c>
      <c r="IN16" s="4">
        <f t="shared" si="6"/>
        <v>0.99779999999999991</v>
      </c>
      <c r="IO16" s="4">
        <f t="shared" si="7"/>
        <v>6.9438363636363638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>
        <v>0.63859999999999995</v>
      </c>
      <c r="BG17" s="5">
        <v>0.70650000000000002</v>
      </c>
      <c r="BH17" s="5">
        <v>0.27529999999999999</v>
      </c>
      <c r="BI17" s="5">
        <v>8.8999999999999999E-3</v>
      </c>
      <c r="BJ17" s="5">
        <v>0.86040000000000005</v>
      </c>
      <c r="BK17" s="5">
        <v>0.65290000000000004</v>
      </c>
      <c r="BL17" s="5">
        <v>1</v>
      </c>
      <c r="BM17" s="5">
        <v>6.6642999999999999</v>
      </c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>
        <v>0.63859999999999995</v>
      </c>
      <c r="CU17" s="4">
        <v>0.70660000000000001</v>
      </c>
      <c r="CV17" s="4">
        <v>0.27879999999999999</v>
      </c>
      <c r="CW17" s="4">
        <v>8.8999999999999999E-3</v>
      </c>
      <c r="CX17" s="4">
        <v>0.85870000000000002</v>
      </c>
      <c r="CY17" s="4">
        <v>0.65169999999999995</v>
      </c>
      <c r="CZ17" s="4">
        <v>1</v>
      </c>
      <c r="DA17" s="4">
        <v>5.3532000000000002</v>
      </c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>
        <v>0.66149999999999998</v>
      </c>
      <c r="EQ17" s="4">
        <v>0.75949999999999995</v>
      </c>
      <c r="ER17" s="4">
        <v>0.23730000000000001</v>
      </c>
      <c r="ES17" s="4">
        <v>1.49E-2</v>
      </c>
      <c r="ET17" s="4">
        <v>0.82809999999999995</v>
      </c>
      <c r="EU17" s="4">
        <v>0.64739999999999998</v>
      </c>
      <c r="EV17" s="4">
        <v>0.99990000000000001</v>
      </c>
      <c r="EW17" s="4">
        <v>3.3315000000000001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0.6459454545454546</v>
      </c>
      <c r="II17" s="4">
        <f t="shared" si="1"/>
        <v>0.72664545454545448</v>
      </c>
      <c r="IJ17" s="4">
        <f t="shared" si="2"/>
        <v>0.26482727272727274</v>
      </c>
      <c r="IK17" s="4">
        <f t="shared" si="3"/>
        <v>9.7090909090909103E-3</v>
      </c>
      <c r="IL17" s="4">
        <f t="shared" si="4"/>
        <v>0.8461727272727273</v>
      </c>
      <c r="IM17" s="4">
        <f t="shared" si="5"/>
        <v>0.65256666666666663</v>
      </c>
      <c r="IN17" s="4">
        <f t="shared" si="6"/>
        <v>0.99852727272727282</v>
      </c>
      <c r="IO17" s="4">
        <f t="shared" si="7"/>
        <v>7.7702999999999998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>
        <v>0.64910000000000001</v>
      </c>
      <c r="BG18" s="5">
        <v>0.72330000000000005</v>
      </c>
      <c r="BH18" s="5">
        <v>0.26490000000000002</v>
      </c>
      <c r="BI18" s="5">
        <v>1.4200000000000001E-2</v>
      </c>
      <c r="BJ18" s="5">
        <v>0.83009999999999995</v>
      </c>
      <c r="BK18" s="5">
        <v>0.39319999999999999</v>
      </c>
      <c r="BL18" s="5">
        <v>1</v>
      </c>
      <c r="BM18" s="5">
        <v>6.4156000000000004</v>
      </c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>
        <v>0.64929999999999999</v>
      </c>
      <c r="CU18" s="4">
        <v>0.72370000000000001</v>
      </c>
      <c r="CV18" s="4">
        <v>0.2666</v>
      </c>
      <c r="CW18" s="4">
        <v>1.4200000000000001E-2</v>
      </c>
      <c r="CX18" s="4">
        <v>0.82909999999999995</v>
      </c>
      <c r="CY18" s="4">
        <v>0.39369999999999999</v>
      </c>
      <c r="CZ18" s="4">
        <v>1</v>
      </c>
      <c r="DA18" s="4">
        <v>5.3533999999999997</v>
      </c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>
        <v>0.67290000000000005</v>
      </c>
      <c r="EQ18" s="4">
        <v>0.77659999999999996</v>
      </c>
      <c r="ER18" s="4">
        <v>0.22559999999999999</v>
      </c>
      <c r="ES18" s="4">
        <v>2.5399999999999999E-2</v>
      </c>
      <c r="ET18" s="4">
        <v>0.78320000000000001</v>
      </c>
      <c r="EU18" s="4">
        <v>0.35780000000000001</v>
      </c>
      <c r="EV18" s="4">
        <v>0.99990000000000001</v>
      </c>
      <c r="EW18" s="4">
        <v>3.4455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0.65716363636363628</v>
      </c>
      <c r="II18" s="4">
        <f t="shared" si="1"/>
        <v>0.74500909090909095</v>
      </c>
      <c r="IJ18" s="4">
        <f t="shared" si="2"/>
        <v>0.25658181818181813</v>
      </c>
      <c r="IK18" s="4">
        <f t="shared" si="3"/>
        <v>1.8781818181818181E-2</v>
      </c>
      <c r="IL18" s="4">
        <f t="shared" si="4"/>
        <v>0.80483636363636368</v>
      </c>
      <c r="IM18" s="4">
        <f t="shared" si="5"/>
        <v>0.39269999999999999</v>
      </c>
      <c r="IN18" s="4">
        <f t="shared" si="6"/>
        <v>0.99787272727272736</v>
      </c>
      <c r="IO18" s="4">
        <f t="shared" si="7"/>
        <v>8.2553090909090905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>
        <v>0.65200000000000002</v>
      </c>
      <c r="BG19" s="5">
        <v>0.73460000000000003</v>
      </c>
      <c r="BH19" s="5">
        <v>0.24629999999999999</v>
      </c>
      <c r="BI19" s="5">
        <v>9.7000000000000003E-3</v>
      </c>
      <c r="BJ19" s="5">
        <v>0.85319999999999996</v>
      </c>
      <c r="BK19" s="5">
        <v>0.59319999999999995</v>
      </c>
      <c r="BL19" s="5">
        <v>1</v>
      </c>
      <c r="BM19" s="5">
        <v>5.6863999999999999</v>
      </c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>
        <v>0.65210000000000001</v>
      </c>
      <c r="CU19" s="4">
        <v>0.73450000000000004</v>
      </c>
      <c r="CV19" s="4">
        <v>0.246</v>
      </c>
      <c r="CW19" s="4">
        <v>9.7000000000000003E-3</v>
      </c>
      <c r="CX19" s="4">
        <v>0.85170000000000001</v>
      </c>
      <c r="CY19" s="4">
        <v>0.59140000000000004</v>
      </c>
      <c r="CZ19" s="4">
        <v>1</v>
      </c>
      <c r="DA19" s="4">
        <v>4.7933000000000003</v>
      </c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>
        <v>0.66639999999999999</v>
      </c>
      <c r="EQ19" s="4">
        <v>0.76839999999999997</v>
      </c>
      <c r="ER19" s="4">
        <v>0.22389999999999999</v>
      </c>
      <c r="ES19" s="4">
        <v>1.8200000000000001E-2</v>
      </c>
      <c r="ET19" s="4">
        <v>0.81259999999999999</v>
      </c>
      <c r="EU19" s="4">
        <v>0.51880000000000004</v>
      </c>
      <c r="EV19" s="4">
        <v>0.99980000000000002</v>
      </c>
      <c r="EW19" s="4">
        <v>3.0767000000000002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0.65810000000000002</v>
      </c>
      <c r="II19" s="4">
        <f t="shared" si="1"/>
        <v>0.75106363636363649</v>
      </c>
      <c r="IJ19" s="4">
        <f t="shared" si="2"/>
        <v>0.23476363636363634</v>
      </c>
      <c r="IK19" s="4">
        <f t="shared" si="3"/>
        <v>1.4090909090909088E-2</v>
      </c>
      <c r="IL19" s="4">
        <f t="shared" si="4"/>
        <v>0.82065454545454553</v>
      </c>
      <c r="IM19" s="4">
        <f t="shared" si="5"/>
        <v>0.58933333333333338</v>
      </c>
      <c r="IN19" s="4">
        <f t="shared" si="6"/>
        <v>0.99718181818181828</v>
      </c>
      <c r="IO19" s="4">
        <f t="shared" si="7"/>
        <v>6.9058363636363653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>
        <v>0.64039999999999997</v>
      </c>
      <c r="BG20" s="5">
        <v>0.71140000000000003</v>
      </c>
      <c r="BH20" s="5">
        <v>0.27739999999999998</v>
      </c>
      <c r="BI20" s="5">
        <v>8.8999999999999999E-3</v>
      </c>
      <c r="BJ20" s="5">
        <v>0.8649</v>
      </c>
      <c r="BK20" s="5">
        <v>0.65690000000000004</v>
      </c>
      <c r="BL20" s="5">
        <v>1</v>
      </c>
      <c r="BM20" s="5">
        <v>6.5637999999999996</v>
      </c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>
        <v>0.66290000000000004</v>
      </c>
      <c r="EQ20" s="4">
        <v>0.76390000000000002</v>
      </c>
      <c r="ER20" s="4">
        <v>0.23799999999999999</v>
      </c>
      <c r="ES20" s="4">
        <v>1.49E-2</v>
      </c>
      <c r="ET20" s="4">
        <v>0.83199999999999996</v>
      </c>
      <c r="EU20" s="4">
        <v>0.65059999999999996</v>
      </c>
      <c r="EV20" s="4">
        <v>0.99990000000000001</v>
      </c>
      <c r="EW20" s="4">
        <v>3.2054999999999998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0.64740909090909105</v>
      </c>
      <c r="II20" s="4">
        <f t="shared" si="1"/>
        <v>0.730509090909091</v>
      </c>
      <c r="IJ20" s="4">
        <f t="shared" si="2"/>
        <v>0.26667272727272723</v>
      </c>
      <c r="IK20" s="4">
        <f t="shared" si="3"/>
        <v>9.700000000000002E-3</v>
      </c>
      <c r="IL20" s="4">
        <f t="shared" si="4"/>
        <v>0.85081818181818203</v>
      </c>
      <c r="IM20" s="4">
        <f t="shared" si="5"/>
        <v>0.65685000000000004</v>
      </c>
      <c r="IN20" s="4">
        <f t="shared" si="6"/>
        <v>0.99852727272727282</v>
      </c>
      <c r="IO20" s="4">
        <f t="shared" si="7"/>
        <v>7.734345454545454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>
        <v>0.63539999999999996</v>
      </c>
      <c r="BG21" s="5">
        <v>0.70099999999999996</v>
      </c>
      <c r="BH21" s="5">
        <v>0.27950000000000003</v>
      </c>
      <c r="BI21" s="5">
        <v>9.2999999999999992E-3</v>
      </c>
      <c r="BJ21" s="5">
        <v>0.86099999999999999</v>
      </c>
      <c r="BK21" s="5">
        <v>0.626</v>
      </c>
      <c r="BL21" s="5">
        <v>1</v>
      </c>
      <c r="BM21" s="5">
        <v>6.1474000000000002</v>
      </c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>
        <v>0.66080000000000005</v>
      </c>
      <c r="EQ21" s="4">
        <v>0.76019999999999999</v>
      </c>
      <c r="ER21" s="4">
        <v>0.2331</v>
      </c>
      <c r="ES21" s="4">
        <v>1.67E-2</v>
      </c>
      <c r="ET21" s="4">
        <v>0.82269999999999999</v>
      </c>
      <c r="EU21" s="4">
        <v>0.57040000000000002</v>
      </c>
      <c r="EV21" s="4">
        <v>0.99980000000000002</v>
      </c>
      <c r="EW21" s="4">
        <v>3.0249000000000001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0.64141818181818178</v>
      </c>
      <c r="II21" s="4">
        <f t="shared" si="1"/>
        <v>0.71687272727272733</v>
      </c>
      <c r="IJ21" s="4">
        <f t="shared" si="2"/>
        <v>0.27002727272727273</v>
      </c>
      <c r="IK21" s="4">
        <f t="shared" si="3"/>
        <v>1.2572727272727274E-2</v>
      </c>
      <c r="IL21" s="4">
        <f t="shared" si="4"/>
        <v>0.83751818181818161</v>
      </c>
      <c r="IM21" s="4">
        <f t="shared" si="5"/>
        <v>0.6236166666666666</v>
      </c>
      <c r="IN21" s="4">
        <f t="shared" si="6"/>
        <v>0.99779999999999991</v>
      </c>
      <c r="IO21" s="4">
        <f t="shared" si="7"/>
        <v>7.1436636363636357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>
        <v>0.64670000000000005</v>
      </c>
      <c r="BG22" s="5">
        <v>0.72240000000000004</v>
      </c>
      <c r="BH22" s="5">
        <v>0.26140000000000002</v>
      </c>
      <c r="BI22" s="5">
        <v>9.1999999999999998E-3</v>
      </c>
      <c r="BJ22" s="5">
        <v>0.85980000000000001</v>
      </c>
      <c r="BK22" s="5">
        <v>0.62749999999999995</v>
      </c>
      <c r="BL22" s="5">
        <v>1</v>
      </c>
      <c r="BM22" s="5">
        <v>6.7146999999999997</v>
      </c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0"/>
      <c r="CU22" s="10"/>
      <c r="CV22" s="10"/>
      <c r="CW22" s="10"/>
      <c r="CX22" s="10"/>
      <c r="CY22" s="10"/>
      <c r="CZ22" s="10"/>
      <c r="DA22" s="10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>
        <v>0.66449999999999998</v>
      </c>
      <c r="EQ22" s="4">
        <v>0.76349999999999996</v>
      </c>
      <c r="ER22" s="4">
        <v>0.2351</v>
      </c>
      <c r="ES22" s="4">
        <v>1.67E-2</v>
      </c>
      <c r="ET22" s="4">
        <v>0.82679999999999998</v>
      </c>
      <c r="EU22" s="4">
        <v>0.57269999999999999</v>
      </c>
      <c r="EV22" s="4">
        <v>0.99990000000000001</v>
      </c>
      <c r="EW22" s="4">
        <v>3.0139999999999998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0.65220909090909096</v>
      </c>
      <c r="II22" s="4">
        <f t="shared" si="1"/>
        <v>0.73706363636363648</v>
      </c>
      <c r="IJ22" s="4">
        <f t="shared" si="2"/>
        <v>0.25376363636363636</v>
      </c>
      <c r="IK22" s="4">
        <f t="shared" si="3"/>
        <v>1.26E-2</v>
      </c>
      <c r="IL22" s="4">
        <f t="shared" si="4"/>
        <v>0.83687272727272732</v>
      </c>
      <c r="IM22" s="4">
        <f t="shared" si="5"/>
        <v>0.62407999999999997</v>
      </c>
      <c r="IN22" s="4">
        <f t="shared" si="6"/>
        <v>0.99780909090909087</v>
      </c>
      <c r="IO22" s="4">
        <f t="shared" si="7"/>
        <v>7.1677999999999997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>
        <v>0.64600000000000002</v>
      </c>
      <c r="BG23" s="5">
        <v>0.72209999999999996</v>
      </c>
      <c r="BH23" s="5">
        <v>0.26750000000000002</v>
      </c>
      <c r="BI23" s="5">
        <v>9.2999999999999992E-3</v>
      </c>
      <c r="BJ23" s="5">
        <v>0.85850000000000004</v>
      </c>
      <c r="BK23" s="5">
        <v>0.62529999999999997</v>
      </c>
      <c r="BL23" s="5">
        <v>1</v>
      </c>
      <c r="BM23" s="5">
        <v>5.3695000000000004</v>
      </c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>
        <v>0.64600000000000002</v>
      </c>
      <c r="CU23" s="4">
        <v>0.72099999999999997</v>
      </c>
      <c r="CV23" s="4">
        <v>0.26850000000000002</v>
      </c>
      <c r="CW23" s="4">
        <v>9.2999999999999992E-3</v>
      </c>
      <c r="CX23" s="4">
        <v>0.85709999999999997</v>
      </c>
      <c r="CY23" s="4">
        <v>0.62390000000000001</v>
      </c>
      <c r="CZ23" s="4">
        <v>1</v>
      </c>
      <c r="DA23" s="4">
        <v>4.8179999999999996</v>
      </c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>
        <v>0.66600000000000004</v>
      </c>
      <c r="EQ23" s="4">
        <v>0.76880000000000004</v>
      </c>
      <c r="ER23" s="4">
        <v>0.23069999999999999</v>
      </c>
      <c r="ES23" s="4">
        <v>1.6799999999999999E-2</v>
      </c>
      <c r="ET23" s="4">
        <v>0.82389999999999997</v>
      </c>
      <c r="EU23" s="4">
        <v>0.57079999999999997</v>
      </c>
      <c r="EV23" s="4">
        <v>0.99980000000000002</v>
      </c>
      <c r="EW23" s="4">
        <v>3.1217000000000001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0.65208181818181821</v>
      </c>
      <c r="II23" s="4">
        <f t="shared" si="1"/>
        <v>0.73779090909090916</v>
      </c>
      <c r="IJ23" s="4">
        <f t="shared" si="2"/>
        <v>0.25723636363636365</v>
      </c>
      <c r="IK23" s="4">
        <f t="shared" si="3"/>
        <v>1.260909090909091E-2</v>
      </c>
      <c r="IL23" s="4">
        <f t="shared" si="4"/>
        <v>0.83501818181818177</v>
      </c>
      <c r="IM23" s="4">
        <f t="shared" si="5"/>
        <v>0.62216666666666676</v>
      </c>
      <c r="IN23" s="4">
        <f t="shared" si="6"/>
        <v>0.99779999999999991</v>
      </c>
      <c r="IO23" s="4">
        <f t="shared" si="7"/>
        <v>6.944590909090909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>
        <v>0.65169999999999995</v>
      </c>
      <c r="BG24" s="5">
        <v>0.73370000000000002</v>
      </c>
      <c r="BH24" s="5">
        <v>0.26150000000000001</v>
      </c>
      <c r="BI24" s="5">
        <v>9.1999999999999998E-3</v>
      </c>
      <c r="BJ24" s="5">
        <v>0.85909999999999997</v>
      </c>
      <c r="BK24" s="5">
        <v>0.62729999999999997</v>
      </c>
      <c r="BL24" s="5">
        <v>1</v>
      </c>
      <c r="BM24" s="5">
        <v>5.0734000000000004</v>
      </c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>
        <v>0.65169999999999995</v>
      </c>
      <c r="CU24" s="4">
        <v>0.73280000000000001</v>
      </c>
      <c r="CV24" s="4">
        <v>0.2641</v>
      </c>
      <c r="CW24" s="4">
        <v>9.2999999999999992E-3</v>
      </c>
      <c r="CX24" s="4">
        <v>0.85770000000000002</v>
      </c>
      <c r="CY24" s="4">
        <v>0.62609999999999999</v>
      </c>
      <c r="CZ24" s="4">
        <v>1</v>
      </c>
      <c r="DA24" s="4">
        <v>4.82</v>
      </c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>
        <v>0.66669999999999996</v>
      </c>
      <c r="EQ24" s="4">
        <v>0.76929999999999998</v>
      </c>
      <c r="ER24" s="4">
        <v>0.2336</v>
      </c>
      <c r="ES24" s="4">
        <v>1.6799999999999999E-2</v>
      </c>
      <c r="ET24" s="4">
        <v>0.82669999999999999</v>
      </c>
      <c r="EU24" s="4">
        <v>0.57299999999999995</v>
      </c>
      <c r="EV24" s="4">
        <v>0.99980000000000002</v>
      </c>
      <c r="EW24" s="4">
        <v>2.9929999999999999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0.65776363636363644</v>
      </c>
      <c r="II24" s="4">
        <f t="shared" si="1"/>
        <v>0.74959999999999993</v>
      </c>
      <c r="IJ24" s="4">
        <f t="shared" si="2"/>
        <v>0.25204545454545452</v>
      </c>
      <c r="IK24" s="4">
        <f t="shared" si="3"/>
        <v>1.2600000000000002E-2</v>
      </c>
      <c r="IL24" s="4">
        <f t="shared" si="4"/>
        <v>0.8363272727272727</v>
      </c>
      <c r="IM24" s="4">
        <f t="shared" si="5"/>
        <v>0.62430000000000008</v>
      </c>
      <c r="IN24" s="4">
        <f t="shared" si="6"/>
        <v>0.99783636363636363</v>
      </c>
      <c r="IO24" s="4">
        <f t="shared" si="7"/>
        <v>6.8217454545454554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>
        <v>0.70950000000000002</v>
      </c>
      <c r="BG25" s="5">
        <v>0.86109999999999998</v>
      </c>
      <c r="BH25" s="5">
        <v>0.2379</v>
      </c>
      <c r="BI25" s="5">
        <v>9.4000000000000004E-3</v>
      </c>
      <c r="BJ25" s="5">
        <v>0.84760000000000002</v>
      </c>
      <c r="BK25" s="5">
        <v>0.60440000000000005</v>
      </c>
      <c r="BL25" s="5">
        <v>1</v>
      </c>
      <c r="BM25" s="5">
        <v>34.7898</v>
      </c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>
        <v>0.71050000000000002</v>
      </c>
      <c r="CU25" s="4">
        <v>0.86299999999999999</v>
      </c>
      <c r="CV25" s="4">
        <v>0.23449999999999999</v>
      </c>
      <c r="CW25" s="4">
        <v>9.4999999999999998E-3</v>
      </c>
      <c r="CX25" s="4">
        <v>0.84450000000000003</v>
      </c>
      <c r="CY25" s="4">
        <v>0.60289999999999999</v>
      </c>
      <c r="CZ25" s="4">
        <v>1</v>
      </c>
      <c r="DA25" s="4">
        <v>41.2239</v>
      </c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>
        <v>0.73</v>
      </c>
      <c r="EQ25" s="4">
        <v>0.91059999999999997</v>
      </c>
      <c r="ER25" s="4">
        <v>0.22120000000000001</v>
      </c>
      <c r="ES25" s="4">
        <v>1.6500000000000001E-2</v>
      </c>
      <c r="ET25" s="4">
        <v>0.80459999999999998</v>
      </c>
      <c r="EU25" s="4">
        <v>0.56569999999999998</v>
      </c>
      <c r="EV25" s="4">
        <v>0.99990000000000001</v>
      </c>
      <c r="EW25" s="4">
        <v>20.853899999999999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0.71099999999999997</v>
      </c>
      <c r="II25" s="4">
        <f t="shared" si="1"/>
        <v>0.86473636363636364</v>
      </c>
      <c r="IJ25" s="4">
        <f t="shared" si="2"/>
        <v>0.23240909090909093</v>
      </c>
      <c r="IK25" s="4">
        <f t="shared" si="3"/>
        <v>1.2872727272727274E-2</v>
      </c>
      <c r="IL25" s="4">
        <f t="shared" si="4"/>
        <v>0.81002727272727282</v>
      </c>
      <c r="IM25" s="4">
        <f t="shared" si="5"/>
        <v>0.59798333333333331</v>
      </c>
      <c r="IN25" s="4">
        <f t="shared" si="6"/>
        <v>0.99852727272727282</v>
      </c>
      <c r="IO25" s="4">
        <f t="shared" si="7"/>
        <v>47.347481818181812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>
        <v>0.64480000000000004</v>
      </c>
      <c r="BG26" s="5">
        <v>0.71919999999999995</v>
      </c>
      <c r="BH26" s="5">
        <v>0.26529999999999998</v>
      </c>
      <c r="BI26" s="5">
        <v>9.1999999999999998E-3</v>
      </c>
      <c r="BJ26" s="5">
        <v>0.86129999999999995</v>
      </c>
      <c r="BK26" s="5">
        <v>0.62819999999999998</v>
      </c>
      <c r="BL26" s="5">
        <v>1</v>
      </c>
      <c r="BM26" s="5">
        <v>4.7976000000000001</v>
      </c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>
        <v>0.64500000000000002</v>
      </c>
      <c r="CU26" s="4">
        <v>0.71930000000000005</v>
      </c>
      <c r="CV26" s="4">
        <v>0.26819999999999999</v>
      </c>
      <c r="CW26" s="4">
        <v>9.2999999999999992E-3</v>
      </c>
      <c r="CX26" s="4">
        <v>0.8599</v>
      </c>
      <c r="CY26" s="4">
        <v>0.627</v>
      </c>
      <c r="CZ26" s="4">
        <v>1</v>
      </c>
      <c r="DA26" s="4">
        <v>4.9413</v>
      </c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>
        <v>0.6643</v>
      </c>
      <c r="EQ26" s="4">
        <v>0.76400000000000001</v>
      </c>
      <c r="ER26" s="4">
        <v>0.23649999999999999</v>
      </c>
      <c r="ES26" s="4">
        <v>1.6799999999999999E-2</v>
      </c>
      <c r="ET26" s="4">
        <v>0.82769999999999999</v>
      </c>
      <c r="EU26" s="4">
        <v>0.57369999999999999</v>
      </c>
      <c r="EV26" s="4">
        <v>0.99980000000000002</v>
      </c>
      <c r="EW26" s="4">
        <v>3.0293999999999999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0.64840909090909082</v>
      </c>
      <c r="II26" s="4">
        <f t="shared" si="1"/>
        <v>0.73031818181818187</v>
      </c>
      <c r="IJ26" s="4">
        <f t="shared" si="2"/>
        <v>0.25874545454545456</v>
      </c>
      <c r="IK26" s="4">
        <f t="shared" si="3"/>
        <v>1.260909090909091E-2</v>
      </c>
      <c r="IL26" s="4">
        <f t="shared" si="4"/>
        <v>0.83898181818181816</v>
      </c>
      <c r="IM26" s="4">
        <f t="shared" si="5"/>
        <v>0.62526666666666664</v>
      </c>
      <c r="IN26" s="4">
        <f t="shared" si="6"/>
        <v>0.99779999999999991</v>
      </c>
      <c r="IO26" s="4">
        <f t="shared" si="7"/>
        <v>6.5615363636363631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>
        <v>0.63590000000000002</v>
      </c>
      <c r="BG27" s="5">
        <v>0.7016</v>
      </c>
      <c r="BH27" s="5">
        <v>0.28160000000000002</v>
      </c>
      <c r="BI27" s="5">
        <v>8.9999999999999993E-3</v>
      </c>
      <c r="BJ27" s="5">
        <v>0.8679</v>
      </c>
      <c r="BK27" s="5">
        <v>0.65180000000000005</v>
      </c>
      <c r="BL27" s="5">
        <v>1</v>
      </c>
      <c r="BM27" s="5">
        <v>4.8396999999999997</v>
      </c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>
        <v>0.63560000000000005</v>
      </c>
      <c r="CU27" s="4">
        <v>0.70040000000000002</v>
      </c>
      <c r="CV27" s="4">
        <v>0.2828</v>
      </c>
      <c r="CW27" s="4">
        <v>8.9999999999999993E-3</v>
      </c>
      <c r="CX27" s="4">
        <v>0.86609999999999998</v>
      </c>
      <c r="CY27" s="4">
        <v>0.65100000000000002</v>
      </c>
      <c r="CZ27" s="4">
        <v>1</v>
      </c>
      <c r="DA27" s="4">
        <v>4.9546999999999999</v>
      </c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>
        <v>0.66090000000000004</v>
      </c>
      <c r="EQ27" s="4">
        <v>0.76019999999999999</v>
      </c>
      <c r="ER27" s="4">
        <v>0.23269999999999999</v>
      </c>
      <c r="ES27" s="4">
        <v>1.52E-2</v>
      </c>
      <c r="ET27" s="4">
        <v>0.83260000000000001</v>
      </c>
      <c r="EU27" s="4">
        <v>0.6371</v>
      </c>
      <c r="EV27" s="4">
        <v>0.99990000000000001</v>
      </c>
      <c r="EW27" s="4">
        <v>3.0684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0.64370909090909079</v>
      </c>
      <c r="II27" s="4">
        <f t="shared" si="1"/>
        <v>0.72265454545454544</v>
      </c>
      <c r="IJ27" s="4">
        <f t="shared" si="2"/>
        <v>0.26951818181818177</v>
      </c>
      <c r="IK27" s="4">
        <f t="shared" si="3"/>
        <v>9.8363636363636361E-3</v>
      </c>
      <c r="IL27" s="4">
        <f t="shared" si="4"/>
        <v>0.85284545454545446</v>
      </c>
      <c r="IM27" s="4">
        <f t="shared" si="5"/>
        <v>0.65226666666666677</v>
      </c>
      <c r="IN27" s="4">
        <f t="shared" si="6"/>
        <v>0.99852727272727282</v>
      </c>
      <c r="IO27" s="4">
        <f t="shared" si="7"/>
        <v>6.5607545454545457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>
        <v>0.63700000000000001</v>
      </c>
      <c r="BG28" s="5">
        <v>0.70230000000000004</v>
      </c>
      <c r="BH28" s="5">
        <v>0.2802</v>
      </c>
      <c r="BI28" s="5">
        <v>8.8999999999999999E-3</v>
      </c>
      <c r="BJ28" s="5">
        <v>0.86009999999999998</v>
      </c>
      <c r="BK28" s="5">
        <v>0.65210000000000001</v>
      </c>
      <c r="BL28" s="5">
        <v>1</v>
      </c>
      <c r="BM28" s="5">
        <v>6.1044</v>
      </c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11">
        <v>0.63700000000000001</v>
      </c>
      <c r="CU28" s="11">
        <v>0.70209999999999995</v>
      </c>
      <c r="CV28" s="11">
        <v>0.28270000000000001</v>
      </c>
      <c r="CW28" s="11">
        <v>8.8999999999999999E-3</v>
      </c>
      <c r="CX28" s="11">
        <v>0.85819999999999996</v>
      </c>
      <c r="CY28" s="11">
        <v>0.65100000000000002</v>
      </c>
      <c r="CZ28" s="11">
        <v>1</v>
      </c>
      <c r="DA28" s="11">
        <v>5.0259999999999998</v>
      </c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>
        <v>0.66090000000000004</v>
      </c>
      <c r="EQ28" s="4">
        <v>0.75760000000000005</v>
      </c>
      <c r="ER28" s="4">
        <v>0.2369</v>
      </c>
      <c r="ES28" s="4">
        <v>1.4800000000000001E-2</v>
      </c>
      <c r="ET28" s="4">
        <v>0.82630000000000003</v>
      </c>
      <c r="EU28" s="4">
        <v>0.64629999999999999</v>
      </c>
      <c r="EV28" s="4">
        <v>0.99990000000000001</v>
      </c>
      <c r="EW28" s="4">
        <v>3.2694000000000001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0.64409090909090905</v>
      </c>
      <c r="II28" s="4">
        <f t="shared" si="1"/>
        <v>0.72189999999999988</v>
      </c>
      <c r="IJ28" s="4">
        <f t="shared" si="2"/>
        <v>0.26950909090909092</v>
      </c>
      <c r="IK28" s="4">
        <f t="shared" si="3"/>
        <v>9.6909090909090938E-3</v>
      </c>
      <c r="IL28" s="4">
        <f t="shared" si="4"/>
        <v>0.8461727272727273</v>
      </c>
      <c r="IM28" s="4">
        <f t="shared" si="5"/>
        <v>0.65206666666666668</v>
      </c>
      <c r="IN28" s="4">
        <f t="shared" si="6"/>
        <v>0.99852727272727282</v>
      </c>
      <c r="IO28" s="4">
        <f t="shared" si="7"/>
        <v>6.8853545454545459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>
        <v>0.64459999999999995</v>
      </c>
      <c r="BG29" s="5">
        <v>0.71819999999999995</v>
      </c>
      <c r="BH29" s="5">
        <v>0.26590000000000003</v>
      </c>
      <c r="BI29" s="5">
        <v>9.1999999999999998E-3</v>
      </c>
      <c r="BJ29" s="5">
        <v>0.86250000000000004</v>
      </c>
      <c r="BK29" s="5">
        <v>0.62949999999999995</v>
      </c>
      <c r="BL29" s="5">
        <v>1</v>
      </c>
      <c r="BM29" s="5">
        <v>6.1725000000000003</v>
      </c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>
        <v>0.66279999999999994</v>
      </c>
      <c r="EQ29" s="4">
        <v>0.76100000000000001</v>
      </c>
      <c r="ER29" s="4">
        <v>0.23710000000000001</v>
      </c>
      <c r="ES29" s="4">
        <v>1.67E-2</v>
      </c>
      <c r="ET29" s="4">
        <v>0.82799999999999996</v>
      </c>
      <c r="EU29" s="4">
        <v>0.57469999999999999</v>
      </c>
      <c r="EV29" s="4">
        <v>0.99980000000000002</v>
      </c>
      <c r="EW29" s="4">
        <v>3.5802999999999998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0.65042999999999995</v>
      </c>
      <c r="II29" s="4">
        <f t="shared" si="1"/>
        <v>0.73398000000000008</v>
      </c>
      <c r="IJ29" s="4">
        <f t="shared" si="2"/>
        <v>0.25620999999999994</v>
      </c>
      <c r="IK29" s="4">
        <f t="shared" si="3"/>
        <v>1.291E-2</v>
      </c>
      <c r="IL29" s="4">
        <f t="shared" si="4"/>
        <v>0.83635999999999999</v>
      </c>
      <c r="IM29" s="4">
        <f t="shared" si="5"/>
        <v>0.62572000000000005</v>
      </c>
      <c r="IN29" s="4">
        <f t="shared" si="6"/>
        <v>0.99757999999999991</v>
      </c>
      <c r="IO29" s="4">
        <f t="shared" si="7"/>
        <v>10.02839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>
        <v>0.64670000000000005</v>
      </c>
      <c r="BG30" s="5">
        <v>0.72299999999999998</v>
      </c>
      <c r="BH30" s="5">
        <v>0.26669999999999999</v>
      </c>
      <c r="BI30" s="5">
        <v>9.1999999999999998E-3</v>
      </c>
      <c r="BJ30" s="5">
        <v>0.86029999999999995</v>
      </c>
      <c r="BK30" s="5">
        <v>0.62690000000000001</v>
      </c>
      <c r="BL30" s="5">
        <v>1</v>
      </c>
      <c r="BM30" s="5">
        <v>5.3322000000000003</v>
      </c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>
        <v>0.66420000000000001</v>
      </c>
      <c r="EQ30" s="4">
        <v>0.76429999999999998</v>
      </c>
      <c r="ER30" s="4">
        <v>0.2356</v>
      </c>
      <c r="ES30" s="4">
        <v>1.6799999999999999E-2</v>
      </c>
      <c r="ET30" s="4">
        <v>0.82679999999999998</v>
      </c>
      <c r="EU30" s="4">
        <v>0.57279999999999998</v>
      </c>
      <c r="EV30" s="4">
        <v>0.99990000000000001</v>
      </c>
      <c r="EW30" s="4">
        <v>3.0998999999999999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0.65246000000000004</v>
      </c>
      <c r="II30" s="4">
        <f t="shared" si="1"/>
        <v>0.73869000000000007</v>
      </c>
      <c r="IJ30" s="4">
        <f t="shared" si="2"/>
        <v>0.25566999999999995</v>
      </c>
      <c r="IK30" s="4">
        <f t="shared" si="3"/>
        <v>1.295E-2</v>
      </c>
      <c r="IL30" s="4">
        <f t="shared" si="4"/>
        <v>0.8348199999999999</v>
      </c>
      <c r="IM30" s="4">
        <f t="shared" si="5"/>
        <v>0.62331999999999999</v>
      </c>
      <c r="IN30" s="4">
        <f t="shared" si="6"/>
        <v>0.9976600000000001</v>
      </c>
      <c r="IO30" s="4">
        <f t="shared" si="7"/>
        <v>6.5089300000000012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>
        <v>0.65620000000000001</v>
      </c>
      <c r="BG31" s="5">
        <v>0.7409</v>
      </c>
      <c r="BH31" s="5">
        <v>0.26240000000000002</v>
      </c>
      <c r="BI31" s="5">
        <v>8.6999999999999994E-3</v>
      </c>
      <c r="BJ31" s="5">
        <v>0.85619999999999996</v>
      </c>
      <c r="BK31" s="5">
        <v>0.66110000000000002</v>
      </c>
      <c r="BL31" s="5">
        <v>0.99929999999999997</v>
      </c>
      <c r="BM31" s="5">
        <v>6.3212999999999999</v>
      </c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>
        <v>0.64119999999999999</v>
      </c>
      <c r="DS31" s="5">
        <v>0.70540000000000003</v>
      </c>
      <c r="DT31" s="5">
        <v>0.28549999999999998</v>
      </c>
      <c r="DU31" s="5">
        <v>1.6000000000000001E-3</v>
      </c>
      <c r="DV31" s="5">
        <v>0.873</v>
      </c>
      <c r="DW31" s="5">
        <v>0.65810000000000002</v>
      </c>
      <c r="DX31" s="5">
        <v>0.99990000000000001</v>
      </c>
      <c r="DY31" s="5">
        <v>10.133699999999999</v>
      </c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>
        <v>0.67</v>
      </c>
      <c r="EQ31" s="4">
        <v>0.77429999999999999</v>
      </c>
      <c r="ER31" s="4">
        <v>0.24099999999999999</v>
      </c>
      <c r="ES31" s="4">
        <v>1.44E-2</v>
      </c>
      <c r="ET31" s="4">
        <v>0.82840000000000003</v>
      </c>
      <c r="EU31" s="4">
        <v>0.6673</v>
      </c>
      <c r="EV31" s="4">
        <v>0.99870000000000003</v>
      </c>
      <c r="EW31" s="4">
        <v>3.1964000000000001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0.66119000000000006</v>
      </c>
      <c r="II31" s="4">
        <f t="shared" si="1"/>
        <v>0.75312000000000001</v>
      </c>
      <c r="IJ31" s="4">
        <f t="shared" si="2"/>
        <v>0.25394</v>
      </c>
      <c r="IK31" s="4">
        <f t="shared" si="3"/>
        <v>9.4900000000000002E-3</v>
      </c>
      <c r="IL31" s="4">
        <f t="shared" si="4"/>
        <v>0.84397999999999995</v>
      </c>
      <c r="IM31" s="4">
        <f t="shared" si="5"/>
        <v>0.66093999999999986</v>
      </c>
      <c r="IN31" s="4">
        <f t="shared" si="6"/>
        <v>0.99753999999999987</v>
      </c>
      <c r="IO31" s="4">
        <f t="shared" si="7"/>
        <v>6.9799000000000007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k=20,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k=20,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k=20,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r=0.7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>
        <v>0.65010000000000001</v>
      </c>
      <c r="BG32" s="5">
        <v>0.73560000000000003</v>
      </c>
      <c r="BH32" s="5">
        <v>0.2596</v>
      </c>
      <c r="BI32" s="5">
        <v>8.6999999999999994E-3</v>
      </c>
      <c r="BJ32" s="5">
        <v>0.86250000000000004</v>
      </c>
      <c r="BK32" s="5">
        <v>0.66869999999999996</v>
      </c>
      <c r="BL32" s="5">
        <v>1</v>
      </c>
      <c r="BM32" s="5">
        <v>5.6374000000000004</v>
      </c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>
        <v>0.63</v>
      </c>
      <c r="DS32" s="5">
        <v>0.69230000000000003</v>
      </c>
      <c r="DT32" s="5">
        <v>0.28710000000000002</v>
      </c>
      <c r="DU32" s="5">
        <v>1.5E-3</v>
      </c>
      <c r="DV32" s="5">
        <v>0.88270000000000004</v>
      </c>
      <c r="DW32" s="5">
        <v>0.66920000000000002</v>
      </c>
      <c r="DX32" s="5">
        <v>1</v>
      </c>
      <c r="DY32" s="5">
        <v>10.7288</v>
      </c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>
        <v>0.66869999999999996</v>
      </c>
      <c r="EQ32" s="4">
        <v>0.77729999999999999</v>
      </c>
      <c r="ER32" s="4">
        <v>0.2404</v>
      </c>
      <c r="ES32" s="4">
        <v>1.44E-2</v>
      </c>
      <c r="ET32" s="4">
        <v>0.83409999999999995</v>
      </c>
      <c r="EU32" s="4">
        <v>0.67379999999999995</v>
      </c>
      <c r="EV32" s="4">
        <v>0.99970000000000003</v>
      </c>
      <c r="EW32" s="4">
        <v>3.2235999999999998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0.65525999999999995</v>
      </c>
      <c r="II32" s="4">
        <f t="shared" si="1"/>
        <v>0.74851000000000012</v>
      </c>
      <c r="IJ32" s="4">
        <f t="shared" si="2"/>
        <v>0.25402000000000002</v>
      </c>
      <c r="IK32" s="4">
        <f t="shared" si="3"/>
        <v>9.4500000000000001E-3</v>
      </c>
      <c r="IL32" s="4">
        <f t="shared" si="4"/>
        <v>0.85060999999999998</v>
      </c>
      <c r="IM32" s="4">
        <f t="shared" si="5"/>
        <v>0.66955999999999993</v>
      </c>
      <c r="IN32" s="4">
        <f t="shared" si="6"/>
        <v>0.99816000000000005</v>
      </c>
      <c r="IO32" s="4">
        <f t="shared" si="7"/>
        <v>6.9035200000000003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k=20,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k=20,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k=20,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k=20,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r=0.7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>
        <v>0.64539999999999997</v>
      </c>
      <c r="BG33" s="5">
        <v>0.71919999999999995</v>
      </c>
      <c r="BH33" s="5">
        <v>0.27429999999999999</v>
      </c>
      <c r="BI33" s="5">
        <v>8.8999999999999999E-3</v>
      </c>
      <c r="BJ33" s="5">
        <v>0.85770000000000002</v>
      </c>
      <c r="BK33" s="5">
        <v>0.65029999999999999</v>
      </c>
      <c r="BL33" s="5">
        <v>1</v>
      </c>
      <c r="BM33" s="5">
        <v>5.4875999999999996</v>
      </c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>
        <v>0.62890000000000001</v>
      </c>
      <c r="DS33" s="5">
        <v>0.68100000000000005</v>
      </c>
      <c r="DT33" s="5">
        <v>0.30409999999999998</v>
      </c>
      <c r="DU33" s="5">
        <v>1.6000000000000001E-3</v>
      </c>
      <c r="DV33" s="5">
        <v>0.87860000000000005</v>
      </c>
      <c r="DW33" s="5">
        <v>0.65300000000000002</v>
      </c>
      <c r="DX33" s="5">
        <v>1</v>
      </c>
      <c r="DY33" s="5">
        <v>10.0807</v>
      </c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>
        <v>0.66490000000000005</v>
      </c>
      <c r="EQ33" s="4">
        <v>0.7661</v>
      </c>
      <c r="ER33" s="4">
        <v>0.23830000000000001</v>
      </c>
      <c r="ES33" s="4">
        <v>1.4800000000000001E-2</v>
      </c>
      <c r="ET33" s="4">
        <v>0.82579999999999998</v>
      </c>
      <c r="EU33" s="4">
        <v>0.64590000000000003</v>
      </c>
      <c r="EV33" s="4">
        <v>0.99990000000000001</v>
      </c>
      <c r="EW33" s="4">
        <v>3.2111000000000001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0.65469000000000011</v>
      </c>
      <c r="II33" s="4">
        <f t="shared" si="1"/>
        <v>0.74317999999999995</v>
      </c>
      <c r="IJ33" s="4">
        <f t="shared" si="2"/>
        <v>0.26144000000000001</v>
      </c>
      <c r="IK33" s="4">
        <f t="shared" si="3"/>
        <v>9.7900000000000018E-3</v>
      </c>
      <c r="IL33" s="4">
        <f t="shared" si="4"/>
        <v>0.84271000000000007</v>
      </c>
      <c r="IM33" s="4">
        <f t="shared" si="5"/>
        <v>0.64996000000000009</v>
      </c>
      <c r="IN33" s="4">
        <f t="shared" si="6"/>
        <v>0.99838000000000005</v>
      </c>
      <c r="IO33" s="4">
        <f t="shared" si="7"/>
        <v>6.4359600000000015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k=20,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k=20,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r=0.1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>
        <v>0.64180000000000004</v>
      </c>
      <c r="BG34" s="5">
        <v>0.71250000000000002</v>
      </c>
      <c r="BH34" s="5">
        <v>0.26919999999999999</v>
      </c>
      <c r="BI34" s="5">
        <v>1.3299999999999999E-2</v>
      </c>
      <c r="BJ34" s="5">
        <v>0.83509999999999995</v>
      </c>
      <c r="BK34" s="5">
        <v>0.4224</v>
      </c>
      <c r="BL34" s="5">
        <v>0.99980000000000002</v>
      </c>
      <c r="BM34" s="5">
        <v>5.4637000000000002</v>
      </c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>
        <v>0.62429999999999997</v>
      </c>
      <c r="DS34" s="5">
        <v>0.67689999999999995</v>
      </c>
      <c r="DT34" s="5">
        <v>0.29220000000000002</v>
      </c>
      <c r="DU34" s="5">
        <v>2.3E-3</v>
      </c>
      <c r="DV34" s="5">
        <v>0.8659</v>
      </c>
      <c r="DW34" s="5">
        <v>0.4385</v>
      </c>
      <c r="DX34" s="5">
        <v>1</v>
      </c>
      <c r="DY34" s="5">
        <v>10.864599999999999</v>
      </c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>
        <v>0.65600000000000003</v>
      </c>
      <c r="EQ34" s="4">
        <v>0.74270000000000003</v>
      </c>
      <c r="ER34" s="4">
        <v>0.25059999999999999</v>
      </c>
      <c r="ES34" s="4">
        <v>2.2599999999999999E-2</v>
      </c>
      <c r="ET34" s="4">
        <v>0.7944</v>
      </c>
      <c r="EU34" s="4">
        <v>0.40739999999999998</v>
      </c>
      <c r="EV34" s="4">
        <v>0.99909999999999999</v>
      </c>
      <c r="EW34" s="4">
        <v>3.2071000000000001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0.64524000000000004</v>
      </c>
      <c r="II34" s="4">
        <f t="shared" si="1"/>
        <v>0.72080000000000011</v>
      </c>
      <c r="IJ34" s="4">
        <f t="shared" si="2"/>
        <v>0.26279999999999998</v>
      </c>
      <c r="IK34" s="4">
        <f t="shared" si="3"/>
        <v>1.5090000000000001E-2</v>
      </c>
      <c r="IL34" s="4">
        <f t="shared" si="4"/>
        <v>0.81834999999999991</v>
      </c>
      <c r="IM34" s="4">
        <f t="shared" si="5"/>
        <v>0.42424000000000001</v>
      </c>
      <c r="IN34" s="4">
        <f t="shared" si="6"/>
        <v>0.99736000000000014</v>
      </c>
      <c r="IO34" s="4">
        <f t="shared" si="7"/>
        <v>6.9152200000000006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k=20,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k=20,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k=20,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r=0.1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>
        <v>0.64759999999999995</v>
      </c>
      <c r="BG35" s="5">
        <v>0.72460000000000002</v>
      </c>
      <c r="BH35" s="5">
        <v>0.26190000000000002</v>
      </c>
      <c r="BI35" s="5">
        <v>9.1999999999999998E-3</v>
      </c>
      <c r="BJ35" s="5">
        <v>0.86009999999999998</v>
      </c>
      <c r="BK35" s="5">
        <v>0.62790000000000001</v>
      </c>
      <c r="BL35" s="5">
        <v>1</v>
      </c>
      <c r="BM35" s="5">
        <v>5.0000999999999998</v>
      </c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>
        <v>0.62919999999999998</v>
      </c>
      <c r="DS35" s="5">
        <v>0.6855</v>
      </c>
      <c r="DT35" s="5">
        <v>0.29249999999999998</v>
      </c>
      <c r="DU35" s="5">
        <v>1.6000000000000001E-3</v>
      </c>
      <c r="DV35" s="5">
        <v>0.8821</v>
      </c>
      <c r="DW35" s="5">
        <v>0.65190000000000003</v>
      </c>
      <c r="DX35" s="5">
        <v>1</v>
      </c>
      <c r="DY35" s="5">
        <v>10.4603</v>
      </c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>
        <v>0.66500000000000004</v>
      </c>
      <c r="EQ35" s="4">
        <v>0.76519999999999999</v>
      </c>
      <c r="ER35" s="4">
        <v>0.23569999999999999</v>
      </c>
      <c r="ES35" s="4">
        <v>1.6799999999999999E-2</v>
      </c>
      <c r="ET35" s="4">
        <v>0.82720000000000005</v>
      </c>
      <c r="EU35" s="4">
        <v>0.57340000000000002</v>
      </c>
      <c r="EV35" s="4">
        <v>0.99980000000000002</v>
      </c>
      <c r="EW35" s="4">
        <v>3.0293999999999999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0.65335999999999994</v>
      </c>
      <c r="II35" s="4">
        <f t="shared" si="1"/>
        <v>0.74036000000000013</v>
      </c>
      <c r="IJ35" s="4">
        <f t="shared" si="2"/>
        <v>0.25309000000000004</v>
      </c>
      <c r="IK35" s="4">
        <f t="shared" si="3"/>
        <v>1.2930000000000002E-2</v>
      </c>
      <c r="IL35" s="4">
        <f t="shared" si="4"/>
        <v>0.83533000000000013</v>
      </c>
      <c r="IM35" s="4">
        <f t="shared" si="5"/>
        <v>0.62456</v>
      </c>
      <c r="IN35" s="4">
        <f t="shared" si="6"/>
        <v>0.99757999999999991</v>
      </c>
      <c r="IO35" s="4">
        <f t="shared" si="7"/>
        <v>6.2118900000000004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k=20,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k=20,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k=20,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r=0.1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x14ac:dyDescent="0.2">
      <c r="A36" s="1" t="s">
        <v>221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>
        <v>0.64780000000000004</v>
      </c>
      <c r="BG36" s="5">
        <v>0.72540000000000004</v>
      </c>
      <c r="BH36" s="5">
        <v>0.26500000000000001</v>
      </c>
      <c r="BI36" s="5">
        <v>9.2999999999999992E-3</v>
      </c>
      <c r="BJ36" s="5">
        <v>0.85940000000000005</v>
      </c>
      <c r="BK36" s="5">
        <v>0.62570000000000003</v>
      </c>
      <c r="BL36" s="5">
        <v>1</v>
      </c>
      <c r="BM36" s="5">
        <v>5.0479000000000003</v>
      </c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>
        <v>0.62890000000000001</v>
      </c>
      <c r="DS36" s="5">
        <v>0.68400000000000005</v>
      </c>
      <c r="DT36" s="5">
        <v>0.2944</v>
      </c>
      <c r="DU36" s="5">
        <v>1.6000000000000001E-3</v>
      </c>
      <c r="DV36" s="5">
        <v>0.87929999999999997</v>
      </c>
      <c r="DW36" s="5">
        <v>0.64859999999999995</v>
      </c>
      <c r="DX36" s="5">
        <v>1</v>
      </c>
      <c r="DY36" s="5">
        <v>8.9536999999999995</v>
      </c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5">
        <v>0.64810000000000001</v>
      </c>
      <c r="EI36" s="5">
        <v>0.72660000000000002</v>
      </c>
      <c r="EJ36" s="5">
        <v>0.26450000000000001</v>
      </c>
      <c r="EK36" s="5">
        <v>9.2999999999999992E-3</v>
      </c>
      <c r="EL36" s="5">
        <v>0.85919999999999996</v>
      </c>
      <c r="EM36" s="5">
        <v>0.62549999999999994</v>
      </c>
      <c r="EN36" s="5">
        <v>1</v>
      </c>
      <c r="EO36" s="5">
        <v>4.6973000000000003</v>
      </c>
      <c r="EP36" s="4">
        <v>0.6653</v>
      </c>
      <c r="EQ36" s="4">
        <v>0.76690000000000003</v>
      </c>
      <c r="ER36" s="4">
        <v>0.23580000000000001</v>
      </c>
      <c r="ES36" s="4">
        <v>1.6799999999999999E-2</v>
      </c>
      <c r="ET36" s="4">
        <v>0.82589999999999997</v>
      </c>
      <c r="EU36" s="4">
        <v>0.5716</v>
      </c>
      <c r="EV36" s="4">
        <v>0.99980000000000002</v>
      </c>
      <c r="EW36" s="4">
        <v>3.0804999999999998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>
        <f t="shared" si="0"/>
        <v>0.64573999999999998</v>
      </c>
      <c r="II36" s="4">
        <f t="shared" si="1"/>
        <v>0.72178000000000009</v>
      </c>
      <c r="IJ36" s="4">
        <f t="shared" si="2"/>
        <v>0.26832</v>
      </c>
      <c r="IK36" s="4">
        <f t="shared" si="3"/>
        <v>8.3800000000000003E-3</v>
      </c>
      <c r="IL36" s="4">
        <f t="shared" si="4"/>
        <v>0.85929999999999995</v>
      </c>
      <c r="IM36" s="4">
        <f t="shared" si="5"/>
        <v>0.62212000000000001</v>
      </c>
      <c r="IN36" s="4">
        <f t="shared" si="6"/>
        <v>0.99996000000000007</v>
      </c>
      <c r="IO36" s="4">
        <f t="shared" si="7"/>
        <v>5.9086400000000001</v>
      </c>
      <c r="IP36" s="1" t="str" cm="1">
        <f t="array" aca="1" ref="IP36" ca="1">CONCATENATE(INDIRECT(ADDRESS(1,MATCH(_xlfn.MINIFS(B36:IG36,metrics.rec,"MAE"),B36:IG36,0)+1)), ", ", INDIRECT(ADDRESS(2,MATCH(_xlfn.MINIFS(B36:IG36,metrics.rec,"MAE"),B36:IG36,0)+1)))</f>
        <v>k=20, r=0.1</v>
      </c>
      <c r="IQ36" s="1" t="str" cm="1">
        <f t="array" aca="1" ref="IQ36" ca="1">CONCATENATE(INDIRECT(ADDRESS(1,MATCH(_xlfn.MINIFS(B36:IG36,metrics.rec,"MSE"),B36:IG36,0)+1)), ", ", INDIRECT(ADDRESS(2,MATCH(_xlfn.MINIFS(B36:IG36,metrics.rec,"MSE"),B36:IG36,0)+1)))</f>
        <v>k=20, r=0.1</v>
      </c>
      <c r="IR36" s="1" t="str" cm="1">
        <f t="array" aca="1" ref="IR36" ca="1">CONCATENATE(INDIRECT(ADDRESS(1,MATCH(_xlfn.MAXIFS(B36:IG36,metrics.rec,"R"),B36:IG36,0)+1)), ", ", INDIRECT(ADDRESS(2,MATCH(_xlfn.MAXIFS(B36:IG36,metrics.rec,"R"),B36:IG36,0)+1)))</f>
        <v>k=20, r=0.1</v>
      </c>
      <c r="IS36" s="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r=0.7</v>
      </c>
      <c r="IT36" s="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r=0.1</v>
      </c>
      <c r="IU36" s="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r=0.1</v>
      </c>
      <c r="IV36" s="1" t="str" cm="1">
        <f t="array" aca="1" ref="IV36" ca="1">CONCATENATE(INDIRECT(ADDRESS(1,MATCH(_xlfn.MAXIFS(B36:IG36,metrics.rec,"Recatio"),B36:IG36,0)+1)), ", ", INDIRECT(ADDRESS(2,MATCH(_xlfn.MAXIFS(B36:IG36,metrics.rec,"Recatio"),B36:IG36,0)+1)))</f>
        <v>k=10, r=0.5</v>
      </c>
      <c r="IW36" s="1" t="str" cm="1">
        <f t="array" aca="1" ref="IW36" ca="1">CONCATENATE(INDIRECT(ADDRESS(1,MATCH(_xlfn.MINIFS(B36:IG36,metrics.rec,"Time"),B36:IG36,0)+1)), ", ", INDIRECT(ADDRESS(2,MATCH(_xlfn.MINIFS(B36:IG36,metrics.rec,"Time"),B36:IG36,0)+1)))</f>
        <v>k=20, r=0.7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>
        <v>0.66210000000000002</v>
      </c>
      <c r="BG37" s="5">
        <v>0.76290000000000002</v>
      </c>
      <c r="BH37" s="5">
        <v>0.20430000000000001</v>
      </c>
      <c r="BI37" s="5">
        <v>2.3E-2</v>
      </c>
      <c r="BJ37" s="5">
        <v>0.81910000000000005</v>
      </c>
      <c r="BK37" s="5">
        <v>0.24010000000000001</v>
      </c>
      <c r="BL37" s="5">
        <v>1</v>
      </c>
      <c r="BM37" s="5">
        <v>1.8584000000000001</v>
      </c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0"/>
      <c r="CU37" s="10"/>
      <c r="CV37" s="10"/>
      <c r="CW37" s="10"/>
      <c r="CX37" s="10"/>
      <c r="CY37" s="10"/>
      <c r="CZ37" s="10"/>
      <c r="DA37" s="10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>
        <v>0.64080000000000004</v>
      </c>
      <c r="DS37" s="5">
        <v>0.71609999999999996</v>
      </c>
      <c r="DT37" s="5">
        <v>0.25269999999999998</v>
      </c>
      <c r="DU37" s="5">
        <v>4.1000000000000003E-3</v>
      </c>
      <c r="DV37" s="5">
        <v>0.85709999999999997</v>
      </c>
      <c r="DW37" s="5">
        <v>0.24529999999999999</v>
      </c>
      <c r="DX37" s="5">
        <v>1</v>
      </c>
      <c r="DY37" s="5">
        <v>2.4468999999999999</v>
      </c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>
        <v>0.68420000000000003</v>
      </c>
      <c r="EQ37" s="4">
        <v>0.81259999999999999</v>
      </c>
      <c r="ER37" s="4">
        <v>0.16470000000000001</v>
      </c>
      <c r="ES37" s="4">
        <v>3.39E-2</v>
      </c>
      <c r="ET37" s="4">
        <v>0.76339999999999997</v>
      </c>
      <c r="EU37" s="4">
        <v>0.26140000000000002</v>
      </c>
      <c r="EV37" s="4">
        <v>0.99990000000000001</v>
      </c>
      <c r="EW37" s="4">
        <v>1.5215000000000001</v>
      </c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0.66810909090909076</v>
      </c>
      <c r="II37" s="4">
        <f t="shared" si="1"/>
        <v>0.77700000000000002</v>
      </c>
      <c r="IJ37" s="4">
        <f t="shared" si="2"/>
        <v>0.20007272727272724</v>
      </c>
      <c r="IK37" s="4">
        <f t="shared" si="3"/>
        <v>2.1590909090909088E-2</v>
      </c>
      <c r="IL37" s="4">
        <f t="shared" si="4"/>
        <v>0.79643636363636361</v>
      </c>
      <c r="IM37" s="4">
        <f t="shared" si="5"/>
        <v>0.2452</v>
      </c>
      <c r="IN37" s="4">
        <f t="shared" si="6"/>
        <v>0.99817272727272732</v>
      </c>
      <c r="IO37" s="4">
        <f t="shared" si="7"/>
        <v>2.2378727272727272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k=20,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k=20,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r=0.7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>
        <v>0.74650000000000005</v>
      </c>
      <c r="BG38" s="5">
        <v>0.94489999999999996</v>
      </c>
      <c r="BH38" s="5">
        <v>9.7299999999999998E-2</v>
      </c>
      <c r="BI38" s="5">
        <v>1.5100000000000001E-2</v>
      </c>
      <c r="BJ38" s="5">
        <v>0.45929999999999999</v>
      </c>
      <c r="BK38" s="5">
        <v>0.2044</v>
      </c>
      <c r="BL38" s="5">
        <v>1</v>
      </c>
      <c r="BM38" s="5">
        <v>1.7358</v>
      </c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0"/>
      <c r="CU38" s="10"/>
      <c r="CV38" s="10"/>
      <c r="CW38" s="10"/>
      <c r="CX38" s="10"/>
      <c r="CY38" s="10"/>
      <c r="CZ38" s="10"/>
      <c r="DA38" s="10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>
        <v>0.6996</v>
      </c>
      <c r="DS38" s="5">
        <v>0.83050000000000002</v>
      </c>
      <c r="DT38" s="5">
        <v>0.10390000000000001</v>
      </c>
      <c r="DU38" s="5">
        <v>4.0000000000000001E-3</v>
      </c>
      <c r="DV38" s="5">
        <v>0.56899999999999995</v>
      </c>
      <c r="DW38" s="5">
        <v>0.16550000000000001</v>
      </c>
      <c r="DX38" s="5">
        <v>1</v>
      </c>
      <c r="DY38" s="5">
        <v>2.3502999999999998</v>
      </c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>
        <v>0.74870000000000003</v>
      </c>
      <c r="EQ38" s="4">
        <v>0.9617</v>
      </c>
      <c r="ER38" s="4">
        <v>0.12479999999999999</v>
      </c>
      <c r="ES38" s="4">
        <v>0.02</v>
      </c>
      <c r="ET38" s="4">
        <v>0.46479999999999999</v>
      </c>
      <c r="EU38" s="4">
        <v>0.2697</v>
      </c>
      <c r="EV38" s="4">
        <v>0.99990000000000001</v>
      </c>
      <c r="EW38" s="4">
        <v>1.2896000000000001</v>
      </c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0.73588181818181819</v>
      </c>
      <c r="II38" s="4">
        <f t="shared" si="1"/>
        <v>0.92400909090909089</v>
      </c>
      <c r="IJ38" s="4">
        <f t="shared" si="2"/>
        <v>0.10544545454545454</v>
      </c>
      <c r="IK38" s="4">
        <f t="shared" si="3"/>
        <v>1.609090909090909E-2</v>
      </c>
      <c r="IL38" s="4">
        <f t="shared" si="4"/>
        <v>0.49121818181818183</v>
      </c>
      <c r="IM38" s="4">
        <f t="shared" si="5"/>
        <v>0.20444000000000001</v>
      </c>
      <c r="IN38" s="4">
        <f t="shared" si="6"/>
        <v>0.99784545454545459</v>
      </c>
      <c r="IO38" s="4">
        <f t="shared" si="7"/>
        <v>2.0305272727272725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r=0.7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>
        <v>0.72250000000000003</v>
      </c>
      <c r="BG39" s="5">
        <v>0.89590000000000003</v>
      </c>
      <c r="BH39" s="5">
        <v>0.14610000000000001</v>
      </c>
      <c r="BI39" s="5">
        <v>1.5100000000000001E-2</v>
      </c>
      <c r="BJ39" s="5">
        <v>0.53359999999999996</v>
      </c>
      <c r="BK39" s="5">
        <v>0.2384</v>
      </c>
      <c r="BL39" s="5">
        <v>0.99770000000000003</v>
      </c>
      <c r="BM39" s="5">
        <v>1.9193</v>
      </c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>
        <v>0.6734</v>
      </c>
      <c r="DS39" s="5">
        <v>0.78380000000000005</v>
      </c>
      <c r="DT39" s="5">
        <v>0.17280000000000001</v>
      </c>
      <c r="DU39" s="5">
        <v>3.8999999999999998E-3</v>
      </c>
      <c r="DV39" s="5">
        <v>0.65600000000000003</v>
      </c>
      <c r="DW39" s="5">
        <v>0.1983</v>
      </c>
      <c r="DX39" s="5">
        <v>0.99829999999999997</v>
      </c>
      <c r="DY39" s="5">
        <v>2.3656000000000001</v>
      </c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>
        <v>0.73899999999999999</v>
      </c>
      <c r="EQ39" s="4">
        <v>0.94059999999999999</v>
      </c>
      <c r="ER39" s="4">
        <v>0.12970000000000001</v>
      </c>
      <c r="ES39" s="4">
        <v>1.9E-2</v>
      </c>
      <c r="ET39" s="4">
        <v>0.50680000000000003</v>
      </c>
      <c r="EU39" s="4">
        <v>0.31</v>
      </c>
      <c r="EV39" s="4">
        <v>0.99309999999999998</v>
      </c>
      <c r="EW39" s="4">
        <v>1.3012999999999999</v>
      </c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0.71717500000000001</v>
      </c>
      <c r="II39" s="4">
        <f t="shared" si="1"/>
        <v>0.88679166666666676</v>
      </c>
      <c r="IJ39" s="4">
        <f t="shared" si="2"/>
        <v>0.13663333333333333</v>
      </c>
      <c r="IK39" s="4">
        <f t="shared" si="3"/>
        <v>1.5866666666666664E-2</v>
      </c>
      <c r="IL39" s="4">
        <f t="shared" si="4"/>
        <v>0.55887500000000001</v>
      </c>
      <c r="IM39" s="4">
        <f t="shared" si="5"/>
        <v>0.23885000000000001</v>
      </c>
      <c r="IN39" s="4">
        <f t="shared" si="6"/>
        <v>0.98726666666666674</v>
      </c>
      <c r="IO39" s="4">
        <f t="shared" si="7"/>
        <v>2.0172083333333335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k=20,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r=0.7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>
        <v>0.70409999999999995</v>
      </c>
      <c r="BG40" s="5">
        <v>0.85070000000000001</v>
      </c>
      <c r="BH40" s="5">
        <v>0.1565</v>
      </c>
      <c r="BI40" s="5">
        <v>1.49E-2</v>
      </c>
      <c r="BJ40" s="5">
        <v>0.59350000000000003</v>
      </c>
      <c r="BK40" s="5">
        <v>0.26850000000000002</v>
      </c>
      <c r="BL40" s="5">
        <v>1</v>
      </c>
      <c r="BM40" s="5">
        <v>1.7174</v>
      </c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>
        <v>0.66790000000000005</v>
      </c>
      <c r="DS40" s="5">
        <v>0.76300000000000001</v>
      </c>
      <c r="DT40" s="5">
        <v>0.16919999999999999</v>
      </c>
      <c r="DU40" s="5">
        <v>3.5999999999999999E-3</v>
      </c>
      <c r="DV40" s="5">
        <v>0.6976</v>
      </c>
      <c r="DW40" s="5">
        <v>0.22620000000000001</v>
      </c>
      <c r="DX40" s="5">
        <v>1</v>
      </c>
      <c r="DY40" s="5">
        <v>2.3586999999999998</v>
      </c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>
        <v>0.72260000000000002</v>
      </c>
      <c r="EQ40" s="4">
        <v>0.9002</v>
      </c>
      <c r="ER40" s="4">
        <v>0.16039999999999999</v>
      </c>
      <c r="ES40" s="4">
        <v>1.9699999999999999E-2</v>
      </c>
      <c r="ET40" s="4">
        <v>0.56379999999999997</v>
      </c>
      <c r="EU40" s="4">
        <v>0.33229999999999998</v>
      </c>
      <c r="EV40" s="4">
        <v>0.99990000000000001</v>
      </c>
      <c r="EW40" s="4">
        <v>1.3065</v>
      </c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0.70056363636363639</v>
      </c>
      <c r="II40" s="4">
        <f t="shared" ref="II40:II74" si="9">AVERAGEIFS(B40:IG40,metrics.rec,"MSE")</f>
        <v>0.84393636363636348</v>
      </c>
      <c r="IJ40" s="4">
        <f t="shared" ref="IJ40:IJ74" si="10">AVERAGEIFS(B40:IG40,metrics.rec,"R")</f>
        <v>0.16033636363636364</v>
      </c>
      <c r="IK40" s="4">
        <f t="shared" ref="IK40:IK74" si="11">AVERAGEIFS(B40:IG40,metrics.rec,"Precision")</f>
        <v>1.5909090909090911E-2</v>
      </c>
      <c r="IL40" s="4">
        <f t="shared" ref="IL40:IL74" si="12">AVERAGEIFS(B40:IG40,metrics.rec,"Recall")</f>
        <v>0.61164545454545471</v>
      </c>
      <c r="IM40" s="4">
        <f t="shared" ref="IM40:IM74" si="13">AVERAGEIFS(B40:IG40,metrics.rec,"Coverage")</f>
        <v>0.26766666666666666</v>
      </c>
      <c r="IN40" s="4">
        <f t="shared" ref="IN40:IN74" si="14">AVERAGEIFS(B40:IG40,metrics.rec,"Recatio")</f>
        <v>0.99784545454545459</v>
      </c>
      <c r="IO40" s="4">
        <f t="shared" ref="IO40:IO74" si="15">AVERAGEIFS(B40:IG40,metrics.rec,"Time")</f>
        <v>2.0480818181818177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r=0.7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>
        <v>0.66180000000000005</v>
      </c>
      <c r="BG41" s="5">
        <v>0.77039999999999997</v>
      </c>
      <c r="BH41" s="5">
        <v>0.23569999999999999</v>
      </c>
      <c r="BI41" s="5">
        <v>1.0200000000000001E-2</v>
      </c>
      <c r="BJ41" s="5">
        <v>0.83699999999999997</v>
      </c>
      <c r="BK41" s="5">
        <v>0.55510000000000004</v>
      </c>
      <c r="BL41" s="5">
        <v>1</v>
      </c>
      <c r="BM41" s="5">
        <v>1.9887999999999999</v>
      </c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>
        <v>0.64359999999999995</v>
      </c>
      <c r="DS41" s="5">
        <v>0.73119999999999996</v>
      </c>
      <c r="DT41" s="5">
        <v>0.28939999999999999</v>
      </c>
      <c r="DU41" s="5">
        <v>1.6999999999999999E-3</v>
      </c>
      <c r="DV41" s="5">
        <v>0.873</v>
      </c>
      <c r="DW41" s="5">
        <v>0.60219999999999996</v>
      </c>
      <c r="DX41" s="5">
        <v>1</v>
      </c>
      <c r="DY41" s="5">
        <v>2.5853999999999999</v>
      </c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>
        <v>0.68530000000000002</v>
      </c>
      <c r="EQ41" s="4">
        <v>0.82130000000000003</v>
      </c>
      <c r="ER41" s="4">
        <v>0.1139</v>
      </c>
      <c r="ES41" s="4">
        <v>1.9199999999999998E-2</v>
      </c>
      <c r="ET41" s="4">
        <v>0.74509999999999998</v>
      </c>
      <c r="EU41" s="4">
        <v>0.44940000000000002</v>
      </c>
      <c r="EV41" s="4">
        <v>0.99560000000000004</v>
      </c>
      <c r="EW41" s="4">
        <v>1.3118000000000001</v>
      </c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0.67591000000000001</v>
      </c>
      <c r="II41" s="4">
        <f t="shared" si="9"/>
        <v>0.80363000000000007</v>
      </c>
      <c r="IJ41" s="4">
        <f t="shared" si="10"/>
        <v>0.19926999999999997</v>
      </c>
      <c r="IK41" s="4">
        <f t="shared" si="11"/>
        <v>1.4180000000000002E-2</v>
      </c>
      <c r="IL41" s="4">
        <f t="shared" si="12"/>
        <v>0.76995000000000013</v>
      </c>
      <c r="IM41" s="4">
        <f t="shared" si="13"/>
        <v>0.54865999999999993</v>
      </c>
      <c r="IN41" s="4">
        <f t="shared" si="14"/>
        <v>0.97300999999999982</v>
      </c>
      <c r="IO41" s="4">
        <f t="shared" si="15"/>
        <v>2.3142900000000002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k=20,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k=20, r=0.1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k=20,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r=0.1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>
        <v>0.66279999999999994</v>
      </c>
      <c r="BG42" s="5">
        <v>0.77690000000000003</v>
      </c>
      <c r="BH42" s="5">
        <v>0.25419999999999998</v>
      </c>
      <c r="BI42" s="5">
        <v>1.04E-2</v>
      </c>
      <c r="BJ42" s="5">
        <v>0.84899999999999998</v>
      </c>
      <c r="BK42" s="5">
        <v>0.5524</v>
      </c>
      <c r="BL42" s="5">
        <v>1</v>
      </c>
      <c r="BM42" s="5">
        <v>2.0484</v>
      </c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>
        <v>0.64180000000000004</v>
      </c>
      <c r="DS42" s="5">
        <v>0.73099999999999998</v>
      </c>
      <c r="DT42" s="5">
        <v>0.29709999999999998</v>
      </c>
      <c r="DU42" s="5">
        <v>1.6999999999999999E-3</v>
      </c>
      <c r="DV42" s="5">
        <v>0.87780000000000002</v>
      </c>
      <c r="DW42" s="5">
        <v>0.59289999999999998</v>
      </c>
      <c r="DX42" s="5">
        <v>1</v>
      </c>
      <c r="DY42" s="5">
        <v>2.5931000000000002</v>
      </c>
      <c r="DZ42" s="4">
        <v>0.65249999999999997</v>
      </c>
      <c r="EA42" s="4">
        <v>0.75429999999999997</v>
      </c>
      <c r="EB42" s="4">
        <v>0.28349999999999997</v>
      </c>
      <c r="EC42" s="4">
        <v>5.4000000000000003E-3</v>
      </c>
      <c r="ED42" s="4">
        <v>0.8679</v>
      </c>
      <c r="EE42" s="4">
        <v>0.57569999999999999</v>
      </c>
      <c r="EF42" s="4">
        <v>1</v>
      </c>
      <c r="EG42" s="4">
        <v>3.0445000000000002</v>
      </c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>
        <v>0.68440000000000001</v>
      </c>
      <c r="EQ42" s="4">
        <v>0.82540000000000002</v>
      </c>
      <c r="ER42" s="4">
        <v>0.2109</v>
      </c>
      <c r="ES42" s="4">
        <v>1.8599999999999998E-2</v>
      </c>
      <c r="ET42" s="4">
        <v>0.8044</v>
      </c>
      <c r="EU42" s="4">
        <v>0.50329999999999997</v>
      </c>
      <c r="EV42" s="4">
        <v>0.99990000000000001</v>
      </c>
      <c r="EW42" s="4">
        <v>1.3824000000000001</v>
      </c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0.66938000000000009</v>
      </c>
      <c r="II42" s="4">
        <f t="shared" si="9"/>
        <v>0.7916700000000001</v>
      </c>
      <c r="IJ42" s="4">
        <f t="shared" si="10"/>
        <v>0.24484999999999996</v>
      </c>
      <c r="IK42" s="4">
        <f t="shared" si="11"/>
        <v>1.329E-2</v>
      </c>
      <c r="IL42" s="4">
        <f t="shared" si="12"/>
        <v>0.82181999999999999</v>
      </c>
      <c r="IM42" s="4">
        <f t="shared" si="13"/>
        <v>0.55513999999999997</v>
      </c>
      <c r="IN42" s="4">
        <f t="shared" si="14"/>
        <v>0.99777000000000005</v>
      </c>
      <c r="IO42" s="4">
        <f t="shared" si="15"/>
        <v>2.24248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k=20,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k=20, r=0.1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k=20,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r=0.1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>
        <v>0.66220000000000001</v>
      </c>
      <c r="BG43" s="5">
        <v>0.77569999999999995</v>
      </c>
      <c r="BH43" s="5">
        <v>0.26100000000000001</v>
      </c>
      <c r="BI43" s="5">
        <v>9.9000000000000008E-3</v>
      </c>
      <c r="BJ43" s="5">
        <v>0.85089999999999999</v>
      </c>
      <c r="BK43" s="5">
        <v>0.57930000000000004</v>
      </c>
      <c r="BL43" s="5">
        <v>1</v>
      </c>
      <c r="BM43" s="5">
        <v>2.6456</v>
      </c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>
        <v>0.64319999999999999</v>
      </c>
      <c r="DS43" s="5">
        <v>0.73350000000000004</v>
      </c>
      <c r="DT43" s="5">
        <v>0.29380000000000001</v>
      </c>
      <c r="DU43" s="5">
        <v>1.6999999999999999E-3</v>
      </c>
      <c r="DV43" s="5">
        <v>0.87739999999999996</v>
      </c>
      <c r="DW43" s="5">
        <v>0.61450000000000005</v>
      </c>
      <c r="DX43" s="5">
        <v>1</v>
      </c>
      <c r="DY43" s="5">
        <v>2.5949</v>
      </c>
      <c r="DZ43" s="4">
        <v>0.65339999999999998</v>
      </c>
      <c r="EA43" s="4">
        <v>0.75539999999999996</v>
      </c>
      <c r="EB43" s="4">
        <v>0.28129999999999999</v>
      </c>
      <c r="EC43" s="4">
        <v>5.1999999999999998E-3</v>
      </c>
      <c r="ED43" s="4">
        <v>0.86839999999999995</v>
      </c>
      <c r="EE43" s="4">
        <v>0.59960000000000002</v>
      </c>
      <c r="EF43" s="4">
        <v>1</v>
      </c>
      <c r="EG43" s="4">
        <v>3.0678999999999998</v>
      </c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>
        <v>0.68200000000000005</v>
      </c>
      <c r="EQ43" s="4">
        <v>0.81930000000000003</v>
      </c>
      <c r="ER43" s="4">
        <v>0.21870000000000001</v>
      </c>
      <c r="ES43" s="4">
        <v>1.7899999999999999E-2</v>
      </c>
      <c r="ET43" s="4">
        <v>0.81020000000000003</v>
      </c>
      <c r="EU43" s="4">
        <v>0.52629999999999999</v>
      </c>
      <c r="EV43" s="4">
        <v>0.99990000000000001</v>
      </c>
      <c r="EW43" s="4">
        <v>1.4021999999999999</v>
      </c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0.66703333333333348</v>
      </c>
      <c r="II43" s="4">
        <f t="shared" si="9"/>
        <v>0.78599999999999992</v>
      </c>
      <c r="IJ43" s="4">
        <f t="shared" si="10"/>
        <v>0.2495333333333333</v>
      </c>
      <c r="IK43" s="4">
        <f t="shared" si="11"/>
        <v>1.2524999999999996E-2</v>
      </c>
      <c r="IL43" s="4">
        <f t="shared" si="12"/>
        <v>0.82873333333333343</v>
      </c>
      <c r="IM43" s="4">
        <f t="shared" si="13"/>
        <v>0.57933333333333337</v>
      </c>
      <c r="IN43" s="4">
        <f t="shared" si="14"/>
        <v>0.99802500000000005</v>
      </c>
      <c r="IO43" s="4">
        <f t="shared" si="15"/>
        <v>2.3204666666666669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k=20,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k=20, r=0.1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k=20,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r=0.1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>
        <v>0.68489999999999995</v>
      </c>
      <c r="BG44" s="5">
        <v>0.8256</v>
      </c>
      <c r="BH44" s="5">
        <v>0.22059999999999999</v>
      </c>
      <c r="BI44" s="5">
        <v>9.1999999999999998E-3</v>
      </c>
      <c r="BJ44" s="5">
        <v>0.83699999999999997</v>
      </c>
      <c r="BK44" s="5">
        <v>0.6129</v>
      </c>
      <c r="BL44" s="5">
        <v>1</v>
      </c>
      <c r="BM44" s="5">
        <v>3.8229000000000002</v>
      </c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>
        <v>0.66739999999999999</v>
      </c>
      <c r="DS44" s="5">
        <v>0.78369999999999995</v>
      </c>
      <c r="DT44" s="5">
        <v>0.2427</v>
      </c>
      <c r="DU44" s="5">
        <v>1.6000000000000001E-3</v>
      </c>
      <c r="DV44" s="5">
        <v>0.8659</v>
      </c>
      <c r="DW44" s="5">
        <v>0.62660000000000005</v>
      </c>
      <c r="DX44" s="5">
        <v>1</v>
      </c>
      <c r="DY44" s="5">
        <v>7.3822000000000001</v>
      </c>
      <c r="DZ44" s="4">
        <v>0.67810000000000004</v>
      </c>
      <c r="EA44" s="4">
        <v>0.80900000000000005</v>
      </c>
      <c r="EB44" s="4">
        <v>0.23250000000000001</v>
      </c>
      <c r="EC44" s="4">
        <v>4.8999999999999998E-3</v>
      </c>
      <c r="ED44" s="4">
        <v>0.85629999999999995</v>
      </c>
      <c r="EE44" s="4">
        <v>0.62039999999999995</v>
      </c>
      <c r="EF44" s="4">
        <v>1</v>
      </c>
      <c r="EG44" s="4">
        <v>6.2526000000000002</v>
      </c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>
        <v>0.7</v>
      </c>
      <c r="EQ44" s="4">
        <v>0.86129999999999995</v>
      </c>
      <c r="ER44" s="4">
        <v>0.2009</v>
      </c>
      <c r="ES44" s="4">
        <v>1.5299999999999999E-2</v>
      </c>
      <c r="ET44" s="4">
        <v>0.79879999999999995</v>
      </c>
      <c r="EU44" s="4">
        <v>0.60599999999999998</v>
      </c>
      <c r="EV44" s="4">
        <v>0.99839999999999995</v>
      </c>
      <c r="EW44" s="4">
        <v>2.4032</v>
      </c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0.68930999999999998</v>
      </c>
      <c r="II44" s="4">
        <f t="shared" si="9"/>
        <v>0.83528999999999987</v>
      </c>
      <c r="IJ44" s="4">
        <f t="shared" si="10"/>
        <v>0.21347999999999998</v>
      </c>
      <c r="IK44" s="4">
        <f t="shared" si="11"/>
        <v>1.0150000000000001E-2</v>
      </c>
      <c r="IL44" s="4">
        <f t="shared" si="12"/>
        <v>0.82211999999999996</v>
      </c>
      <c r="IM44" s="4">
        <f t="shared" si="13"/>
        <v>0.61639999999999995</v>
      </c>
      <c r="IN44" s="4">
        <f t="shared" si="14"/>
        <v>0.99565000000000003</v>
      </c>
      <c r="IO44" s="4">
        <f t="shared" si="15"/>
        <v>5.0444899999999997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k=20,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k=20, r=0.1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r=0.1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>
        <v>0.73309999999999997</v>
      </c>
      <c r="BG45" s="5">
        <v>0.90959999999999996</v>
      </c>
      <c r="BH45" s="5">
        <v>7.6399999999999996E-2</v>
      </c>
      <c r="BI45" s="5">
        <v>1.6199999999999999E-2</v>
      </c>
      <c r="BJ45" s="5">
        <v>0.60809999999999997</v>
      </c>
      <c r="BK45" s="5">
        <v>0.25259999999999999</v>
      </c>
      <c r="BL45" s="5">
        <v>1</v>
      </c>
      <c r="BM45" s="5">
        <v>2.0941000000000001</v>
      </c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>
        <v>0.71499999999999997</v>
      </c>
      <c r="DS45" s="5">
        <v>0.85740000000000005</v>
      </c>
      <c r="DT45" s="5">
        <v>0.11169999999999999</v>
      </c>
      <c r="DU45" s="5">
        <v>3.3999999999999998E-3</v>
      </c>
      <c r="DV45" s="5">
        <v>0.64339999999999997</v>
      </c>
      <c r="DW45" s="5">
        <v>0.2238</v>
      </c>
      <c r="DX45" s="5">
        <v>1</v>
      </c>
      <c r="DY45" s="5">
        <v>2.6393</v>
      </c>
      <c r="DZ45" s="4">
        <v>0.7248</v>
      </c>
      <c r="EA45" s="4">
        <v>0.88660000000000005</v>
      </c>
      <c r="EB45" s="4">
        <v>0.1004</v>
      </c>
      <c r="EC45" s="4">
        <v>9.2999999999999992E-3</v>
      </c>
      <c r="ED45" s="4">
        <v>0.62439999999999996</v>
      </c>
      <c r="EE45" s="4">
        <v>0.2404</v>
      </c>
      <c r="EF45" s="4">
        <v>1</v>
      </c>
      <c r="EG45" s="4">
        <v>2.9775</v>
      </c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>
        <v>0.75049999999999994</v>
      </c>
      <c r="EQ45" s="4">
        <v>0.95489999999999997</v>
      </c>
      <c r="ER45" s="4">
        <v>3.7400000000000003E-2</v>
      </c>
      <c r="ES45" s="4">
        <v>2.7400000000000001E-2</v>
      </c>
      <c r="ET45" s="4">
        <v>0.56659999999999999</v>
      </c>
      <c r="EU45" s="4">
        <v>0.24010000000000001</v>
      </c>
      <c r="EV45" s="4">
        <v>0.99990000000000001</v>
      </c>
      <c r="EW45" s="4">
        <v>1.5255000000000001</v>
      </c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0.73744999999999994</v>
      </c>
      <c r="II45" s="4">
        <f t="shared" si="9"/>
        <v>0.91948000000000008</v>
      </c>
      <c r="IJ45" s="4">
        <f t="shared" si="10"/>
        <v>7.3510000000000006E-2</v>
      </c>
      <c r="IK45" s="4">
        <f t="shared" si="11"/>
        <v>1.7999999999999995E-2</v>
      </c>
      <c r="IL45" s="4">
        <f t="shared" si="12"/>
        <v>0.58572000000000002</v>
      </c>
      <c r="IM45" s="4">
        <f t="shared" si="13"/>
        <v>0.24182000000000001</v>
      </c>
      <c r="IN45" s="4">
        <f t="shared" si="14"/>
        <v>0.99838000000000005</v>
      </c>
      <c r="IO45" s="4">
        <f t="shared" si="15"/>
        <v>2.4472999999999998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k=20,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k=20,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k=20, r=0.1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k=10,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k=20, r=0.7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>
        <v>0.73099999999999998</v>
      </c>
      <c r="BG46" s="5">
        <v>0.91779999999999995</v>
      </c>
      <c r="BH46" s="5">
        <v>0.14269999999999999</v>
      </c>
      <c r="BI46" s="5">
        <v>1.09E-2</v>
      </c>
      <c r="BJ46" s="5">
        <v>0.50080000000000002</v>
      </c>
      <c r="BK46" s="5">
        <v>0.31080000000000002</v>
      </c>
      <c r="BL46" s="5">
        <v>1</v>
      </c>
      <c r="BM46" s="5">
        <v>1.8944000000000001</v>
      </c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>
        <v>0.7288</v>
      </c>
      <c r="DS46" s="5">
        <v>0.90500000000000003</v>
      </c>
      <c r="DT46" s="5">
        <v>0.1118</v>
      </c>
      <c r="DU46" s="5">
        <v>2.5999999999999999E-3</v>
      </c>
      <c r="DV46" s="5">
        <v>0.50039999999999996</v>
      </c>
      <c r="DW46" s="5">
        <v>0.22869999999999999</v>
      </c>
      <c r="DX46" s="5">
        <v>1</v>
      </c>
      <c r="DY46" s="5">
        <v>2.5918000000000001</v>
      </c>
      <c r="DZ46" s="4">
        <v>0.73319999999999996</v>
      </c>
      <c r="EA46" s="4">
        <v>0.91969999999999996</v>
      </c>
      <c r="EB46" s="4">
        <v>0.1313</v>
      </c>
      <c r="EC46" s="4">
        <v>6.7999999999999996E-3</v>
      </c>
      <c r="ED46" s="4">
        <v>0.49640000000000001</v>
      </c>
      <c r="EE46" s="4">
        <v>0.26200000000000001</v>
      </c>
      <c r="EF46" s="4">
        <v>1</v>
      </c>
      <c r="EG46" s="4">
        <v>2.8144999999999998</v>
      </c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>
        <v>0.73140000000000005</v>
      </c>
      <c r="EQ46" s="4">
        <v>0.92259999999999998</v>
      </c>
      <c r="ER46" s="4">
        <v>0.15859999999999999</v>
      </c>
      <c r="ES46" s="4">
        <v>1.6199999999999999E-2</v>
      </c>
      <c r="ET46" s="4">
        <v>0.53720000000000001</v>
      </c>
      <c r="EU46" s="4">
        <v>0.38500000000000001</v>
      </c>
      <c r="EV46" s="4">
        <v>0.99990000000000001</v>
      </c>
      <c r="EW46" s="4">
        <v>1.3312999999999999</v>
      </c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0.73156999999999994</v>
      </c>
      <c r="II46" s="4">
        <f t="shared" si="9"/>
        <v>0.91843999999999981</v>
      </c>
      <c r="IJ46" s="4">
        <f t="shared" si="10"/>
        <v>0.13527000000000003</v>
      </c>
      <c r="IK46" s="4">
        <f t="shared" si="11"/>
        <v>1.3250000000000001E-2</v>
      </c>
      <c r="IL46" s="4">
        <f t="shared" si="12"/>
        <v>0.51186000000000009</v>
      </c>
      <c r="IM46" s="4">
        <f t="shared" si="13"/>
        <v>0.30002000000000001</v>
      </c>
      <c r="IN46" s="4">
        <f t="shared" si="14"/>
        <v>0.99763000000000002</v>
      </c>
      <c r="IO46" s="4">
        <f t="shared" si="15"/>
        <v>2.2194799999999999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k=20,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r=0.7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>
        <v>0.65849999999999997</v>
      </c>
      <c r="BG47" s="5">
        <v>0.76060000000000005</v>
      </c>
      <c r="BH47" s="5">
        <v>0.2364</v>
      </c>
      <c r="BI47" s="5">
        <v>1.67E-2</v>
      </c>
      <c r="BJ47" s="5">
        <v>0.83530000000000004</v>
      </c>
      <c r="BK47" s="5">
        <v>0.3367</v>
      </c>
      <c r="BL47" s="5">
        <v>1</v>
      </c>
      <c r="BM47" s="5">
        <v>2.1137000000000001</v>
      </c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>
        <v>0.63729999999999998</v>
      </c>
      <c r="DS47" s="5">
        <v>0.71619999999999995</v>
      </c>
      <c r="DT47" s="5">
        <v>0.28420000000000001</v>
      </c>
      <c r="DU47" s="5">
        <v>2.8E-3</v>
      </c>
      <c r="DV47" s="5">
        <v>0.87029999999999996</v>
      </c>
      <c r="DW47" s="5">
        <v>0.36459999999999998</v>
      </c>
      <c r="DX47" s="5">
        <v>1</v>
      </c>
      <c r="DY47" s="5">
        <v>2.9007999999999998</v>
      </c>
      <c r="DZ47" s="4">
        <v>0.64759999999999995</v>
      </c>
      <c r="EA47" s="4">
        <v>0.73770000000000002</v>
      </c>
      <c r="EB47" s="4">
        <v>0.26700000000000002</v>
      </c>
      <c r="EC47" s="4">
        <v>8.8000000000000005E-3</v>
      </c>
      <c r="ED47" s="4">
        <v>0.85840000000000005</v>
      </c>
      <c r="EE47" s="4">
        <v>0.35020000000000001</v>
      </c>
      <c r="EF47" s="4">
        <v>1</v>
      </c>
      <c r="EG47" s="4">
        <v>3.0531000000000001</v>
      </c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>
        <v>0.68279999999999996</v>
      </c>
      <c r="EQ47" s="4">
        <v>0.81489999999999996</v>
      </c>
      <c r="ER47" s="4">
        <v>0.19</v>
      </c>
      <c r="ES47" s="4">
        <v>2.7400000000000001E-2</v>
      </c>
      <c r="ET47" s="4">
        <v>0.77539999999999998</v>
      </c>
      <c r="EU47" s="4">
        <v>0.32900000000000001</v>
      </c>
      <c r="EV47" s="4">
        <v>0.99990000000000001</v>
      </c>
      <c r="EW47" s="4">
        <v>1.5699000000000001</v>
      </c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0.66567999999999994</v>
      </c>
      <c r="II47" s="4">
        <f t="shared" si="9"/>
        <v>0.77771000000000001</v>
      </c>
      <c r="IJ47" s="4">
        <f t="shared" si="10"/>
        <v>0.22705999999999998</v>
      </c>
      <c r="IK47" s="4">
        <f t="shared" si="11"/>
        <v>1.7080000000000001E-2</v>
      </c>
      <c r="IL47" s="4">
        <f t="shared" si="12"/>
        <v>0.8068700000000002</v>
      </c>
      <c r="IM47" s="4">
        <f t="shared" si="13"/>
        <v>0.34348000000000001</v>
      </c>
      <c r="IN47" s="4">
        <f t="shared" si="14"/>
        <v>0.99799000000000004</v>
      </c>
      <c r="IO47" s="4">
        <f t="shared" si="15"/>
        <v>2.4878800000000001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k=20,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k=20,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r=0.1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>
        <v>0.70569999999999999</v>
      </c>
      <c r="BG48" s="5">
        <v>0.85760000000000003</v>
      </c>
      <c r="BH48" s="5">
        <v>0.1555</v>
      </c>
      <c r="BI48" s="5">
        <v>1.5100000000000001E-2</v>
      </c>
      <c r="BJ48" s="5">
        <v>0.5988</v>
      </c>
      <c r="BK48" s="5">
        <v>0.26779999999999998</v>
      </c>
      <c r="BL48" s="5">
        <v>0.99770000000000003</v>
      </c>
      <c r="BM48" s="5">
        <v>1.9134</v>
      </c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>
        <v>0.65510000000000002</v>
      </c>
      <c r="DS48" s="5">
        <v>0.74560000000000004</v>
      </c>
      <c r="DT48" s="5">
        <v>0.1946</v>
      </c>
      <c r="DU48" s="5">
        <v>3.7000000000000002E-3</v>
      </c>
      <c r="DV48" s="5">
        <v>0.75</v>
      </c>
      <c r="DW48" s="5">
        <v>0.23980000000000001</v>
      </c>
      <c r="DX48" s="5">
        <v>0.99819999999999998</v>
      </c>
      <c r="DY48" s="5">
        <v>2.6375999999999999</v>
      </c>
      <c r="DZ48" s="4">
        <v>0.67720000000000002</v>
      </c>
      <c r="EA48" s="4">
        <v>0.7954</v>
      </c>
      <c r="EB48" s="4">
        <v>0.17130000000000001</v>
      </c>
      <c r="EC48" s="4">
        <v>1.0200000000000001E-2</v>
      </c>
      <c r="ED48" s="4">
        <v>0.68869999999999998</v>
      </c>
      <c r="EE48" s="4">
        <v>0.2422</v>
      </c>
      <c r="EF48" s="4">
        <v>0.99829999999999997</v>
      </c>
      <c r="EG48" s="4">
        <v>2.8134999999999999</v>
      </c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>
        <v>0.7298</v>
      </c>
      <c r="EQ48" s="4">
        <v>0.91869999999999996</v>
      </c>
      <c r="ER48" s="4">
        <v>0.1421</v>
      </c>
      <c r="ES48" s="4">
        <v>1.89E-2</v>
      </c>
      <c r="ET48" s="4">
        <v>0.54249999999999998</v>
      </c>
      <c r="EU48" s="4">
        <v>0.33260000000000001</v>
      </c>
      <c r="EV48" s="4">
        <v>0.99309999999999998</v>
      </c>
      <c r="EW48" s="4">
        <v>1.3443000000000001</v>
      </c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0.70012000000000008</v>
      </c>
      <c r="II48" s="4">
        <f t="shared" si="9"/>
        <v>0.8487699999999998</v>
      </c>
      <c r="IJ48" s="4">
        <f t="shared" si="10"/>
        <v>0.15240000000000001</v>
      </c>
      <c r="IK48" s="4">
        <f t="shared" si="11"/>
        <v>1.6029999999999999E-2</v>
      </c>
      <c r="IL48" s="4">
        <f t="shared" si="12"/>
        <v>0.62768000000000002</v>
      </c>
      <c r="IM48" s="4">
        <f t="shared" si="13"/>
        <v>0.27023999999999998</v>
      </c>
      <c r="IN48" s="4">
        <f t="shared" si="14"/>
        <v>0.98519000000000001</v>
      </c>
      <c r="IO48" s="4">
        <f t="shared" si="15"/>
        <v>2.2830500000000002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r=0.7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>
        <v>0.70309999999999995</v>
      </c>
      <c r="BG49" s="5">
        <v>0.85270000000000001</v>
      </c>
      <c r="BH49" s="5">
        <v>0.1699</v>
      </c>
      <c r="BI49" s="5">
        <v>1.43E-2</v>
      </c>
      <c r="BJ49" s="5">
        <v>0.61460000000000004</v>
      </c>
      <c r="BK49" s="5">
        <v>0.28960000000000002</v>
      </c>
      <c r="BL49" s="5">
        <v>1</v>
      </c>
      <c r="BM49" s="5">
        <v>1.8873</v>
      </c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>
        <v>0.67159999999999997</v>
      </c>
      <c r="DS49" s="5">
        <v>0.77929999999999999</v>
      </c>
      <c r="DT49" s="5">
        <v>0.1938</v>
      </c>
      <c r="DU49" s="5">
        <v>3.3E-3</v>
      </c>
      <c r="DV49" s="5">
        <v>0.70309999999999995</v>
      </c>
      <c r="DW49" s="5">
        <v>0.249</v>
      </c>
      <c r="DX49" s="5">
        <v>1</v>
      </c>
      <c r="DY49" s="5">
        <v>2.5501999999999998</v>
      </c>
      <c r="DZ49" s="4">
        <v>0.6875</v>
      </c>
      <c r="EA49" s="4">
        <v>0.8135</v>
      </c>
      <c r="EB49" s="4">
        <v>0.18240000000000001</v>
      </c>
      <c r="EC49" s="4">
        <v>9.1000000000000004E-3</v>
      </c>
      <c r="ED49" s="4">
        <v>0.66369999999999996</v>
      </c>
      <c r="EE49" s="4">
        <v>0.26219999999999999</v>
      </c>
      <c r="EF49" s="4">
        <v>1</v>
      </c>
      <c r="EG49" s="4">
        <v>2.7227999999999999</v>
      </c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>
        <v>0.71930000000000005</v>
      </c>
      <c r="EQ49" s="4">
        <v>0.89500000000000002</v>
      </c>
      <c r="ER49" s="4">
        <v>0.16700000000000001</v>
      </c>
      <c r="ES49" s="4">
        <v>1.95E-2</v>
      </c>
      <c r="ET49" s="4">
        <v>0.59199999999999997</v>
      </c>
      <c r="EU49" s="4">
        <v>0.35220000000000001</v>
      </c>
      <c r="EV49" s="4">
        <v>0.99990000000000001</v>
      </c>
      <c r="EW49" s="4">
        <v>1.3102</v>
      </c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0.70073999999999992</v>
      </c>
      <c r="II49" s="4">
        <f t="shared" si="9"/>
        <v>0.84747000000000006</v>
      </c>
      <c r="IJ49" s="4">
        <f t="shared" si="10"/>
        <v>0.17065999999999998</v>
      </c>
      <c r="IK49" s="4">
        <f t="shared" si="11"/>
        <v>1.5639999999999998E-2</v>
      </c>
      <c r="IL49" s="4">
        <f t="shared" si="12"/>
        <v>0.63085000000000002</v>
      </c>
      <c r="IM49" s="4">
        <f t="shared" si="13"/>
        <v>0.28895999999999999</v>
      </c>
      <c r="IN49" s="4">
        <f t="shared" si="14"/>
        <v>0.99748999999999999</v>
      </c>
      <c r="IO49" s="4">
        <f t="shared" si="15"/>
        <v>2.1314199999999999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k=20, r=0.1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r=0.7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>
        <v>0.66210000000000002</v>
      </c>
      <c r="BG50" s="5">
        <v>0.76290000000000002</v>
      </c>
      <c r="BH50" s="5">
        <v>0.20469999999999999</v>
      </c>
      <c r="BI50" s="5">
        <v>2.3E-2</v>
      </c>
      <c r="BJ50" s="5">
        <v>0.81910000000000005</v>
      </c>
      <c r="BK50" s="5">
        <v>0.24010000000000001</v>
      </c>
      <c r="BL50" s="5">
        <v>1</v>
      </c>
      <c r="BM50" s="5">
        <v>2.1916000000000002</v>
      </c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>
        <v>0.6411</v>
      </c>
      <c r="DS50" s="5">
        <v>0.71660000000000001</v>
      </c>
      <c r="DT50" s="5">
        <v>0.2525</v>
      </c>
      <c r="DU50" s="5">
        <v>4.1000000000000003E-3</v>
      </c>
      <c r="DV50" s="5">
        <v>0.85699999999999998</v>
      </c>
      <c r="DW50" s="5">
        <v>0.24529999999999999</v>
      </c>
      <c r="DX50" s="5">
        <v>1</v>
      </c>
      <c r="DY50" s="5">
        <v>2.6305000000000001</v>
      </c>
      <c r="DZ50" s="4">
        <v>0.65080000000000005</v>
      </c>
      <c r="EA50" s="4">
        <v>0.73819999999999997</v>
      </c>
      <c r="EB50" s="4">
        <v>0.22989999999999999</v>
      </c>
      <c r="EC50" s="4">
        <v>1.26E-2</v>
      </c>
      <c r="ED50" s="4">
        <v>0.84299999999999997</v>
      </c>
      <c r="EE50" s="4">
        <v>0.23860000000000001</v>
      </c>
      <c r="EF50" s="4">
        <v>1</v>
      </c>
      <c r="EG50" s="4">
        <v>3.0171999999999999</v>
      </c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>
        <v>0.68410000000000004</v>
      </c>
      <c r="EQ50" s="4">
        <v>0.8125</v>
      </c>
      <c r="ER50" s="4">
        <v>0.16489999999999999</v>
      </c>
      <c r="ES50" s="4">
        <v>3.39E-2</v>
      </c>
      <c r="ET50" s="4">
        <v>0.76339999999999997</v>
      </c>
      <c r="EU50" s="4">
        <v>0.26140000000000002</v>
      </c>
      <c r="EV50" s="4">
        <v>0.99990000000000001</v>
      </c>
      <c r="EW50" s="4">
        <v>1.5146999999999999</v>
      </c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0.66754545454545455</v>
      </c>
      <c r="II50" s="4">
        <f t="shared" si="9"/>
        <v>0.77553636363636358</v>
      </c>
      <c r="IJ50" s="4">
        <f t="shared" si="10"/>
        <v>0.19986363636363633</v>
      </c>
      <c r="IK50" s="4">
        <f t="shared" si="11"/>
        <v>2.1590909090909091E-2</v>
      </c>
      <c r="IL50" s="4">
        <f t="shared" si="12"/>
        <v>0.7964181818181818</v>
      </c>
      <c r="IM50" s="4">
        <f t="shared" si="13"/>
        <v>0.24445000000000003</v>
      </c>
      <c r="IN50" s="4">
        <f t="shared" si="14"/>
        <v>0.99817272727272732</v>
      </c>
      <c r="IO50" s="4">
        <f t="shared" si="15"/>
        <v>2.3480636363636367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k=20,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k=20, r=0.7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>
        <v>0.66279999999999994</v>
      </c>
      <c r="BG51" s="5">
        <v>0.76390000000000002</v>
      </c>
      <c r="BH51" s="5">
        <v>0.19589999999999999</v>
      </c>
      <c r="BI51" s="5">
        <v>2.41E-2</v>
      </c>
      <c r="BJ51" s="5">
        <v>0.81389999999999996</v>
      </c>
      <c r="BK51" s="5">
        <v>0.22720000000000001</v>
      </c>
      <c r="BL51" s="5">
        <v>1</v>
      </c>
      <c r="BM51" s="5">
        <v>2.4405999999999999</v>
      </c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>
        <v>0.64070000000000005</v>
      </c>
      <c r="DS51" s="5">
        <v>0.71550000000000002</v>
      </c>
      <c r="DT51" s="5">
        <v>0.2457</v>
      </c>
      <c r="DU51" s="5">
        <v>4.4000000000000003E-3</v>
      </c>
      <c r="DV51" s="5">
        <v>0.85289999999999999</v>
      </c>
      <c r="DW51" s="5">
        <v>0.22839999999999999</v>
      </c>
      <c r="DX51" s="5">
        <v>1</v>
      </c>
      <c r="DY51" s="5">
        <v>2.6065999999999998</v>
      </c>
      <c r="DZ51" s="4">
        <v>0.65180000000000005</v>
      </c>
      <c r="EA51" s="4">
        <v>0.74060000000000004</v>
      </c>
      <c r="EB51" s="4">
        <v>0.2205</v>
      </c>
      <c r="EC51" s="4">
        <v>1.35E-2</v>
      </c>
      <c r="ED51" s="4">
        <v>0.8387</v>
      </c>
      <c r="EE51" s="4">
        <v>0.2228</v>
      </c>
      <c r="EF51" s="4">
        <v>1</v>
      </c>
      <c r="EG51" s="4">
        <v>2.8542000000000001</v>
      </c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>
        <v>0.68659999999999999</v>
      </c>
      <c r="EQ51" s="4">
        <v>0.81810000000000005</v>
      </c>
      <c r="ER51" s="4">
        <v>0.15529999999999999</v>
      </c>
      <c r="ES51" s="4">
        <v>3.49E-2</v>
      </c>
      <c r="ET51" s="4">
        <v>0.75770000000000004</v>
      </c>
      <c r="EU51" s="4">
        <v>0.25180000000000002</v>
      </c>
      <c r="EV51" s="4">
        <v>0.99990000000000001</v>
      </c>
      <c r="EW51" s="4">
        <v>1.284</v>
      </c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0.66870000000000007</v>
      </c>
      <c r="II51" s="4">
        <f t="shared" si="9"/>
        <v>0.77788181818181812</v>
      </c>
      <c r="IJ51" s="4">
        <f t="shared" si="10"/>
        <v>0.19217272727272727</v>
      </c>
      <c r="IK51" s="4">
        <f t="shared" si="11"/>
        <v>2.3290909090909095E-2</v>
      </c>
      <c r="IL51" s="4">
        <f t="shared" si="12"/>
        <v>0.78998181818181823</v>
      </c>
      <c r="IM51" s="4">
        <f t="shared" si="13"/>
        <v>0.23095000000000002</v>
      </c>
      <c r="IN51" s="4">
        <f t="shared" si="14"/>
        <v>0.99784545454545459</v>
      </c>
      <c r="IO51" s="4">
        <f t="shared" si="15"/>
        <v>2.1908454545454545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k=20,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k=20,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r=0.7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>
        <v>0.68840000000000001</v>
      </c>
      <c r="BG52" s="5">
        <v>0.81830000000000003</v>
      </c>
      <c r="BH52" s="5">
        <v>0.1933</v>
      </c>
      <c r="BI52" s="5">
        <v>1.4E-2</v>
      </c>
      <c r="BJ52" s="5">
        <v>0.71089999999999998</v>
      </c>
      <c r="BK52" s="5">
        <v>0.34210000000000002</v>
      </c>
      <c r="BL52" s="5">
        <v>1</v>
      </c>
      <c r="BM52" s="5">
        <v>1.7902</v>
      </c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0"/>
      <c r="CU52" s="10"/>
      <c r="CV52" s="10"/>
      <c r="CW52" s="10"/>
      <c r="CX52" s="10"/>
      <c r="CY52" s="10"/>
      <c r="CZ52" s="10"/>
      <c r="DA52" s="10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>
        <v>0.66369999999999996</v>
      </c>
      <c r="DS52" s="5">
        <v>0.75849999999999995</v>
      </c>
      <c r="DT52" s="5">
        <v>0.22309999999999999</v>
      </c>
      <c r="DU52" s="5">
        <v>2.8999999999999998E-3</v>
      </c>
      <c r="DV52" s="5">
        <v>0.77390000000000003</v>
      </c>
      <c r="DW52" s="5">
        <v>0.31619999999999998</v>
      </c>
      <c r="DX52" s="5">
        <v>1</v>
      </c>
      <c r="DY52" s="5">
        <v>2.6103000000000001</v>
      </c>
      <c r="DZ52" s="4">
        <v>0.67630000000000001</v>
      </c>
      <c r="EA52" s="4">
        <v>0.78769999999999996</v>
      </c>
      <c r="EB52" s="4">
        <v>0.2064</v>
      </c>
      <c r="EC52" s="4">
        <v>8.3000000000000001E-3</v>
      </c>
      <c r="ED52" s="4">
        <v>0.747</v>
      </c>
      <c r="EE52" s="4">
        <v>0.32379999999999998</v>
      </c>
      <c r="EF52" s="4">
        <v>1</v>
      </c>
      <c r="EG52" s="4">
        <v>2.968</v>
      </c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>
        <v>0.70469999999999999</v>
      </c>
      <c r="EQ52" s="4">
        <v>0.8599</v>
      </c>
      <c r="ER52" s="4">
        <v>0.17879999999999999</v>
      </c>
      <c r="ES52" s="4">
        <v>2.0500000000000001E-2</v>
      </c>
      <c r="ET52" s="4">
        <v>0.67290000000000005</v>
      </c>
      <c r="EU52" s="4">
        <v>0.38119999999999998</v>
      </c>
      <c r="EV52" s="4">
        <v>0.99990000000000001</v>
      </c>
      <c r="EW52" s="4">
        <v>1.3308</v>
      </c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0.68866363636363637</v>
      </c>
      <c r="II52" s="4">
        <f t="shared" si="9"/>
        <v>0.81961818181818169</v>
      </c>
      <c r="IJ52" s="4">
        <f t="shared" si="10"/>
        <v>0.1914272727272727</v>
      </c>
      <c r="IK52" s="4">
        <f t="shared" si="11"/>
        <v>1.540909090909091E-2</v>
      </c>
      <c r="IL52" s="4">
        <f t="shared" si="12"/>
        <v>0.70764545454545447</v>
      </c>
      <c r="IM52" s="4">
        <f t="shared" si="13"/>
        <v>0.34148000000000001</v>
      </c>
      <c r="IN52" s="4">
        <f t="shared" si="14"/>
        <v>0.99784545454545459</v>
      </c>
      <c r="IO52" s="4">
        <f t="shared" si="15"/>
        <v>2.1993181818181817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k=20,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r=0.7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>
        <v>0.67549999999999999</v>
      </c>
      <c r="BG53" s="5">
        <v>0.80349999999999999</v>
      </c>
      <c r="BH53" s="5">
        <v>0.2369</v>
      </c>
      <c r="BI53" s="5">
        <v>1.0999999999999999E-2</v>
      </c>
      <c r="BJ53" s="5">
        <v>0.84599999999999997</v>
      </c>
      <c r="BK53" s="5">
        <v>0.51880000000000004</v>
      </c>
      <c r="BL53" s="5">
        <v>1</v>
      </c>
      <c r="BM53" s="5">
        <v>2.0108000000000001</v>
      </c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>
        <v>0.6492</v>
      </c>
      <c r="DS53" s="5">
        <v>0.74550000000000005</v>
      </c>
      <c r="DT53" s="5">
        <v>0.27879999999999999</v>
      </c>
      <c r="DU53" s="5">
        <v>1.9E-3</v>
      </c>
      <c r="DV53" s="5">
        <v>0.88219999999999998</v>
      </c>
      <c r="DW53" s="5">
        <v>0.55179999999999996</v>
      </c>
      <c r="DX53" s="5">
        <v>1</v>
      </c>
      <c r="DY53" s="5">
        <v>3.1057000000000001</v>
      </c>
      <c r="DZ53" s="4">
        <v>0.67259999999999998</v>
      </c>
      <c r="EA53" s="4">
        <v>0.79620000000000002</v>
      </c>
      <c r="EB53" s="4">
        <v>0.26129999999999998</v>
      </c>
      <c r="EC53" s="4">
        <v>5.7000000000000002E-3</v>
      </c>
      <c r="ED53" s="4">
        <v>0.85350000000000004</v>
      </c>
      <c r="EE53" s="4">
        <v>0.53539999999999999</v>
      </c>
      <c r="EF53" s="4">
        <v>1</v>
      </c>
      <c r="EG53" s="4">
        <v>3.0960999999999999</v>
      </c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>
        <v>0.69840000000000002</v>
      </c>
      <c r="EQ53" s="4">
        <v>0.85609999999999997</v>
      </c>
      <c r="ER53" s="4">
        <v>0.2021</v>
      </c>
      <c r="ES53" s="4">
        <v>1.8599999999999998E-2</v>
      </c>
      <c r="ET53" s="4">
        <v>0.79169999999999996</v>
      </c>
      <c r="EU53" s="4">
        <v>0.49320000000000003</v>
      </c>
      <c r="EV53" s="4">
        <v>0.99990000000000001</v>
      </c>
      <c r="EW53" s="4">
        <v>1.3567</v>
      </c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0.68016999999999994</v>
      </c>
      <c r="II53" s="4">
        <f t="shared" si="9"/>
        <v>0.81426999999999994</v>
      </c>
      <c r="IJ53" s="4">
        <f t="shared" si="10"/>
        <v>0.22833000000000001</v>
      </c>
      <c r="IK53" s="4">
        <f t="shared" si="11"/>
        <v>1.3610000000000001E-2</v>
      </c>
      <c r="IL53" s="4">
        <f t="shared" si="12"/>
        <v>0.81864000000000003</v>
      </c>
      <c r="IM53" s="4">
        <f t="shared" si="13"/>
        <v>0.52432000000000001</v>
      </c>
      <c r="IN53" s="4">
        <f t="shared" si="14"/>
        <v>0.99763000000000002</v>
      </c>
      <c r="IO53" s="4">
        <f t="shared" si="15"/>
        <v>2.3416999999999999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k=20,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k=20, r=0.1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r=0.1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>
        <v>0.74719999999999998</v>
      </c>
      <c r="BG54" s="5">
        <v>0.96140000000000003</v>
      </c>
      <c r="BH54" s="5">
        <v>0.15870000000000001</v>
      </c>
      <c r="BI54" s="5">
        <v>1.2E-2</v>
      </c>
      <c r="BJ54" s="5">
        <v>0.43909999999999999</v>
      </c>
      <c r="BK54" s="5">
        <v>0.24629999999999999</v>
      </c>
      <c r="BL54" s="5">
        <v>1</v>
      </c>
      <c r="BM54" s="5">
        <v>1.8781000000000001</v>
      </c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>
        <v>0.73709999999999998</v>
      </c>
      <c r="DS54" s="5">
        <v>0.93530000000000002</v>
      </c>
      <c r="DT54" s="5">
        <v>0.1807</v>
      </c>
      <c r="DU54" s="5">
        <v>2.5999999999999999E-3</v>
      </c>
      <c r="DV54" s="5">
        <v>0.41149999999999998</v>
      </c>
      <c r="DW54" s="5">
        <v>0.1825</v>
      </c>
      <c r="DX54" s="5">
        <v>1</v>
      </c>
      <c r="DY54" s="5">
        <v>3.0844</v>
      </c>
      <c r="DZ54" s="4">
        <v>0.74560000000000004</v>
      </c>
      <c r="EA54" s="4">
        <v>0.95540000000000003</v>
      </c>
      <c r="EB54" s="4">
        <v>0.1651</v>
      </c>
      <c r="EC54" s="4">
        <v>7.1999999999999998E-3</v>
      </c>
      <c r="ED54" s="4">
        <v>0.42259999999999998</v>
      </c>
      <c r="EE54" s="4">
        <v>0.20880000000000001</v>
      </c>
      <c r="EF54" s="4">
        <v>1</v>
      </c>
      <c r="EG54" s="4">
        <v>2.7740999999999998</v>
      </c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>
        <v>0.74360000000000004</v>
      </c>
      <c r="EQ54" s="4">
        <v>0.95699999999999996</v>
      </c>
      <c r="ER54" s="4">
        <v>0.15720000000000001</v>
      </c>
      <c r="ES54" s="4">
        <v>1.7999999999999999E-2</v>
      </c>
      <c r="ET54" s="4">
        <v>0.48830000000000001</v>
      </c>
      <c r="EU54" s="4">
        <v>0.31469999999999998</v>
      </c>
      <c r="EV54" s="4">
        <v>0.99990000000000001</v>
      </c>
      <c r="EW54" s="4">
        <v>1.2970999999999999</v>
      </c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0.74451999999999996</v>
      </c>
      <c r="II54" s="4">
        <f t="shared" si="9"/>
        <v>0.95596000000000014</v>
      </c>
      <c r="IJ54" s="4">
        <f t="shared" si="10"/>
        <v>0.15666000000000002</v>
      </c>
      <c r="IK54" s="4">
        <f t="shared" si="11"/>
        <v>1.397E-2</v>
      </c>
      <c r="IL54" s="4">
        <f t="shared" si="12"/>
        <v>0.44662999999999997</v>
      </c>
      <c r="IM54" s="4">
        <f t="shared" si="13"/>
        <v>0.23987999999999995</v>
      </c>
      <c r="IN54" s="4">
        <f t="shared" si="14"/>
        <v>0.99758999999999998</v>
      </c>
      <c r="IO54" s="4">
        <f t="shared" si="15"/>
        <v>2.2256200000000002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k=20, r=0.1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r=0.7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>
        <v>0.67500000000000004</v>
      </c>
      <c r="BG55" s="5">
        <v>0.78669999999999995</v>
      </c>
      <c r="BH55" s="5">
        <v>8.0199999999999994E-2</v>
      </c>
      <c r="BI55" s="5">
        <v>1.32E-2</v>
      </c>
      <c r="BJ55" s="5">
        <v>0.80530000000000002</v>
      </c>
      <c r="BK55" s="5">
        <v>0.40839999999999999</v>
      </c>
      <c r="BL55" s="5">
        <v>0.96279999999999999</v>
      </c>
      <c r="BM55" s="5">
        <v>3.7397</v>
      </c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>
        <v>0.65780000000000005</v>
      </c>
      <c r="DS55" s="5">
        <v>0.74809999999999999</v>
      </c>
      <c r="DT55" s="5">
        <v>0.16450000000000001</v>
      </c>
      <c r="DU55" s="5">
        <v>2.3999999999999998E-3</v>
      </c>
      <c r="DV55" s="5">
        <v>0.83550000000000002</v>
      </c>
      <c r="DW55" s="5">
        <v>0.39879999999999999</v>
      </c>
      <c r="DX55" s="5">
        <v>0.98129999999999995</v>
      </c>
      <c r="DY55" s="5">
        <v>5.2218999999999998</v>
      </c>
      <c r="DZ55" s="4">
        <v>0.66639999999999999</v>
      </c>
      <c r="EA55" s="4">
        <v>0.7681</v>
      </c>
      <c r="EB55" s="4">
        <v>0.104</v>
      </c>
      <c r="EC55" s="4">
        <v>7.3000000000000001E-3</v>
      </c>
      <c r="ED55" s="4">
        <v>0.82450000000000001</v>
      </c>
      <c r="EE55" s="4">
        <v>0.39950000000000002</v>
      </c>
      <c r="EF55" s="4">
        <v>0.97119999999999995</v>
      </c>
      <c r="EG55" s="4">
        <v>4.6981999999999999</v>
      </c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>
        <v>0.68959999999999999</v>
      </c>
      <c r="EQ55" s="4">
        <v>0.81910000000000005</v>
      </c>
      <c r="ER55" s="4">
        <v>5.9499999999999997E-2</v>
      </c>
      <c r="ES55" s="4">
        <v>2.01E-2</v>
      </c>
      <c r="ET55" s="4">
        <v>0.76639999999999997</v>
      </c>
      <c r="EU55" s="4">
        <v>0.43669999999999998</v>
      </c>
      <c r="EV55" s="4">
        <v>0.9425</v>
      </c>
      <c r="EW55" s="4">
        <v>2.9769999999999999</v>
      </c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0.67785000000000006</v>
      </c>
      <c r="II55" s="4">
        <f t="shared" si="9"/>
        <v>0.79264000000000001</v>
      </c>
      <c r="IJ55" s="4">
        <f t="shared" si="10"/>
        <v>9.196E-2</v>
      </c>
      <c r="IK55" s="4">
        <f t="shared" si="11"/>
        <v>1.2809999999999998E-2</v>
      </c>
      <c r="IL55" s="4">
        <f t="shared" si="12"/>
        <v>0.79106999999999994</v>
      </c>
      <c r="IM55" s="4">
        <f t="shared" si="13"/>
        <v>0.41132000000000002</v>
      </c>
      <c r="IN55" s="4">
        <f t="shared" si="14"/>
        <v>0.95398999999999989</v>
      </c>
      <c r="IO55" s="4">
        <f t="shared" si="15"/>
        <v>4.4221699999999995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k=20,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r=0.7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>
        <v>0.66690000000000005</v>
      </c>
      <c r="BG56" s="5">
        <v>0.77259999999999995</v>
      </c>
      <c r="BH56" s="5">
        <v>0.2019</v>
      </c>
      <c r="BI56" s="5">
        <v>1.8200000000000001E-2</v>
      </c>
      <c r="BJ56" s="5">
        <v>0.76300000000000001</v>
      </c>
      <c r="BK56" s="5">
        <v>0.28299999999999997</v>
      </c>
      <c r="BL56" s="5">
        <v>1</v>
      </c>
      <c r="BM56" s="5">
        <v>1.893</v>
      </c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>
        <v>0.63549999999999995</v>
      </c>
      <c r="DS56" s="5">
        <v>0.70399999999999996</v>
      </c>
      <c r="DT56" s="5">
        <v>0.25600000000000001</v>
      </c>
      <c r="DU56" s="5">
        <v>3.8999999999999998E-3</v>
      </c>
      <c r="DV56" s="5">
        <v>0.84160000000000001</v>
      </c>
      <c r="DW56" s="5">
        <v>0.25409999999999999</v>
      </c>
      <c r="DX56" s="5">
        <v>1</v>
      </c>
      <c r="DY56" s="5">
        <v>2.6738</v>
      </c>
      <c r="DZ56" s="4">
        <v>0.64970000000000006</v>
      </c>
      <c r="EA56" s="4">
        <v>0.73440000000000005</v>
      </c>
      <c r="EB56" s="4">
        <v>0.23069999999999999</v>
      </c>
      <c r="EC56" s="4">
        <v>1.12E-2</v>
      </c>
      <c r="ED56" s="4">
        <v>0.81420000000000003</v>
      </c>
      <c r="EE56" s="4">
        <v>0.26079999999999998</v>
      </c>
      <c r="EF56" s="4">
        <v>1</v>
      </c>
      <c r="EG56" s="4">
        <v>2.2147000000000001</v>
      </c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>
        <v>0.6986</v>
      </c>
      <c r="EQ56" s="4">
        <v>0.84660000000000002</v>
      </c>
      <c r="ER56" s="4">
        <v>0.17599999999999999</v>
      </c>
      <c r="ES56" s="4">
        <v>2.3199999999999998E-2</v>
      </c>
      <c r="ET56" s="4">
        <v>0.67569999999999997</v>
      </c>
      <c r="EU56" s="4">
        <v>0.33800000000000002</v>
      </c>
      <c r="EV56" s="4">
        <v>0.99990000000000001</v>
      </c>
      <c r="EW56" s="4">
        <v>1.4186000000000001</v>
      </c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0.67081000000000002</v>
      </c>
      <c r="II56" s="4">
        <f t="shared" si="9"/>
        <v>0.78316999999999992</v>
      </c>
      <c r="IJ56" s="4">
        <f t="shared" si="10"/>
        <v>0.20468000000000003</v>
      </c>
      <c r="IK56" s="4">
        <f t="shared" si="11"/>
        <v>1.8099999999999998E-2</v>
      </c>
      <c r="IL56" s="4">
        <f t="shared" si="12"/>
        <v>0.74922</v>
      </c>
      <c r="IM56" s="4">
        <f t="shared" si="13"/>
        <v>0.2843</v>
      </c>
      <c r="IN56" s="4">
        <f t="shared" si="14"/>
        <v>0.99763000000000002</v>
      </c>
      <c r="IO56" s="4">
        <f t="shared" si="15"/>
        <v>2.17435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k=20,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r=0.7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>
        <v>0.65849999999999997</v>
      </c>
      <c r="BG57" s="5">
        <v>0.75419999999999998</v>
      </c>
      <c r="BH57" s="5">
        <v>0.21129999999999999</v>
      </c>
      <c r="BI57" s="5">
        <v>2.23E-2</v>
      </c>
      <c r="BJ57" s="5">
        <v>0.81720000000000004</v>
      </c>
      <c r="BK57" s="5">
        <v>0.24740000000000001</v>
      </c>
      <c r="BL57" s="5">
        <v>1</v>
      </c>
      <c r="BM57" s="5">
        <v>2.0099</v>
      </c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>
        <v>0.63600000000000001</v>
      </c>
      <c r="DS57" s="5">
        <v>0.70489999999999997</v>
      </c>
      <c r="DT57" s="5">
        <v>0.26790000000000003</v>
      </c>
      <c r="DU57" s="5">
        <v>4.1000000000000003E-3</v>
      </c>
      <c r="DV57" s="5">
        <v>0.8569</v>
      </c>
      <c r="DW57" s="5">
        <v>0.24629999999999999</v>
      </c>
      <c r="DX57" s="5">
        <v>1</v>
      </c>
      <c r="DY57" s="5">
        <v>2.6674000000000002</v>
      </c>
      <c r="DZ57" s="4">
        <v>0.64739999999999998</v>
      </c>
      <c r="EA57" s="4">
        <v>0.73009999999999997</v>
      </c>
      <c r="EB57" s="4">
        <v>0.23980000000000001</v>
      </c>
      <c r="EC57" s="4">
        <v>1.2500000000000001E-2</v>
      </c>
      <c r="ED57" s="4">
        <v>0.84319999999999995</v>
      </c>
      <c r="EE57" s="4">
        <v>0.24160000000000001</v>
      </c>
      <c r="EF57" s="4">
        <v>1</v>
      </c>
      <c r="EG57" s="4">
        <v>2.1736</v>
      </c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>
        <v>0.68240000000000001</v>
      </c>
      <c r="EQ57" s="4">
        <v>0.80840000000000001</v>
      </c>
      <c r="ER57" s="4">
        <v>0.16830000000000001</v>
      </c>
      <c r="ES57" s="4">
        <v>3.1600000000000003E-2</v>
      </c>
      <c r="ET57" s="4">
        <v>0.75860000000000005</v>
      </c>
      <c r="EU57" s="4">
        <v>0.27900000000000003</v>
      </c>
      <c r="EV57" s="4">
        <v>0.99990000000000001</v>
      </c>
      <c r="EW57" s="4">
        <v>1.8294999999999999</v>
      </c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0.66515999999999997</v>
      </c>
      <c r="II57" s="4">
        <f t="shared" si="9"/>
        <v>0.76973000000000003</v>
      </c>
      <c r="IJ57" s="4">
        <f t="shared" si="10"/>
        <v>0.20671</v>
      </c>
      <c r="IK57" s="4">
        <f t="shared" si="11"/>
        <v>2.077E-2</v>
      </c>
      <c r="IL57" s="4">
        <f t="shared" si="12"/>
        <v>0.79224000000000006</v>
      </c>
      <c r="IM57" s="4">
        <f t="shared" si="13"/>
        <v>0.25250000000000006</v>
      </c>
      <c r="IN57" s="4">
        <f t="shared" si="14"/>
        <v>0.99769000000000008</v>
      </c>
      <c r="IO57" s="4">
        <f t="shared" si="15"/>
        <v>2.30321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k=20,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r=0.7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>
        <v>0.66020000000000001</v>
      </c>
      <c r="BG58" s="5">
        <v>0.7591</v>
      </c>
      <c r="BH58" s="5">
        <v>0.2077</v>
      </c>
      <c r="BI58" s="5">
        <v>2.2800000000000001E-2</v>
      </c>
      <c r="BJ58" s="5">
        <v>0.81930000000000003</v>
      </c>
      <c r="BK58" s="5">
        <v>0.24179999999999999</v>
      </c>
      <c r="BL58" s="5">
        <v>1</v>
      </c>
      <c r="BM58" s="5">
        <v>2.0104000000000002</v>
      </c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>
        <v>0.63859999999999995</v>
      </c>
      <c r="DS58" s="5">
        <v>0.71189999999999998</v>
      </c>
      <c r="DT58" s="5">
        <v>0.2586</v>
      </c>
      <c r="DU58" s="5">
        <v>4.1000000000000003E-3</v>
      </c>
      <c r="DV58" s="5">
        <v>0.85880000000000001</v>
      </c>
      <c r="DW58" s="5">
        <v>0.2455</v>
      </c>
      <c r="DX58" s="5">
        <v>1</v>
      </c>
      <c r="DY58" s="5">
        <v>2.6871999999999998</v>
      </c>
      <c r="DZ58" s="4">
        <v>0.64910000000000001</v>
      </c>
      <c r="EA58" s="4">
        <v>0.73509999999999998</v>
      </c>
      <c r="EB58" s="4">
        <v>0.2339</v>
      </c>
      <c r="EC58" s="4">
        <v>1.26E-2</v>
      </c>
      <c r="ED58" s="4">
        <v>0.84430000000000005</v>
      </c>
      <c r="EE58" s="4">
        <v>0.23910000000000001</v>
      </c>
      <c r="EF58" s="4">
        <v>1</v>
      </c>
      <c r="EG58" s="4">
        <v>2.1846999999999999</v>
      </c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>
        <v>0.68310000000000004</v>
      </c>
      <c r="EQ58" s="4">
        <v>0.81079999999999997</v>
      </c>
      <c r="ER58" s="4">
        <v>0.1678</v>
      </c>
      <c r="ES58" s="4">
        <v>3.3399999999999999E-2</v>
      </c>
      <c r="ET58" s="4">
        <v>0.76280000000000003</v>
      </c>
      <c r="EU58" s="4">
        <v>0.26550000000000001</v>
      </c>
      <c r="EV58" s="4">
        <v>0.99990000000000001</v>
      </c>
      <c r="EW58" s="4">
        <v>1.8556999999999999</v>
      </c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0.66655999999999993</v>
      </c>
      <c r="II58" s="4">
        <f t="shared" si="9"/>
        <v>0.77407999999999999</v>
      </c>
      <c r="IJ58" s="4">
        <f t="shared" si="10"/>
        <v>0.20303999999999997</v>
      </c>
      <c r="IK58" s="4">
        <f t="shared" si="11"/>
        <v>2.1239999999999998E-2</v>
      </c>
      <c r="IL58" s="4">
        <f t="shared" si="12"/>
        <v>0.79536000000000007</v>
      </c>
      <c r="IM58" s="4">
        <f t="shared" si="13"/>
        <v>0.24687999999999999</v>
      </c>
      <c r="IN58" s="4">
        <f t="shared" si="14"/>
        <v>0.99799000000000004</v>
      </c>
      <c r="IO58" s="4">
        <f t="shared" si="15"/>
        <v>2.3438500000000002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k=20,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k=20,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r=0.7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0">
        <v>0.73250000000000004</v>
      </c>
      <c r="S59" s="10">
        <v>0.95620000000000005</v>
      </c>
      <c r="T59" s="10">
        <v>0.22650000000000001</v>
      </c>
      <c r="U59" s="10">
        <v>8.3000000000000001E-3</v>
      </c>
      <c r="V59" s="10">
        <v>0.79200000000000004</v>
      </c>
      <c r="W59" s="10"/>
      <c r="X59" s="10"/>
      <c r="Y59" s="10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>
        <v>0.66159999999999997</v>
      </c>
      <c r="BG59" s="5">
        <v>0.77159999999999995</v>
      </c>
      <c r="BH59" s="5">
        <v>0.25979999999999998</v>
      </c>
      <c r="BI59" s="5">
        <v>1.01E-2</v>
      </c>
      <c r="BJ59" s="5">
        <v>0.84730000000000005</v>
      </c>
      <c r="BK59" s="5">
        <v>0.56410000000000005</v>
      </c>
      <c r="BL59" s="5">
        <v>1</v>
      </c>
      <c r="BM59" s="5">
        <v>2.0066999999999999</v>
      </c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>
        <v>0.64339999999999997</v>
      </c>
      <c r="DS59" s="5">
        <v>0.73050000000000004</v>
      </c>
      <c r="DT59" s="5">
        <v>0.29570000000000002</v>
      </c>
      <c r="DU59" s="5">
        <v>1.6999999999999999E-3</v>
      </c>
      <c r="DV59" s="5">
        <v>0.87450000000000006</v>
      </c>
      <c r="DW59" s="5">
        <v>0.60419999999999996</v>
      </c>
      <c r="DX59" s="5">
        <v>1</v>
      </c>
      <c r="DY59" s="5">
        <v>2.8784000000000001</v>
      </c>
      <c r="DZ59" s="4">
        <v>0.65269999999999995</v>
      </c>
      <c r="EA59" s="4">
        <v>0.75129999999999997</v>
      </c>
      <c r="EB59" s="4">
        <v>0.27750000000000002</v>
      </c>
      <c r="EC59" s="4">
        <v>5.3E-3</v>
      </c>
      <c r="ED59" s="4">
        <v>0.8649</v>
      </c>
      <c r="EE59" s="4">
        <v>0.58699999999999997</v>
      </c>
      <c r="EF59" s="4">
        <v>1</v>
      </c>
      <c r="EG59" s="4">
        <v>2.3081</v>
      </c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>
        <v>0.68149999999999999</v>
      </c>
      <c r="EQ59" s="4">
        <v>0.81630000000000003</v>
      </c>
      <c r="ER59" s="4">
        <v>0.21659999999999999</v>
      </c>
      <c r="ES59" s="4">
        <v>1.8200000000000001E-2</v>
      </c>
      <c r="ET59" s="4">
        <v>0.80600000000000005</v>
      </c>
      <c r="EU59" s="4">
        <v>0.5141</v>
      </c>
      <c r="EV59" s="4">
        <v>0.99990000000000001</v>
      </c>
      <c r="EW59" s="4">
        <v>1.6518999999999999</v>
      </c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0.67487999999999992</v>
      </c>
      <c r="II59" s="4">
        <f t="shared" si="9"/>
        <v>0.8039400000000001</v>
      </c>
      <c r="IJ59" s="4">
        <f t="shared" si="10"/>
        <v>0.24184000000000005</v>
      </c>
      <c r="IK59" s="4">
        <f t="shared" si="11"/>
        <v>1.3000000000000001E-2</v>
      </c>
      <c r="IL59" s="4">
        <f t="shared" si="12"/>
        <v>0.81548999999999994</v>
      </c>
      <c r="IM59" s="4">
        <f t="shared" si="13"/>
        <v>0.56654000000000004</v>
      </c>
      <c r="IN59" s="4">
        <f t="shared" si="14"/>
        <v>0.99736666666666673</v>
      </c>
      <c r="IO59" s="4">
        <f t="shared" si="15"/>
        <v>2.2582800000000001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k=20,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k=20, r=0.1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r=0.1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0"/>
      <c r="S60" s="10"/>
      <c r="T60" s="10"/>
      <c r="U60" s="10"/>
      <c r="V60" s="10"/>
      <c r="W60" s="10"/>
      <c r="X60" s="10"/>
      <c r="Y60" s="10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>
        <v>0.6714</v>
      </c>
      <c r="BG60" s="5">
        <v>0.79239999999999999</v>
      </c>
      <c r="BH60" s="5">
        <v>0.24909999999999999</v>
      </c>
      <c r="BI60" s="5">
        <v>1.04E-2</v>
      </c>
      <c r="BJ60" s="5">
        <v>0.81630000000000003</v>
      </c>
      <c r="BK60" s="5">
        <v>0.52900000000000003</v>
      </c>
      <c r="BL60" s="5">
        <v>1</v>
      </c>
      <c r="BM60" s="5">
        <v>1.9974000000000001</v>
      </c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>
        <v>0.65</v>
      </c>
      <c r="DS60" s="5">
        <v>0.74139999999999995</v>
      </c>
      <c r="DT60" s="5">
        <v>0.27800000000000002</v>
      </c>
      <c r="DU60" s="5">
        <v>1.9E-3</v>
      </c>
      <c r="DV60" s="5">
        <v>0.84130000000000005</v>
      </c>
      <c r="DW60" s="5">
        <v>0.51680000000000004</v>
      </c>
      <c r="DX60" s="5">
        <v>1</v>
      </c>
      <c r="DY60" s="5">
        <v>2.7658999999999998</v>
      </c>
      <c r="DZ60" s="4">
        <v>0.66180000000000005</v>
      </c>
      <c r="EA60" s="4">
        <v>0.76849999999999996</v>
      </c>
      <c r="EB60" s="4">
        <v>0.26569999999999999</v>
      </c>
      <c r="EC60" s="4">
        <v>5.7000000000000002E-3</v>
      </c>
      <c r="ED60" s="4">
        <v>0.83</v>
      </c>
      <c r="EE60" s="4">
        <v>0.52359999999999995</v>
      </c>
      <c r="EF60" s="4">
        <v>1</v>
      </c>
      <c r="EG60" s="4">
        <v>2.2254999999999998</v>
      </c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>
        <v>0.68840000000000001</v>
      </c>
      <c r="EQ60" s="4">
        <v>0.83220000000000005</v>
      </c>
      <c r="ER60" s="4">
        <v>0.21190000000000001</v>
      </c>
      <c r="ES60" s="4">
        <v>1.8200000000000001E-2</v>
      </c>
      <c r="ET60" s="4">
        <v>0.79020000000000001</v>
      </c>
      <c r="EU60" s="4">
        <v>0.50349999999999995</v>
      </c>
      <c r="EV60" s="4">
        <v>0.99990000000000001</v>
      </c>
      <c r="EW60" s="4">
        <v>1.6704000000000001</v>
      </c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0.67540000000000022</v>
      </c>
      <c r="II60" s="4">
        <f t="shared" si="9"/>
        <v>0.80078888888888888</v>
      </c>
      <c r="IJ60" s="4">
        <f t="shared" si="10"/>
        <v>0.23261111111111113</v>
      </c>
      <c r="IK60" s="4">
        <f t="shared" si="11"/>
        <v>1.371111111111111E-2</v>
      </c>
      <c r="IL60" s="4">
        <f t="shared" si="12"/>
        <v>0.79291111111111112</v>
      </c>
      <c r="IM60" s="4">
        <f t="shared" si="13"/>
        <v>0.52027999999999996</v>
      </c>
      <c r="IN60" s="4">
        <f t="shared" si="14"/>
        <v>0.99736666666666673</v>
      </c>
      <c r="IO60" s="4">
        <f t="shared" si="15"/>
        <v>2.2247333333333335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k=20, r=0.1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k=10,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>
        <v>0.67100000000000004</v>
      </c>
      <c r="BG61" s="5">
        <v>0.79630000000000001</v>
      </c>
      <c r="BH61" s="5">
        <v>0.24479999999999999</v>
      </c>
      <c r="BI61" s="5">
        <v>8.3999999999999995E-3</v>
      </c>
      <c r="BJ61" s="5">
        <v>0.84840000000000004</v>
      </c>
      <c r="BK61" s="5">
        <v>0.67969999999999997</v>
      </c>
      <c r="BL61" s="5">
        <v>1</v>
      </c>
      <c r="BM61" s="5">
        <v>2.2763</v>
      </c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>
        <v>0.65369999999999995</v>
      </c>
      <c r="DS61" s="5">
        <v>0.75700000000000001</v>
      </c>
      <c r="DT61" s="5">
        <v>0.27379999999999999</v>
      </c>
      <c r="DU61" s="5">
        <v>1.5E-3</v>
      </c>
      <c r="DV61" s="5">
        <v>0.874</v>
      </c>
      <c r="DW61" s="5">
        <v>0.69330000000000003</v>
      </c>
      <c r="DX61" s="5">
        <v>1</v>
      </c>
      <c r="DY61" s="5">
        <v>2.9397000000000002</v>
      </c>
      <c r="DZ61" s="4">
        <v>0.6633</v>
      </c>
      <c r="EA61" s="4">
        <v>0.77829999999999999</v>
      </c>
      <c r="EB61" s="4">
        <v>0.25840000000000002</v>
      </c>
      <c r="EC61" s="4">
        <v>4.4999999999999997E-3</v>
      </c>
      <c r="ED61" s="4">
        <v>0.86529999999999996</v>
      </c>
      <c r="EE61" s="4">
        <v>0.68520000000000003</v>
      </c>
      <c r="EF61" s="4">
        <v>1</v>
      </c>
      <c r="EG61" s="4">
        <v>2.4605000000000001</v>
      </c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>
        <v>0.68820000000000003</v>
      </c>
      <c r="EQ61" s="4">
        <v>0.83560000000000001</v>
      </c>
      <c r="ER61" s="4">
        <v>0.22189999999999999</v>
      </c>
      <c r="ES61" s="4">
        <v>1.41E-2</v>
      </c>
      <c r="ET61" s="4">
        <v>0.8135</v>
      </c>
      <c r="EU61" s="4">
        <v>0.66779999999999995</v>
      </c>
      <c r="EV61" s="4">
        <v>0.99990000000000001</v>
      </c>
      <c r="EW61" s="4">
        <v>2.1274999999999999</v>
      </c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0.67583000000000004</v>
      </c>
      <c r="II61" s="4">
        <f t="shared" si="9"/>
        <v>0.80709999999999993</v>
      </c>
      <c r="IJ61" s="4">
        <f t="shared" si="10"/>
        <v>0.23892999999999995</v>
      </c>
      <c r="IK61" s="4">
        <f t="shared" si="11"/>
        <v>9.3200000000000019E-3</v>
      </c>
      <c r="IL61" s="4">
        <f t="shared" si="12"/>
        <v>0.83355000000000001</v>
      </c>
      <c r="IM61" s="4">
        <f t="shared" si="13"/>
        <v>0.68110000000000004</v>
      </c>
      <c r="IN61" s="4">
        <f t="shared" si="14"/>
        <v>0.99831999999999999</v>
      </c>
      <c r="IO61" s="4">
        <f t="shared" si="15"/>
        <v>2.6208400000000003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k=20,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k=20,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k=20, r=0.1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r=0.1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>
        <v>0.69140000000000001</v>
      </c>
      <c r="BG62" s="5">
        <v>0.83499999999999996</v>
      </c>
      <c r="BH62" s="5">
        <v>0.18440000000000001</v>
      </c>
      <c r="BI62" s="5">
        <v>1.5900000000000001E-2</v>
      </c>
      <c r="BJ62" s="5">
        <v>0.73370000000000002</v>
      </c>
      <c r="BK62" s="5">
        <v>0.31119999999999998</v>
      </c>
      <c r="BL62" s="5">
        <v>1</v>
      </c>
      <c r="BM62" s="5">
        <v>2.0445000000000002</v>
      </c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>
        <v>0.6714</v>
      </c>
      <c r="DS62" s="5">
        <v>0.78739999999999999</v>
      </c>
      <c r="DT62" s="5">
        <v>0.20880000000000001</v>
      </c>
      <c r="DU62" s="5">
        <v>2.8E-3</v>
      </c>
      <c r="DV62" s="5">
        <v>0.79220000000000002</v>
      </c>
      <c r="DW62" s="5">
        <v>0.33100000000000002</v>
      </c>
      <c r="DX62" s="5">
        <v>1</v>
      </c>
      <c r="DY62" s="5">
        <v>2.6558000000000002</v>
      </c>
      <c r="DZ62" s="4">
        <v>0.6804</v>
      </c>
      <c r="EA62" s="4">
        <v>0.80969999999999998</v>
      </c>
      <c r="EB62" s="4">
        <v>0.20269999999999999</v>
      </c>
      <c r="EC62" s="4">
        <v>8.5000000000000006E-3</v>
      </c>
      <c r="ED62" s="4">
        <v>0.77100000000000002</v>
      </c>
      <c r="EE62" s="4">
        <v>0.32369999999999999</v>
      </c>
      <c r="EF62" s="4">
        <v>1</v>
      </c>
      <c r="EG62" s="4">
        <v>2.2488999999999999</v>
      </c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>
        <v>0.70889999999999997</v>
      </c>
      <c r="EQ62" s="4">
        <v>0.88039999999999996</v>
      </c>
      <c r="ER62" s="4">
        <v>0.1525</v>
      </c>
      <c r="ES62" s="4">
        <v>2.6599999999999999E-2</v>
      </c>
      <c r="ET62" s="4">
        <v>0.66449999999999998</v>
      </c>
      <c r="EU62" s="4">
        <v>0.28970000000000001</v>
      </c>
      <c r="EV62" s="4">
        <v>0.99990000000000001</v>
      </c>
      <c r="EW62" s="4">
        <v>1.9204000000000001</v>
      </c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0.69418999999999997</v>
      </c>
      <c r="II62" s="4">
        <f t="shared" si="9"/>
        <v>0.84293000000000018</v>
      </c>
      <c r="IJ62" s="4">
        <f t="shared" si="10"/>
        <v>0.17704</v>
      </c>
      <c r="IK62" s="4">
        <f t="shared" si="11"/>
        <v>1.7639999999999999E-2</v>
      </c>
      <c r="IL62" s="4">
        <f t="shared" si="12"/>
        <v>0.71342000000000005</v>
      </c>
      <c r="IM62" s="4">
        <f t="shared" si="13"/>
        <v>0.31334000000000001</v>
      </c>
      <c r="IN62" s="4">
        <f t="shared" si="14"/>
        <v>0.99792000000000003</v>
      </c>
      <c r="IO62" s="4">
        <f t="shared" si="15"/>
        <v>2.3469799999999998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k=20, r=0.1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r=0.1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>
        <v>0.66359999999999997</v>
      </c>
      <c r="BG63" s="5">
        <v>0.77869999999999995</v>
      </c>
      <c r="BH63" s="5">
        <v>0.2586</v>
      </c>
      <c r="BI63" s="5">
        <v>9.7999999999999997E-3</v>
      </c>
      <c r="BJ63" s="5">
        <v>0.85099999999999998</v>
      </c>
      <c r="BK63" s="5">
        <v>0.5867</v>
      </c>
      <c r="BL63" s="5">
        <v>1</v>
      </c>
      <c r="BM63" s="5">
        <v>2.1958000000000002</v>
      </c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>
        <v>0.6452</v>
      </c>
      <c r="DS63" s="5">
        <v>0.73839999999999995</v>
      </c>
      <c r="DT63" s="5">
        <v>0.2913</v>
      </c>
      <c r="DU63" s="5">
        <v>1.6999999999999999E-3</v>
      </c>
      <c r="DV63" s="5">
        <v>0.87790000000000001</v>
      </c>
      <c r="DW63" s="5">
        <v>0.61809999999999998</v>
      </c>
      <c r="DX63" s="5">
        <v>1</v>
      </c>
      <c r="DY63" s="5">
        <v>2.8527</v>
      </c>
      <c r="DZ63" s="4">
        <v>0.65480000000000005</v>
      </c>
      <c r="EA63" s="4">
        <v>0.75880000000000003</v>
      </c>
      <c r="EB63" s="4">
        <v>0.27889999999999998</v>
      </c>
      <c r="EC63" s="4">
        <v>5.1000000000000004E-3</v>
      </c>
      <c r="ED63" s="4">
        <v>0.86839999999999995</v>
      </c>
      <c r="EE63" s="4">
        <v>0.60440000000000005</v>
      </c>
      <c r="EF63" s="4">
        <v>1</v>
      </c>
      <c r="EG63" s="4">
        <v>2.3864999999999998</v>
      </c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>
        <v>0.68310000000000004</v>
      </c>
      <c r="EQ63" s="4">
        <v>0.82199999999999995</v>
      </c>
      <c r="ER63" s="4">
        <v>0.2203</v>
      </c>
      <c r="ES63" s="4">
        <v>1.7600000000000001E-2</v>
      </c>
      <c r="ET63" s="4">
        <v>0.81140000000000001</v>
      </c>
      <c r="EU63" s="4">
        <v>0.53600000000000003</v>
      </c>
      <c r="EV63" s="4">
        <v>0.99990000000000001</v>
      </c>
      <c r="EW63" s="4">
        <v>1.9131</v>
      </c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0.66974999999999996</v>
      </c>
      <c r="II63" s="4">
        <f t="shared" si="9"/>
        <v>0.79203999999999986</v>
      </c>
      <c r="IJ63" s="4">
        <f t="shared" si="10"/>
        <v>0.24499999999999997</v>
      </c>
      <c r="IK63" s="4">
        <f t="shared" si="11"/>
        <v>1.2129999999999998E-2</v>
      </c>
      <c r="IL63" s="4">
        <f t="shared" si="12"/>
        <v>0.82767000000000013</v>
      </c>
      <c r="IM63" s="4">
        <f t="shared" si="13"/>
        <v>0.58616000000000001</v>
      </c>
      <c r="IN63" s="4">
        <f t="shared" si="14"/>
        <v>0.99799000000000004</v>
      </c>
      <c r="IO63" s="4">
        <f t="shared" si="15"/>
        <v>2.4107200000000004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k=20,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k=20, r=0.1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k=20,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r=0.1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>
        <v>0.69199999999999995</v>
      </c>
      <c r="BG64" s="5">
        <v>0.83709999999999996</v>
      </c>
      <c r="BH64" s="5">
        <v>0.18110000000000001</v>
      </c>
      <c r="BI64" s="5">
        <v>1.5900000000000001E-2</v>
      </c>
      <c r="BJ64" s="5">
        <v>0.73409999999999997</v>
      </c>
      <c r="BK64" s="5">
        <v>0.311</v>
      </c>
      <c r="BL64" s="5">
        <v>1</v>
      </c>
      <c r="BM64" s="5">
        <v>2.1091000000000002</v>
      </c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>
        <v>0.67130000000000001</v>
      </c>
      <c r="DS64" s="5">
        <v>0.78690000000000004</v>
      </c>
      <c r="DT64" s="5">
        <v>0.20960000000000001</v>
      </c>
      <c r="DU64" s="5">
        <v>2.8E-3</v>
      </c>
      <c r="DV64" s="5">
        <v>0.79220000000000002</v>
      </c>
      <c r="DW64" s="5">
        <v>0.33029999999999998</v>
      </c>
      <c r="DX64" s="5">
        <v>1</v>
      </c>
      <c r="DY64" s="5">
        <v>2.6661999999999999</v>
      </c>
      <c r="DZ64" s="4">
        <v>0.68069999999999997</v>
      </c>
      <c r="EA64" s="4">
        <v>0.81069999999999998</v>
      </c>
      <c r="EB64" s="4">
        <v>0.20230000000000001</v>
      </c>
      <c r="EC64" s="4">
        <v>8.5000000000000006E-3</v>
      </c>
      <c r="ED64" s="4">
        <v>0.77049999999999996</v>
      </c>
      <c r="EE64" s="4">
        <v>0.32290000000000002</v>
      </c>
      <c r="EF64" s="4">
        <v>1</v>
      </c>
      <c r="EG64" s="4">
        <v>2.3803999999999998</v>
      </c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>
        <v>0.70850000000000002</v>
      </c>
      <c r="EQ64" s="4">
        <v>0.88049999999999995</v>
      </c>
      <c r="ER64" s="4">
        <v>0.15340000000000001</v>
      </c>
      <c r="ES64" s="4">
        <v>2.6499999999999999E-2</v>
      </c>
      <c r="ET64" s="4">
        <v>0.6653</v>
      </c>
      <c r="EU64" s="4">
        <v>0.2913</v>
      </c>
      <c r="EV64" s="4">
        <v>0.99929999999999997</v>
      </c>
      <c r="EW64" s="4">
        <v>1.8923000000000001</v>
      </c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0.69412000000000007</v>
      </c>
      <c r="II64" s="4">
        <f t="shared" si="9"/>
        <v>0.84335000000000004</v>
      </c>
      <c r="IJ64" s="4">
        <f t="shared" si="10"/>
        <v>0.17701</v>
      </c>
      <c r="IK64" s="4">
        <f t="shared" si="11"/>
        <v>1.7410000000000002E-2</v>
      </c>
      <c r="IL64" s="4">
        <f t="shared" si="12"/>
        <v>0.71462000000000003</v>
      </c>
      <c r="IM64" s="4">
        <f t="shared" si="13"/>
        <v>0.31325999999999998</v>
      </c>
      <c r="IN64" s="4">
        <f t="shared" si="14"/>
        <v>0.99233999999999989</v>
      </c>
      <c r="IO64" s="4">
        <f t="shared" si="15"/>
        <v>2.2618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k=20,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r=0.1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>
        <v>0.69740000000000002</v>
      </c>
      <c r="BG65" s="5">
        <v>0.83909999999999996</v>
      </c>
      <c r="BH65" s="5">
        <v>0.17519999999999999</v>
      </c>
      <c r="BI65" s="5">
        <v>1.44E-2</v>
      </c>
      <c r="BJ65" s="5">
        <v>0.63119999999999998</v>
      </c>
      <c r="BK65" s="5">
        <v>0.2949</v>
      </c>
      <c r="BL65" s="5">
        <v>1</v>
      </c>
      <c r="BM65" s="5">
        <v>1.8399000000000001</v>
      </c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>
        <v>0.66420000000000001</v>
      </c>
      <c r="DS65" s="5">
        <v>0.7611</v>
      </c>
      <c r="DT65" s="5">
        <v>0.20200000000000001</v>
      </c>
      <c r="DU65" s="5">
        <v>3.3999999999999998E-3</v>
      </c>
      <c r="DV65" s="5">
        <v>0.72260000000000002</v>
      </c>
      <c r="DW65" s="5">
        <v>0.2487</v>
      </c>
      <c r="DX65" s="5">
        <v>1</v>
      </c>
      <c r="DY65" s="5">
        <v>2.5533000000000001</v>
      </c>
      <c r="DZ65" s="4">
        <v>0.68010000000000004</v>
      </c>
      <c r="EA65" s="4">
        <v>0.7964</v>
      </c>
      <c r="EB65" s="4">
        <v>0.18579999999999999</v>
      </c>
      <c r="EC65" s="4">
        <v>9.1999999999999998E-3</v>
      </c>
      <c r="ED65" s="4">
        <v>0.6825</v>
      </c>
      <c r="EE65" s="4">
        <v>0.26479999999999998</v>
      </c>
      <c r="EF65" s="4">
        <v>1</v>
      </c>
      <c r="EG65" s="4">
        <v>2.2016</v>
      </c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>
        <v>0.7117</v>
      </c>
      <c r="EQ65" s="4">
        <v>0.878</v>
      </c>
      <c r="ER65" s="4">
        <v>0.17080000000000001</v>
      </c>
      <c r="ES65" s="4">
        <v>1.9900000000000001E-2</v>
      </c>
      <c r="ET65" s="4">
        <v>0.61170000000000002</v>
      </c>
      <c r="EU65" s="4">
        <v>0.35730000000000001</v>
      </c>
      <c r="EV65" s="4">
        <v>0.99990000000000001</v>
      </c>
      <c r="EW65" s="4">
        <v>1.5583</v>
      </c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0.69403000000000004</v>
      </c>
      <c r="II65" s="4">
        <f t="shared" si="9"/>
        <v>0.83194000000000001</v>
      </c>
      <c r="IJ65" s="4">
        <f t="shared" si="10"/>
        <v>0.17553000000000002</v>
      </c>
      <c r="IK65" s="4">
        <f t="shared" si="11"/>
        <v>1.5800000000000002E-2</v>
      </c>
      <c r="IL65" s="4">
        <f t="shared" si="12"/>
        <v>0.64771999999999996</v>
      </c>
      <c r="IM65" s="4">
        <f t="shared" si="13"/>
        <v>0.29257999999999995</v>
      </c>
      <c r="IN65" s="4">
        <f t="shared" si="14"/>
        <v>0.99763000000000002</v>
      </c>
      <c r="IO65" s="4">
        <f t="shared" si="15"/>
        <v>1.9779199999999999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k=20,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r=0.7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x14ac:dyDescent="0.2">
      <c r="A66" s="1" t="s">
        <v>222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>
        <v>0.67530000000000001</v>
      </c>
      <c r="BG66" s="5">
        <v>0.80020000000000002</v>
      </c>
      <c r="BH66" s="5">
        <v>0.24210000000000001</v>
      </c>
      <c r="BI66" s="5">
        <v>1.0500000000000001E-2</v>
      </c>
      <c r="BJ66" s="5">
        <v>0.8034</v>
      </c>
      <c r="BK66" s="5">
        <v>0.51749999999999996</v>
      </c>
      <c r="BL66" s="5">
        <v>1</v>
      </c>
      <c r="BM66" s="5">
        <v>1.9736</v>
      </c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>
        <v>0.65800000000000003</v>
      </c>
      <c r="DS66" s="5">
        <v>0.7571</v>
      </c>
      <c r="DT66" s="5">
        <v>0.26690000000000003</v>
      </c>
      <c r="DU66" s="5">
        <v>2E-3</v>
      </c>
      <c r="DV66" s="5">
        <v>0.80820000000000003</v>
      </c>
      <c r="DW66" s="5">
        <v>0.48370000000000002</v>
      </c>
      <c r="DX66" s="5">
        <v>1</v>
      </c>
      <c r="DY66" s="5">
        <v>2.6728000000000001</v>
      </c>
      <c r="DZ66" s="4">
        <v>0.66779999999999995</v>
      </c>
      <c r="EA66" s="4">
        <v>0.78069999999999995</v>
      </c>
      <c r="EB66" s="4">
        <v>0.25659999999999999</v>
      </c>
      <c r="EC66" s="4">
        <v>5.7000000000000002E-3</v>
      </c>
      <c r="ED66" s="4">
        <v>0.80569999999999997</v>
      </c>
      <c r="EE66" s="4">
        <v>0.50190000000000001</v>
      </c>
      <c r="EF66" s="4">
        <v>1</v>
      </c>
      <c r="EG66" s="4">
        <v>2.3313000000000001</v>
      </c>
      <c r="EH66" s="5">
        <v>0.6744</v>
      </c>
      <c r="EI66" s="5">
        <v>0.79820000000000002</v>
      </c>
      <c r="EJ66" s="5">
        <v>0.246</v>
      </c>
      <c r="EK66" s="5">
        <v>1.0500000000000001E-2</v>
      </c>
      <c r="EL66" s="5">
        <v>0.80400000000000005</v>
      </c>
      <c r="EM66" s="5">
        <v>0.51690000000000003</v>
      </c>
      <c r="EN66" s="5">
        <v>1</v>
      </c>
      <c r="EO66" s="5">
        <v>2.2719999999999998</v>
      </c>
      <c r="EP66" s="4">
        <v>0.68920000000000003</v>
      </c>
      <c r="EQ66" s="4">
        <v>0.83340000000000003</v>
      </c>
      <c r="ER66" s="4">
        <v>0.21110000000000001</v>
      </c>
      <c r="ES66" s="4">
        <v>1.83E-2</v>
      </c>
      <c r="ET66" s="4">
        <v>0.78800000000000003</v>
      </c>
      <c r="EU66" s="4">
        <v>0.49959999999999999</v>
      </c>
      <c r="EV66" s="4">
        <v>0.99990000000000001</v>
      </c>
      <c r="EW66" s="4">
        <v>1.6457999999999999</v>
      </c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>
        <f t="shared" si="8"/>
        <v>0.67293999999999998</v>
      </c>
      <c r="II66" s="4">
        <f t="shared" si="9"/>
        <v>0.79392000000000007</v>
      </c>
      <c r="IJ66" s="4">
        <f t="shared" si="10"/>
        <v>0.24454000000000004</v>
      </c>
      <c r="IK66" s="4">
        <f t="shared" si="11"/>
        <v>9.4000000000000004E-3</v>
      </c>
      <c r="IL66" s="4">
        <f t="shared" si="12"/>
        <v>0.80186000000000013</v>
      </c>
      <c r="IM66" s="4">
        <f t="shared" si="13"/>
        <v>0.50392000000000003</v>
      </c>
      <c r="IN66" s="4">
        <f t="shared" si="14"/>
        <v>0.99998000000000009</v>
      </c>
      <c r="IO66" s="4">
        <f t="shared" si="15"/>
        <v>2.1791</v>
      </c>
      <c r="IP66" s="1" t="str" cm="1">
        <f t="array" aca="1" ref="IP66" ca="1">CONCATENATE(INDIRECT(ADDRESS(1,MATCH(_xlfn.MINIFS(B66:IG66,metrics.rec,"MAE"),B66:IG66,0)+1)), ", ", INDIRECT(ADDRESS(2,MATCH(_xlfn.MINIFS(B66:IG66,metrics.rec,"MAE"),B66:IG66,0)+1)))</f>
        <v>k=20, r=0.1</v>
      </c>
      <c r="IQ66" s="1" t="str" cm="1">
        <f t="array" aca="1" ref="IQ66" ca="1">CONCATENATE(INDIRECT(ADDRESS(1,MATCH(_xlfn.MINIFS(B66:IG66,metrics.rec,"MSE"),B66:IG66,0)+1)), ", ", INDIRECT(ADDRESS(2,MATCH(_xlfn.MINIFS(B66:IG66,metrics.rec,"MSE"),B66:IG66,0)+1)))</f>
        <v>k=20, r=0.1</v>
      </c>
      <c r="IR66" s="1" t="str" cm="1">
        <f t="array" aca="1" ref="IR66" ca="1">CONCATENATE(INDIRECT(ADDRESS(1,MATCH(_xlfn.MAXIFS(B66:IG66,metrics.rec,"R"),B66:IG66,0)+1)), ", ", INDIRECT(ADDRESS(2,MATCH(_xlfn.MAXIFS(B66:IG66,metrics.rec,"R"),B66:IG66,0)+1)))</f>
        <v>k=20, r=0.1</v>
      </c>
      <c r="IS66" s="1" t="str" cm="1">
        <f t="array" aca="1" ref="IS66" ca="1">CONCATENATE(INDIRECT(ADDRESS(1,MATCH(_xlfn.MAXIFS(B66:IG66,metrics.rec,"Precision"),B66:IG66,0)+1)), ", ", INDIRECT(ADDRESS(2,MATCH(_xlfn.MAXIFS(B66:IG66,metrics.rec,"Precision"),B66:IG66,0)+1)))</f>
        <v>k=20, r=0.7</v>
      </c>
      <c r="IT66" s="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r=0.1</v>
      </c>
      <c r="IU66" s="1" t="str" cm="1">
        <f t="array" aca="1" ref="IU66" ca="1">CONCATENATE(INDIRECT(ADDRESS(1,MATCH(_xlfn.MAXIFS(B66:IG66,metrics.rec,"Coverage"),B66:IG66,0)+1)), ", ", INDIRECT(ADDRESS(2,MATCH(_xlfn.MAXIFS(B66:IG66,metrics.rec,"Coverage"),B66:IG66,0)+1)))</f>
        <v>k=10, r=0.5</v>
      </c>
      <c r="IV66" s="1" t="str" cm="1">
        <f t="array" aca="1" ref="IV66" ca="1">CONCATENATE(INDIRECT(ADDRESS(1,MATCH(_xlfn.MAXIFS(B66:IG66,metrics.rec,"Recatio"),B66:IG66,0)+1)), ", ", INDIRECT(ADDRESS(2,MATCH(_xlfn.MAXIFS(B66:IG66,metrics.rec,"Recatio"),B66:IG66,0)+1)))</f>
        <v>k=10, r=0.5</v>
      </c>
      <c r="IW66" s="1" t="str" cm="1">
        <f t="array" aca="1" ref="IW66" ca="1">CONCATENATE(INDIRECT(ADDRESS(1,MATCH(_xlfn.MINIFS(B66:IG66,metrics.rec,"Time"),B66:IG66,0)+1)), ", ", INDIRECT(ADDRESS(2,MATCH(_xlfn.MINIFS(B66:IG66,metrics.rec,"Time"),B66:IG66,0)+1)))</f>
        <v>k=20, r=0.7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>
        <v>0.64059999999999995</v>
      </c>
      <c r="BG67" s="5">
        <v>0.7117</v>
      </c>
      <c r="BH67" s="5">
        <v>0.27729999999999999</v>
      </c>
      <c r="BI67" s="5">
        <v>8.8999999999999999E-3</v>
      </c>
      <c r="BJ67" s="5">
        <v>0.86470000000000002</v>
      </c>
      <c r="BK67" s="5">
        <v>0.65690000000000004</v>
      </c>
      <c r="BL67" s="5">
        <v>1</v>
      </c>
      <c r="BM67" s="5">
        <v>6.4066999999999998</v>
      </c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>
        <v>0.6149</v>
      </c>
      <c r="DS67" s="5">
        <v>0.65690000000000004</v>
      </c>
      <c r="DT67" s="5">
        <v>0.31269999999999998</v>
      </c>
      <c r="DU67" s="5">
        <v>1.6000000000000001E-3</v>
      </c>
      <c r="DV67" s="5">
        <v>0.88759999999999994</v>
      </c>
      <c r="DW67" s="5">
        <v>0.66249999999999998</v>
      </c>
      <c r="DX67" s="5">
        <v>1</v>
      </c>
      <c r="DY67" s="5">
        <v>10.7532</v>
      </c>
      <c r="DZ67" s="4">
        <v>0.62749999999999995</v>
      </c>
      <c r="EA67" s="4">
        <v>0.68410000000000004</v>
      </c>
      <c r="EB67" s="4">
        <v>0.29599999999999999</v>
      </c>
      <c r="EC67" s="4">
        <v>4.7999999999999996E-3</v>
      </c>
      <c r="ED67" s="4">
        <v>0.87960000000000005</v>
      </c>
      <c r="EE67" s="4">
        <v>0.65810000000000002</v>
      </c>
      <c r="EF67" s="4">
        <v>1</v>
      </c>
      <c r="EG67" s="4">
        <v>6.4466999999999999</v>
      </c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>
        <v>0.66290000000000004</v>
      </c>
      <c r="EQ67" s="4">
        <v>0.76390000000000002</v>
      </c>
      <c r="ER67" s="4">
        <v>0.23810000000000001</v>
      </c>
      <c r="ES67" s="4">
        <v>1.49E-2</v>
      </c>
      <c r="ET67" s="4">
        <v>0.83199999999999996</v>
      </c>
      <c r="EU67" s="4">
        <v>0.65049999999999997</v>
      </c>
      <c r="EV67" s="4">
        <v>0.99990000000000001</v>
      </c>
      <c r="EW67" s="4">
        <v>3.1692999999999998</v>
      </c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0.64684166666666665</v>
      </c>
      <c r="II67" s="4">
        <f t="shared" si="9"/>
        <v>0.72896666666666665</v>
      </c>
      <c r="IJ67" s="4">
        <f t="shared" si="10"/>
        <v>0.26693333333333336</v>
      </c>
      <c r="IK67" s="4">
        <f t="shared" si="11"/>
        <v>9.6416666666666682E-3</v>
      </c>
      <c r="IL67" s="4">
        <f t="shared" si="12"/>
        <v>0.85198333333333343</v>
      </c>
      <c r="IM67" s="4">
        <f t="shared" si="13"/>
        <v>0.65672857142857144</v>
      </c>
      <c r="IN67" s="4">
        <f t="shared" si="14"/>
        <v>0.99865000000000004</v>
      </c>
      <c r="IO67" s="4">
        <f t="shared" si="15"/>
        <v>5.5672999999999995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k=20,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k=10,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k=20,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r=0.1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>
        <v>0.64170000000000005</v>
      </c>
      <c r="BG68" s="5">
        <v>0.7137</v>
      </c>
      <c r="BH68" s="5">
        <v>0.27489999999999998</v>
      </c>
      <c r="BI68" s="5">
        <v>8.8999999999999999E-3</v>
      </c>
      <c r="BJ68" s="5">
        <v>0.8639</v>
      </c>
      <c r="BK68" s="5">
        <v>0.65639999999999998</v>
      </c>
      <c r="BL68" s="5">
        <v>1</v>
      </c>
      <c r="BM68" s="5">
        <v>7.1966999999999999</v>
      </c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0"/>
      <c r="CU68" s="10"/>
      <c r="CV68" s="10"/>
      <c r="CW68" s="10"/>
      <c r="CX68" s="10"/>
      <c r="CY68" s="10"/>
      <c r="CZ68" s="10"/>
      <c r="DA68" s="10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>
        <v>0.61670000000000003</v>
      </c>
      <c r="DS68" s="5">
        <v>0.66010000000000002</v>
      </c>
      <c r="DT68" s="5">
        <v>0.30890000000000001</v>
      </c>
      <c r="DU68" s="5">
        <v>1.6000000000000001E-3</v>
      </c>
      <c r="DV68" s="5">
        <v>0.88700000000000001</v>
      </c>
      <c r="DW68" s="5">
        <v>0.66149999999999998</v>
      </c>
      <c r="DX68" s="5">
        <v>1</v>
      </c>
      <c r="DY68" s="5">
        <v>12.2369</v>
      </c>
      <c r="DZ68" s="4">
        <v>0.62909999999999999</v>
      </c>
      <c r="EA68" s="4">
        <v>0.68710000000000004</v>
      </c>
      <c r="EB68" s="4">
        <v>0.29239999999999999</v>
      </c>
      <c r="EC68" s="4">
        <v>4.7999999999999996E-3</v>
      </c>
      <c r="ED68" s="4">
        <v>0.87860000000000005</v>
      </c>
      <c r="EE68" s="4">
        <v>0.6573</v>
      </c>
      <c r="EF68" s="4">
        <v>1</v>
      </c>
      <c r="EG68" s="4">
        <v>6.8388</v>
      </c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>
        <v>0.66349999999999998</v>
      </c>
      <c r="EQ68" s="4">
        <v>0.76470000000000005</v>
      </c>
      <c r="ER68" s="4">
        <v>0.23730000000000001</v>
      </c>
      <c r="ES68" s="4">
        <v>1.49E-2</v>
      </c>
      <c r="ET68" s="4">
        <v>0.83150000000000002</v>
      </c>
      <c r="EU68" s="4">
        <v>0.65010000000000001</v>
      </c>
      <c r="EV68" s="4">
        <v>0.99990000000000001</v>
      </c>
      <c r="EW68" s="4">
        <v>3.0817000000000001</v>
      </c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0.64845454545454551</v>
      </c>
      <c r="II68" s="4">
        <f t="shared" si="9"/>
        <v>0.73238181818181824</v>
      </c>
      <c r="IJ68" s="4">
        <f t="shared" si="10"/>
        <v>0.26343636363636364</v>
      </c>
      <c r="IK68" s="4">
        <f t="shared" si="11"/>
        <v>9.7272727272727285E-3</v>
      </c>
      <c r="IL68" s="4">
        <f t="shared" si="12"/>
        <v>0.85031818181818186</v>
      </c>
      <c r="IM68" s="4">
        <f t="shared" si="13"/>
        <v>0.65633999999999992</v>
      </c>
      <c r="IN68" s="4">
        <f t="shared" si="14"/>
        <v>0.99852727272727282</v>
      </c>
      <c r="IO68" s="4">
        <f t="shared" si="15"/>
        <v>6.0500818181818179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k=20,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k=20,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k=20,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r=0.1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>
        <v>0.64480000000000004</v>
      </c>
      <c r="BG69" s="5">
        <v>0.72150000000000003</v>
      </c>
      <c r="BH69" s="5">
        <v>0.2732</v>
      </c>
      <c r="BI69" s="5">
        <v>8.8999999999999999E-3</v>
      </c>
      <c r="BJ69" s="5">
        <v>0.86509999999999998</v>
      </c>
      <c r="BK69" s="5">
        <v>0.65449999999999997</v>
      </c>
      <c r="BL69" s="5">
        <v>1</v>
      </c>
      <c r="BM69" s="5">
        <v>8.1708999999999996</v>
      </c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>
        <v>0.61539999999999995</v>
      </c>
      <c r="DS69" s="5">
        <v>0.65790000000000004</v>
      </c>
      <c r="DT69" s="5">
        <v>0.31909999999999999</v>
      </c>
      <c r="DU69" s="5">
        <v>1.6000000000000001E-3</v>
      </c>
      <c r="DV69" s="5">
        <v>0.88880000000000003</v>
      </c>
      <c r="DW69" s="5">
        <v>0.66120000000000001</v>
      </c>
      <c r="DX69" s="5">
        <v>1</v>
      </c>
      <c r="DY69" s="5">
        <v>12.5428</v>
      </c>
      <c r="DZ69" s="4">
        <v>0.62970000000000004</v>
      </c>
      <c r="EA69" s="4">
        <v>0.68930000000000002</v>
      </c>
      <c r="EB69" s="4">
        <v>0.29880000000000001</v>
      </c>
      <c r="EC69" s="4">
        <v>4.7999999999999996E-3</v>
      </c>
      <c r="ED69" s="4">
        <v>0.88039999999999996</v>
      </c>
      <c r="EE69" s="4">
        <v>0.65620000000000001</v>
      </c>
      <c r="EF69" s="4">
        <v>1</v>
      </c>
      <c r="EG69" s="4">
        <v>6.7182000000000004</v>
      </c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>
        <v>0.66869999999999996</v>
      </c>
      <c r="EQ69" s="4">
        <v>0.77839999999999998</v>
      </c>
      <c r="ER69" s="4">
        <v>0.23050000000000001</v>
      </c>
      <c r="ES69" s="4">
        <v>1.49E-2</v>
      </c>
      <c r="ET69" s="4">
        <v>0.83160000000000001</v>
      </c>
      <c r="EU69" s="4">
        <v>0.64800000000000002</v>
      </c>
      <c r="EV69" s="4">
        <v>0.99990000000000001</v>
      </c>
      <c r="EW69" s="4">
        <v>3.0276000000000001</v>
      </c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0.64136666666666664</v>
      </c>
      <c r="II69" s="4">
        <f t="shared" si="9"/>
        <v>0.71503333333333341</v>
      </c>
      <c r="IJ69" s="4">
        <f t="shared" si="10"/>
        <v>0.27856666666666663</v>
      </c>
      <c r="IK69" s="4">
        <f t="shared" si="11"/>
        <v>8.0000000000000002E-3</v>
      </c>
      <c r="IL69" s="4">
        <f t="shared" si="12"/>
        <v>0.86580000000000001</v>
      </c>
      <c r="IM69" s="4">
        <f t="shared" si="13"/>
        <v>0.65471666666666672</v>
      </c>
      <c r="IN69" s="4">
        <f t="shared" si="14"/>
        <v>0.99998333333333334</v>
      </c>
      <c r="IO69" s="4">
        <f t="shared" si="15"/>
        <v>6.9578666666666669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k=20, r=0.1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k=20, r=0.1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k=20, r=0.1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k=20, r=0.7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k=20, r=0.1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r=0.1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k=20, r=0.7</v>
      </c>
    </row>
    <row r="70" spans="1:257" x14ac:dyDescent="0.2">
      <c r="A70" s="1" t="s">
        <v>219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>
        <v>0.6633</v>
      </c>
      <c r="BG70" s="5">
        <v>0.7621</v>
      </c>
      <c r="BH70" s="5">
        <v>0.26369999999999999</v>
      </c>
      <c r="BI70" s="5">
        <v>8.6999999999999994E-3</v>
      </c>
      <c r="BJ70" s="5">
        <v>0.87160000000000004</v>
      </c>
      <c r="BK70" s="5">
        <v>0.6714</v>
      </c>
      <c r="BL70" s="5">
        <v>0.99980000000000002</v>
      </c>
      <c r="BM70" s="5">
        <v>7.4893999999999998</v>
      </c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>
        <v>0.6401</v>
      </c>
      <c r="DS70" s="5">
        <v>0.71160000000000001</v>
      </c>
      <c r="DT70" s="5">
        <v>0.29780000000000001</v>
      </c>
      <c r="DU70" s="5">
        <v>1.6000000000000001E-3</v>
      </c>
      <c r="DV70" s="5">
        <v>0.89280000000000004</v>
      </c>
      <c r="DW70" s="5">
        <v>0.67320000000000002</v>
      </c>
      <c r="DX70" s="5">
        <v>1</v>
      </c>
      <c r="DY70" s="5">
        <v>13.1806</v>
      </c>
      <c r="DZ70" s="4">
        <v>0.65239999999999998</v>
      </c>
      <c r="EA70" s="4">
        <v>0.73970000000000002</v>
      </c>
      <c r="EB70" s="4">
        <v>0.2777</v>
      </c>
      <c r="EC70" s="4">
        <v>4.7000000000000002E-3</v>
      </c>
      <c r="ED70" s="4">
        <v>0.88529999999999998</v>
      </c>
      <c r="EE70" s="4">
        <v>0.6694</v>
      </c>
      <c r="EF70" s="4">
        <v>1</v>
      </c>
      <c r="EG70" s="4">
        <v>8.1219000000000001</v>
      </c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>
        <v>0.67889999999999995</v>
      </c>
      <c r="EQ70" s="4">
        <v>0.79620000000000002</v>
      </c>
      <c r="ER70" s="4">
        <v>0.2422</v>
      </c>
      <c r="ES70" s="4">
        <v>1.4500000000000001E-2</v>
      </c>
      <c r="ET70" s="4">
        <v>0.83940000000000003</v>
      </c>
      <c r="EU70" s="4">
        <v>0.67430000000000001</v>
      </c>
      <c r="EV70" s="4">
        <v>0.99950000000000006</v>
      </c>
      <c r="EW70" s="4">
        <v>3.3917999999999999</v>
      </c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0.6606428571428572</v>
      </c>
      <c r="II70" s="4">
        <f t="shared" si="9"/>
        <v>0.75645714285714283</v>
      </c>
      <c r="IJ70" s="4">
        <f t="shared" si="10"/>
        <v>0.26778571428571435</v>
      </c>
      <c r="IK70" s="4">
        <f t="shared" si="11"/>
        <v>7.985714285714287E-3</v>
      </c>
      <c r="IL70" s="4">
        <f t="shared" si="12"/>
        <v>0.87152857142857154</v>
      </c>
      <c r="IM70" s="4">
        <f t="shared" si="13"/>
        <v>0.6716428571428571</v>
      </c>
      <c r="IN70" s="4">
        <f t="shared" si="14"/>
        <v>0.99985714285714289</v>
      </c>
      <c r="IO70" s="4">
        <f t="shared" si="15"/>
        <v>7.2014142857142858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k=20, r=0.1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k=20, r=0.1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k=20, r=0.1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k=20, r=0.7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k=20, r=0.1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r=0.7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k=20, r=0.1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k=20, r=0.7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>
        <v>0.63929999999999998</v>
      </c>
      <c r="BG71" s="5">
        <v>0.71179999999999999</v>
      </c>
      <c r="BH71" s="5">
        <v>0.27079999999999999</v>
      </c>
      <c r="BI71" s="5">
        <v>9.5999999999999992E-3</v>
      </c>
      <c r="BJ71" s="5">
        <v>0.85699999999999998</v>
      </c>
      <c r="BK71" s="5">
        <v>0.60299999999999998</v>
      </c>
      <c r="BL71" s="5">
        <v>1</v>
      </c>
      <c r="BM71" s="5">
        <v>7.6002000000000001</v>
      </c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>
        <v>0.61129999999999995</v>
      </c>
      <c r="DS71" s="5">
        <v>0.65</v>
      </c>
      <c r="DT71" s="5">
        <v>0.32340000000000002</v>
      </c>
      <c r="DU71" s="5">
        <v>1.6999999999999999E-3</v>
      </c>
      <c r="DV71" s="5">
        <v>0.8861</v>
      </c>
      <c r="DW71" s="5">
        <v>0.61570000000000003</v>
      </c>
      <c r="DX71" s="5">
        <v>1</v>
      </c>
      <c r="DY71" s="5">
        <v>11.1332</v>
      </c>
      <c r="DZ71" s="4">
        <v>0.62450000000000006</v>
      </c>
      <c r="EA71" s="4">
        <v>0.6794</v>
      </c>
      <c r="EB71" s="4">
        <v>0.30059999999999998</v>
      </c>
      <c r="EC71" s="4">
        <v>5.1000000000000004E-3</v>
      </c>
      <c r="ED71" s="4">
        <v>0.87549999999999994</v>
      </c>
      <c r="EE71" s="4">
        <v>0.60960000000000003</v>
      </c>
      <c r="EF71" s="4">
        <v>1</v>
      </c>
      <c r="EG71" s="4">
        <v>6.6148999999999996</v>
      </c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5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0.64564545454545452</v>
      </c>
      <c r="II71" s="4">
        <f t="shared" si="9"/>
        <v>0.72833636363636378</v>
      </c>
      <c r="IJ71" s="4">
        <f t="shared" si="10"/>
        <v>0.2662363636363636</v>
      </c>
      <c r="IK71" s="4">
        <f t="shared" si="11"/>
        <v>9.6636363636363621E-3</v>
      </c>
      <c r="IL71" s="4">
        <f t="shared" si="12"/>
        <v>0.84516363636363634</v>
      </c>
      <c r="IM71" s="4">
        <f t="shared" si="13"/>
        <v>0.60625000000000007</v>
      </c>
      <c r="IN71" s="4">
        <f t="shared" si="14"/>
        <v>0.99853636363636367</v>
      </c>
      <c r="IO71" s="4">
        <f t="shared" si="15"/>
        <v>6.125163636363637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k=20,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k=20,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r=0.1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>
        <v>0.63780000000000003</v>
      </c>
      <c r="BG72" s="5">
        <v>0.7056</v>
      </c>
      <c r="BH72" s="5">
        <v>0.28260000000000002</v>
      </c>
      <c r="BI72" s="5">
        <v>8.8999999999999999E-3</v>
      </c>
      <c r="BJ72" s="5">
        <v>0.86439999999999995</v>
      </c>
      <c r="BK72" s="5">
        <v>0.65710000000000002</v>
      </c>
      <c r="BL72" s="5">
        <v>1</v>
      </c>
      <c r="BM72" s="5">
        <v>6.7561999999999998</v>
      </c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>
        <v>0.61140000000000005</v>
      </c>
      <c r="DS72" s="5">
        <v>0.64949999999999997</v>
      </c>
      <c r="DT72" s="5">
        <v>0.31819999999999998</v>
      </c>
      <c r="DU72" s="5">
        <v>1.6000000000000001E-3</v>
      </c>
      <c r="DV72" s="5">
        <v>0.88800000000000001</v>
      </c>
      <c r="DW72" s="5">
        <v>0.66290000000000004</v>
      </c>
      <c r="DX72" s="5">
        <v>1</v>
      </c>
      <c r="DY72" s="5">
        <v>10.1677</v>
      </c>
      <c r="DZ72" s="4">
        <v>0.62419999999999998</v>
      </c>
      <c r="EA72" s="4">
        <v>0.67669999999999997</v>
      </c>
      <c r="EB72" s="4">
        <v>0.30070000000000002</v>
      </c>
      <c r="EC72" s="4">
        <v>4.7999999999999996E-3</v>
      </c>
      <c r="ED72" s="4">
        <v>0.87939999999999996</v>
      </c>
      <c r="EE72" s="4">
        <v>0.6583</v>
      </c>
      <c r="EF72" s="4">
        <v>1</v>
      </c>
      <c r="EG72" s="4">
        <v>6.31</v>
      </c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0.64262727272727271</v>
      </c>
      <c r="II72" s="4">
        <f t="shared" si="9"/>
        <v>0.71963636363636363</v>
      </c>
      <c r="IJ72" s="4">
        <f t="shared" si="10"/>
        <v>0.27275454545454547</v>
      </c>
      <c r="IK72" s="4">
        <f t="shared" si="11"/>
        <v>9.1545454545454569E-3</v>
      </c>
      <c r="IL72" s="4">
        <f t="shared" si="12"/>
        <v>0.85377272727272735</v>
      </c>
      <c r="IM72" s="4">
        <f t="shared" si="13"/>
        <v>0.65816666666666668</v>
      </c>
      <c r="IN72" s="4">
        <f t="shared" si="14"/>
        <v>0.99853636363636367</v>
      </c>
      <c r="IO72" s="4">
        <f t="shared" si="15"/>
        <v>5.8409454545454542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k=20,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k=20,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k=20,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r=0.1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>
        <v>0.64629999999999999</v>
      </c>
      <c r="BG73" s="5">
        <v>0.7258</v>
      </c>
      <c r="BH73" s="5">
        <v>0.27200000000000002</v>
      </c>
      <c r="BI73" s="5">
        <v>8.8999999999999999E-3</v>
      </c>
      <c r="BJ73" s="5">
        <v>0.86909999999999998</v>
      </c>
      <c r="BK73" s="5">
        <v>0.65869999999999995</v>
      </c>
      <c r="BL73" s="5">
        <v>1</v>
      </c>
      <c r="BM73" s="5">
        <v>6.4455</v>
      </c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>
        <v>0.62490000000000001</v>
      </c>
      <c r="DS73" s="5">
        <v>0.67979999999999996</v>
      </c>
      <c r="DT73" s="5">
        <v>0.3115</v>
      </c>
      <c r="DU73" s="5">
        <v>1.6000000000000001E-3</v>
      </c>
      <c r="DV73" s="5">
        <v>0.89459999999999995</v>
      </c>
      <c r="DW73" s="5">
        <v>0.66559999999999997</v>
      </c>
      <c r="DX73" s="5">
        <v>1</v>
      </c>
      <c r="DY73" s="5">
        <v>10.0472</v>
      </c>
      <c r="DZ73" s="4">
        <v>0.63500000000000001</v>
      </c>
      <c r="EA73" s="4">
        <v>0.70250000000000001</v>
      </c>
      <c r="EB73" s="4">
        <v>0.29430000000000001</v>
      </c>
      <c r="EC73" s="4">
        <v>4.7999999999999996E-3</v>
      </c>
      <c r="ED73" s="4">
        <v>0.88590000000000002</v>
      </c>
      <c r="EE73" s="4">
        <v>0.66049999999999998</v>
      </c>
      <c r="EF73" s="4">
        <v>1</v>
      </c>
      <c r="EG73" s="4">
        <v>6.2020999999999997</v>
      </c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0.65294444444444444</v>
      </c>
      <c r="II73" s="4">
        <f t="shared" si="9"/>
        <v>0.74464444444444444</v>
      </c>
      <c r="IJ73" s="4">
        <f t="shared" si="10"/>
        <v>0.26434444444444444</v>
      </c>
      <c r="IK73" s="4">
        <f t="shared" si="11"/>
        <v>9.2333333333333347E-3</v>
      </c>
      <c r="IL73" s="4">
        <f t="shared" si="12"/>
        <v>0.85650000000000004</v>
      </c>
      <c r="IM73" s="4">
        <f t="shared" si="13"/>
        <v>0.66087499999999999</v>
      </c>
      <c r="IN73" s="4">
        <f t="shared" si="14"/>
        <v>0.99821111111111116</v>
      </c>
      <c r="IO73" s="4">
        <f t="shared" si="15"/>
        <v>6.0124444444444443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k=20,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k=20, r=0.1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>
        <v>0.64580000000000004</v>
      </c>
      <c r="BG74" s="5">
        <v>0.72219999999999995</v>
      </c>
      <c r="BH74" s="5">
        <v>0.2656</v>
      </c>
      <c r="BI74" s="5">
        <v>8.6999999999999994E-3</v>
      </c>
      <c r="BJ74" s="5">
        <v>0.8629</v>
      </c>
      <c r="BK74" s="5">
        <v>0.66579999999999995</v>
      </c>
      <c r="BL74" s="5">
        <v>0.99980000000000002</v>
      </c>
      <c r="BM74" s="5">
        <v>7.4696999999999996</v>
      </c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>
        <v>0.61929999999999996</v>
      </c>
      <c r="DS74" s="5">
        <v>0.6663</v>
      </c>
      <c r="DT74" s="5">
        <v>0.2999</v>
      </c>
      <c r="DU74" s="5">
        <v>1.6000000000000001E-3</v>
      </c>
      <c r="DV74" s="5">
        <v>0.88570000000000004</v>
      </c>
      <c r="DW74" s="5">
        <v>0.66610000000000003</v>
      </c>
      <c r="DX74" s="5">
        <v>1</v>
      </c>
      <c r="DY74" s="5">
        <v>10.9992</v>
      </c>
      <c r="DZ74" s="4">
        <v>0.63229999999999997</v>
      </c>
      <c r="EA74" s="4">
        <v>0.69479999999999997</v>
      </c>
      <c r="EB74" s="4">
        <v>0.28199999999999997</v>
      </c>
      <c r="EC74" s="4">
        <v>4.7000000000000002E-3</v>
      </c>
      <c r="ED74" s="4">
        <v>0.87760000000000005</v>
      </c>
      <c r="EE74" s="4">
        <v>0.66320000000000001</v>
      </c>
      <c r="EF74" s="4">
        <v>1</v>
      </c>
      <c r="EG74" s="4">
        <v>6.1898999999999997</v>
      </c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0.64811111111111108</v>
      </c>
      <c r="II74" s="4">
        <f t="shared" si="9"/>
        <v>0.72929999999999984</v>
      </c>
      <c r="IJ74" s="4">
        <f t="shared" si="10"/>
        <v>0.26207777777777774</v>
      </c>
      <c r="IK74" s="4">
        <f t="shared" si="11"/>
        <v>8.9444444444444441E-3</v>
      </c>
      <c r="IL74" s="4">
        <f t="shared" si="12"/>
        <v>0.85377777777777775</v>
      </c>
      <c r="IM74" s="4">
        <f t="shared" si="13"/>
        <v>0.66539999999999999</v>
      </c>
      <c r="IN74" s="4">
        <f t="shared" si="14"/>
        <v>0.99803333333333333</v>
      </c>
      <c r="IO74" s="4">
        <f t="shared" si="15"/>
        <v>6.1451000000000002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k=20,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k=20,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k=20,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>
        <v>0.63949999999999996</v>
      </c>
      <c r="BG75" s="5">
        <v>0.71160000000000001</v>
      </c>
      <c r="BH75" s="5">
        <v>0.26910000000000001</v>
      </c>
      <c r="BI75" s="5">
        <v>9.1000000000000004E-3</v>
      </c>
      <c r="BJ75" s="5">
        <v>0.8629</v>
      </c>
      <c r="BK75" s="5">
        <v>0.63719999999999999</v>
      </c>
      <c r="BL75" s="5">
        <v>1</v>
      </c>
      <c r="BM75" s="5">
        <v>6.2297000000000002</v>
      </c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>
        <v>0.6099</v>
      </c>
      <c r="DS75" s="5">
        <v>0.64759999999999995</v>
      </c>
      <c r="DT75" s="5">
        <v>0.32429999999999998</v>
      </c>
      <c r="DU75" s="5">
        <v>1.6000000000000001E-3</v>
      </c>
      <c r="DV75" s="5">
        <v>0.88880000000000003</v>
      </c>
      <c r="DW75" s="5">
        <v>0.65629999999999999</v>
      </c>
      <c r="DX75" s="5">
        <v>1</v>
      </c>
      <c r="DY75" s="5">
        <v>11.427</v>
      </c>
      <c r="DZ75" s="4">
        <v>0.62409999999999999</v>
      </c>
      <c r="EA75" s="4">
        <v>0.67820000000000003</v>
      </c>
      <c r="EB75" s="4">
        <v>0.29830000000000001</v>
      </c>
      <c r="EC75" s="4">
        <v>4.8999999999999998E-3</v>
      </c>
      <c r="ED75" s="4">
        <v>0.87949999999999995</v>
      </c>
      <c r="EE75" s="4">
        <v>0.64649999999999996</v>
      </c>
      <c r="EF75" s="4">
        <v>1</v>
      </c>
      <c r="EG75" s="4">
        <v>6.5747</v>
      </c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0.64618181818181819</v>
      </c>
      <c r="II75" s="4">
        <f t="shared" ref="II75:II109" si="17">AVERAGEIFS(B75:IG75,metrics.rec,"MSE")</f>
        <v>0.72970909090909086</v>
      </c>
      <c r="IJ75" s="4">
        <f t="shared" ref="IJ75:IJ109" si="18">AVERAGEIFS(B75:IG75,metrics.rec,"R")</f>
        <v>0.26476363636363637</v>
      </c>
      <c r="IK75" s="4">
        <f t="shared" ref="IK75:IK109" si="19">AVERAGEIFS(B75:IG75,metrics.rec,"Precision")</f>
        <v>9.3454545454545457E-3</v>
      </c>
      <c r="IL75" s="4">
        <f t="shared" ref="IL75:IL109" si="20">AVERAGEIFS(B75:IG75,metrics.rec,"Recall")</f>
        <v>0.85082727272727265</v>
      </c>
      <c r="IM75" s="4">
        <f t="shared" ref="IM75:IM109" si="21">AVERAGEIFS(B75:IG75,metrics.rec,"Coverage")</f>
        <v>0.64148333333333329</v>
      </c>
      <c r="IN75" s="4">
        <f t="shared" ref="IN75:IN109" si="22">AVERAGEIFS(B75:IG75,metrics.rec,"Recatio")</f>
        <v>0.99853636363636367</v>
      </c>
      <c r="IO75" s="4">
        <f t="shared" ref="IO75:IO109" si="23">AVERAGEIFS(B75:IG75,metrics.rec,"Time")</f>
        <v>5.8316454545454546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k=20,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k=20,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k=20,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k=20, r=0.1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>
        <v>0.64849999999999997</v>
      </c>
      <c r="BG76" s="5">
        <v>0.72699999999999998</v>
      </c>
      <c r="BH76" s="5">
        <v>0.26279999999999998</v>
      </c>
      <c r="BI76" s="5">
        <v>8.8999999999999999E-3</v>
      </c>
      <c r="BJ76" s="5">
        <v>0.86129999999999995</v>
      </c>
      <c r="BK76" s="5">
        <v>0.65359999999999996</v>
      </c>
      <c r="BL76" s="5">
        <v>1</v>
      </c>
      <c r="BM76" s="5">
        <v>7.2796000000000003</v>
      </c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>
        <v>0.63229999999999997</v>
      </c>
      <c r="DS76" s="5">
        <v>0.6905</v>
      </c>
      <c r="DT76" s="5">
        <v>0.29530000000000001</v>
      </c>
      <c r="DU76" s="5">
        <v>1.6000000000000001E-3</v>
      </c>
      <c r="DV76" s="5">
        <v>0.88129999999999997</v>
      </c>
      <c r="DW76" s="5">
        <v>0.65610000000000002</v>
      </c>
      <c r="DX76" s="5">
        <v>1</v>
      </c>
      <c r="DY76" s="5">
        <v>11.6678</v>
      </c>
      <c r="DZ76" s="4">
        <v>0.64090000000000003</v>
      </c>
      <c r="EA76" s="4">
        <v>0.71089999999999998</v>
      </c>
      <c r="EB76" s="4">
        <v>0.27900000000000003</v>
      </c>
      <c r="EC76" s="4">
        <v>4.7999999999999996E-3</v>
      </c>
      <c r="ED76" s="4">
        <v>0.87490000000000001</v>
      </c>
      <c r="EE76" s="4">
        <v>0.65380000000000005</v>
      </c>
      <c r="EF76" s="4">
        <v>1</v>
      </c>
      <c r="EG76" s="4">
        <v>7.8903999999999996</v>
      </c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0.65495454545454546</v>
      </c>
      <c r="II76" s="4">
        <f t="shared" si="17"/>
        <v>0.74442727272727283</v>
      </c>
      <c r="IJ76" s="4">
        <f t="shared" si="18"/>
        <v>0.25660000000000005</v>
      </c>
      <c r="IK76" s="4">
        <f t="shared" si="19"/>
        <v>9.1363636363636386E-3</v>
      </c>
      <c r="IL76" s="4">
        <f t="shared" si="20"/>
        <v>0.85041818181818196</v>
      </c>
      <c r="IM76" s="4">
        <f t="shared" si="21"/>
        <v>0.65373333333333328</v>
      </c>
      <c r="IN76" s="4">
        <f t="shared" si="22"/>
        <v>0.99861818181818185</v>
      </c>
      <c r="IO76" s="4">
        <f t="shared" si="23"/>
        <v>6.0490999999999993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k=20,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k=20,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k=20,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k=20, r=0.1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>
        <v>0.68810000000000004</v>
      </c>
      <c r="BG77" s="5">
        <v>0.80989999999999995</v>
      </c>
      <c r="BH77" s="5">
        <v>0.2412</v>
      </c>
      <c r="BI77" s="5">
        <v>9.2999999999999992E-3</v>
      </c>
      <c r="BJ77" s="5">
        <v>0.85740000000000005</v>
      </c>
      <c r="BK77" s="5">
        <v>0.61990000000000001</v>
      </c>
      <c r="BL77" s="5">
        <v>1</v>
      </c>
      <c r="BM77" s="5">
        <v>4.7614000000000001</v>
      </c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>
        <v>0.64629999999999999</v>
      </c>
      <c r="DS77" s="5">
        <v>0.71689999999999998</v>
      </c>
      <c r="DT77" s="5">
        <v>0.28000000000000003</v>
      </c>
      <c r="DU77" s="5">
        <v>1.6000000000000001E-3</v>
      </c>
      <c r="DV77" s="5">
        <v>0.88290000000000002</v>
      </c>
      <c r="DW77" s="5">
        <v>0.6361</v>
      </c>
      <c r="DX77" s="5">
        <v>1</v>
      </c>
      <c r="DY77" s="5">
        <v>10.1197</v>
      </c>
      <c r="DZ77" s="4">
        <v>0.6643</v>
      </c>
      <c r="EA77" s="4">
        <v>0.75890000000000002</v>
      </c>
      <c r="EB77" s="4">
        <v>0.26690000000000003</v>
      </c>
      <c r="EC77" s="4">
        <v>5.0000000000000001E-3</v>
      </c>
      <c r="ED77" s="4">
        <v>0.87380000000000002</v>
      </c>
      <c r="EE77" s="4">
        <v>0.63190000000000002</v>
      </c>
      <c r="EF77" s="4">
        <v>1</v>
      </c>
      <c r="EG77" s="4">
        <v>7.7628000000000004</v>
      </c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0.68874444444444449</v>
      </c>
      <c r="II77" s="4">
        <f t="shared" si="17"/>
        <v>0.81595555555555555</v>
      </c>
      <c r="IJ77" s="4">
        <f t="shared" si="18"/>
        <v>0.23517777777777779</v>
      </c>
      <c r="IK77" s="4">
        <f t="shared" si="19"/>
        <v>1.2655555555555557E-2</v>
      </c>
      <c r="IL77" s="4">
        <f t="shared" si="20"/>
        <v>0.83375555555555569</v>
      </c>
      <c r="IM77" s="4">
        <f t="shared" si="21"/>
        <v>0.62672499999999998</v>
      </c>
      <c r="IN77" s="4">
        <f t="shared" si="22"/>
        <v>0.99752222222222231</v>
      </c>
      <c r="IO77" s="4">
        <f t="shared" si="23"/>
        <v>5.8203777777777779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k=20,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k=20,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k=20,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r=0.1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>
        <v>0.63990000000000002</v>
      </c>
      <c r="BG78" s="5">
        <v>0.7077</v>
      </c>
      <c r="BH78" s="5">
        <v>0.27789999999999998</v>
      </c>
      <c r="BI78" s="5">
        <v>8.8999999999999999E-3</v>
      </c>
      <c r="BJ78" s="5">
        <v>0.85970000000000002</v>
      </c>
      <c r="BK78" s="5">
        <v>0.65159999999999996</v>
      </c>
      <c r="BL78" s="5">
        <v>1</v>
      </c>
      <c r="BM78" s="5">
        <v>4.9650999999999996</v>
      </c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>
        <v>0.6139</v>
      </c>
      <c r="DS78" s="5">
        <v>0.65300000000000002</v>
      </c>
      <c r="DT78" s="5">
        <v>0.31169999999999998</v>
      </c>
      <c r="DU78" s="5">
        <v>1.6000000000000001E-3</v>
      </c>
      <c r="DV78" s="5">
        <v>0.8831</v>
      </c>
      <c r="DW78" s="5">
        <v>0.65569999999999995</v>
      </c>
      <c r="DX78" s="5">
        <v>1</v>
      </c>
      <c r="DY78" s="5">
        <v>10.372199999999999</v>
      </c>
      <c r="DZ78" s="4">
        <v>0.62649999999999995</v>
      </c>
      <c r="EA78" s="4">
        <v>0.67989999999999995</v>
      </c>
      <c r="EB78" s="4">
        <v>0.29530000000000001</v>
      </c>
      <c r="EC78" s="4">
        <v>4.7999999999999996E-3</v>
      </c>
      <c r="ED78" s="4">
        <v>0.87419999999999998</v>
      </c>
      <c r="EE78" s="4">
        <v>0.65190000000000003</v>
      </c>
      <c r="EF78" s="4">
        <v>1</v>
      </c>
      <c r="EG78" s="4">
        <v>8.7761999999999993</v>
      </c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0.64588888888888885</v>
      </c>
      <c r="II78" s="4">
        <f t="shared" si="17"/>
        <v>0.72551111111111111</v>
      </c>
      <c r="IJ78" s="4">
        <f t="shared" si="18"/>
        <v>0.26685555555555557</v>
      </c>
      <c r="IK78" s="4">
        <f t="shared" si="19"/>
        <v>9.2222222222222219E-3</v>
      </c>
      <c r="IL78" s="4">
        <f t="shared" si="20"/>
        <v>0.84653333333333336</v>
      </c>
      <c r="IM78" s="4">
        <f t="shared" si="21"/>
        <v>0.652725</v>
      </c>
      <c r="IN78" s="4">
        <f t="shared" si="22"/>
        <v>0.99821111111111116</v>
      </c>
      <c r="IO78" s="4">
        <f t="shared" si="23"/>
        <v>6.1535333333333329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k=20,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k=20,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k=20,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k=20,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r=0.1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>
        <v>0.63959999999999995</v>
      </c>
      <c r="BG79" s="5">
        <v>0.70960000000000001</v>
      </c>
      <c r="BH79" s="5">
        <v>0.27910000000000001</v>
      </c>
      <c r="BI79" s="5">
        <v>9.1999999999999998E-3</v>
      </c>
      <c r="BJ79" s="5">
        <v>0.86460000000000004</v>
      </c>
      <c r="BK79" s="5">
        <v>0.63049999999999995</v>
      </c>
      <c r="BL79" s="5">
        <v>1</v>
      </c>
      <c r="BM79" s="5">
        <v>6.5134999999999996</v>
      </c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>
        <v>0.61360000000000003</v>
      </c>
      <c r="DS79" s="5">
        <v>0.65429999999999999</v>
      </c>
      <c r="DT79" s="5">
        <v>0.31690000000000002</v>
      </c>
      <c r="DU79" s="5">
        <v>1.6000000000000001E-3</v>
      </c>
      <c r="DV79" s="5">
        <v>0.88800000000000001</v>
      </c>
      <c r="DW79" s="5">
        <v>0.65600000000000003</v>
      </c>
      <c r="DX79" s="5">
        <v>1</v>
      </c>
      <c r="DY79" s="5">
        <v>10.2606</v>
      </c>
      <c r="DZ79" s="4">
        <v>0.62629999999999997</v>
      </c>
      <c r="EA79" s="4">
        <v>0.68169999999999997</v>
      </c>
      <c r="EB79" s="4">
        <v>0.29870000000000002</v>
      </c>
      <c r="EC79" s="4">
        <v>4.8999999999999998E-3</v>
      </c>
      <c r="ED79" s="4">
        <v>0.87970000000000004</v>
      </c>
      <c r="EE79" s="4">
        <v>0.64529999999999998</v>
      </c>
      <c r="EF79" s="4">
        <v>1</v>
      </c>
      <c r="EG79" s="4">
        <v>8.4438999999999993</v>
      </c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0.64255454545454538</v>
      </c>
      <c r="II79" s="4">
        <f t="shared" si="17"/>
        <v>0.71859090909090906</v>
      </c>
      <c r="IJ79" s="4">
        <f t="shared" si="18"/>
        <v>0.27367272727272729</v>
      </c>
      <c r="IK79" s="4">
        <f t="shared" si="19"/>
        <v>1.1936363636363636E-2</v>
      </c>
      <c r="IL79" s="4">
        <f t="shared" si="20"/>
        <v>0.84453636363636353</v>
      </c>
      <c r="IM79" s="4">
        <f t="shared" si="21"/>
        <v>0.63834000000000002</v>
      </c>
      <c r="IN79" s="4">
        <f t="shared" si="22"/>
        <v>0.99781818181818172</v>
      </c>
      <c r="IO79" s="4">
        <f t="shared" si="23"/>
        <v>5.9474000000000009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k=20,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k=20,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k=20,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r=0.1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>
        <v>0.66039999999999999</v>
      </c>
      <c r="BG80" s="5">
        <v>0.74709999999999999</v>
      </c>
      <c r="BH80" s="5">
        <v>0.2505</v>
      </c>
      <c r="BI80" s="5">
        <v>1.01E-2</v>
      </c>
      <c r="BJ80" s="5">
        <v>0.8488</v>
      </c>
      <c r="BK80" s="5">
        <v>0.56689999999999996</v>
      </c>
      <c r="BL80" s="5">
        <v>1</v>
      </c>
      <c r="BM80" s="5">
        <v>4.7013999999999996</v>
      </c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>
        <v>0.63329999999999997</v>
      </c>
      <c r="DS80" s="5">
        <v>0.68830000000000002</v>
      </c>
      <c r="DT80" s="5">
        <v>0.28810000000000002</v>
      </c>
      <c r="DU80" s="5">
        <v>1.6999999999999999E-3</v>
      </c>
      <c r="DV80" s="5">
        <v>0.877</v>
      </c>
      <c r="DW80" s="5">
        <v>0.59540000000000004</v>
      </c>
      <c r="DX80" s="5">
        <v>1</v>
      </c>
      <c r="DY80" s="5">
        <v>11.5932</v>
      </c>
      <c r="DZ80" s="4">
        <v>0.64500000000000002</v>
      </c>
      <c r="EA80" s="4">
        <v>0.71560000000000001</v>
      </c>
      <c r="EB80" s="4">
        <v>0.27250000000000002</v>
      </c>
      <c r="EC80" s="4">
        <v>5.3E-3</v>
      </c>
      <c r="ED80" s="4">
        <v>0.86639999999999995</v>
      </c>
      <c r="EE80" s="4">
        <v>0.58599999999999997</v>
      </c>
      <c r="EF80" s="4">
        <v>1</v>
      </c>
      <c r="EG80" s="4">
        <v>7.7237999999999998</v>
      </c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0.66428888888888893</v>
      </c>
      <c r="II80" s="4">
        <f t="shared" si="17"/>
        <v>0.76001111111111108</v>
      </c>
      <c r="IJ80" s="4">
        <f t="shared" si="18"/>
        <v>0.24198888888888886</v>
      </c>
      <c r="IK80" s="4">
        <f t="shared" si="19"/>
        <v>1.4222222222222223E-2</v>
      </c>
      <c r="IL80" s="4">
        <f t="shared" si="20"/>
        <v>0.82057777777777774</v>
      </c>
      <c r="IM80" s="4">
        <f t="shared" si="21"/>
        <v>0.57865</v>
      </c>
      <c r="IN80" s="4">
        <f t="shared" si="22"/>
        <v>0.99712222222222224</v>
      </c>
      <c r="IO80" s="4">
        <f t="shared" si="23"/>
        <v>6.1111333333333331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k=20,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r=0.7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k=20,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r=0.1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x14ac:dyDescent="0.2">
      <c r="A81" s="1" t="s">
        <v>74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>
        <v>0.64129999999999998</v>
      </c>
      <c r="BG81" s="5">
        <v>0.71750000000000003</v>
      </c>
      <c r="BH81" s="5">
        <v>0.25290000000000001</v>
      </c>
      <c r="BI81" s="5">
        <v>9.1000000000000004E-3</v>
      </c>
      <c r="BJ81" s="5">
        <v>0.85550000000000004</v>
      </c>
      <c r="BK81" s="5">
        <v>0.6331</v>
      </c>
      <c r="BL81" s="5">
        <v>1</v>
      </c>
      <c r="BM81" s="5">
        <v>5.1327999999999996</v>
      </c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>
        <v>0.61339999999999995</v>
      </c>
      <c r="DS81" s="5">
        <v>0.65559999999999996</v>
      </c>
      <c r="DT81" s="5">
        <v>0.2959</v>
      </c>
      <c r="DU81" s="5">
        <v>1.6000000000000001E-3</v>
      </c>
      <c r="DV81" s="5">
        <v>0.88160000000000005</v>
      </c>
      <c r="DW81" s="5">
        <v>0.63529999999999998</v>
      </c>
      <c r="DX81" s="5">
        <v>1</v>
      </c>
      <c r="DY81" s="5">
        <v>13.0488</v>
      </c>
      <c r="DZ81" s="4">
        <v>0.62629999999999997</v>
      </c>
      <c r="EA81" s="4">
        <v>0.68440000000000001</v>
      </c>
      <c r="EB81" s="4">
        <v>0.28349999999999997</v>
      </c>
      <c r="EC81" s="4">
        <v>4.8999999999999998E-3</v>
      </c>
      <c r="ED81" s="4">
        <v>0.87219999999999998</v>
      </c>
      <c r="EE81" s="4">
        <v>0.63460000000000005</v>
      </c>
      <c r="EF81" s="4">
        <v>1</v>
      </c>
      <c r="EG81" s="4">
        <v>8.5789000000000009</v>
      </c>
      <c r="EH81" s="5">
        <v>0.64159999999999995</v>
      </c>
      <c r="EI81" s="5">
        <v>0.71799999999999997</v>
      </c>
      <c r="EJ81" s="5">
        <v>0.25419999999999998</v>
      </c>
      <c r="EK81" s="5">
        <v>9.1000000000000004E-3</v>
      </c>
      <c r="EL81" s="5">
        <v>0.85529999999999995</v>
      </c>
      <c r="EM81" s="5">
        <v>0.63280000000000003</v>
      </c>
      <c r="EN81" s="5">
        <v>1</v>
      </c>
      <c r="EO81" s="5">
        <v>6.7637999999999998</v>
      </c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>
        <f t="shared" si="16"/>
        <v>0.63064999999999993</v>
      </c>
      <c r="II81" s="4">
        <f t="shared" si="17"/>
        <v>0.69387500000000002</v>
      </c>
      <c r="IJ81" s="4">
        <f t="shared" si="18"/>
        <v>0.27162500000000001</v>
      </c>
      <c r="IK81" s="4">
        <f t="shared" si="19"/>
        <v>6.1749999999999999E-3</v>
      </c>
      <c r="IL81" s="4">
        <f t="shared" si="20"/>
        <v>0.86614999999999998</v>
      </c>
      <c r="IM81" s="4">
        <f t="shared" si="21"/>
        <v>0.63395000000000001</v>
      </c>
      <c r="IN81" s="4">
        <f t="shared" si="22"/>
        <v>1</v>
      </c>
      <c r="IO81" s="4">
        <f t="shared" si="23"/>
        <v>8.3810749999999992</v>
      </c>
      <c r="IP81" s="1" t="str" cm="1">
        <f t="array" aca="1" ref="IP81" ca="1">CONCATENATE(INDIRECT(ADDRESS(1,MATCH(_xlfn.MINIFS(B81:IG81,metrics.rec,"MAE"),B81:IG81,0)+1)), ", ", INDIRECT(ADDRESS(2,MATCH(_xlfn.MINIFS(B81:IG81,metrics.rec,"MAE"),B81:IG81,0)+1)))</f>
        <v>k=20, r=0.1</v>
      </c>
      <c r="IQ81" s="1" t="str" cm="1">
        <f t="array" aca="1" ref="IQ81" ca="1">CONCATENATE(INDIRECT(ADDRESS(1,MATCH(_xlfn.MINIFS(B81:IG81,metrics.rec,"MSE"),B81:IG81,0)+1)), ", ", INDIRECT(ADDRESS(2,MATCH(_xlfn.MINIFS(B81:IG81,metrics.rec,"MSE"),B81:IG81,0)+1)))</f>
        <v>k=20, r=0.1</v>
      </c>
      <c r="IR81" s="1" t="str" cm="1">
        <f t="array" aca="1" ref="IR81" ca="1">CONCATENATE(INDIRECT(ADDRESS(1,MATCH(_xlfn.MAXIFS(B81:IG81,metrics.rec,"R"),B81:IG81,0)+1)), ", ", INDIRECT(ADDRESS(2,MATCH(_xlfn.MAXIFS(B81:IG81,metrics.rec,"R"),B81:IG81,0)+1)))</f>
        <v>k=20, r=0.1</v>
      </c>
      <c r="IS81" s="1" t="str" cm="1">
        <f t="array" aca="1" ref="IS81" ca="1">CONCATENATE(INDIRECT(ADDRESS(1,MATCH(_xlfn.MAXIFS(B81:IG81,metrics.rec,"Precision"),B81:IG81,0)+1)), ", ", INDIRECT(ADDRESS(2,MATCH(_xlfn.MAXIFS(B81:IG81,metrics.rec,"Precision"),B81:IG81,0)+1)))</f>
        <v>k=10, r=0.5</v>
      </c>
      <c r="IT81" s="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r=0.1</v>
      </c>
      <c r="IU81" s="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r=0.1</v>
      </c>
      <c r="IV81" s="1" t="str" cm="1">
        <f t="array" aca="1" ref="IV81" ca="1">CONCATENATE(INDIRECT(ADDRESS(1,MATCH(_xlfn.MAXIFS(B81:IG81,metrics.rec,"Recatio"),B81:IG81,0)+1)), ", ", INDIRECT(ADDRESS(2,MATCH(_xlfn.MAXIFS(B81:IG81,metrics.rec,"Recatio"),B81:IG81,0)+1)))</f>
        <v>k=10, r=0.5</v>
      </c>
      <c r="IW81" s="1" t="str" cm="1">
        <f t="array" aca="1" ref="IW81" ca="1">CONCATENATE(INDIRECT(ADDRESS(1,MATCH(_xlfn.MINIFS(B81:IG81,metrics.rec,"Time"),B81:IG81,0)+1)), ", ", INDIRECT(ADDRESS(2,MATCH(_xlfn.MINIFS(B81:IG81,metrics.rec,"Time"),B81:IG81,0)+1)))</f>
        <v>k=10, r=0.5</v>
      </c>
    </row>
    <row r="82" spans="1:257" x14ac:dyDescent="0.2">
      <c r="A82" s="1" t="s">
        <v>75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>
        <v>0.6381</v>
      </c>
      <c r="BG82" s="5">
        <v>0.70489999999999997</v>
      </c>
      <c r="BH82" s="5">
        <v>0.27250000000000002</v>
      </c>
      <c r="BI82" s="5">
        <v>1.3299999999999999E-2</v>
      </c>
      <c r="BJ82" s="5">
        <v>0.83630000000000004</v>
      </c>
      <c r="BK82" s="5">
        <v>0.42249999999999999</v>
      </c>
      <c r="BL82" s="5">
        <v>0.99980000000000002</v>
      </c>
      <c r="BM82" s="5">
        <v>5.5380000000000003</v>
      </c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>
        <v>0.61439999999999995</v>
      </c>
      <c r="DS82" s="5">
        <v>0.65610000000000002</v>
      </c>
      <c r="DT82" s="5">
        <v>0.30249999999999999</v>
      </c>
      <c r="DU82" s="5">
        <v>2.3E-3</v>
      </c>
      <c r="DV82" s="5">
        <v>0.8669</v>
      </c>
      <c r="DW82" s="5">
        <v>0.438</v>
      </c>
      <c r="DX82" s="5">
        <v>1</v>
      </c>
      <c r="DY82" s="5">
        <v>12.852600000000001</v>
      </c>
      <c r="DZ82" s="4">
        <v>0.626</v>
      </c>
      <c r="EA82" s="4">
        <v>0.68110000000000004</v>
      </c>
      <c r="EB82" s="4">
        <v>0.28660000000000002</v>
      </c>
      <c r="EC82" s="4">
        <v>7.1000000000000004E-3</v>
      </c>
      <c r="ED82" s="4">
        <v>0.85570000000000002</v>
      </c>
      <c r="EE82" s="4">
        <v>0.42930000000000001</v>
      </c>
      <c r="EF82" s="4">
        <v>0.99990000000000001</v>
      </c>
      <c r="EG82" s="4">
        <v>9.4</v>
      </c>
      <c r="EH82" s="5">
        <v>0.63859999999999995</v>
      </c>
      <c r="EI82" s="5">
        <v>0.70609999999999995</v>
      </c>
      <c r="EJ82" s="5">
        <v>0.2732</v>
      </c>
      <c r="EK82" s="5">
        <v>1.3299999999999999E-2</v>
      </c>
      <c r="EL82" s="5">
        <v>0.83660000000000001</v>
      </c>
      <c r="EM82" s="5">
        <v>0.4234</v>
      </c>
      <c r="EN82" s="5">
        <v>0.99980000000000002</v>
      </c>
      <c r="EO82" s="5">
        <v>7.3503999999999996</v>
      </c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>
        <f t="shared" si="16"/>
        <v>0.62927499999999992</v>
      </c>
      <c r="II82" s="4">
        <f t="shared" si="17"/>
        <v>0.68704999999999994</v>
      </c>
      <c r="IJ82" s="4">
        <f t="shared" si="18"/>
        <v>0.28369999999999995</v>
      </c>
      <c r="IK82" s="4">
        <f t="shared" si="19"/>
        <v>8.9999999999999993E-3</v>
      </c>
      <c r="IL82" s="4">
        <f t="shared" si="20"/>
        <v>0.84887500000000005</v>
      </c>
      <c r="IM82" s="4">
        <f t="shared" si="21"/>
        <v>0.42830000000000001</v>
      </c>
      <c r="IN82" s="4">
        <f t="shared" si="22"/>
        <v>0.99987499999999996</v>
      </c>
      <c r="IO82" s="4">
        <f t="shared" si="23"/>
        <v>8.7852499999999996</v>
      </c>
      <c r="IP82" s="1" t="str" cm="1">
        <f t="array" aca="1" ref="IP82" ca="1">CONCATENATE(INDIRECT(ADDRESS(1,MATCH(_xlfn.MINIFS(B82:IG82,metrics.rec,"MAE"),B82:IG82,0)+1)), ", ", INDIRECT(ADDRESS(2,MATCH(_xlfn.MINIFS(B82:IG82,metrics.rec,"MAE"),B82:IG82,0)+1)))</f>
        <v>k=20, r=0.1</v>
      </c>
      <c r="IQ82" s="1" t="str" cm="1">
        <f t="array" aca="1" ref="IQ82" ca="1">CONCATENATE(INDIRECT(ADDRESS(1,MATCH(_xlfn.MINIFS(B82:IG82,metrics.rec,"MSE"),B82:IG82,0)+1)), ", ", INDIRECT(ADDRESS(2,MATCH(_xlfn.MINIFS(B82:IG82,metrics.rec,"MSE"),B82:IG82,0)+1)))</f>
        <v>k=20, r=0.1</v>
      </c>
      <c r="IR82" s="1" t="str" cm="1">
        <f t="array" aca="1" ref="IR82" ca="1">CONCATENATE(INDIRECT(ADDRESS(1,MATCH(_xlfn.MAXIFS(B82:IG82,metrics.rec,"R"),B82:IG82,0)+1)), ", ", INDIRECT(ADDRESS(2,MATCH(_xlfn.MAXIFS(B82:IG82,metrics.rec,"R"),B82:IG82,0)+1)))</f>
        <v>k=20, r=0.1</v>
      </c>
      <c r="IS82" s="1" t="str" cm="1">
        <f t="array" aca="1" ref="IS82" ca="1">CONCATENATE(INDIRECT(ADDRESS(1,MATCH(_xlfn.MAXIFS(B82:IG82,metrics.rec,"Precision"),B82:IG82,0)+1)), ", ", INDIRECT(ADDRESS(2,MATCH(_xlfn.MAXIFS(B82:IG82,metrics.rec,"Precision"),B82:IG82,0)+1)))</f>
        <v>k=10, r=0.5</v>
      </c>
      <c r="IT82" s="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r=0.1</v>
      </c>
      <c r="IU82" s="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r=0.1</v>
      </c>
      <c r="IV82" s="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r=0.1</v>
      </c>
      <c r="IW82" s="1" t="str" cm="1">
        <f t="array" aca="1" ref="IW82" ca="1">CONCATENATE(INDIRECT(ADDRESS(1,MATCH(_xlfn.MINIFS(B82:IG82,metrics.rec,"Time"),B82:IG82,0)+1)), ", ", INDIRECT(ADDRESS(2,MATCH(_xlfn.MINIFS(B82:IG82,metrics.rec,"Time"),B82:IG82,0)+1)))</f>
        <v>k=10,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>
        <v>0.68769999999999998</v>
      </c>
      <c r="BG83" s="5">
        <v>0.81340000000000001</v>
      </c>
      <c r="BH83" s="5">
        <v>0.24740000000000001</v>
      </c>
      <c r="BI83" s="5">
        <v>9.2999999999999992E-3</v>
      </c>
      <c r="BJ83" s="5">
        <v>0.85489999999999999</v>
      </c>
      <c r="BK83" s="5">
        <v>0.61619999999999997</v>
      </c>
      <c r="BL83" s="5">
        <v>0.99770000000000003</v>
      </c>
      <c r="BM83" s="5">
        <v>8.1997999999999998</v>
      </c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>
        <v>0.64339999999999997</v>
      </c>
      <c r="DS83" s="5">
        <v>0.7157</v>
      </c>
      <c r="DT83" s="5">
        <v>0.28570000000000001</v>
      </c>
      <c r="DU83" s="5">
        <v>1.6000000000000001E-3</v>
      </c>
      <c r="DV83" s="5">
        <v>0.87929999999999997</v>
      </c>
      <c r="DW83" s="5">
        <v>0.63170000000000004</v>
      </c>
      <c r="DX83" s="5">
        <v>0.99829999999999997</v>
      </c>
      <c r="DY83" s="5">
        <v>28.495899999999999</v>
      </c>
      <c r="DZ83" s="4">
        <v>0.66259999999999997</v>
      </c>
      <c r="EA83" s="4">
        <v>0.76070000000000004</v>
      </c>
      <c r="EB83" s="4">
        <v>0.27139999999999997</v>
      </c>
      <c r="EC83" s="4">
        <v>5.0000000000000001E-3</v>
      </c>
      <c r="ED83" s="4">
        <v>0.87</v>
      </c>
      <c r="EE83" s="4">
        <v>0.62809999999999999</v>
      </c>
      <c r="EF83" s="4">
        <v>0.99829999999999997</v>
      </c>
      <c r="EG83" s="4">
        <v>20.022400000000001</v>
      </c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0.68782222222222222</v>
      </c>
      <c r="II83" s="4">
        <f t="shared" si="17"/>
        <v>0.81802222222222221</v>
      </c>
      <c r="IJ83" s="4">
        <f t="shared" si="18"/>
        <v>0.23983333333333334</v>
      </c>
      <c r="IK83" s="4">
        <f t="shared" si="19"/>
        <v>1.2888888888888891E-2</v>
      </c>
      <c r="IL83" s="4">
        <f t="shared" si="20"/>
        <v>0.83113333333333328</v>
      </c>
      <c r="IM83" s="4">
        <f t="shared" si="21"/>
        <v>0.62282499999999996</v>
      </c>
      <c r="IN83" s="4">
        <f t="shared" si="22"/>
        <v>0.98428888888888899</v>
      </c>
      <c r="IO83" s="4">
        <f t="shared" si="23"/>
        <v>13.886166666666668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k=20,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k=20,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k=20,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r=0.1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>
        <v>0.65820000000000001</v>
      </c>
      <c r="BG84" s="5">
        <v>0.74560000000000004</v>
      </c>
      <c r="BH84" s="5">
        <v>0.26960000000000001</v>
      </c>
      <c r="BI84" s="5">
        <v>1.43E-2</v>
      </c>
      <c r="BJ84" s="5">
        <v>0.83050000000000002</v>
      </c>
      <c r="BK84" s="5">
        <v>0.39019999999999999</v>
      </c>
      <c r="BL84" s="5">
        <v>1</v>
      </c>
      <c r="BM84" s="5">
        <v>6.4366000000000003</v>
      </c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>
        <v>0.61119999999999997</v>
      </c>
      <c r="DS84" s="5">
        <v>0.64800000000000002</v>
      </c>
      <c r="DT84" s="5">
        <v>0.32829999999999998</v>
      </c>
      <c r="DU84" s="5">
        <v>2.5000000000000001E-3</v>
      </c>
      <c r="DV84" s="5">
        <v>0.86760000000000004</v>
      </c>
      <c r="DW84" s="5">
        <v>0.40849999999999997</v>
      </c>
      <c r="DX84" s="5">
        <v>1</v>
      </c>
      <c r="DY84" s="5">
        <v>10.6021</v>
      </c>
      <c r="DZ84" s="4">
        <v>0.62970000000000004</v>
      </c>
      <c r="EA84" s="4">
        <v>0.68730000000000002</v>
      </c>
      <c r="EB84" s="4">
        <v>0.307</v>
      </c>
      <c r="EC84" s="4">
        <v>7.6E-3</v>
      </c>
      <c r="ED84" s="4">
        <v>0.85409999999999997</v>
      </c>
      <c r="EE84" s="4">
        <v>0.40050000000000002</v>
      </c>
      <c r="EF84" s="4">
        <v>1</v>
      </c>
      <c r="EG84" s="4">
        <v>8.1034000000000006</v>
      </c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0.65950909090909093</v>
      </c>
      <c r="II84" s="4">
        <f t="shared" si="17"/>
        <v>0.75304545454545457</v>
      </c>
      <c r="IJ84" s="4">
        <f t="shared" si="18"/>
        <v>0.26829999999999998</v>
      </c>
      <c r="IK84" s="4">
        <f t="shared" si="19"/>
        <v>1.7863636363636363E-2</v>
      </c>
      <c r="IL84" s="4">
        <f t="shared" si="20"/>
        <v>0.80946363636363639</v>
      </c>
      <c r="IM84" s="4">
        <f t="shared" si="21"/>
        <v>0.39608000000000004</v>
      </c>
      <c r="IN84" s="4">
        <f t="shared" si="22"/>
        <v>0.99788181818181831</v>
      </c>
      <c r="IO84" s="4">
        <f t="shared" si="23"/>
        <v>6.1062090909090907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k=20,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k=20,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r=0.1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>
        <v>0.6704</v>
      </c>
      <c r="BG85" s="5">
        <v>0.76929999999999998</v>
      </c>
      <c r="BH85" s="5">
        <v>0.25659999999999999</v>
      </c>
      <c r="BI85" s="5">
        <v>1.43E-2</v>
      </c>
      <c r="BJ85" s="5">
        <v>0.82809999999999995</v>
      </c>
      <c r="BK85" s="5">
        <v>0.3906</v>
      </c>
      <c r="BL85" s="5">
        <v>1</v>
      </c>
      <c r="BM85" s="5">
        <v>4.7465000000000002</v>
      </c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>
        <v>0.63280000000000003</v>
      </c>
      <c r="DS85" s="5">
        <v>0.69040000000000001</v>
      </c>
      <c r="DT85" s="5">
        <v>0.3</v>
      </c>
      <c r="DU85" s="5">
        <v>2.5000000000000001E-3</v>
      </c>
      <c r="DV85" s="5">
        <v>0.86339999999999995</v>
      </c>
      <c r="DW85" s="5">
        <v>0.4073</v>
      </c>
      <c r="DX85" s="5">
        <v>1</v>
      </c>
      <c r="DY85" s="5">
        <v>10.039400000000001</v>
      </c>
      <c r="DZ85" s="4">
        <v>0.64749999999999996</v>
      </c>
      <c r="EA85" s="4">
        <v>0.72240000000000004</v>
      </c>
      <c r="EB85" s="4">
        <v>0.28520000000000001</v>
      </c>
      <c r="EC85" s="4">
        <v>7.6E-3</v>
      </c>
      <c r="ED85" s="4">
        <v>0.85040000000000004</v>
      </c>
      <c r="EE85" s="4">
        <v>0.4002</v>
      </c>
      <c r="EF85" s="4">
        <v>1</v>
      </c>
      <c r="EG85" s="4">
        <v>8.0779999999999994</v>
      </c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0.67302222222222208</v>
      </c>
      <c r="II85" s="4">
        <f t="shared" si="17"/>
        <v>0.78056666666666674</v>
      </c>
      <c r="IJ85" s="4">
        <f t="shared" si="18"/>
        <v>0.25159999999999999</v>
      </c>
      <c r="IK85" s="4">
        <f t="shared" si="19"/>
        <v>1.8622222222222224E-2</v>
      </c>
      <c r="IL85" s="4">
        <f t="shared" si="20"/>
        <v>0.80267777777777782</v>
      </c>
      <c r="IM85" s="4">
        <f t="shared" si="21"/>
        <v>0.39732500000000004</v>
      </c>
      <c r="IN85" s="4">
        <f t="shared" si="22"/>
        <v>0.99741111111111125</v>
      </c>
      <c r="IO85" s="4">
        <f t="shared" si="23"/>
        <v>6.0245777777777771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k=20,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k=20,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k=20, r=0.1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r=0.1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>
        <v>0.65810000000000002</v>
      </c>
      <c r="BG86" s="5">
        <v>0.74419999999999997</v>
      </c>
      <c r="BH86" s="5">
        <v>0.27160000000000001</v>
      </c>
      <c r="BI86" s="5">
        <v>1.43E-2</v>
      </c>
      <c r="BJ86" s="5">
        <v>0.82840000000000003</v>
      </c>
      <c r="BK86" s="5">
        <v>0.38969999999999999</v>
      </c>
      <c r="BL86" s="5">
        <v>1</v>
      </c>
      <c r="BM86" s="5">
        <v>4.7516999999999996</v>
      </c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>
        <v>0.61599999999999999</v>
      </c>
      <c r="DS86" s="5">
        <v>0.65500000000000003</v>
      </c>
      <c r="DT86" s="5">
        <v>0.316</v>
      </c>
      <c r="DU86" s="5">
        <v>2.5000000000000001E-3</v>
      </c>
      <c r="DV86" s="5">
        <v>0.86199999999999999</v>
      </c>
      <c r="DW86" s="5">
        <v>0.40539999999999998</v>
      </c>
      <c r="DX86" s="5">
        <v>1</v>
      </c>
      <c r="DY86" s="5">
        <v>9.7911999999999999</v>
      </c>
      <c r="DZ86" s="4">
        <v>0.63239999999999996</v>
      </c>
      <c r="EA86" s="4">
        <v>0.69010000000000005</v>
      </c>
      <c r="EB86" s="4">
        <v>0.3049</v>
      </c>
      <c r="EC86" s="4">
        <v>7.6E-3</v>
      </c>
      <c r="ED86" s="4">
        <v>0.85050000000000003</v>
      </c>
      <c r="EE86" s="4">
        <v>0.39900000000000002</v>
      </c>
      <c r="EF86" s="4">
        <v>1</v>
      </c>
      <c r="EG86" s="4">
        <v>7.8204000000000002</v>
      </c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0.66321111111111097</v>
      </c>
      <c r="II86" s="4">
        <f t="shared" si="17"/>
        <v>0.76135555555555567</v>
      </c>
      <c r="IJ86" s="4">
        <f t="shared" si="18"/>
        <v>0.26482222222222224</v>
      </c>
      <c r="IK86" s="4">
        <f t="shared" si="19"/>
        <v>1.8277777777777778E-2</v>
      </c>
      <c r="IL86" s="4">
        <f t="shared" si="20"/>
        <v>0.8023111111111112</v>
      </c>
      <c r="IM86" s="4">
        <f t="shared" si="21"/>
        <v>0.396125</v>
      </c>
      <c r="IN86" s="4">
        <f t="shared" si="22"/>
        <v>0.9975777777777779</v>
      </c>
      <c r="IO86" s="4">
        <f t="shared" si="23"/>
        <v>5.9975888888888882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k=20,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k=20,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k=20, r=0.1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r=0.1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>
        <v>0.63819999999999999</v>
      </c>
      <c r="BG87" s="5">
        <v>0.70660000000000001</v>
      </c>
      <c r="BH87" s="5">
        <v>0.28179999999999999</v>
      </c>
      <c r="BI87" s="5">
        <v>9.1999999999999998E-3</v>
      </c>
      <c r="BJ87" s="5">
        <v>0.8649</v>
      </c>
      <c r="BK87" s="5">
        <v>0.63109999999999999</v>
      </c>
      <c r="BL87" s="5">
        <v>1</v>
      </c>
      <c r="BM87" s="5">
        <v>6.0934999999999997</v>
      </c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>
        <v>0.61240000000000006</v>
      </c>
      <c r="DS87" s="5">
        <v>0.65180000000000005</v>
      </c>
      <c r="DT87" s="5">
        <v>0.31709999999999999</v>
      </c>
      <c r="DU87" s="5">
        <v>1.6000000000000001E-3</v>
      </c>
      <c r="DV87" s="5">
        <v>0.88849999999999996</v>
      </c>
      <c r="DW87" s="5">
        <v>0.65669999999999995</v>
      </c>
      <c r="DX87" s="5">
        <v>1</v>
      </c>
      <c r="DY87" s="5">
        <v>10.0702</v>
      </c>
      <c r="DZ87" s="4">
        <v>0.625</v>
      </c>
      <c r="EA87" s="4">
        <v>0.67879999999999996</v>
      </c>
      <c r="EB87" s="4">
        <v>0.29970000000000002</v>
      </c>
      <c r="EC87" s="4">
        <v>4.8999999999999998E-3</v>
      </c>
      <c r="ED87" s="4">
        <v>0.88</v>
      </c>
      <c r="EE87" s="4">
        <v>0.64590000000000003</v>
      </c>
      <c r="EF87" s="4">
        <v>1</v>
      </c>
      <c r="EG87" s="4">
        <v>8.0001999999999995</v>
      </c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0.64162999999999992</v>
      </c>
      <c r="II87" s="4">
        <f t="shared" si="17"/>
        <v>0.71663999999999983</v>
      </c>
      <c r="IJ87" s="4">
        <f t="shared" si="18"/>
        <v>0.27363999999999999</v>
      </c>
      <c r="IK87" s="4">
        <f t="shared" si="19"/>
        <v>1.218E-2</v>
      </c>
      <c r="IL87" s="4">
        <f t="shared" si="20"/>
        <v>0.8430200000000001</v>
      </c>
      <c r="IM87" s="4">
        <f t="shared" si="21"/>
        <v>0.63902000000000003</v>
      </c>
      <c r="IN87" s="4">
        <f t="shared" si="22"/>
        <v>0.99767000000000006</v>
      </c>
      <c r="IO87" s="4">
        <f t="shared" si="23"/>
        <v>6.0217200000000002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k=20,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k=20,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k=20,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r=0.1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>
        <v>0.64029999999999998</v>
      </c>
      <c r="BG88" s="5">
        <v>0.7087</v>
      </c>
      <c r="BH88" s="5">
        <v>0.2797</v>
      </c>
      <c r="BI88" s="5">
        <v>9.1999999999999998E-3</v>
      </c>
      <c r="BJ88" s="5">
        <v>0.8619</v>
      </c>
      <c r="BK88" s="5">
        <v>0.63019999999999998</v>
      </c>
      <c r="BL88" s="5">
        <v>1</v>
      </c>
      <c r="BM88" s="5">
        <v>4.7427000000000001</v>
      </c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>
        <v>0.62</v>
      </c>
      <c r="DS88" s="5">
        <v>0.66400000000000003</v>
      </c>
      <c r="DT88" s="5">
        <v>0.31640000000000001</v>
      </c>
      <c r="DU88" s="5">
        <v>1.6000000000000001E-3</v>
      </c>
      <c r="DV88" s="5">
        <v>0.88270000000000004</v>
      </c>
      <c r="DW88" s="5">
        <v>0.65280000000000005</v>
      </c>
      <c r="DX88" s="5">
        <v>1</v>
      </c>
      <c r="DY88" s="5">
        <v>9.9070999999999998</v>
      </c>
      <c r="DZ88" s="4">
        <v>0.63</v>
      </c>
      <c r="EA88" s="4">
        <v>0.6865</v>
      </c>
      <c r="EB88" s="4">
        <v>0.3024</v>
      </c>
      <c r="EC88" s="4">
        <v>4.8999999999999998E-3</v>
      </c>
      <c r="ED88" s="4">
        <v>0.87529999999999997</v>
      </c>
      <c r="EE88" s="4">
        <v>0.64359999999999995</v>
      </c>
      <c r="EF88" s="4">
        <v>1</v>
      </c>
      <c r="EG88" s="4">
        <v>7.4336000000000002</v>
      </c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0.64587777777777777</v>
      </c>
      <c r="II88" s="4">
        <f t="shared" si="17"/>
        <v>0.72399999999999998</v>
      </c>
      <c r="IJ88" s="4">
        <f t="shared" si="18"/>
        <v>0.27239999999999998</v>
      </c>
      <c r="IK88" s="4">
        <f t="shared" si="19"/>
        <v>1.2466666666666668E-2</v>
      </c>
      <c r="IL88" s="4">
        <f t="shared" si="20"/>
        <v>0.83642222222222229</v>
      </c>
      <c r="IM88" s="4">
        <f t="shared" si="21"/>
        <v>0.63917499999999994</v>
      </c>
      <c r="IN88" s="4">
        <f t="shared" si="22"/>
        <v>0.99733333333333318</v>
      </c>
      <c r="IO88" s="4">
        <f t="shared" si="23"/>
        <v>5.8071777777777775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k=20,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k=20,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k=20, r=0.1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r=0.1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>
        <v>0.6341</v>
      </c>
      <c r="BG89" s="5">
        <v>0.69940000000000002</v>
      </c>
      <c r="BH89" s="5">
        <v>0.2838</v>
      </c>
      <c r="BI89" s="5">
        <v>9.1999999999999998E-3</v>
      </c>
      <c r="BJ89" s="5">
        <v>0.86529999999999996</v>
      </c>
      <c r="BK89" s="5">
        <v>0.63080000000000003</v>
      </c>
      <c r="BL89" s="5">
        <v>1</v>
      </c>
      <c r="BM89" s="5">
        <v>9.6204999999999998</v>
      </c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0.63380000000000003</v>
      </c>
      <c r="CU89" s="4">
        <v>0.6986</v>
      </c>
      <c r="CV89" s="4">
        <v>0.28689999999999999</v>
      </c>
      <c r="CW89" s="4">
        <v>9.2999999999999992E-3</v>
      </c>
      <c r="CX89" s="4">
        <v>0.86350000000000005</v>
      </c>
      <c r="CY89" s="4">
        <v>0.62980000000000003</v>
      </c>
      <c r="CZ89" s="4">
        <v>1</v>
      </c>
      <c r="DA89" s="4">
        <v>5.1132999999999997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>
        <v>0.60760000000000003</v>
      </c>
      <c r="DS89" s="5">
        <v>0.64259999999999995</v>
      </c>
      <c r="DT89" s="5">
        <v>0.32750000000000001</v>
      </c>
      <c r="DU89" s="5">
        <v>1.6000000000000001E-3</v>
      </c>
      <c r="DV89" s="5">
        <v>0.88939999999999997</v>
      </c>
      <c r="DW89" s="5">
        <v>0.65590000000000004</v>
      </c>
      <c r="DX89" s="5">
        <v>1</v>
      </c>
      <c r="DY89" s="5">
        <v>11.3323</v>
      </c>
      <c r="DZ89" s="4">
        <v>0.61990000000000001</v>
      </c>
      <c r="EA89" s="4">
        <v>0.66910000000000003</v>
      </c>
      <c r="EB89" s="4">
        <v>0.30980000000000002</v>
      </c>
      <c r="EC89" s="4">
        <v>4.8999999999999998E-3</v>
      </c>
      <c r="ED89" s="4">
        <v>0.88070000000000004</v>
      </c>
      <c r="EE89" s="4">
        <v>0.64539999999999997</v>
      </c>
      <c r="EF89" s="4">
        <v>1</v>
      </c>
      <c r="EG89" s="4">
        <v>8.1559000000000008</v>
      </c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0.63824999999999998</v>
      </c>
      <c r="II89" s="4">
        <f t="shared" si="17"/>
        <v>0.71111000000000002</v>
      </c>
      <c r="IJ89" s="4">
        <f t="shared" si="18"/>
        <v>0.27744000000000002</v>
      </c>
      <c r="IK89" s="4">
        <f t="shared" si="19"/>
        <v>1.2170000000000002E-2</v>
      </c>
      <c r="IL89" s="4">
        <f t="shared" si="20"/>
        <v>0.84298000000000006</v>
      </c>
      <c r="IM89" s="4">
        <f t="shared" si="21"/>
        <v>0.63854000000000011</v>
      </c>
      <c r="IN89" s="4">
        <f t="shared" si="22"/>
        <v>0.99759999999999993</v>
      </c>
      <c r="IO89" s="4">
        <f t="shared" si="23"/>
        <v>6.6892600000000018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k=20,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k=20,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k=20, r=0.1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r=0.1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>
        <v>0.63380000000000003</v>
      </c>
      <c r="BG90" s="5">
        <v>0.69830000000000003</v>
      </c>
      <c r="BH90" s="5">
        <v>0.28460000000000002</v>
      </c>
      <c r="BI90" s="5">
        <v>9.1999999999999998E-3</v>
      </c>
      <c r="BJ90" s="5">
        <v>0.86319999999999997</v>
      </c>
      <c r="BK90" s="5">
        <v>0.63</v>
      </c>
      <c r="BL90" s="5">
        <v>1</v>
      </c>
      <c r="BM90" s="5">
        <v>6.7012</v>
      </c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0.63390000000000002</v>
      </c>
      <c r="CU90" s="4">
        <v>0.69820000000000004</v>
      </c>
      <c r="CV90" s="4">
        <v>0.28820000000000001</v>
      </c>
      <c r="CW90" s="4">
        <v>9.2999999999999992E-3</v>
      </c>
      <c r="CX90" s="4">
        <v>0.86140000000000005</v>
      </c>
      <c r="CY90" s="4">
        <v>0.629</v>
      </c>
      <c r="CZ90" s="4">
        <v>1</v>
      </c>
      <c r="DA90" s="4">
        <v>5.2384000000000004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0.63385000000000002</v>
      </c>
      <c r="II90" s="4">
        <f t="shared" ref="II90" si="25">AVERAGEIFS(B90:IG90,metrics.rec,"MSE")</f>
        <v>0.69825000000000004</v>
      </c>
      <c r="IJ90" s="4">
        <f t="shared" ref="IJ90" si="26">AVERAGEIFS(B90:IG90,metrics.rec,"R")</f>
        <v>0.28639999999999999</v>
      </c>
      <c r="IK90" s="4">
        <f t="shared" ref="IK90" si="27">AVERAGEIFS(B90:IG90,metrics.rec,"Precision")</f>
        <v>9.2499999999999995E-3</v>
      </c>
      <c r="IL90" s="4">
        <f t="shared" ref="IL90" si="28">AVERAGEIFS(B90:IG90,metrics.rec,"Recall")</f>
        <v>0.86230000000000007</v>
      </c>
      <c r="IM90" s="4">
        <f t="shared" ref="IM90" si="29">AVERAGEIFS(B90:IG90,metrics.rec,"Coverage")</f>
        <v>0.62949999999999995</v>
      </c>
      <c r="IN90" s="4">
        <f t="shared" ref="IN90" si="30">AVERAGEIFS(B90:IG90,metrics.rec,"Recatio")</f>
        <v>1</v>
      </c>
      <c r="IO90" s="4">
        <f t="shared" ref="IO90" si="31">AVERAGEIFS(B90:IG90,metrics.rec,"Time")</f>
        <v>5.9698000000000002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>
        <v>0.6351</v>
      </c>
      <c r="BG91" s="5">
        <v>0.70089999999999997</v>
      </c>
      <c r="BH91" s="5">
        <v>0.2823</v>
      </c>
      <c r="BI91" s="5">
        <v>9.1999999999999998E-3</v>
      </c>
      <c r="BJ91" s="5">
        <v>0.86260000000000003</v>
      </c>
      <c r="BK91" s="5">
        <v>0.62929999999999997</v>
      </c>
      <c r="BL91" s="5">
        <v>1</v>
      </c>
      <c r="BM91" s="5">
        <v>7.5145999999999997</v>
      </c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0.63490000000000002</v>
      </c>
      <c r="CU91" s="4">
        <v>0.70040000000000002</v>
      </c>
      <c r="CV91" s="4">
        <v>0.2858</v>
      </c>
      <c r="CW91" s="4">
        <v>9.2999999999999992E-3</v>
      </c>
      <c r="CX91" s="4">
        <v>0.86050000000000004</v>
      </c>
      <c r="CY91" s="4">
        <v>0.62809999999999999</v>
      </c>
      <c r="CZ91" s="4">
        <v>1</v>
      </c>
      <c r="DA91" s="4">
        <v>5.2550999999999997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0.63500000000000001</v>
      </c>
      <c r="II91" s="4">
        <f t="shared" ref="II91" si="33">AVERAGEIFS(B91:IG91,metrics.rec,"MSE")</f>
        <v>0.70065</v>
      </c>
      <c r="IJ91" s="4">
        <f t="shared" ref="IJ91" si="34">AVERAGEIFS(B91:IG91,metrics.rec,"R")</f>
        <v>0.28405000000000002</v>
      </c>
      <c r="IK91" s="4">
        <f t="shared" ref="IK91" si="35">AVERAGEIFS(B91:IG91,metrics.rec,"Precision")</f>
        <v>9.2499999999999995E-3</v>
      </c>
      <c r="IL91" s="4">
        <f t="shared" ref="IL91" si="36">AVERAGEIFS(B91:IG91,metrics.rec,"Recall")</f>
        <v>0.86155000000000004</v>
      </c>
      <c r="IM91" s="4">
        <f t="shared" ref="IM91" si="37">AVERAGEIFS(B91:IG91,metrics.rec,"Coverage")</f>
        <v>0.62870000000000004</v>
      </c>
      <c r="IN91" s="4">
        <f t="shared" ref="IN91" si="38">AVERAGEIFS(B91:IG91,metrics.rec,"Recatio")</f>
        <v>1</v>
      </c>
      <c r="IO91" s="4">
        <f t="shared" ref="IO91" si="39">AVERAGEIFS(B91:IG91,metrics.rec,"Time")</f>
        <v>6.3848500000000001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k=15,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>
        <v>0.63549999999999995</v>
      </c>
      <c r="BG92" s="5">
        <v>0.70069999999999999</v>
      </c>
      <c r="BH92" s="5">
        <v>0.28339999999999999</v>
      </c>
      <c r="BI92" s="5">
        <v>9.2999999999999992E-3</v>
      </c>
      <c r="BJ92" s="5">
        <v>0.86199999999999999</v>
      </c>
      <c r="BK92" s="5">
        <v>0.62790000000000001</v>
      </c>
      <c r="BL92" s="5">
        <v>1</v>
      </c>
      <c r="BM92" s="5">
        <v>7.2323000000000004</v>
      </c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0.63519999999999999</v>
      </c>
      <c r="CU92" s="4">
        <v>0.69989999999999997</v>
      </c>
      <c r="CV92" s="4">
        <v>0.28570000000000001</v>
      </c>
      <c r="CW92" s="4">
        <v>9.2999999999999992E-3</v>
      </c>
      <c r="CX92" s="4">
        <v>0.8599</v>
      </c>
      <c r="CY92" s="4">
        <v>0.62690000000000001</v>
      </c>
      <c r="CZ92" s="4">
        <v>1</v>
      </c>
      <c r="DA92" s="4">
        <v>4.8319000000000001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>
        <v>0.61070000000000002</v>
      </c>
      <c r="DS92" s="5">
        <v>0.64629999999999999</v>
      </c>
      <c r="DT92" s="5">
        <v>0.32729999999999998</v>
      </c>
      <c r="DU92" s="5">
        <v>1.6000000000000001E-3</v>
      </c>
      <c r="DV92" s="5">
        <v>0.88580000000000003</v>
      </c>
      <c r="DW92" s="5">
        <v>0.65280000000000005</v>
      </c>
      <c r="DX92" s="5">
        <v>1</v>
      </c>
      <c r="DY92" s="5">
        <v>10.4809</v>
      </c>
      <c r="DZ92" s="4">
        <v>0.62260000000000004</v>
      </c>
      <c r="EA92" s="4">
        <v>0.6724</v>
      </c>
      <c r="EB92" s="4">
        <v>0.31140000000000001</v>
      </c>
      <c r="EC92" s="4">
        <v>4.8999999999999998E-3</v>
      </c>
      <c r="ED92" s="4">
        <v>0.877</v>
      </c>
      <c r="EE92" s="4">
        <v>0.64229999999999998</v>
      </c>
      <c r="EF92" s="4">
        <v>1</v>
      </c>
      <c r="EG92" s="4">
        <v>7.5378999999999996</v>
      </c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0.63953636363636368</v>
      </c>
      <c r="II92" s="4">
        <f t="shared" si="17"/>
        <v>0.7115999999999999</v>
      </c>
      <c r="IJ92" s="4">
        <f t="shared" si="18"/>
        <v>0.27910000000000001</v>
      </c>
      <c r="IK92" s="4">
        <f t="shared" si="19"/>
        <v>1.1918181818181821E-2</v>
      </c>
      <c r="IL92" s="4">
        <f t="shared" si="20"/>
        <v>0.84153636363636364</v>
      </c>
      <c r="IM92" s="4">
        <f t="shared" si="21"/>
        <v>0.63556000000000001</v>
      </c>
      <c r="IN92" s="4">
        <f t="shared" si="22"/>
        <v>0.99781818181818172</v>
      </c>
      <c r="IO92" s="4">
        <f t="shared" si="23"/>
        <v>5.8476818181818171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k=20,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k=20,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k=20, r=0.1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r=0.1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>
        <v>0.66010000000000002</v>
      </c>
      <c r="BG93" s="5">
        <v>0.75160000000000005</v>
      </c>
      <c r="BH93" s="5">
        <v>0.25609999999999999</v>
      </c>
      <c r="BI93" s="5">
        <v>8.8000000000000005E-3</v>
      </c>
      <c r="BJ93" s="5">
        <v>0.84460000000000002</v>
      </c>
      <c r="BK93" s="5">
        <v>0.64419999999999999</v>
      </c>
      <c r="BL93" s="5">
        <v>1</v>
      </c>
      <c r="BM93" s="5">
        <v>5.6707999999999998</v>
      </c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>
        <v>0.64390000000000003</v>
      </c>
      <c r="DS93" s="5">
        <v>0.71160000000000001</v>
      </c>
      <c r="DT93" s="5">
        <v>0.28299999999999997</v>
      </c>
      <c r="DU93" s="5">
        <v>1.6000000000000001E-3</v>
      </c>
      <c r="DV93" s="5">
        <v>0.86870000000000003</v>
      </c>
      <c r="DW93" s="5">
        <v>0.64419999999999999</v>
      </c>
      <c r="DX93" s="5">
        <v>1</v>
      </c>
      <c r="DY93" s="5">
        <v>12.423500000000001</v>
      </c>
      <c r="DZ93" s="4">
        <v>0.65239999999999998</v>
      </c>
      <c r="EA93" s="4">
        <v>0.73329999999999995</v>
      </c>
      <c r="EB93" s="4">
        <v>0.26769999999999999</v>
      </c>
      <c r="EC93" s="4">
        <v>4.7999999999999996E-3</v>
      </c>
      <c r="ED93" s="4">
        <v>0.85940000000000005</v>
      </c>
      <c r="EE93" s="4">
        <v>0.64329999999999998</v>
      </c>
      <c r="EF93" s="4">
        <v>1</v>
      </c>
      <c r="EG93" s="4">
        <v>10.2479</v>
      </c>
      <c r="EH93" s="5">
        <v>0.66049999999999998</v>
      </c>
      <c r="EI93" s="5">
        <v>0.75260000000000005</v>
      </c>
      <c r="EJ93" s="5">
        <v>0.254</v>
      </c>
      <c r="EK93" s="5">
        <v>8.8000000000000005E-3</v>
      </c>
      <c r="EL93" s="5">
        <v>0.84430000000000005</v>
      </c>
      <c r="EM93" s="5">
        <v>0.64410000000000001</v>
      </c>
      <c r="EN93" s="5">
        <v>1</v>
      </c>
      <c r="EO93" s="5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0.66386666666666672</v>
      </c>
      <c r="II93" s="4">
        <f t="shared" si="17"/>
        <v>0.76172222222222219</v>
      </c>
      <c r="IJ93" s="4">
        <f t="shared" si="18"/>
        <v>0.2477111111111111</v>
      </c>
      <c r="IK93" s="4">
        <f t="shared" si="19"/>
        <v>9.2222222222222219E-3</v>
      </c>
      <c r="IL93" s="4">
        <f t="shared" si="20"/>
        <v>0.83498888888888878</v>
      </c>
      <c r="IM93" s="4">
        <f t="shared" si="21"/>
        <v>0.64395000000000002</v>
      </c>
      <c r="IN93" s="4">
        <f t="shared" si="22"/>
        <v>0.99821111111111116</v>
      </c>
      <c r="IO93" s="4">
        <f t="shared" si="23"/>
        <v>7.118155555555556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k=20,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k=20,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k=20,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k=10,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>
        <v>0.73260000000000003</v>
      </c>
      <c r="BG94" s="5">
        <v>0.93259999999999998</v>
      </c>
      <c r="BH94" s="5">
        <v>0.19220000000000001</v>
      </c>
      <c r="BI94" s="5">
        <v>9.1999999999999998E-3</v>
      </c>
      <c r="BJ94" s="5">
        <v>0.82799999999999996</v>
      </c>
      <c r="BK94" s="5">
        <v>0.60819999999999996</v>
      </c>
      <c r="BL94" s="5">
        <v>1</v>
      </c>
      <c r="BM94" s="5">
        <v>5.0791000000000004</v>
      </c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>
        <v>0.67930000000000001</v>
      </c>
      <c r="DS94" s="5">
        <v>0.79949999999999999</v>
      </c>
      <c r="DT94" s="5">
        <v>0.21579999999999999</v>
      </c>
      <c r="DU94" s="5">
        <v>1.6000000000000001E-3</v>
      </c>
      <c r="DV94" s="5">
        <v>0.85870000000000002</v>
      </c>
      <c r="DW94" s="5">
        <v>0.62609999999999999</v>
      </c>
      <c r="DX94" s="5">
        <v>1</v>
      </c>
      <c r="DY94" s="5">
        <v>10.748100000000001</v>
      </c>
      <c r="DZ94" s="4">
        <v>0.6996</v>
      </c>
      <c r="EA94" s="4">
        <v>0.85060000000000002</v>
      </c>
      <c r="EB94" s="4">
        <v>0.2097</v>
      </c>
      <c r="EC94" s="4">
        <v>4.8999999999999998E-3</v>
      </c>
      <c r="ED94" s="4">
        <v>0.84730000000000005</v>
      </c>
      <c r="EE94" s="4">
        <v>0.62060000000000004</v>
      </c>
      <c r="EF94" s="4">
        <v>1</v>
      </c>
      <c r="EG94" s="4">
        <v>8.9210999999999991</v>
      </c>
      <c r="EH94" s="5">
        <v>0.73229999999999995</v>
      </c>
      <c r="EI94" s="5">
        <v>0.93049999999999999</v>
      </c>
      <c r="EJ94" s="5">
        <v>0.18790000000000001</v>
      </c>
      <c r="EK94" s="5">
        <v>9.1999999999999998E-3</v>
      </c>
      <c r="EL94" s="5">
        <v>0.82750000000000001</v>
      </c>
      <c r="EM94" s="5">
        <v>0.60770000000000002</v>
      </c>
      <c r="EN94" s="5">
        <v>1</v>
      </c>
      <c r="EO94" s="5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0.72450000000000003</v>
      </c>
      <c r="II94" s="4">
        <f t="shared" si="17"/>
        <v>0.91267777777777781</v>
      </c>
      <c r="IJ94" s="4">
        <f t="shared" si="18"/>
        <v>0.1847333333333333</v>
      </c>
      <c r="IK94" s="4">
        <f t="shared" si="19"/>
        <v>1.2433333333333333E-2</v>
      </c>
      <c r="IL94" s="4">
        <f t="shared" si="20"/>
        <v>0.80899999999999994</v>
      </c>
      <c r="IM94" s="4">
        <f t="shared" si="21"/>
        <v>0.61565000000000003</v>
      </c>
      <c r="IN94" s="4">
        <f t="shared" si="22"/>
        <v>0.99747777777777769</v>
      </c>
      <c r="IO94" s="4">
        <f t="shared" si="23"/>
        <v>6.2612888888888882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k=20, r=0.1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k=20,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r=0.1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>
        <v>0.63939999999999997</v>
      </c>
      <c r="BG95" s="5">
        <v>0.70909999999999995</v>
      </c>
      <c r="BH95" s="5">
        <v>0.27939999999999998</v>
      </c>
      <c r="BI95" s="5">
        <v>9.1999999999999998E-3</v>
      </c>
      <c r="BJ95" s="5">
        <v>0.86460000000000004</v>
      </c>
      <c r="BK95" s="5">
        <v>0.63049999999999995</v>
      </c>
      <c r="BL95" s="5">
        <v>1</v>
      </c>
      <c r="BM95" s="5">
        <v>4.8369</v>
      </c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>
        <v>0.61329999999999996</v>
      </c>
      <c r="DS95" s="5">
        <v>0.65359999999999996</v>
      </c>
      <c r="DT95" s="5">
        <v>0.31659999999999999</v>
      </c>
      <c r="DU95" s="5">
        <v>1.6000000000000001E-3</v>
      </c>
      <c r="DV95" s="5">
        <v>0.88800000000000001</v>
      </c>
      <c r="DW95" s="5">
        <v>0.65610000000000002</v>
      </c>
      <c r="DX95" s="5">
        <v>1</v>
      </c>
      <c r="DY95" s="5">
        <v>10.574999999999999</v>
      </c>
      <c r="DZ95" s="4">
        <v>0.62619999999999998</v>
      </c>
      <c r="EA95" s="4">
        <v>0.68130000000000002</v>
      </c>
      <c r="EB95" s="4">
        <v>0.29899999999999999</v>
      </c>
      <c r="EC95" s="4">
        <v>4.8999999999999998E-3</v>
      </c>
      <c r="ED95" s="4">
        <v>0.87970000000000004</v>
      </c>
      <c r="EE95" s="4">
        <v>0.64529999999999998</v>
      </c>
      <c r="EF95" s="4">
        <v>1</v>
      </c>
      <c r="EG95" s="4">
        <v>8.4085000000000001</v>
      </c>
      <c r="EH95" s="5">
        <v>0.63970000000000005</v>
      </c>
      <c r="EI95" s="5">
        <v>0.71</v>
      </c>
      <c r="EJ95" s="5">
        <v>0.27860000000000001</v>
      </c>
      <c r="EK95" s="5">
        <v>9.2999999999999992E-3</v>
      </c>
      <c r="EL95" s="5">
        <v>0.86439999999999995</v>
      </c>
      <c r="EM95" s="5">
        <v>0.63039999999999996</v>
      </c>
      <c r="EN95" s="5">
        <v>1</v>
      </c>
      <c r="EO95" s="5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0.64300000000000002</v>
      </c>
      <c r="II95" s="4">
        <f t="shared" si="17"/>
        <v>0.72005555555555556</v>
      </c>
      <c r="IJ95" s="4">
        <f t="shared" si="18"/>
        <v>0.27215555555555559</v>
      </c>
      <c r="IK95" s="4">
        <f t="shared" si="19"/>
        <v>1.2522222222222223E-2</v>
      </c>
      <c r="IL95" s="4">
        <f t="shared" si="20"/>
        <v>0.84038888888888885</v>
      </c>
      <c r="IM95" s="4">
        <f t="shared" si="21"/>
        <v>0.64057500000000001</v>
      </c>
      <c r="IN95" s="4">
        <f t="shared" si="22"/>
        <v>0.99733333333333318</v>
      </c>
      <c r="IO95" s="4">
        <f t="shared" si="23"/>
        <v>6.160277777777778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k=20,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k=20,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k=20,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r=0.1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>
        <v>0.63790000000000002</v>
      </c>
      <c r="BG96" s="5">
        <v>0.70589999999999997</v>
      </c>
      <c r="BH96" s="5">
        <v>0.28160000000000002</v>
      </c>
      <c r="BI96" s="5">
        <v>8.8999999999999999E-3</v>
      </c>
      <c r="BJ96" s="5">
        <v>0.86629999999999996</v>
      </c>
      <c r="BK96" s="5">
        <v>0.65849999999999997</v>
      </c>
      <c r="BL96" s="5">
        <v>1</v>
      </c>
      <c r="BM96" s="5">
        <v>6.1798999999999999</v>
      </c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0.63780000000000003</v>
      </c>
      <c r="CU96" s="4">
        <v>0.70540000000000003</v>
      </c>
      <c r="CV96" s="4">
        <v>0.28170000000000001</v>
      </c>
      <c r="CW96" s="4">
        <v>8.8999999999999999E-3</v>
      </c>
      <c r="CX96" s="4">
        <v>0.86480000000000001</v>
      </c>
      <c r="CY96" s="4">
        <v>0.65759999999999996</v>
      </c>
      <c r="CZ96" s="4">
        <v>1</v>
      </c>
      <c r="DA96" s="4">
        <v>4.9417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>
        <v>0.6119</v>
      </c>
      <c r="DS96" s="5">
        <v>0.65100000000000002</v>
      </c>
      <c r="DT96" s="5">
        <v>0.31900000000000001</v>
      </c>
      <c r="DU96" s="5">
        <v>1.6000000000000001E-3</v>
      </c>
      <c r="DV96" s="5">
        <v>0.88990000000000002</v>
      </c>
      <c r="DW96" s="5">
        <v>0.66439999999999999</v>
      </c>
      <c r="DX96" s="5">
        <v>1</v>
      </c>
      <c r="DY96" s="5">
        <v>9.1038999999999994</v>
      </c>
      <c r="DZ96" s="4">
        <v>0.62460000000000004</v>
      </c>
      <c r="EA96" s="4">
        <v>0.67789999999999995</v>
      </c>
      <c r="EB96" s="4">
        <v>0.29959999999999998</v>
      </c>
      <c r="EC96" s="4">
        <v>4.7999999999999996E-3</v>
      </c>
      <c r="ED96" s="4">
        <v>0.88149999999999995</v>
      </c>
      <c r="EE96" s="4">
        <v>0.65990000000000004</v>
      </c>
      <c r="EF96" s="4">
        <v>1</v>
      </c>
      <c r="EG96" s="4">
        <v>7.8556999999999997</v>
      </c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0.64287272727272737</v>
      </c>
      <c r="II96" s="4">
        <f t="shared" si="17"/>
        <v>0.72042727272727269</v>
      </c>
      <c r="IJ96" s="4">
        <f t="shared" si="18"/>
        <v>0.27223636363636367</v>
      </c>
      <c r="IK96" s="4">
        <f t="shared" si="19"/>
        <v>9.1636363636363669E-3</v>
      </c>
      <c r="IL96" s="4">
        <f t="shared" si="20"/>
        <v>0.85538181818181802</v>
      </c>
      <c r="IM96" s="4">
        <f t="shared" si="21"/>
        <v>0.65982000000000007</v>
      </c>
      <c r="IN96" s="4">
        <f t="shared" si="22"/>
        <v>0.99853636363636367</v>
      </c>
      <c r="IO96" s="4">
        <f t="shared" si="23"/>
        <v>5.8776636363636356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k=20,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k=20,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k=20,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r=0.1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>
        <v>0.6351</v>
      </c>
      <c r="BG97" s="5">
        <v>0.70189999999999997</v>
      </c>
      <c r="BH97" s="5">
        <v>0.28320000000000001</v>
      </c>
      <c r="BI97" s="5">
        <v>8.8999999999999999E-3</v>
      </c>
      <c r="BJ97" s="5">
        <v>0.86699999999999999</v>
      </c>
      <c r="BK97" s="5">
        <v>0.65839999999999999</v>
      </c>
      <c r="BL97" s="5">
        <v>1</v>
      </c>
      <c r="BM97" s="5">
        <v>6.1161000000000003</v>
      </c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0.63529999999999998</v>
      </c>
      <c r="CU97" s="4">
        <v>0.7016</v>
      </c>
      <c r="CV97" s="4">
        <v>0.2838</v>
      </c>
      <c r="CW97" s="4">
        <v>8.8999999999999999E-3</v>
      </c>
      <c r="CX97" s="4">
        <v>0.86539999999999995</v>
      </c>
      <c r="CY97" s="4">
        <v>0.65759999999999996</v>
      </c>
      <c r="CZ97" s="4">
        <v>1</v>
      </c>
      <c r="DA97" s="4">
        <v>5.0259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>
        <v>0.60680000000000001</v>
      </c>
      <c r="DS97" s="5">
        <v>0.64080000000000004</v>
      </c>
      <c r="DT97" s="5">
        <v>0.32969999999999999</v>
      </c>
      <c r="DU97" s="5">
        <v>1.6000000000000001E-3</v>
      </c>
      <c r="DV97" s="5">
        <v>0.89159999999999995</v>
      </c>
      <c r="DW97" s="5">
        <v>0.66539999999999999</v>
      </c>
      <c r="DX97" s="5">
        <v>1</v>
      </c>
      <c r="DY97" s="5">
        <v>9.0279000000000007</v>
      </c>
      <c r="DZ97" s="4">
        <v>0.62050000000000005</v>
      </c>
      <c r="EA97" s="4">
        <v>0.67020000000000002</v>
      </c>
      <c r="EB97" s="4">
        <v>0.30880000000000002</v>
      </c>
      <c r="EC97" s="4">
        <v>4.7999999999999996E-3</v>
      </c>
      <c r="ED97" s="4">
        <v>0.88280000000000003</v>
      </c>
      <c r="EE97" s="4">
        <v>0.66049999999999998</v>
      </c>
      <c r="EF97" s="4">
        <v>1</v>
      </c>
      <c r="EG97" s="4">
        <v>6.7484000000000002</v>
      </c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0.64055454545454538</v>
      </c>
      <c r="II97" s="4">
        <f t="shared" si="17"/>
        <v>0.71715454545454549</v>
      </c>
      <c r="IJ97" s="4">
        <f t="shared" si="18"/>
        <v>0.27547272727272731</v>
      </c>
      <c r="IK97" s="4">
        <f t="shared" si="19"/>
        <v>9.1545454545454569E-3</v>
      </c>
      <c r="IL97" s="4">
        <f t="shared" si="20"/>
        <v>0.85585454545454531</v>
      </c>
      <c r="IM97" s="4">
        <f t="shared" si="21"/>
        <v>0.66009999999999991</v>
      </c>
      <c r="IN97" s="4">
        <f t="shared" si="22"/>
        <v>0.99853636363636367</v>
      </c>
      <c r="IO97" s="4">
        <f t="shared" si="23"/>
        <v>5.8411272727272738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k=20,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k=20,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k=20,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r=0.1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>
        <v>0.64570000000000005</v>
      </c>
      <c r="BG98" s="5">
        <v>0.71930000000000005</v>
      </c>
      <c r="BH98" s="5">
        <v>0.26869999999999999</v>
      </c>
      <c r="BI98" s="5">
        <v>8.8999999999999999E-3</v>
      </c>
      <c r="BJ98" s="5">
        <v>0.86019999999999996</v>
      </c>
      <c r="BK98" s="5">
        <v>0.65369999999999995</v>
      </c>
      <c r="BL98" s="5">
        <v>1</v>
      </c>
      <c r="BM98" s="5">
        <v>5.2321</v>
      </c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0.64539999999999997</v>
      </c>
      <c r="CU98" s="4">
        <v>0.71889999999999998</v>
      </c>
      <c r="CV98" s="4">
        <v>0.27189999999999998</v>
      </c>
      <c r="CW98" s="4">
        <v>8.8999999999999999E-3</v>
      </c>
      <c r="CX98" s="4">
        <v>0.85870000000000002</v>
      </c>
      <c r="CY98" s="4">
        <v>0.65259999999999996</v>
      </c>
      <c r="CZ98" s="4">
        <v>1</v>
      </c>
      <c r="DA98" s="4">
        <v>4.9581999999999997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>
        <v>0.62419999999999998</v>
      </c>
      <c r="DS98" s="5">
        <v>0.67200000000000004</v>
      </c>
      <c r="DT98" s="5">
        <v>0.30209999999999998</v>
      </c>
      <c r="DU98" s="5">
        <v>1.6000000000000001E-3</v>
      </c>
      <c r="DV98" s="5">
        <v>0.88060000000000005</v>
      </c>
      <c r="DW98" s="5">
        <v>0.65539999999999998</v>
      </c>
      <c r="DX98" s="5">
        <v>1</v>
      </c>
      <c r="DY98" s="5">
        <v>9.3855000000000004</v>
      </c>
      <c r="DZ98" s="4">
        <v>0.6341</v>
      </c>
      <c r="EA98" s="4">
        <v>0.69489999999999996</v>
      </c>
      <c r="EB98" s="4">
        <v>0.2873</v>
      </c>
      <c r="EC98" s="4">
        <v>4.7999999999999996E-3</v>
      </c>
      <c r="ED98" s="4">
        <v>0.87360000000000004</v>
      </c>
      <c r="EE98" s="4">
        <v>0.65280000000000005</v>
      </c>
      <c r="EF98" s="4">
        <v>1</v>
      </c>
      <c r="EG98" s="4">
        <v>6.2746000000000004</v>
      </c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0.65266999999999997</v>
      </c>
      <c r="II98" s="4">
        <f t="shared" si="17"/>
        <v>0.73869999999999991</v>
      </c>
      <c r="IJ98" s="4">
        <f t="shared" si="18"/>
        <v>0.26093</v>
      </c>
      <c r="IK98" s="4">
        <f t="shared" si="19"/>
        <v>9.0900000000000009E-3</v>
      </c>
      <c r="IL98" s="4">
        <f t="shared" si="20"/>
        <v>0.84820999999999991</v>
      </c>
      <c r="IM98" s="4">
        <f t="shared" si="21"/>
        <v>0.65379999999999994</v>
      </c>
      <c r="IN98" s="4">
        <f t="shared" si="22"/>
        <v>0.99839</v>
      </c>
      <c r="IO98" s="4">
        <f t="shared" si="23"/>
        <v>5.7756799999999995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k=20,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k=20,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k=20,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r=0.1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>
        <v>0.63800000000000001</v>
      </c>
      <c r="BG99" s="5">
        <v>0.70569999999999999</v>
      </c>
      <c r="BH99" s="5">
        <v>0.2782</v>
      </c>
      <c r="BI99" s="5">
        <v>8.8999999999999999E-3</v>
      </c>
      <c r="BJ99" s="5">
        <v>0.86339999999999995</v>
      </c>
      <c r="BK99" s="5">
        <v>0.65459999999999996</v>
      </c>
      <c r="BL99" s="5">
        <v>1</v>
      </c>
      <c r="BM99" s="5">
        <v>7.1174999999999997</v>
      </c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0.63770000000000004</v>
      </c>
      <c r="CU99" s="4">
        <v>0.70509999999999995</v>
      </c>
      <c r="CV99" s="4">
        <v>0.28129999999999999</v>
      </c>
      <c r="CW99" s="4">
        <v>8.8999999999999999E-3</v>
      </c>
      <c r="CX99" s="4">
        <v>0.86150000000000004</v>
      </c>
      <c r="CY99" s="4">
        <v>0.65369999999999995</v>
      </c>
      <c r="CZ99" s="4">
        <v>1</v>
      </c>
      <c r="DA99" s="4">
        <v>5.6330999999999998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>
        <v>0.6109</v>
      </c>
      <c r="DS99" s="5">
        <v>0.64770000000000005</v>
      </c>
      <c r="DT99" s="5">
        <v>0.32090000000000002</v>
      </c>
      <c r="DU99" s="5">
        <v>1.6000000000000001E-3</v>
      </c>
      <c r="DV99" s="5">
        <v>0.88700000000000001</v>
      </c>
      <c r="DW99" s="5">
        <v>0.65959999999999996</v>
      </c>
      <c r="DX99" s="5">
        <v>1</v>
      </c>
      <c r="DY99" s="5">
        <v>9.4191000000000003</v>
      </c>
      <c r="DZ99" s="4">
        <v>0.62380000000000002</v>
      </c>
      <c r="EA99" s="4">
        <v>0.67530000000000001</v>
      </c>
      <c r="EB99" s="4">
        <v>0.30459999999999998</v>
      </c>
      <c r="EC99" s="4">
        <v>4.7999999999999996E-3</v>
      </c>
      <c r="ED99" s="4">
        <v>0.87839999999999996</v>
      </c>
      <c r="EE99" s="4">
        <v>0.65559999999999996</v>
      </c>
      <c r="EF99" s="4">
        <v>1</v>
      </c>
      <c r="EG99" s="4">
        <v>6.6750999999999996</v>
      </c>
      <c r="EH99" s="5">
        <v>0.63829999999999998</v>
      </c>
      <c r="EI99" s="5">
        <v>0.70689999999999997</v>
      </c>
      <c r="EJ99" s="5">
        <v>0.2782</v>
      </c>
      <c r="EK99" s="5">
        <v>8.8999999999999999E-3</v>
      </c>
      <c r="EL99" s="5">
        <v>0.86299999999999999</v>
      </c>
      <c r="EM99" s="5">
        <v>0.65480000000000005</v>
      </c>
      <c r="EN99" s="5">
        <v>1</v>
      </c>
      <c r="EO99" s="5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0.64390999999999998</v>
      </c>
      <c r="II99" s="4">
        <f t="shared" si="17"/>
        <v>0.72274000000000005</v>
      </c>
      <c r="IJ99" s="4">
        <f t="shared" si="18"/>
        <v>0.27160000000000001</v>
      </c>
      <c r="IK99" s="4">
        <f t="shared" si="19"/>
        <v>9.1800000000000024E-3</v>
      </c>
      <c r="IL99" s="4">
        <f t="shared" si="20"/>
        <v>0.85106000000000004</v>
      </c>
      <c r="IM99" s="4">
        <f t="shared" si="21"/>
        <v>0.65565999999999991</v>
      </c>
      <c r="IN99" s="4">
        <f t="shared" si="22"/>
        <v>0.99839</v>
      </c>
      <c r="IO99" s="4">
        <f t="shared" si="23"/>
        <v>6.0249499999999996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k=20,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k=20,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k=20,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r=0.1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>
        <v>0.63629999999999998</v>
      </c>
      <c r="BG100" s="5">
        <v>0.70120000000000005</v>
      </c>
      <c r="BH100" s="5">
        <v>0.27879999999999999</v>
      </c>
      <c r="BI100" s="5">
        <v>8.8999999999999999E-3</v>
      </c>
      <c r="BJ100" s="5">
        <v>0.8589</v>
      </c>
      <c r="BK100" s="5">
        <v>0.64859999999999995</v>
      </c>
      <c r="BL100" s="5">
        <v>1</v>
      </c>
      <c r="BM100" s="5">
        <v>4.3630000000000004</v>
      </c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0.63629999999999998</v>
      </c>
      <c r="CU100" s="4">
        <v>0.70079999999999998</v>
      </c>
      <c r="CV100" s="4">
        <v>0.27850000000000003</v>
      </c>
      <c r="CW100" s="4">
        <v>8.8999999999999999E-3</v>
      </c>
      <c r="CX100" s="4">
        <v>0.85729999999999995</v>
      </c>
      <c r="CY100" s="4">
        <v>0.64759999999999995</v>
      </c>
      <c r="CZ100" s="4">
        <v>1</v>
      </c>
      <c r="DA100" s="4">
        <v>5.3662000000000001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>
        <v>0.60840000000000005</v>
      </c>
      <c r="DS100" s="5">
        <v>0.6411</v>
      </c>
      <c r="DT100" s="5">
        <v>0.3251</v>
      </c>
      <c r="DU100" s="5">
        <v>1.6000000000000001E-3</v>
      </c>
      <c r="DV100" s="5">
        <v>0.88490000000000002</v>
      </c>
      <c r="DW100" s="5">
        <v>0.65339999999999998</v>
      </c>
      <c r="DX100" s="5">
        <v>1</v>
      </c>
      <c r="DY100" s="5">
        <v>8.7840000000000007</v>
      </c>
      <c r="DZ100" s="4">
        <v>0.62109999999999999</v>
      </c>
      <c r="EA100" s="4">
        <v>0.66849999999999998</v>
      </c>
      <c r="EB100" s="4">
        <v>0.30830000000000002</v>
      </c>
      <c r="EC100" s="4">
        <v>4.7999999999999996E-3</v>
      </c>
      <c r="ED100" s="4">
        <v>0.87529999999999997</v>
      </c>
      <c r="EE100" s="4">
        <v>0.64939999999999998</v>
      </c>
      <c r="EF100" s="4">
        <v>1</v>
      </c>
      <c r="EG100" s="4">
        <v>7.0342000000000002</v>
      </c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0.64291000000000009</v>
      </c>
      <c r="II100" s="4">
        <f t="shared" si="17"/>
        <v>0.71970999999999985</v>
      </c>
      <c r="IJ100" s="4">
        <f t="shared" si="18"/>
        <v>0.27118000000000003</v>
      </c>
      <c r="IK100" s="4">
        <f t="shared" si="19"/>
        <v>9.1600000000000015E-3</v>
      </c>
      <c r="IL100" s="4">
        <f t="shared" si="20"/>
        <v>0.84669000000000005</v>
      </c>
      <c r="IM100" s="4">
        <f t="shared" si="21"/>
        <v>0.64955999999999992</v>
      </c>
      <c r="IN100" s="4">
        <f t="shared" si="22"/>
        <v>0.99839</v>
      </c>
      <c r="IO100" s="4">
        <f t="shared" si="23"/>
        <v>5.6282699999999988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k=20,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k=20,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k=20,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r=0.1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>
        <v>0.63790000000000002</v>
      </c>
      <c r="BG101" s="5">
        <v>0.7127</v>
      </c>
      <c r="BH101" s="5">
        <v>0.26790000000000003</v>
      </c>
      <c r="BI101" s="5">
        <v>8.8999999999999999E-3</v>
      </c>
      <c r="BJ101" s="5">
        <v>0.85499999999999998</v>
      </c>
      <c r="BK101" s="5">
        <v>0.64700000000000002</v>
      </c>
      <c r="BL101" s="5">
        <v>1</v>
      </c>
      <c r="BM101" s="5">
        <v>4.9763999999999999</v>
      </c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0.63649999999999995</v>
      </c>
      <c r="CU101" s="4">
        <v>0.70850000000000002</v>
      </c>
      <c r="CV101" s="4">
        <v>0.26939999999999997</v>
      </c>
      <c r="CW101" s="4">
        <v>8.8999999999999999E-3</v>
      </c>
      <c r="CX101" s="4">
        <v>0.85389999999999999</v>
      </c>
      <c r="CY101" s="4">
        <v>0.64670000000000005</v>
      </c>
      <c r="CZ101" s="4">
        <v>1</v>
      </c>
      <c r="DA101" s="4">
        <v>5.6820000000000004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>
        <v>0.59909999999999997</v>
      </c>
      <c r="DS101" s="5">
        <v>0.62780000000000002</v>
      </c>
      <c r="DT101" s="5">
        <v>0.33600000000000002</v>
      </c>
      <c r="DU101" s="5">
        <v>1.6000000000000001E-3</v>
      </c>
      <c r="DV101" s="5">
        <v>0.8861</v>
      </c>
      <c r="DW101" s="5">
        <v>0.65310000000000001</v>
      </c>
      <c r="DX101" s="5">
        <v>1</v>
      </c>
      <c r="DY101" s="5">
        <v>8.5663</v>
      </c>
      <c r="DZ101" s="4">
        <v>0.61629999999999996</v>
      </c>
      <c r="EA101" s="4">
        <v>0.66459999999999997</v>
      </c>
      <c r="EB101" s="4">
        <v>0.30680000000000002</v>
      </c>
      <c r="EC101" s="4">
        <v>4.7999999999999996E-3</v>
      </c>
      <c r="ED101" s="4">
        <v>0.87519999999999998</v>
      </c>
      <c r="EE101" s="4">
        <v>0.64880000000000004</v>
      </c>
      <c r="EF101" s="4">
        <v>1</v>
      </c>
      <c r="EG101" s="4">
        <v>8.0753000000000004</v>
      </c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0.64280000000000004</v>
      </c>
      <c r="II101" s="4">
        <f t="shared" si="17"/>
        <v>0.72688999999999993</v>
      </c>
      <c r="IJ101" s="4">
        <f t="shared" si="18"/>
        <v>0.26741999999999999</v>
      </c>
      <c r="IK101" s="4">
        <f t="shared" si="19"/>
        <v>9.1300000000000027E-3</v>
      </c>
      <c r="IL101" s="4">
        <f t="shared" si="20"/>
        <v>0.84406999999999999</v>
      </c>
      <c r="IM101" s="4">
        <f t="shared" si="21"/>
        <v>0.64858000000000005</v>
      </c>
      <c r="IN101" s="4">
        <f t="shared" si="22"/>
        <v>0.99839</v>
      </c>
      <c r="IO101" s="4">
        <f t="shared" si="23"/>
        <v>5.8517999999999999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k=20,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k=20,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k=20,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r=0.1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>
        <v>0.63759999999999994</v>
      </c>
      <c r="BG102" s="5">
        <v>0.70720000000000005</v>
      </c>
      <c r="BH102" s="5">
        <v>0.27929999999999999</v>
      </c>
      <c r="BI102" s="5">
        <v>8.8999999999999999E-3</v>
      </c>
      <c r="BJ102" s="5">
        <v>0.86580000000000001</v>
      </c>
      <c r="BK102" s="5">
        <v>0.65690000000000004</v>
      </c>
      <c r="BL102" s="5">
        <v>1</v>
      </c>
      <c r="BM102" s="5">
        <v>5.2240000000000002</v>
      </c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0.63739999999999997</v>
      </c>
      <c r="CU102" s="4">
        <v>0.70640000000000003</v>
      </c>
      <c r="CV102" s="4">
        <v>0.2823</v>
      </c>
      <c r="CW102" s="4">
        <v>8.8999999999999999E-3</v>
      </c>
      <c r="CX102" s="4">
        <v>0.86380000000000001</v>
      </c>
      <c r="CY102" s="4">
        <v>0.65610000000000002</v>
      </c>
      <c r="CZ102" s="4">
        <v>1</v>
      </c>
      <c r="DA102" s="4">
        <v>5.2241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>
        <v>0.60919999999999996</v>
      </c>
      <c r="DS102" s="5">
        <v>0.64549999999999996</v>
      </c>
      <c r="DT102" s="5">
        <v>0.32619999999999999</v>
      </c>
      <c r="DU102" s="5">
        <v>1.6000000000000001E-3</v>
      </c>
      <c r="DV102" s="5">
        <v>0.88990000000000002</v>
      </c>
      <c r="DW102" s="5">
        <v>0.66349999999999998</v>
      </c>
      <c r="DX102" s="5">
        <v>1</v>
      </c>
      <c r="DY102" s="5">
        <v>8.4354999999999993</v>
      </c>
      <c r="DZ102" s="4">
        <v>0.623</v>
      </c>
      <c r="EA102" s="4">
        <v>0.6754</v>
      </c>
      <c r="EB102" s="4">
        <v>0.30520000000000003</v>
      </c>
      <c r="EC102" s="4">
        <v>4.7999999999999996E-3</v>
      </c>
      <c r="ED102" s="4">
        <v>0.88129999999999997</v>
      </c>
      <c r="EE102" s="4">
        <v>0.65880000000000005</v>
      </c>
      <c r="EF102" s="4">
        <v>1</v>
      </c>
      <c r="EG102" s="4">
        <v>7.9915000000000003</v>
      </c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0.64334999999999998</v>
      </c>
      <c r="II102" s="4">
        <f t="shared" si="17"/>
        <v>0.72344999999999993</v>
      </c>
      <c r="IJ102" s="4">
        <f t="shared" si="18"/>
        <v>0.27253000000000005</v>
      </c>
      <c r="IK102" s="4">
        <f t="shared" si="19"/>
        <v>9.190000000000002E-3</v>
      </c>
      <c r="IL102" s="4">
        <f t="shared" si="20"/>
        <v>0.85361999999999993</v>
      </c>
      <c r="IM102" s="4">
        <f t="shared" si="21"/>
        <v>0.65846000000000005</v>
      </c>
      <c r="IN102" s="4">
        <f t="shared" si="22"/>
        <v>0.99839</v>
      </c>
      <c r="IO102" s="4">
        <f t="shared" si="23"/>
        <v>5.6729700000000003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k=20,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k=20,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k=20,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r=0.1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>
        <v>0.63519999999999999</v>
      </c>
      <c r="BG103" s="5">
        <v>0.70379999999999998</v>
      </c>
      <c r="BH103" s="5">
        <v>0.2757</v>
      </c>
      <c r="BI103" s="5">
        <v>9.2999999999999992E-3</v>
      </c>
      <c r="BJ103" s="5">
        <v>0.85950000000000004</v>
      </c>
      <c r="BK103" s="5">
        <v>0.62439999999999996</v>
      </c>
      <c r="BL103" s="5">
        <v>1</v>
      </c>
      <c r="BM103" s="5">
        <v>5.0430000000000001</v>
      </c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0.63480000000000003</v>
      </c>
      <c r="CU103" s="4">
        <v>0.70209999999999995</v>
      </c>
      <c r="CV103" s="4">
        <v>0.27939999999999998</v>
      </c>
      <c r="CW103" s="4">
        <v>9.2999999999999992E-3</v>
      </c>
      <c r="CX103" s="4">
        <v>0.85780000000000001</v>
      </c>
      <c r="CY103" s="4">
        <v>0.62360000000000004</v>
      </c>
      <c r="CZ103" s="4">
        <v>1</v>
      </c>
      <c r="DA103" s="4">
        <v>5.0115999999999996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0.63500000000000001</v>
      </c>
      <c r="II103" s="4">
        <f t="shared" ref="II103" si="41">AVERAGEIFS(B103:IG103,metrics.rec,"MSE")</f>
        <v>0.70294999999999996</v>
      </c>
      <c r="IJ103" s="4">
        <f t="shared" ref="IJ103" si="42">AVERAGEIFS(B103:IG103,metrics.rec,"R")</f>
        <v>0.27754999999999996</v>
      </c>
      <c r="IK103" s="4">
        <f t="shared" ref="IK103" si="43">AVERAGEIFS(B103:IG103,metrics.rec,"Precision")</f>
        <v>9.2999999999999992E-3</v>
      </c>
      <c r="IL103" s="4">
        <f t="shared" ref="IL103" si="44">AVERAGEIFS(B103:IG103,metrics.rec,"Recall")</f>
        <v>0.85865000000000002</v>
      </c>
      <c r="IM103" s="4">
        <f t="shared" ref="IM103" si="45">AVERAGEIFS(B103:IG103,metrics.rec,"Coverage")</f>
        <v>0.624</v>
      </c>
      <c r="IN103" s="4">
        <f t="shared" ref="IN103" si="46">AVERAGEIFS(B103:IG103,metrics.rec,"Recatio")</f>
        <v>1</v>
      </c>
      <c r="IO103" s="4">
        <f t="shared" ref="IO103" si="47">AVERAGEIFS(B103:IG103,metrics.rec,"Time")</f>
        <v>5.0273000000000003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k=15,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k=15,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k=15,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k=10,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k=10,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k=15, r=0.5</v>
      </c>
    </row>
    <row r="104" spans="1:257" x14ac:dyDescent="0.2">
      <c r="A104" s="1" t="s">
        <v>225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>
        <v>0.64659999999999995</v>
      </c>
      <c r="BG104" s="5">
        <v>0.72230000000000005</v>
      </c>
      <c r="BH104" s="5">
        <v>0.26150000000000001</v>
      </c>
      <c r="BI104" s="5">
        <v>9.1999999999999998E-3</v>
      </c>
      <c r="BJ104" s="5">
        <v>0.85980000000000001</v>
      </c>
      <c r="BK104" s="5">
        <v>0.62749999999999995</v>
      </c>
      <c r="BL104" s="5">
        <v>1</v>
      </c>
      <c r="BM104" s="5">
        <v>4.6984000000000004</v>
      </c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>
        <v>0.62770000000000004</v>
      </c>
      <c r="DS104" s="5">
        <v>0.68159999999999998</v>
      </c>
      <c r="DT104" s="5">
        <v>0.29049999999999998</v>
      </c>
      <c r="DU104" s="5">
        <v>1.6000000000000001E-3</v>
      </c>
      <c r="DV104" s="5">
        <v>0.88109999999999999</v>
      </c>
      <c r="DW104" s="5">
        <v>0.65139999999999998</v>
      </c>
      <c r="DX104" s="5">
        <v>1</v>
      </c>
      <c r="DY104" s="5">
        <v>8.4389000000000003</v>
      </c>
      <c r="DZ104" s="4">
        <v>0.63780000000000003</v>
      </c>
      <c r="EA104" s="4">
        <v>0.70389999999999997</v>
      </c>
      <c r="EB104" s="4">
        <v>0.2767</v>
      </c>
      <c r="EC104" s="4">
        <v>4.8999999999999998E-3</v>
      </c>
      <c r="ED104" s="4">
        <v>0.87360000000000004</v>
      </c>
      <c r="EE104" s="4">
        <v>0.64139999999999997</v>
      </c>
      <c r="EF104" s="4">
        <v>1</v>
      </c>
      <c r="EG104" s="4">
        <v>7.3037000000000001</v>
      </c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0.63987499999999997</v>
      </c>
      <c r="II104" s="4">
        <f t="shared" si="17"/>
        <v>0.70802500000000002</v>
      </c>
      <c r="IJ104" s="4">
        <f t="shared" si="18"/>
        <v>0.27292499999999997</v>
      </c>
      <c r="IK104" s="4">
        <f t="shared" si="19"/>
        <v>6.2249999999999996E-3</v>
      </c>
      <c r="IL104" s="4">
        <f t="shared" si="20"/>
        <v>0.86857499999999999</v>
      </c>
      <c r="IM104" s="4">
        <f t="shared" si="21"/>
        <v>0.63692499999999996</v>
      </c>
      <c r="IN104" s="4">
        <f t="shared" si="22"/>
        <v>1</v>
      </c>
      <c r="IO104" s="4">
        <f t="shared" si="23"/>
        <v>6.5370999999999997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r=0.1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r=0.1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r=0.1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k=10,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r=0.1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r=0.1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k=10,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k=10,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>
        <v>0.6371</v>
      </c>
      <c r="BG105" s="5">
        <v>0.70399999999999996</v>
      </c>
      <c r="BH105" s="5">
        <v>0.28149999999999997</v>
      </c>
      <c r="BI105" s="5">
        <v>9.1999999999999998E-3</v>
      </c>
      <c r="BJ105" s="5">
        <v>0.86419999999999997</v>
      </c>
      <c r="BK105" s="5">
        <v>0.63060000000000005</v>
      </c>
      <c r="BL105" s="5">
        <v>1</v>
      </c>
      <c r="BM105" s="5">
        <v>4.9550999999999998</v>
      </c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10"/>
      <c r="CU105" s="10"/>
      <c r="CV105" s="10"/>
      <c r="CW105" s="10"/>
      <c r="CX105" s="10"/>
      <c r="CY105" s="10"/>
      <c r="CZ105" s="10"/>
      <c r="DA105" s="10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>
        <v>0.61080000000000001</v>
      </c>
      <c r="DS105" s="5">
        <v>0.64839999999999998</v>
      </c>
      <c r="DT105" s="5">
        <v>0.31850000000000001</v>
      </c>
      <c r="DU105" s="5">
        <v>1.6000000000000001E-3</v>
      </c>
      <c r="DV105" s="5">
        <v>0.88839999999999997</v>
      </c>
      <c r="DW105" s="5">
        <v>0.65629999999999999</v>
      </c>
      <c r="DX105" s="5">
        <v>1</v>
      </c>
      <c r="DY105" s="5">
        <v>9.2706999999999997</v>
      </c>
      <c r="DZ105" s="4">
        <v>0.624</v>
      </c>
      <c r="EA105" s="4">
        <v>0.67620000000000002</v>
      </c>
      <c r="EB105" s="4">
        <v>0.3004</v>
      </c>
      <c r="EC105" s="4">
        <v>4.8999999999999998E-3</v>
      </c>
      <c r="ED105" s="4">
        <v>0.87970000000000004</v>
      </c>
      <c r="EE105" s="4">
        <v>0.64539999999999997</v>
      </c>
      <c r="EF105" s="4">
        <v>1</v>
      </c>
      <c r="EG105" s="4">
        <v>7.6010999999999997</v>
      </c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0.64070000000000005</v>
      </c>
      <c r="II105" s="4">
        <f t="shared" si="17"/>
        <v>0.71444999999999992</v>
      </c>
      <c r="IJ105" s="4">
        <f t="shared" si="18"/>
        <v>0.27413999999999999</v>
      </c>
      <c r="IK105" s="4">
        <f t="shared" si="19"/>
        <v>1.217E-2</v>
      </c>
      <c r="IL105" s="4">
        <f t="shared" si="20"/>
        <v>0.84223999999999999</v>
      </c>
      <c r="IM105" s="4">
        <f t="shared" si="21"/>
        <v>0.64070000000000005</v>
      </c>
      <c r="IN105" s="4">
        <f t="shared" si="22"/>
        <v>0.99759999999999993</v>
      </c>
      <c r="IO105" s="4">
        <f t="shared" si="23"/>
        <v>5.5296599999999998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k=20,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k=20,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k=20,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r=0.1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>
        <v>0.66169999999999995</v>
      </c>
      <c r="BG106" s="5">
        <v>0.75139999999999996</v>
      </c>
      <c r="BH106" s="5">
        <v>0.2445</v>
      </c>
      <c r="BI106" s="5">
        <v>1.01E-2</v>
      </c>
      <c r="BJ106" s="5">
        <v>0.8468</v>
      </c>
      <c r="BK106" s="5">
        <v>0.56540000000000001</v>
      </c>
      <c r="BL106" s="5">
        <v>1</v>
      </c>
      <c r="BM106" s="5">
        <v>4.6208</v>
      </c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>
        <v>0.63100000000000001</v>
      </c>
      <c r="DS106" s="5">
        <v>0.68420000000000003</v>
      </c>
      <c r="DT106" s="5">
        <v>0.28660000000000002</v>
      </c>
      <c r="DU106" s="5">
        <v>1.6999999999999999E-3</v>
      </c>
      <c r="DV106" s="5">
        <v>0.87619999999999998</v>
      </c>
      <c r="DW106" s="5">
        <v>0.59389999999999998</v>
      </c>
      <c r="DX106" s="5">
        <v>1</v>
      </c>
      <c r="DY106" s="5">
        <v>8.3417999999999992</v>
      </c>
      <c r="DZ106" s="4">
        <v>0.64490000000000003</v>
      </c>
      <c r="EA106" s="4">
        <v>0.71650000000000003</v>
      </c>
      <c r="EB106" s="4">
        <v>0.2712</v>
      </c>
      <c r="EC106" s="4">
        <v>5.3E-3</v>
      </c>
      <c r="ED106" s="4">
        <v>0.86509999999999998</v>
      </c>
      <c r="EE106" s="4">
        <v>0.5847</v>
      </c>
      <c r="EF106" s="4">
        <v>1</v>
      </c>
      <c r="EG106" s="4">
        <v>7.2148000000000003</v>
      </c>
      <c r="EH106" s="5">
        <v>0.66200000000000003</v>
      </c>
      <c r="EI106" s="5">
        <v>0.75260000000000005</v>
      </c>
      <c r="EJ106" s="5">
        <v>0.2445</v>
      </c>
      <c r="EK106" s="5">
        <v>1.01E-2</v>
      </c>
      <c r="EL106" s="5">
        <v>0.84630000000000005</v>
      </c>
      <c r="EM106" s="5">
        <v>0.56489999999999996</v>
      </c>
      <c r="EN106" s="5">
        <v>1</v>
      </c>
      <c r="EO106" s="5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0.66469999999999996</v>
      </c>
      <c r="II106" s="4">
        <f t="shared" si="17"/>
        <v>0.76219999999999999</v>
      </c>
      <c r="IJ106" s="4">
        <f t="shared" si="18"/>
        <v>0.23878888888888886</v>
      </c>
      <c r="IK106" s="4">
        <f t="shared" si="19"/>
        <v>1.418888888888889E-2</v>
      </c>
      <c r="IL106" s="4">
        <f t="shared" si="20"/>
        <v>0.81885555555555556</v>
      </c>
      <c r="IM106" s="4">
        <f t="shared" si="21"/>
        <v>0.57722499999999999</v>
      </c>
      <c r="IN106" s="4">
        <f t="shared" si="22"/>
        <v>0.99712222222222224</v>
      </c>
      <c r="IO106" s="4">
        <f t="shared" si="23"/>
        <v>5.318311111111111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k=20,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k=20,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k=20,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r=0.1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>
        <v>0.64790000000000003</v>
      </c>
      <c r="BG107" s="5">
        <v>0.72489999999999999</v>
      </c>
      <c r="BH107" s="5">
        <v>0.26319999999999999</v>
      </c>
      <c r="BI107" s="5">
        <v>1.01E-2</v>
      </c>
      <c r="BJ107" s="5">
        <v>0.84970000000000001</v>
      </c>
      <c r="BK107" s="5">
        <v>0.5645</v>
      </c>
      <c r="BL107" s="5">
        <v>1</v>
      </c>
      <c r="BM107" s="5">
        <v>4.6974999999999998</v>
      </c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>
        <v>0.60860000000000003</v>
      </c>
      <c r="DS107" s="5">
        <v>0.64270000000000005</v>
      </c>
      <c r="DT107" s="5">
        <v>0.32090000000000002</v>
      </c>
      <c r="DU107" s="5">
        <v>1.6999999999999999E-3</v>
      </c>
      <c r="DV107" s="5">
        <v>0.88249999999999995</v>
      </c>
      <c r="DW107" s="5">
        <v>0.59450000000000003</v>
      </c>
      <c r="DX107" s="5">
        <v>1</v>
      </c>
      <c r="DY107" s="5">
        <v>8.8167000000000009</v>
      </c>
      <c r="DZ107" s="4">
        <v>0.62629999999999997</v>
      </c>
      <c r="EA107" s="4">
        <v>0.68089999999999995</v>
      </c>
      <c r="EB107" s="4">
        <v>0.29670000000000002</v>
      </c>
      <c r="EC107" s="4">
        <v>5.3E-3</v>
      </c>
      <c r="ED107" s="4">
        <v>0.86970000000000003</v>
      </c>
      <c r="EE107" s="4">
        <v>0.58430000000000004</v>
      </c>
      <c r="EF107" s="4">
        <v>1</v>
      </c>
      <c r="EG107" s="4">
        <v>7.6185</v>
      </c>
      <c r="EH107" s="5">
        <v>0.64810000000000001</v>
      </c>
      <c r="EI107" s="5">
        <v>0.72570000000000001</v>
      </c>
      <c r="EJ107" s="5">
        <v>0.2676</v>
      </c>
      <c r="EK107" s="5">
        <v>1.0200000000000001E-2</v>
      </c>
      <c r="EL107" s="5">
        <v>0.84889999999999999</v>
      </c>
      <c r="EM107" s="5">
        <v>0.56399999999999995</v>
      </c>
      <c r="EN107" s="5">
        <v>1</v>
      </c>
      <c r="EO107" s="5">
        <v>5.5598000000000001</v>
      </c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0.65028888888888892</v>
      </c>
      <c r="II107" s="4">
        <f t="shared" si="17"/>
        <v>0.73460000000000003</v>
      </c>
      <c r="IJ107" s="4">
        <f t="shared" si="18"/>
        <v>0.26032222222222218</v>
      </c>
      <c r="IK107" s="4">
        <f t="shared" si="19"/>
        <v>1.4222222222222223E-2</v>
      </c>
      <c r="IL107" s="4">
        <f t="shared" si="20"/>
        <v>0.82215555555555553</v>
      </c>
      <c r="IM107" s="4">
        <f t="shared" si="21"/>
        <v>0.57682500000000003</v>
      </c>
      <c r="IN107" s="4">
        <f t="shared" si="22"/>
        <v>0.99712222222222224</v>
      </c>
      <c r="IO107" s="4">
        <f t="shared" si="23"/>
        <v>5.5737222222222229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k=20,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k=20,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k=20,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k=20, r=0.1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k=20, r=0.1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>
        <v>0.66790000000000005</v>
      </c>
      <c r="BG108" s="5">
        <v>0.76629999999999998</v>
      </c>
      <c r="BH108" s="5">
        <v>0.25459999999999999</v>
      </c>
      <c r="BI108" s="5">
        <v>1.43E-2</v>
      </c>
      <c r="BJ108" s="5">
        <v>0.82489999999999997</v>
      </c>
      <c r="BK108" s="5">
        <v>0.38769999999999999</v>
      </c>
      <c r="BL108" s="5">
        <v>1</v>
      </c>
      <c r="BM108" s="5">
        <v>4.6512000000000002</v>
      </c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>
        <v>0.62790000000000001</v>
      </c>
      <c r="DS108" s="5">
        <v>0.67989999999999995</v>
      </c>
      <c r="DT108" s="5">
        <v>0.29849999999999999</v>
      </c>
      <c r="DU108" s="5">
        <v>2.5000000000000001E-3</v>
      </c>
      <c r="DV108" s="5">
        <v>0.85980000000000001</v>
      </c>
      <c r="DW108" s="5">
        <v>0.4052</v>
      </c>
      <c r="DX108" s="5">
        <v>1</v>
      </c>
      <c r="DY108" s="5">
        <v>8.0853999999999999</v>
      </c>
      <c r="DZ108" s="4">
        <v>0.64400000000000002</v>
      </c>
      <c r="EA108" s="4">
        <v>0.71599999999999997</v>
      </c>
      <c r="EB108" s="4">
        <v>0.27750000000000002</v>
      </c>
      <c r="EC108" s="4">
        <v>7.6E-3</v>
      </c>
      <c r="ED108" s="4">
        <v>0.84709999999999996</v>
      </c>
      <c r="EE108" s="4">
        <v>0.39789999999999998</v>
      </c>
      <c r="EF108" s="4">
        <v>1</v>
      </c>
      <c r="EG108" s="4">
        <v>7.4607999999999999</v>
      </c>
      <c r="EH108" s="5">
        <v>0.66820000000000002</v>
      </c>
      <c r="EI108" s="5">
        <v>0.76759999999999995</v>
      </c>
      <c r="EJ108" s="5">
        <v>0.25019999999999998</v>
      </c>
      <c r="EK108" s="5">
        <v>1.43E-2</v>
      </c>
      <c r="EL108" s="5">
        <v>0.82509999999999994</v>
      </c>
      <c r="EM108" s="5">
        <v>0.38829999999999998</v>
      </c>
      <c r="EN108" s="5">
        <v>1</v>
      </c>
      <c r="EO108" s="5">
        <v>5.5941999999999998</v>
      </c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0.67152222222222235</v>
      </c>
      <c r="II108" s="4">
        <f t="shared" si="17"/>
        <v>0.77944444444444438</v>
      </c>
      <c r="IJ108" s="4">
        <f t="shared" si="18"/>
        <v>0.24644444444444444</v>
      </c>
      <c r="IK108" s="4">
        <f t="shared" si="19"/>
        <v>1.8611111111111113E-2</v>
      </c>
      <c r="IL108" s="4">
        <f t="shared" si="20"/>
        <v>0.79915555555555562</v>
      </c>
      <c r="IM108" s="4">
        <f t="shared" si="21"/>
        <v>0.39477499999999999</v>
      </c>
      <c r="IN108" s="4">
        <f t="shared" si="22"/>
        <v>0.99741111111111125</v>
      </c>
      <c r="IO108" s="4">
        <f t="shared" si="23"/>
        <v>5.4444555555555549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k=20,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k=20,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k=20, r=0.1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>
        <v>0.67469999999999997</v>
      </c>
      <c r="BG109" s="5">
        <v>0.77859999999999996</v>
      </c>
      <c r="BH109" s="5">
        <v>0.2515</v>
      </c>
      <c r="BI109" s="5">
        <v>1.43E-2</v>
      </c>
      <c r="BJ109" s="5">
        <v>0.82750000000000001</v>
      </c>
      <c r="BK109" s="5">
        <v>0.39050000000000001</v>
      </c>
      <c r="BL109" s="5">
        <v>1</v>
      </c>
      <c r="BM109" s="5">
        <v>4.6768000000000001</v>
      </c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>
        <v>0.63870000000000005</v>
      </c>
      <c r="DS109" s="5">
        <v>0.7016</v>
      </c>
      <c r="DT109" s="5">
        <v>0.29559999999999997</v>
      </c>
      <c r="DU109" s="5">
        <v>2.5000000000000001E-3</v>
      </c>
      <c r="DV109" s="5">
        <v>0.86270000000000002</v>
      </c>
      <c r="DW109" s="5">
        <v>0.40739999999999998</v>
      </c>
      <c r="DX109" s="5">
        <v>1</v>
      </c>
      <c r="DY109" s="5">
        <v>7.9661</v>
      </c>
      <c r="DZ109" s="4">
        <v>0.65259999999999996</v>
      </c>
      <c r="EA109" s="4">
        <v>0.73299999999999998</v>
      </c>
      <c r="EB109" s="4">
        <v>0.28139999999999998</v>
      </c>
      <c r="EC109" s="4">
        <v>7.6E-3</v>
      </c>
      <c r="ED109" s="4">
        <v>0.84970000000000001</v>
      </c>
      <c r="EE109" s="4">
        <v>0.4002</v>
      </c>
      <c r="EF109" s="4">
        <v>1</v>
      </c>
      <c r="EG109" s="4">
        <v>7.4682000000000004</v>
      </c>
      <c r="EH109" s="5">
        <v>0.67410000000000003</v>
      </c>
      <c r="EI109" s="5">
        <v>0.77780000000000005</v>
      </c>
      <c r="EJ109" s="5">
        <v>0.2545</v>
      </c>
      <c r="EK109" s="5">
        <v>1.43E-2</v>
      </c>
      <c r="EL109" s="5">
        <v>0.82769999999999999</v>
      </c>
      <c r="EM109" s="5">
        <v>0.39100000000000001</v>
      </c>
      <c r="EN109" s="5">
        <v>1</v>
      </c>
      <c r="EO109" s="5">
        <v>5.64</v>
      </c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0.67741111111111108</v>
      </c>
      <c r="II109" s="4">
        <f t="shared" si="17"/>
        <v>0.78980000000000006</v>
      </c>
      <c r="IJ109" s="4">
        <f t="shared" si="18"/>
        <v>0.24804444444444446</v>
      </c>
      <c r="IK109" s="4">
        <f t="shared" si="19"/>
        <v>1.8622222222222224E-2</v>
      </c>
      <c r="IL109" s="4">
        <f t="shared" si="20"/>
        <v>0.80203333333333338</v>
      </c>
      <c r="IM109" s="4">
        <f t="shared" si="21"/>
        <v>0.39727500000000004</v>
      </c>
      <c r="IN109" s="4">
        <f t="shared" si="22"/>
        <v>0.99741111111111125</v>
      </c>
      <c r="IO109" s="4">
        <f t="shared" si="23"/>
        <v>5.4634222222222233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k=20,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k=20,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k=20, r=0.1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>
        <v>0.72709999999999997</v>
      </c>
      <c r="BG110" s="5">
        <v>0.91749999999999998</v>
      </c>
      <c r="BH110" s="5">
        <v>0.1686</v>
      </c>
      <c r="BI110" s="5">
        <v>4.8999999999999998E-3</v>
      </c>
      <c r="BJ110" s="5">
        <v>0.34429999999999999</v>
      </c>
      <c r="BK110" s="5">
        <v>0.36399999999999999</v>
      </c>
      <c r="BL110" s="5">
        <v>0.72919999999999996</v>
      </c>
      <c r="BM110" s="5">
        <v>5.1022999999999996</v>
      </c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>
        <v>0.72640000000000005</v>
      </c>
      <c r="DS110" s="5">
        <v>0.92279999999999995</v>
      </c>
      <c r="DT110" s="5">
        <v>0.1123</v>
      </c>
      <c r="DU110" s="5">
        <v>5.9999999999999995E-4</v>
      </c>
      <c r="DV110" s="5">
        <v>0.23549999999999999</v>
      </c>
      <c r="DW110" s="5">
        <v>0.27389999999999998</v>
      </c>
      <c r="DX110" s="5">
        <v>0.62809999999999999</v>
      </c>
      <c r="DY110" s="5">
        <v>9.1534999999999993</v>
      </c>
      <c r="DZ110" s="4">
        <v>0.72389999999999999</v>
      </c>
      <c r="EA110" s="4">
        <v>0.91059999999999997</v>
      </c>
      <c r="EB110" s="4">
        <v>0.15920000000000001</v>
      </c>
      <c r="EC110" s="4">
        <v>2.5000000000000001E-3</v>
      </c>
      <c r="ED110" s="4">
        <v>0.33960000000000001</v>
      </c>
      <c r="EE110" s="4">
        <v>0.3463</v>
      </c>
      <c r="EF110" s="4">
        <v>0.70189999999999997</v>
      </c>
      <c r="EG110" s="4">
        <v>8.4215</v>
      </c>
      <c r="EH110" s="5">
        <v>0.73129999999999995</v>
      </c>
      <c r="EI110" s="5">
        <v>0.93</v>
      </c>
      <c r="EJ110" s="5">
        <v>0.1656</v>
      </c>
      <c r="EK110" s="5">
        <v>5.1000000000000004E-3</v>
      </c>
      <c r="EL110" s="5">
        <v>0.36309999999999998</v>
      </c>
      <c r="EM110" s="5">
        <v>0.36749999999999999</v>
      </c>
      <c r="EN110" s="5">
        <v>0.7218</v>
      </c>
      <c r="EO110" s="5">
        <v>5.9988000000000001</v>
      </c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0.75131111111111115</v>
      </c>
      <c r="II110" s="4">
        <f t="shared" ref="II110:II145" si="49">AVERAGEIFS(B110:IG110,metrics.rec,"MSE")</f>
        <v>0.9842777777777777</v>
      </c>
      <c r="IJ110" s="4">
        <f t="shared" ref="IJ110:IJ145" si="50">AVERAGEIFS(B110:IG110,metrics.rec,"R")</f>
        <v>0.14017777777777779</v>
      </c>
      <c r="IK110" s="4">
        <f t="shared" ref="IK110:IK145" si="51">AVERAGEIFS(B110:IG110,metrics.rec,"Precision")</f>
        <v>5.5666666666666677E-3</v>
      </c>
      <c r="IL110" s="4">
        <f t="shared" ref="IL110:IL145" si="52">AVERAGEIFS(B110:IG110,metrics.rec,"Recall")</f>
        <v>0.27537777777777772</v>
      </c>
      <c r="IM110" s="4">
        <f t="shared" ref="IM110:IM145" si="53">AVERAGEIFS(B110:IG110,metrics.rec,"Coverage")</f>
        <v>0.33792499999999998</v>
      </c>
      <c r="IN110" s="4">
        <f t="shared" ref="IN110:IN145" si="54">AVERAGEIFS(B110:IG110,metrics.rec,"Recatio")</f>
        <v>0.6096666666666668</v>
      </c>
      <c r="IO110" s="4">
        <f t="shared" ref="IO110:IO145" si="55">AVERAGEIFS(B110:IG110,metrics.rec,"Time")</f>
        <v>6.0821666666666667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k=20,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k=20,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k=20,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k=10,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>
        <v>0.65949999999999998</v>
      </c>
      <c r="BG111" s="5">
        <v>0.74350000000000005</v>
      </c>
      <c r="BH111" s="5">
        <v>0.26700000000000002</v>
      </c>
      <c r="BI111" s="5">
        <v>1.4800000000000001E-2</v>
      </c>
      <c r="BJ111" s="5">
        <v>0.79239999999999999</v>
      </c>
      <c r="BK111" s="5">
        <v>0.3614</v>
      </c>
      <c r="BL111" s="5">
        <v>1</v>
      </c>
      <c r="BM111" s="5">
        <v>4.7750000000000004</v>
      </c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>
        <v>0.6431</v>
      </c>
      <c r="DS111" s="5">
        <v>0.70279999999999998</v>
      </c>
      <c r="DT111" s="5">
        <v>0.29670000000000002</v>
      </c>
      <c r="DU111" s="5">
        <v>3.5999999999999999E-3</v>
      </c>
      <c r="DV111" s="5">
        <v>0.76919999999999999</v>
      </c>
      <c r="DW111" s="5">
        <v>0.251</v>
      </c>
      <c r="DX111" s="5">
        <v>1</v>
      </c>
      <c r="DY111" s="5">
        <v>7.8653000000000004</v>
      </c>
      <c r="DZ111" s="4">
        <v>0.65129999999999999</v>
      </c>
      <c r="EA111" s="4">
        <v>0.72470000000000001</v>
      </c>
      <c r="EB111" s="4">
        <v>0.28320000000000001</v>
      </c>
      <c r="EC111" s="4">
        <v>9.2999999999999992E-3</v>
      </c>
      <c r="ED111" s="4">
        <v>0.79139999999999999</v>
      </c>
      <c r="EE111" s="4">
        <v>0.30530000000000002</v>
      </c>
      <c r="EF111" s="4">
        <v>1</v>
      </c>
      <c r="EG111" s="4">
        <v>7.0308999999999999</v>
      </c>
      <c r="EH111" s="5">
        <v>0.65880000000000005</v>
      </c>
      <c r="EI111" s="5">
        <v>0.74150000000000005</v>
      </c>
      <c r="EJ111" s="5">
        <v>0.26910000000000001</v>
      </c>
      <c r="EK111" s="5">
        <v>1.4800000000000001E-2</v>
      </c>
      <c r="EL111" s="5">
        <v>0.79300000000000004</v>
      </c>
      <c r="EM111" s="5">
        <v>0.36280000000000001</v>
      </c>
      <c r="EN111" s="5">
        <v>0.99990000000000001</v>
      </c>
      <c r="EO111" s="5">
        <v>5.5472999999999999</v>
      </c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0.66212222222222239</v>
      </c>
      <c r="II111" s="4">
        <f t="shared" si="49"/>
        <v>0.74935555555555566</v>
      </c>
      <c r="IJ111" s="4">
        <f t="shared" si="50"/>
        <v>0.26154444444444441</v>
      </c>
      <c r="IK111" s="4">
        <f t="shared" si="51"/>
        <v>1.3322222222222223E-2</v>
      </c>
      <c r="IL111" s="4">
        <f t="shared" si="52"/>
        <v>0.77342222222222223</v>
      </c>
      <c r="IM111" s="4">
        <f t="shared" si="53"/>
        <v>0.32012499999999999</v>
      </c>
      <c r="IN111" s="4">
        <f t="shared" si="54"/>
        <v>0.9980888888888888</v>
      </c>
      <c r="IO111" s="4">
        <f t="shared" si="55"/>
        <v>5.4649000000000001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k=20, r=0.1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k=20,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k=20,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>
        <v>0.63439999999999996</v>
      </c>
      <c r="BG112" s="5">
        <v>0.68910000000000005</v>
      </c>
      <c r="BH112" s="5">
        <v>0.28210000000000002</v>
      </c>
      <c r="BI112" s="5">
        <v>1.4999999999999999E-2</v>
      </c>
      <c r="BJ112" s="5">
        <v>0.78180000000000005</v>
      </c>
      <c r="BK112" s="5">
        <v>0.35160000000000002</v>
      </c>
      <c r="BL112" s="5">
        <v>1</v>
      </c>
      <c r="BM112" s="5">
        <v>4.7561</v>
      </c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>
        <v>0.61050000000000004</v>
      </c>
      <c r="DS112" s="5">
        <v>0.6361</v>
      </c>
      <c r="DT112" s="5">
        <v>0.32200000000000001</v>
      </c>
      <c r="DU112" s="5">
        <v>3.5999999999999999E-3</v>
      </c>
      <c r="DV112" s="5">
        <v>0.76319999999999999</v>
      </c>
      <c r="DW112" s="5">
        <v>0.2467</v>
      </c>
      <c r="DX112" s="5">
        <v>1</v>
      </c>
      <c r="DY112" s="5">
        <v>8.407</v>
      </c>
      <c r="DZ112" s="4">
        <v>0.62209999999999999</v>
      </c>
      <c r="EA112" s="4">
        <v>0.66290000000000004</v>
      </c>
      <c r="EB112" s="4">
        <v>0.30769999999999997</v>
      </c>
      <c r="EC112" s="4">
        <v>9.4000000000000004E-3</v>
      </c>
      <c r="ED112" s="4">
        <v>0.78280000000000005</v>
      </c>
      <c r="EE112" s="4">
        <v>0.29930000000000001</v>
      </c>
      <c r="EF112" s="4">
        <v>1</v>
      </c>
      <c r="EG112" s="4">
        <v>7.1721000000000004</v>
      </c>
      <c r="EH112" s="5">
        <v>0.63370000000000004</v>
      </c>
      <c r="EI112" s="5">
        <v>0.68810000000000004</v>
      </c>
      <c r="EJ112" s="5">
        <v>0.28410000000000002</v>
      </c>
      <c r="EK112" s="5">
        <v>1.4999999999999999E-2</v>
      </c>
      <c r="EL112" s="5">
        <v>0.78239999999999998</v>
      </c>
      <c r="EM112" s="5">
        <v>0.35299999999999998</v>
      </c>
      <c r="EN112" s="5">
        <v>1</v>
      </c>
      <c r="EO112" s="5">
        <v>5.8311000000000002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0.64009999999999989</v>
      </c>
      <c r="II112" s="4">
        <f t="shared" si="49"/>
        <v>0.70577777777777784</v>
      </c>
      <c r="IJ112" s="4">
        <f t="shared" si="50"/>
        <v>0.27342222222222223</v>
      </c>
      <c r="IK112" s="4">
        <f t="shared" si="51"/>
        <v>1.3633333333333334E-2</v>
      </c>
      <c r="IL112" s="4">
        <f t="shared" si="52"/>
        <v>0.76062222222222231</v>
      </c>
      <c r="IM112" s="4">
        <f t="shared" si="53"/>
        <v>0.31264999999999998</v>
      </c>
      <c r="IN112" s="4">
        <f t="shared" si="54"/>
        <v>0.99821111111111116</v>
      </c>
      <c r="IO112" s="4">
        <f t="shared" si="55"/>
        <v>5.6390777777777767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k=20,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k=20, r=0.3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k=20,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>
        <v>0.62580000000000002</v>
      </c>
      <c r="BG113" s="5">
        <v>0.67520000000000002</v>
      </c>
      <c r="BH113" s="5">
        <v>0.29110000000000003</v>
      </c>
      <c r="BI113" s="5">
        <v>1.4999999999999999E-2</v>
      </c>
      <c r="BJ113" s="5">
        <v>0.78339999999999999</v>
      </c>
      <c r="BK113" s="5">
        <v>0.3508</v>
      </c>
      <c r="BL113" s="5">
        <v>1</v>
      </c>
      <c r="BM113" s="5">
        <v>4.7519</v>
      </c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>
        <v>0.59460000000000002</v>
      </c>
      <c r="DS113" s="5">
        <v>0.60980000000000001</v>
      </c>
      <c r="DT113" s="5">
        <v>0.34410000000000002</v>
      </c>
      <c r="DU113" s="5">
        <v>3.7000000000000002E-3</v>
      </c>
      <c r="DV113" s="5">
        <v>0.76939999999999997</v>
      </c>
      <c r="DW113" s="5">
        <v>0.24640000000000001</v>
      </c>
      <c r="DX113" s="5">
        <v>1</v>
      </c>
      <c r="DY113" s="5">
        <v>9.1775000000000002</v>
      </c>
      <c r="DZ113" s="4">
        <v>0.6099</v>
      </c>
      <c r="EA113" s="4">
        <v>0.64249999999999996</v>
      </c>
      <c r="EB113" s="4">
        <v>0.3231</v>
      </c>
      <c r="EC113" s="4">
        <v>9.4000000000000004E-3</v>
      </c>
      <c r="ED113" s="4">
        <v>0.78710000000000002</v>
      </c>
      <c r="EE113" s="4">
        <v>0.2989</v>
      </c>
      <c r="EF113" s="4">
        <v>1</v>
      </c>
      <c r="EG113" s="4">
        <v>7.6386000000000003</v>
      </c>
      <c r="EH113" s="5">
        <v>0.62560000000000004</v>
      </c>
      <c r="EI113" s="5">
        <v>0.6754</v>
      </c>
      <c r="EJ113" s="5">
        <v>0.2898</v>
      </c>
      <c r="EK113" s="5">
        <v>1.4999999999999999E-2</v>
      </c>
      <c r="EL113" s="5">
        <v>0.78410000000000002</v>
      </c>
      <c r="EM113" s="5">
        <v>0.35220000000000001</v>
      </c>
      <c r="EN113" s="5">
        <v>1</v>
      </c>
      <c r="EO113" s="5">
        <v>5.9245000000000001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0.6316222222222222</v>
      </c>
      <c r="II113" s="4">
        <f t="shared" si="49"/>
        <v>0.69284444444444437</v>
      </c>
      <c r="IJ113" s="4">
        <f t="shared" si="50"/>
        <v>0.28344444444444444</v>
      </c>
      <c r="IK113" s="4">
        <f t="shared" si="51"/>
        <v>1.3666666666666667E-2</v>
      </c>
      <c r="IL113" s="4">
        <f t="shared" si="52"/>
        <v>0.76304444444444441</v>
      </c>
      <c r="IM113" s="4">
        <f t="shared" si="53"/>
        <v>0.31207499999999999</v>
      </c>
      <c r="IN113" s="4">
        <f t="shared" si="54"/>
        <v>0.99821111111111116</v>
      </c>
      <c r="IO113" s="4">
        <f t="shared" si="55"/>
        <v>5.7060000000000004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k=20,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k=20,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k=20, r=0.3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k=20,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x14ac:dyDescent="0.2">
      <c r="A114" s="1" t="s">
        <v>227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>
        <v>0.63790000000000002</v>
      </c>
      <c r="BG114" s="5">
        <v>0.70730000000000004</v>
      </c>
      <c r="BH114" s="5">
        <v>0.2762</v>
      </c>
      <c r="BI114" s="5">
        <v>9.4000000000000004E-3</v>
      </c>
      <c r="BJ114" s="5">
        <v>0.86</v>
      </c>
      <c r="BK114" s="5">
        <v>0.6139</v>
      </c>
      <c r="BL114" s="5">
        <v>1</v>
      </c>
      <c r="BM114" s="5">
        <v>4.9824999999999999</v>
      </c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>
        <v>0.61250000000000004</v>
      </c>
      <c r="DS114" s="5">
        <v>0.65010000000000001</v>
      </c>
      <c r="DT114" s="5">
        <v>0.32419999999999999</v>
      </c>
      <c r="DU114" s="5">
        <v>1.6000000000000001E-3</v>
      </c>
      <c r="DV114" s="5">
        <v>0.88480000000000003</v>
      </c>
      <c r="DW114" s="5">
        <v>0.64829999999999999</v>
      </c>
      <c r="DX114" s="5">
        <v>1</v>
      </c>
      <c r="DY114" s="5">
        <v>9.6983999999999995</v>
      </c>
      <c r="DZ114" s="4">
        <v>0.62450000000000006</v>
      </c>
      <c r="EA114" s="4">
        <v>0.67689999999999995</v>
      </c>
      <c r="EB114" s="4">
        <v>0.30709999999999998</v>
      </c>
      <c r="EC114" s="4">
        <v>4.8999999999999998E-3</v>
      </c>
      <c r="ED114" s="4">
        <v>0.87639999999999996</v>
      </c>
      <c r="EE114" s="4">
        <v>0.63490000000000002</v>
      </c>
      <c r="EF114" s="4">
        <v>1</v>
      </c>
      <c r="EG114" s="4">
        <v>7.9500999999999999</v>
      </c>
      <c r="EH114" s="5">
        <v>0.63819999999999999</v>
      </c>
      <c r="EI114" s="5">
        <v>0.70840000000000003</v>
      </c>
      <c r="EJ114" s="5">
        <v>0.27760000000000001</v>
      </c>
      <c r="EK114" s="5">
        <v>9.4000000000000004E-3</v>
      </c>
      <c r="EL114" s="5">
        <v>0.85940000000000005</v>
      </c>
      <c r="EM114" s="5">
        <v>0.61370000000000002</v>
      </c>
      <c r="EN114" s="5">
        <v>1</v>
      </c>
      <c r="EO114" s="5">
        <v>6.0023</v>
      </c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>
        <f t="shared" si="48"/>
        <v>0.62827500000000003</v>
      </c>
      <c r="II114" s="4">
        <f t="shared" si="49"/>
        <v>0.68567500000000003</v>
      </c>
      <c r="IJ114" s="4">
        <f t="shared" si="50"/>
        <v>0.29627500000000001</v>
      </c>
      <c r="IK114" s="4">
        <f t="shared" si="51"/>
        <v>6.3250000000000008E-3</v>
      </c>
      <c r="IL114" s="4">
        <f t="shared" si="52"/>
        <v>0.87014999999999998</v>
      </c>
      <c r="IM114" s="4">
        <f t="shared" si="53"/>
        <v>0.62770000000000004</v>
      </c>
      <c r="IN114" s="4">
        <f t="shared" si="54"/>
        <v>1</v>
      </c>
      <c r="IO114" s="4">
        <f t="shared" si="55"/>
        <v>7.1583249999999996</v>
      </c>
      <c r="IP114" s="1" t="str" cm="1">
        <f t="array" aca="1" ref="IP114" ca="1">CONCATENATE(INDIRECT(ADDRESS(1,MATCH(_xlfn.MINIFS(B114:IG114,metrics.rec,"MAE"),B114:IG114,0)+1)), ", ", INDIRECT(ADDRESS(2,MATCH(_xlfn.MINIFS(B114:IG114,metrics.rec,"MAE"),B114:IG114,0)+1)))</f>
        <v>k=20, r=0.1</v>
      </c>
      <c r="IQ114" s="1" t="str" cm="1">
        <f t="array" aca="1" ref="IQ114" ca="1">CONCATENATE(INDIRECT(ADDRESS(1,MATCH(_xlfn.MINIFS(B114:IG114,metrics.rec,"MSE"),B114:IG114,0)+1)), ", ", INDIRECT(ADDRESS(2,MATCH(_xlfn.MINIFS(B114:IG114,metrics.rec,"MSE"),B114:IG114,0)+1)))</f>
        <v>k=20, r=0.1</v>
      </c>
      <c r="IR114" s="1" t="str" cm="1">
        <f t="array" aca="1" ref="IR114" ca="1">CONCATENATE(INDIRECT(ADDRESS(1,MATCH(_xlfn.MAXIFS(B114:IG114,metrics.rec,"R"),B114:IG114,0)+1)), ", ", INDIRECT(ADDRESS(2,MATCH(_xlfn.MAXIFS(B114:IG114,metrics.rec,"R"),B114:IG114,0)+1)))</f>
        <v>k=20, r=0.1</v>
      </c>
      <c r="IS114" s="1" t="str" cm="1">
        <f t="array" aca="1" ref="IS114" ca="1">CONCATENATE(INDIRECT(ADDRESS(1,MATCH(_xlfn.MAXIFS(B114:IG114,metrics.rec,"Precision"),B114:IG114,0)+1)), ", ", INDIRECT(ADDRESS(2,MATCH(_xlfn.MAXIFS(B114:IG114,metrics.rec,"Precision"),B114:IG114,0)+1)))</f>
        <v>k=10, r=0.5</v>
      </c>
      <c r="IT114" s="1" t="str" cm="1">
        <f t="array" aca="1" ref="IT114" ca="1">CONCATENATE(INDIRECT(ADDRESS(1,MATCH(_xlfn.MAXIFS(B114:IG114,metrics.rec,"Recall"),B114:IG114,0)+1)), ", ", INDIRECT(ADDRESS(2,MATCH(_xlfn.MAXIFS(B114:IG114,metrics.rec,"Recall"),B114:IG114,0)+1)))</f>
        <v>k=20, r=0.1</v>
      </c>
      <c r="IU114" s="1" t="str" cm="1">
        <f t="array" aca="1" ref="IU114" ca="1">CONCATENATE(INDIRECT(ADDRESS(1,MATCH(_xlfn.MAXIFS(B114:IG114,metrics.rec,"Coverage"),B114:IG114,0)+1)), ", ", INDIRECT(ADDRESS(2,MATCH(_xlfn.MAXIFS(B114:IG114,metrics.rec,"Coverage"),B114:IG114,0)+1)))</f>
        <v>k=20, r=0.1</v>
      </c>
      <c r="IV114" s="1" t="str" cm="1">
        <f t="array" aca="1" ref="IV114" ca="1">CONCATENATE(INDIRECT(ADDRESS(1,MATCH(_xlfn.MAXIFS(B114:IG114,metrics.rec,"Recatio"),B114:IG114,0)+1)), ", ", INDIRECT(ADDRESS(2,MATCH(_xlfn.MAXIFS(B114:IG114,metrics.rec,"Recatio"),B114:IG114,0)+1)))</f>
        <v>k=10, r=0.5</v>
      </c>
      <c r="IW114" s="1" t="str" cm="1">
        <f t="array" aca="1" ref="IW114" ca="1">CONCATENATE(INDIRECT(ADDRESS(1,MATCH(_xlfn.MINIFS(B114:IG114,metrics.rec,"Time"),B114:IG114,0)+1)), ", ", INDIRECT(ADDRESS(2,MATCH(_xlfn.MINIFS(B114:IG114,metrics.rec,"Time"),B114:IG114,0)+1)))</f>
        <v>k=10, r=0.5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>
        <v>0.66210000000000002</v>
      </c>
      <c r="BG115" s="5">
        <v>0.76290000000000002</v>
      </c>
      <c r="BH115" s="5">
        <v>0.2049</v>
      </c>
      <c r="BI115" s="5">
        <v>2.3E-2</v>
      </c>
      <c r="BJ115" s="5">
        <v>0.81910000000000005</v>
      </c>
      <c r="BK115" s="5">
        <v>0.24010000000000001</v>
      </c>
      <c r="BL115" s="5">
        <v>1</v>
      </c>
      <c r="BM115" s="5">
        <v>1.4007000000000001</v>
      </c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0.66120000000000001</v>
      </c>
      <c r="CU115" s="4">
        <v>0.7601</v>
      </c>
      <c r="CV115" s="4">
        <v>0.20619999999999999</v>
      </c>
      <c r="CW115" s="4">
        <v>2.3E-2</v>
      </c>
      <c r="CX115" s="4">
        <v>0.81859999999999999</v>
      </c>
      <c r="CY115" s="4">
        <v>0.2407</v>
      </c>
      <c r="CZ115" s="4">
        <v>1</v>
      </c>
      <c r="DA115" s="4">
        <v>1.9211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>
        <v>0.6411</v>
      </c>
      <c r="DS115" s="5">
        <v>0.71660000000000001</v>
      </c>
      <c r="DT115" s="5">
        <v>0.25230000000000002</v>
      </c>
      <c r="DU115" s="5">
        <v>4.1000000000000003E-3</v>
      </c>
      <c r="DV115" s="5">
        <v>0.8569</v>
      </c>
      <c r="DW115" s="5">
        <v>0.24529999999999999</v>
      </c>
      <c r="DX115" s="5">
        <v>1</v>
      </c>
      <c r="DY115" s="5">
        <v>2.7909000000000002</v>
      </c>
      <c r="DZ115" s="4">
        <v>0.65080000000000005</v>
      </c>
      <c r="EA115" s="4">
        <v>0.73819999999999997</v>
      </c>
      <c r="EB115" s="4">
        <v>0.2298</v>
      </c>
      <c r="EC115" s="4">
        <v>1.26E-2</v>
      </c>
      <c r="ED115" s="4">
        <v>0.84309999999999996</v>
      </c>
      <c r="EE115" s="4">
        <v>0.23860000000000001</v>
      </c>
      <c r="EF115" s="4">
        <v>1</v>
      </c>
      <c r="EG115" s="4">
        <v>2.5964</v>
      </c>
      <c r="EH115" s="5">
        <v>0.66249999999999998</v>
      </c>
      <c r="EI115" s="5">
        <v>0.76390000000000002</v>
      </c>
      <c r="EJ115" s="5">
        <v>0.20269999999999999</v>
      </c>
      <c r="EK115" s="5">
        <v>2.3E-2</v>
      </c>
      <c r="EL115" s="5">
        <v>0.81930000000000003</v>
      </c>
      <c r="EM115" s="5">
        <v>0.24060000000000001</v>
      </c>
      <c r="EN115" s="5">
        <v>1</v>
      </c>
      <c r="EO115" s="5">
        <v>2.0501999999999998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0.66550909090909094</v>
      </c>
      <c r="II115" s="4">
        <f t="shared" si="49"/>
        <v>0.77090909090909099</v>
      </c>
      <c r="IJ115" s="4">
        <f t="shared" si="50"/>
        <v>0.20367272727272726</v>
      </c>
      <c r="IK115" s="4">
        <f t="shared" si="51"/>
        <v>2.0599999999999997E-2</v>
      </c>
      <c r="IL115" s="4">
        <f t="shared" si="52"/>
        <v>0.80135454545454543</v>
      </c>
      <c r="IM115" s="4">
        <f t="shared" si="53"/>
        <v>0.24103333333333335</v>
      </c>
      <c r="IN115" s="4">
        <f t="shared" si="54"/>
        <v>0.99818181818181817</v>
      </c>
      <c r="IO115" s="4">
        <f t="shared" si="55"/>
        <v>2.0728454545454547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k=20,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k=20,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k=20, r=0.1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>
        <v>0.66149999999999998</v>
      </c>
      <c r="BG116" s="5">
        <v>0.76370000000000005</v>
      </c>
      <c r="BH116" s="5">
        <v>0.21790000000000001</v>
      </c>
      <c r="BI116" s="5">
        <v>1.9E-2</v>
      </c>
      <c r="BJ116" s="5">
        <v>0.83140000000000003</v>
      </c>
      <c r="BK116" s="5">
        <v>0.29470000000000002</v>
      </c>
      <c r="BL116" s="5">
        <v>1</v>
      </c>
      <c r="BM116" s="5">
        <v>1.4338</v>
      </c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10"/>
      <c r="CU116" s="10"/>
      <c r="CV116" s="10"/>
      <c r="CW116" s="10"/>
      <c r="CX116" s="10"/>
      <c r="CY116" s="10"/>
      <c r="CZ116" s="10"/>
      <c r="DA116" s="10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>
        <v>0.64119999999999999</v>
      </c>
      <c r="DS116" s="5">
        <v>0.71870000000000001</v>
      </c>
      <c r="DT116" s="5">
        <v>0.27060000000000001</v>
      </c>
      <c r="DU116" s="5">
        <v>3.3E-3</v>
      </c>
      <c r="DV116" s="5">
        <v>0.86470000000000002</v>
      </c>
      <c r="DW116" s="5">
        <v>0.30969999999999998</v>
      </c>
      <c r="DX116" s="5">
        <v>1</v>
      </c>
      <c r="DY116" s="5">
        <v>2.8822000000000001</v>
      </c>
      <c r="DZ116" s="4">
        <v>0.65069999999999995</v>
      </c>
      <c r="EA116" s="4">
        <v>0.7399</v>
      </c>
      <c r="EB116" s="4">
        <v>0.2414</v>
      </c>
      <c r="EC116" s="4">
        <v>1.0200000000000001E-2</v>
      </c>
      <c r="ED116" s="4">
        <v>0.85340000000000005</v>
      </c>
      <c r="EE116" s="4">
        <v>0.29809999999999998</v>
      </c>
      <c r="EF116" s="4">
        <v>1</v>
      </c>
      <c r="EG116" s="4">
        <v>2.7294999999999998</v>
      </c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>
        <v>0.29509999999999997</v>
      </c>
      <c r="EN116" s="5">
        <v>1</v>
      </c>
      <c r="EO116" s="5">
        <v>2.0350000000000001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0.66527999999999998</v>
      </c>
      <c r="II116" s="4">
        <f t="shared" si="49"/>
        <v>0.77256999999999987</v>
      </c>
      <c r="IJ116" s="4">
        <f t="shared" si="50"/>
        <v>0.21537999999999999</v>
      </c>
      <c r="IK116" s="4">
        <f t="shared" si="51"/>
        <v>1.77E-2</v>
      </c>
      <c r="IL116" s="4">
        <f t="shared" si="52"/>
        <v>0.81096999999999997</v>
      </c>
      <c r="IM116" s="4">
        <f t="shared" si="53"/>
        <v>0.2994</v>
      </c>
      <c r="IN116" s="4">
        <f t="shared" si="54"/>
        <v>0.998</v>
      </c>
      <c r="IO116" s="4">
        <f t="shared" si="55"/>
        <v>2.1706600000000003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k=20,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k=20, r=0.1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r=0.1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>
        <v>0.66890000000000005</v>
      </c>
      <c r="BG117" s="5">
        <v>0.78490000000000004</v>
      </c>
      <c r="BH117" s="5">
        <v>0.20269999999999999</v>
      </c>
      <c r="BI117" s="5">
        <v>2.0199999999999999E-2</v>
      </c>
      <c r="BJ117" s="5">
        <v>0.82250000000000001</v>
      </c>
      <c r="BK117" s="5">
        <v>0.27489999999999998</v>
      </c>
      <c r="BL117" s="5">
        <v>1</v>
      </c>
      <c r="BM117" s="5">
        <v>1.3519000000000001</v>
      </c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0.66869999999999996</v>
      </c>
      <c r="CU117" s="4">
        <v>0.78400000000000003</v>
      </c>
      <c r="CV117" s="4">
        <v>0.20569999999999999</v>
      </c>
      <c r="CW117" s="4">
        <v>2.0199999999999999E-2</v>
      </c>
      <c r="CX117" s="4">
        <v>0.82199999999999995</v>
      </c>
      <c r="CY117" s="4">
        <v>0.27560000000000001</v>
      </c>
      <c r="CZ117" s="4">
        <v>1</v>
      </c>
      <c r="DA117" s="4">
        <v>1.9619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>
        <v>0.64349999999999996</v>
      </c>
      <c r="DS117" s="5">
        <v>0.72770000000000001</v>
      </c>
      <c r="DT117" s="5">
        <v>0.26100000000000001</v>
      </c>
      <c r="DU117" s="5">
        <v>3.3999999999999998E-3</v>
      </c>
      <c r="DV117" s="5">
        <v>0.86350000000000005</v>
      </c>
      <c r="DW117" s="5">
        <v>0.2944</v>
      </c>
      <c r="DX117" s="5">
        <v>1</v>
      </c>
      <c r="DY117" s="5">
        <v>2.7963</v>
      </c>
      <c r="DZ117" s="4">
        <v>0.65610000000000002</v>
      </c>
      <c r="EA117" s="4">
        <v>0.75690000000000002</v>
      </c>
      <c r="EB117" s="4">
        <v>0.23319999999999999</v>
      </c>
      <c r="EC117" s="4">
        <v>1.0800000000000001E-2</v>
      </c>
      <c r="ED117" s="4">
        <v>0.84919999999999995</v>
      </c>
      <c r="EE117" s="4">
        <v>0.28070000000000001</v>
      </c>
      <c r="EF117" s="4">
        <v>1</v>
      </c>
      <c r="EG117" s="4">
        <v>2.609</v>
      </c>
      <c r="EH117" s="5">
        <v>0.66959999999999997</v>
      </c>
      <c r="EI117" s="5">
        <v>0.78700000000000003</v>
      </c>
      <c r="EJ117" s="5">
        <v>0.20080000000000001</v>
      </c>
      <c r="EK117" s="5">
        <v>2.0199999999999999E-2</v>
      </c>
      <c r="EL117" s="5">
        <v>0.82320000000000004</v>
      </c>
      <c r="EM117" s="5">
        <v>0.27560000000000001</v>
      </c>
      <c r="EN117" s="5">
        <v>1</v>
      </c>
      <c r="EO117" s="5">
        <v>1.9641999999999999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0.66135999999999995</v>
      </c>
      <c r="II117" s="4">
        <f t="shared" si="49"/>
        <v>0.7681</v>
      </c>
      <c r="IJ117" s="4">
        <f t="shared" si="50"/>
        <v>0.22067999999999999</v>
      </c>
      <c r="IK117" s="4">
        <f t="shared" si="51"/>
        <v>1.4959999999999998E-2</v>
      </c>
      <c r="IL117" s="4">
        <f t="shared" si="52"/>
        <v>0.83607999999999993</v>
      </c>
      <c r="IM117" s="4">
        <f t="shared" si="53"/>
        <v>0.28023999999999999</v>
      </c>
      <c r="IN117" s="4">
        <f t="shared" si="54"/>
        <v>1</v>
      </c>
      <c r="IO117" s="4">
        <f t="shared" si="55"/>
        <v>2.13666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k=20, r=0.1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k=20, r=0.1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r=0.1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k=20, r=0.1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k=20, r=0.1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>
        <v>0.73460000000000003</v>
      </c>
      <c r="BG118" s="5">
        <v>0.90880000000000005</v>
      </c>
      <c r="BH118" s="5">
        <v>0.1009</v>
      </c>
      <c r="BI118" s="5">
        <v>4.3900000000000002E-2</v>
      </c>
      <c r="BJ118" s="5">
        <v>0.38600000000000001</v>
      </c>
      <c r="BK118" s="5">
        <v>5.9299999999999999E-2</v>
      </c>
      <c r="BL118" s="5">
        <v>1</v>
      </c>
      <c r="BM118" s="5">
        <v>1.2708999999999999</v>
      </c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0.73560000000000003</v>
      </c>
      <c r="CU118" s="4">
        <v>0.91300000000000003</v>
      </c>
      <c r="CV118" s="4">
        <v>9.98E-2</v>
      </c>
      <c r="CW118" s="4">
        <v>4.4200000000000003E-2</v>
      </c>
      <c r="CX118" s="4">
        <v>0.38429999999999997</v>
      </c>
      <c r="CY118" s="4">
        <v>5.8700000000000002E-2</v>
      </c>
      <c r="CZ118" s="4">
        <v>1</v>
      </c>
      <c r="DA118" s="4">
        <v>2.0533999999999999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>
        <v>0.69420000000000004</v>
      </c>
      <c r="DS118" s="5">
        <v>0.81399999999999995</v>
      </c>
      <c r="DT118" s="5">
        <v>0.1328</v>
      </c>
      <c r="DU118" s="5">
        <v>1.01E-2</v>
      </c>
      <c r="DV118" s="5">
        <v>0.58850000000000002</v>
      </c>
      <c r="DW118" s="5">
        <v>6.83E-2</v>
      </c>
      <c r="DX118" s="5">
        <v>1</v>
      </c>
      <c r="DY118" s="5">
        <v>2.7664</v>
      </c>
      <c r="DZ118" s="4">
        <v>0.71789999999999998</v>
      </c>
      <c r="EA118" s="4">
        <v>0.87139999999999995</v>
      </c>
      <c r="EB118" s="4">
        <v>0.1128</v>
      </c>
      <c r="EC118" s="4">
        <v>2.7900000000000001E-2</v>
      </c>
      <c r="ED118" s="4">
        <v>0.49440000000000001</v>
      </c>
      <c r="EE118" s="4">
        <v>6.3399999999999998E-2</v>
      </c>
      <c r="EF118" s="4">
        <v>1</v>
      </c>
      <c r="EG118" s="4">
        <v>2.6770999999999998</v>
      </c>
      <c r="EH118" s="5">
        <v>0.73740000000000006</v>
      </c>
      <c r="EI118" s="5">
        <v>0.91810000000000003</v>
      </c>
      <c r="EJ118" s="5">
        <v>0.10299999999999999</v>
      </c>
      <c r="EK118" s="5">
        <v>4.4400000000000002E-2</v>
      </c>
      <c r="EL118" s="5">
        <v>0.38319999999999999</v>
      </c>
      <c r="EM118" s="5">
        <v>5.8200000000000002E-2</v>
      </c>
      <c r="EN118" s="5">
        <v>1</v>
      </c>
      <c r="EO118" s="5">
        <v>1.9581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0.72610000000000008</v>
      </c>
      <c r="II118" s="4">
        <f t="shared" si="49"/>
        <v>0.8904833333333334</v>
      </c>
      <c r="IJ118" s="4">
        <f t="shared" si="50"/>
        <v>0.10825</v>
      </c>
      <c r="IK118" s="4">
        <f t="shared" si="51"/>
        <v>3.5750000000000004E-2</v>
      </c>
      <c r="IL118" s="4">
        <f t="shared" si="52"/>
        <v>0.43654999999999999</v>
      </c>
      <c r="IM118" s="4">
        <f t="shared" si="53"/>
        <v>6.1116666666666659E-2</v>
      </c>
      <c r="IN118" s="4">
        <f t="shared" si="54"/>
        <v>1</v>
      </c>
      <c r="IO118" s="4">
        <f t="shared" si="55"/>
        <v>2.1032333333333333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k=20, r=0.1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k=20, r=0.1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k=20, r=0.1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k=20,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k=20, r=0.1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k=20, r=0.1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>
        <v>0.6623</v>
      </c>
      <c r="BG119" s="5">
        <v>0.76729999999999998</v>
      </c>
      <c r="BH119" s="5">
        <v>0.21479999999999999</v>
      </c>
      <c r="BI119" s="5">
        <v>1.9300000000000001E-2</v>
      </c>
      <c r="BJ119" s="5">
        <v>0.81710000000000005</v>
      </c>
      <c r="BK119" s="5">
        <v>0.28589999999999999</v>
      </c>
      <c r="BL119" s="5">
        <v>1</v>
      </c>
      <c r="BM119" s="5">
        <v>1.2384999999999999</v>
      </c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0.66169999999999995</v>
      </c>
      <c r="CU119" s="4">
        <v>0.76480000000000004</v>
      </c>
      <c r="CV119" s="4">
        <v>0.2157</v>
      </c>
      <c r="CW119" s="4">
        <v>1.9199999999999998E-2</v>
      </c>
      <c r="CX119" s="4">
        <v>0.81720000000000004</v>
      </c>
      <c r="CY119" s="4">
        <v>0.28689999999999999</v>
      </c>
      <c r="CZ119" s="4">
        <v>0.99980000000000002</v>
      </c>
      <c r="DA119" s="4">
        <v>2.0731000000000002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>
        <v>0.63739999999999997</v>
      </c>
      <c r="DS119" s="5">
        <v>0.71220000000000006</v>
      </c>
      <c r="DT119" s="5">
        <v>0.26939999999999997</v>
      </c>
      <c r="DU119" s="5">
        <v>3.5000000000000001E-3</v>
      </c>
      <c r="DV119" s="5">
        <v>0.8599</v>
      </c>
      <c r="DW119" s="5">
        <v>0.28399999999999997</v>
      </c>
      <c r="DX119" s="5">
        <v>1</v>
      </c>
      <c r="DY119" s="5">
        <v>2.7256999999999998</v>
      </c>
      <c r="DZ119" s="4">
        <v>0.64929999999999999</v>
      </c>
      <c r="EA119" s="4">
        <v>0.73850000000000005</v>
      </c>
      <c r="EB119" s="4">
        <v>0.24440000000000001</v>
      </c>
      <c r="EC119" s="4">
        <v>1.0800000000000001E-2</v>
      </c>
      <c r="ED119" s="4">
        <v>0.84460000000000002</v>
      </c>
      <c r="EE119" s="4">
        <v>0.27989999999999998</v>
      </c>
      <c r="EF119" s="4">
        <v>1</v>
      </c>
      <c r="EG119" s="4">
        <v>2.5379</v>
      </c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1.9233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0.6652818181818182</v>
      </c>
      <c r="II119" s="4">
        <f t="shared" si="49"/>
        <v>0.77368181818181825</v>
      </c>
      <c r="IJ119" s="4">
        <f t="shared" si="50"/>
        <v>0.21266363636363639</v>
      </c>
      <c r="IK119" s="4">
        <f t="shared" si="51"/>
        <v>1.8063636363636369E-2</v>
      </c>
      <c r="IL119" s="4">
        <f t="shared" si="52"/>
        <v>0.79899090909090908</v>
      </c>
      <c r="IM119" s="4">
        <f t="shared" si="53"/>
        <v>0.28473333333333334</v>
      </c>
      <c r="IN119" s="4">
        <f t="shared" si="54"/>
        <v>0.99419090909090924</v>
      </c>
      <c r="IO119" s="4">
        <f t="shared" si="55"/>
        <v>2.0661909090909094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k=20,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k=20,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k=15,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>
        <v>0.6593</v>
      </c>
      <c r="BG120" s="5">
        <v>0.75619999999999998</v>
      </c>
      <c r="BH120" s="5">
        <v>0.21190000000000001</v>
      </c>
      <c r="BI120" s="5">
        <v>2.29E-2</v>
      </c>
      <c r="BJ120" s="5">
        <v>0.82030000000000003</v>
      </c>
      <c r="BK120" s="5">
        <v>0.2419</v>
      </c>
      <c r="BL120" s="5">
        <v>1</v>
      </c>
      <c r="BM120" s="5">
        <v>1.2607999999999999</v>
      </c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0.6583</v>
      </c>
      <c r="CU120" s="4">
        <v>0.75390000000000001</v>
      </c>
      <c r="CV120" s="4">
        <v>0.2114</v>
      </c>
      <c r="CW120" s="4">
        <v>2.2800000000000001E-2</v>
      </c>
      <c r="CX120" s="4">
        <v>0.81979999999999997</v>
      </c>
      <c r="CY120" s="4">
        <v>0.24260000000000001</v>
      </c>
      <c r="CZ120" s="4">
        <v>1</v>
      </c>
      <c r="DA120" s="4">
        <v>2.0478000000000001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0.64849999999999997</v>
      </c>
      <c r="EA120" s="4">
        <v>0.73340000000000005</v>
      </c>
      <c r="EB120" s="4">
        <v>0.2374</v>
      </c>
      <c r="EC120" s="4">
        <v>1.26E-2</v>
      </c>
      <c r="ED120" s="4">
        <v>0.84450000000000003</v>
      </c>
      <c r="EE120" s="4">
        <v>0.24</v>
      </c>
      <c r="EF120" s="4">
        <v>1</v>
      </c>
      <c r="EG120" s="4">
        <v>2.504</v>
      </c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1.8842000000000001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0.66535999999999995</v>
      </c>
      <c r="II120" s="4">
        <f t="shared" si="49"/>
        <v>0.77056000000000002</v>
      </c>
      <c r="IJ120" s="4">
        <f t="shared" si="50"/>
        <v>0.20573999999999998</v>
      </c>
      <c r="IK120" s="4">
        <f t="shared" si="51"/>
        <v>2.214E-2</v>
      </c>
      <c r="IL120" s="4">
        <f t="shared" si="52"/>
        <v>0.79752999999999996</v>
      </c>
      <c r="IM120" s="4">
        <f t="shared" si="53"/>
        <v>0.24192</v>
      </c>
      <c r="IN120" s="4">
        <f t="shared" si="54"/>
        <v>0.998</v>
      </c>
      <c r="IO120" s="4">
        <f t="shared" si="55"/>
        <v>1.9970599999999998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>
        <v>0.70879999999999999</v>
      </c>
      <c r="BG121" s="5">
        <v>0.85550000000000004</v>
      </c>
      <c r="BH121" s="5">
        <v>0.1429</v>
      </c>
      <c r="BI121" s="5">
        <v>3.5200000000000002E-2</v>
      </c>
      <c r="BJ121" s="5">
        <v>0.57430000000000003</v>
      </c>
      <c r="BK121" s="5">
        <v>0.1101</v>
      </c>
      <c r="BL121" s="5">
        <v>1</v>
      </c>
      <c r="BM121" s="5">
        <v>1.2943</v>
      </c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0.70820000000000005</v>
      </c>
      <c r="CU121" s="4">
        <v>0.85240000000000005</v>
      </c>
      <c r="CV121" s="4">
        <v>0.15040000000000001</v>
      </c>
      <c r="CW121" s="4">
        <v>3.49E-2</v>
      </c>
      <c r="CX121" s="4">
        <v>0.57399999999999995</v>
      </c>
      <c r="CY121" s="4">
        <v>0.1111</v>
      </c>
      <c r="CZ121" s="4">
        <v>1</v>
      </c>
      <c r="DA121" s="4">
        <v>1.9890000000000001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0.69840000000000002</v>
      </c>
      <c r="EA121" s="4">
        <v>0.83099999999999996</v>
      </c>
      <c r="EB121" s="4">
        <v>0.161</v>
      </c>
      <c r="EC121" s="4">
        <v>2.1899999999999999E-2</v>
      </c>
      <c r="ED121" s="4">
        <v>0.62490000000000001</v>
      </c>
      <c r="EE121" s="4">
        <v>0.1019</v>
      </c>
      <c r="EF121" s="4">
        <v>1</v>
      </c>
      <c r="EG121" s="4">
        <v>2.6520000000000001</v>
      </c>
      <c r="EH121" s="5">
        <v>0.71030000000000004</v>
      </c>
      <c r="EI121" s="5">
        <v>0.85909999999999997</v>
      </c>
      <c r="EJ121" s="5">
        <v>0.14249999999999999</v>
      </c>
      <c r="EK121" s="5">
        <v>3.5000000000000003E-2</v>
      </c>
      <c r="EL121" s="5">
        <v>0.57650000000000001</v>
      </c>
      <c r="EM121" s="5">
        <v>0.1111</v>
      </c>
      <c r="EN121" s="5">
        <v>1</v>
      </c>
      <c r="EO121" s="5">
        <v>1.8347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0.7125555555555555</v>
      </c>
      <c r="II121" s="4">
        <f t="shared" si="49"/>
        <v>0.8661888888888889</v>
      </c>
      <c r="IJ121" s="4">
        <f t="shared" si="50"/>
        <v>0.14068888888888889</v>
      </c>
      <c r="IK121" s="4">
        <f t="shared" si="51"/>
        <v>2.9844444444444444E-2</v>
      </c>
      <c r="IL121" s="4">
        <f t="shared" si="52"/>
        <v>0.57350000000000001</v>
      </c>
      <c r="IM121" s="4">
        <f t="shared" si="53"/>
        <v>0.10855000000000001</v>
      </c>
      <c r="IN121" s="4">
        <f t="shared" si="54"/>
        <v>0.99777777777777787</v>
      </c>
      <c r="IO121" s="4">
        <f t="shared" si="55"/>
        <v>1.9819111111111114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k=20, r=0.3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k=15,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>
        <v>0.66300000000000003</v>
      </c>
      <c r="BG122" s="5">
        <v>0.7641</v>
      </c>
      <c r="BH122" s="5">
        <v>0.20349999999999999</v>
      </c>
      <c r="BI122" s="5">
        <v>2.29E-2</v>
      </c>
      <c r="BJ122" s="5">
        <v>0.81830000000000003</v>
      </c>
      <c r="BK122" s="5">
        <v>0.24030000000000001</v>
      </c>
      <c r="BL122" s="5">
        <v>1</v>
      </c>
      <c r="BM122" s="5">
        <v>1.2463</v>
      </c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0.66200000000000003</v>
      </c>
      <c r="CU122" s="4">
        <v>0.76160000000000005</v>
      </c>
      <c r="CV122" s="4">
        <v>0.2069</v>
      </c>
      <c r="CW122" s="4">
        <v>2.29E-2</v>
      </c>
      <c r="CX122" s="4">
        <v>0.81810000000000005</v>
      </c>
      <c r="CY122" s="4">
        <v>0.24099999999999999</v>
      </c>
      <c r="CZ122" s="4">
        <v>1</v>
      </c>
      <c r="DA122" s="4">
        <v>2.0314000000000001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0.65229999999999999</v>
      </c>
      <c r="EA122" s="4">
        <v>0.74019999999999997</v>
      </c>
      <c r="EB122" s="4">
        <v>0.22950000000000001</v>
      </c>
      <c r="EC122" s="4">
        <v>1.26E-2</v>
      </c>
      <c r="ED122" s="4">
        <v>0.84279999999999999</v>
      </c>
      <c r="EE122" s="4">
        <v>0.23910000000000001</v>
      </c>
      <c r="EF122" s="4">
        <v>1</v>
      </c>
      <c r="EG122" s="4">
        <v>2.8885000000000001</v>
      </c>
      <c r="EH122" s="5">
        <v>0.66339999999999999</v>
      </c>
      <c r="EI122" s="5">
        <v>0.76549999999999996</v>
      </c>
      <c r="EJ122" s="5">
        <v>0.2064</v>
      </c>
      <c r="EK122" s="5">
        <v>2.29E-2</v>
      </c>
      <c r="EL122" s="5">
        <v>0.81869999999999998</v>
      </c>
      <c r="EM122" s="5">
        <v>0.2409</v>
      </c>
      <c r="EN122" s="5">
        <v>1</v>
      </c>
      <c r="EO122" s="5">
        <v>1.9025000000000001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0.66931111111111119</v>
      </c>
      <c r="II122" s="4">
        <f t="shared" si="49"/>
        <v>0.77887777777777767</v>
      </c>
      <c r="IJ122" s="4">
        <f t="shared" si="50"/>
        <v>0.19974444444444445</v>
      </c>
      <c r="IK122" s="4">
        <f t="shared" si="51"/>
        <v>2.2211111111111112E-2</v>
      </c>
      <c r="IL122" s="4">
        <f t="shared" si="52"/>
        <v>0.79306666666666681</v>
      </c>
      <c r="IM122" s="4">
        <f t="shared" si="53"/>
        <v>0.24032500000000001</v>
      </c>
      <c r="IN122" s="4">
        <f t="shared" si="54"/>
        <v>0.99814444444444439</v>
      </c>
      <c r="IO122" s="4">
        <f t="shared" si="55"/>
        <v>2.0244333333333331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k=15,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>
        <v>0.66539999999999999</v>
      </c>
      <c r="BG123" s="5">
        <v>0.76959999999999995</v>
      </c>
      <c r="BH123" s="5">
        <v>0.193</v>
      </c>
      <c r="BI123" s="5">
        <v>2.1399999999999999E-2</v>
      </c>
      <c r="BJ123" s="5">
        <v>0.79220000000000002</v>
      </c>
      <c r="BK123" s="5">
        <v>0.25</v>
      </c>
      <c r="BL123" s="5">
        <v>1</v>
      </c>
      <c r="BM123" s="5">
        <v>1.2347999999999999</v>
      </c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0.66539999999999999</v>
      </c>
      <c r="CU123" s="4">
        <v>0.76959999999999995</v>
      </c>
      <c r="CV123" s="4">
        <v>0.19320000000000001</v>
      </c>
      <c r="CW123" s="4">
        <v>2.1399999999999999E-2</v>
      </c>
      <c r="CX123" s="4">
        <v>0.79120000000000001</v>
      </c>
      <c r="CY123" s="4">
        <v>0.25030000000000002</v>
      </c>
      <c r="CZ123" s="4">
        <v>1</v>
      </c>
      <c r="DA123" s="4">
        <v>2.0200999999999998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0.6512</v>
      </c>
      <c r="EA123" s="4">
        <v>0.7389</v>
      </c>
      <c r="EB123" s="4">
        <v>0.2147</v>
      </c>
      <c r="EC123" s="4">
        <v>1.3100000000000001E-2</v>
      </c>
      <c r="ED123" s="4">
        <v>0.82720000000000005</v>
      </c>
      <c r="EE123" s="4">
        <v>0.22689999999999999</v>
      </c>
      <c r="EF123" s="4">
        <v>1</v>
      </c>
      <c r="EG123" s="4">
        <v>2.6625999999999999</v>
      </c>
      <c r="EH123" s="5">
        <v>0.66620000000000001</v>
      </c>
      <c r="EI123" s="5">
        <v>0.77159999999999995</v>
      </c>
      <c r="EJ123" s="5">
        <v>0.1983</v>
      </c>
      <c r="EK123" s="5">
        <v>2.12E-2</v>
      </c>
      <c r="EL123" s="5">
        <v>0.79200000000000004</v>
      </c>
      <c r="EM123" s="5">
        <v>0.25169999999999998</v>
      </c>
      <c r="EN123" s="5">
        <v>1</v>
      </c>
      <c r="EO123" s="5">
        <v>1.9037999999999999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0.67073000000000005</v>
      </c>
      <c r="II123" s="4">
        <f t="shared" si="49"/>
        <v>0.78212999999999999</v>
      </c>
      <c r="IJ123" s="4">
        <f t="shared" si="50"/>
        <v>0.18939999999999999</v>
      </c>
      <c r="IK123" s="4">
        <f t="shared" si="51"/>
        <v>2.1039999999999996E-2</v>
      </c>
      <c r="IL123" s="4">
        <f t="shared" si="52"/>
        <v>0.77095000000000002</v>
      </c>
      <c r="IM123" s="4">
        <f t="shared" si="53"/>
        <v>0.24596000000000001</v>
      </c>
      <c r="IN123" s="4">
        <f t="shared" si="54"/>
        <v>0.99599000000000015</v>
      </c>
      <c r="IO123" s="4">
        <f t="shared" si="55"/>
        <v>1.9760099999999998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>
        <v>0.66539999999999999</v>
      </c>
      <c r="BG124" s="5">
        <v>0.77890000000000004</v>
      </c>
      <c r="BH124" s="5">
        <v>0.25319999999999998</v>
      </c>
      <c r="BI124" s="5">
        <v>9.5999999999999992E-3</v>
      </c>
      <c r="BJ124" s="5">
        <v>0.84240000000000004</v>
      </c>
      <c r="BK124" s="5">
        <v>0.59040000000000004</v>
      </c>
      <c r="BL124" s="5">
        <v>1</v>
      </c>
      <c r="BM124" s="5">
        <v>1.2726</v>
      </c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0.66469999999999996</v>
      </c>
      <c r="CU124" s="4">
        <v>0.77680000000000005</v>
      </c>
      <c r="CV124" s="4">
        <v>0.25740000000000002</v>
      </c>
      <c r="CW124" s="4">
        <v>9.7000000000000003E-3</v>
      </c>
      <c r="CX124" s="4">
        <v>0.84370000000000001</v>
      </c>
      <c r="CY124" s="4">
        <v>0.58789999999999998</v>
      </c>
      <c r="CZ124" s="4">
        <v>1</v>
      </c>
      <c r="DA124" s="4">
        <v>2.1991000000000001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0.66020000000000001</v>
      </c>
      <c r="EA124" s="4">
        <v>0.76790000000000003</v>
      </c>
      <c r="EB124" s="4">
        <v>0.26819999999999999</v>
      </c>
      <c r="EC124" s="4">
        <v>5.0000000000000001E-3</v>
      </c>
      <c r="ED124" s="4">
        <v>0.83240000000000003</v>
      </c>
      <c r="EE124" s="4">
        <v>0.5958</v>
      </c>
      <c r="EF124" s="4">
        <v>1</v>
      </c>
      <c r="EG124" s="4">
        <v>2.9666000000000001</v>
      </c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2.0552000000000001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0.67216999999999982</v>
      </c>
      <c r="II124" s="4">
        <f t="shared" si="49"/>
        <v>0.79426999999999992</v>
      </c>
      <c r="IJ124" s="4">
        <f t="shared" si="50"/>
        <v>0.24085999999999999</v>
      </c>
      <c r="IK124" s="4">
        <f t="shared" si="51"/>
        <v>1.2E-2</v>
      </c>
      <c r="IL124" s="4">
        <f t="shared" si="52"/>
        <v>0.81047999999999987</v>
      </c>
      <c r="IM124" s="4">
        <f t="shared" si="53"/>
        <v>0.59036000000000011</v>
      </c>
      <c r="IN124" s="4">
        <f t="shared" si="54"/>
        <v>0.998</v>
      </c>
      <c r="IO124" s="4">
        <f t="shared" si="55"/>
        <v>2.1436500000000001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k=15,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r=0.3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>
        <v>0.7288</v>
      </c>
      <c r="BG125" s="5">
        <v>0.91010000000000002</v>
      </c>
      <c r="BH125" s="5">
        <v>0.13739999999999999</v>
      </c>
      <c r="BI125" s="5">
        <v>1.5100000000000001E-2</v>
      </c>
      <c r="BJ125" s="5">
        <v>0.5534</v>
      </c>
      <c r="BK125" s="5">
        <v>0.2472</v>
      </c>
      <c r="BL125" s="5">
        <v>1</v>
      </c>
      <c r="BM125" s="5">
        <v>1.8379000000000001</v>
      </c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0.71419999999999995</v>
      </c>
      <c r="EA125" s="4">
        <v>0.875</v>
      </c>
      <c r="EB125" s="4">
        <v>0.14549999999999999</v>
      </c>
      <c r="EC125" s="4">
        <v>9.9000000000000008E-3</v>
      </c>
      <c r="ED125" s="4">
        <v>0.61270000000000002</v>
      </c>
      <c r="EE125" s="4">
        <v>0.2225</v>
      </c>
      <c r="EF125" s="4">
        <v>1</v>
      </c>
      <c r="EG125" s="4">
        <v>2.4655</v>
      </c>
      <c r="EH125" s="5">
        <v>0.73209999999999997</v>
      </c>
      <c r="EI125" s="5">
        <v>0.91700000000000004</v>
      </c>
      <c r="EJ125" s="5">
        <v>0.13039999999999999</v>
      </c>
      <c r="EK125" s="5">
        <v>1.4999999999999999E-2</v>
      </c>
      <c r="EL125" s="5">
        <v>0.55349999999999999</v>
      </c>
      <c r="EM125" s="5">
        <v>0.2492</v>
      </c>
      <c r="EN125" s="5">
        <v>1</v>
      </c>
      <c r="EO125" s="5">
        <v>1.7548999999999999</v>
      </c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0.73042499999999999</v>
      </c>
      <c r="II125" s="4">
        <f t="shared" si="49"/>
        <v>0.91463749999999999</v>
      </c>
      <c r="IJ125" s="4">
        <f t="shared" si="50"/>
        <v>0.1196125</v>
      </c>
      <c r="IK125" s="4">
        <f t="shared" si="51"/>
        <v>1.6750000000000001E-2</v>
      </c>
      <c r="IL125" s="4">
        <f t="shared" si="52"/>
        <v>0.57314999999999994</v>
      </c>
      <c r="IM125" s="4">
        <f t="shared" si="53"/>
        <v>0.23963333333333334</v>
      </c>
      <c r="IN125" s="4">
        <f t="shared" si="54"/>
        <v>0.99683750000000004</v>
      </c>
      <c r="IO125" s="4">
        <f t="shared" si="55"/>
        <v>1.9148749999999997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str" cm="1">
        <f t="array" aca="1" ref="IU125" ca="1">CONCATENATE(INDIRECT(ADDRESS(1,MATCH(_xlfn.MAXIFS(B125:IG125,metrics.rec,"Coverage"),B125:IG125,0)+1)), ", ", INDIRECT(ADDRESS(2,MATCH(_xlfn.MAXIFS(B125:IG125,metrics.rec,"Coverage"),B125:IG125,0)+1)))</f>
        <v>k=20, r=0.5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>
        <v>0.66039999999999999</v>
      </c>
      <c r="BG126" s="5">
        <v>0.76380000000000003</v>
      </c>
      <c r="BH126" s="5">
        <v>0.23369999999999999</v>
      </c>
      <c r="BI126" s="5">
        <v>1.7000000000000001E-2</v>
      </c>
      <c r="BJ126" s="5">
        <v>0.83389999999999997</v>
      </c>
      <c r="BK126" s="5">
        <v>0.33</v>
      </c>
      <c r="BL126" s="5">
        <v>1</v>
      </c>
      <c r="BM126" s="5">
        <v>2.0621</v>
      </c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0.64839999999999998</v>
      </c>
      <c r="EA126" s="4">
        <v>0.73829999999999996</v>
      </c>
      <c r="EB126" s="4">
        <v>0.26779999999999998</v>
      </c>
      <c r="EC126" s="4">
        <v>8.8999999999999999E-3</v>
      </c>
      <c r="ED126" s="4">
        <v>0.85740000000000005</v>
      </c>
      <c r="EE126" s="4">
        <v>0.34420000000000001</v>
      </c>
      <c r="EF126" s="4">
        <v>1</v>
      </c>
      <c r="EG126" s="4">
        <v>2.6166999999999998</v>
      </c>
      <c r="EH126" s="5">
        <v>0.66059999999999997</v>
      </c>
      <c r="EI126" s="5">
        <v>0.76480000000000004</v>
      </c>
      <c r="EJ126" s="5">
        <v>0.2336</v>
      </c>
      <c r="EK126" s="5">
        <v>1.7000000000000001E-2</v>
      </c>
      <c r="EL126" s="5">
        <v>0.83440000000000003</v>
      </c>
      <c r="EM126" s="5">
        <v>0.3306</v>
      </c>
      <c r="EN126" s="5">
        <v>1</v>
      </c>
      <c r="EO126" s="5">
        <v>2.0242</v>
      </c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0.66876249999999993</v>
      </c>
      <c r="II126" s="4">
        <f t="shared" si="49"/>
        <v>0.78323750000000003</v>
      </c>
      <c r="IJ126" s="4">
        <f t="shared" si="50"/>
        <v>0.22348750000000001</v>
      </c>
      <c r="IK126" s="4">
        <f t="shared" si="51"/>
        <v>1.7762500000000001E-2</v>
      </c>
      <c r="IL126" s="4">
        <f t="shared" si="52"/>
        <v>0.80004999999999993</v>
      </c>
      <c r="IM126" s="4">
        <f t="shared" si="53"/>
        <v>0.33493333333333331</v>
      </c>
      <c r="IN126" s="4">
        <f t="shared" si="54"/>
        <v>0.99750000000000005</v>
      </c>
      <c r="IO126" s="4">
        <f t="shared" si="55"/>
        <v>2.1570374999999999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k=20, r=0.3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str" cm="1">
        <f t="array" aca="1" ref="IU126" ca="1">CONCATENATE(INDIRECT(ADDRESS(1,MATCH(_xlfn.MAXIFS(B126:IG126,metrics.rec,"Coverage"),B126:IG126,0)+1)), ", ", INDIRECT(ADDRESS(2,MATCH(_xlfn.MAXIFS(B126:IG126,metrics.rec,"Coverage"),B126:IG126,0)+1)))</f>
        <v>k=20, r=0.3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>
        <v>0.66069999999999995</v>
      </c>
      <c r="BG127" s="5">
        <v>0.75970000000000004</v>
      </c>
      <c r="BH127" s="5">
        <v>0.2051</v>
      </c>
      <c r="BI127" s="5">
        <v>2.3199999999999998E-2</v>
      </c>
      <c r="BJ127" s="5">
        <v>0.81920000000000004</v>
      </c>
      <c r="BK127" s="5">
        <v>0.2384</v>
      </c>
      <c r="BL127" s="5">
        <v>1</v>
      </c>
      <c r="BM127" s="5">
        <v>1.1214999999999999</v>
      </c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0.66</v>
      </c>
      <c r="CU127" s="4">
        <v>0.75739999999999996</v>
      </c>
      <c r="CV127" s="4">
        <v>0.2082</v>
      </c>
      <c r="CW127" s="4">
        <v>2.3099999999999999E-2</v>
      </c>
      <c r="CX127" s="4">
        <v>0.81869999999999998</v>
      </c>
      <c r="CY127" s="4">
        <v>0.23910000000000001</v>
      </c>
      <c r="CZ127" s="4">
        <v>1</v>
      </c>
      <c r="DA127" s="4">
        <v>1.8143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0.64980000000000004</v>
      </c>
      <c r="EA127" s="4">
        <v>0.7359</v>
      </c>
      <c r="EB127" s="4">
        <v>0.23319999999999999</v>
      </c>
      <c r="EC127" s="4">
        <v>1.2699999999999999E-2</v>
      </c>
      <c r="ED127" s="4">
        <v>0.84370000000000001</v>
      </c>
      <c r="EE127" s="4">
        <v>0.23760000000000001</v>
      </c>
      <c r="EF127" s="4">
        <v>1</v>
      </c>
      <c r="EG127" s="4">
        <v>2.5552999999999999</v>
      </c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>
        <v>0.23899999999999999</v>
      </c>
      <c r="EN127" s="5">
        <v>1</v>
      </c>
      <c r="EO127" s="5">
        <v>1.86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0.66664999999999996</v>
      </c>
      <c r="II127" s="4">
        <f t="shared" si="49"/>
        <v>0.77324999999999999</v>
      </c>
      <c r="IJ127" s="4">
        <f t="shared" si="50"/>
        <v>0.20017999999999997</v>
      </c>
      <c r="IK127" s="4">
        <f t="shared" si="51"/>
        <v>2.3400000000000001E-2</v>
      </c>
      <c r="IL127" s="4">
        <f t="shared" si="52"/>
        <v>0.7930299999999999</v>
      </c>
      <c r="IM127" s="4">
        <f t="shared" si="53"/>
        <v>0.23852500000000001</v>
      </c>
      <c r="IN127" s="4">
        <f t="shared" si="54"/>
        <v>0.99763999999999997</v>
      </c>
      <c r="IO127" s="4">
        <f t="shared" si="55"/>
        <v>1.8650799999999996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k=15,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>
        <v>0.7268</v>
      </c>
      <c r="BG128" s="5">
        <v>0.89610000000000001</v>
      </c>
      <c r="BH128" s="5">
        <v>0.12529999999999999</v>
      </c>
      <c r="BI128" s="5">
        <v>1.5299999999999999E-2</v>
      </c>
      <c r="BJ128" s="5">
        <v>0.51859999999999995</v>
      </c>
      <c r="BK128" s="5">
        <v>0.2283</v>
      </c>
      <c r="BL128" s="5">
        <v>1</v>
      </c>
      <c r="BM128" s="5">
        <v>1.7989999999999999</v>
      </c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0.71489999999999998</v>
      </c>
      <c r="EA128" s="4">
        <v>0.86709999999999998</v>
      </c>
      <c r="EB128" s="4">
        <v>0.1211</v>
      </c>
      <c r="EC128" s="4">
        <v>1.0200000000000001E-2</v>
      </c>
      <c r="ED128" s="4">
        <v>0.56159999999999999</v>
      </c>
      <c r="EE128" s="4">
        <v>0.19769999999999999</v>
      </c>
      <c r="EF128" s="4">
        <v>1</v>
      </c>
      <c r="EG128" s="4">
        <v>2.4670000000000001</v>
      </c>
      <c r="EH128" s="5">
        <v>0.73019999999999996</v>
      </c>
      <c r="EI128" s="5">
        <v>0.90600000000000003</v>
      </c>
      <c r="EJ128" s="5">
        <v>0.1231</v>
      </c>
      <c r="EK128" s="5">
        <v>1.52E-2</v>
      </c>
      <c r="EL128" s="5">
        <v>0.51729999999999998</v>
      </c>
      <c r="EM128" s="5">
        <v>0.2293</v>
      </c>
      <c r="EN128" s="5">
        <v>0.99980000000000002</v>
      </c>
      <c r="EO128" s="5">
        <v>1.7637</v>
      </c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0.725325</v>
      </c>
      <c r="II128" s="4">
        <f t="shared" si="49"/>
        <v>0.8961874999999998</v>
      </c>
      <c r="IJ128" s="4">
        <f t="shared" si="50"/>
        <v>0.11748750000000001</v>
      </c>
      <c r="IK128" s="4">
        <f t="shared" si="51"/>
        <v>1.7924999999999996E-2</v>
      </c>
      <c r="IL128" s="4">
        <f t="shared" si="52"/>
        <v>0.53402499999999997</v>
      </c>
      <c r="IM128" s="4">
        <f t="shared" si="53"/>
        <v>0.21843333333333334</v>
      </c>
      <c r="IN128" s="4">
        <f t="shared" si="54"/>
        <v>0.99298750000000013</v>
      </c>
      <c r="IO128" s="4">
        <f t="shared" si="55"/>
        <v>1.8580625000000002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str" cm="1">
        <f t="array" aca="1" ref="IU128" ca="1">CONCATENATE(INDIRECT(ADDRESS(1,MATCH(_xlfn.MAXIFS(B128:IG128,metrics.rec,"Coverage"),B128:IG128,0)+1)), ", ", INDIRECT(ADDRESS(2,MATCH(_xlfn.MAXIFS(B128:IG128,metrics.rec,"Coverage"),B128:IG128,0)+1)))</f>
        <v>k=20, r=0.5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x14ac:dyDescent="0.2">
      <c r="A129" s="1" t="s">
        <v>115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>
        <v>0.67359999999999998</v>
      </c>
      <c r="BG129" s="5">
        <v>0.78969999999999996</v>
      </c>
      <c r="BH129" s="5">
        <v>0.21049999999999999</v>
      </c>
      <c r="BI129" s="5">
        <v>1.6500000000000001E-2</v>
      </c>
      <c r="BJ129" s="5">
        <v>0.80720000000000003</v>
      </c>
      <c r="BK129" s="5">
        <v>0.33</v>
      </c>
      <c r="BL129" s="5">
        <v>1</v>
      </c>
      <c r="BM129" s="5">
        <v>2.0640999999999998</v>
      </c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0.66039999999999999</v>
      </c>
      <c r="EA129" s="4">
        <v>0.76119999999999999</v>
      </c>
      <c r="EB129" s="4">
        <v>0.2369</v>
      </c>
      <c r="EC129" s="4">
        <v>9.1999999999999998E-3</v>
      </c>
      <c r="ED129" s="4">
        <v>0.83699999999999997</v>
      </c>
      <c r="EE129" s="4">
        <v>0.3261</v>
      </c>
      <c r="EF129" s="4">
        <v>1</v>
      </c>
      <c r="EG129" s="4">
        <v>2.4611000000000001</v>
      </c>
      <c r="EH129" s="5">
        <v>0.67469999999999997</v>
      </c>
      <c r="EI129" s="5">
        <v>0.79290000000000005</v>
      </c>
      <c r="EJ129" s="5">
        <v>0.21179999999999999</v>
      </c>
      <c r="EK129" s="5">
        <v>1.6500000000000001E-2</v>
      </c>
      <c r="EL129" s="5">
        <v>0.80769999999999997</v>
      </c>
      <c r="EM129" s="5">
        <v>0.33090000000000003</v>
      </c>
      <c r="EN129" s="5">
        <v>1</v>
      </c>
      <c r="EO129" s="5">
        <v>2.0335000000000001</v>
      </c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>
        <f t="shared" si="48"/>
        <v>0.66956666666666675</v>
      </c>
      <c r="II129" s="4">
        <f t="shared" si="49"/>
        <v>0.78126666666666666</v>
      </c>
      <c r="IJ129" s="4">
        <f t="shared" si="50"/>
        <v>0.21973333333333334</v>
      </c>
      <c r="IK129" s="4">
        <f t="shared" si="51"/>
        <v>1.4066666666666667E-2</v>
      </c>
      <c r="IL129" s="4">
        <f t="shared" si="52"/>
        <v>0.81730000000000003</v>
      </c>
      <c r="IM129" s="4">
        <f t="shared" si="53"/>
        <v>0.32900000000000001</v>
      </c>
      <c r="IN129" s="4">
        <f t="shared" si="54"/>
        <v>1</v>
      </c>
      <c r="IO129" s="4">
        <f t="shared" si="55"/>
        <v>2.1862333333333335</v>
      </c>
      <c r="IP129" s="1" t="str" cm="1">
        <f t="array" aca="1" ref="IP129" ca="1">CONCATENATE(INDIRECT(ADDRESS(1,MATCH(_xlfn.MINIFS(B129:IG129,metrics.rec,"MAE"),B129:IG129,0)+1)), ", ", INDIRECT(ADDRESS(2,MATCH(_xlfn.MINIFS(B129:IG129,metrics.rec,"MAE"),B129:IG129,0)+1)))</f>
        <v>k=20, r=0.3</v>
      </c>
      <c r="IQ129" s="1" t="str" cm="1">
        <f t="array" aca="1" ref="IQ129" ca="1">CONCATENATE(INDIRECT(ADDRESS(1,MATCH(_xlfn.MINIFS(B129:IG129,metrics.rec,"MSE"),B129:IG129,0)+1)), ", ", INDIRECT(ADDRESS(2,MATCH(_xlfn.MINIFS(B129:IG129,metrics.rec,"MSE"),B129:IG129,0)+1)))</f>
        <v>k=20, r=0.3</v>
      </c>
      <c r="IR129" s="1" t="str" cm="1">
        <f t="array" aca="1" ref="IR129" ca="1">CONCATENATE(INDIRECT(ADDRESS(1,MATCH(_xlfn.MAXIFS(B129:IG129,metrics.rec,"R"),B129:IG129,0)+1)), ", ", INDIRECT(ADDRESS(2,MATCH(_xlfn.MAXIFS(B129:IG129,metrics.rec,"R"),B129:IG129,0)+1)))</f>
        <v>k=20, r=0.3</v>
      </c>
      <c r="IS129" s="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k=10, r=0.5</v>
      </c>
      <c r="IT129" s="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k=20, r=0.3</v>
      </c>
      <c r="IU129" s="1" t="str" cm="1">
        <f t="array" aca="1" ref="IU129" ca="1">CONCATENATE(INDIRECT(ADDRESS(1,MATCH(_xlfn.MAXIFS(B129:IG129,metrics.rec,"Coverage"),B129:IG129,0)+1)), ", ", INDIRECT(ADDRESS(2,MATCH(_xlfn.MAXIFS(B129:IG129,metrics.rec,"Coverage"),B129:IG129,0)+1)))</f>
        <v>k=20, r=0.5</v>
      </c>
      <c r="IV129" s="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k=10, r=0.5</v>
      </c>
      <c r="IW129" s="1" t="str" cm="1">
        <f t="array" aca="1" ref="IW129" ca="1">CONCATENATE(INDIRECT(ADDRESS(1,MATCH(_xlfn.MINIFS(B129:IG129,metrics.rec,"Time"),B129:IG129,0)+1)), ", ", INDIRECT(ADDRESS(2,MATCH(_xlfn.MINIFS(B129:IG129,metrics.rec,"Time"),B129:IG129,0)+1)))</f>
        <v>k=20, r=0.5</v>
      </c>
    </row>
    <row r="130" spans="1:257" x14ac:dyDescent="0.2">
      <c r="A130" s="1" t="s">
        <v>116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>
        <v>0.67320000000000002</v>
      </c>
      <c r="BG130" s="5">
        <v>0.78839999999999999</v>
      </c>
      <c r="BH130" s="5">
        <v>0.215</v>
      </c>
      <c r="BI130" s="5">
        <v>1.6500000000000001E-2</v>
      </c>
      <c r="BJ130" s="5">
        <v>0.80740000000000001</v>
      </c>
      <c r="BK130" s="5">
        <v>0.3296</v>
      </c>
      <c r="BL130" s="5">
        <v>1</v>
      </c>
      <c r="BM130" s="5">
        <v>2.0971000000000002</v>
      </c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0.66080000000000005</v>
      </c>
      <c r="EA130" s="4">
        <v>0.76160000000000005</v>
      </c>
      <c r="EB130" s="4">
        <v>0.2394</v>
      </c>
      <c r="EC130" s="4">
        <v>9.1999999999999998E-3</v>
      </c>
      <c r="ED130" s="4">
        <v>0.83599999999999997</v>
      </c>
      <c r="EE130" s="4">
        <v>0.32619999999999999</v>
      </c>
      <c r="EF130" s="4">
        <v>1</v>
      </c>
      <c r="EG130" s="4">
        <v>2.4108000000000001</v>
      </c>
      <c r="EH130" s="5">
        <v>0.67430000000000001</v>
      </c>
      <c r="EI130" s="5">
        <v>0.79179999999999995</v>
      </c>
      <c r="EJ130" s="5">
        <v>0.2165</v>
      </c>
      <c r="EK130" s="5">
        <v>1.6500000000000001E-2</v>
      </c>
      <c r="EL130" s="5">
        <v>0.80759999999999998</v>
      </c>
      <c r="EM130" s="5">
        <v>0.3306</v>
      </c>
      <c r="EN130" s="5">
        <v>1</v>
      </c>
      <c r="EO130" s="5">
        <v>2.1097999999999999</v>
      </c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>
        <f t="shared" si="48"/>
        <v>0.66943333333333344</v>
      </c>
      <c r="II130" s="4">
        <f t="shared" si="49"/>
        <v>0.78060000000000007</v>
      </c>
      <c r="IJ130" s="4">
        <f t="shared" si="50"/>
        <v>0.22363333333333335</v>
      </c>
      <c r="IK130" s="4">
        <f t="shared" si="51"/>
        <v>1.4066666666666667E-2</v>
      </c>
      <c r="IL130" s="4">
        <f t="shared" si="52"/>
        <v>0.81700000000000006</v>
      </c>
      <c r="IM130" s="4">
        <f t="shared" si="53"/>
        <v>0.32879999999999998</v>
      </c>
      <c r="IN130" s="4">
        <f t="shared" si="54"/>
        <v>1</v>
      </c>
      <c r="IO130" s="4">
        <f t="shared" si="55"/>
        <v>2.2059000000000002</v>
      </c>
      <c r="IP130" s="1" t="str" cm="1">
        <f t="array" aca="1" ref="IP130" ca="1">CONCATENATE(INDIRECT(ADDRESS(1,MATCH(_xlfn.MINIFS(B130:IG130,metrics.rec,"MAE"),B130:IG130,0)+1)), ", ", INDIRECT(ADDRESS(2,MATCH(_xlfn.MINIFS(B130:IG130,metrics.rec,"MAE"),B130:IG130,0)+1)))</f>
        <v>k=20, r=0.3</v>
      </c>
      <c r="IQ130" s="1" t="str" cm="1">
        <f t="array" aca="1" ref="IQ130" ca="1">CONCATENATE(INDIRECT(ADDRESS(1,MATCH(_xlfn.MINIFS(B130:IG130,metrics.rec,"MSE"),B130:IG130,0)+1)), ", ", INDIRECT(ADDRESS(2,MATCH(_xlfn.MINIFS(B130:IG130,metrics.rec,"MSE"),B130:IG130,0)+1)))</f>
        <v>k=20, r=0.3</v>
      </c>
      <c r="IR130" s="1" t="str" cm="1">
        <f t="array" aca="1" ref="IR130" ca="1">CONCATENATE(INDIRECT(ADDRESS(1,MATCH(_xlfn.MAXIFS(B130:IG130,metrics.rec,"R"),B130:IG130,0)+1)), ", ", INDIRECT(ADDRESS(2,MATCH(_xlfn.MAXIFS(B130:IG130,metrics.rec,"R"),B130:IG130,0)+1)))</f>
        <v>k=20, r=0.3</v>
      </c>
      <c r="IS130" s="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k=10, r=0.5</v>
      </c>
      <c r="IT130" s="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k=20, r=0.3</v>
      </c>
      <c r="IU130" s="1" t="str" cm="1">
        <f t="array" aca="1" ref="IU130" ca="1">CONCATENATE(INDIRECT(ADDRESS(1,MATCH(_xlfn.MAXIFS(B130:IG130,metrics.rec,"Coverage"),B130:IG130,0)+1)), ", ", INDIRECT(ADDRESS(2,MATCH(_xlfn.MAXIFS(B130:IG130,metrics.rec,"Coverage"),B130:IG130,0)+1)))</f>
        <v>k=20, r=0.5</v>
      </c>
      <c r="IV130" s="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k=10, r=0.5</v>
      </c>
      <c r="IW130" s="1" t="str" cm="1">
        <f t="array" aca="1" ref="IW130" ca="1">CONCATENATE(INDIRECT(ADDRESS(1,MATCH(_xlfn.MINIFS(B130:IG130,metrics.rec,"Time"),B130:IG130,0)+1)), ", ", INDIRECT(ADDRESS(2,MATCH(_xlfn.MINIFS(B130:IG130,metrics.rec,"Time"),B130:IG130,0)+1)))</f>
        <v>k=10, r=0.5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>
        <v>0.75839999999999996</v>
      </c>
      <c r="BG131" s="5">
        <v>0.97729999999999995</v>
      </c>
      <c r="BH131" s="5">
        <v>2.5000000000000001E-2</v>
      </c>
      <c r="BI131" s="5">
        <v>1.17E-2</v>
      </c>
      <c r="BJ131" s="5">
        <v>0.78900000000000003</v>
      </c>
      <c r="BK131" s="5">
        <v>0.45550000000000002</v>
      </c>
      <c r="BL131" s="5">
        <v>1</v>
      </c>
      <c r="BM131" s="5">
        <v>3.4430999999999998</v>
      </c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0.74380000000000002</v>
      </c>
      <c r="EA131" s="4">
        <v>0.94920000000000004</v>
      </c>
      <c r="EB131" s="4">
        <v>8.72E-2</v>
      </c>
      <c r="EC131" s="4">
        <v>6.1000000000000004E-3</v>
      </c>
      <c r="ED131" s="4">
        <v>0.81200000000000006</v>
      </c>
      <c r="EE131" s="4">
        <v>0.47520000000000001</v>
      </c>
      <c r="EF131" s="4">
        <v>1</v>
      </c>
      <c r="EG131" s="4">
        <v>6.5406000000000004</v>
      </c>
      <c r="EH131" s="5">
        <v>0.75960000000000005</v>
      </c>
      <c r="EI131" s="5">
        <v>0.98029999999999995</v>
      </c>
      <c r="EJ131" s="5">
        <v>2.2200000000000001E-2</v>
      </c>
      <c r="EK131" s="5">
        <v>1.1599999999999999E-2</v>
      </c>
      <c r="EL131" s="5">
        <v>0.7913</v>
      </c>
      <c r="EM131" s="5">
        <v>0.45829999999999999</v>
      </c>
      <c r="EN131" s="5">
        <v>1</v>
      </c>
      <c r="EO131" s="5">
        <v>4.0749000000000004</v>
      </c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0.76118750000000002</v>
      </c>
      <c r="II131" s="4">
        <f t="shared" si="49"/>
        <v>0.98626249999999993</v>
      </c>
      <c r="IJ131" s="4">
        <f t="shared" si="50"/>
        <v>3.9137499999999999E-2</v>
      </c>
      <c r="IK131" s="4">
        <f t="shared" si="51"/>
        <v>1.7362499999999999E-2</v>
      </c>
      <c r="IL131" s="4">
        <f t="shared" si="52"/>
        <v>0.75600000000000001</v>
      </c>
      <c r="IM131" s="4">
        <f t="shared" si="53"/>
        <v>0.46300000000000002</v>
      </c>
      <c r="IN131" s="4">
        <f t="shared" si="54"/>
        <v>0.99680000000000002</v>
      </c>
      <c r="IO131" s="4">
        <f t="shared" si="55"/>
        <v>4.6047374999999997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str" cm="1">
        <f t="array" aca="1" ref="IU131" ca="1">CONCATENATE(INDIRECT(ADDRESS(1,MATCH(_xlfn.MAXIFS(B131:IG131,metrics.rec,"Coverage"),B131:IG131,0)+1)), ", ", INDIRECT(ADDRESS(2,MATCH(_xlfn.MAXIFS(B131:IG131,metrics.rec,"Coverage"),B131:IG131,0)+1)))</f>
        <v>k=20, r=0.3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>
        <v>0.65769999999999995</v>
      </c>
      <c r="BG132" s="5">
        <v>0.755</v>
      </c>
      <c r="BH132" s="5">
        <v>0.20979999999999999</v>
      </c>
      <c r="BI132" s="5">
        <v>2.1100000000000001E-2</v>
      </c>
      <c r="BJ132" s="5">
        <v>0.79620000000000002</v>
      </c>
      <c r="BK132" s="5">
        <v>0.25409999999999999</v>
      </c>
      <c r="BL132" s="5">
        <v>0.99770000000000003</v>
      </c>
      <c r="BM132" s="5">
        <v>1.1208</v>
      </c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0.65780000000000005</v>
      </c>
      <c r="CU132" s="4">
        <v>0.75570000000000004</v>
      </c>
      <c r="CV132" s="4">
        <v>0.20880000000000001</v>
      </c>
      <c r="CW132" s="4">
        <v>2.1100000000000001E-2</v>
      </c>
      <c r="CX132" s="4">
        <v>0.79569999999999996</v>
      </c>
      <c r="CY132" s="4">
        <v>0.25409999999999999</v>
      </c>
      <c r="CZ132" s="4">
        <v>0.99760000000000004</v>
      </c>
      <c r="DA132" s="4">
        <v>1.7845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0.6421</v>
      </c>
      <c r="EA132" s="4">
        <v>0.72319999999999995</v>
      </c>
      <c r="EB132" s="4">
        <v>0.25019999999999998</v>
      </c>
      <c r="EC132" s="4">
        <v>1.2200000000000001E-2</v>
      </c>
      <c r="ED132" s="4">
        <v>0.82830000000000004</v>
      </c>
      <c r="EE132" s="4">
        <v>0.24340000000000001</v>
      </c>
      <c r="EF132" s="4">
        <v>0.99829999999999997</v>
      </c>
      <c r="EG132" s="4">
        <v>2.1951000000000001</v>
      </c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>
        <v>0.25459999999999999</v>
      </c>
      <c r="EN132" s="5">
        <v>0.99770000000000003</v>
      </c>
      <c r="EO132" s="5">
        <v>1.9126000000000001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0.6654199999999999</v>
      </c>
      <c r="II132" s="4">
        <f t="shared" si="49"/>
        <v>0.77395999999999998</v>
      </c>
      <c r="IJ132" s="4">
        <f t="shared" si="50"/>
        <v>0.19799</v>
      </c>
      <c r="IK132" s="4">
        <f t="shared" si="51"/>
        <v>2.103E-2</v>
      </c>
      <c r="IL132" s="4">
        <f t="shared" si="52"/>
        <v>0.77494000000000018</v>
      </c>
      <c r="IM132" s="4">
        <f t="shared" si="53"/>
        <v>0.25155</v>
      </c>
      <c r="IN132" s="4">
        <f t="shared" si="54"/>
        <v>0.98546</v>
      </c>
      <c r="IO132" s="4">
        <f t="shared" si="55"/>
        <v>1.7764499999999999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k=20,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>
        <v>0.70379999999999998</v>
      </c>
      <c r="BG133" s="5">
        <v>0.85680000000000001</v>
      </c>
      <c r="BH133" s="5">
        <v>0.18729999999999999</v>
      </c>
      <c r="BI133" s="5">
        <v>1.38E-2</v>
      </c>
      <c r="BJ133" s="5">
        <v>0.60389999999999999</v>
      </c>
      <c r="BK133" s="5">
        <v>0.29549999999999998</v>
      </c>
      <c r="BL133" s="5">
        <v>0.99770000000000003</v>
      </c>
      <c r="BM133" s="5">
        <v>1.855</v>
      </c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0.68540000000000001</v>
      </c>
      <c r="EA133" s="4">
        <v>0.81410000000000005</v>
      </c>
      <c r="EB133" s="4">
        <v>0.2014</v>
      </c>
      <c r="EC133" s="4">
        <v>8.9999999999999993E-3</v>
      </c>
      <c r="ED133" s="4">
        <v>0.64659999999999995</v>
      </c>
      <c r="EE133" s="4">
        <v>0.25850000000000001</v>
      </c>
      <c r="EF133" s="4">
        <v>0.99829999999999997</v>
      </c>
      <c r="EG133" s="4">
        <v>2.1909999999999998</v>
      </c>
      <c r="EH133" s="5">
        <v>0.7056</v>
      </c>
      <c r="EI133" s="5">
        <v>0.86280000000000001</v>
      </c>
      <c r="EJ133" s="5">
        <v>0.1832</v>
      </c>
      <c r="EK133" s="5">
        <v>1.38E-2</v>
      </c>
      <c r="EL133" s="5">
        <v>0.60499999999999998</v>
      </c>
      <c r="EM133" s="5">
        <v>0.29620000000000002</v>
      </c>
      <c r="EN133" s="5">
        <v>0.99770000000000003</v>
      </c>
      <c r="EO133" s="5">
        <v>1.9094</v>
      </c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0.70328750000000007</v>
      </c>
      <c r="II133" s="4">
        <f t="shared" si="49"/>
        <v>0.85666249999999988</v>
      </c>
      <c r="IJ133" s="4">
        <f t="shared" si="50"/>
        <v>0.16925000000000001</v>
      </c>
      <c r="IK133" s="4">
        <f t="shared" si="51"/>
        <v>1.65375E-2</v>
      </c>
      <c r="IL133" s="4">
        <f t="shared" si="52"/>
        <v>0.61604999999999999</v>
      </c>
      <c r="IM133" s="4">
        <f t="shared" si="53"/>
        <v>0.28340000000000004</v>
      </c>
      <c r="IN133" s="4">
        <f t="shared" si="54"/>
        <v>0.98253750000000006</v>
      </c>
      <c r="IO133" s="4">
        <f t="shared" si="55"/>
        <v>1.86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str" cm="1">
        <f t="array" aca="1" ref="IU133" ca="1">CONCATENATE(INDIRECT(ADDRESS(1,MATCH(_xlfn.MAXIFS(B133:IG133,metrics.rec,"Coverage"),B133:IG133,0)+1)), ", ", INDIRECT(ADDRESS(2,MATCH(_xlfn.MAXIFS(B133:IG133,metrics.rec,"Coverage"),B133:IG133,0)+1)))</f>
        <v>k=20, r=0.5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>
        <v>0.65810000000000002</v>
      </c>
      <c r="BG134" s="5">
        <v>0.7651</v>
      </c>
      <c r="BH134" s="5">
        <v>0.25750000000000001</v>
      </c>
      <c r="BI134" s="5">
        <v>1.14E-2</v>
      </c>
      <c r="BJ134" s="5">
        <v>0.83479999999999999</v>
      </c>
      <c r="BK134" s="5">
        <v>0.49220000000000003</v>
      </c>
      <c r="BL134" s="5">
        <v>0.99770000000000003</v>
      </c>
      <c r="BM134" s="5">
        <v>1.9454</v>
      </c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0.64400000000000002</v>
      </c>
      <c r="EA134" s="4">
        <v>0.73409999999999997</v>
      </c>
      <c r="EB134" s="4">
        <v>0.29120000000000001</v>
      </c>
      <c r="EC134" s="4">
        <v>6.0000000000000001E-3</v>
      </c>
      <c r="ED134" s="4">
        <v>0.85360000000000003</v>
      </c>
      <c r="EE134" s="4">
        <v>0.50609999999999999</v>
      </c>
      <c r="EF134" s="4">
        <v>0.99829999999999997</v>
      </c>
      <c r="EG134" s="4">
        <v>2.4018999999999999</v>
      </c>
      <c r="EH134" s="5">
        <v>0.65820000000000001</v>
      </c>
      <c r="EI134" s="5">
        <v>0.76619999999999999</v>
      </c>
      <c r="EJ134" s="5">
        <v>0.25950000000000001</v>
      </c>
      <c r="EK134" s="5">
        <v>1.15E-2</v>
      </c>
      <c r="EL134" s="5">
        <v>0.83489999999999998</v>
      </c>
      <c r="EM134" s="5">
        <v>0.49159999999999998</v>
      </c>
      <c r="EN134" s="5">
        <v>0.99770000000000003</v>
      </c>
      <c r="EO134" s="5">
        <v>2.0009000000000001</v>
      </c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0.66676249999999992</v>
      </c>
      <c r="II134" s="4">
        <f t="shared" si="49"/>
        <v>0.78431249999999997</v>
      </c>
      <c r="IJ134" s="4">
        <f t="shared" si="50"/>
        <v>0.23430000000000001</v>
      </c>
      <c r="IK134" s="4">
        <f t="shared" si="51"/>
        <v>1.4900000000000002E-2</v>
      </c>
      <c r="IL134" s="4">
        <f t="shared" si="52"/>
        <v>0.80046249999999997</v>
      </c>
      <c r="IM134" s="4">
        <f t="shared" si="53"/>
        <v>0.49663333333333332</v>
      </c>
      <c r="IN134" s="4">
        <f t="shared" si="54"/>
        <v>0.98253750000000006</v>
      </c>
      <c r="IO134" s="4">
        <f t="shared" si="55"/>
        <v>1.9647874999999997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k=20, r=0.3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str" cm="1">
        <f t="array" aca="1" ref="IU134" ca="1">CONCATENATE(INDIRECT(ADDRESS(1,MATCH(_xlfn.MAXIFS(B134:IG134,metrics.rec,"Coverage"),B134:IG134,0)+1)), ", ", INDIRECT(ADDRESS(2,MATCH(_xlfn.MAXIFS(B134:IG134,metrics.rec,"Coverage"),B134:IG134,0)+1)))</f>
        <v>k=20, r=0.3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>
        <v>0.65969999999999995</v>
      </c>
      <c r="BG135" s="5">
        <v>0.75780000000000003</v>
      </c>
      <c r="BH135" s="5">
        <v>0.2099</v>
      </c>
      <c r="BI135" s="5">
        <v>2.2800000000000001E-2</v>
      </c>
      <c r="BJ135" s="5">
        <v>0.82040000000000002</v>
      </c>
      <c r="BK135" s="5">
        <v>0.2424</v>
      </c>
      <c r="BL135" s="5">
        <v>1</v>
      </c>
      <c r="BM135" s="5">
        <v>1.2250000000000001</v>
      </c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0.65890000000000004</v>
      </c>
      <c r="CU135" s="4">
        <v>0.75539999999999996</v>
      </c>
      <c r="CV135" s="4">
        <v>0.2109</v>
      </c>
      <c r="CW135" s="4">
        <v>2.2800000000000001E-2</v>
      </c>
      <c r="CX135" s="4">
        <v>0.82010000000000005</v>
      </c>
      <c r="CY135" s="4">
        <v>0.2432</v>
      </c>
      <c r="CZ135" s="4">
        <v>1</v>
      </c>
      <c r="DA135" s="4">
        <v>1.7549999999999999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0.6492</v>
      </c>
      <c r="EA135" s="4">
        <v>0.73480000000000001</v>
      </c>
      <c r="EB135" s="4">
        <v>0.23649999999999999</v>
      </c>
      <c r="EC135" s="4">
        <v>1.2500000000000001E-2</v>
      </c>
      <c r="ED135" s="4">
        <v>0.84460000000000002</v>
      </c>
      <c r="EE135" s="4">
        <v>0.24099999999999999</v>
      </c>
      <c r="EF135" s="4">
        <v>1</v>
      </c>
      <c r="EG135" s="4">
        <v>2.1802999999999999</v>
      </c>
      <c r="EH135" s="5">
        <v>0.6603</v>
      </c>
      <c r="EI135" s="5">
        <v>0.75929999999999997</v>
      </c>
      <c r="EJ135" s="5">
        <v>0.20899999999999999</v>
      </c>
      <c r="EK135" s="5">
        <v>2.2800000000000001E-2</v>
      </c>
      <c r="EL135" s="5">
        <v>0.82079999999999997</v>
      </c>
      <c r="EM135" s="5">
        <v>0.24310000000000001</v>
      </c>
      <c r="EN135" s="5">
        <v>1</v>
      </c>
      <c r="EO135" s="5">
        <v>1.8427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0.66646666666666665</v>
      </c>
      <c r="II135" s="4">
        <f t="shared" si="49"/>
        <v>0.77311111111111097</v>
      </c>
      <c r="IJ135" s="4">
        <f t="shared" si="50"/>
        <v>0.20323333333333332</v>
      </c>
      <c r="IK135" s="4">
        <f t="shared" si="51"/>
        <v>2.3144444444444443E-2</v>
      </c>
      <c r="IL135" s="4">
        <f t="shared" si="52"/>
        <v>0.7920666666666667</v>
      </c>
      <c r="IM135" s="4">
        <f t="shared" si="53"/>
        <v>0.242425</v>
      </c>
      <c r="IN135" s="4">
        <f t="shared" si="54"/>
        <v>0.99737777777777781</v>
      </c>
      <c r="IO135" s="4">
        <f t="shared" si="55"/>
        <v>1.7629777777777775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k=15,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>
        <v>0.66169999999999995</v>
      </c>
      <c r="BG136" s="5">
        <v>0.77500000000000002</v>
      </c>
      <c r="BH136" s="5">
        <v>0.2601</v>
      </c>
      <c r="BI136" s="5">
        <v>1.01E-2</v>
      </c>
      <c r="BJ136" s="5">
        <v>0.85109999999999997</v>
      </c>
      <c r="BK136" s="5">
        <v>0.56659999999999999</v>
      </c>
      <c r="BL136" s="5">
        <v>1</v>
      </c>
      <c r="BM136" s="5">
        <v>1.9987999999999999</v>
      </c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0.65229999999999999</v>
      </c>
      <c r="EA136" s="4">
        <v>0.75370000000000004</v>
      </c>
      <c r="EB136" s="4">
        <v>0.28370000000000001</v>
      </c>
      <c r="EC136" s="4">
        <v>5.3E-3</v>
      </c>
      <c r="ED136" s="4">
        <v>0.86890000000000001</v>
      </c>
      <c r="EE136" s="4">
        <v>0.58889999999999998</v>
      </c>
      <c r="EF136" s="4">
        <v>1</v>
      </c>
      <c r="EG136" s="4">
        <v>2.6787999999999998</v>
      </c>
      <c r="EH136" s="5">
        <v>0.66220000000000001</v>
      </c>
      <c r="EI136" s="5">
        <v>0.77629999999999999</v>
      </c>
      <c r="EJ136" s="5">
        <v>0.26319999999999999</v>
      </c>
      <c r="EK136" s="5">
        <v>1.0200000000000001E-2</v>
      </c>
      <c r="EL136" s="5">
        <v>0.8518</v>
      </c>
      <c r="EM136" s="5">
        <v>0.56579999999999997</v>
      </c>
      <c r="EN136" s="5">
        <v>1</v>
      </c>
      <c r="EO136" s="5">
        <v>2.0581999999999998</v>
      </c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0.66925000000000001</v>
      </c>
      <c r="II136" s="4">
        <f t="shared" si="49"/>
        <v>0.79151250000000006</v>
      </c>
      <c r="IJ136" s="4">
        <f t="shared" si="50"/>
        <v>0.24541250000000003</v>
      </c>
      <c r="IK136" s="4">
        <f t="shared" si="51"/>
        <v>1.4E-2</v>
      </c>
      <c r="IL136" s="4">
        <f t="shared" si="52"/>
        <v>0.81898749999999998</v>
      </c>
      <c r="IM136" s="4">
        <f t="shared" si="53"/>
        <v>0.57376666666666665</v>
      </c>
      <c r="IN136" s="4">
        <f t="shared" si="54"/>
        <v>0.99704999999999999</v>
      </c>
      <c r="IO136" s="4">
        <f t="shared" si="55"/>
        <v>2.0319500000000001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k=20,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str" cm="1">
        <f t="array" aca="1" ref="IU136" ca="1">CONCATENATE(INDIRECT(ADDRESS(1,MATCH(_xlfn.MAXIFS(B136:IG136,metrics.rec,"Coverage"),B136:IG136,0)+1)), ", ", INDIRECT(ADDRESS(2,MATCH(_xlfn.MAXIFS(B136:IG136,metrics.rec,"Coverage"),B136:IG136,0)+1)))</f>
        <v>k=20, r=0.3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>
        <v>0.65880000000000005</v>
      </c>
      <c r="BG137" s="5">
        <v>0.75949999999999995</v>
      </c>
      <c r="BH137" s="5">
        <v>0.22889999999999999</v>
      </c>
      <c r="BI137" s="5">
        <v>1.72E-2</v>
      </c>
      <c r="BJ137" s="5">
        <v>0.83189999999999997</v>
      </c>
      <c r="BK137" s="5">
        <v>0.32529999999999998</v>
      </c>
      <c r="BL137" s="5">
        <v>1</v>
      </c>
      <c r="BM137" s="5">
        <v>1.1706000000000001</v>
      </c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0.65820000000000001</v>
      </c>
      <c r="CU137" s="4">
        <v>0.75800000000000001</v>
      </c>
      <c r="CV137" s="4">
        <v>0.22969999999999999</v>
      </c>
      <c r="CW137" s="4">
        <v>1.7299999999999999E-2</v>
      </c>
      <c r="CX137" s="4">
        <v>0.83160000000000001</v>
      </c>
      <c r="CY137" s="4">
        <v>0.3256</v>
      </c>
      <c r="CZ137" s="4">
        <v>1</v>
      </c>
      <c r="DA137" s="4">
        <v>1.7831999999999999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0.64700000000000002</v>
      </c>
      <c r="EA137" s="4">
        <v>0.73399999999999999</v>
      </c>
      <c r="EB137" s="4">
        <v>0.26140000000000002</v>
      </c>
      <c r="EC137" s="4">
        <v>9.1000000000000004E-3</v>
      </c>
      <c r="ED137" s="4">
        <v>0.85599999999999998</v>
      </c>
      <c r="EE137" s="4">
        <v>0.33710000000000001</v>
      </c>
      <c r="EF137" s="4">
        <v>1</v>
      </c>
      <c r="EG137" s="4">
        <v>2.5529000000000002</v>
      </c>
      <c r="EH137" s="5">
        <v>0.65920000000000001</v>
      </c>
      <c r="EI137" s="5">
        <v>0.76119999999999999</v>
      </c>
      <c r="EJ137" s="5">
        <v>0.22969999999999999</v>
      </c>
      <c r="EK137" s="5">
        <v>1.72E-2</v>
      </c>
      <c r="EL137" s="5">
        <v>0.83250000000000002</v>
      </c>
      <c r="EM137" s="5">
        <v>0.32569999999999999</v>
      </c>
      <c r="EN137" s="5">
        <v>1</v>
      </c>
      <c r="EO137" s="5">
        <v>1.9254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0.66620000000000001</v>
      </c>
      <c r="II137" s="4">
        <f t="shared" si="49"/>
        <v>0.77664444444444447</v>
      </c>
      <c r="IJ137" s="4">
        <f t="shared" si="50"/>
        <v>0.22025555555555554</v>
      </c>
      <c r="IK137" s="4">
        <f t="shared" si="51"/>
        <v>1.8911111111111111E-2</v>
      </c>
      <c r="IL137" s="4">
        <f t="shared" si="52"/>
        <v>0.79982222222222221</v>
      </c>
      <c r="IM137" s="4">
        <f t="shared" si="53"/>
        <v>0.32842499999999997</v>
      </c>
      <c r="IN137" s="4">
        <f t="shared" si="54"/>
        <v>0.99737777777777781</v>
      </c>
      <c r="IO137" s="4">
        <f t="shared" si="55"/>
        <v>1.8400333333333334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r=0.3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>
        <v>0.65920000000000001</v>
      </c>
      <c r="BG138" s="5">
        <v>0.76490000000000002</v>
      </c>
      <c r="BH138" s="5">
        <v>0.24229999999999999</v>
      </c>
      <c r="BI138" s="5">
        <v>1.38E-2</v>
      </c>
      <c r="BJ138" s="5">
        <v>0.84570000000000001</v>
      </c>
      <c r="BK138" s="5">
        <v>0.41249999999999998</v>
      </c>
      <c r="BL138" s="5">
        <v>1</v>
      </c>
      <c r="BM138" s="5">
        <v>1.1811</v>
      </c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0.6593</v>
      </c>
      <c r="CU138" s="4">
        <v>0.76459999999999995</v>
      </c>
      <c r="CV138" s="4">
        <v>0.24360000000000001</v>
      </c>
      <c r="CW138" s="4">
        <v>1.3899999999999999E-2</v>
      </c>
      <c r="CX138" s="4">
        <v>0.84599999999999997</v>
      </c>
      <c r="CY138" s="4">
        <v>0.41260000000000002</v>
      </c>
      <c r="CZ138" s="4">
        <v>1</v>
      </c>
      <c r="DA138" s="4">
        <v>1.8187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0.65925</v>
      </c>
      <c r="II138" s="4">
        <f t="shared" si="49"/>
        <v>0.76475000000000004</v>
      </c>
      <c r="IJ138" s="4">
        <f t="shared" si="50"/>
        <v>0.24295</v>
      </c>
      <c r="IK138" s="4">
        <f t="shared" si="51"/>
        <v>1.3849999999999999E-2</v>
      </c>
      <c r="IL138" s="4">
        <f t="shared" si="52"/>
        <v>0.84584999999999999</v>
      </c>
      <c r="IM138" s="4">
        <f t="shared" si="53"/>
        <v>0.41254999999999997</v>
      </c>
      <c r="IN138" s="4">
        <f t="shared" si="54"/>
        <v>1</v>
      </c>
      <c r="IO138" s="4">
        <f t="shared" si="55"/>
        <v>1.4999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k=10,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k=15,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k=15,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k=15,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k=15,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k=15,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>
        <v>0.65990000000000004</v>
      </c>
      <c r="BG139" s="5">
        <v>0.76670000000000005</v>
      </c>
      <c r="BH139" s="5">
        <v>0.24340000000000001</v>
      </c>
      <c r="BI139" s="5">
        <v>1.37E-2</v>
      </c>
      <c r="BJ139" s="5">
        <v>0.84599999999999997</v>
      </c>
      <c r="BK139" s="5">
        <v>0.41649999999999998</v>
      </c>
      <c r="BL139" s="5">
        <v>1</v>
      </c>
      <c r="BM139" s="5">
        <v>1.2144999999999999</v>
      </c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0.65980000000000005</v>
      </c>
      <c r="CU139" s="4">
        <v>0.76600000000000001</v>
      </c>
      <c r="CV139" s="4">
        <v>0.24390000000000001</v>
      </c>
      <c r="CW139" s="4">
        <v>1.37E-2</v>
      </c>
      <c r="CX139" s="4">
        <v>0.84619999999999995</v>
      </c>
      <c r="CY139" s="4">
        <v>0.41610000000000003</v>
      </c>
      <c r="CZ139" s="4">
        <v>1</v>
      </c>
      <c r="DA139" s="4">
        <v>1.8621000000000001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0.65985000000000005</v>
      </c>
      <c r="II139" s="4">
        <f t="shared" ref="II139" si="57">AVERAGEIFS(B139:IG139,metrics.rec,"MSE")</f>
        <v>0.76635000000000009</v>
      </c>
      <c r="IJ139" s="4">
        <f t="shared" ref="IJ139" si="58">AVERAGEIFS(B139:IG139,metrics.rec,"R")</f>
        <v>0.24365000000000001</v>
      </c>
      <c r="IK139" s="4">
        <f t="shared" ref="IK139" si="59">AVERAGEIFS(B139:IG139,metrics.rec,"Precision")</f>
        <v>1.37E-2</v>
      </c>
      <c r="IL139" s="4">
        <f t="shared" ref="IL139" si="60">AVERAGEIFS(B139:IG139,metrics.rec,"Recall")</f>
        <v>0.84609999999999996</v>
      </c>
      <c r="IM139" s="4">
        <f t="shared" ref="IM139" si="61">AVERAGEIFS(B139:IG139,metrics.rec,"Coverage")</f>
        <v>0.4163</v>
      </c>
      <c r="IN139" s="4">
        <f t="shared" ref="IN139" si="62">AVERAGEIFS(B139:IG139,metrics.rec,"Recatio")</f>
        <v>1</v>
      </c>
      <c r="IO139" s="4">
        <f t="shared" ref="IO139" si="63">AVERAGEIFS(B139:IG139,metrics.rec,"Time")</f>
        <v>1.5383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k=15,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k=15,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k=15,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k=15,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k=10,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>
        <v>0.66010000000000002</v>
      </c>
      <c r="BG140" s="5">
        <v>0.76670000000000005</v>
      </c>
      <c r="BH140" s="5">
        <v>0.2412</v>
      </c>
      <c r="BI140" s="5">
        <v>1.38E-2</v>
      </c>
      <c r="BJ140" s="5">
        <v>0.84519999999999995</v>
      </c>
      <c r="BK140" s="5">
        <v>0.4118</v>
      </c>
      <c r="BL140" s="5">
        <v>1</v>
      </c>
      <c r="BM140" s="5">
        <v>1.2010000000000001</v>
      </c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0.65980000000000005</v>
      </c>
      <c r="CU140" s="4">
        <v>0.76500000000000001</v>
      </c>
      <c r="CV140" s="4">
        <v>0.2432</v>
      </c>
      <c r="CW140" s="4">
        <v>1.38E-2</v>
      </c>
      <c r="CX140" s="4">
        <v>0.8458</v>
      </c>
      <c r="CY140" s="4">
        <v>0.41189999999999999</v>
      </c>
      <c r="CZ140" s="4">
        <v>1</v>
      </c>
      <c r="DA140" s="4">
        <v>1.8911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0.64929999999999999</v>
      </c>
      <c r="EA140" s="4">
        <v>0.74239999999999995</v>
      </c>
      <c r="EB140" s="4">
        <v>0.27300000000000002</v>
      </c>
      <c r="EC140" s="4">
        <v>7.3000000000000001E-3</v>
      </c>
      <c r="ED140" s="4">
        <v>0.86509999999999998</v>
      </c>
      <c r="EE140" s="4">
        <v>0.42409999999999998</v>
      </c>
      <c r="EF140" s="4">
        <v>1</v>
      </c>
      <c r="EG140" s="4">
        <v>2.6082000000000001</v>
      </c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>
        <v>0.41189999999999999</v>
      </c>
      <c r="EN140" s="5">
        <v>1</v>
      </c>
      <c r="EO140" s="5">
        <v>2.0036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0.66638000000000008</v>
      </c>
      <c r="II140" s="4">
        <f t="shared" si="49"/>
        <v>0.78049999999999997</v>
      </c>
      <c r="IJ140" s="4">
        <f t="shared" si="50"/>
        <v>0.23313</v>
      </c>
      <c r="IK140" s="4">
        <f t="shared" si="51"/>
        <v>1.6210000000000002E-2</v>
      </c>
      <c r="IL140" s="4">
        <f t="shared" si="52"/>
        <v>0.81930999999999998</v>
      </c>
      <c r="IM140" s="4">
        <f t="shared" si="53"/>
        <v>0.41492499999999999</v>
      </c>
      <c r="IN140" s="4">
        <f t="shared" si="54"/>
        <v>0.99763999999999997</v>
      </c>
      <c r="IO140" s="4">
        <f t="shared" si="55"/>
        <v>1.8743400000000001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k=20, r=0.3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>
        <v>0.68479999999999996</v>
      </c>
      <c r="BG141" s="5">
        <v>0.8256</v>
      </c>
      <c r="BH141" s="5">
        <v>0.22070000000000001</v>
      </c>
      <c r="BI141" s="5">
        <v>9.1999999999999998E-3</v>
      </c>
      <c r="BJ141" s="5">
        <v>0.83699999999999997</v>
      </c>
      <c r="BK141" s="5">
        <v>0.61280000000000001</v>
      </c>
      <c r="BL141" s="5">
        <v>1</v>
      </c>
      <c r="BM141" s="5">
        <v>3.6602000000000001</v>
      </c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0.67810000000000004</v>
      </c>
      <c r="EA141" s="4">
        <v>0.80900000000000005</v>
      </c>
      <c r="EB141" s="4">
        <v>0.2326</v>
      </c>
      <c r="EC141" s="4">
        <v>4.8999999999999998E-3</v>
      </c>
      <c r="ED141" s="4">
        <v>0.85629999999999995</v>
      </c>
      <c r="EE141" s="4">
        <v>0.62039999999999995</v>
      </c>
      <c r="EF141" s="4">
        <v>1</v>
      </c>
      <c r="EG141" s="4">
        <v>6.0105000000000004</v>
      </c>
      <c r="EH141" s="5">
        <v>0.68569999999999998</v>
      </c>
      <c r="EI141" s="5">
        <v>0.82840000000000003</v>
      </c>
      <c r="EJ141" s="5">
        <v>0.22270000000000001</v>
      </c>
      <c r="EK141" s="5">
        <v>9.1999999999999998E-3</v>
      </c>
      <c r="EL141" s="5">
        <v>0.83819999999999995</v>
      </c>
      <c r="EM141" s="5">
        <v>0.61609999999999998</v>
      </c>
      <c r="EN141" s="5">
        <v>1</v>
      </c>
      <c r="EO141" s="5">
        <v>4.2159000000000004</v>
      </c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0.69037499999999996</v>
      </c>
      <c r="II141" s="4">
        <f t="shared" si="49"/>
        <v>0.83773749999999991</v>
      </c>
      <c r="IJ141" s="4">
        <f t="shared" si="50"/>
        <v>0.2119375</v>
      </c>
      <c r="IK141" s="4">
        <f t="shared" si="51"/>
        <v>1.0575000000000001E-2</v>
      </c>
      <c r="IL141" s="4">
        <f t="shared" si="52"/>
        <v>0.81931249999999989</v>
      </c>
      <c r="IM141" s="4">
        <f t="shared" si="53"/>
        <v>0.61643333333333328</v>
      </c>
      <c r="IN141" s="4">
        <f t="shared" si="54"/>
        <v>0.99782499999999996</v>
      </c>
      <c r="IO141" s="4">
        <f t="shared" si="55"/>
        <v>4.4190500000000004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str" cm="1">
        <f t="array" aca="1" ref="IU141" ca="1">CONCATENATE(INDIRECT(ADDRESS(1,MATCH(_xlfn.MAXIFS(B141:IG141,metrics.rec,"Coverage"),B141:IG141,0)+1)), ", ", INDIRECT(ADDRESS(2,MATCH(_xlfn.MAXIFS(B141:IG141,metrics.rec,"Coverage"),B141:IG141,0)+1)))</f>
        <v>k=20, r=0.3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>
        <v>0.72550000000000003</v>
      </c>
      <c r="BG142" s="5">
        <v>0.89670000000000005</v>
      </c>
      <c r="BH142" s="5">
        <v>0.1094</v>
      </c>
      <c r="BI142" s="5">
        <v>1.4200000000000001E-2</v>
      </c>
      <c r="BJ142" s="5">
        <v>0.6331</v>
      </c>
      <c r="BK142" s="5">
        <v>0.30130000000000001</v>
      </c>
      <c r="BL142" s="5">
        <v>1</v>
      </c>
      <c r="BM142" s="5">
        <v>1.8831</v>
      </c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0.71960000000000002</v>
      </c>
      <c r="EA142" s="4">
        <v>0.87770000000000004</v>
      </c>
      <c r="EB142" s="4">
        <v>0.1326</v>
      </c>
      <c r="EC142" s="4">
        <v>8.5000000000000006E-3</v>
      </c>
      <c r="ED142" s="4">
        <v>0.63880000000000003</v>
      </c>
      <c r="EE142" s="4">
        <v>0.26979999999999998</v>
      </c>
      <c r="EF142" s="4">
        <v>1</v>
      </c>
      <c r="EG142" s="4">
        <v>2.5792000000000002</v>
      </c>
      <c r="EH142" s="5">
        <v>0.72399999999999998</v>
      </c>
      <c r="EI142" s="5">
        <v>0.89170000000000005</v>
      </c>
      <c r="EJ142" s="5">
        <v>0.11799999999999999</v>
      </c>
      <c r="EK142" s="5">
        <v>1.4200000000000001E-2</v>
      </c>
      <c r="EL142" s="5">
        <v>0.63109999999999999</v>
      </c>
      <c r="EM142" s="5">
        <v>0.30099999999999999</v>
      </c>
      <c r="EN142" s="5">
        <v>1</v>
      </c>
      <c r="EO142" s="5">
        <v>1.9283999999999999</v>
      </c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0.73367499999999997</v>
      </c>
      <c r="II142" s="4">
        <f t="shared" si="49"/>
        <v>0.91488750000000008</v>
      </c>
      <c r="IJ142" s="4">
        <f t="shared" si="50"/>
        <v>9.7262499999999988E-2</v>
      </c>
      <c r="IK142" s="4">
        <f t="shared" si="51"/>
        <v>1.6424999999999999E-2</v>
      </c>
      <c r="IL142" s="4">
        <f t="shared" si="52"/>
        <v>0.61904999999999999</v>
      </c>
      <c r="IM142" s="4">
        <f t="shared" si="53"/>
        <v>0.29069999999999996</v>
      </c>
      <c r="IN142" s="4">
        <f t="shared" si="54"/>
        <v>0.99704999999999999</v>
      </c>
      <c r="IO142" s="4">
        <f t="shared" si="55"/>
        <v>1.9422250000000001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k=20,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str" cm="1">
        <f t="array" aca="1" ref="IU142" ca="1">CONCATENATE(INDIRECT(ADDRESS(1,MATCH(_xlfn.MAXIFS(B142:IG142,metrics.rec,"Coverage"),B142:IG142,0)+1)), ", ", INDIRECT(ADDRESS(2,MATCH(_xlfn.MAXIFS(B142:IG142,metrics.rec,"Coverage"),B142:IG142,0)+1)))</f>
        <v>k=10, r=0.5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>
        <v>0.66139999999999999</v>
      </c>
      <c r="BG143" s="5">
        <v>0.76139999999999997</v>
      </c>
      <c r="BH143" s="5">
        <v>0.20419999999999999</v>
      </c>
      <c r="BI143" s="5">
        <v>2.3099999999999999E-2</v>
      </c>
      <c r="BJ143" s="5">
        <v>0.81899999999999995</v>
      </c>
      <c r="BK143" s="5">
        <v>0.23910000000000001</v>
      </c>
      <c r="BL143" s="5">
        <v>1</v>
      </c>
      <c r="BM143" s="5">
        <v>1.8386</v>
      </c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0.65039999999999998</v>
      </c>
      <c r="EA143" s="4">
        <v>0.73740000000000006</v>
      </c>
      <c r="EB143" s="4">
        <v>0.23119999999999999</v>
      </c>
      <c r="EC143" s="4">
        <v>1.2699999999999999E-2</v>
      </c>
      <c r="ED143" s="4">
        <v>0.84330000000000005</v>
      </c>
      <c r="EE143" s="4">
        <v>0.23780000000000001</v>
      </c>
      <c r="EF143" s="4">
        <v>1</v>
      </c>
      <c r="EG143" s="4">
        <v>2.5209000000000001</v>
      </c>
      <c r="EH143" s="5">
        <v>0.66180000000000005</v>
      </c>
      <c r="EI143" s="5">
        <v>0.76239999999999997</v>
      </c>
      <c r="EJ143" s="5">
        <v>0.2046</v>
      </c>
      <c r="EK143" s="5">
        <v>2.3099999999999999E-2</v>
      </c>
      <c r="EL143" s="5">
        <v>0.81940000000000002</v>
      </c>
      <c r="EM143" s="5">
        <v>0.2397</v>
      </c>
      <c r="EN143" s="5">
        <v>1</v>
      </c>
      <c r="EO143" s="5">
        <v>1.8984000000000001</v>
      </c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0.66876250000000015</v>
      </c>
      <c r="II143" s="4">
        <f t="shared" si="49"/>
        <v>0.77826250000000008</v>
      </c>
      <c r="IJ143" s="4">
        <f t="shared" si="50"/>
        <v>0.1973625</v>
      </c>
      <c r="IK143" s="4">
        <f t="shared" si="51"/>
        <v>2.3412500000000003E-2</v>
      </c>
      <c r="IL143" s="4">
        <f t="shared" si="52"/>
        <v>0.78677499999999989</v>
      </c>
      <c r="IM143" s="4">
        <f t="shared" si="53"/>
        <v>0.23886666666666667</v>
      </c>
      <c r="IN143" s="4">
        <f t="shared" si="54"/>
        <v>0.99704999999999999</v>
      </c>
      <c r="IO143" s="4">
        <f t="shared" si="55"/>
        <v>1.9237624999999998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str" cm="1">
        <f t="array" aca="1" ref="IU143" ca="1">CONCATENATE(INDIRECT(ADDRESS(1,MATCH(_xlfn.MAXIFS(B143:IG143,metrics.rec,"Coverage"),B143:IG143,0)+1)), ", ", INDIRECT(ADDRESS(2,MATCH(_xlfn.MAXIFS(B143:IG143,metrics.rec,"Coverage"),B143:IG143,0)+1)))</f>
        <v>k=20, r=0.5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>
        <v>0.65990000000000004</v>
      </c>
      <c r="BG144" s="5">
        <v>0.75760000000000005</v>
      </c>
      <c r="BH144" s="5">
        <v>0.21</v>
      </c>
      <c r="BI144" s="5">
        <v>2.29E-2</v>
      </c>
      <c r="BJ144" s="5">
        <v>0.81910000000000005</v>
      </c>
      <c r="BK144" s="5">
        <v>0.24079999999999999</v>
      </c>
      <c r="BL144" s="5">
        <v>1</v>
      </c>
      <c r="BM144" s="5">
        <v>1.8725000000000001</v>
      </c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0.65900000000000003</v>
      </c>
      <c r="CU144" s="4">
        <v>0.75560000000000005</v>
      </c>
      <c r="CV144" s="4">
        <v>0.2089</v>
      </c>
      <c r="CW144" s="4">
        <v>2.29E-2</v>
      </c>
      <c r="CX144" s="4">
        <v>0.81869999999999998</v>
      </c>
      <c r="CY144" s="4">
        <v>0.24129999999999999</v>
      </c>
      <c r="CZ144" s="4">
        <v>1</v>
      </c>
      <c r="DA144" s="4">
        <v>2.0508000000000002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0.64910000000000001</v>
      </c>
      <c r="EA144" s="4">
        <v>0.73440000000000005</v>
      </c>
      <c r="EB144" s="4">
        <v>0.23499999999999999</v>
      </c>
      <c r="EC144" s="4">
        <v>1.2699999999999999E-2</v>
      </c>
      <c r="ED144" s="4">
        <v>0.84370000000000001</v>
      </c>
      <c r="EE144" s="4">
        <v>0.23830000000000001</v>
      </c>
      <c r="EF144" s="4">
        <v>1</v>
      </c>
      <c r="EG144" s="4">
        <v>2.6013999999999999</v>
      </c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>
        <v>0.2414</v>
      </c>
      <c r="EN144" s="5">
        <v>1</v>
      </c>
      <c r="EO144" s="5">
        <v>2.0907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0.6660299999999999</v>
      </c>
      <c r="II144" s="4">
        <f t="shared" si="49"/>
        <v>0.77178999999999998</v>
      </c>
      <c r="IJ144" s="4">
        <f t="shared" si="50"/>
        <v>0.20281000000000002</v>
      </c>
      <c r="IK144" s="4">
        <f t="shared" si="51"/>
        <v>2.2189999999999998E-2</v>
      </c>
      <c r="IL144" s="4">
        <f t="shared" si="52"/>
        <v>0.79657999999999995</v>
      </c>
      <c r="IM144" s="4">
        <f t="shared" si="53"/>
        <v>0.24045</v>
      </c>
      <c r="IN144" s="4">
        <f t="shared" si="54"/>
        <v>0.998</v>
      </c>
      <c r="IO144" s="4">
        <f t="shared" si="55"/>
        <v>2.0639200000000004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k=20,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>
        <v>0.66210000000000002</v>
      </c>
      <c r="BG145" s="5">
        <v>0.76280000000000003</v>
      </c>
      <c r="BH145" s="5">
        <v>0.20069999999999999</v>
      </c>
      <c r="BI145" s="5">
        <v>2.3E-2</v>
      </c>
      <c r="BJ145" s="5">
        <v>0.81820000000000004</v>
      </c>
      <c r="BK145" s="5">
        <v>0.2397</v>
      </c>
      <c r="BL145" s="5">
        <v>1</v>
      </c>
      <c r="BM145" s="5">
        <v>1.6682999999999999</v>
      </c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0.66139999999999999</v>
      </c>
      <c r="CU145" s="4">
        <v>0.76129999999999998</v>
      </c>
      <c r="CV145" s="4">
        <v>0.20280000000000001</v>
      </c>
      <c r="CW145" s="4">
        <v>2.3E-2</v>
      </c>
      <c r="CX145" s="4">
        <v>0.81789999999999996</v>
      </c>
      <c r="CY145" s="4">
        <v>0.2402</v>
      </c>
      <c r="CZ145" s="4">
        <v>1</v>
      </c>
      <c r="DA145" s="4">
        <v>2.0821999999999998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0.65049999999999997</v>
      </c>
      <c r="EA145" s="4">
        <v>0.73799999999999999</v>
      </c>
      <c r="EB145" s="4">
        <v>0.2303</v>
      </c>
      <c r="EC145" s="4">
        <v>1.2699999999999999E-2</v>
      </c>
      <c r="ED145" s="4">
        <v>0.84340000000000004</v>
      </c>
      <c r="EE145" s="4">
        <v>0.2379</v>
      </c>
      <c r="EF145" s="4">
        <v>1</v>
      </c>
      <c r="EG145" s="4">
        <v>2.6383000000000001</v>
      </c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>
        <v>0.24030000000000001</v>
      </c>
      <c r="EN145" s="5">
        <v>1</v>
      </c>
      <c r="EO145" s="5">
        <v>2.0354000000000001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0.66840999999999995</v>
      </c>
      <c r="II145" s="4">
        <f t="shared" si="49"/>
        <v>0.77781</v>
      </c>
      <c r="IJ145" s="4">
        <f t="shared" si="50"/>
        <v>0.19595000000000001</v>
      </c>
      <c r="IK145" s="4">
        <f t="shared" si="51"/>
        <v>2.2249999999999999E-2</v>
      </c>
      <c r="IL145" s="4">
        <f t="shared" si="52"/>
        <v>0.79548000000000008</v>
      </c>
      <c r="IM145" s="4">
        <f t="shared" si="53"/>
        <v>0.23952499999999999</v>
      </c>
      <c r="IN145" s="4">
        <f t="shared" si="54"/>
        <v>0.998</v>
      </c>
      <c r="IO145" s="4">
        <f t="shared" si="55"/>
        <v>2.0371299999999999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k=20,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>
        <v>0.67679999999999996</v>
      </c>
      <c r="BG146" s="5">
        <v>0.80549999999999999</v>
      </c>
      <c r="BH146" s="5">
        <v>0.24510000000000001</v>
      </c>
      <c r="BI146" s="5">
        <v>1.0699999999999999E-2</v>
      </c>
      <c r="BJ146" s="5">
        <v>0.78620000000000001</v>
      </c>
      <c r="BK146" s="5">
        <v>0.49480000000000002</v>
      </c>
      <c r="BL146" s="5">
        <v>1</v>
      </c>
      <c r="BM146" s="5">
        <v>1.9683999999999999</v>
      </c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0.67769999999999997</v>
      </c>
      <c r="CU146" s="4">
        <v>0.80759999999999998</v>
      </c>
      <c r="CV146" s="4">
        <v>0.24970000000000001</v>
      </c>
      <c r="CW146" s="4">
        <v>1.0800000000000001E-2</v>
      </c>
      <c r="CX146" s="4">
        <v>0.78810000000000002</v>
      </c>
      <c r="CY146" s="4">
        <v>0.49299999999999999</v>
      </c>
      <c r="CZ146" s="4">
        <v>1</v>
      </c>
      <c r="DA146" s="4">
        <v>2.2391000000000001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0.66379999999999995</v>
      </c>
      <c r="EA146" s="4">
        <v>0.77669999999999995</v>
      </c>
      <c r="EB146" s="4">
        <v>0.27110000000000001</v>
      </c>
      <c r="EC146" s="4">
        <v>5.4999999999999997E-3</v>
      </c>
      <c r="ED146" s="4">
        <v>0.81699999999999995</v>
      </c>
      <c r="EE146" s="4">
        <v>0.52769999999999995</v>
      </c>
      <c r="EF146" s="4">
        <v>1</v>
      </c>
      <c r="EG146" s="4">
        <v>2.8561999999999999</v>
      </c>
      <c r="EH146" s="5">
        <v>0.67769999999999997</v>
      </c>
      <c r="EI146" s="5">
        <v>0.8085</v>
      </c>
      <c r="EJ146" s="5">
        <v>0.2477</v>
      </c>
      <c r="EK146" s="5">
        <v>1.0800000000000001E-2</v>
      </c>
      <c r="EL146" s="5">
        <v>0.78910000000000002</v>
      </c>
      <c r="EM146" s="5">
        <v>0.49340000000000001</v>
      </c>
      <c r="EN146" s="5">
        <v>1</v>
      </c>
      <c r="EO146" s="5">
        <v>2.1659999999999999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0.68605555555555542</v>
      </c>
      <c r="II146" s="4">
        <f t="shared" ref="II146:II184" si="65">AVERAGEIFS(B146:IG146,metrics.rec,"MSE")</f>
        <v>0.82853333333333323</v>
      </c>
      <c r="IJ146" s="4">
        <f t="shared" ref="IJ146:IJ184" si="66">AVERAGEIFS(B146:IG146,metrics.rec,"R")</f>
        <v>0.22623333333333337</v>
      </c>
      <c r="IK146" s="4">
        <f t="shared" ref="IK146:IK184" si="67">AVERAGEIFS(B146:IG146,metrics.rec,"Precision")</f>
        <v>1.1166666666666667E-2</v>
      </c>
      <c r="IL146" s="4">
        <f t="shared" ref="IL146:IL184" si="68">AVERAGEIFS(B146:IG146,metrics.rec,"Recall")</f>
        <v>0.76102222222222227</v>
      </c>
      <c r="IM146" s="4">
        <f t="shared" ref="IM146:IM184" si="69">AVERAGEIFS(B146:IG146,metrics.rec,"Coverage")</f>
        <v>0.50222499999999992</v>
      </c>
      <c r="IN146" s="4">
        <f t="shared" ref="IN146:IN184" si="70">AVERAGEIFS(B146:IG146,metrics.rec,"Recatio")</f>
        <v>0.99821111111111116</v>
      </c>
      <c r="IO146" s="4">
        <f t="shared" ref="IO146:IO184" si="71">AVERAGEIFS(B146:IG146,metrics.rec,"Time")</f>
        <v>2.2342444444444447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k=20,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r=0.3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>
        <v>0.66139999999999999</v>
      </c>
      <c r="BG147" s="5">
        <v>0.76539999999999997</v>
      </c>
      <c r="BH147" s="5">
        <v>0.221</v>
      </c>
      <c r="BI147" s="5">
        <v>1.7500000000000002E-2</v>
      </c>
      <c r="BJ147" s="5">
        <v>0.83109999999999995</v>
      </c>
      <c r="BK147" s="5">
        <v>0.3201</v>
      </c>
      <c r="BL147" s="5">
        <v>1</v>
      </c>
      <c r="BM147" s="5">
        <v>2.1185999999999998</v>
      </c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0.66279999999999994</v>
      </c>
      <c r="CU147" s="4">
        <v>0.7681</v>
      </c>
      <c r="CV147" s="4">
        <v>0.2258</v>
      </c>
      <c r="CW147" s="4">
        <v>1.7500000000000002E-2</v>
      </c>
      <c r="CX147" s="4">
        <v>0.83140000000000003</v>
      </c>
      <c r="CY147" s="4">
        <v>0.32079999999999997</v>
      </c>
      <c r="CZ147" s="4">
        <v>1</v>
      </c>
      <c r="DA147" s="4">
        <v>2.1551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0.64890000000000003</v>
      </c>
      <c r="EA147" s="4">
        <v>0.73809999999999998</v>
      </c>
      <c r="EB147" s="4">
        <v>0.25819999999999999</v>
      </c>
      <c r="EC147" s="4">
        <v>9.1999999999999998E-3</v>
      </c>
      <c r="ED147" s="4">
        <v>0.85540000000000005</v>
      </c>
      <c r="EE147" s="4">
        <v>0.33439999999999998</v>
      </c>
      <c r="EF147" s="4">
        <v>1</v>
      </c>
      <c r="EG147" s="4">
        <v>2.6970000000000001</v>
      </c>
      <c r="EH147" s="5">
        <v>0.66169999999999995</v>
      </c>
      <c r="EI147" s="5">
        <v>0.76639999999999997</v>
      </c>
      <c r="EJ147" s="5">
        <v>0.22289999999999999</v>
      </c>
      <c r="EK147" s="5">
        <v>1.7500000000000002E-2</v>
      </c>
      <c r="EL147" s="5">
        <v>0.83140000000000003</v>
      </c>
      <c r="EM147" s="5">
        <v>0.32019999999999998</v>
      </c>
      <c r="EN147" s="5">
        <v>1</v>
      </c>
      <c r="EO147" s="5">
        <v>2.1059000000000001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0.66945555555555558</v>
      </c>
      <c r="II147" s="4">
        <f t="shared" si="65"/>
        <v>0.78378888888888887</v>
      </c>
      <c r="IJ147" s="4">
        <f t="shared" si="66"/>
        <v>0.21406666666666668</v>
      </c>
      <c r="IK147" s="4">
        <f t="shared" si="67"/>
        <v>1.8122222222222224E-2</v>
      </c>
      <c r="IL147" s="4">
        <f t="shared" si="68"/>
        <v>0.80064444444444449</v>
      </c>
      <c r="IM147" s="4">
        <f t="shared" si="69"/>
        <v>0.32387500000000002</v>
      </c>
      <c r="IN147" s="4">
        <f t="shared" si="70"/>
        <v>0.99777777777777787</v>
      </c>
      <c r="IO147" s="4">
        <f t="shared" si="71"/>
        <v>2.1741999999999999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k=20, r=0.3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k=20, r=0.3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>
        <v>0.66439999999999999</v>
      </c>
      <c r="BG148" s="5">
        <v>0.77529999999999999</v>
      </c>
      <c r="BH148" s="5">
        <v>0.2291</v>
      </c>
      <c r="BI148" s="5">
        <v>1.44E-2</v>
      </c>
      <c r="BJ148" s="5">
        <v>0.83340000000000003</v>
      </c>
      <c r="BK148" s="5">
        <v>0.39040000000000002</v>
      </c>
      <c r="BL148" s="5">
        <v>1</v>
      </c>
      <c r="BM148" s="5">
        <v>2.11</v>
      </c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0.66369999999999996</v>
      </c>
      <c r="CU148" s="4">
        <v>0.77329999999999999</v>
      </c>
      <c r="CV148" s="4">
        <v>0.2356</v>
      </c>
      <c r="CW148" s="4">
        <v>1.4500000000000001E-2</v>
      </c>
      <c r="CX148" s="4">
        <v>0.83289999999999997</v>
      </c>
      <c r="CY148" s="4">
        <v>0.38940000000000002</v>
      </c>
      <c r="CZ148" s="4">
        <v>1</v>
      </c>
      <c r="DA148" s="4">
        <v>2.1461000000000001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0.65059999999999996</v>
      </c>
      <c r="EA148" s="4">
        <v>0.74570000000000003</v>
      </c>
      <c r="EB148" s="4">
        <v>0.26600000000000001</v>
      </c>
      <c r="EC148" s="4">
        <v>7.4000000000000003E-3</v>
      </c>
      <c r="ED148" s="4">
        <v>0.85860000000000003</v>
      </c>
      <c r="EE148" s="4">
        <v>0.41539999999999999</v>
      </c>
      <c r="EF148" s="4">
        <v>1</v>
      </c>
      <c r="EG148" s="4">
        <v>2.7745000000000002</v>
      </c>
      <c r="EH148" s="5">
        <v>0.66510000000000002</v>
      </c>
      <c r="EI148" s="5">
        <v>0.77729999999999999</v>
      </c>
      <c r="EJ148" s="5">
        <v>0.23169999999999999</v>
      </c>
      <c r="EK148" s="5">
        <v>1.4500000000000001E-2</v>
      </c>
      <c r="EL148" s="5">
        <v>0.83379999999999999</v>
      </c>
      <c r="EM148" s="5">
        <v>0.38890000000000002</v>
      </c>
      <c r="EN148" s="5">
        <v>1</v>
      </c>
      <c r="EO148" s="5">
        <v>2.0318999999999998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0.67248888888888869</v>
      </c>
      <c r="II148" s="4">
        <f t="shared" si="65"/>
        <v>0.79414444444444443</v>
      </c>
      <c r="IJ148" s="4">
        <f t="shared" si="66"/>
        <v>0.22128888888888892</v>
      </c>
      <c r="IK148" s="4">
        <f t="shared" si="67"/>
        <v>1.5777777777777779E-2</v>
      </c>
      <c r="IL148" s="4">
        <f t="shared" si="68"/>
        <v>0.80072222222222234</v>
      </c>
      <c r="IM148" s="4">
        <f t="shared" si="69"/>
        <v>0.39602500000000002</v>
      </c>
      <c r="IN148" s="4">
        <f t="shared" si="70"/>
        <v>0.99777777777777787</v>
      </c>
      <c r="IO148" s="4">
        <f t="shared" si="71"/>
        <v>2.1754777777777776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r=0.3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>
        <v>0.67320000000000002</v>
      </c>
      <c r="BG149" s="5">
        <v>0.79110000000000003</v>
      </c>
      <c r="BH149" s="5">
        <v>0.191</v>
      </c>
      <c r="BI149" s="5">
        <v>1.9199999999999998E-2</v>
      </c>
      <c r="BJ149" s="5">
        <v>0.8206</v>
      </c>
      <c r="BK149" s="5">
        <v>0.28739999999999999</v>
      </c>
      <c r="BL149" s="5">
        <v>1</v>
      </c>
      <c r="BM149" s="5">
        <v>2.1263999999999998</v>
      </c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0.67259999999999998</v>
      </c>
      <c r="CU149" s="4">
        <v>0.79</v>
      </c>
      <c r="CV149" s="4">
        <v>0.1923</v>
      </c>
      <c r="CW149" s="4">
        <v>1.9199999999999998E-2</v>
      </c>
      <c r="CX149" s="4">
        <v>0.82010000000000005</v>
      </c>
      <c r="CY149" s="4">
        <v>0.28799999999999998</v>
      </c>
      <c r="CZ149" s="4">
        <v>1</v>
      </c>
      <c r="DA149" s="4">
        <v>2.0834999999999999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0.65790000000000004</v>
      </c>
      <c r="EA149" s="4">
        <v>0.75749999999999995</v>
      </c>
      <c r="EB149" s="4">
        <v>0.222</v>
      </c>
      <c r="EC149" s="4">
        <v>1.03E-2</v>
      </c>
      <c r="ED149" s="4">
        <v>0.84870000000000001</v>
      </c>
      <c r="EE149" s="4">
        <v>0.2959</v>
      </c>
      <c r="EF149" s="4">
        <v>1</v>
      </c>
      <c r="EG149" s="4">
        <v>2.5529999999999999</v>
      </c>
      <c r="EH149" s="5">
        <v>0.67379999999999995</v>
      </c>
      <c r="EI149" s="5">
        <v>0.79300000000000004</v>
      </c>
      <c r="EJ149" s="5">
        <v>0.18940000000000001</v>
      </c>
      <c r="EK149" s="5">
        <v>1.9199999999999998E-2</v>
      </c>
      <c r="EL149" s="5">
        <v>0.82099999999999995</v>
      </c>
      <c r="EM149" s="5">
        <v>0.28789999999999999</v>
      </c>
      <c r="EN149" s="5">
        <v>1</v>
      </c>
      <c r="EO149" s="5">
        <v>2.0674000000000001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0.6797777777777777</v>
      </c>
      <c r="II149" s="4">
        <f t="shared" si="65"/>
        <v>0.80697777777777779</v>
      </c>
      <c r="IJ149" s="4">
        <f t="shared" si="66"/>
        <v>0.1864888888888889</v>
      </c>
      <c r="IK149" s="4">
        <f t="shared" si="67"/>
        <v>1.9322222222222223E-2</v>
      </c>
      <c r="IL149" s="4">
        <f t="shared" si="68"/>
        <v>0.79243333333333332</v>
      </c>
      <c r="IM149" s="4">
        <f t="shared" si="69"/>
        <v>0.2898</v>
      </c>
      <c r="IN149" s="4">
        <f t="shared" si="70"/>
        <v>0.99777777777777787</v>
      </c>
      <c r="IO149" s="4">
        <f t="shared" si="71"/>
        <v>2.1422444444444446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r=0.3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>
        <v>0.66379999999999995</v>
      </c>
      <c r="BG150" s="5">
        <v>0.76680000000000004</v>
      </c>
      <c r="BH150" s="5">
        <v>0.19919999999999999</v>
      </c>
      <c r="BI150" s="5">
        <v>2.3E-2</v>
      </c>
      <c r="BJ150" s="5">
        <v>0.81820000000000004</v>
      </c>
      <c r="BK150" s="5">
        <v>0.23960000000000001</v>
      </c>
      <c r="BL150" s="5">
        <v>1</v>
      </c>
      <c r="BM150" s="5">
        <v>2.0352000000000001</v>
      </c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0.66279999999999994</v>
      </c>
      <c r="CU150" s="4">
        <v>0.76429999999999998</v>
      </c>
      <c r="CV150" s="4">
        <v>0.19980000000000001</v>
      </c>
      <c r="CW150" s="4">
        <v>2.3E-2</v>
      </c>
      <c r="CX150" s="4">
        <v>0.8175</v>
      </c>
      <c r="CY150" s="4">
        <v>0.2402</v>
      </c>
      <c r="CZ150" s="4">
        <v>1</v>
      </c>
      <c r="DA150" s="4">
        <v>1.9403999999999999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0.65169999999999995</v>
      </c>
      <c r="EA150" s="4">
        <v>0.74050000000000005</v>
      </c>
      <c r="EB150" s="4">
        <v>0.22359999999999999</v>
      </c>
      <c r="EC150" s="4">
        <v>1.2699999999999999E-2</v>
      </c>
      <c r="ED150" s="4">
        <v>0.84289999999999998</v>
      </c>
      <c r="EE150" s="4">
        <v>0.2382</v>
      </c>
      <c r="EF150" s="4">
        <v>1</v>
      </c>
      <c r="EG150" s="4">
        <v>2.3275999999999999</v>
      </c>
      <c r="EH150" s="5">
        <v>0.66400000000000003</v>
      </c>
      <c r="EI150" s="5">
        <v>0.76780000000000004</v>
      </c>
      <c r="EJ150" s="5">
        <v>0.19539999999999999</v>
      </c>
      <c r="EK150" s="5">
        <v>2.3E-2</v>
      </c>
      <c r="EL150" s="5">
        <v>0.81799999999999995</v>
      </c>
      <c r="EM150" s="5">
        <v>0.24010000000000001</v>
      </c>
      <c r="EN150" s="5">
        <v>1</v>
      </c>
      <c r="EO150" s="5">
        <v>2.0102000000000002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0.67055555555555546</v>
      </c>
      <c r="II150" s="4">
        <f t="shared" si="65"/>
        <v>0.78283333333333338</v>
      </c>
      <c r="IJ150" s="4">
        <f t="shared" si="66"/>
        <v>0.19201111111111113</v>
      </c>
      <c r="IK150" s="4">
        <f t="shared" si="67"/>
        <v>2.2188888888888886E-2</v>
      </c>
      <c r="IL150" s="4">
        <f t="shared" si="68"/>
        <v>0.79226666666666667</v>
      </c>
      <c r="IM150" s="4">
        <f t="shared" si="69"/>
        <v>0.23952499999999999</v>
      </c>
      <c r="IN150" s="4">
        <f t="shared" si="70"/>
        <v>0.99777777777777787</v>
      </c>
      <c r="IO150" s="4">
        <f t="shared" si="71"/>
        <v>2.0653000000000001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k=15,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>
        <v>0.66720000000000002</v>
      </c>
      <c r="BG151" s="5">
        <v>0.77390000000000003</v>
      </c>
      <c r="BH151" s="5">
        <v>0.18770000000000001</v>
      </c>
      <c r="BI151" s="5">
        <v>2.3800000000000002E-2</v>
      </c>
      <c r="BJ151" s="5">
        <v>0.81259999999999999</v>
      </c>
      <c r="BK151" s="5">
        <v>0.2301</v>
      </c>
      <c r="BL151" s="5">
        <v>1</v>
      </c>
      <c r="BM151" s="5">
        <v>1.8974</v>
      </c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0.66620000000000001</v>
      </c>
      <c r="CU151" s="4">
        <v>0.77159999999999995</v>
      </c>
      <c r="CV151" s="4">
        <v>0.19</v>
      </c>
      <c r="CW151" s="4">
        <v>2.3800000000000002E-2</v>
      </c>
      <c r="CX151" s="4">
        <v>0.81189999999999996</v>
      </c>
      <c r="CY151" s="4">
        <v>0.2306</v>
      </c>
      <c r="CZ151" s="4">
        <v>1</v>
      </c>
      <c r="DA151" s="4">
        <v>1.8759999999999999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0.66670000000000007</v>
      </c>
      <c r="II151" s="4">
        <f t="shared" si="65"/>
        <v>0.77275000000000005</v>
      </c>
      <c r="IJ151" s="4">
        <f t="shared" si="66"/>
        <v>0.18885000000000002</v>
      </c>
      <c r="IK151" s="4">
        <f t="shared" si="67"/>
        <v>2.3800000000000002E-2</v>
      </c>
      <c r="IL151" s="4">
        <f t="shared" si="68"/>
        <v>0.81224999999999992</v>
      </c>
      <c r="IM151" s="4">
        <f t="shared" si="69"/>
        <v>0.23035</v>
      </c>
      <c r="IN151" s="4">
        <f t="shared" si="70"/>
        <v>1</v>
      </c>
      <c r="IO151" s="4">
        <f t="shared" si="71"/>
        <v>1.8866999999999998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k=15,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k=15,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k=15,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k=15,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k=15, r=0.5</v>
      </c>
    </row>
    <row r="152" spans="1:257" x14ac:dyDescent="0.2">
      <c r="A152" s="1" t="s">
        <v>226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>
        <v>0.68969999999999998</v>
      </c>
      <c r="BG152" s="5">
        <v>0.82350000000000001</v>
      </c>
      <c r="BH152" s="5">
        <v>0.20280000000000001</v>
      </c>
      <c r="BI152" s="5">
        <v>1.35E-2</v>
      </c>
      <c r="BJ152" s="5">
        <v>0.73660000000000003</v>
      </c>
      <c r="BK152" s="5">
        <v>0.3669</v>
      </c>
      <c r="BL152" s="5">
        <v>1</v>
      </c>
      <c r="BM152" s="5">
        <v>1.8894</v>
      </c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0.67869999999999997</v>
      </c>
      <c r="EA152" s="4">
        <v>0.79600000000000004</v>
      </c>
      <c r="EB152" s="4">
        <v>0.2132</v>
      </c>
      <c r="EC152" s="4">
        <v>7.7999999999999996E-3</v>
      </c>
      <c r="ED152" s="4">
        <v>0.76819999999999999</v>
      </c>
      <c r="EE152" s="4">
        <v>0.35220000000000001</v>
      </c>
      <c r="EF152" s="4">
        <v>1</v>
      </c>
      <c r="EG152" s="4">
        <v>2.2601</v>
      </c>
      <c r="EH152" s="5">
        <v>0.68930000000000002</v>
      </c>
      <c r="EI152" s="5">
        <v>0.82289999999999996</v>
      </c>
      <c r="EJ152" s="5">
        <v>0.20380000000000001</v>
      </c>
      <c r="EK152" s="5">
        <v>1.35E-2</v>
      </c>
      <c r="EL152" s="5">
        <v>0.73680000000000001</v>
      </c>
      <c r="EM152" s="5">
        <v>0.36840000000000001</v>
      </c>
      <c r="EN152" s="5">
        <v>1</v>
      </c>
      <c r="EO152" s="5">
        <v>1.8897999999999999</v>
      </c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>
        <f t="shared" si="64"/>
        <v>0.68589999999999984</v>
      </c>
      <c r="II152" s="4">
        <f t="shared" si="65"/>
        <v>0.81413333333333338</v>
      </c>
      <c r="IJ152" s="4">
        <f t="shared" si="66"/>
        <v>0.20660000000000001</v>
      </c>
      <c r="IK152" s="4">
        <f t="shared" si="67"/>
        <v>1.1599999999999999E-2</v>
      </c>
      <c r="IL152" s="4">
        <f t="shared" si="68"/>
        <v>0.74719999999999998</v>
      </c>
      <c r="IM152" s="4">
        <f t="shared" si="69"/>
        <v>0.36250000000000004</v>
      </c>
      <c r="IN152" s="4">
        <f t="shared" si="70"/>
        <v>1</v>
      </c>
      <c r="IO152" s="4">
        <f t="shared" si="71"/>
        <v>2.0131000000000001</v>
      </c>
      <c r="IP152" s="1" t="str" cm="1">
        <f t="array" aca="1" ref="IP152" ca="1">CONCATENATE(INDIRECT(ADDRESS(1,MATCH(_xlfn.MINIFS(B152:IG152,metrics.rec,"MAE"),B152:IG152,0)+1)), ", ", INDIRECT(ADDRESS(2,MATCH(_xlfn.MINIFS(B152:IG152,metrics.rec,"MAE"),B152:IG152,0)+1)))</f>
        <v>k=20, r=0.3</v>
      </c>
      <c r="IQ152" s="1" t="str" cm="1">
        <f t="array" aca="1" ref="IQ152" ca="1">CONCATENATE(INDIRECT(ADDRESS(1,MATCH(_xlfn.MINIFS(B152:IG152,metrics.rec,"MSE"),B152:IG152,0)+1)), ", ", INDIRECT(ADDRESS(2,MATCH(_xlfn.MINIFS(B152:IG152,metrics.rec,"MSE"),B152:IG152,0)+1)))</f>
        <v>k=20, r=0.3</v>
      </c>
      <c r="IR152" s="1" t="str" cm="1">
        <f t="array" aca="1" ref="IR152" ca="1">CONCATENATE(INDIRECT(ADDRESS(1,MATCH(_xlfn.MAXIFS(B152:IG152,metrics.rec,"R"),B152:IG152,0)+1)), ", ", INDIRECT(ADDRESS(2,MATCH(_xlfn.MAXIFS(B152:IG152,metrics.rec,"R"),B152:IG152,0)+1)))</f>
        <v>k=20, r=0.3</v>
      </c>
      <c r="IS152" s="1" t="str" cm="1">
        <f t="array" aca="1" ref="IS152" ca="1">CONCATENATE(INDIRECT(ADDRESS(1,MATCH(_xlfn.MAXIFS(B152:IG152,metrics.rec,"Precision"),B152:IG152,0)+1)), ", ", INDIRECT(ADDRESS(2,MATCH(_xlfn.MAXIFS(B152:IG152,metrics.rec,"Precision"),B152:IG152,0)+1)))</f>
        <v>k=10, r=0.5</v>
      </c>
      <c r="IT152" s="1" t="str" cm="1">
        <f t="array" aca="1" ref="IT152" ca="1">CONCATENATE(INDIRECT(ADDRESS(1,MATCH(_xlfn.MAXIFS(B152:IG152,metrics.rec,"Recall"),B152:IG152,0)+1)), ", ", INDIRECT(ADDRESS(2,MATCH(_xlfn.MAXIFS(B152:IG152,metrics.rec,"Recall"),B152:IG152,0)+1)))</f>
        <v>k=20, r=0.3</v>
      </c>
      <c r="IU152" s="1" t="str" cm="1">
        <f t="array" aca="1" ref="IU152" ca="1">CONCATENATE(INDIRECT(ADDRESS(1,MATCH(_xlfn.MAXIFS(B152:IG152,metrics.rec,"Coverage"),B152:IG152,0)+1)), ", ", INDIRECT(ADDRESS(2,MATCH(_xlfn.MAXIFS(B152:IG152,metrics.rec,"Coverage"),B152:IG152,0)+1)))</f>
        <v>k=20, r=0.5</v>
      </c>
      <c r="IV152" s="1" t="str" cm="1">
        <f t="array" aca="1" ref="IV152" ca="1">CONCATENATE(INDIRECT(ADDRESS(1,MATCH(_xlfn.MAXIFS(B152:IG152,metrics.rec,"Recatio"),B152:IG152,0)+1)), ", ", INDIRECT(ADDRESS(2,MATCH(_xlfn.MAXIFS(B152:IG152,metrics.rec,"Recatio"),B152:IG152,0)+1)))</f>
        <v>k=10, r=0.5</v>
      </c>
      <c r="IW152" s="1" t="str" cm="1">
        <f t="array" aca="1" ref="IW152" ca="1">CONCATENATE(INDIRECT(ADDRESS(1,MATCH(_xlfn.MINIFS(B152:IG152,metrics.rec,"Time"),B152:IG152,0)+1)), ", ", INDIRECT(ADDRESS(2,MATCH(_xlfn.MINIFS(B152:IG152,metrics.rec,"Time"),B152:IG152,0)+1)))</f>
        <v>k=10, r=0.5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>
        <v>0.65949999999999998</v>
      </c>
      <c r="BG153" s="5">
        <v>0.75700000000000001</v>
      </c>
      <c r="BH153" s="5">
        <v>0.2089</v>
      </c>
      <c r="BI153" s="5">
        <v>2.2499999999999999E-2</v>
      </c>
      <c r="BJ153" s="5">
        <v>0.82030000000000003</v>
      </c>
      <c r="BK153" s="5">
        <v>0.24560000000000001</v>
      </c>
      <c r="BL153" s="5">
        <v>1</v>
      </c>
      <c r="BM153" s="5">
        <v>1.7916000000000001</v>
      </c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10"/>
      <c r="CU153" s="10"/>
      <c r="CV153" s="10"/>
      <c r="CW153" s="10"/>
      <c r="CX153" s="10"/>
      <c r="CY153" s="10"/>
      <c r="CZ153" s="10"/>
      <c r="DA153" s="10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0.64870000000000005</v>
      </c>
      <c r="EA153" s="4">
        <v>0.73370000000000002</v>
      </c>
      <c r="EB153" s="4">
        <v>0.23910000000000001</v>
      </c>
      <c r="EC153" s="4">
        <v>1.24E-2</v>
      </c>
      <c r="ED153" s="4">
        <v>0.84460000000000002</v>
      </c>
      <c r="EE153" s="4">
        <v>0.24349999999999999</v>
      </c>
      <c r="EF153" s="4">
        <v>1</v>
      </c>
      <c r="EG153" s="4">
        <v>2.2092000000000001</v>
      </c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>
        <v>0.2462</v>
      </c>
      <c r="EN153" s="5">
        <v>1</v>
      </c>
      <c r="EO153" s="5">
        <v>1.8512999999999999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0.66603333333333326</v>
      </c>
      <c r="II153" s="4">
        <f t="shared" si="65"/>
        <v>0.77214444444444441</v>
      </c>
      <c r="IJ153" s="4">
        <f t="shared" si="66"/>
        <v>0.20557777777777778</v>
      </c>
      <c r="IK153" s="4">
        <f t="shared" si="67"/>
        <v>2.293333333333333E-2</v>
      </c>
      <c r="IL153" s="4">
        <f t="shared" si="68"/>
        <v>0.79249999999999998</v>
      </c>
      <c r="IM153" s="4">
        <f t="shared" si="69"/>
        <v>0.24509999999999998</v>
      </c>
      <c r="IN153" s="4">
        <f t="shared" si="70"/>
        <v>0.99737777777777781</v>
      </c>
      <c r="IO153" s="4">
        <f t="shared" si="71"/>
        <v>1.8937444444444447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k=20,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>
        <v>0.70389999999999997</v>
      </c>
      <c r="BG154" s="5">
        <v>0.84989999999999999</v>
      </c>
      <c r="BH154" s="5">
        <v>0.16470000000000001</v>
      </c>
      <c r="BI154" s="5">
        <v>1.46E-2</v>
      </c>
      <c r="BJ154" s="5">
        <v>0.60970000000000002</v>
      </c>
      <c r="BK154" s="5">
        <v>0.28050000000000003</v>
      </c>
      <c r="BL154" s="5">
        <v>1</v>
      </c>
      <c r="BM154" s="5">
        <v>1.8048999999999999</v>
      </c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0.69159999999999999</v>
      </c>
      <c r="EA154" s="4">
        <v>0.82030000000000003</v>
      </c>
      <c r="EB154" s="4">
        <v>0.1676</v>
      </c>
      <c r="EC154" s="4">
        <v>9.2999999999999992E-3</v>
      </c>
      <c r="ED154" s="4">
        <v>0.64170000000000005</v>
      </c>
      <c r="EE154" s="4">
        <v>0.2477</v>
      </c>
      <c r="EF154" s="4">
        <v>1</v>
      </c>
      <c r="EG154" s="4">
        <v>2.2023000000000001</v>
      </c>
      <c r="EH154" s="5">
        <v>0.70840000000000003</v>
      </c>
      <c r="EI154" s="5">
        <v>0.86080000000000001</v>
      </c>
      <c r="EJ154" s="5">
        <v>0.15809999999999999</v>
      </c>
      <c r="EK154" s="5">
        <v>1.4500000000000001E-2</v>
      </c>
      <c r="EL154" s="5">
        <v>0.6099</v>
      </c>
      <c r="EM154" s="5">
        <v>0.28149999999999997</v>
      </c>
      <c r="EN154" s="5">
        <v>0.99980000000000002</v>
      </c>
      <c r="EO154" s="5">
        <v>1.7929999999999999</v>
      </c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0.70587500000000014</v>
      </c>
      <c r="II154" s="4">
        <f t="shared" si="65"/>
        <v>0.85592500000000016</v>
      </c>
      <c r="IJ154" s="4">
        <f t="shared" si="66"/>
        <v>0.15221249999999997</v>
      </c>
      <c r="IK154" s="4">
        <f t="shared" si="67"/>
        <v>1.7575E-2</v>
      </c>
      <c r="IL154" s="4">
        <f t="shared" si="68"/>
        <v>0.61064999999999992</v>
      </c>
      <c r="IM154" s="4">
        <f t="shared" si="69"/>
        <v>0.26989999999999997</v>
      </c>
      <c r="IN154" s="4">
        <f t="shared" si="70"/>
        <v>0.99298750000000013</v>
      </c>
      <c r="IO154" s="4">
        <f t="shared" si="71"/>
        <v>1.8744874999999999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str" cm="1">
        <f t="array" aca="1" ref="IU154" ca="1">CONCATENATE(INDIRECT(ADDRESS(1,MATCH(_xlfn.MAXIFS(B154:IG154,metrics.rec,"Coverage"),B154:IG154,0)+1)), ", ", INDIRECT(ADDRESS(2,MATCH(_xlfn.MAXIFS(B154:IG154,metrics.rec,"Coverage"),B154:IG154,0)+1)))</f>
        <v>k=20, r=0.5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>
        <v>0.6593</v>
      </c>
      <c r="BG155" s="5">
        <v>0.75480000000000003</v>
      </c>
      <c r="BH155" s="5">
        <v>0.20169999999999999</v>
      </c>
      <c r="BI155" s="5">
        <v>2.1100000000000001E-2</v>
      </c>
      <c r="BJ155" s="5">
        <v>0.79600000000000004</v>
      </c>
      <c r="BK155" s="5">
        <v>0.25459999999999999</v>
      </c>
      <c r="BL155" s="5">
        <v>1</v>
      </c>
      <c r="BM155" s="5">
        <v>1.8077000000000001</v>
      </c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0.64610000000000001</v>
      </c>
      <c r="EA155" s="4">
        <v>0.72609999999999997</v>
      </c>
      <c r="EB155" s="4">
        <v>0.23599999999999999</v>
      </c>
      <c r="EC155" s="4">
        <v>1.21E-2</v>
      </c>
      <c r="ED155" s="4">
        <v>0.82799999999999996</v>
      </c>
      <c r="EE155" s="4">
        <v>0.24590000000000001</v>
      </c>
      <c r="EF155" s="4">
        <v>1</v>
      </c>
      <c r="EG155" s="4">
        <v>2.4079999999999999</v>
      </c>
      <c r="EH155" s="5">
        <v>0.65980000000000005</v>
      </c>
      <c r="EI155" s="5">
        <v>0.75639999999999996</v>
      </c>
      <c r="EJ155" s="5">
        <v>0.20150000000000001</v>
      </c>
      <c r="EK155" s="5">
        <v>2.1100000000000001E-2</v>
      </c>
      <c r="EL155" s="5">
        <v>0.79620000000000002</v>
      </c>
      <c r="EM155" s="5">
        <v>0.25509999999999999</v>
      </c>
      <c r="EN155" s="5">
        <v>0.99980000000000002</v>
      </c>
      <c r="EO155" s="5">
        <v>1.7950999999999999</v>
      </c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0.66744999999999988</v>
      </c>
      <c r="II155" s="4">
        <f t="shared" si="65"/>
        <v>0.77423750000000002</v>
      </c>
      <c r="IJ155" s="4">
        <f t="shared" si="66"/>
        <v>0.1942625</v>
      </c>
      <c r="IK155" s="4">
        <f t="shared" si="67"/>
        <v>2.1962500000000003E-2</v>
      </c>
      <c r="IL155" s="4">
        <f t="shared" si="68"/>
        <v>0.76578749999999995</v>
      </c>
      <c r="IM155" s="4">
        <f t="shared" si="69"/>
        <v>0.25186666666666663</v>
      </c>
      <c r="IN155" s="4">
        <f t="shared" si="70"/>
        <v>0.99298750000000013</v>
      </c>
      <c r="IO155" s="4">
        <f t="shared" si="71"/>
        <v>1.9133500000000001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str" cm="1">
        <f t="array" aca="1" ref="IU155" ca="1">CONCATENATE(INDIRECT(ADDRESS(1,MATCH(_xlfn.MAXIFS(B155:IG155,metrics.rec,"Coverage"),B155:IG155,0)+1)), ", ", INDIRECT(ADDRESS(2,MATCH(_xlfn.MAXIFS(B155:IG155,metrics.rec,"Coverage"),B155:IG155,0)+1)))</f>
        <v>k=20, r=0.5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>
        <v>0.68989999999999996</v>
      </c>
      <c r="BG156" s="5">
        <v>0.83509999999999995</v>
      </c>
      <c r="BH156" s="5">
        <v>0.2074</v>
      </c>
      <c r="BI156" s="5">
        <v>1.3100000000000001E-2</v>
      </c>
      <c r="BJ156" s="5">
        <v>0.7954</v>
      </c>
      <c r="BK156" s="5">
        <v>0.40820000000000001</v>
      </c>
      <c r="BL156" s="5">
        <v>0.99770000000000003</v>
      </c>
      <c r="BM156" s="5">
        <v>1.8976</v>
      </c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0.67390000000000005</v>
      </c>
      <c r="EA156" s="4">
        <v>0.79720000000000002</v>
      </c>
      <c r="EB156" s="4">
        <v>0.23319999999999999</v>
      </c>
      <c r="EC156" s="4">
        <v>7.1999999999999998E-3</v>
      </c>
      <c r="ED156" s="4">
        <v>0.82879999999999998</v>
      </c>
      <c r="EE156" s="4">
        <v>0.41089999999999999</v>
      </c>
      <c r="EF156" s="4">
        <v>0.99829999999999997</v>
      </c>
      <c r="EG156" s="4">
        <v>2.2496</v>
      </c>
      <c r="EH156" s="5">
        <v>0.69040000000000001</v>
      </c>
      <c r="EI156" s="5">
        <v>0.83499999999999996</v>
      </c>
      <c r="EJ156" s="5">
        <v>0.20710000000000001</v>
      </c>
      <c r="EK156" s="5">
        <v>1.3100000000000001E-2</v>
      </c>
      <c r="EL156" s="5">
        <v>0.79549999999999998</v>
      </c>
      <c r="EM156" s="5">
        <v>0.41010000000000002</v>
      </c>
      <c r="EN156" s="5">
        <v>0.99770000000000003</v>
      </c>
      <c r="EO156" s="5">
        <v>1.8959999999999999</v>
      </c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0.6948375</v>
      </c>
      <c r="II156" s="4">
        <f t="shared" si="65"/>
        <v>0.84516249999999993</v>
      </c>
      <c r="IJ156" s="4">
        <f t="shared" si="66"/>
        <v>0.18922500000000003</v>
      </c>
      <c r="IK156" s="4">
        <f t="shared" si="67"/>
        <v>1.5899999999999997E-2</v>
      </c>
      <c r="IL156" s="4">
        <f t="shared" si="68"/>
        <v>0.77087499999999998</v>
      </c>
      <c r="IM156" s="4">
        <f t="shared" si="69"/>
        <v>0.40973333333333334</v>
      </c>
      <c r="IN156" s="4">
        <f t="shared" si="70"/>
        <v>0.98257499999999998</v>
      </c>
      <c r="IO156" s="4">
        <f t="shared" si="71"/>
        <v>1.9518750000000002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k=20, r=0.3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str" cm="1">
        <f t="array" aca="1" ref="IU156" ca="1">CONCATENATE(INDIRECT(ADDRESS(1,MATCH(_xlfn.MAXIFS(B156:IG156,metrics.rec,"Coverage"),B156:IG156,0)+1)), ", ", INDIRECT(ADDRESS(2,MATCH(_xlfn.MAXIFS(B156:IG156,metrics.rec,"Coverage"),B156:IG156,0)+1)))</f>
        <v>k=20, r=0.3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0">
        <v>0.7712</v>
      </c>
      <c r="AI157" s="10">
        <v>1.0190999999999999</v>
      </c>
      <c r="AJ157" s="10">
        <v>2.76E-2</v>
      </c>
      <c r="AK157" s="10">
        <v>4.6600000000000003E-2</v>
      </c>
      <c r="AL157" s="10">
        <v>0.53180000000000005</v>
      </c>
      <c r="AM157" s="10"/>
      <c r="AN157" s="10"/>
      <c r="AO157" s="10">
        <v>0.73089999999999999</v>
      </c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>
        <v>0.7248</v>
      </c>
      <c r="BG157" s="5">
        <v>0.90269999999999995</v>
      </c>
      <c r="BH157" s="5">
        <v>0.1535</v>
      </c>
      <c r="BI157" s="5">
        <v>1.44E-2</v>
      </c>
      <c r="BJ157" s="5">
        <v>0.52449999999999997</v>
      </c>
      <c r="BK157" s="5">
        <v>0.24479999999999999</v>
      </c>
      <c r="BL157" s="5">
        <v>0.99770000000000003</v>
      </c>
      <c r="BM157" s="5">
        <v>1.8386</v>
      </c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0"/>
      <c r="DK157" s="10"/>
      <c r="DL157" s="10"/>
      <c r="DM157" s="10"/>
      <c r="DN157" s="10"/>
      <c r="DO157" s="10"/>
      <c r="DP157" s="10"/>
      <c r="DQ157" s="10"/>
      <c r="DR157" s="5"/>
      <c r="DS157" s="5"/>
      <c r="DT157" s="5"/>
      <c r="DU157" s="5"/>
      <c r="DV157" s="5"/>
      <c r="DW157" s="5"/>
      <c r="DX157" s="5"/>
      <c r="DY157" s="5"/>
      <c r="DZ157" s="4">
        <v>0.7026</v>
      </c>
      <c r="EA157" s="4">
        <v>0.85240000000000005</v>
      </c>
      <c r="EB157" s="4">
        <v>0.15939999999999999</v>
      </c>
      <c r="EC157" s="4">
        <v>9.9000000000000008E-3</v>
      </c>
      <c r="ED157" s="4">
        <v>0.5847</v>
      </c>
      <c r="EE157" s="4">
        <v>0.21160000000000001</v>
      </c>
      <c r="EF157" s="4">
        <v>0.99829999999999997</v>
      </c>
      <c r="EG157" s="4">
        <v>2.1627999999999998</v>
      </c>
      <c r="EH157" s="5">
        <v>0.72660000000000002</v>
      </c>
      <c r="EI157" s="5">
        <v>0.90890000000000004</v>
      </c>
      <c r="EJ157" s="5">
        <v>0.1469</v>
      </c>
      <c r="EK157" s="5">
        <v>1.44E-2</v>
      </c>
      <c r="EL157" s="5">
        <v>0.52470000000000006</v>
      </c>
      <c r="EM157" s="5">
        <v>0.24579999999999999</v>
      </c>
      <c r="EN157" s="5">
        <v>0.99770000000000003</v>
      </c>
      <c r="EO157" s="5">
        <v>1.8544</v>
      </c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0.71991250000000007</v>
      </c>
      <c r="II157" s="4">
        <f t="shared" si="65"/>
        <v>0.89428750000000001</v>
      </c>
      <c r="IJ157" s="4">
        <f t="shared" si="66"/>
        <v>0.13762499999999997</v>
      </c>
      <c r="IK157" s="4">
        <f t="shared" si="67"/>
        <v>1.6512499999999999E-2</v>
      </c>
      <c r="IL157" s="4">
        <f t="shared" si="68"/>
        <v>0.55442499999999995</v>
      </c>
      <c r="IM157" s="4">
        <f t="shared" si="69"/>
        <v>0.23406666666666667</v>
      </c>
      <c r="IN157" s="4">
        <f t="shared" si="70"/>
        <v>0.9970714285714285</v>
      </c>
      <c r="IO157" s="4">
        <f t="shared" si="71"/>
        <v>1.865375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str" cm="1">
        <f t="array" aca="1" ref="IU157" ca="1">CONCATENATE(INDIRECT(ADDRESS(1,MATCH(_xlfn.MAXIFS(B157:IG157,metrics.rec,"Coverage"),B157:IG157,0)+1)), ", ", INDIRECT(ADDRESS(2,MATCH(_xlfn.MAXIFS(B157:IG157,metrics.rec,"Coverage"),B157:IG157,0)+1)))</f>
        <v>k=20, r=0.5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0">
        <v>0.64290000000000003</v>
      </c>
      <c r="S158" s="10">
        <v>0.6633</v>
      </c>
      <c r="T158" s="10"/>
      <c r="U158" s="10">
        <v>0.25</v>
      </c>
      <c r="V158" s="10">
        <v>9.0899999999999995E-2</v>
      </c>
      <c r="W158" s="10"/>
      <c r="X158" s="10">
        <v>2.9999999999999997E-4</v>
      </c>
      <c r="Y158" s="10">
        <v>1.6787000000000001</v>
      </c>
      <c r="Z158" s="10"/>
      <c r="AA158" s="10"/>
      <c r="AB158" s="10"/>
      <c r="AC158" s="10"/>
      <c r="AD158" s="10"/>
      <c r="AE158" s="10"/>
      <c r="AF158" s="10"/>
      <c r="AG158" s="10"/>
      <c r="AH158" s="10">
        <v>1</v>
      </c>
      <c r="AI158" s="10">
        <v>1</v>
      </c>
      <c r="AJ158" s="10">
        <v>0</v>
      </c>
      <c r="AK158" s="10">
        <v>0</v>
      </c>
      <c r="AL158" s="10">
        <v>0</v>
      </c>
      <c r="AM158" s="10"/>
      <c r="AN158" s="10">
        <v>2.5000000000000001E-3</v>
      </c>
      <c r="AO158" s="10">
        <v>0.67959999999999998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>
        <v>0.6784</v>
      </c>
      <c r="BG158" s="5">
        <v>0.81820000000000004</v>
      </c>
      <c r="BH158" s="5">
        <v>0.23580000000000001</v>
      </c>
      <c r="BI158" s="5">
        <v>8.3999999999999995E-3</v>
      </c>
      <c r="BJ158" s="5">
        <v>0.84809999999999997</v>
      </c>
      <c r="BK158" s="5">
        <v>6.7699999999999996E-2</v>
      </c>
      <c r="BL158" s="5">
        <v>0.1</v>
      </c>
      <c r="BM158" s="5">
        <v>1.6362000000000001</v>
      </c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10"/>
      <c r="DK158" s="10"/>
      <c r="DL158" s="10"/>
      <c r="DM158" s="10"/>
      <c r="DN158" s="10"/>
      <c r="DO158" s="10"/>
      <c r="DP158" s="10"/>
      <c r="DQ158" s="10"/>
      <c r="DR158" s="5"/>
      <c r="DS158" s="5"/>
      <c r="DT158" s="5"/>
      <c r="DU158" s="5"/>
      <c r="DV158" s="5"/>
      <c r="DW158" s="5"/>
      <c r="DX158" s="5"/>
      <c r="DY158" s="5"/>
      <c r="DZ158" s="4">
        <v>0.495</v>
      </c>
      <c r="EA158" s="4">
        <v>0.51929999999999998</v>
      </c>
      <c r="EB158" s="4">
        <v>0.1061</v>
      </c>
      <c r="EC158" s="4">
        <v>4.3200000000000002E-2</v>
      </c>
      <c r="ED158" s="4">
        <v>0.11799999999999999</v>
      </c>
      <c r="EE158" s="4">
        <v>0</v>
      </c>
      <c r="EF158" s="4">
        <v>1.1999999999999999E-3</v>
      </c>
      <c r="EG158" s="4">
        <v>2.2324000000000002</v>
      </c>
      <c r="EH158" s="5">
        <v>0.53659999999999997</v>
      </c>
      <c r="EI158" s="5">
        <v>0.35149999999999998</v>
      </c>
      <c r="EJ158" s="5">
        <v>0</v>
      </c>
      <c r="EK158" s="5">
        <v>6.3399999999999998E-2</v>
      </c>
      <c r="EL158" s="5">
        <v>6.2700000000000006E-2</v>
      </c>
      <c r="EM158" s="5">
        <v>0</v>
      </c>
      <c r="EN158" s="5">
        <v>5.0000000000000001E-4</v>
      </c>
      <c r="EO158" s="5">
        <v>1.6226</v>
      </c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0.73444285714285706</v>
      </c>
      <c r="II158" s="4">
        <f t="shared" si="65"/>
        <v>0.75349999999999995</v>
      </c>
      <c r="IJ158" s="4">
        <f t="shared" si="66"/>
        <v>0.15658333333333332</v>
      </c>
      <c r="IK158" s="4">
        <f t="shared" si="67"/>
        <v>5.5200000000000006E-2</v>
      </c>
      <c r="IL158" s="4">
        <f t="shared" si="68"/>
        <v>0.19652857142857139</v>
      </c>
      <c r="IM158" s="4">
        <f t="shared" si="69"/>
        <v>2.2566666666666665E-2</v>
      </c>
      <c r="IN158" s="4">
        <f t="shared" si="70"/>
        <v>1.5971428571428574E-2</v>
      </c>
      <c r="IO158" s="4">
        <f t="shared" si="71"/>
        <v>1.8658714285714286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k=20, r=0.3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k=20,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k=10, r=0.5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k=10, r=0.5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k=10, r=0.5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>
        <v>0.73540000000000005</v>
      </c>
      <c r="BG159" s="5">
        <v>0.95389999999999997</v>
      </c>
      <c r="BH159" s="5">
        <v>0.21049999999999999</v>
      </c>
      <c r="BI159" s="5">
        <v>6.8999999999999999E-3</v>
      </c>
      <c r="BJ159" s="5">
        <v>0.56140000000000001</v>
      </c>
      <c r="BK159" s="5">
        <v>0.5514</v>
      </c>
      <c r="BL159" s="5">
        <v>1</v>
      </c>
      <c r="BM159" s="5">
        <v>2.1934</v>
      </c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0.72540000000000004</v>
      </c>
      <c r="EA159" s="4">
        <v>0.92749999999999999</v>
      </c>
      <c r="EB159" s="4">
        <v>0.2276</v>
      </c>
      <c r="EC159" s="4">
        <v>3.8999999999999998E-3</v>
      </c>
      <c r="ED159" s="4">
        <v>0.62060000000000004</v>
      </c>
      <c r="EE159" s="4">
        <v>0.56489999999999996</v>
      </c>
      <c r="EF159" s="4">
        <v>1</v>
      </c>
      <c r="EG159" s="4">
        <v>2.5424000000000002</v>
      </c>
      <c r="EH159" s="5">
        <v>0.73939999999999995</v>
      </c>
      <c r="EI159" s="5">
        <v>0.96489999999999998</v>
      </c>
      <c r="EJ159" s="5">
        <v>0.21340000000000001</v>
      </c>
      <c r="EK159" s="5">
        <v>6.7999999999999996E-3</v>
      </c>
      <c r="EL159" s="5">
        <v>0.55789999999999995</v>
      </c>
      <c r="EM159" s="5">
        <v>0.54990000000000006</v>
      </c>
      <c r="EN159" s="5">
        <v>1</v>
      </c>
      <c r="EO159" s="5">
        <v>2.5935999999999999</v>
      </c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0.74118749999999989</v>
      </c>
      <c r="II159" s="4">
        <f t="shared" si="65"/>
        <v>0.9693250000000001</v>
      </c>
      <c r="IJ159" s="4">
        <f t="shared" si="66"/>
        <v>0.20502500000000001</v>
      </c>
      <c r="IK159" s="4">
        <f t="shared" si="67"/>
        <v>7.1000000000000004E-3</v>
      </c>
      <c r="IL159" s="4">
        <f t="shared" si="68"/>
        <v>0.54562499999999992</v>
      </c>
      <c r="IM159" s="4">
        <f t="shared" si="69"/>
        <v>0.5554</v>
      </c>
      <c r="IN159" s="4">
        <f t="shared" si="70"/>
        <v>0.99798750000000003</v>
      </c>
      <c r="IO159" s="4">
        <f t="shared" si="71"/>
        <v>2.2085374999999998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k=20,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str" cm="1">
        <f t="array" aca="1" ref="IU159" ca="1">CONCATENATE(INDIRECT(ADDRESS(1,MATCH(_xlfn.MAXIFS(B159:IG159,metrics.rec,"Coverage"),B159:IG159,0)+1)), ", ", INDIRECT(ADDRESS(2,MATCH(_xlfn.MAXIFS(B159:IG159,metrics.rec,"Coverage"),B159:IG159,0)+1)))</f>
        <v>k=20, r=0.3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>
        <v>0.68</v>
      </c>
      <c r="BG160" s="5">
        <v>0.81420000000000003</v>
      </c>
      <c r="BH160" s="5">
        <v>0.247</v>
      </c>
      <c r="BI160" s="5">
        <v>1.06E-2</v>
      </c>
      <c r="BJ160" s="5">
        <v>0.78420000000000001</v>
      </c>
      <c r="BK160" s="5">
        <v>0.49830000000000002</v>
      </c>
      <c r="BL160" s="5">
        <v>1</v>
      </c>
      <c r="BM160" s="5">
        <v>2.1541999999999999</v>
      </c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0.66779999999999995</v>
      </c>
      <c r="EA160" s="4">
        <v>0.78769999999999996</v>
      </c>
      <c r="EB160" s="4">
        <v>0.27010000000000001</v>
      </c>
      <c r="EC160" s="4">
        <v>5.4999999999999997E-3</v>
      </c>
      <c r="ED160" s="4">
        <v>0.81579999999999997</v>
      </c>
      <c r="EE160" s="4">
        <v>0.5292</v>
      </c>
      <c r="EF160" s="4">
        <v>1</v>
      </c>
      <c r="EG160" s="4">
        <v>2.4552</v>
      </c>
      <c r="EH160" s="5">
        <v>0.68049999999999999</v>
      </c>
      <c r="EI160" s="5">
        <v>0.81630000000000003</v>
      </c>
      <c r="EJ160" s="5">
        <v>0.24859999999999999</v>
      </c>
      <c r="EK160" s="5">
        <v>1.0699999999999999E-2</v>
      </c>
      <c r="EL160" s="5">
        <v>0.78769999999999996</v>
      </c>
      <c r="EM160" s="5">
        <v>0.49630000000000002</v>
      </c>
      <c r="EN160" s="5">
        <v>1</v>
      </c>
      <c r="EO160" s="5">
        <v>2.8054999999999999</v>
      </c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0.6875</v>
      </c>
      <c r="II160" s="4">
        <f t="shared" si="65"/>
        <v>0.8320249999999999</v>
      </c>
      <c r="IJ160" s="4">
        <f t="shared" si="66"/>
        <v>0.23151250000000001</v>
      </c>
      <c r="IK160" s="4">
        <f t="shared" si="67"/>
        <v>1.30375E-2</v>
      </c>
      <c r="IL160" s="4">
        <f t="shared" si="68"/>
        <v>0.75381250000000011</v>
      </c>
      <c r="IM160" s="4">
        <f t="shared" si="69"/>
        <v>0.50793333333333335</v>
      </c>
      <c r="IN160" s="4">
        <f t="shared" si="70"/>
        <v>0.99552499999999999</v>
      </c>
      <c r="IO160" s="4">
        <f t="shared" si="71"/>
        <v>2.1801124999999999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k=20,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str" cm="1">
        <f t="array" aca="1" ref="IU160" ca="1">CONCATENATE(INDIRECT(ADDRESS(1,MATCH(_xlfn.MAXIFS(B160:IG160,metrics.rec,"Coverage"),B160:IG160,0)+1)), ", ", INDIRECT(ADDRESS(2,MATCH(_xlfn.MAXIFS(B160:IG160,metrics.rec,"Coverage"),B160:IG160,0)+1)))</f>
        <v>k=20, r=0.3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>
        <v>0.66300000000000003</v>
      </c>
      <c r="BG161" s="5">
        <v>0.7712</v>
      </c>
      <c r="BH161" s="5">
        <v>0.22789999999999999</v>
      </c>
      <c r="BI161" s="5">
        <v>1.5599999999999999E-2</v>
      </c>
      <c r="BJ161" s="5">
        <v>0.83330000000000004</v>
      </c>
      <c r="BK161" s="5">
        <v>0.35930000000000001</v>
      </c>
      <c r="BL161" s="5">
        <v>1</v>
      </c>
      <c r="BM161" s="5">
        <v>2.0735999999999999</v>
      </c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0.65</v>
      </c>
      <c r="EA161" s="4">
        <v>0.74380000000000002</v>
      </c>
      <c r="EB161" s="4">
        <v>0.26440000000000002</v>
      </c>
      <c r="EC161" s="4">
        <v>7.7999999999999996E-3</v>
      </c>
      <c r="ED161" s="4">
        <v>0.85799999999999998</v>
      </c>
      <c r="EE161" s="4">
        <v>0.3957</v>
      </c>
      <c r="EF161" s="4">
        <v>1</v>
      </c>
      <c r="EG161" s="4">
        <v>2.3626</v>
      </c>
      <c r="EH161" s="5">
        <v>0.6633</v>
      </c>
      <c r="EI161" s="5">
        <v>0.7722</v>
      </c>
      <c r="EJ161" s="5">
        <v>0.2283</v>
      </c>
      <c r="EK161" s="5">
        <v>1.5699999999999999E-2</v>
      </c>
      <c r="EL161" s="5">
        <v>0.83360000000000001</v>
      </c>
      <c r="EM161" s="5">
        <v>0.35849999999999999</v>
      </c>
      <c r="EN161" s="5">
        <v>1</v>
      </c>
      <c r="EO161" s="5">
        <v>2.6911</v>
      </c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0.67192500000000011</v>
      </c>
      <c r="II161" s="4">
        <f t="shared" si="65"/>
        <v>0.79203750000000006</v>
      </c>
      <c r="IJ161" s="4">
        <f t="shared" si="66"/>
        <v>0.2187125</v>
      </c>
      <c r="IK161" s="4">
        <f t="shared" si="67"/>
        <v>1.6837500000000002E-2</v>
      </c>
      <c r="IL161" s="4">
        <f t="shared" si="68"/>
        <v>0.79808749999999995</v>
      </c>
      <c r="IM161" s="4">
        <f t="shared" si="69"/>
        <v>0.37116666666666664</v>
      </c>
      <c r="IN161" s="4">
        <f t="shared" si="70"/>
        <v>0.99552499999999999</v>
      </c>
      <c r="IO161" s="4">
        <f t="shared" si="71"/>
        <v>2.1103624999999999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str" cm="1">
        <f t="array" aca="1" ref="IU161" ca="1">CONCATENATE(INDIRECT(ADDRESS(1,MATCH(_xlfn.MAXIFS(B161:IG161,metrics.rec,"Coverage"),B161:IG161,0)+1)), ", ", INDIRECT(ADDRESS(2,MATCH(_xlfn.MAXIFS(B161:IG161,metrics.rec,"Coverage"),B161:IG161,0)+1)))</f>
        <v>k=20, r=0.3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x14ac:dyDescent="0.2">
      <c r="A162" s="1" t="s">
        <v>228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>
        <v>0.6633</v>
      </c>
      <c r="BG162" s="5">
        <v>0.77680000000000005</v>
      </c>
      <c r="BH162" s="5">
        <v>0.24329999999999999</v>
      </c>
      <c r="BI162" s="5">
        <v>1.2E-2</v>
      </c>
      <c r="BJ162" s="5">
        <v>0.84750000000000003</v>
      </c>
      <c r="BK162" s="5">
        <v>0.47599999999999998</v>
      </c>
      <c r="BL162" s="5">
        <v>1</v>
      </c>
      <c r="BM162" s="5">
        <v>1.9753000000000001</v>
      </c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0.65169999999999995</v>
      </c>
      <c r="EA162" s="4">
        <v>0.75009999999999999</v>
      </c>
      <c r="EB162" s="4">
        <v>0.27439999999999998</v>
      </c>
      <c r="EC162" s="4">
        <v>6.4999999999999997E-3</v>
      </c>
      <c r="ED162" s="4">
        <v>0.8669</v>
      </c>
      <c r="EE162" s="4">
        <v>0.4803</v>
      </c>
      <c r="EF162" s="4">
        <v>1</v>
      </c>
      <c r="EG162" s="4">
        <v>2.3258999999999999</v>
      </c>
      <c r="EH162" s="5">
        <v>0.66379999999999995</v>
      </c>
      <c r="EI162" s="5">
        <v>0.77790000000000004</v>
      </c>
      <c r="EJ162" s="5">
        <v>0.24809999999999999</v>
      </c>
      <c r="EK162" s="5">
        <v>1.2E-2</v>
      </c>
      <c r="EL162" s="5">
        <v>0.84870000000000001</v>
      </c>
      <c r="EM162" s="5">
        <v>0.47560000000000002</v>
      </c>
      <c r="EN162" s="5">
        <v>1</v>
      </c>
      <c r="EO162" s="5">
        <v>2.4091999999999998</v>
      </c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>
        <f t="shared" si="64"/>
        <v>0.65959999999999996</v>
      </c>
      <c r="II162" s="4">
        <f t="shared" si="65"/>
        <v>0.76826666666666676</v>
      </c>
      <c r="IJ162" s="4">
        <f t="shared" si="66"/>
        <v>0.25526666666666664</v>
      </c>
      <c r="IK162" s="4">
        <f t="shared" si="67"/>
        <v>1.0166666666666666E-2</v>
      </c>
      <c r="IL162" s="4">
        <f t="shared" si="68"/>
        <v>0.85436666666666661</v>
      </c>
      <c r="IM162" s="4">
        <f t="shared" si="69"/>
        <v>0.4773</v>
      </c>
      <c r="IN162" s="4">
        <f t="shared" si="70"/>
        <v>1</v>
      </c>
      <c r="IO162" s="4">
        <f t="shared" si="71"/>
        <v>2.2368000000000001</v>
      </c>
      <c r="IP162" s="1" t="str" cm="1">
        <f t="array" aca="1" ref="IP162" ca="1">CONCATENATE(INDIRECT(ADDRESS(1,MATCH(_xlfn.MINIFS(B162:IG162,metrics.rec,"MAE"),B162:IG162,0)+1)), ", ", INDIRECT(ADDRESS(2,MATCH(_xlfn.MINIFS(B162:IG162,metrics.rec,"MAE"),B162:IG162,0)+1)))</f>
        <v>k=20, r=0.3</v>
      </c>
      <c r="IQ162" s="1" t="str" cm="1">
        <f t="array" aca="1" ref="IQ162" ca="1">CONCATENATE(INDIRECT(ADDRESS(1,MATCH(_xlfn.MINIFS(B162:IG162,metrics.rec,"MSE"),B162:IG162,0)+1)), ", ", INDIRECT(ADDRESS(2,MATCH(_xlfn.MINIFS(B162:IG162,metrics.rec,"MSE"),B162:IG162,0)+1)))</f>
        <v>k=20, r=0.3</v>
      </c>
      <c r="IR162" s="1" t="str" cm="1">
        <f t="array" aca="1" ref="IR162" ca="1">CONCATENATE(INDIRECT(ADDRESS(1,MATCH(_xlfn.MAXIFS(B162:IG162,metrics.rec,"R"),B162:IG162,0)+1)), ", ", INDIRECT(ADDRESS(2,MATCH(_xlfn.MAXIFS(B162:IG162,metrics.rec,"R"),B162:IG162,0)+1)))</f>
        <v>k=20, r=0.3</v>
      </c>
      <c r="IS162" s="1" t="str" cm="1">
        <f t="array" aca="1" ref="IS162" ca="1">CONCATENATE(INDIRECT(ADDRESS(1,MATCH(_xlfn.MAXIFS(B162:IG162,metrics.rec,"Precision"),B162:IG162,0)+1)), ", ", INDIRECT(ADDRESS(2,MATCH(_xlfn.MAXIFS(B162:IG162,metrics.rec,"Precision"),B162:IG162,0)+1)))</f>
        <v>k=10, r=0.5</v>
      </c>
      <c r="IT162" s="1" t="str" cm="1">
        <f t="array" aca="1" ref="IT162" ca="1">CONCATENATE(INDIRECT(ADDRESS(1,MATCH(_xlfn.MAXIFS(B162:IG162,metrics.rec,"Recall"),B162:IG162,0)+1)), ", ", INDIRECT(ADDRESS(2,MATCH(_xlfn.MAXIFS(B162:IG162,metrics.rec,"Recall"),B162:IG162,0)+1)))</f>
        <v>k=20, r=0.3</v>
      </c>
      <c r="IU162" s="1" t="str" cm="1">
        <f t="array" aca="1" ref="IU162" ca="1">CONCATENATE(INDIRECT(ADDRESS(1,MATCH(_xlfn.MAXIFS(B162:IG162,metrics.rec,"Coverage"),B162:IG162,0)+1)), ", ", INDIRECT(ADDRESS(2,MATCH(_xlfn.MAXIFS(B162:IG162,metrics.rec,"Coverage"),B162:IG162,0)+1)))</f>
        <v>k=20, r=0.3</v>
      </c>
      <c r="IV162" s="1" t="str" cm="1">
        <f t="array" aca="1" ref="IV162" ca="1">CONCATENATE(INDIRECT(ADDRESS(1,MATCH(_xlfn.MAXIFS(B162:IG162,metrics.rec,"Recatio"),B162:IG162,0)+1)), ", ", INDIRECT(ADDRESS(2,MATCH(_xlfn.MAXIFS(B162:IG162,metrics.rec,"Recatio"),B162:IG162,0)+1)))</f>
        <v>k=10, r=0.5</v>
      </c>
      <c r="IW162" s="1" t="str" cm="1">
        <f t="array" aca="1" ref="IW162" ca="1">CONCATENATE(INDIRECT(ADDRESS(1,MATCH(_xlfn.MINIFS(B162:IG162,metrics.rec,"Time"),B162:IG162,0)+1)), ", ", INDIRECT(ADDRESS(2,MATCH(_xlfn.MINIFS(B162:IG162,metrics.rec,"Time"),B162:IG162,0)+1)))</f>
        <v>k=10, r=0.5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>
        <v>0.63600000000000001</v>
      </c>
      <c r="BG163" s="5">
        <v>0.70279999999999998</v>
      </c>
      <c r="BH163" s="5">
        <v>0.2828</v>
      </c>
      <c r="BI163" s="5">
        <v>8.8999999999999999E-3</v>
      </c>
      <c r="BJ163" s="5">
        <v>0.86680000000000001</v>
      </c>
      <c r="BK163" s="5">
        <v>0.6583</v>
      </c>
      <c r="BL163" s="5">
        <v>1</v>
      </c>
      <c r="BM163" s="5">
        <v>7.3411</v>
      </c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10"/>
      <c r="CU163" s="10"/>
      <c r="CV163" s="10"/>
      <c r="CW163" s="10"/>
      <c r="CX163" s="10"/>
      <c r="CY163" s="10"/>
      <c r="CZ163" s="10"/>
      <c r="DA163" s="10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0.62219999999999998</v>
      </c>
      <c r="EA163" s="4">
        <v>0.67320000000000002</v>
      </c>
      <c r="EB163" s="4">
        <v>0.30630000000000002</v>
      </c>
      <c r="EC163" s="4">
        <v>4.7999999999999996E-3</v>
      </c>
      <c r="ED163" s="4">
        <v>0.88229999999999997</v>
      </c>
      <c r="EE163" s="4">
        <v>0.66010000000000002</v>
      </c>
      <c r="EF163" s="4">
        <v>1</v>
      </c>
      <c r="EG163" s="4">
        <v>7.9345999999999997</v>
      </c>
      <c r="EH163" s="5">
        <v>0.63639999999999997</v>
      </c>
      <c r="EI163" s="5">
        <v>0.70389999999999997</v>
      </c>
      <c r="EJ163" s="5">
        <v>0.28050000000000003</v>
      </c>
      <c r="EK163" s="5">
        <v>8.8999999999999999E-3</v>
      </c>
      <c r="EL163" s="5">
        <v>0.86650000000000005</v>
      </c>
      <c r="EM163" s="5">
        <v>0.65849999999999997</v>
      </c>
      <c r="EN163" s="5">
        <v>1</v>
      </c>
      <c r="EO163" s="5">
        <v>6.5953999999999997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0.64544444444444449</v>
      </c>
      <c r="II163" s="4">
        <f t="shared" si="65"/>
        <v>0.72761111111111121</v>
      </c>
      <c r="IJ163" s="4">
        <f t="shared" si="66"/>
        <v>0.26782222222222224</v>
      </c>
      <c r="IK163" s="4">
        <f t="shared" si="67"/>
        <v>1.0033333333333335E-2</v>
      </c>
      <c r="IL163" s="4">
        <f t="shared" si="68"/>
        <v>0.85071111111111108</v>
      </c>
      <c r="IM163" s="4">
        <f t="shared" si="69"/>
        <v>0.6589666666666667</v>
      </c>
      <c r="IN163" s="4">
        <f t="shared" si="70"/>
        <v>0.99821111111111116</v>
      </c>
      <c r="IO163" s="4">
        <f t="shared" si="71"/>
        <v>5.7111555555555542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r=0.3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>
        <v>0.6411</v>
      </c>
      <c r="BG164" s="5">
        <v>0.71240000000000003</v>
      </c>
      <c r="BH164" s="5">
        <v>0.27560000000000001</v>
      </c>
      <c r="BI164" s="5">
        <v>9.1999999999999998E-3</v>
      </c>
      <c r="BJ164" s="5">
        <v>0.86339999999999995</v>
      </c>
      <c r="BK164" s="5">
        <v>0.62980000000000003</v>
      </c>
      <c r="BL164" s="5">
        <v>1</v>
      </c>
      <c r="BM164" s="5">
        <v>5.8356000000000003</v>
      </c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10"/>
      <c r="CU164" s="10"/>
      <c r="CV164" s="10"/>
      <c r="CW164" s="10"/>
      <c r="CX164" s="10"/>
      <c r="CY164" s="10"/>
      <c r="CZ164" s="10"/>
      <c r="DA164" s="10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0.62860000000000005</v>
      </c>
      <c r="EA164" s="4">
        <v>0.68600000000000005</v>
      </c>
      <c r="EB164" s="4">
        <v>0.29310000000000003</v>
      </c>
      <c r="EC164" s="4">
        <v>4.8999999999999998E-3</v>
      </c>
      <c r="ED164" s="4">
        <v>0.87849999999999995</v>
      </c>
      <c r="EE164" s="4">
        <v>0.64429999999999998</v>
      </c>
      <c r="EF164" s="4">
        <v>1</v>
      </c>
      <c r="EG164" s="4">
        <v>7.5726000000000004</v>
      </c>
      <c r="EH164" s="5">
        <v>0.64159999999999995</v>
      </c>
      <c r="EI164" s="5">
        <v>0.7137</v>
      </c>
      <c r="EJ164" s="5">
        <v>0.27610000000000001</v>
      </c>
      <c r="EK164" s="5">
        <v>9.2999999999999992E-3</v>
      </c>
      <c r="EL164" s="5">
        <v>0.86339999999999995</v>
      </c>
      <c r="EM164" s="5">
        <v>0.62970000000000004</v>
      </c>
      <c r="EN164" s="5">
        <v>1</v>
      </c>
      <c r="EO164" s="5">
        <v>6.6562999999999999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0.64761111111111114</v>
      </c>
      <c r="II164" s="4">
        <f t="shared" si="65"/>
        <v>0.72945555555555552</v>
      </c>
      <c r="IJ164" s="4">
        <f t="shared" si="66"/>
        <v>0.2643888888888889</v>
      </c>
      <c r="IK164" s="4">
        <f t="shared" si="67"/>
        <v>1.3377777777777778E-2</v>
      </c>
      <c r="IL164" s="4">
        <f t="shared" si="68"/>
        <v>0.83675555555555559</v>
      </c>
      <c r="IM164" s="4">
        <f t="shared" si="69"/>
        <v>0.63459999999999994</v>
      </c>
      <c r="IN164" s="4">
        <f t="shared" si="70"/>
        <v>0.99733333333333318</v>
      </c>
      <c r="IO164" s="4">
        <f t="shared" si="71"/>
        <v>5.4082555555555558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r=0.3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>
        <v>0.63739999999999997</v>
      </c>
      <c r="BG165" s="5">
        <v>0.70389999999999997</v>
      </c>
      <c r="BH165" s="5">
        <v>0.28249999999999997</v>
      </c>
      <c r="BI165" s="5">
        <v>9.1999999999999998E-3</v>
      </c>
      <c r="BJ165" s="5">
        <v>0.86109999999999998</v>
      </c>
      <c r="BK165" s="5">
        <v>0.62729999999999997</v>
      </c>
      <c r="BL165" s="5">
        <v>1</v>
      </c>
      <c r="BM165" s="5">
        <v>7.3212000000000002</v>
      </c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10"/>
      <c r="CU165" s="10"/>
      <c r="CV165" s="10"/>
      <c r="CW165" s="10"/>
      <c r="CX165" s="10"/>
      <c r="CY165" s="10"/>
      <c r="CZ165" s="10"/>
      <c r="DA165" s="10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0.62570000000000003</v>
      </c>
      <c r="EA165" s="4">
        <v>0.67820000000000003</v>
      </c>
      <c r="EB165" s="4">
        <v>0.30649999999999999</v>
      </c>
      <c r="EC165" s="4">
        <v>4.8999999999999998E-3</v>
      </c>
      <c r="ED165" s="4">
        <v>0.87580000000000002</v>
      </c>
      <c r="EE165" s="4">
        <v>0.64149999999999996</v>
      </c>
      <c r="EF165" s="4">
        <v>1</v>
      </c>
      <c r="EG165" s="4">
        <v>7.4532999999999996</v>
      </c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>
        <v>0.62719999999999998</v>
      </c>
      <c r="EN165" s="5">
        <v>1</v>
      </c>
      <c r="EO165" s="5">
        <v>6.6322000000000001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0.64503333333333324</v>
      </c>
      <c r="II165" s="4">
        <f t="shared" si="65"/>
        <v>0.72314444444444448</v>
      </c>
      <c r="IJ165" s="4">
        <f t="shared" si="66"/>
        <v>0.27089999999999997</v>
      </c>
      <c r="IK165" s="4">
        <f t="shared" si="67"/>
        <v>1.3355555555555556E-2</v>
      </c>
      <c r="IL165" s="4">
        <f t="shared" si="68"/>
        <v>0.83381111111111117</v>
      </c>
      <c r="IM165" s="4">
        <f t="shared" si="69"/>
        <v>0.63200000000000001</v>
      </c>
      <c r="IN165" s="4">
        <f t="shared" si="70"/>
        <v>0.99733333333333318</v>
      </c>
      <c r="IO165" s="4">
        <f t="shared" si="71"/>
        <v>5.5637222222222213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r=0.3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r=0.3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>
        <v>0.66110000000000002</v>
      </c>
      <c r="BG166" s="5">
        <v>0.75109999999999999</v>
      </c>
      <c r="BH166" s="5">
        <v>0.2661</v>
      </c>
      <c r="BI166" s="5">
        <v>1.43E-2</v>
      </c>
      <c r="BJ166" s="5">
        <v>0.83</v>
      </c>
      <c r="BK166" s="5">
        <v>0.39040000000000002</v>
      </c>
      <c r="BL166" s="5">
        <v>1</v>
      </c>
      <c r="BM166" s="5">
        <v>5.2957999999999998</v>
      </c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10"/>
      <c r="CU166" s="10"/>
      <c r="CV166" s="10"/>
      <c r="CW166" s="10"/>
      <c r="CX166" s="10"/>
      <c r="CY166" s="10"/>
      <c r="CZ166" s="10"/>
      <c r="DA166" s="10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0.63360000000000005</v>
      </c>
      <c r="EA166" s="4">
        <v>0.69469999999999998</v>
      </c>
      <c r="EB166" s="4">
        <v>0.3009</v>
      </c>
      <c r="EC166" s="4">
        <v>7.6E-3</v>
      </c>
      <c r="ED166" s="4">
        <v>0.85309999999999997</v>
      </c>
      <c r="EE166" s="4">
        <v>0.40050000000000002</v>
      </c>
      <c r="EF166" s="4">
        <v>1</v>
      </c>
      <c r="EG166" s="4">
        <v>6.8834</v>
      </c>
      <c r="EH166" s="5">
        <v>0.66059999999999997</v>
      </c>
      <c r="EI166" s="5">
        <v>0.75039999999999996</v>
      </c>
      <c r="EJ166" s="5">
        <v>0.26929999999999998</v>
      </c>
      <c r="EK166" s="5">
        <v>1.43E-2</v>
      </c>
      <c r="EL166" s="5">
        <v>0.83009999999999995</v>
      </c>
      <c r="EM166" s="5">
        <v>0.39100000000000001</v>
      </c>
      <c r="EN166" s="5">
        <v>1</v>
      </c>
      <c r="EO166" s="5">
        <v>6.2607999999999997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0.66762222222222223</v>
      </c>
      <c r="II166" s="4">
        <f t="shared" si="65"/>
        <v>0.77027777777777784</v>
      </c>
      <c r="IJ166" s="4">
        <f t="shared" si="66"/>
        <v>0.25817777777777784</v>
      </c>
      <c r="IK166" s="4">
        <f t="shared" si="67"/>
        <v>1.9955555555555556E-2</v>
      </c>
      <c r="IL166" s="4">
        <f t="shared" si="68"/>
        <v>0.80044444444444451</v>
      </c>
      <c r="IM166" s="4">
        <f t="shared" si="69"/>
        <v>0.39396666666666674</v>
      </c>
      <c r="IN166" s="4">
        <f t="shared" si="70"/>
        <v>0.99741111111111125</v>
      </c>
      <c r="IO166" s="4">
        <f t="shared" si="71"/>
        <v>5.2349333333333341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r=0.3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>
        <v>0.63890000000000002</v>
      </c>
      <c r="BG167" s="5">
        <v>0.70720000000000005</v>
      </c>
      <c r="BH167" s="5">
        <v>0.27779999999999999</v>
      </c>
      <c r="BI167" s="5">
        <v>9.1999999999999998E-3</v>
      </c>
      <c r="BJ167" s="5">
        <v>0.86339999999999995</v>
      </c>
      <c r="BK167" s="5">
        <v>0.62990000000000002</v>
      </c>
      <c r="BL167" s="5">
        <v>1</v>
      </c>
      <c r="BM167" s="5">
        <v>4.8053999999999997</v>
      </c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10"/>
      <c r="CU167" s="10"/>
      <c r="CV167" s="10"/>
      <c r="CW167" s="10"/>
      <c r="CX167" s="10"/>
      <c r="CY167" s="10"/>
      <c r="CZ167" s="10"/>
      <c r="DA167" s="10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>
        <v>0.62970000000000004</v>
      </c>
      <c r="EN167" s="5">
        <v>1</v>
      </c>
      <c r="EO167" s="5">
        <v>6.2828999999999997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0.64788750000000006</v>
      </c>
      <c r="II167" s="4">
        <f t="shared" si="65"/>
        <v>0.72991249999999996</v>
      </c>
      <c r="IJ167" s="4">
        <f t="shared" si="66"/>
        <v>0.26156250000000003</v>
      </c>
      <c r="IK167" s="4">
        <f t="shared" si="67"/>
        <v>1.44125E-2</v>
      </c>
      <c r="IL167" s="4">
        <f t="shared" si="68"/>
        <v>0.83100000000000007</v>
      </c>
      <c r="IM167" s="4">
        <f t="shared" si="69"/>
        <v>0.62980000000000003</v>
      </c>
      <c r="IN167" s="4">
        <f t="shared" si="70"/>
        <v>0.997</v>
      </c>
      <c r="IO167" s="4">
        <f t="shared" si="71"/>
        <v>4.9921125000000002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k=10,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>
        <v>0.64219999999999999</v>
      </c>
      <c r="BG168" s="5">
        <v>0.71160000000000001</v>
      </c>
      <c r="BH168" s="5">
        <v>0.27</v>
      </c>
      <c r="BI168" s="5">
        <v>1.01E-2</v>
      </c>
      <c r="BJ168" s="5">
        <v>0.8538</v>
      </c>
      <c r="BK168" s="5">
        <v>0.56779999999999997</v>
      </c>
      <c r="BL168" s="5">
        <v>1</v>
      </c>
      <c r="BM168" s="5">
        <v>4.7850999999999999</v>
      </c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>
        <v>0.64219999999999999</v>
      </c>
      <c r="EI168" s="5">
        <v>0.71240000000000003</v>
      </c>
      <c r="EJ168" s="5">
        <v>0.27389999999999998</v>
      </c>
      <c r="EK168" s="5">
        <v>1.01E-2</v>
      </c>
      <c r="EL168" s="5">
        <v>0.85350000000000004</v>
      </c>
      <c r="EM168" s="5">
        <v>0.56730000000000003</v>
      </c>
      <c r="EN168" s="5">
        <v>1</v>
      </c>
      <c r="EO168" s="5">
        <v>5.9450000000000003</v>
      </c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0.6537857142857143</v>
      </c>
      <c r="II168" s="4">
        <f t="shared" si="65"/>
        <v>0.74174285714285715</v>
      </c>
      <c r="IJ168" s="4">
        <f t="shared" si="66"/>
        <v>0.25121428571428572</v>
      </c>
      <c r="IK168" s="4">
        <f t="shared" si="67"/>
        <v>1.7285714285714286E-2</v>
      </c>
      <c r="IL168" s="4">
        <f t="shared" si="68"/>
        <v>0.81027142857142853</v>
      </c>
      <c r="IM168" s="4">
        <f t="shared" si="69"/>
        <v>0.56755</v>
      </c>
      <c r="IN168" s="4">
        <f t="shared" si="70"/>
        <v>0.99629999999999996</v>
      </c>
      <c r="IO168" s="4">
        <f t="shared" si="71"/>
        <v>4.7566571428571427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str" cm="1">
        <f t="array" aca="1" ref="IU168" ca="1">CONCATENATE(INDIRECT(ADDRESS(1,MATCH(_xlfn.MAXIFS(B168:IG168,metrics.rec,"Coverage"),B168:IG168,0)+1)), ", ", INDIRECT(ADDRESS(2,MATCH(_xlfn.MAXIFS(B168:IG168,metrics.rec,"Coverage"),B168:IG168,0)+1)))</f>
        <v>k=10, r=0.5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>
        <v>0.64070000000000005</v>
      </c>
      <c r="BG169" s="5">
        <v>0.71030000000000004</v>
      </c>
      <c r="BH169" s="5">
        <v>0.27960000000000002</v>
      </c>
      <c r="BI169" s="5">
        <v>8.8999999999999999E-3</v>
      </c>
      <c r="BJ169" s="5">
        <v>0.86199999999999999</v>
      </c>
      <c r="BK169" s="5">
        <v>0.65539999999999998</v>
      </c>
      <c r="BL169" s="5">
        <v>1</v>
      </c>
      <c r="BM169" s="5">
        <v>5.0415000000000001</v>
      </c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>
        <v>0.64129999999999998</v>
      </c>
      <c r="EI169" s="5">
        <v>0.71189999999999998</v>
      </c>
      <c r="EJ169" s="5">
        <v>0.2792</v>
      </c>
      <c r="EK169" s="5">
        <v>8.8999999999999999E-3</v>
      </c>
      <c r="EL169" s="5">
        <v>0.86140000000000005</v>
      </c>
      <c r="EM169" s="5">
        <v>0.65549999999999997</v>
      </c>
      <c r="EN169" s="5">
        <v>1</v>
      </c>
      <c r="EO169" s="5">
        <v>6.3026999999999997</v>
      </c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0.65428571428571425</v>
      </c>
      <c r="II169" s="4">
        <f t="shared" si="65"/>
        <v>0.745</v>
      </c>
      <c r="IJ169" s="4">
        <f t="shared" si="66"/>
        <v>0.25812857142857143</v>
      </c>
      <c r="IK169" s="4">
        <f t="shared" si="67"/>
        <v>1.0942857142857145E-2</v>
      </c>
      <c r="IL169" s="4">
        <f t="shared" si="68"/>
        <v>0.83981428571428574</v>
      </c>
      <c r="IM169" s="4">
        <f t="shared" si="69"/>
        <v>0.65544999999999998</v>
      </c>
      <c r="IN169" s="4">
        <f t="shared" si="70"/>
        <v>0.99770000000000003</v>
      </c>
      <c r="IO169" s="4">
        <f t="shared" si="71"/>
        <v>5.0293714285714284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str" cm="1">
        <f t="array" aca="1" ref="IU169" ca="1">CONCATENATE(INDIRECT(ADDRESS(1,MATCH(_xlfn.MAXIFS(B169:IG169,metrics.rec,"Coverage"),B169:IG169,0)+1)), ", ", INDIRECT(ADDRESS(2,MATCH(_xlfn.MAXIFS(B169:IG169,metrics.rec,"Coverage"),B169:IG169,0)+1)))</f>
        <v>k=20, r=0.5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>
        <v>0.63749999999999996</v>
      </c>
      <c r="BG170" s="5">
        <v>0.70479999999999998</v>
      </c>
      <c r="BH170" s="5">
        <v>0.28189999999999998</v>
      </c>
      <c r="BI170" s="5">
        <v>9.1999999999999998E-3</v>
      </c>
      <c r="BJ170" s="5">
        <v>0.8659</v>
      </c>
      <c r="BK170" s="5">
        <v>0.63190000000000002</v>
      </c>
      <c r="BL170" s="5">
        <v>1</v>
      </c>
      <c r="BM170" s="5">
        <v>4.8498999999999999</v>
      </c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>
        <v>0.63790000000000002</v>
      </c>
      <c r="EI170" s="5">
        <v>0.70589999999999997</v>
      </c>
      <c r="EJ170" s="5">
        <v>0.2802</v>
      </c>
      <c r="EK170" s="5">
        <v>9.1999999999999998E-3</v>
      </c>
      <c r="EL170" s="5">
        <v>0.8659</v>
      </c>
      <c r="EM170" s="5">
        <v>0.63190000000000002</v>
      </c>
      <c r="EN170" s="5">
        <v>1</v>
      </c>
      <c r="EO170" s="5">
        <v>5.7157</v>
      </c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0.64811428571428575</v>
      </c>
      <c r="II170" s="4">
        <f t="shared" si="65"/>
        <v>0.73162857142857141</v>
      </c>
      <c r="IJ170" s="4">
        <f t="shared" si="66"/>
        <v>0.26291428571428571</v>
      </c>
      <c r="IK170" s="4">
        <f t="shared" si="67"/>
        <v>1.5142857142857142E-2</v>
      </c>
      <c r="IL170" s="4">
        <f t="shared" si="68"/>
        <v>0.82914285714285718</v>
      </c>
      <c r="IM170" s="4">
        <f t="shared" si="69"/>
        <v>0.63190000000000002</v>
      </c>
      <c r="IN170" s="4">
        <f t="shared" si="70"/>
        <v>0.99657142857142855</v>
      </c>
      <c r="IO170" s="4">
        <f t="shared" si="71"/>
        <v>4.8034999999999997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str" cm="1">
        <f t="array" aca="1" ref="IU170" ca="1">CONCATENATE(INDIRECT(ADDRESS(1,MATCH(_xlfn.MAXIFS(B170:IG170,metrics.rec,"Coverage"),B170:IG170,0)+1)), ", ", INDIRECT(ADDRESS(2,MATCH(_xlfn.MAXIFS(B170:IG170,metrics.rec,"Coverage"),B170:IG170,0)+1)))</f>
        <v>k=10, r=0.5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>
        <v>0.63100000000000001</v>
      </c>
      <c r="BG171" s="5">
        <v>0.69679999999999997</v>
      </c>
      <c r="BH171" s="5">
        <v>0.27850000000000003</v>
      </c>
      <c r="BI171" s="5">
        <v>8.8999999999999999E-3</v>
      </c>
      <c r="BJ171" s="5">
        <v>0.86180000000000001</v>
      </c>
      <c r="BK171" s="5">
        <v>0.65429999999999999</v>
      </c>
      <c r="BL171" s="5">
        <v>1</v>
      </c>
      <c r="BM171" s="5">
        <v>4.9189999999999996</v>
      </c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>
        <v>0.63149999999999995</v>
      </c>
      <c r="EI171" s="5">
        <v>0.69730000000000003</v>
      </c>
      <c r="EJ171" s="5">
        <v>0.27879999999999999</v>
      </c>
      <c r="EK171" s="5">
        <v>8.8999999999999999E-3</v>
      </c>
      <c r="EL171" s="5">
        <v>0.86199999999999999</v>
      </c>
      <c r="EM171" s="5">
        <v>0.65449999999999997</v>
      </c>
      <c r="EN171" s="5">
        <v>1</v>
      </c>
      <c r="EO171" s="5">
        <v>5.7455999999999996</v>
      </c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0.64665714285714293</v>
      </c>
      <c r="II171" s="4">
        <f t="shared" si="65"/>
        <v>0.7359</v>
      </c>
      <c r="IJ171" s="4">
        <f t="shared" si="66"/>
        <v>0.2584285714285714</v>
      </c>
      <c r="IK171" s="4">
        <f t="shared" si="67"/>
        <v>1.0900000000000002E-2</v>
      </c>
      <c r="IL171" s="4">
        <f t="shared" si="68"/>
        <v>0.83905714285714283</v>
      </c>
      <c r="IM171" s="4">
        <f t="shared" si="69"/>
        <v>0.65439999999999998</v>
      </c>
      <c r="IN171" s="4">
        <f t="shared" si="70"/>
        <v>0.99770000000000003</v>
      </c>
      <c r="IO171" s="4">
        <f t="shared" si="71"/>
        <v>4.8388857142857145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str" cm="1">
        <f t="array" aca="1" ref="IU171" ca="1">CONCATENATE(INDIRECT(ADDRESS(1,MATCH(_xlfn.MAXIFS(B171:IG171,metrics.rec,"Coverage"),B171:IG171,0)+1)), ", ", INDIRECT(ADDRESS(2,MATCH(_xlfn.MAXIFS(B171:IG171,metrics.rec,"Coverage"),B171:IG171,0)+1)))</f>
        <v>k=20, r=0.5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>
        <v>0.63280000000000003</v>
      </c>
      <c r="BG172" s="5">
        <v>0.70030000000000003</v>
      </c>
      <c r="BH172" s="5">
        <v>0.27760000000000001</v>
      </c>
      <c r="BI172" s="5">
        <v>8.8999999999999999E-3</v>
      </c>
      <c r="BJ172" s="5">
        <v>0.86180000000000001</v>
      </c>
      <c r="BK172" s="5">
        <v>0.65390000000000004</v>
      </c>
      <c r="BL172" s="5">
        <v>1</v>
      </c>
      <c r="BM172" s="5">
        <v>4.9812000000000003</v>
      </c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>
        <v>0.6331</v>
      </c>
      <c r="EI172" s="5">
        <v>0.70040000000000002</v>
      </c>
      <c r="EJ172" s="5">
        <v>0.27729999999999999</v>
      </c>
      <c r="EK172" s="5">
        <v>8.8999999999999999E-3</v>
      </c>
      <c r="EL172" s="5">
        <v>0.8619</v>
      </c>
      <c r="EM172" s="5">
        <v>0.6542</v>
      </c>
      <c r="EN172" s="5">
        <v>1</v>
      </c>
      <c r="EO172" s="5">
        <v>5.8292000000000002</v>
      </c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0.64822857142857149</v>
      </c>
      <c r="II172" s="4">
        <f t="shared" si="65"/>
        <v>0.73880000000000001</v>
      </c>
      <c r="IJ172" s="4">
        <f t="shared" si="66"/>
        <v>0.25757142857142856</v>
      </c>
      <c r="IK172" s="4">
        <f t="shared" si="67"/>
        <v>1.0900000000000002E-2</v>
      </c>
      <c r="IL172" s="4">
        <f t="shared" si="68"/>
        <v>0.83912857142857145</v>
      </c>
      <c r="IM172" s="4">
        <f t="shared" si="69"/>
        <v>0.65405000000000002</v>
      </c>
      <c r="IN172" s="4">
        <f t="shared" si="70"/>
        <v>0.99770000000000003</v>
      </c>
      <c r="IO172" s="4">
        <f t="shared" si="71"/>
        <v>4.8644857142857143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str" cm="1">
        <f t="array" aca="1" ref="IU172" ca="1">CONCATENATE(INDIRECT(ADDRESS(1,MATCH(_xlfn.MAXIFS(B172:IG172,metrics.rec,"Coverage"),B172:IG172,0)+1)), ", ", INDIRECT(ADDRESS(2,MATCH(_xlfn.MAXIFS(B172:IG172,metrics.rec,"Coverage"),B172:IG172,0)+1)))</f>
        <v>k=20, r=0.5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>
        <v>0.63829999999999998</v>
      </c>
      <c r="BG173" s="5">
        <v>0.70650000000000002</v>
      </c>
      <c r="BH173" s="5">
        <v>0.27929999999999999</v>
      </c>
      <c r="BI173" s="5">
        <v>8.8000000000000005E-3</v>
      </c>
      <c r="BJ173" s="5">
        <v>0.8629</v>
      </c>
      <c r="BK173" s="5">
        <v>0.65739999999999998</v>
      </c>
      <c r="BL173" s="5">
        <v>1</v>
      </c>
      <c r="BM173" s="5">
        <v>4.9359999999999999</v>
      </c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>
        <v>0.63870000000000005</v>
      </c>
      <c r="EI173" s="5">
        <v>0.7077</v>
      </c>
      <c r="EJ173" s="5">
        <v>0.28000000000000003</v>
      </c>
      <c r="EK173" s="5">
        <v>8.8000000000000005E-3</v>
      </c>
      <c r="EL173" s="5">
        <v>0.86240000000000006</v>
      </c>
      <c r="EM173" s="5">
        <v>0.65769999999999995</v>
      </c>
      <c r="EN173" s="5">
        <v>1</v>
      </c>
      <c r="EO173" s="5">
        <v>5.9870999999999999</v>
      </c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0.65204285714285715</v>
      </c>
      <c r="II173" s="4">
        <f t="shared" si="65"/>
        <v>0.74174285714285715</v>
      </c>
      <c r="IJ173" s="4">
        <f t="shared" si="66"/>
        <v>0.25758571428571425</v>
      </c>
      <c r="IK173" s="4">
        <f t="shared" si="67"/>
        <v>1.0914285714285715E-2</v>
      </c>
      <c r="IL173" s="4">
        <f t="shared" si="68"/>
        <v>0.84079999999999999</v>
      </c>
      <c r="IM173" s="4">
        <f t="shared" si="69"/>
        <v>0.65754999999999997</v>
      </c>
      <c r="IN173" s="4">
        <f t="shared" si="70"/>
        <v>0.99770000000000003</v>
      </c>
      <c r="IO173" s="4">
        <f t="shared" si="71"/>
        <v>4.8474857142857148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str" cm="1">
        <f t="array" aca="1" ref="IU173" ca="1">CONCATENATE(INDIRECT(ADDRESS(1,MATCH(_xlfn.MAXIFS(B173:IG173,metrics.rec,"Coverage"),B173:IG173,0)+1)), ", ", INDIRECT(ADDRESS(2,MATCH(_xlfn.MAXIFS(B173:IG173,metrics.rec,"Coverage"),B173:IG173,0)+1)))</f>
        <v>k=20, r=0.5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>
        <v>0.63990000000000002</v>
      </c>
      <c r="BG174" s="5">
        <v>0.70950000000000002</v>
      </c>
      <c r="BH174" s="5">
        <v>0.27839999999999998</v>
      </c>
      <c r="BI174" s="5">
        <v>8.8999999999999999E-3</v>
      </c>
      <c r="BJ174" s="5">
        <v>0.86240000000000006</v>
      </c>
      <c r="BK174" s="5">
        <v>0.65649999999999997</v>
      </c>
      <c r="BL174" s="5">
        <v>1</v>
      </c>
      <c r="BM174" s="5">
        <v>5.0006000000000004</v>
      </c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>
        <v>0.64039999999999997</v>
      </c>
      <c r="EI174" s="5">
        <v>0.71099999999999997</v>
      </c>
      <c r="EJ174" s="5">
        <v>0.27829999999999999</v>
      </c>
      <c r="EK174" s="5">
        <v>8.8999999999999999E-3</v>
      </c>
      <c r="EL174" s="5">
        <v>0.86209999999999998</v>
      </c>
      <c r="EM174" s="5">
        <v>0.65659999999999996</v>
      </c>
      <c r="EN174" s="5">
        <v>1</v>
      </c>
      <c r="EO174" s="5">
        <v>6.3358999999999996</v>
      </c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0.65349999999999997</v>
      </c>
      <c r="II174" s="4">
        <f t="shared" si="65"/>
        <v>0.74437142857142857</v>
      </c>
      <c r="IJ174" s="4">
        <f t="shared" si="66"/>
        <v>0.25687142857142853</v>
      </c>
      <c r="IK174" s="4">
        <f t="shared" si="67"/>
        <v>1.0942857142857145E-2</v>
      </c>
      <c r="IL174" s="4">
        <f t="shared" si="68"/>
        <v>0.84045714285714279</v>
      </c>
      <c r="IM174" s="4">
        <f t="shared" si="69"/>
        <v>0.65654999999999997</v>
      </c>
      <c r="IN174" s="4">
        <f t="shared" si="70"/>
        <v>0.99770000000000003</v>
      </c>
      <c r="IO174" s="4">
        <f t="shared" si="71"/>
        <v>5.0256857142857152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str" cm="1">
        <f t="array" aca="1" ref="IU174" ca="1">CONCATENATE(INDIRECT(ADDRESS(1,MATCH(_xlfn.MAXIFS(B174:IG174,metrics.rec,"Coverage"),B174:IG174,0)+1)), ", ", INDIRECT(ADDRESS(2,MATCH(_xlfn.MAXIFS(B174:IG174,metrics.rec,"Coverage"),B174:IG174,0)+1)))</f>
        <v>k=20, r=0.5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>
        <v>0.63419999999999999</v>
      </c>
      <c r="BG175" s="5">
        <v>0.69869999999999999</v>
      </c>
      <c r="BH175" s="5">
        <v>0.28349999999999997</v>
      </c>
      <c r="BI175" s="5">
        <v>8.8999999999999999E-3</v>
      </c>
      <c r="BJ175" s="5">
        <v>0.86260000000000003</v>
      </c>
      <c r="BK175" s="5">
        <v>0.65539999999999998</v>
      </c>
      <c r="BL175" s="5">
        <v>1</v>
      </c>
      <c r="BM175" s="5">
        <v>4.9085999999999999</v>
      </c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>
        <v>0.63490000000000002</v>
      </c>
      <c r="EI175" s="5">
        <v>0.70040000000000002</v>
      </c>
      <c r="EJ175" s="5">
        <v>0.28439999999999999</v>
      </c>
      <c r="EK175" s="5">
        <v>8.8999999999999999E-3</v>
      </c>
      <c r="EL175" s="5">
        <v>0.86199999999999999</v>
      </c>
      <c r="EM175" s="5">
        <v>0.65559999999999996</v>
      </c>
      <c r="EN175" s="5">
        <v>1</v>
      </c>
      <c r="EO175" s="5">
        <v>6.2488999999999999</v>
      </c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0.64911428571428564</v>
      </c>
      <c r="II175" s="4">
        <f t="shared" si="65"/>
        <v>0.73635714285714282</v>
      </c>
      <c r="IJ175" s="4">
        <f t="shared" si="66"/>
        <v>0.26215714285714287</v>
      </c>
      <c r="IK175" s="4">
        <f t="shared" si="67"/>
        <v>1.092857142857143E-2</v>
      </c>
      <c r="IL175" s="4">
        <f t="shared" si="68"/>
        <v>0.83998571428571445</v>
      </c>
      <c r="IM175" s="4">
        <f t="shared" si="69"/>
        <v>0.65549999999999997</v>
      </c>
      <c r="IN175" s="4">
        <f t="shared" si="70"/>
        <v>0.99770000000000003</v>
      </c>
      <c r="IO175" s="4">
        <f t="shared" si="71"/>
        <v>4.9470714285714283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str" cm="1">
        <f t="array" aca="1" ref="IU175" ca="1">CONCATENATE(INDIRECT(ADDRESS(1,MATCH(_xlfn.MAXIFS(B175:IG175,metrics.rec,"Coverage"),B175:IG175,0)+1)), ", ", INDIRECT(ADDRESS(2,MATCH(_xlfn.MAXIFS(B175:IG175,metrics.rec,"Coverage"),B175:IG175,0)+1)))</f>
        <v>k=20, r=0.5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>
        <v>0.63590000000000002</v>
      </c>
      <c r="BG176" s="5">
        <v>0.70189999999999997</v>
      </c>
      <c r="BH176" s="5">
        <v>0.2838</v>
      </c>
      <c r="BI176" s="5">
        <v>8.8999999999999999E-3</v>
      </c>
      <c r="BJ176" s="5">
        <v>0.86219999999999997</v>
      </c>
      <c r="BK176" s="5">
        <v>0.65449999999999997</v>
      </c>
      <c r="BL176" s="5">
        <v>1</v>
      </c>
      <c r="BM176" s="5">
        <v>4.9447999999999999</v>
      </c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>
        <v>0.63660000000000005</v>
      </c>
      <c r="EI176" s="5">
        <v>0.70399999999999996</v>
      </c>
      <c r="EJ176" s="5">
        <v>0.28410000000000002</v>
      </c>
      <c r="EK176" s="5">
        <v>8.8999999999999999E-3</v>
      </c>
      <c r="EL176" s="5">
        <v>0.86160000000000003</v>
      </c>
      <c r="EM176" s="5">
        <v>0.65480000000000005</v>
      </c>
      <c r="EN176" s="5">
        <v>1</v>
      </c>
      <c r="EO176" s="5">
        <v>5.9119999999999999</v>
      </c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0.65052857142857146</v>
      </c>
      <c r="II176" s="4">
        <f t="shared" si="65"/>
        <v>0.73899999999999988</v>
      </c>
      <c r="IJ176" s="4">
        <f t="shared" si="66"/>
        <v>0.26197142857142858</v>
      </c>
      <c r="IK176" s="4">
        <f t="shared" si="67"/>
        <v>1.092857142857143E-2</v>
      </c>
      <c r="IL176" s="4">
        <f t="shared" si="68"/>
        <v>0.83957142857142852</v>
      </c>
      <c r="IM176" s="4">
        <f t="shared" si="69"/>
        <v>0.65464999999999995</v>
      </c>
      <c r="IN176" s="4">
        <f t="shared" si="70"/>
        <v>0.99770000000000003</v>
      </c>
      <c r="IO176" s="4">
        <f t="shared" si="71"/>
        <v>4.9104714285714284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str" cm="1">
        <f t="array" aca="1" ref="IU176" ca="1">CONCATENATE(INDIRECT(ADDRESS(1,MATCH(_xlfn.MAXIFS(B176:IG176,metrics.rec,"Coverage"),B176:IG176,0)+1)), ", ", INDIRECT(ADDRESS(2,MATCH(_xlfn.MAXIFS(B176:IG176,metrics.rec,"Coverage"),B176:IG176,0)+1)))</f>
        <v>k=20, r=0.5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>
        <v>0.63319999999999999</v>
      </c>
      <c r="BG177" s="5">
        <v>0.69940000000000002</v>
      </c>
      <c r="BH177" s="5">
        <v>0.27800000000000002</v>
      </c>
      <c r="BI177" s="5">
        <v>9.2999999999999992E-3</v>
      </c>
      <c r="BJ177" s="5">
        <v>0.86050000000000004</v>
      </c>
      <c r="BK177" s="5">
        <v>0.62549999999999994</v>
      </c>
      <c r="BL177" s="5">
        <v>1</v>
      </c>
      <c r="BM177" s="5">
        <v>5.1158000000000001</v>
      </c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0.63300000000000001</v>
      </c>
      <c r="CU177" s="4">
        <v>0.69779999999999998</v>
      </c>
      <c r="CV177" s="4">
        <v>0.28100000000000003</v>
      </c>
      <c r="CW177" s="4">
        <v>9.2999999999999992E-3</v>
      </c>
      <c r="CX177" s="4">
        <v>0.8589</v>
      </c>
      <c r="CY177" s="4">
        <v>0.62470000000000003</v>
      </c>
      <c r="CZ177" s="4">
        <v>1</v>
      </c>
      <c r="DA177" s="4">
        <v>5.1894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0.6331</v>
      </c>
      <c r="II177" s="4">
        <f t="shared" ref="II177" si="73">AVERAGEIFS(B177:IG177,metrics.rec,"MSE")</f>
        <v>0.6986</v>
      </c>
      <c r="IJ177" s="4">
        <f t="shared" ref="IJ177" si="74">AVERAGEIFS(B177:IG177,metrics.rec,"R")</f>
        <v>0.27950000000000003</v>
      </c>
      <c r="IK177" s="4">
        <f t="shared" ref="IK177" si="75">AVERAGEIFS(B177:IG177,metrics.rec,"Precision")</f>
        <v>9.2999999999999992E-3</v>
      </c>
      <c r="IL177" s="4">
        <f t="shared" ref="IL177" si="76">AVERAGEIFS(B177:IG177,metrics.rec,"Recall")</f>
        <v>0.85970000000000002</v>
      </c>
      <c r="IM177" s="4">
        <f t="shared" ref="IM177" si="77">AVERAGEIFS(B177:IG177,metrics.rec,"Coverage")</f>
        <v>0.62509999999999999</v>
      </c>
      <c r="IN177" s="4">
        <f t="shared" ref="IN177" si="78">AVERAGEIFS(B177:IG177,metrics.rec,"Recatio")</f>
        <v>1</v>
      </c>
      <c r="IO177" s="4">
        <f t="shared" ref="IO177" si="79">AVERAGEIFS(B177:IG177,metrics.rec,"Time")</f>
        <v>5.1525999999999996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k=15,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k=15,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k=15,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k=10,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k=10,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>
        <v>0.63439999999999996</v>
      </c>
      <c r="BG178" s="5">
        <v>0.69830000000000003</v>
      </c>
      <c r="BH178" s="5">
        <v>0.28449999999999998</v>
      </c>
      <c r="BI178" s="5">
        <v>9.1999999999999998E-3</v>
      </c>
      <c r="BJ178" s="5">
        <v>0.86250000000000004</v>
      </c>
      <c r="BK178" s="5">
        <v>0.62870000000000004</v>
      </c>
      <c r="BL178" s="5">
        <v>1</v>
      </c>
      <c r="BM178" s="5">
        <v>4.8269000000000002</v>
      </c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>
        <f t="shared" ref="IH178" si="80">AVERAGEIFS(B178:IG178,metrics.rec,"MAE")</f>
        <v>0.63439999999999996</v>
      </c>
      <c r="II178" s="4">
        <f t="shared" ref="II178" si="81">AVERAGEIFS(B178:IG178,metrics.rec,"MSE")</f>
        <v>0.69830000000000003</v>
      </c>
      <c r="IJ178" s="4">
        <f t="shared" ref="IJ178" si="82">AVERAGEIFS(B178:IG178,metrics.rec,"R")</f>
        <v>0.28449999999999998</v>
      </c>
      <c r="IK178" s="4">
        <f t="shared" ref="IK178" si="83">AVERAGEIFS(B178:IG178,metrics.rec,"Precision")</f>
        <v>9.1999999999999998E-3</v>
      </c>
      <c r="IL178" s="4">
        <f t="shared" ref="IL178" si="84">AVERAGEIFS(B178:IG178,metrics.rec,"Recall")</f>
        <v>0.86250000000000004</v>
      </c>
      <c r="IM178" s="4">
        <f t="shared" ref="IM178" si="85">AVERAGEIFS(B178:IG178,metrics.rec,"Coverage")</f>
        <v>0.62870000000000004</v>
      </c>
      <c r="IN178" s="4">
        <f t="shared" ref="IN178" si="86">AVERAGEIFS(B178:IG178,metrics.rec,"Recatio")</f>
        <v>1</v>
      </c>
      <c r="IO178" s="4">
        <f t="shared" ref="IO178" si="87">AVERAGEIFS(B178:IG178,metrics.rec,"Time")</f>
        <v>4.8269000000000002</v>
      </c>
      <c r="IP178" s="1" t="str" cm="1">
        <f t="array" aca="1" ref="IP178" ca="1">CONCATENATE(INDIRECT(ADDRESS(1,MATCH(_xlfn.MINIFS(B178:IG178,metrics.rec,"MAE"),B178:IG178,0)+1)), ", ", INDIRECT(ADDRESS(2,MATCH(_xlfn.MINIFS(B178:IG178,metrics.rec,"MAE"),B178:IG178,0)+1)))</f>
        <v>k=10, r=0.5</v>
      </c>
      <c r="IQ178" s="1" t="str" cm="1">
        <f t="array" aca="1" ref="IQ178" ca="1">CONCATENATE(INDIRECT(ADDRESS(1,MATCH(_xlfn.MINIFS(B178:IG178,metrics.rec,"MSE"),B178:IG178,0)+1)), ", ", INDIRECT(ADDRESS(2,MATCH(_xlfn.MINIFS(B178:IG178,metrics.rec,"MSE"),B178:IG178,0)+1)))</f>
        <v>k=10, r=0.5</v>
      </c>
      <c r="IR178" s="1" t="str" cm="1">
        <f t="array" aca="1" ref="IR178" ca="1">CONCATENATE(INDIRECT(ADDRESS(1,MATCH(_xlfn.MAXIFS(B178:IG178,metrics.rec,"R"),B178:IG178,0)+1)), ", ", INDIRECT(ADDRESS(2,MATCH(_xlfn.MAXIFS(B178:IG178,metrics.rec,"R"),B178:IG178,0)+1)))</f>
        <v>k=10, r=0.5</v>
      </c>
      <c r="IS178" s="1" t="str" cm="1">
        <f t="array" aca="1" ref="IS178" ca="1">CONCATENATE(INDIRECT(ADDRESS(1,MATCH(_xlfn.MAXIFS(B178:IG178,metrics.rec,"Precision"),B178:IG178,0)+1)), ", ", INDIRECT(ADDRESS(2,MATCH(_xlfn.MAXIFS(B178:IG178,metrics.rec,"Precision"),B178:IG178,0)+1)))</f>
        <v>k=10, r=0.5</v>
      </c>
      <c r="IT178" s="1" t="str" cm="1">
        <f t="array" aca="1" ref="IT178" ca="1">CONCATENATE(INDIRECT(ADDRESS(1,MATCH(_xlfn.MAXIFS(B178:IG178,metrics.rec,"Recall"),B178:IG178,0)+1)), ", ", INDIRECT(ADDRESS(2,MATCH(_xlfn.MAXIFS(B178:IG178,metrics.rec,"Recall"),B178:IG178,0)+1)))</f>
        <v>k=10, r=0.5</v>
      </c>
      <c r="IU178" s="1" t="str" cm="1">
        <f t="array" aca="1" ref="IU178" ca="1">CONCATENATE(INDIRECT(ADDRESS(1,MATCH(_xlfn.MAXIFS(B178:IG178,metrics.rec,"Coverage"),B178:IG178,0)+1)), ", ", INDIRECT(ADDRESS(2,MATCH(_xlfn.MAXIFS(B178:IG178,metrics.rec,"Coverage"),B178:IG178,0)+1)))</f>
        <v>k=10, r=0.5</v>
      </c>
      <c r="IV178" s="1" t="str" cm="1">
        <f t="array" aca="1" ref="IV178" ca="1">CONCATENATE(INDIRECT(ADDRESS(1,MATCH(_xlfn.MAXIFS(B178:IG178,metrics.rec,"Recatio"),B178:IG178,0)+1)), ", ", INDIRECT(ADDRESS(2,MATCH(_xlfn.MAXIFS(B178:IG178,metrics.rec,"Recatio"),B178:IG178,0)+1)))</f>
        <v>k=10, r=0.5</v>
      </c>
      <c r="IW178" s="1" t="str" cm="1">
        <f t="array" aca="1" ref="IW178" ca="1">CONCATENATE(INDIRECT(ADDRESS(1,MATCH(_xlfn.MINIFS(B178:IG178,metrics.rec,"Time"),B178:IG178,0)+1)), ", ", INDIRECT(ADDRESS(2,MATCH(_xlfn.MINIFS(B178:IG178,metrics.rec,"Time"),B178:IG178,0)+1)))</f>
        <v>k=10, r=0.5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>
        <v>0.6532</v>
      </c>
      <c r="BG179" s="5">
        <v>0.73480000000000001</v>
      </c>
      <c r="BH179" s="5">
        <v>0.27100000000000002</v>
      </c>
      <c r="BI179" s="5">
        <v>1.43E-2</v>
      </c>
      <c r="BJ179" s="5">
        <v>0.83150000000000002</v>
      </c>
      <c r="BK179" s="5">
        <v>0.39119999999999999</v>
      </c>
      <c r="BL179" s="5">
        <v>1</v>
      </c>
      <c r="BM179" s="5">
        <v>4.7468000000000004</v>
      </c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>
        <v>0.65290000000000004</v>
      </c>
      <c r="EI179" s="5">
        <v>0.73470000000000002</v>
      </c>
      <c r="EJ179" s="5">
        <v>0.27439999999999998</v>
      </c>
      <c r="EK179" s="5">
        <v>1.43E-2</v>
      </c>
      <c r="EL179" s="5">
        <v>0.83189999999999997</v>
      </c>
      <c r="EM179" s="5">
        <v>0.39200000000000002</v>
      </c>
      <c r="EN179" s="5">
        <v>1</v>
      </c>
      <c r="EO179" s="5">
        <v>5.9904000000000002</v>
      </c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0.66659999999999997</v>
      </c>
      <c r="II179" s="4">
        <f t="shared" si="65"/>
        <v>0.77007142857142863</v>
      </c>
      <c r="IJ179" s="4">
        <f t="shared" si="66"/>
        <v>0.25514285714285717</v>
      </c>
      <c r="IK179" s="4">
        <f t="shared" si="67"/>
        <v>2.2514285714285716E-2</v>
      </c>
      <c r="IL179" s="4">
        <f t="shared" si="68"/>
        <v>0.79014285714285715</v>
      </c>
      <c r="IM179" s="4">
        <f t="shared" si="69"/>
        <v>0.3916</v>
      </c>
      <c r="IN179" s="4">
        <f t="shared" si="70"/>
        <v>0.99667142857142854</v>
      </c>
      <c r="IO179" s="4">
        <f t="shared" si="71"/>
        <v>4.7989857142857142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str" cm="1">
        <f t="array" aca="1" ref="IU179" ca="1">CONCATENATE(INDIRECT(ADDRESS(1,MATCH(_xlfn.MAXIFS(B179:IG179,metrics.rec,"Coverage"),B179:IG179,0)+1)), ", ", INDIRECT(ADDRESS(2,MATCH(_xlfn.MAXIFS(B179:IG179,metrics.rec,"Coverage"),B179:IG179,0)+1)))</f>
        <v>k=20, r=0.5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>
        <v>0.63329999999999997</v>
      </c>
      <c r="BG180" s="5">
        <v>0.69830000000000003</v>
      </c>
      <c r="BH180" s="5">
        <v>0.27779999999999999</v>
      </c>
      <c r="BI180" s="5">
        <v>8.8999999999999999E-3</v>
      </c>
      <c r="BJ180" s="5">
        <v>0.85850000000000004</v>
      </c>
      <c r="BK180" s="5">
        <v>0.64890000000000003</v>
      </c>
      <c r="BL180" s="5">
        <v>1</v>
      </c>
      <c r="BM180" s="5">
        <v>4.9725999999999999</v>
      </c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>
        <f t="shared" si="64"/>
        <v>0.63329999999999997</v>
      </c>
      <c r="II180" s="4">
        <f t="shared" si="65"/>
        <v>0.69830000000000003</v>
      </c>
      <c r="IJ180" s="4">
        <f t="shared" si="66"/>
        <v>0.27779999999999999</v>
      </c>
      <c r="IK180" s="4">
        <f t="shared" si="67"/>
        <v>8.8999999999999999E-3</v>
      </c>
      <c r="IL180" s="4">
        <f t="shared" si="68"/>
        <v>0.85850000000000004</v>
      </c>
      <c r="IM180" s="4">
        <f t="shared" si="69"/>
        <v>0.64890000000000003</v>
      </c>
      <c r="IN180" s="4">
        <f t="shared" si="70"/>
        <v>1</v>
      </c>
      <c r="IO180" s="4">
        <f t="shared" si="71"/>
        <v>4.9725999999999999</v>
      </c>
      <c r="IP180" s="1" t="str" cm="1">
        <f t="array" aca="1" ref="IP180" ca="1">CONCATENATE(INDIRECT(ADDRESS(1,MATCH(_xlfn.MINIFS(B180:IG180,metrics.rec,"MAE"),B180:IG180,0)+1)), ", ", INDIRECT(ADDRESS(2,MATCH(_xlfn.MINIFS(B180:IG180,metrics.rec,"MAE"),B180:IG180,0)+1)))</f>
        <v>k=10, r=0.5</v>
      </c>
      <c r="IQ180" s="1" t="str" cm="1">
        <f t="array" aca="1" ref="IQ180" ca="1">CONCATENATE(INDIRECT(ADDRESS(1,MATCH(_xlfn.MINIFS(B180:IG180,metrics.rec,"MSE"),B180:IG180,0)+1)), ", ", INDIRECT(ADDRESS(2,MATCH(_xlfn.MINIFS(B180:IG180,metrics.rec,"MSE"),B180:IG180,0)+1)))</f>
        <v>k=10, r=0.5</v>
      </c>
      <c r="IR180" s="1" t="str" cm="1">
        <f t="array" aca="1" ref="IR180" ca="1">CONCATENATE(INDIRECT(ADDRESS(1,MATCH(_xlfn.MAXIFS(B180:IG180,metrics.rec,"R"),B180:IG180,0)+1)), ", ", INDIRECT(ADDRESS(2,MATCH(_xlfn.MAXIFS(B180:IG180,metrics.rec,"R"),B180:IG180,0)+1)))</f>
        <v>k=10, r=0.5</v>
      </c>
      <c r="IS180" s="1" t="str" cm="1">
        <f t="array" aca="1" ref="IS180" ca="1">CONCATENATE(INDIRECT(ADDRESS(1,MATCH(_xlfn.MAXIFS(B180:IG180,metrics.rec,"Precision"),B180:IG180,0)+1)), ", ", INDIRECT(ADDRESS(2,MATCH(_xlfn.MAXIFS(B180:IG180,metrics.rec,"Precision"),B180:IG180,0)+1)))</f>
        <v>k=10, r=0.5</v>
      </c>
      <c r="IT180" s="1" t="str" cm="1">
        <f t="array" aca="1" ref="IT180" ca="1">CONCATENATE(INDIRECT(ADDRESS(1,MATCH(_xlfn.MAXIFS(B180:IG180,metrics.rec,"Recall"),B180:IG180,0)+1)), ", ", INDIRECT(ADDRESS(2,MATCH(_xlfn.MAXIFS(B180:IG180,metrics.rec,"Recall"),B180:IG180,0)+1)))</f>
        <v>k=10, r=0.5</v>
      </c>
      <c r="IU180" s="1" t="str" cm="1">
        <f t="array" aca="1" ref="IU180" ca="1">CONCATENATE(INDIRECT(ADDRESS(1,MATCH(_xlfn.MAXIFS(B180:IG180,metrics.rec,"Coverage"),B180:IG180,0)+1)), ", ", INDIRECT(ADDRESS(2,MATCH(_xlfn.MAXIFS(B180:IG180,metrics.rec,"Coverage"),B180:IG180,0)+1)))</f>
        <v>k=10, r=0.5</v>
      </c>
      <c r="IV180" s="1" t="str" cm="1">
        <f t="array" aca="1" ref="IV180" ca="1">CONCATENATE(INDIRECT(ADDRESS(1,MATCH(_xlfn.MAXIFS(B180:IG180,metrics.rec,"Recatio"),B180:IG180,0)+1)), ", ", INDIRECT(ADDRESS(2,MATCH(_xlfn.MAXIFS(B180:IG180,metrics.rec,"Recatio"),B180:IG180,0)+1)))</f>
        <v>k=10, r=0.5</v>
      </c>
      <c r="IW180" s="1" t="str" cm="1">
        <f t="array" aca="1" ref="IW180" ca="1">CONCATENATE(INDIRECT(ADDRESS(1,MATCH(_xlfn.MINIFS(B180:IG180,metrics.rec,"Time"),B180:IG180,0)+1)), ", ", INDIRECT(ADDRESS(2,MATCH(_xlfn.MINIFS(B180:IG180,metrics.rec,"Time"),B180:IG180,0)+1)))</f>
        <v>k=10, r=0.5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>
        <v>0.63590000000000002</v>
      </c>
      <c r="BG181" s="5">
        <v>0.70109999999999995</v>
      </c>
      <c r="BH181" s="5">
        <v>0.28149999999999997</v>
      </c>
      <c r="BI181" s="5">
        <v>9.1999999999999998E-3</v>
      </c>
      <c r="BJ181" s="5">
        <v>0.86539999999999995</v>
      </c>
      <c r="BK181" s="5">
        <v>0.63170000000000004</v>
      </c>
      <c r="BL181" s="5">
        <v>1</v>
      </c>
      <c r="BM181" s="5">
        <v>4.7991000000000001</v>
      </c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>
        <f t="shared" ref="IH181" si="88">AVERAGEIFS(B181:IG181,metrics.rec,"MAE")</f>
        <v>0.63590000000000002</v>
      </c>
      <c r="II181" s="4">
        <f t="shared" ref="II181" si="89">AVERAGEIFS(B181:IG181,metrics.rec,"MSE")</f>
        <v>0.70109999999999995</v>
      </c>
      <c r="IJ181" s="4">
        <f t="shared" ref="IJ181" si="90">AVERAGEIFS(B181:IG181,metrics.rec,"R")</f>
        <v>0.28149999999999997</v>
      </c>
      <c r="IK181" s="4">
        <f t="shared" ref="IK181" si="91">AVERAGEIFS(B181:IG181,metrics.rec,"Precision")</f>
        <v>9.1999999999999998E-3</v>
      </c>
      <c r="IL181" s="4">
        <f t="shared" ref="IL181" si="92">AVERAGEIFS(B181:IG181,metrics.rec,"Recall")</f>
        <v>0.86539999999999995</v>
      </c>
      <c r="IM181" s="4">
        <f t="shared" ref="IM181" si="93">AVERAGEIFS(B181:IG181,metrics.rec,"Coverage")</f>
        <v>0.63170000000000004</v>
      </c>
      <c r="IN181" s="4">
        <f t="shared" ref="IN181" si="94">AVERAGEIFS(B181:IG181,metrics.rec,"Recatio")</f>
        <v>1</v>
      </c>
      <c r="IO181" s="4">
        <f t="shared" ref="IO181" si="95">AVERAGEIFS(B181:IG181,metrics.rec,"Time")</f>
        <v>4.7991000000000001</v>
      </c>
      <c r="IP181" s="1" t="str" cm="1">
        <f t="array" aca="1" ref="IP181" ca="1">CONCATENATE(INDIRECT(ADDRESS(1,MATCH(_xlfn.MINIFS(B181:IG181,metrics.rec,"MAE"),B181:IG181,0)+1)), ", ", INDIRECT(ADDRESS(2,MATCH(_xlfn.MINIFS(B181:IG181,metrics.rec,"MAE"),B181:IG181,0)+1)))</f>
        <v>k=10, r=0.5</v>
      </c>
      <c r="IQ181" s="1" t="str" cm="1">
        <f t="array" aca="1" ref="IQ181" ca="1">CONCATENATE(INDIRECT(ADDRESS(1,MATCH(_xlfn.MINIFS(B181:IG181,metrics.rec,"MSE"),B181:IG181,0)+1)), ", ", INDIRECT(ADDRESS(2,MATCH(_xlfn.MINIFS(B181:IG181,metrics.rec,"MSE"),B181:IG181,0)+1)))</f>
        <v>k=10, r=0.5</v>
      </c>
      <c r="IR181" s="1" t="str" cm="1">
        <f t="array" aca="1" ref="IR181" ca="1">CONCATENATE(INDIRECT(ADDRESS(1,MATCH(_xlfn.MAXIFS(B181:IG181,metrics.rec,"R"),B181:IG181,0)+1)), ", ", INDIRECT(ADDRESS(2,MATCH(_xlfn.MAXIFS(B181:IG181,metrics.rec,"R"),B181:IG181,0)+1)))</f>
        <v>k=10, r=0.5</v>
      </c>
      <c r="IS181" s="1" t="str" cm="1">
        <f t="array" aca="1" ref="IS181" ca="1">CONCATENATE(INDIRECT(ADDRESS(1,MATCH(_xlfn.MAXIFS(B181:IG181,metrics.rec,"Precision"),B181:IG181,0)+1)), ", ", INDIRECT(ADDRESS(2,MATCH(_xlfn.MAXIFS(B181:IG181,metrics.rec,"Precision"),B181:IG181,0)+1)))</f>
        <v>k=10, r=0.5</v>
      </c>
      <c r="IT181" s="1" t="str" cm="1">
        <f t="array" aca="1" ref="IT181" ca="1">CONCATENATE(INDIRECT(ADDRESS(1,MATCH(_xlfn.MAXIFS(B181:IG181,metrics.rec,"Recall"),B181:IG181,0)+1)), ", ", INDIRECT(ADDRESS(2,MATCH(_xlfn.MAXIFS(B181:IG181,metrics.rec,"Recall"),B181:IG181,0)+1)))</f>
        <v>k=10, r=0.5</v>
      </c>
      <c r="IU181" s="1" t="str" cm="1">
        <f t="array" aca="1" ref="IU181" ca="1">CONCATENATE(INDIRECT(ADDRESS(1,MATCH(_xlfn.MAXIFS(B181:IG181,metrics.rec,"Coverage"),B181:IG181,0)+1)), ", ", INDIRECT(ADDRESS(2,MATCH(_xlfn.MAXIFS(B181:IG181,metrics.rec,"Coverage"),B181:IG181,0)+1)))</f>
        <v>k=10, r=0.5</v>
      </c>
      <c r="IV181" s="1" t="str" cm="1">
        <f t="array" aca="1" ref="IV181" ca="1">CONCATENATE(INDIRECT(ADDRESS(1,MATCH(_xlfn.MAXIFS(B181:IG181,metrics.rec,"Recatio"),B181:IG181,0)+1)), ", ", INDIRECT(ADDRESS(2,MATCH(_xlfn.MAXIFS(B181:IG181,metrics.rec,"Recatio"),B181:IG181,0)+1)))</f>
        <v>k=10, r=0.5</v>
      </c>
      <c r="IW181" s="1" t="str" cm="1">
        <f t="array" aca="1" ref="IW181" ca="1">CONCATENATE(INDIRECT(ADDRESS(1,MATCH(_xlfn.MINIFS(B181:IG181,metrics.rec,"Time"),B181:IG181,0)+1)), ", ", INDIRECT(ADDRESS(2,MATCH(_xlfn.MINIFS(B181:IG181,metrics.rec,"Time"),B181:IG181,0)+1)))</f>
        <v>k=10, r=0.5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>
        <v>0.64659999999999995</v>
      </c>
      <c r="BG182" s="5">
        <v>0.72119999999999995</v>
      </c>
      <c r="BH182" s="5">
        <v>0.2676</v>
      </c>
      <c r="BI182" s="5">
        <v>1.01E-2</v>
      </c>
      <c r="BJ182" s="5">
        <v>0.85189999999999999</v>
      </c>
      <c r="BK182" s="5">
        <v>0.56599999999999995</v>
      </c>
      <c r="BL182" s="5">
        <v>1</v>
      </c>
      <c r="BM182" s="5">
        <v>5.1795</v>
      </c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0.64659999999999995</v>
      </c>
      <c r="CU182" s="4">
        <v>0.7208</v>
      </c>
      <c r="CV182" s="4">
        <v>0.2702</v>
      </c>
      <c r="CW182" s="4">
        <v>1.0200000000000001E-2</v>
      </c>
      <c r="CX182" s="4">
        <v>0.84989999999999999</v>
      </c>
      <c r="CY182" s="4">
        <v>0.56469999999999998</v>
      </c>
      <c r="CZ182" s="4">
        <v>1</v>
      </c>
      <c r="DA182" s="4">
        <v>5.1516000000000002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0.64649999999999996</v>
      </c>
      <c r="EI182" s="5">
        <v>0.72160000000000002</v>
      </c>
      <c r="EJ182" s="5">
        <v>0.27110000000000001</v>
      </c>
      <c r="EK182" s="5">
        <v>1.0200000000000001E-2</v>
      </c>
      <c r="EL182" s="5">
        <v>0.85129999999999995</v>
      </c>
      <c r="EM182" s="5">
        <v>0.5655</v>
      </c>
      <c r="EN182" s="5">
        <v>1</v>
      </c>
      <c r="EO182" s="5">
        <v>5.8247999999999998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0.65688749999999996</v>
      </c>
      <c r="II182" s="4">
        <f t="shared" si="65"/>
        <v>0.74797499999999983</v>
      </c>
      <c r="IJ182" s="4">
        <f t="shared" si="66"/>
        <v>0.2522875</v>
      </c>
      <c r="IK182" s="4">
        <f t="shared" si="67"/>
        <v>1.64125E-2</v>
      </c>
      <c r="IL182" s="4">
        <f t="shared" si="68"/>
        <v>0.81393749999999998</v>
      </c>
      <c r="IM182" s="4">
        <f t="shared" si="69"/>
        <v>0.56540000000000001</v>
      </c>
      <c r="IN182" s="4">
        <f t="shared" si="70"/>
        <v>0.9967625</v>
      </c>
      <c r="IO182" s="4">
        <f t="shared" si="71"/>
        <v>4.8780000000000001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k=10,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>
        <v>0.64270000000000005</v>
      </c>
      <c r="BG183" s="5">
        <v>0.71450000000000002</v>
      </c>
      <c r="BH183" s="5">
        <v>0.27739999999999998</v>
      </c>
      <c r="BI183" s="5">
        <v>8.8999999999999999E-3</v>
      </c>
      <c r="BJ183" s="5">
        <v>0.86050000000000004</v>
      </c>
      <c r="BK183" s="5">
        <v>0.65410000000000001</v>
      </c>
      <c r="BL183" s="5">
        <v>1</v>
      </c>
      <c r="BM183" s="5">
        <v>4.9036999999999997</v>
      </c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0.6452</v>
      </c>
      <c r="CU183" s="4">
        <v>0.72</v>
      </c>
      <c r="CV183" s="4">
        <v>0.28189999999999998</v>
      </c>
      <c r="CW183" s="4">
        <v>8.8000000000000005E-3</v>
      </c>
      <c r="CX183" s="4">
        <v>0.85309999999999997</v>
      </c>
      <c r="CY183" s="4">
        <v>0.65310000000000001</v>
      </c>
      <c r="CZ183" s="4">
        <v>1</v>
      </c>
      <c r="DA183" s="4">
        <v>5.6890000000000001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0.64339999999999997</v>
      </c>
      <c r="EI183" s="5">
        <v>0.71650000000000003</v>
      </c>
      <c r="EJ183" s="5">
        <v>0.27539999999999998</v>
      </c>
      <c r="EK183" s="5">
        <v>8.8999999999999999E-3</v>
      </c>
      <c r="EL183" s="5">
        <v>0.86029999999999995</v>
      </c>
      <c r="EM183" s="5">
        <v>0.6542</v>
      </c>
      <c r="EN183" s="5">
        <v>1</v>
      </c>
      <c r="EO183" s="5">
        <v>6.0658000000000003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0.65482499999999999</v>
      </c>
      <c r="II183" s="4">
        <f t="shared" si="65"/>
        <v>0.745425</v>
      </c>
      <c r="IJ183" s="4">
        <f t="shared" si="66"/>
        <v>0.25922499999999998</v>
      </c>
      <c r="IK183" s="4">
        <f t="shared" si="67"/>
        <v>1.0662500000000002E-2</v>
      </c>
      <c r="IL183" s="4">
        <f t="shared" si="68"/>
        <v>0.84072500000000006</v>
      </c>
      <c r="IM183" s="4">
        <f t="shared" si="69"/>
        <v>0.65379999999999994</v>
      </c>
      <c r="IN183" s="4">
        <f t="shared" si="70"/>
        <v>0.99798750000000003</v>
      </c>
      <c r="IO183" s="4">
        <f t="shared" si="71"/>
        <v>5.076925000000001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k=20,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>
        <v>0.63990000000000002</v>
      </c>
      <c r="BG184" s="5">
        <v>0.71020000000000005</v>
      </c>
      <c r="BH184" s="5">
        <v>0.27860000000000001</v>
      </c>
      <c r="BI184" s="5">
        <v>9.1999999999999998E-3</v>
      </c>
      <c r="BJ184" s="5">
        <v>0.86439999999999995</v>
      </c>
      <c r="BK184" s="5">
        <v>0.63039999999999996</v>
      </c>
      <c r="BL184" s="5">
        <v>1</v>
      </c>
      <c r="BM184" s="5">
        <v>5.0860000000000003</v>
      </c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0.63959999999999995</v>
      </c>
      <c r="CU184" s="4">
        <v>0.70930000000000004</v>
      </c>
      <c r="CV184" s="4">
        <v>0.28189999999999998</v>
      </c>
      <c r="CW184" s="4">
        <v>9.2999999999999992E-3</v>
      </c>
      <c r="CX184" s="4">
        <v>0.86280000000000001</v>
      </c>
      <c r="CY184" s="4">
        <v>0.62949999999999995</v>
      </c>
      <c r="CZ184" s="4">
        <v>1</v>
      </c>
      <c r="DA184" s="4">
        <v>5.1369999999999996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0.6401</v>
      </c>
      <c r="EI184" s="5">
        <v>0.71089999999999998</v>
      </c>
      <c r="EJ184" s="5">
        <v>0.27810000000000001</v>
      </c>
      <c r="EK184" s="5">
        <v>9.2999999999999992E-3</v>
      </c>
      <c r="EL184" s="5">
        <v>0.86429999999999996</v>
      </c>
      <c r="EM184" s="5">
        <v>0.63029999999999997</v>
      </c>
      <c r="EN184" s="5">
        <v>1</v>
      </c>
      <c r="EO184" s="5">
        <v>5.8263999999999996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0.64882499999999999</v>
      </c>
      <c r="II184" s="4">
        <f t="shared" si="65"/>
        <v>0.73280000000000001</v>
      </c>
      <c r="IJ184" s="4">
        <f t="shared" si="66"/>
        <v>0.2638875</v>
      </c>
      <c r="IK184" s="4">
        <f t="shared" si="67"/>
        <v>1.4437500000000001E-2</v>
      </c>
      <c r="IL184" s="4">
        <f t="shared" si="68"/>
        <v>0.83221250000000002</v>
      </c>
      <c r="IM184" s="4">
        <f t="shared" si="69"/>
        <v>0.63006666666666666</v>
      </c>
      <c r="IN184" s="4">
        <f t="shared" si="70"/>
        <v>0.997</v>
      </c>
      <c r="IO184" s="4">
        <f t="shared" si="71"/>
        <v>4.8860125000000005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k=10,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>
        <v>0.63249999999999995</v>
      </c>
      <c r="BG185" s="5">
        <v>0.69989999999999997</v>
      </c>
      <c r="BH185" s="5">
        <v>0.2772</v>
      </c>
      <c r="BI185" s="5">
        <v>8.8999999999999999E-3</v>
      </c>
      <c r="BJ185" s="5">
        <v>0.86099999999999999</v>
      </c>
      <c r="BK185" s="5">
        <v>0.65349999999999997</v>
      </c>
      <c r="BL185" s="5">
        <v>1</v>
      </c>
      <c r="BM185" s="5">
        <v>4.6707999999999998</v>
      </c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0.6321</v>
      </c>
      <c r="CU185" s="4">
        <v>0.69810000000000005</v>
      </c>
      <c r="CV185" s="4">
        <v>0.28050000000000003</v>
      </c>
      <c r="CW185" s="4">
        <v>8.8999999999999999E-3</v>
      </c>
      <c r="CX185" s="4">
        <v>0.85940000000000005</v>
      </c>
      <c r="CY185" s="4">
        <v>0.65259999999999996</v>
      </c>
      <c r="CZ185" s="4">
        <v>1</v>
      </c>
      <c r="DA185" s="4">
        <v>5.2183000000000002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0.63290000000000002</v>
      </c>
      <c r="EI185" s="5">
        <v>0.70030000000000003</v>
      </c>
      <c r="EJ185" s="5">
        <v>0.27600000000000002</v>
      </c>
      <c r="EK185" s="5">
        <v>8.8999999999999999E-3</v>
      </c>
      <c r="EL185" s="5">
        <v>0.86109999999999998</v>
      </c>
      <c r="EM185" s="5">
        <v>0.65369999999999995</v>
      </c>
      <c r="EN185" s="5">
        <v>1</v>
      </c>
      <c r="EO185" s="5">
        <v>5.9215999999999998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0.64597500000000008</v>
      </c>
      <c r="II185" s="4">
        <f t="shared" ref="II185:II229" si="97">AVERAGEIFS(B185:IG185,metrics.rec,"MSE")</f>
        <v>0.73360000000000003</v>
      </c>
      <c r="IJ185" s="4">
        <f t="shared" ref="IJ185:IJ229" si="98">AVERAGEIFS(B185:IG185,metrics.rec,"R")</f>
        <v>0.25982499999999997</v>
      </c>
      <c r="IK185" s="4">
        <f t="shared" ref="IK185:IK229" si="99">AVERAGEIFS(B185:IG185,metrics.rec,"Precision")</f>
        <v>1.0650000000000001E-2</v>
      </c>
      <c r="IL185" s="4">
        <f t="shared" ref="IL185:IL229" si="100">AVERAGEIFS(B185:IG185,metrics.rec,"Recall")</f>
        <v>0.84102499999999991</v>
      </c>
      <c r="IM185" s="4">
        <f t="shared" ref="IM185:IM229" si="101">AVERAGEIFS(B185:IG185,metrics.rec,"Coverage")</f>
        <v>0.65326666666666655</v>
      </c>
      <c r="IN185" s="4">
        <f t="shared" ref="IN185:IN229" si="102">AVERAGEIFS(B185:IG185,metrics.rec,"Recatio")</f>
        <v>0.99798750000000003</v>
      </c>
      <c r="IO185" s="4">
        <f t="shared" ref="IO185:IO229" si="103">AVERAGEIFS(B185:IG185,metrics.rec,"Time")</f>
        <v>4.9106499999999995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k=20,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>
        <v>0.63449999999999995</v>
      </c>
      <c r="BG186" s="5">
        <v>0.70399999999999996</v>
      </c>
      <c r="BH186" s="5">
        <v>0.27589999999999998</v>
      </c>
      <c r="BI186" s="5">
        <v>8.8999999999999999E-3</v>
      </c>
      <c r="BJ186" s="5">
        <v>0.86099999999999999</v>
      </c>
      <c r="BK186" s="5">
        <v>0.65300000000000002</v>
      </c>
      <c r="BL186" s="5">
        <v>1</v>
      </c>
      <c r="BM186" s="5">
        <v>4.8178999999999998</v>
      </c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0.6341</v>
      </c>
      <c r="CU186" s="4">
        <v>0.70209999999999995</v>
      </c>
      <c r="CV186" s="4">
        <v>0.27979999999999999</v>
      </c>
      <c r="CW186" s="4">
        <v>8.8999999999999999E-3</v>
      </c>
      <c r="CX186" s="4">
        <v>0.85929999999999995</v>
      </c>
      <c r="CY186" s="4">
        <v>0.65210000000000001</v>
      </c>
      <c r="CZ186" s="4">
        <v>1</v>
      </c>
      <c r="DA186" s="4">
        <v>5.8236999999999997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0.63480000000000003</v>
      </c>
      <c r="EI186" s="5">
        <v>0.70409999999999995</v>
      </c>
      <c r="EJ186" s="5">
        <v>0.27510000000000001</v>
      </c>
      <c r="EK186" s="5">
        <v>8.8999999999999999E-3</v>
      </c>
      <c r="EL186" s="5">
        <v>0.86099999999999999</v>
      </c>
      <c r="EM186" s="5">
        <v>0.6532</v>
      </c>
      <c r="EN186" s="5">
        <v>1</v>
      </c>
      <c r="EO186" s="5">
        <v>6.2649999999999997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0.64775000000000005</v>
      </c>
      <c r="II186" s="4">
        <f t="shared" si="97"/>
        <v>0.73691249999999986</v>
      </c>
      <c r="IJ186" s="4">
        <f t="shared" si="98"/>
        <v>0.25897500000000001</v>
      </c>
      <c r="IK186" s="4">
        <f t="shared" si="99"/>
        <v>1.0650000000000001E-2</v>
      </c>
      <c r="IL186" s="4">
        <f t="shared" si="100"/>
        <v>0.84104999999999996</v>
      </c>
      <c r="IM186" s="4">
        <f t="shared" si="101"/>
        <v>0.65276666666666661</v>
      </c>
      <c r="IN186" s="4">
        <f t="shared" si="102"/>
        <v>0.99798750000000003</v>
      </c>
      <c r="IO186" s="4">
        <f t="shared" si="103"/>
        <v>5.0374375000000002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k=20,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>
        <v>0.63980000000000004</v>
      </c>
      <c r="BG187" s="5">
        <v>0.70989999999999998</v>
      </c>
      <c r="BH187" s="5">
        <v>0.27610000000000001</v>
      </c>
      <c r="BI187" s="5">
        <v>8.8000000000000005E-3</v>
      </c>
      <c r="BJ187" s="5">
        <v>0.86160000000000003</v>
      </c>
      <c r="BK187" s="5">
        <v>0.65610000000000002</v>
      </c>
      <c r="BL187" s="5">
        <v>1</v>
      </c>
      <c r="BM187" s="5">
        <v>5.3371000000000004</v>
      </c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0.63990000000000002</v>
      </c>
      <c r="CU187" s="4">
        <v>0.70979999999999999</v>
      </c>
      <c r="CV187" s="4">
        <v>0.27939999999999998</v>
      </c>
      <c r="CW187" s="4">
        <v>8.8999999999999999E-3</v>
      </c>
      <c r="CX187" s="4">
        <v>0.86</v>
      </c>
      <c r="CY187" s="4">
        <v>0.65490000000000004</v>
      </c>
      <c r="CZ187" s="4">
        <v>1</v>
      </c>
      <c r="DA187" s="4">
        <v>6.0757000000000003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0.64029999999999998</v>
      </c>
      <c r="EI187" s="5">
        <v>0.71120000000000005</v>
      </c>
      <c r="EJ187" s="5">
        <v>0.27710000000000001</v>
      </c>
      <c r="EK187" s="5">
        <v>8.8999999999999999E-3</v>
      </c>
      <c r="EL187" s="5">
        <v>0.86119999999999997</v>
      </c>
      <c r="EM187" s="5">
        <v>0.65629999999999999</v>
      </c>
      <c r="EN187" s="5">
        <v>1</v>
      </c>
      <c r="EO187" s="5">
        <v>6.2488000000000001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0.65182499999999999</v>
      </c>
      <c r="II187" s="4">
        <f t="shared" si="97"/>
        <v>0.74055000000000004</v>
      </c>
      <c r="IJ187" s="4">
        <f t="shared" si="98"/>
        <v>0.25898749999999998</v>
      </c>
      <c r="IK187" s="4">
        <f t="shared" si="99"/>
        <v>1.0675000000000002E-2</v>
      </c>
      <c r="IL187" s="4">
        <f t="shared" si="100"/>
        <v>0.84242500000000009</v>
      </c>
      <c r="IM187" s="4">
        <f t="shared" si="101"/>
        <v>0.65576666666666661</v>
      </c>
      <c r="IN187" s="4">
        <f t="shared" si="102"/>
        <v>0.99798750000000003</v>
      </c>
      <c r="IO187" s="4">
        <f t="shared" si="103"/>
        <v>5.1008250000000004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k=20,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>
        <v>0.64170000000000005</v>
      </c>
      <c r="BG188" s="5">
        <v>0.71350000000000002</v>
      </c>
      <c r="BH188" s="5">
        <v>0.27600000000000002</v>
      </c>
      <c r="BI188" s="5">
        <v>8.8999999999999999E-3</v>
      </c>
      <c r="BJ188" s="5">
        <v>0.86109999999999998</v>
      </c>
      <c r="BK188" s="5">
        <v>0.6552</v>
      </c>
      <c r="BL188" s="5">
        <v>1</v>
      </c>
      <c r="BM188" s="5">
        <v>5.1162000000000001</v>
      </c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0.64190000000000003</v>
      </c>
      <c r="CU188" s="4">
        <v>0.71379999999999999</v>
      </c>
      <c r="CV188" s="4">
        <v>0.2802</v>
      </c>
      <c r="CW188" s="4">
        <v>8.8999999999999999E-3</v>
      </c>
      <c r="CX188" s="4">
        <v>0.85940000000000005</v>
      </c>
      <c r="CY188" s="4">
        <v>0.65400000000000003</v>
      </c>
      <c r="CZ188" s="4">
        <v>1</v>
      </c>
      <c r="DA188" s="4">
        <v>5.5732999999999997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0.64219999999999999</v>
      </c>
      <c r="EI188" s="5">
        <v>0.71489999999999998</v>
      </c>
      <c r="EJ188" s="5">
        <v>0.27629999999999999</v>
      </c>
      <c r="EK188" s="5">
        <v>8.8999999999999999E-3</v>
      </c>
      <c r="EL188" s="5">
        <v>0.86080000000000001</v>
      </c>
      <c r="EM188" s="5">
        <v>0.65539999999999998</v>
      </c>
      <c r="EN188" s="5">
        <v>1</v>
      </c>
      <c r="EO188" s="5">
        <v>6.2721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0.65349999999999997</v>
      </c>
      <c r="II188" s="4">
        <f t="shared" si="97"/>
        <v>0.74358750000000007</v>
      </c>
      <c r="IJ188" s="4">
        <f t="shared" si="98"/>
        <v>0.25871250000000001</v>
      </c>
      <c r="IK188" s="4">
        <f t="shared" si="99"/>
        <v>1.0700000000000001E-2</v>
      </c>
      <c r="IL188" s="4">
        <f t="shared" si="100"/>
        <v>0.84192500000000003</v>
      </c>
      <c r="IM188" s="4">
        <f t="shared" si="101"/>
        <v>0.65486666666666671</v>
      </c>
      <c r="IN188" s="4">
        <f t="shared" si="102"/>
        <v>0.99798750000000003</v>
      </c>
      <c r="IO188" s="4">
        <f t="shared" si="103"/>
        <v>5.0676750000000004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k=20,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>
        <v>0.63580000000000003</v>
      </c>
      <c r="BG189" s="5">
        <v>0.70209999999999995</v>
      </c>
      <c r="BH189" s="5">
        <v>0.28110000000000002</v>
      </c>
      <c r="BI189" s="5">
        <v>8.8999999999999999E-3</v>
      </c>
      <c r="BJ189" s="5">
        <v>0.86150000000000004</v>
      </c>
      <c r="BK189" s="5">
        <v>0.65429999999999999</v>
      </c>
      <c r="BL189" s="5">
        <v>1</v>
      </c>
      <c r="BM189" s="5">
        <v>4.7907999999999999</v>
      </c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0.63570000000000004</v>
      </c>
      <c r="CU189" s="4">
        <v>0.70189999999999997</v>
      </c>
      <c r="CV189" s="4">
        <v>0.28410000000000002</v>
      </c>
      <c r="CW189" s="4">
        <v>8.8999999999999999E-3</v>
      </c>
      <c r="CX189" s="4">
        <v>0.85970000000000002</v>
      </c>
      <c r="CY189" s="4">
        <v>0.6532</v>
      </c>
      <c r="CZ189" s="4">
        <v>1</v>
      </c>
      <c r="DA189" s="4">
        <v>5.5204000000000004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0.63629999999999998</v>
      </c>
      <c r="EI189" s="5">
        <v>0.70340000000000003</v>
      </c>
      <c r="EJ189" s="5">
        <v>0.28189999999999998</v>
      </c>
      <c r="EK189" s="5">
        <v>8.8999999999999999E-3</v>
      </c>
      <c r="EL189" s="5">
        <v>0.86109999999999998</v>
      </c>
      <c r="EM189" s="5">
        <v>0.65439999999999998</v>
      </c>
      <c r="EN189" s="5">
        <v>1</v>
      </c>
      <c r="EO189" s="5">
        <v>6.1967999999999996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0.64848750000000011</v>
      </c>
      <c r="II189" s="4">
        <f t="shared" si="97"/>
        <v>0.734375</v>
      </c>
      <c r="IJ189" s="4">
        <f t="shared" si="98"/>
        <v>0.26339999999999997</v>
      </c>
      <c r="IK189" s="4">
        <f t="shared" si="99"/>
        <v>1.0675000000000002E-2</v>
      </c>
      <c r="IL189" s="4">
        <f t="shared" si="100"/>
        <v>0.84172500000000006</v>
      </c>
      <c r="IM189" s="4">
        <f t="shared" si="101"/>
        <v>0.6539666666666667</v>
      </c>
      <c r="IN189" s="4">
        <f t="shared" si="102"/>
        <v>0.99798750000000003</v>
      </c>
      <c r="IO189" s="4">
        <f t="shared" si="103"/>
        <v>4.9505125000000003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k=20,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>
        <v>0.63770000000000004</v>
      </c>
      <c r="BG190" s="5">
        <v>0.70569999999999999</v>
      </c>
      <c r="BH190" s="5">
        <v>0.28100000000000003</v>
      </c>
      <c r="BI190" s="5">
        <v>8.8999999999999999E-3</v>
      </c>
      <c r="BJ190" s="5">
        <v>0.86109999999999998</v>
      </c>
      <c r="BK190" s="5">
        <v>0.65349999999999997</v>
      </c>
      <c r="BL190" s="5">
        <v>1</v>
      </c>
      <c r="BM190" s="5">
        <v>4.6894</v>
      </c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0.63759999999999994</v>
      </c>
      <c r="CU190" s="4">
        <v>0.70569999999999999</v>
      </c>
      <c r="CV190" s="4">
        <v>0.28470000000000001</v>
      </c>
      <c r="CW190" s="4">
        <v>8.8999999999999999E-3</v>
      </c>
      <c r="CX190" s="4">
        <v>0.8589</v>
      </c>
      <c r="CY190" s="4">
        <v>0.65239999999999998</v>
      </c>
      <c r="CZ190" s="4">
        <v>1</v>
      </c>
      <c r="DA190" s="4">
        <v>5.7365000000000004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0.63819999999999999</v>
      </c>
      <c r="EI190" s="5">
        <v>0.70720000000000005</v>
      </c>
      <c r="EJ190" s="5">
        <v>0.28060000000000002</v>
      </c>
      <c r="EK190" s="5">
        <v>8.8999999999999999E-3</v>
      </c>
      <c r="EL190" s="5">
        <v>0.86060000000000003</v>
      </c>
      <c r="EM190" s="5">
        <v>0.65369999999999995</v>
      </c>
      <c r="EN190" s="5">
        <v>1</v>
      </c>
      <c r="EO190" s="5">
        <v>5.9705000000000004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0.65012499999999995</v>
      </c>
      <c r="II190" s="4">
        <f t="shared" si="97"/>
        <v>0.73746250000000013</v>
      </c>
      <c r="IJ190" s="4">
        <f t="shared" si="98"/>
        <v>0.26305000000000001</v>
      </c>
      <c r="IK190" s="4">
        <f t="shared" si="99"/>
        <v>1.0675000000000002E-2</v>
      </c>
      <c r="IL190" s="4">
        <f t="shared" si="100"/>
        <v>0.84122500000000011</v>
      </c>
      <c r="IM190" s="4">
        <f t="shared" si="101"/>
        <v>0.65319999999999989</v>
      </c>
      <c r="IN190" s="4">
        <f t="shared" si="102"/>
        <v>0.99798750000000003</v>
      </c>
      <c r="IO190" s="4">
        <f t="shared" si="103"/>
        <v>4.9703500000000007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k=20,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>
        <v>0.63519999999999999</v>
      </c>
      <c r="BG191" s="5">
        <v>0.70350000000000001</v>
      </c>
      <c r="BH191" s="5">
        <v>0.27560000000000001</v>
      </c>
      <c r="BI191" s="5">
        <v>9.2999999999999992E-3</v>
      </c>
      <c r="BJ191" s="5">
        <v>0.85960000000000003</v>
      </c>
      <c r="BK191" s="5">
        <v>0.62450000000000006</v>
      </c>
      <c r="BL191" s="5">
        <v>1</v>
      </c>
      <c r="BM191" s="5">
        <v>4.8295000000000003</v>
      </c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0.63440000000000007</v>
      </c>
      <c r="II191" s="4">
        <f t="shared" ref="II191" si="105">AVERAGEIFS(B191:IG191,metrics.rec,"MSE")</f>
        <v>0.70114999999999994</v>
      </c>
      <c r="IJ191" s="4">
        <f t="shared" ref="IJ191" si="106">AVERAGEIFS(B191:IG191,metrics.rec,"R")</f>
        <v>0.27625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0.85885</v>
      </c>
      <c r="IM191" s="4">
        <f t="shared" ref="IM191" si="109">AVERAGEIFS(B191:IG191,metrics.rec,"Coverage")</f>
        <v>0.62460000000000004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5.0170000000000003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k=10,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k=10,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>
        <v>0.63580000000000003</v>
      </c>
      <c r="BG192" s="5">
        <v>0.70109999999999995</v>
      </c>
      <c r="BH192" s="5">
        <v>0.28310000000000002</v>
      </c>
      <c r="BI192" s="5">
        <v>9.2999999999999992E-3</v>
      </c>
      <c r="BJ192" s="5">
        <v>0.8619</v>
      </c>
      <c r="BK192" s="5">
        <v>0.62780000000000002</v>
      </c>
      <c r="BL192" s="5">
        <v>1</v>
      </c>
      <c r="BM192" s="5">
        <v>6.0198999999999998</v>
      </c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0.63560000000000005</v>
      </c>
      <c r="CU192" s="4">
        <v>0.70050000000000001</v>
      </c>
      <c r="CV192" s="4">
        <v>0.28520000000000001</v>
      </c>
      <c r="CW192" s="4">
        <v>9.2999999999999992E-3</v>
      </c>
      <c r="CX192" s="4">
        <v>0.8599</v>
      </c>
      <c r="CY192" s="4">
        <v>0.62680000000000002</v>
      </c>
      <c r="CZ192" s="4">
        <v>1</v>
      </c>
      <c r="DA192" s="4">
        <v>6.2542999999999997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0.63523333333333332</v>
      </c>
      <c r="II192" s="4">
        <f t="shared" ref="II192" si="113">AVERAGEIFS(B192:IG192,metrics.rec,"MSE")</f>
        <v>0.69950000000000001</v>
      </c>
      <c r="IJ192" s="4">
        <f t="shared" ref="IJ192" si="114">AVERAGEIFS(B192:IG192,metrics.rec,"R")</f>
        <v>0.28609999999999997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0.86066666666666658</v>
      </c>
      <c r="IM192" s="4">
        <f t="shared" ref="IM192" si="117">AVERAGEIFS(B192:IG192,metrics.rec,"Coverage")</f>
        <v>0.62746666666666673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5.5917666666666674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>
        <v>0.65880000000000005</v>
      </c>
      <c r="BG193" s="5">
        <v>0.74660000000000004</v>
      </c>
      <c r="BH193" s="5">
        <v>0.26910000000000001</v>
      </c>
      <c r="BI193" s="5">
        <v>1.43E-2</v>
      </c>
      <c r="BJ193" s="5">
        <v>0.83030000000000004</v>
      </c>
      <c r="BK193" s="5">
        <v>0.39019999999999999</v>
      </c>
      <c r="BL193" s="5">
        <v>1</v>
      </c>
      <c r="BM193" s="5">
        <v>4.8922999999999996</v>
      </c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0.65859999999999996</v>
      </c>
      <c r="CU193" s="4">
        <v>0.746</v>
      </c>
      <c r="CV193" s="4">
        <v>0.26860000000000001</v>
      </c>
      <c r="CW193" s="4">
        <v>1.44E-2</v>
      </c>
      <c r="CX193" s="4">
        <v>0.82930000000000004</v>
      </c>
      <c r="CY193" s="4">
        <v>0.39050000000000001</v>
      </c>
      <c r="CZ193" s="4">
        <v>1</v>
      </c>
      <c r="DA193" s="4">
        <v>6.3217999999999996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0.65810000000000002</v>
      </c>
      <c r="EI193" s="5">
        <v>0.74570000000000003</v>
      </c>
      <c r="EJ193" s="5">
        <v>0.27229999999999999</v>
      </c>
      <c r="EK193" s="5">
        <v>1.43E-2</v>
      </c>
      <c r="EL193" s="5">
        <v>0.83050000000000002</v>
      </c>
      <c r="EM193" s="5">
        <v>0.39079999999999998</v>
      </c>
      <c r="EN193" s="5">
        <v>1</v>
      </c>
      <c r="EO193" s="5">
        <v>5.4122000000000003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0.67010000000000003</v>
      </c>
      <c r="II193" s="4">
        <f t="shared" si="97"/>
        <v>0.77654999999999996</v>
      </c>
      <c r="IJ193" s="4">
        <f t="shared" si="98"/>
        <v>0.25496249999999998</v>
      </c>
      <c r="IK193" s="4">
        <f t="shared" si="99"/>
        <v>2.1500000000000002E-2</v>
      </c>
      <c r="IL193" s="4">
        <f t="shared" si="100"/>
        <v>0.79416249999999999</v>
      </c>
      <c r="IM193" s="4">
        <f t="shared" si="101"/>
        <v>0.39050000000000001</v>
      </c>
      <c r="IN193" s="4">
        <f t="shared" si="102"/>
        <v>0.99708750000000002</v>
      </c>
      <c r="IO193" s="4">
        <f t="shared" si="103"/>
        <v>4.8831249999999997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>
        <v>0.63519999999999999</v>
      </c>
      <c r="BG194" s="5">
        <v>0.70240000000000002</v>
      </c>
      <c r="BH194" s="5">
        <v>0.27560000000000001</v>
      </c>
      <c r="BI194" s="5">
        <v>8.8999999999999999E-3</v>
      </c>
      <c r="BJ194" s="5">
        <v>0.85780000000000001</v>
      </c>
      <c r="BK194" s="5">
        <v>0.64800000000000002</v>
      </c>
      <c r="BL194" s="5">
        <v>1</v>
      </c>
      <c r="BM194" s="5">
        <v>4.9802</v>
      </c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0.63454999999999995</v>
      </c>
      <c r="II194" s="4">
        <f t="shared" si="97"/>
        <v>0.70080000000000009</v>
      </c>
      <c r="IJ194" s="4">
        <f t="shared" si="98"/>
        <v>0.27634999999999998</v>
      </c>
      <c r="IK194" s="4">
        <f t="shared" si="99"/>
        <v>8.8999999999999999E-3</v>
      </c>
      <c r="IL194" s="4">
        <f t="shared" si="100"/>
        <v>0.85685</v>
      </c>
      <c r="IM194" s="4">
        <f t="shared" si="101"/>
        <v>0.6482</v>
      </c>
      <c r="IN194" s="4">
        <f t="shared" si="102"/>
        <v>1</v>
      </c>
      <c r="IO194" s="4">
        <f t="shared" si="103"/>
        <v>4.5794499999999996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k=10,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>
        <v>0.63739999999999997</v>
      </c>
      <c r="BG195" s="5">
        <v>0.70450000000000002</v>
      </c>
      <c r="BH195" s="5">
        <v>0.28060000000000002</v>
      </c>
      <c r="BI195" s="5">
        <v>9.1999999999999998E-3</v>
      </c>
      <c r="BJ195" s="5">
        <v>0.86409999999999998</v>
      </c>
      <c r="BK195" s="5">
        <v>0.63049999999999995</v>
      </c>
      <c r="BL195" s="5">
        <v>1</v>
      </c>
      <c r="BM195" s="5">
        <v>4.5307000000000004</v>
      </c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10"/>
      <c r="CU195" s="10"/>
      <c r="CV195" s="10"/>
      <c r="CW195" s="10"/>
      <c r="CX195" s="10"/>
      <c r="CY195" s="10"/>
      <c r="CZ195" s="10"/>
      <c r="DA195" s="10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0.63664999999999994</v>
      </c>
      <c r="II195" s="4">
        <f t="shared" ref="II195" si="121">AVERAGEIFS(B195:IG195,metrics.rec,"MSE")</f>
        <v>0.70235000000000003</v>
      </c>
      <c r="IJ195" s="4">
        <f t="shared" ref="IJ195" si="122">AVERAGEIFS(B195:IG195,metrics.rec,"R")</f>
        <v>0.28210000000000002</v>
      </c>
      <c r="IK195" s="4">
        <f t="shared" ref="IK195" si="123">AVERAGEIFS(B195:IG195,metrics.rec,"Precision")</f>
        <v>9.2499999999999995E-3</v>
      </c>
      <c r="IL195" s="4">
        <f t="shared" ref="IL195" si="124">AVERAGEIFS(B195:IG195,metrics.rec,"Recall")</f>
        <v>0.86329999999999996</v>
      </c>
      <c r="IM195" s="4">
        <f t="shared" ref="IM195" si="125">AVERAGEIFS(B195:IG195,metrics.rec,"Coverage")</f>
        <v>0.63044999999999995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4.9801500000000001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k=10,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>
        <v>0.6603</v>
      </c>
      <c r="BG196" s="5">
        <v>0.76</v>
      </c>
      <c r="BH196" s="5">
        <v>0.2079</v>
      </c>
      <c r="BI196" s="5">
        <v>2.1700000000000001E-2</v>
      </c>
      <c r="BJ196" s="5">
        <v>0.82350000000000001</v>
      </c>
      <c r="BK196" s="5">
        <v>0.25590000000000002</v>
      </c>
      <c r="BL196" s="5">
        <v>1</v>
      </c>
      <c r="BM196" s="5">
        <v>1.6977</v>
      </c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10"/>
      <c r="CU196" s="10"/>
      <c r="CV196" s="10"/>
      <c r="CW196" s="10"/>
      <c r="CX196" s="10"/>
      <c r="CY196" s="10"/>
      <c r="CZ196" s="10"/>
      <c r="DA196" s="10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>
        <v>0.25679999999999997</v>
      </c>
      <c r="EN196" s="5">
        <v>1</v>
      </c>
      <c r="EO196" s="5">
        <v>1.9757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0.66959999999999997</v>
      </c>
      <c r="II196" s="4">
        <f t="shared" si="97"/>
        <v>0.78100000000000014</v>
      </c>
      <c r="IJ196" s="4">
        <f t="shared" si="98"/>
        <v>0.19737499999999999</v>
      </c>
      <c r="IK196" s="4">
        <f t="shared" si="99"/>
        <v>2.24E-2</v>
      </c>
      <c r="IL196" s="4">
        <f t="shared" si="100"/>
        <v>0.79192499999999999</v>
      </c>
      <c r="IM196" s="4">
        <f t="shared" si="101"/>
        <v>0.25634999999999997</v>
      </c>
      <c r="IN196" s="4">
        <f t="shared" si="102"/>
        <v>0.99750000000000005</v>
      </c>
      <c r="IO196" s="4">
        <f t="shared" si="103"/>
        <v>1.8958625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k=20,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>
        <v>0.65969999999999995</v>
      </c>
      <c r="BG197" s="5">
        <v>0.7591</v>
      </c>
      <c r="BH197" s="5">
        <v>0.21859999999999999</v>
      </c>
      <c r="BI197" s="5">
        <v>1.9199999999999998E-2</v>
      </c>
      <c r="BJ197" s="5">
        <v>0.83169999999999999</v>
      </c>
      <c r="BK197" s="5">
        <v>0.29139999999999999</v>
      </c>
      <c r="BL197" s="5">
        <v>1</v>
      </c>
      <c r="BM197" s="5">
        <v>1.8385</v>
      </c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10"/>
      <c r="CU197" s="10"/>
      <c r="CV197" s="10"/>
      <c r="CW197" s="10"/>
      <c r="CX197" s="10"/>
      <c r="CY197" s="10"/>
      <c r="CZ197" s="10"/>
      <c r="DA197" s="10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>
        <v>0.29189999999999999</v>
      </c>
      <c r="EN197" s="5">
        <v>1</v>
      </c>
      <c r="EO197" s="5">
        <v>1.8428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0.66825000000000001</v>
      </c>
      <c r="II197" s="4">
        <f t="shared" si="97"/>
        <v>0.77880000000000005</v>
      </c>
      <c r="IJ197" s="4">
        <f t="shared" si="98"/>
        <v>0.207925</v>
      </c>
      <c r="IK197" s="4">
        <f t="shared" si="99"/>
        <v>2.1837499999999999E-2</v>
      </c>
      <c r="IL197" s="4">
        <f t="shared" si="100"/>
        <v>0.79543750000000013</v>
      </c>
      <c r="IM197" s="4">
        <f t="shared" si="101"/>
        <v>0.29164999999999996</v>
      </c>
      <c r="IN197" s="4">
        <f t="shared" si="102"/>
        <v>0.99704999999999999</v>
      </c>
      <c r="IO197" s="4">
        <f t="shared" si="103"/>
        <v>1.7613125000000001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>
        <v>0.66090000000000004</v>
      </c>
      <c r="BG198" s="5">
        <v>0.7712</v>
      </c>
      <c r="BH198" s="5">
        <v>0.25530000000000003</v>
      </c>
      <c r="BI198" s="5">
        <v>1.15E-2</v>
      </c>
      <c r="BJ198" s="5">
        <v>0.8498</v>
      </c>
      <c r="BK198" s="5">
        <v>0.5</v>
      </c>
      <c r="BL198" s="5">
        <v>1</v>
      </c>
      <c r="BM198" s="5">
        <v>1.522</v>
      </c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10"/>
      <c r="CU198" s="10"/>
      <c r="CV198" s="10"/>
      <c r="CW198" s="10"/>
      <c r="CX198" s="10"/>
      <c r="CY198" s="10"/>
      <c r="CZ198" s="10"/>
      <c r="DA198" s="10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0.66139999999999999</v>
      </c>
      <c r="EI198" s="5">
        <v>0.77249999999999996</v>
      </c>
      <c r="EJ198" s="5">
        <v>0.25580000000000003</v>
      </c>
      <c r="EK198" s="5">
        <v>1.15E-2</v>
      </c>
      <c r="EL198" s="5">
        <v>0.85070000000000001</v>
      </c>
      <c r="EM198" s="5">
        <v>0.49880000000000002</v>
      </c>
      <c r="EN198" s="5">
        <v>1</v>
      </c>
      <c r="EO198" s="5">
        <v>1.9337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0.66962500000000003</v>
      </c>
      <c r="II198" s="4">
        <f t="shared" si="97"/>
        <v>0.79025000000000001</v>
      </c>
      <c r="IJ198" s="4">
        <f t="shared" si="98"/>
        <v>0.239125</v>
      </c>
      <c r="IK198" s="4">
        <f t="shared" si="99"/>
        <v>1.5775000000000001E-2</v>
      </c>
      <c r="IL198" s="4">
        <f t="shared" si="100"/>
        <v>0.81494999999999984</v>
      </c>
      <c r="IM198" s="4">
        <f t="shared" si="101"/>
        <v>0.49940000000000001</v>
      </c>
      <c r="IN198" s="4">
        <f t="shared" si="102"/>
        <v>0.99704999999999999</v>
      </c>
      <c r="IO198" s="4">
        <f t="shared" si="103"/>
        <v>1.7888874999999997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k=10,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>
        <v>0.66090000000000004</v>
      </c>
      <c r="BG199" s="5">
        <v>0.76290000000000002</v>
      </c>
      <c r="BH199" s="5">
        <v>0.21049999999999999</v>
      </c>
      <c r="BI199" s="5">
        <v>1.9300000000000001E-2</v>
      </c>
      <c r="BJ199" s="5">
        <v>0.78490000000000004</v>
      </c>
      <c r="BK199" s="5">
        <v>0.27410000000000001</v>
      </c>
      <c r="BL199" s="5">
        <v>0.99770000000000003</v>
      </c>
      <c r="BM199" s="5">
        <v>1.4514</v>
      </c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10"/>
      <c r="CU199" s="10"/>
      <c r="CV199" s="10"/>
      <c r="CW199" s="10"/>
      <c r="CX199" s="10"/>
      <c r="CY199" s="10"/>
      <c r="CZ199" s="10"/>
      <c r="DA199" s="10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>
        <v>0.27410000000000001</v>
      </c>
      <c r="EN199" s="5">
        <v>0.99770000000000003</v>
      </c>
      <c r="EO199" s="5">
        <v>1.8262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0.67133750000000003</v>
      </c>
      <c r="II199" s="4">
        <f t="shared" si="97"/>
        <v>0.78741249999999996</v>
      </c>
      <c r="IJ199" s="4">
        <f t="shared" si="98"/>
        <v>0.19213750000000002</v>
      </c>
      <c r="IK199" s="4">
        <f t="shared" si="99"/>
        <v>2.0912500000000001E-2</v>
      </c>
      <c r="IL199" s="4">
        <f t="shared" si="100"/>
        <v>0.75548750000000009</v>
      </c>
      <c r="IM199" s="4">
        <f t="shared" si="101"/>
        <v>0.27410000000000001</v>
      </c>
      <c r="IN199" s="4">
        <f t="shared" si="102"/>
        <v>0.98248749999999996</v>
      </c>
      <c r="IO199" s="4">
        <f t="shared" si="103"/>
        <v>1.7196500000000001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k=10,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>
        <v>0.65839999999999999</v>
      </c>
      <c r="BG200" s="5">
        <v>0.75670000000000004</v>
      </c>
      <c r="BH200" s="5">
        <v>0.22090000000000001</v>
      </c>
      <c r="BI200" s="5">
        <v>1.8599999999999998E-2</v>
      </c>
      <c r="BJ200" s="5">
        <v>0.83179999999999998</v>
      </c>
      <c r="BK200" s="5">
        <v>0.30199999999999999</v>
      </c>
      <c r="BL200" s="5">
        <v>1</v>
      </c>
      <c r="BM200" s="5">
        <v>1.4296</v>
      </c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10"/>
      <c r="CU200" s="10"/>
      <c r="CV200" s="10"/>
      <c r="CW200" s="10"/>
      <c r="CX200" s="10"/>
      <c r="CY200" s="10"/>
      <c r="CZ200" s="10"/>
      <c r="DA200" s="10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>
        <v>0.3024</v>
      </c>
      <c r="EN200" s="5">
        <v>1</v>
      </c>
      <c r="EO200" s="5">
        <v>1.8523000000000001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0.66742500000000005</v>
      </c>
      <c r="II200" s="4">
        <f t="shared" si="97"/>
        <v>0.77716249999999987</v>
      </c>
      <c r="IJ200" s="4">
        <f t="shared" si="98"/>
        <v>0.2134125</v>
      </c>
      <c r="IK200" s="4">
        <f t="shared" si="99"/>
        <v>2.1212499999999999E-2</v>
      </c>
      <c r="IL200" s="4">
        <f t="shared" si="100"/>
        <v>0.79688749999999997</v>
      </c>
      <c r="IM200" s="4">
        <f t="shared" si="101"/>
        <v>0.30220000000000002</v>
      </c>
      <c r="IN200" s="4">
        <f t="shared" si="102"/>
        <v>0.99704999999999999</v>
      </c>
      <c r="IO200" s="4">
        <f t="shared" si="103"/>
        <v>1.7220250000000001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>
        <v>0.65649999999999997</v>
      </c>
      <c r="BG201" s="5">
        <v>0.74780000000000002</v>
      </c>
      <c r="BH201" s="5">
        <v>0.2099</v>
      </c>
      <c r="BI201" s="5">
        <v>2.18E-2</v>
      </c>
      <c r="BJ201" s="5">
        <v>0.80649999999999999</v>
      </c>
      <c r="BK201" s="5">
        <v>0.249</v>
      </c>
      <c r="BL201" s="5">
        <v>1</v>
      </c>
      <c r="BM201" s="5">
        <v>1.7791999999999999</v>
      </c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>
        <v>0.65769999999999995</v>
      </c>
      <c r="EI201" s="5">
        <v>0.751</v>
      </c>
      <c r="EJ201" s="5">
        <v>0.20660000000000001</v>
      </c>
      <c r="EK201" s="5">
        <v>2.18E-2</v>
      </c>
      <c r="EL201" s="5">
        <v>0.80659999999999998</v>
      </c>
      <c r="EM201" s="5">
        <v>0.2495</v>
      </c>
      <c r="EN201" s="5">
        <v>0.99980000000000002</v>
      </c>
      <c r="EO201" s="5">
        <v>1.7554000000000001</v>
      </c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0.66850000000000009</v>
      </c>
      <c r="II201" s="4">
        <f t="shared" si="97"/>
        <v>0.77574285714285718</v>
      </c>
      <c r="IJ201" s="4">
        <f t="shared" si="98"/>
        <v>0.19237142857142858</v>
      </c>
      <c r="IK201" s="4">
        <f t="shared" si="99"/>
        <v>2.3942857142857137E-2</v>
      </c>
      <c r="IL201" s="4">
        <f t="shared" si="100"/>
        <v>0.76462857142857132</v>
      </c>
      <c r="IM201" s="4">
        <f t="shared" si="101"/>
        <v>0.24925</v>
      </c>
      <c r="IN201" s="4">
        <f t="shared" si="102"/>
        <v>0.99198571428571447</v>
      </c>
      <c r="IO201" s="4">
        <f t="shared" si="103"/>
        <v>1.6851142857142858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str" cm="1">
        <f t="array" aca="1" ref="IU201" ca="1">CONCATENATE(INDIRECT(ADDRESS(1,MATCH(_xlfn.MAXIFS(B201:IG201,metrics.rec,"Coverage"),B201:IG201,0)+1)), ", ", INDIRECT(ADDRESS(2,MATCH(_xlfn.MAXIFS(B201:IG201,metrics.rec,"Coverage"),B201:IG201,0)+1)))</f>
        <v>k=20, r=0.5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>
        <v>0.66049999999999998</v>
      </c>
      <c r="BG202" s="5">
        <v>0.76859999999999995</v>
      </c>
      <c r="BH202" s="5">
        <v>0.25359999999999999</v>
      </c>
      <c r="BI202" s="5">
        <v>1.2200000000000001E-2</v>
      </c>
      <c r="BJ202" s="5">
        <v>0.84889999999999999</v>
      </c>
      <c r="BK202" s="5">
        <v>0.47070000000000001</v>
      </c>
      <c r="BL202" s="5">
        <v>1</v>
      </c>
      <c r="BM202" s="5">
        <v>2.1312000000000002</v>
      </c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>
        <v>0.66080000000000005</v>
      </c>
      <c r="EI202" s="5">
        <v>0.76939999999999997</v>
      </c>
      <c r="EJ202" s="5">
        <v>0.25419999999999998</v>
      </c>
      <c r="EK202" s="5">
        <v>1.2200000000000001E-2</v>
      </c>
      <c r="EL202" s="5">
        <v>0.84989999999999999</v>
      </c>
      <c r="EM202" s="5">
        <v>0.47010000000000002</v>
      </c>
      <c r="EN202" s="5">
        <v>1</v>
      </c>
      <c r="EO202" s="5">
        <v>2.0903</v>
      </c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0.66991428571428568</v>
      </c>
      <c r="II202" s="4">
        <f t="shared" si="97"/>
        <v>0.78915714285714278</v>
      </c>
      <c r="IJ202" s="4">
        <f t="shared" si="98"/>
        <v>0.23361428571428572</v>
      </c>
      <c r="IK202" s="4">
        <f t="shared" si="99"/>
        <v>1.5642857142857146E-2</v>
      </c>
      <c r="IL202" s="4">
        <f t="shared" si="100"/>
        <v>0.81639999999999979</v>
      </c>
      <c r="IM202" s="4">
        <f t="shared" si="101"/>
        <v>0.47040000000000004</v>
      </c>
      <c r="IN202" s="4">
        <f t="shared" si="102"/>
        <v>0.99714285714285722</v>
      </c>
      <c r="IO202" s="4">
        <f t="shared" si="103"/>
        <v>1.9827857142857144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str" cm="1">
        <f t="array" aca="1" ref="IU202" ca="1">CONCATENATE(INDIRECT(ADDRESS(1,MATCH(_xlfn.MAXIFS(B202:IG202,metrics.rec,"Coverage"),B202:IG202,0)+1)), ", ", INDIRECT(ADDRESS(2,MATCH(_xlfn.MAXIFS(B202:IG202,metrics.rec,"Coverage"),B202:IG202,0)+1)))</f>
        <v>k=10, r=0.5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>
        <v>0.65900000000000003</v>
      </c>
      <c r="BG203" s="5">
        <v>0.75529999999999997</v>
      </c>
      <c r="BH203" s="5">
        <v>0.21190000000000001</v>
      </c>
      <c r="BI203" s="5">
        <v>2.3099999999999999E-2</v>
      </c>
      <c r="BJ203" s="5">
        <v>0.81920000000000004</v>
      </c>
      <c r="BK203" s="5">
        <v>0.23949999999999999</v>
      </c>
      <c r="BL203" s="5">
        <v>1</v>
      </c>
      <c r="BM203" s="5">
        <v>1.8289</v>
      </c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>
        <v>0.65910000000000002</v>
      </c>
      <c r="EI203" s="5">
        <v>0.75639999999999996</v>
      </c>
      <c r="EJ203" s="5">
        <v>0.2087</v>
      </c>
      <c r="EK203" s="5">
        <v>2.3E-2</v>
      </c>
      <c r="EL203" s="5">
        <v>0.81969999999999998</v>
      </c>
      <c r="EM203" s="5">
        <v>0.24010000000000001</v>
      </c>
      <c r="EN203" s="5">
        <v>1</v>
      </c>
      <c r="EO203" s="5">
        <v>1.8129</v>
      </c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0.66920000000000002</v>
      </c>
      <c r="II203" s="4">
        <f t="shared" si="97"/>
        <v>0.77865714285714283</v>
      </c>
      <c r="IJ203" s="4">
        <f t="shared" si="98"/>
        <v>0.19749999999999998</v>
      </c>
      <c r="IK203" s="4">
        <f t="shared" si="99"/>
        <v>2.4871428571428572E-2</v>
      </c>
      <c r="IL203" s="4">
        <f t="shared" si="100"/>
        <v>0.7794714285714287</v>
      </c>
      <c r="IM203" s="4">
        <f t="shared" si="101"/>
        <v>0.23980000000000001</v>
      </c>
      <c r="IN203" s="4">
        <f t="shared" si="102"/>
        <v>0.99662857142857142</v>
      </c>
      <c r="IO203" s="4">
        <f t="shared" si="103"/>
        <v>1.7224714285714282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str" cm="1">
        <f t="array" aca="1" ref="IU203" ca="1">CONCATENATE(INDIRECT(ADDRESS(1,MATCH(_xlfn.MAXIFS(B203:IG203,metrics.rec,"Coverage"),B203:IG203,0)+1)), ", ", INDIRECT(ADDRESS(2,MATCH(_xlfn.MAXIFS(B203:IG203,metrics.rec,"Coverage"),B203:IG203,0)+1)))</f>
        <v>k=20, r=0.5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>
        <v>0.66649999999999998</v>
      </c>
      <c r="BG204" s="5">
        <v>0.77229999999999999</v>
      </c>
      <c r="BH204" s="5">
        <v>0.19089999999999999</v>
      </c>
      <c r="BI204" s="5">
        <v>2.3699999999999999E-2</v>
      </c>
      <c r="BJ204" s="5">
        <v>0.81230000000000002</v>
      </c>
      <c r="BK204" s="5">
        <v>0.23089999999999999</v>
      </c>
      <c r="BL204" s="5">
        <v>1</v>
      </c>
      <c r="BM204" s="5">
        <v>2.0264000000000002</v>
      </c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>
        <v>0.66669999999999996</v>
      </c>
      <c r="EI204" s="5">
        <v>0.77390000000000003</v>
      </c>
      <c r="EJ204" s="5">
        <v>0.19059999999999999</v>
      </c>
      <c r="EK204" s="5">
        <v>2.3699999999999999E-2</v>
      </c>
      <c r="EL204" s="5">
        <v>0.81279999999999997</v>
      </c>
      <c r="EM204" s="5">
        <v>0.23169999999999999</v>
      </c>
      <c r="EN204" s="5">
        <v>1</v>
      </c>
      <c r="EO204" s="5">
        <v>1.9755</v>
      </c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0.67691428571428569</v>
      </c>
      <c r="II204" s="4">
        <f t="shared" si="97"/>
        <v>0.79679999999999995</v>
      </c>
      <c r="IJ204" s="4">
        <f t="shared" si="98"/>
        <v>0.18118571428571428</v>
      </c>
      <c r="IK204" s="4">
        <f t="shared" si="99"/>
        <v>2.3857142857142855E-2</v>
      </c>
      <c r="IL204" s="4">
        <f t="shared" si="100"/>
        <v>0.77825714285714287</v>
      </c>
      <c r="IM204" s="4">
        <f t="shared" si="101"/>
        <v>0.23130000000000001</v>
      </c>
      <c r="IN204" s="4">
        <f t="shared" si="102"/>
        <v>0.99714285714285722</v>
      </c>
      <c r="IO204" s="4">
        <f t="shared" si="103"/>
        <v>1.9027285714285715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str" cm="1">
        <f t="array" aca="1" ref="IU204" ca="1">CONCATENATE(INDIRECT(ADDRESS(1,MATCH(_xlfn.MAXIFS(B204:IG204,metrics.rec,"Coverage"),B204:IG204,0)+1)), ", ", INDIRECT(ADDRESS(2,MATCH(_xlfn.MAXIFS(B204:IG204,metrics.rec,"Coverage"),B204:IG204,0)+1)))</f>
        <v>k=20, r=0.5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>
        <v>0.6653</v>
      </c>
      <c r="BG205" s="5">
        <v>0.77070000000000005</v>
      </c>
      <c r="BH205" s="5">
        <v>0.19059999999999999</v>
      </c>
      <c r="BI205" s="5">
        <v>2.35E-2</v>
      </c>
      <c r="BJ205" s="5">
        <v>0.81430000000000002</v>
      </c>
      <c r="BK205" s="5">
        <v>0.23330000000000001</v>
      </c>
      <c r="BL205" s="5">
        <v>1</v>
      </c>
      <c r="BM205" s="5">
        <v>2.0365000000000002</v>
      </c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>
        <v>0.66590000000000005</v>
      </c>
      <c r="EI205" s="5">
        <v>0.77329999999999999</v>
      </c>
      <c r="EJ205" s="5">
        <v>0.1898</v>
      </c>
      <c r="EK205" s="5">
        <v>2.35E-2</v>
      </c>
      <c r="EL205" s="5">
        <v>0.81459999999999999</v>
      </c>
      <c r="EM205" s="5">
        <v>0.23400000000000001</v>
      </c>
      <c r="EN205" s="5">
        <v>1</v>
      </c>
      <c r="EO205" s="5">
        <v>1.994</v>
      </c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0.67599999999999993</v>
      </c>
      <c r="II205" s="4">
        <f t="shared" si="97"/>
        <v>0.79572857142857134</v>
      </c>
      <c r="IJ205" s="4">
        <f t="shared" si="98"/>
        <v>0.18192857142857141</v>
      </c>
      <c r="IK205" s="4">
        <f t="shared" si="99"/>
        <v>2.3728571428571429E-2</v>
      </c>
      <c r="IL205" s="4">
        <f t="shared" si="100"/>
        <v>0.77994285714285716</v>
      </c>
      <c r="IM205" s="4">
        <f t="shared" si="101"/>
        <v>0.23365000000000002</v>
      </c>
      <c r="IN205" s="4">
        <f t="shared" si="102"/>
        <v>0.99714285714285722</v>
      </c>
      <c r="IO205" s="4">
        <f t="shared" si="103"/>
        <v>1.9235857142857142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str" cm="1">
        <f t="array" aca="1" ref="IU205" ca="1">CONCATENATE(INDIRECT(ADDRESS(1,MATCH(_xlfn.MAXIFS(B205:IG205,metrics.rec,"Coverage"),B205:IG205,0)+1)), ", ", INDIRECT(ADDRESS(2,MATCH(_xlfn.MAXIFS(B205:IG205,metrics.rec,"Coverage"),B205:IG205,0)+1)))</f>
        <v>k=20, r=0.5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>
        <v>0.66049999999999998</v>
      </c>
      <c r="BG206" s="5">
        <v>0.76649999999999996</v>
      </c>
      <c r="BH206" s="5">
        <v>0.2477</v>
      </c>
      <c r="BI206" s="5">
        <v>1.26E-2</v>
      </c>
      <c r="BJ206" s="5">
        <v>0.84730000000000005</v>
      </c>
      <c r="BK206" s="5">
        <v>0.45290000000000002</v>
      </c>
      <c r="BL206" s="5">
        <v>1</v>
      </c>
      <c r="BM206" s="5">
        <v>2.1320000000000001</v>
      </c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>
        <v>0.66059999999999997</v>
      </c>
      <c r="EI206" s="5">
        <v>0.76739999999999997</v>
      </c>
      <c r="EJ206" s="5">
        <v>0.25140000000000001</v>
      </c>
      <c r="EK206" s="5">
        <v>1.2699999999999999E-2</v>
      </c>
      <c r="EL206" s="5">
        <v>0.84809999999999997</v>
      </c>
      <c r="EM206" s="5">
        <v>0.45229999999999998</v>
      </c>
      <c r="EN206" s="5">
        <v>1</v>
      </c>
      <c r="EO206" s="5">
        <v>2.577</v>
      </c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0.66971428571428571</v>
      </c>
      <c r="II206" s="4">
        <f t="shared" si="97"/>
        <v>0.78735714285714287</v>
      </c>
      <c r="IJ206" s="4">
        <f t="shared" si="98"/>
        <v>0.23068571428571433</v>
      </c>
      <c r="IK206" s="4">
        <f t="shared" si="99"/>
        <v>1.5957142857142857E-2</v>
      </c>
      <c r="IL206" s="4">
        <f t="shared" si="100"/>
        <v>0.8149142857142857</v>
      </c>
      <c r="IM206" s="4">
        <f t="shared" si="101"/>
        <v>0.4526</v>
      </c>
      <c r="IN206" s="4">
        <f t="shared" si="102"/>
        <v>0.99714285714285722</v>
      </c>
      <c r="IO206" s="4">
        <f t="shared" si="103"/>
        <v>2.0553142857142856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str" cm="1">
        <f t="array" aca="1" ref="IU206" ca="1">CONCATENATE(INDIRECT(ADDRESS(1,MATCH(_xlfn.MAXIFS(B206:IG206,metrics.rec,"Coverage"),B206:IG206,0)+1)), ", ", INDIRECT(ADDRESS(2,MATCH(_xlfn.MAXIFS(B206:IG206,metrics.rec,"Coverage"),B206:IG206,0)+1)))</f>
        <v>k=10, r=0.5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>
        <v>0.65959999999999996</v>
      </c>
      <c r="BG207" s="5">
        <v>0.76690000000000003</v>
      </c>
      <c r="BH207" s="5">
        <v>0.25040000000000001</v>
      </c>
      <c r="BI207" s="5">
        <v>1.21E-2</v>
      </c>
      <c r="BJ207" s="5">
        <v>0.84919999999999995</v>
      </c>
      <c r="BK207" s="5">
        <v>0.47099999999999997</v>
      </c>
      <c r="BL207" s="5">
        <v>1</v>
      </c>
      <c r="BM207" s="5">
        <v>2.1446999999999998</v>
      </c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>
        <v>0.66</v>
      </c>
      <c r="EI207" s="5">
        <v>0.76790000000000003</v>
      </c>
      <c r="EJ207" s="5">
        <v>0.25230000000000002</v>
      </c>
      <c r="EK207" s="5">
        <v>1.2200000000000001E-2</v>
      </c>
      <c r="EL207" s="5">
        <v>0.85019999999999996</v>
      </c>
      <c r="EM207" s="5">
        <v>0.47020000000000001</v>
      </c>
      <c r="EN207" s="5">
        <v>1</v>
      </c>
      <c r="EO207" s="5">
        <v>2.5777999999999999</v>
      </c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0.6696428571428571</v>
      </c>
      <c r="II207" s="4">
        <f t="shared" si="97"/>
        <v>0.78904285714285716</v>
      </c>
      <c r="IJ207" s="4">
        <f t="shared" si="98"/>
        <v>0.23311428571428569</v>
      </c>
      <c r="IK207" s="4">
        <f t="shared" si="99"/>
        <v>1.5600000000000001E-2</v>
      </c>
      <c r="IL207" s="4">
        <f t="shared" si="100"/>
        <v>0.81655714285714276</v>
      </c>
      <c r="IM207" s="4">
        <f t="shared" si="101"/>
        <v>0.47060000000000002</v>
      </c>
      <c r="IN207" s="4">
        <f t="shared" si="102"/>
        <v>0.99714285714285722</v>
      </c>
      <c r="IO207" s="4">
        <f t="shared" si="103"/>
        <v>2.0689571428571432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str" cm="1">
        <f t="array" aca="1" ref="IU207" ca="1">CONCATENATE(INDIRECT(ADDRESS(1,MATCH(_xlfn.MAXIFS(B207:IG207,metrics.rec,"Coverage"),B207:IG207,0)+1)), ", ", INDIRECT(ADDRESS(2,MATCH(_xlfn.MAXIFS(B207:IG207,metrics.rec,"Coverage"),B207:IG207,0)+1)))</f>
        <v>k=10, r=0.5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>
        <v>0.66069999999999995</v>
      </c>
      <c r="BG208" s="5">
        <v>0.76659999999999995</v>
      </c>
      <c r="BH208" s="5">
        <v>0.2402</v>
      </c>
      <c r="BI208" s="5">
        <v>1.4200000000000001E-2</v>
      </c>
      <c r="BJ208" s="5">
        <v>0.84409999999999996</v>
      </c>
      <c r="BK208" s="5">
        <v>0.40079999999999999</v>
      </c>
      <c r="BL208" s="5">
        <v>1</v>
      </c>
      <c r="BM208" s="5">
        <v>2.1042999999999998</v>
      </c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>
        <v>0.66139999999999999</v>
      </c>
      <c r="EI208" s="5">
        <v>0.76870000000000005</v>
      </c>
      <c r="EJ208" s="5">
        <v>0.24249999999999999</v>
      </c>
      <c r="EK208" s="5">
        <v>1.4200000000000001E-2</v>
      </c>
      <c r="EL208" s="5">
        <v>0.84519999999999995</v>
      </c>
      <c r="EM208" s="5">
        <v>0.4012</v>
      </c>
      <c r="EN208" s="5">
        <v>1</v>
      </c>
      <c r="EO208" s="5">
        <v>2.5392000000000001</v>
      </c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0.67152857142857136</v>
      </c>
      <c r="II208" s="4">
        <f t="shared" si="97"/>
        <v>0.79107142857142865</v>
      </c>
      <c r="IJ208" s="4">
        <f t="shared" si="98"/>
        <v>0.22314285714285712</v>
      </c>
      <c r="IK208" s="4">
        <f t="shared" si="99"/>
        <v>1.72E-2</v>
      </c>
      <c r="IL208" s="4">
        <f t="shared" si="100"/>
        <v>0.80828571428571416</v>
      </c>
      <c r="IM208" s="4">
        <f t="shared" si="101"/>
        <v>0.40100000000000002</v>
      </c>
      <c r="IN208" s="4">
        <f t="shared" si="102"/>
        <v>0.99714285714285722</v>
      </c>
      <c r="IO208" s="4">
        <f t="shared" si="103"/>
        <v>2.030985714285714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str" cm="1">
        <f t="array" aca="1" ref="IU208" ca="1">CONCATENATE(INDIRECT(ADDRESS(1,MATCH(_xlfn.MAXIFS(B208:IG208,metrics.rec,"Coverage"),B208:IG208,0)+1)), ", ", INDIRECT(ADDRESS(2,MATCH(_xlfn.MAXIFS(B208:IG208,metrics.rec,"Coverage"),B208:IG208,0)+1)))</f>
        <v>k=20, r=0.5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>
        <v>0.6603</v>
      </c>
      <c r="BG209" s="5">
        <v>0.76719999999999999</v>
      </c>
      <c r="BH209" s="5">
        <v>0.2414</v>
      </c>
      <c r="BI209" s="5">
        <v>1.38E-2</v>
      </c>
      <c r="BJ209" s="5">
        <v>0.84599999999999997</v>
      </c>
      <c r="BK209" s="5">
        <v>0.4128</v>
      </c>
      <c r="BL209" s="5">
        <v>1</v>
      </c>
      <c r="BM209" s="5">
        <v>2.1257000000000001</v>
      </c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>
        <v>0.66069999999999995</v>
      </c>
      <c r="EI209" s="5">
        <v>0.76900000000000002</v>
      </c>
      <c r="EJ209" s="5">
        <v>0.2422</v>
      </c>
      <c r="EK209" s="5">
        <v>1.38E-2</v>
      </c>
      <c r="EL209" s="5">
        <v>0.84699999999999998</v>
      </c>
      <c r="EM209" s="5">
        <v>0.41260000000000002</v>
      </c>
      <c r="EN209" s="5">
        <v>1</v>
      </c>
      <c r="EO209" s="5">
        <v>2.5550000000000002</v>
      </c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0.67094285714285717</v>
      </c>
      <c r="II209" s="4">
        <f t="shared" si="97"/>
        <v>0.79127142857142874</v>
      </c>
      <c r="IJ209" s="4">
        <f t="shared" si="98"/>
        <v>0.22311428571428568</v>
      </c>
      <c r="IK209" s="4">
        <f t="shared" si="99"/>
        <v>1.6900000000000002E-2</v>
      </c>
      <c r="IL209" s="4">
        <f t="shared" si="100"/>
        <v>0.81002857142857132</v>
      </c>
      <c r="IM209" s="4">
        <f t="shared" si="101"/>
        <v>0.41270000000000001</v>
      </c>
      <c r="IN209" s="4">
        <f t="shared" si="102"/>
        <v>0.99714285714285722</v>
      </c>
      <c r="IO209" s="4">
        <f t="shared" si="103"/>
        <v>2.038585714285714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str" cm="1">
        <f t="array" aca="1" ref="IU209" ca="1">CONCATENATE(INDIRECT(ADDRESS(1,MATCH(_xlfn.MAXIFS(B209:IG209,metrics.rec,"Coverage"),B209:IG209,0)+1)), ", ", INDIRECT(ADDRESS(2,MATCH(_xlfn.MAXIFS(B209:IG209,metrics.rec,"Coverage"),B209:IG209,0)+1)))</f>
        <v>k=10, r=0.5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>
        <v>0.66610000000000003</v>
      </c>
      <c r="BG210" s="5">
        <v>0.77149999999999996</v>
      </c>
      <c r="BH210" s="5">
        <v>0.19040000000000001</v>
      </c>
      <c r="BI210" s="5">
        <v>2.3800000000000002E-2</v>
      </c>
      <c r="BJ210" s="5">
        <v>0.81299999999999994</v>
      </c>
      <c r="BK210" s="5">
        <v>0.2303</v>
      </c>
      <c r="BL210" s="5">
        <v>1</v>
      </c>
      <c r="BM210" s="5">
        <v>1.4257</v>
      </c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0.66510000000000002</v>
      </c>
      <c r="CU210" s="4">
        <v>0.76919999999999999</v>
      </c>
      <c r="CV210" s="4">
        <v>0.191</v>
      </c>
      <c r="CW210" s="4">
        <v>2.3800000000000002E-2</v>
      </c>
      <c r="CX210" s="4">
        <v>0.81230000000000002</v>
      </c>
      <c r="CY210" s="4">
        <v>0.23069999999999999</v>
      </c>
      <c r="CZ210" s="4">
        <v>1</v>
      </c>
      <c r="DA210" s="4">
        <v>1.9433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0.66559999999999997</v>
      </c>
      <c r="II210" s="4">
        <f t="shared" si="97"/>
        <v>0.77034999999999998</v>
      </c>
      <c r="IJ210" s="4">
        <f t="shared" si="98"/>
        <v>0.19070000000000001</v>
      </c>
      <c r="IK210" s="4">
        <f t="shared" si="99"/>
        <v>2.3800000000000002E-2</v>
      </c>
      <c r="IL210" s="4">
        <f t="shared" si="100"/>
        <v>0.81264999999999998</v>
      </c>
      <c r="IM210" s="4">
        <f t="shared" si="101"/>
        <v>0.23049999999999998</v>
      </c>
      <c r="IN210" s="4">
        <f t="shared" si="102"/>
        <v>1</v>
      </c>
      <c r="IO210" s="4">
        <f t="shared" si="103"/>
        <v>1.6844999999999999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k=15,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k=15,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k=15,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k=15,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>
        <v>0.6593</v>
      </c>
      <c r="BG211" s="5">
        <v>0.76459999999999995</v>
      </c>
      <c r="BH211" s="5">
        <v>0.2419</v>
      </c>
      <c r="BI211" s="5">
        <v>1.3899999999999999E-2</v>
      </c>
      <c r="BJ211" s="5">
        <v>0.84499999999999997</v>
      </c>
      <c r="BK211" s="5">
        <v>0.41010000000000002</v>
      </c>
      <c r="BL211" s="5">
        <v>1</v>
      </c>
      <c r="BM211" s="5">
        <v>1.9245000000000001</v>
      </c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>
        <f t="shared" ref="IH211" si="128">AVERAGEIFS(B211:IG211,metrics.rec,"MAE")</f>
        <v>0.6593</v>
      </c>
      <c r="II211" s="4">
        <f t="shared" ref="II211" si="129">AVERAGEIFS(B211:IG211,metrics.rec,"MSE")</f>
        <v>0.76459999999999995</v>
      </c>
      <c r="IJ211" s="4">
        <f t="shared" ref="IJ211" si="130">AVERAGEIFS(B211:IG211,metrics.rec,"R")</f>
        <v>0.2419</v>
      </c>
      <c r="IK211" s="4">
        <f t="shared" ref="IK211" si="131">AVERAGEIFS(B211:IG211,metrics.rec,"Precision")</f>
        <v>1.3899999999999999E-2</v>
      </c>
      <c r="IL211" s="4">
        <f t="shared" ref="IL211" si="132">AVERAGEIFS(B211:IG211,metrics.rec,"Recall")</f>
        <v>0.84499999999999997</v>
      </c>
      <c r="IM211" s="4">
        <f t="shared" ref="IM211" si="133">AVERAGEIFS(B211:IG211,metrics.rec,"Coverage")</f>
        <v>0.41010000000000002</v>
      </c>
      <c r="IN211" s="4">
        <f t="shared" ref="IN211" si="134">AVERAGEIFS(B211:IG211,metrics.rec,"Recatio")</f>
        <v>1</v>
      </c>
      <c r="IO211" s="4">
        <f t="shared" ref="IO211" si="135">AVERAGEIFS(B211:IG211,metrics.rec,"Time")</f>
        <v>1.9245000000000001</v>
      </c>
      <c r="IP211" s="1" t="str" cm="1">
        <f t="array" aca="1" ref="IP211" ca="1">CONCATENATE(INDIRECT(ADDRESS(1,MATCH(_xlfn.MINIFS(B211:IG211,metrics.rec,"MAE"),B211:IG211,0)+1)), ", ", INDIRECT(ADDRESS(2,MATCH(_xlfn.MINIFS(B211:IG211,metrics.rec,"MAE"),B211:IG211,0)+1)))</f>
        <v>k=10, r=0.5</v>
      </c>
      <c r="IQ211" s="1" t="str" cm="1">
        <f t="array" aca="1" ref="IQ211" ca="1">CONCATENATE(INDIRECT(ADDRESS(1,MATCH(_xlfn.MINIFS(B211:IG211,metrics.rec,"MSE"),B211:IG211,0)+1)), ", ", INDIRECT(ADDRESS(2,MATCH(_xlfn.MINIFS(B211:IG211,metrics.rec,"MSE"),B211:IG211,0)+1)))</f>
        <v>k=10, r=0.5</v>
      </c>
      <c r="IR211" s="1" t="str" cm="1">
        <f t="array" aca="1" ref="IR211" ca="1">CONCATENATE(INDIRECT(ADDRESS(1,MATCH(_xlfn.MAXIFS(B211:IG211,metrics.rec,"R"),B211:IG211,0)+1)), ", ", INDIRECT(ADDRESS(2,MATCH(_xlfn.MAXIFS(B211:IG211,metrics.rec,"R"),B211:IG211,0)+1)))</f>
        <v>k=10, r=0.5</v>
      </c>
      <c r="IS211" s="1" t="str" cm="1">
        <f t="array" aca="1" ref="IS211" ca="1">CONCATENATE(INDIRECT(ADDRESS(1,MATCH(_xlfn.MAXIFS(B211:IG211,metrics.rec,"Precision"),B211:IG211,0)+1)), ", ", INDIRECT(ADDRESS(2,MATCH(_xlfn.MAXIFS(B211:IG211,metrics.rec,"Precision"),B211:IG211,0)+1)))</f>
        <v>k=10, r=0.5</v>
      </c>
      <c r="IT211" s="1" t="str" cm="1">
        <f t="array" aca="1" ref="IT211" ca="1">CONCATENATE(INDIRECT(ADDRESS(1,MATCH(_xlfn.MAXIFS(B211:IG211,metrics.rec,"Recall"),B211:IG211,0)+1)), ", ", INDIRECT(ADDRESS(2,MATCH(_xlfn.MAXIFS(B211:IG211,metrics.rec,"Recall"),B211:IG211,0)+1)))</f>
        <v>k=10, r=0.5</v>
      </c>
      <c r="IU211" s="1" t="str" cm="1">
        <f t="array" aca="1" ref="IU211" ca="1">CONCATENATE(INDIRECT(ADDRESS(1,MATCH(_xlfn.MAXIFS(B211:IG211,metrics.rec,"Coverage"),B211:IG211,0)+1)), ", ", INDIRECT(ADDRESS(2,MATCH(_xlfn.MAXIFS(B211:IG211,metrics.rec,"Coverage"),B211:IG211,0)+1)))</f>
        <v>k=10, r=0.5</v>
      </c>
      <c r="IV211" s="1" t="str" cm="1">
        <f t="array" aca="1" ref="IV211" ca="1">CONCATENATE(INDIRECT(ADDRESS(1,MATCH(_xlfn.MAXIFS(B211:IG211,metrics.rec,"Recatio"),B211:IG211,0)+1)), ", ", INDIRECT(ADDRESS(2,MATCH(_xlfn.MAXIFS(B211:IG211,metrics.rec,"Recatio"),B211:IG211,0)+1)))</f>
        <v>k=10, r=0.5</v>
      </c>
      <c r="IW211" s="1" t="str" cm="1">
        <f t="array" aca="1" ref="IW211" ca="1">CONCATENATE(INDIRECT(ADDRESS(1,MATCH(_xlfn.MINIFS(B211:IG211,metrics.rec,"Time"),B211:IG211,0)+1)), ", ", INDIRECT(ADDRESS(2,MATCH(_xlfn.MINIFS(B211:IG211,metrics.rec,"Time"),B211:IG211,0)+1)))</f>
        <v>k=10, r=0.5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>
        <v>0.65800000000000003</v>
      </c>
      <c r="BG212" s="5">
        <v>0.75539999999999996</v>
      </c>
      <c r="BH212" s="5">
        <v>0.2097</v>
      </c>
      <c r="BI212" s="5">
        <v>2.12E-2</v>
      </c>
      <c r="BJ212" s="5">
        <v>0.79220000000000002</v>
      </c>
      <c r="BK212" s="5">
        <v>0.25169999999999998</v>
      </c>
      <c r="BL212" s="5">
        <v>0.99770000000000003</v>
      </c>
      <c r="BM212" s="5">
        <v>1.8524</v>
      </c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>
        <v>0.65820000000000001</v>
      </c>
      <c r="EI212" s="5">
        <v>0.7571</v>
      </c>
      <c r="EJ212" s="5">
        <v>0.20799999999999999</v>
      </c>
      <c r="EK212" s="5">
        <v>2.12E-2</v>
      </c>
      <c r="EL212" s="5">
        <v>0.79149999999999998</v>
      </c>
      <c r="EM212" s="5">
        <v>0.25209999999999999</v>
      </c>
      <c r="EN212" s="5">
        <v>0.99770000000000003</v>
      </c>
      <c r="EO212" s="5">
        <v>2.2130999999999998</v>
      </c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0.67042857142857137</v>
      </c>
      <c r="II212" s="4">
        <f t="shared" si="97"/>
        <v>0.78461428571428571</v>
      </c>
      <c r="IJ212" s="4">
        <f t="shared" si="98"/>
        <v>0.18745714285714285</v>
      </c>
      <c r="IK212" s="4">
        <f t="shared" si="99"/>
        <v>2.2442857142857146E-2</v>
      </c>
      <c r="IL212" s="4">
        <f t="shared" si="100"/>
        <v>0.75824285714285711</v>
      </c>
      <c r="IM212" s="4">
        <f t="shared" si="101"/>
        <v>0.25190000000000001</v>
      </c>
      <c r="IN212" s="4">
        <f t="shared" si="102"/>
        <v>0.98028571428571432</v>
      </c>
      <c r="IO212" s="4">
        <f t="shared" si="103"/>
        <v>1.8193857142857139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str" cm="1">
        <f t="array" aca="1" ref="IU212" ca="1">CONCATENATE(INDIRECT(ADDRESS(1,MATCH(_xlfn.MAXIFS(B212:IG212,metrics.rec,"Coverage"),B212:IG212,0)+1)), ", ", INDIRECT(ADDRESS(2,MATCH(_xlfn.MAXIFS(B212:IG212,metrics.rec,"Coverage"),B212:IG212,0)+1)))</f>
        <v>k=20, r=0.5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>
        <v>0.66620000000000001</v>
      </c>
      <c r="BG213" s="5">
        <v>0.77680000000000005</v>
      </c>
      <c r="BH213" s="5">
        <v>0.2097</v>
      </c>
      <c r="BI213" s="5">
        <v>1.7399999999999999E-2</v>
      </c>
      <c r="BJ213" s="5">
        <v>0.82820000000000005</v>
      </c>
      <c r="BK213" s="5">
        <v>0.32119999999999999</v>
      </c>
      <c r="BL213" s="5">
        <v>1</v>
      </c>
      <c r="BM213" s="5">
        <v>2.0619999999999998</v>
      </c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>
        <f t="shared" si="96"/>
        <v>0.66620000000000001</v>
      </c>
      <c r="II213" s="4">
        <f t="shared" si="97"/>
        <v>0.77680000000000005</v>
      </c>
      <c r="IJ213" s="4">
        <f t="shared" si="98"/>
        <v>0.2097</v>
      </c>
      <c r="IK213" s="4">
        <f t="shared" si="99"/>
        <v>1.7399999999999999E-2</v>
      </c>
      <c r="IL213" s="4">
        <f t="shared" si="100"/>
        <v>0.82820000000000005</v>
      </c>
      <c r="IM213" s="4">
        <f t="shared" si="101"/>
        <v>0.32119999999999999</v>
      </c>
      <c r="IN213" s="4">
        <f t="shared" si="102"/>
        <v>1</v>
      </c>
      <c r="IO213" s="4">
        <f t="shared" si="103"/>
        <v>2.0619999999999998</v>
      </c>
      <c r="IP213" s="1" t="str" cm="1">
        <f t="array" aca="1" ref="IP213" ca="1">CONCATENATE(INDIRECT(ADDRESS(1,MATCH(_xlfn.MINIFS(B213:IG213,metrics.rec,"MAE"),B213:IG213,0)+1)), ", ", INDIRECT(ADDRESS(2,MATCH(_xlfn.MINIFS(B213:IG213,metrics.rec,"MAE"),B213:IG213,0)+1)))</f>
        <v>k=10, r=0.5</v>
      </c>
      <c r="IQ213" s="1" t="str" cm="1">
        <f t="array" aca="1" ref="IQ213" ca="1">CONCATENATE(INDIRECT(ADDRESS(1,MATCH(_xlfn.MINIFS(B213:IG213,metrics.rec,"MSE"),B213:IG213,0)+1)), ", ", INDIRECT(ADDRESS(2,MATCH(_xlfn.MINIFS(B213:IG213,metrics.rec,"MSE"),B213:IG213,0)+1)))</f>
        <v>k=10, r=0.5</v>
      </c>
      <c r="IR213" s="1" t="str" cm="1">
        <f t="array" aca="1" ref="IR213" ca="1">CONCATENATE(INDIRECT(ADDRESS(1,MATCH(_xlfn.MAXIFS(B213:IG213,metrics.rec,"R"),B213:IG213,0)+1)), ", ", INDIRECT(ADDRESS(2,MATCH(_xlfn.MAXIFS(B213:IG213,metrics.rec,"R"),B213:IG213,0)+1)))</f>
        <v>k=10, r=0.5</v>
      </c>
      <c r="IS213" s="1" t="str" cm="1">
        <f t="array" aca="1" ref="IS213" ca="1">CONCATENATE(INDIRECT(ADDRESS(1,MATCH(_xlfn.MAXIFS(B213:IG213,metrics.rec,"Precision"),B213:IG213,0)+1)), ", ", INDIRECT(ADDRESS(2,MATCH(_xlfn.MAXIFS(B213:IG213,metrics.rec,"Precision"),B213:IG213,0)+1)))</f>
        <v>k=10, r=0.5</v>
      </c>
      <c r="IT213" s="1" t="str" cm="1">
        <f t="array" aca="1" ref="IT213" ca="1">CONCATENATE(INDIRECT(ADDRESS(1,MATCH(_xlfn.MAXIFS(B213:IG213,metrics.rec,"Recall"),B213:IG213,0)+1)), ", ", INDIRECT(ADDRESS(2,MATCH(_xlfn.MAXIFS(B213:IG213,metrics.rec,"Recall"),B213:IG213,0)+1)))</f>
        <v>k=10, r=0.5</v>
      </c>
      <c r="IU213" s="1" t="str" cm="1">
        <f t="array" aca="1" ref="IU213" ca="1">CONCATENATE(INDIRECT(ADDRESS(1,MATCH(_xlfn.MAXIFS(B213:IG213,metrics.rec,"Coverage"),B213:IG213,0)+1)), ", ", INDIRECT(ADDRESS(2,MATCH(_xlfn.MAXIFS(B213:IG213,metrics.rec,"Coverage"),B213:IG213,0)+1)))</f>
        <v>k=10, r=0.5</v>
      </c>
      <c r="IV213" s="1" t="str" cm="1">
        <f t="array" aca="1" ref="IV213" ca="1">CONCATENATE(INDIRECT(ADDRESS(1,MATCH(_xlfn.MAXIFS(B213:IG213,metrics.rec,"Recatio"),B213:IG213,0)+1)), ", ", INDIRECT(ADDRESS(2,MATCH(_xlfn.MAXIFS(B213:IG213,metrics.rec,"Recatio"),B213:IG213,0)+1)))</f>
        <v>k=10, r=0.5</v>
      </c>
      <c r="IW213" s="1" t="str" cm="1">
        <f t="array" aca="1" ref="IW213" ca="1">CONCATENATE(INDIRECT(ADDRESS(1,MATCH(_xlfn.MINIFS(B213:IG213,metrics.rec,"Time"),B213:IG213,0)+1)), ", ", INDIRECT(ADDRESS(2,MATCH(_xlfn.MINIFS(B213:IG213,metrics.rec,"Time"),B213:IG213,0)+1)))</f>
        <v>k=10, r=0.5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>
        <v>0.65800000000000003</v>
      </c>
      <c r="BG214" s="5">
        <v>0.75349999999999995</v>
      </c>
      <c r="BH214" s="5">
        <v>0.21260000000000001</v>
      </c>
      <c r="BI214" s="5">
        <v>2.24E-2</v>
      </c>
      <c r="BJ214" s="5">
        <v>0.81940000000000002</v>
      </c>
      <c r="BK214" s="5">
        <v>0.24610000000000001</v>
      </c>
      <c r="BL214" s="5">
        <v>1</v>
      </c>
      <c r="BM214" s="5">
        <v>1.8411999999999999</v>
      </c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>
        <f t="shared" ref="IH214" si="136">AVERAGEIFS(B214:IG214,metrics.rec,"MAE")</f>
        <v>0.65800000000000003</v>
      </c>
      <c r="II214" s="4">
        <f t="shared" ref="II214" si="137">AVERAGEIFS(B214:IG214,metrics.rec,"MSE")</f>
        <v>0.75349999999999995</v>
      </c>
      <c r="IJ214" s="4">
        <f t="shared" ref="IJ214" si="138">AVERAGEIFS(B214:IG214,metrics.rec,"R")</f>
        <v>0.21260000000000001</v>
      </c>
      <c r="IK214" s="4">
        <f t="shared" ref="IK214" si="139">AVERAGEIFS(B214:IG214,metrics.rec,"Precision")</f>
        <v>2.24E-2</v>
      </c>
      <c r="IL214" s="4">
        <f t="shared" ref="IL214" si="140">AVERAGEIFS(B214:IG214,metrics.rec,"Recall")</f>
        <v>0.81940000000000002</v>
      </c>
      <c r="IM214" s="4">
        <f t="shared" ref="IM214" si="141">AVERAGEIFS(B214:IG214,metrics.rec,"Coverage")</f>
        <v>0.24610000000000001</v>
      </c>
      <c r="IN214" s="4">
        <f t="shared" ref="IN214" si="142">AVERAGEIFS(B214:IG214,metrics.rec,"Recatio")</f>
        <v>1</v>
      </c>
      <c r="IO214" s="4">
        <f t="shared" ref="IO214" si="143">AVERAGEIFS(B214:IG214,metrics.rec,"Time")</f>
        <v>1.8411999999999999</v>
      </c>
      <c r="IP214" s="1" t="str" cm="1">
        <f t="array" aca="1" ref="IP214" ca="1">CONCATENATE(INDIRECT(ADDRESS(1,MATCH(_xlfn.MINIFS(B214:IG214,metrics.rec,"MAE"),B214:IG214,0)+1)), ", ", INDIRECT(ADDRESS(2,MATCH(_xlfn.MINIFS(B214:IG214,metrics.rec,"MAE"),B214:IG214,0)+1)))</f>
        <v>k=10, r=0.5</v>
      </c>
      <c r="IQ214" s="1" t="str" cm="1">
        <f t="array" aca="1" ref="IQ214" ca="1">CONCATENATE(INDIRECT(ADDRESS(1,MATCH(_xlfn.MINIFS(B214:IG214,metrics.rec,"MSE"),B214:IG214,0)+1)), ", ", INDIRECT(ADDRESS(2,MATCH(_xlfn.MINIFS(B214:IG214,metrics.rec,"MSE"),B214:IG214,0)+1)))</f>
        <v>k=10, r=0.5</v>
      </c>
      <c r="IR214" s="1" t="str" cm="1">
        <f t="array" aca="1" ref="IR214" ca="1">CONCATENATE(INDIRECT(ADDRESS(1,MATCH(_xlfn.MAXIFS(B214:IG214,metrics.rec,"R"),B214:IG214,0)+1)), ", ", INDIRECT(ADDRESS(2,MATCH(_xlfn.MAXIFS(B214:IG214,metrics.rec,"R"),B214:IG214,0)+1)))</f>
        <v>k=10, r=0.5</v>
      </c>
      <c r="IS214" s="1" t="str" cm="1">
        <f t="array" aca="1" ref="IS214" ca="1">CONCATENATE(INDIRECT(ADDRESS(1,MATCH(_xlfn.MAXIFS(B214:IG214,metrics.rec,"Precision"),B214:IG214,0)+1)), ", ", INDIRECT(ADDRESS(2,MATCH(_xlfn.MAXIFS(B214:IG214,metrics.rec,"Precision"),B214:IG214,0)+1)))</f>
        <v>k=10, r=0.5</v>
      </c>
      <c r="IT214" s="1" t="str" cm="1">
        <f t="array" aca="1" ref="IT214" ca="1">CONCATENATE(INDIRECT(ADDRESS(1,MATCH(_xlfn.MAXIFS(B214:IG214,metrics.rec,"Recall"),B214:IG214,0)+1)), ", ", INDIRECT(ADDRESS(2,MATCH(_xlfn.MAXIFS(B214:IG214,metrics.rec,"Recall"),B214:IG214,0)+1)))</f>
        <v>k=10, r=0.5</v>
      </c>
      <c r="IU214" s="1" t="str" cm="1">
        <f t="array" aca="1" ref="IU214" ca="1">CONCATENATE(INDIRECT(ADDRESS(1,MATCH(_xlfn.MAXIFS(B214:IG214,metrics.rec,"Coverage"),B214:IG214,0)+1)), ", ", INDIRECT(ADDRESS(2,MATCH(_xlfn.MAXIFS(B214:IG214,metrics.rec,"Coverage"),B214:IG214,0)+1)))</f>
        <v>k=10, r=0.5</v>
      </c>
      <c r="IV214" s="1" t="str" cm="1">
        <f t="array" aca="1" ref="IV214" ca="1">CONCATENATE(INDIRECT(ADDRESS(1,MATCH(_xlfn.MAXIFS(B214:IG214,metrics.rec,"Recatio"),B214:IG214,0)+1)), ", ", INDIRECT(ADDRESS(2,MATCH(_xlfn.MAXIFS(B214:IG214,metrics.rec,"Recatio"),B214:IG214,0)+1)))</f>
        <v>k=10, r=0.5</v>
      </c>
      <c r="IW214" s="1" t="str" cm="1">
        <f t="array" aca="1" ref="IW214" ca="1">CONCATENATE(INDIRECT(ADDRESS(1,MATCH(_xlfn.MINIFS(B214:IG214,metrics.rec,"Time"),B214:IG214,0)+1)), ", ", INDIRECT(ADDRESS(2,MATCH(_xlfn.MINIFS(B214:IG214,metrics.rec,"Time"),B214:IG214,0)+1)))</f>
        <v>k=10, r=0.5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>
        <v>0.64659999999999995</v>
      </c>
      <c r="BG215" s="5">
        <v>0.72119999999999995</v>
      </c>
      <c r="BH215" s="5">
        <v>0.2676</v>
      </c>
      <c r="BI215" s="5">
        <v>1.01E-2</v>
      </c>
      <c r="BJ215" s="5">
        <v>0.85189999999999999</v>
      </c>
      <c r="BK215" s="5">
        <v>0.56599999999999995</v>
      </c>
      <c r="BL215" s="5">
        <v>1</v>
      </c>
      <c r="BM215" s="5">
        <v>5.0132000000000003</v>
      </c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0.64659999999999995</v>
      </c>
      <c r="CU215" s="4">
        <v>0.7208</v>
      </c>
      <c r="CV215" s="4">
        <v>0.2702</v>
      </c>
      <c r="CW215" s="4">
        <v>1.0200000000000001E-2</v>
      </c>
      <c r="CX215" s="4">
        <v>0.84989999999999999</v>
      </c>
      <c r="CY215" s="4">
        <v>0.56469999999999998</v>
      </c>
      <c r="CZ215" s="4">
        <v>1</v>
      </c>
      <c r="DA215" s="4">
        <v>5.5861000000000001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0.64649999999999996</v>
      </c>
      <c r="EI215" s="5">
        <v>0.72160000000000002</v>
      </c>
      <c r="EJ215" s="5">
        <v>0.27110000000000001</v>
      </c>
      <c r="EK215" s="5">
        <v>1.0200000000000001E-2</v>
      </c>
      <c r="EL215" s="5">
        <v>0.85129999999999995</v>
      </c>
      <c r="EM215" s="5">
        <v>0.5655</v>
      </c>
      <c r="EN215" s="5">
        <v>1</v>
      </c>
      <c r="EO215" s="5">
        <v>5.7652000000000001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0.65688749999999996</v>
      </c>
      <c r="II215" s="4">
        <f t="shared" si="97"/>
        <v>0.74797499999999983</v>
      </c>
      <c r="IJ215" s="4">
        <f t="shared" si="98"/>
        <v>0.2522875</v>
      </c>
      <c r="IK215" s="4">
        <f t="shared" si="99"/>
        <v>1.64125E-2</v>
      </c>
      <c r="IL215" s="4">
        <f t="shared" si="100"/>
        <v>0.81393749999999998</v>
      </c>
      <c r="IM215" s="4">
        <f t="shared" si="101"/>
        <v>0.56540000000000001</v>
      </c>
      <c r="IN215" s="4">
        <f t="shared" si="102"/>
        <v>0.9967625</v>
      </c>
      <c r="IO215" s="4">
        <f t="shared" si="103"/>
        <v>4.8637250000000005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k=10,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>
        <v>0.66159999999999997</v>
      </c>
      <c r="BG216" s="5">
        <v>0.7712</v>
      </c>
      <c r="BH216" s="5">
        <v>0.2505</v>
      </c>
      <c r="BI216" s="5">
        <v>1.2E-2</v>
      </c>
      <c r="BJ216" s="5">
        <v>0.8488</v>
      </c>
      <c r="BK216" s="5">
        <v>0.47620000000000001</v>
      </c>
      <c r="BL216" s="5">
        <v>1</v>
      </c>
      <c r="BM216" s="5">
        <v>1.8964000000000001</v>
      </c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0.66139999999999999</v>
      </c>
      <c r="CU216" s="4">
        <v>0.77029999999999998</v>
      </c>
      <c r="CV216" s="4">
        <v>0.25209999999999999</v>
      </c>
      <c r="CW216" s="4">
        <v>1.21E-2</v>
      </c>
      <c r="CX216" s="4">
        <v>0.8488</v>
      </c>
      <c r="CY216" s="4">
        <v>0.47470000000000001</v>
      </c>
      <c r="CZ216" s="4">
        <v>1</v>
      </c>
      <c r="DA216" s="4">
        <v>2.1368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0.66210000000000002</v>
      </c>
      <c r="EI216" s="5">
        <v>0.77259999999999995</v>
      </c>
      <c r="EJ216" s="5">
        <v>0.25090000000000001</v>
      </c>
      <c r="EK216" s="5">
        <v>1.21E-2</v>
      </c>
      <c r="EL216" s="5">
        <v>0.84960000000000002</v>
      </c>
      <c r="EM216" s="5">
        <v>0.47499999999999998</v>
      </c>
      <c r="EN216" s="5">
        <v>1</v>
      </c>
      <c r="EO216" s="5">
        <v>2.5577999999999999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0.66973749999999999</v>
      </c>
      <c r="II216" s="4">
        <f t="shared" si="97"/>
        <v>0.78892499999999999</v>
      </c>
      <c r="IJ216" s="4">
        <f t="shared" si="98"/>
        <v>0.23392499999999999</v>
      </c>
      <c r="IK216" s="4">
        <f t="shared" si="99"/>
        <v>1.515E-2</v>
      </c>
      <c r="IL216" s="4">
        <f t="shared" si="100"/>
        <v>0.82069999999999987</v>
      </c>
      <c r="IM216" s="4">
        <f t="shared" si="101"/>
        <v>0.4753</v>
      </c>
      <c r="IN216" s="4">
        <f t="shared" si="102"/>
        <v>0.99750000000000005</v>
      </c>
      <c r="IO216" s="4">
        <f t="shared" si="103"/>
        <v>2.0365625000000001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k=10,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>
        <v>0.63990000000000002</v>
      </c>
      <c r="BG217" s="5">
        <v>0.71020000000000005</v>
      </c>
      <c r="BH217" s="5">
        <v>0.27860000000000001</v>
      </c>
      <c r="BI217" s="5">
        <v>9.1999999999999998E-3</v>
      </c>
      <c r="BJ217" s="5">
        <v>0.86439999999999995</v>
      </c>
      <c r="BK217" s="5">
        <v>0.63039999999999996</v>
      </c>
      <c r="BL217" s="5">
        <v>1</v>
      </c>
      <c r="BM217" s="5">
        <v>7.4107000000000003</v>
      </c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0.63959999999999995</v>
      </c>
      <c r="CU217" s="4">
        <v>0.70930000000000004</v>
      </c>
      <c r="CV217" s="4">
        <v>0.28189999999999998</v>
      </c>
      <c r="CW217" s="4">
        <v>9.2999999999999992E-3</v>
      </c>
      <c r="CX217" s="4">
        <v>0.86280000000000001</v>
      </c>
      <c r="CY217" s="4">
        <v>0.62949999999999995</v>
      </c>
      <c r="CZ217" s="4">
        <v>1</v>
      </c>
      <c r="DA217" s="4">
        <v>5.4955999999999996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0.6401</v>
      </c>
      <c r="EI217" s="5">
        <v>0.71089999999999998</v>
      </c>
      <c r="EJ217" s="5">
        <v>0.27810000000000001</v>
      </c>
      <c r="EK217" s="5">
        <v>9.2999999999999992E-3</v>
      </c>
      <c r="EL217" s="5">
        <v>0.86429999999999996</v>
      </c>
      <c r="EM217" s="5">
        <v>0.63029999999999997</v>
      </c>
      <c r="EN217" s="5">
        <v>1</v>
      </c>
      <c r="EO217" s="5">
        <v>5.7930000000000001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0.64882499999999999</v>
      </c>
      <c r="II217" s="4">
        <f t="shared" si="97"/>
        <v>0.73280000000000001</v>
      </c>
      <c r="IJ217" s="4">
        <f t="shared" si="98"/>
        <v>0.2638875</v>
      </c>
      <c r="IK217" s="4">
        <f t="shared" si="99"/>
        <v>1.4437500000000001E-2</v>
      </c>
      <c r="IL217" s="4">
        <f t="shared" si="100"/>
        <v>0.83221250000000002</v>
      </c>
      <c r="IM217" s="4">
        <f t="shared" si="101"/>
        <v>0.63006666666666666</v>
      </c>
      <c r="IN217" s="4">
        <f t="shared" si="102"/>
        <v>0.997</v>
      </c>
      <c r="IO217" s="4">
        <f t="shared" si="103"/>
        <v>5.1711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k=10,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>
        <v>0.63249999999999995</v>
      </c>
      <c r="BG218" s="5">
        <v>0.69989999999999997</v>
      </c>
      <c r="BH218" s="5">
        <v>0.2772</v>
      </c>
      <c r="BI218" s="5">
        <v>8.8999999999999999E-3</v>
      </c>
      <c r="BJ218" s="5">
        <v>0.86099999999999999</v>
      </c>
      <c r="BK218" s="5">
        <v>0.65349999999999997</v>
      </c>
      <c r="BL218" s="5">
        <v>1</v>
      </c>
      <c r="BM218" s="5">
        <v>4.4097999999999997</v>
      </c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0.6321</v>
      </c>
      <c r="CU218" s="4">
        <v>0.69810000000000005</v>
      </c>
      <c r="CV218" s="4">
        <v>0.28050000000000003</v>
      </c>
      <c r="CW218" s="4">
        <v>8.8999999999999999E-3</v>
      </c>
      <c r="CX218" s="4">
        <v>0.85940000000000005</v>
      </c>
      <c r="CY218" s="4">
        <v>0.65259999999999996</v>
      </c>
      <c r="CZ218" s="4">
        <v>1</v>
      </c>
      <c r="DA218" s="4">
        <v>5.6805000000000003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0.63290000000000002</v>
      </c>
      <c r="EI218" s="5">
        <v>0.70030000000000003</v>
      </c>
      <c r="EJ218" s="5">
        <v>0.27600000000000002</v>
      </c>
      <c r="EK218" s="5">
        <v>8.8999999999999999E-3</v>
      </c>
      <c r="EL218" s="5">
        <v>0.86109999999999998</v>
      </c>
      <c r="EM218" s="5">
        <v>0.65369999999999995</v>
      </c>
      <c r="EN218" s="5">
        <v>1</v>
      </c>
      <c r="EO218" s="5">
        <v>5.8491999999999997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0.64597500000000008</v>
      </c>
      <c r="II218" s="4">
        <f t="shared" si="97"/>
        <v>0.73360000000000003</v>
      </c>
      <c r="IJ218" s="4">
        <f t="shared" si="98"/>
        <v>0.25982499999999997</v>
      </c>
      <c r="IK218" s="4">
        <f t="shared" si="99"/>
        <v>1.0650000000000001E-2</v>
      </c>
      <c r="IL218" s="4">
        <f t="shared" si="100"/>
        <v>0.84102499999999991</v>
      </c>
      <c r="IM218" s="4">
        <f t="shared" si="101"/>
        <v>0.65326666666666655</v>
      </c>
      <c r="IN218" s="4">
        <f t="shared" si="102"/>
        <v>0.99798750000000003</v>
      </c>
      <c r="IO218" s="4">
        <f t="shared" si="103"/>
        <v>4.9130374999999997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k=20,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>
        <v>0.63449999999999995</v>
      </c>
      <c r="BG219" s="5">
        <v>0.70399999999999996</v>
      </c>
      <c r="BH219" s="5">
        <v>0.27589999999999998</v>
      </c>
      <c r="BI219" s="5">
        <v>8.8999999999999999E-3</v>
      </c>
      <c r="BJ219" s="5">
        <v>0.86099999999999999</v>
      </c>
      <c r="BK219" s="5">
        <v>0.65300000000000002</v>
      </c>
      <c r="BL219" s="5">
        <v>1</v>
      </c>
      <c r="BM219" s="5">
        <v>3.4064000000000001</v>
      </c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0.6341</v>
      </c>
      <c r="CU219" s="4">
        <v>0.70209999999999995</v>
      </c>
      <c r="CV219" s="4">
        <v>0.27979999999999999</v>
      </c>
      <c r="CW219" s="4">
        <v>8.8999999999999999E-3</v>
      </c>
      <c r="CX219" s="4">
        <v>0.85929999999999995</v>
      </c>
      <c r="CY219" s="4">
        <v>0.65210000000000001</v>
      </c>
      <c r="CZ219" s="4">
        <v>1</v>
      </c>
      <c r="DA219" s="4">
        <v>5.7050000000000001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0.63439999999999996</v>
      </c>
      <c r="EI219" s="5">
        <v>0.70299999999999996</v>
      </c>
      <c r="EJ219" s="5">
        <v>0.27639999999999998</v>
      </c>
      <c r="EK219" s="5">
        <v>8.8999999999999999E-3</v>
      </c>
      <c r="EL219" s="5">
        <v>0.86119999999999997</v>
      </c>
      <c r="EM219" s="5">
        <v>0.65259999999999996</v>
      </c>
      <c r="EN219" s="5">
        <v>1</v>
      </c>
      <c r="EO219" s="5">
        <v>5.992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0.64770000000000005</v>
      </c>
      <c r="II219" s="4">
        <f t="shared" si="97"/>
        <v>0.73677499999999996</v>
      </c>
      <c r="IJ219" s="4">
        <f t="shared" si="98"/>
        <v>0.25913750000000002</v>
      </c>
      <c r="IK219" s="4">
        <f t="shared" si="99"/>
        <v>1.0650000000000001E-2</v>
      </c>
      <c r="IL219" s="4">
        <f t="shared" si="100"/>
        <v>0.84107500000000002</v>
      </c>
      <c r="IM219" s="4">
        <f t="shared" si="101"/>
        <v>0.65256666666666663</v>
      </c>
      <c r="IN219" s="4">
        <f t="shared" si="102"/>
        <v>0.99798750000000003</v>
      </c>
      <c r="IO219" s="4">
        <f t="shared" si="103"/>
        <v>4.8782374999999991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>
        <v>0.63980000000000004</v>
      </c>
      <c r="BG220" s="5">
        <v>0.70989999999999998</v>
      </c>
      <c r="BH220" s="5">
        <v>0.27610000000000001</v>
      </c>
      <c r="BI220" s="5">
        <v>8.8000000000000005E-3</v>
      </c>
      <c r="BJ220" s="5">
        <v>0.86160000000000003</v>
      </c>
      <c r="BK220" s="5">
        <v>0.65610000000000002</v>
      </c>
      <c r="BL220" s="5">
        <v>1</v>
      </c>
      <c r="BM220" s="5">
        <v>3.3692000000000002</v>
      </c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0.63990000000000002</v>
      </c>
      <c r="CU220" s="4">
        <v>0.70979999999999999</v>
      </c>
      <c r="CV220" s="4">
        <v>0.27939999999999998</v>
      </c>
      <c r="CW220" s="4">
        <v>8.8999999999999999E-3</v>
      </c>
      <c r="CX220" s="4">
        <v>0.86</v>
      </c>
      <c r="CY220" s="4">
        <v>0.65490000000000004</v>
      </c>
      <c r="CZ220" s="4">
        <v>1</v>
      </c>
      <c r="DA220" s="4">
        <v>5.7233000000000001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0.64029999999999998</v>
      </c>
      <c r="EI220" s="5">
        <v>0.71120000000000005</v>
      </c>
      <c r="EJ220" s="5">
        <v>0.27710000000000001</v>
      </c>
      <c r="EK220" s="5">
        <v>8.8999999999999999E-3</v>
      </c>
      <c r="EL220" s="5">
        <v>0.86119999999999997</v>
      </c>
      <c r="EM220" s="5">
        <v>0.65629999999999999</v>
      </c>
      <c r="EN220" s="5">
        <v>1</v>
      </c>
      <c r="EO220" s="5">
        <v>5.9570999999999996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0.65182499999999999</v>
      </c>
      <c r="II220" s="4">
        <f t="shared" si="97"/>
        <v>0.74055000000000004</v>
      </c>
      <c r="IJ220" s="4">
        <f t="shared" si="98"/>
        <v>0.25898749999999998</v>
      </c>
      <c r="IK220" s="4">
        <f t="shared" si="99"/>
        <v>1.0675000000000002E-2</v>
      </c>
      <c r="IL220" s="4">
        <f t="shared" si="100"/>
        <v>0.84242500000000009</v>
      </c>
      <c r="IM220" s="4">
        <f t="shared" si="101"/>
        <v>0.65576666666666661</v>
      </c>
      <c r="IN220" s="4">
        <f t="shared" si="102"/>
        <v>0.99798750000000003</v>
      </c>
      <c r="IO220" s="4">
        <f t="shared" si="103"/>
        <v>4.7797249999999991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k=20,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>
        <v>0.64170000000000005</v>
      </c>
      <c r="BG221" s="5">
        <v>0.71350000000000002</v>
      </c>
      <c r="BH221" s="5">
        <v>0.27600000000000002</v>
      </c>
      <c r="BI221" s="5">
        <v>8.8999999999999999E-3</v>
      </c>
      <c r="BJ221" s="5">
        <v>0.86109999999999998</v>
      </c>
      <c r="BK221" s="5">
        <v>0.6552</v>
      </c>
      <c r="BL221" s="5">
        <v>1</v>
      </c>
      <c r="BM221" s="5">
        <v>6.8249000000000004</v>
      </c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0.64190000000000003</v>
      </c>
      <c r="CU221" s="4">
        <v>0.71379999999999999</v>
      </c>
      <c r="CV221" s="4">
        <v>0.2802</v>
      </c>
      <c r="CW221" s="4">
        <v>8.8999999999999999E-3</v>
      </c>
      <c r="CX221" s="4">
        <v>0.85940000000000005</v>
      </c>
      <c r="CY221" s="4">
        <v>0.65400000000000003</v>
      </c>
      <c r="CZ221" s="4">
        <v>1</v>
      </c>
      <c r="DA221" s="4">
        <v>5.8244999999999996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0.64219999999999999</v>
      </c>
      <c r="EI221" s="5">
        <v>0.71489999999999998</v>
      </c>
      <c r="EJ221" s="5">
        <v>0.27629999999999999</v>
      </c>
      <c r="EK221" s="5">
        <v>8.8999999999999999E-3</v>
      </c>
      <c r="EL221" s="5">
        <v>0.86080000000000001</v>
      </c>
      <c r="EM221" s="5">
        <v>0.65539999999999998</v>
      </c>
      <c r="EN221" s="5">
        <v>1</v>
      </c>
      <c r="EO221" s="5">
        <v>6.0034999999999998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0.65349999999999997</v>
      </c>
      <c r="II221" s="4">
        <f t="shared" si="97"/>
        <v>0.74358750000000007</v>
      </c>
      <c r="IJ221" s="4">
        <f t="shared" si="98"/>
        <v>0.25871250000000001</v>
      </c>
      <c r="IK221" s="4">
        <f t="shared" si="99"/>
        <v>1.0700000000000001E-2</v>
      </c>
      <c r="IL221" s="4">
        <f t="shared" si="100"/>
        <v>0.84192500000000003</v>
      </c>
      <c r="IM221" s="4">
        <f t="shared" si="101"/>
        <v>0.65486666666666671</v>
      </c>
      <c r="IN221" s="4">
        <f t="shared" si="102"/>
        <v>0.99798750000000003</v>
      </c>
      <c r="IO221" s="4">
        <f t="shared" si="103"/>
        <v>5.2764249999999997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k=20,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>
        <v>0.63580000000000003</v>
      </c>
      <c r="BG222" s="5">
        <v>0.70209999999999995</v>
      </c>
      <c r="BH222" s="5">
        <v>0.28110000000000002</v>
      </c>
      <c r="BI222" s="5">
        <v>8.8999999999999999E-3</v>
      </c>
      <c r="BJ222" s="5">
        <v>0.86150000000000004</v>
      </c>
      <c r="BK222" s="5">
        <v>0.65429999999999999</v>
      </c>
      <c r="BL222" s="5">
        <v>1</v>
      </c>
      <c r="BM222" s="5">
        <v>7.4753999999999996</v>
      </c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0.63570000000000004</v>
      </c>
      <c r="CU222" s="4">
        <v>0.70189999999999997</v>
      </c>
      <c r="CV222" s="4">
        <v>0.28410000000000002</v>
      </c>
      <c r="CW222" s="4">
        <v>8.8999999999999999E-3</v>
      </c>
      <c r="CX222" s="4">
        <v>0.85970000000000002</v>
      </c>
      <c r="CY222" s="4">
        <v>0.6532</v>
      </c>
      <c r="CZ222" s="4">
        <v>1</v>
      </c>
      <c r="DA222" s="4">
        <v>5.7198000000000002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0.63629999999999998</v>
      </c>
      <c r="EI222" s="5">
        <v>0.70340000000000003</v>
      </c>
      <c r="EJ222" s="5">
        <v>0.28189999999999998</v>
      </c>
      <c r="EK222" s="5">
        <v>8.8999999999999999E-3</v>
      </c>
      <c r="EL222" s="5">
        <v>0.86109999999999998</v>
      </c>
      <c r="EM222" s="5">
        <v>0.65439999999999998</v>
      </c>
      <c r="EN222" s="5">
        <v>1</v>
      </c>
      <c r="EO222" s="5">
        <v>5.8963000000000001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0.64848750000000011</v>
      </c>
      <c r="II222" s="4">
        <f t="shared" si="97"/>
        <v>0.734375</v>
      </c>
      <c r="IJ222" s="4">
        <f t="shared" si="98"/>
        <v>0.26339999999999997</v>
      </c>
      <c r="IK222" s="4">
        <f t="shared" si="99"/>
        <v>1.0675000000000002E-2</v>
      </c>
      <c r="IL222" s="4">
        <f t="shared" si="100"/>
        <v>0.84172500000000006</v>
      </c>
      <c r="IM222" s="4">
        <f t="shared" si="101"/>
        <v>0.6539666666666667</v>
      </c>
      <c r="IN222" s="4">
        <f t="shared" si="102"/>
        <v>0.99798750000000003</v>
      </c>
      <c r="IO222" s="4">
        <f t="shared" si="103"/>
        <v>5.2744999999999997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k=20,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>
        <v>0.63770000000000004</v>
      </c>
      <c r="BG223" s="5">
        <v>0.70569999999999999</v>
      </c>
      <c r="BH223" s="5">
        <v>0.28100000000000003</v>
      </c>
      <c r="BI223" s="5">
        <v>8.8999999999999999E-3</v>
      </c>
      <c r="BJ223" s="5">
        <v>0.86109999999999998</v>
      </c>
      <c r="BK223" s="5">
        <v>0.65349999999999997</v>
      </c>
      <c r="BL223" s="5">
        <v>1</v>
      </c>
      <c r="BM223" s="5">
        <v>7.7196999999999996</v>
      </c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0.63759999999999994</v>
      </c>
      <c r="CU223" s="4">
        <v>0.70569999999999999</v>
      </c>
      <c r="CV223" s="4">
        <v>0.28470000000000001</v>
      </c>
      <c r="CW223" s="4">
        <v>8.8999999999999999E-3</v>
      </c>
      <c r="CX223" s="4">
        <v>0.8589</v>
      </c>
      <c r="CY223" s="4">
        <v>0.65239999999999998</v>
      </c>
      <c r="CZ223" s="4">
        <v>1</v>
      </c>
      <c r="DA223" s="4">
        <v>5.8259999999999996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0.63819999999999999</v>
      </c>
      <c r="EI223" s="5">
        <v>0.70720000000000005</v>
      </c>
      <c r="EJ223" s="5">
        <v>0.28060000000000002</v>
      </c>
      <c r="EK223" s="5">
        <v>8.8999999999999999E-3</v>
      </c>
      <c r="EL223" s="5">
        <v>0.86060000000000003</v>
      </c>
      <c r="EM223" s="5">
        <v>0.65369999999999995</v>
      </c>
      <c r="EN223" s="5">
        <v>1</v>
      </c>
      <c r="EO223" s="5">
        <v>5.9751000000000003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0.65012499999999995</v>
      </c>
      <c r="II223" s="4">
        <f t="shared" si="97"/>
        <v>0.73746250000000013</v>
      </c>
      <c r="IJ223" s="4">
        <f t="shared" si="98"/>
        <v>0.26305000000000001</v>
      </c>
      <c r="IK223" s="4">
        <f t="shared" si="99"/>
        <v>1.0675000000000002E-2</v>
      </c>
      <c r="IL223" s="4">
        <f t="shared" si="100"/>
        <v>0.84122500000000011</v>
      </c>
      <c r="IM223" s="4">
        <f t="shared" si="101"/>
        <v>0.65319999999999989</v>
      </c>
      <c r="IN223" s="4">
        <f t="shared" si="102"/>
        <v>0.99798750000000003</v>
      </c>
      <c r="IO223" s="4">
        <f t="shared" si="103"/>
        <v>5.3569624999999998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k=20,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>
        <v>0.66690000000000005</v>
      </c>
      <c r="BG224" s="5">
        <v>0.77329999999999999</v>
      </c>
      <c r="BH224" s="5">
        <v>0.18840000000000001</v>
      </c>
      <c r="BI224" s="5">
        <v>2.3800000000000002E-2</v>
      </c>
      <c r="BJ224" s="5">
        <v>0.81269999999999998</v>
      </c>
      <c r="BK224" s="5">
        <v>0.23</v>
      </c>
      <c r="BL224" s="5">
        <v>1</v>
      </c>
      <c r="BM224" s="5">
        <v>1.5659000000000001</v>
      </c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0.66700000000000004</v>
      </c>
      <c r="CU224" s="4">
        <v>0.77380000000000004</v>
      </c>
      <c r="CV224" s="4">
        <v>0.1928</v>
      </c>
      <c r="CW224" s="4">
        <v>2.3699999999999999E-2</v>
      </c>
      <c r="CX224" s="4">
        <v>0.81240000000000001</v>
      </c>
      <c r="CY224" s="4">
        <v>0.23050000000000001</v>
      </c>
      <c r="CZ224" s="4">
        <v>1</v>
      </c>
      <c r="DA224" s="4">
        <v>1.9003000000000001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0.66693333333333327</v>
      </c>
      <c r="II224" s="4">
        <f t="shared" si="97"/>
        <v>0.77300000000000002</v>
      </c>
      <c r="IJ224" s="4">
        <f t="shared" si="98"/>
        <v>0.19116666666666668</v>
      </c>
      <c r="IK224" s="4">
        <f t="shared" si="99"/>
        <v>2.3733333333333332E-2</v>
      </c>
      <c r="IL224" s="4">
        <f t="shared" si="100"/>
        <v>0.81203333333333327</v>
      </c>
      <c r="IM224" s="4">
        <f t="shared" si="101"/>
        <v>0.23060000000000003</v>
      </c>
      <c r="IN224" s="4">
        <f t="shared" si="102"/>
        <v>1</v>
      </c>
      <c r="IO224" s="4">
        <f t="shared" si="103"/>
        <v>1.5563000000000002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k=15,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k=10,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k=10,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>
        <v>0.66010000000000002</v>
      </c>
      <c r="BG225" s="5">
        <v>0.76680000000000004</v>
      </c>
      <c r="BH225" s="5">
        <v>0.2422</v>
      </c>
      <c r="BI225" s="5">
        <v>1.38E-2</v>
      </c>
      <c r="BJ225" s="5">
        <v>0.84540000000000004</v>
      </c>
      <c r="BK225" s="5">
        <v>0.4143</v>
      </c>
      <c r="BL225" s="5">
        <v>1</v>
      </c>
      <c r="BM225" s="5">
        <v>1.5206999999999999</v>
      </c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0.6603</v>
      </c>
      <c r="CU225" s="4">
        <v>0.76639999999999997</v>
      </c>
      <c r="CV225" s="4">
        <v>0.24410000000000001</v>
      </c>
      <c r="CW225" s="4">
        <v>1.38E-2</v>
      </c>
      <c r="CX225" s="4">
        <v>0.84530000000000005</v>
      </c>
      <c r="CY225" s="4">
        <v>0.41349999999999998</v>
      </c>
      <c r="CZ225" s="4">
        <v>1</v>
      </c>
      <c r="DA225" s="4">
        <v>1.9583999999999999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0.66</v>
      </c>
      <c r="II225" s="4">
        <f t="shared" ref="II225" si="145">AVERAGEIFS(B225:IG225,metrics.rec,"MSE")</f>
        <v>0.76566666666666672</v>
      </c>
      <c r="IJ225" s="4">
        <f t="shared" ref="IJ225" si="146">AVERAGEIFS(B225:IG225,metrics.rec,"R")</f>
        <v>0.24439999999999998</v>
      </c>
      <c r="IK225" s="4">
        <f t="shared" ref="IK225" si="147">AVERAGEIFS(B225:IG225,metrics.rec,"Precision")</f>
        <v>1.3766666666666668E-2</v>
      </c>
      <c r="IL225" s="4">
        <f t="shared" ref="IL225" si="148">AVERAGEIFS(B225:IG225,metrics.rec,"Recall")</f>
        <v>0.84523333333333328</v>
      </c>
      <c r="IM225" s="4">
        <f t="shared" ref="IM225" si="149">AVERAGEIFS(B225:IG225,metrics.rec,"Coverage")</f>
        <v>0.41493333333333332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1.5583333333333333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>
        <v>0.65880000000000005</v>
      </c>
      <c r="BG226" s="5">
        <v>0.74660000000000004</v>
      </c>
      <c r="BH226" s="5">
        <v>0.26910000000000001</v>
      </c>
      <c r="BI226" s="5">
        <v>1.43E-2</v>
      </c>
      <c r="BJ226" s="5">
        <v>0.83030000000000004</v>
      </c>
      <c r="BK226" s="5">
        <v>0.39019999999999999</v>
      </c>
      <c r="BL226" s="5">
        <v>1</v>
      </c>
      <c r="BM226" s="5">
        <v>6.6070000000000002</v>
      </c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0.65859999999999996</v>
      </c>
      <c r="CU226" s="4">
        <v>0.746</v>
      </c>
      <c r="CV226" s="4">
        <v>0.26860000000000001</v>
      </c>
      <c r="CW226" s="4">
        <v>1.44E-2</v>
      </c>
      <c r="CX226" s="4">
        <v>0.82930000000000004</v>
      </c>
      <c r="CY226" s="4">
        <v>0.39050000000000001</v>
      </c>
      <c r="CZ226" s="4">
        <v>1</v>
      </c>
      <c r="DA226" s="4">
        <v>5.6093000000000002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0.65810000000000002</v>
      </c>
      <c r="EI226" s="5">
        <v>0.74570000000000003</v>
      </c>
      <c r="EJ226" s="5">
        <v>0.27229999999999999</v>
      </c>
      <c r="EK226" s="5">
        <v>1.43E-2</v>
      </c>
      <c r="EL226" s="5">
        <v>0.83050000000000002</v>
      </c>
      <c r="EM226" s="5">
        <v>0.39079999999999998</v>
      </c>
      <c r="EN226" s="5">
        <v>1</v>
      </c>
      <c r="EO226" s="5">
        <v>5.7263000000000002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0.66986250000000003</v>
      </c>
      <c r="II226" s="4">
        <f t="shared" si="97"/>
        <v>0.77618750000000014</v>
      </c>
      <c r="IJ226" s="4">
        <f t="shared" si="98"/>
        <v>0.25487499999999996</v>
      </c>
      <c r="IK226" s="4">
        <f t="shared" si="99"/>
        <v>2.1500000000000002E-2</v>
      </c>
      <c r="IL226" s="4">
        <f t="shared" si="100"/>
        <v>0.79395000000000004</v>
      </c>
      <c r="IM226" s="4">
        <f t="shared" si="101"/>
        <v>0.39050000000000001</v>
      </c>
      <c r="IN226" s="4">
        <f t="shared" si="102"/>
        <v>0.99708750000000002</v>
      </c>
      <c r="IO226" s="4">
        <f t="shared" si="103"/>
        <v>5.0492249999999999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>
        <v>0.66720000000000002</v>
      </c>
      <c r="BG227" s="5">
        <v>0.77910000000000001</v>
      </c>
      <c r="BH227" s="5">
        <v>0.20649999999999999</v>
      </c>
      <c r="BI227" s="5">
        <v>1.7299999999999999E-2</v>
      </c>
      <c r="BJ227" s="5">
        <v>0.82850000000000001</v>
      </c>
      <c r="BK227" s="5">
        <v>0.32269999999999999</v>
      </c>
      <c r="BL227" s="5">
        <v>1</v>
      </c>
      <c r="BM227" s="5">
        <v>1.6766000000000001</v>
      </c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0.66679999999999995</v>
      </c>
      <c r="CU227" s="4">
        <v>0.77790000000000004</v>
      </c>
      <c r="CV227" s="4">
        <v>0.21029999999999999</v>
      </c>
      <c r="CW227" s="4">
        <v>1.7299999999999999E-2</v>
      </c>
      <c r="CX227" s="4">
        <v>0.82799999999999996</v>
      </c>
      <c r="CY227" s="4">
        <v>0.32329999999999998</v>
      </c>
      <c r="CZ227" s="4">
        <v>1</v>
      </c>
      <c r="DA227" s="4">
        <v>2.0882000000000001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0.66706666666666659</v>
      </c>
      <c r="II227" s="4">
        <f t="shared" si="97"/>
        <v>0.7783000000000001</v>
      </c>
      <c r="IJ227" s="4">
        <f t="shared" si="98"/>
        <v>0.21053333333333332</v>
      </c>
      <c r="IK227" s="4">
        <f t="shared" si="99"/>
        <v>1.7266666666666666E-2</v>
      </c>
      <c r="IL227" s="4">
        <f t="shared" si="100"/>
        <v>0.82806666666666662</v>
      </c>
      <c r="IM227" s="4">
        <f t="shared" si="101"/>
        <v>0.32403333333333334</v>
      </c>
      <c r="IN227" s="4">
        <f t="shared" si="102"/>
        <v>1</v>
      </c>
      <c r="IO227" s="4">
        <f t="shared" si="103"/>
        <v>1.6868333333333334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k=10,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k=10,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>
        <v>0.65939999999999999</v>
      </c>
      <c r="BG228" s="5">
        <v>0.75680000000000003</v>
      </c>
      <c r="BH228" s="5">
        <v>0.20899999999999999</v>
      </c>
      <c r="BI228" s="5">
        <v>2.2499999999999999E-2</v>
      </c>
      <c r="BJ228" s="5">
        <v>0.82040000000000002</v>
      </c>
      <c r="BK228" s="5">
        <v>0.2457</v>
      </c>
      <c r="BL228" s="5">
        <v>1</v>
      </c>
      <c r="BM228" s="5">
        <v>1.4593</v>
      </c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10"/>
      <c r="CU228" s="10"/>
      <c r="CV228" s="10"/>
      <c r="CW228" s="10"/>
      <c r="CX228" s="10"/>
      <c r="CY228" s="10"/>
      <c r="CZ228" s="10"/>
      <c r="DA228" s="10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0.65925</v>
      </c>
      <c r="II228" s="4">
        <f t="shared" si="97"/>
        <v>0.75560000000000005</v>
      </c>
      <c r="IJ228" s="4">
        <f t="shared" si="98"/>
        <v>0.21339999999999998</v>
      </c>
      <c r="IK228" s="4">
        <f t="shared" si="99"/>
        <v>2.2499999999999999E-2</v>
      </c>
      <c r="IL228" s="4">
        <f t="shared" si="100"/>
        <v>0.82000000000000006</v>
      </c>
      <c r="IM228" s="4">
        <f t="shared" si="101"/>
        <v>0.24635000000000001</v>
      </c>
      <c r="IN228" s="4">
        <f t="shared" si="102"/>
        <v>1</v>
      </c>
      <c r="IO228" s="4">
        <f t="shared" si="103"/>
        <v>1.33785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X229" s="4"/>
      <c r="AY229" s="4"/>
      <c r="AZ229" s="4"/>
      <c r="BA229" s="4"/>
      <c r="BB229" s="4"/>
      <c r="BC229" s="4"/>
      <c r="BD229" s="4"/>
      <c r="BE229" s="4"/>
      <c r="BN229" s="4"/>
      <c r="BO229" s="4"/>
      <c r="BP229" s="4"/>
      <c r="BQ229" s="4"/>
      <c r="BR229" s="4"/>
      <c r="BS229" s="4"/>
      <c r="BT229" s="4"/>
      <c r="BU229" s="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x14ac:dyDescent="0.2">
      <c r="A230" s="7" t="s">
        <v>233</v>
      </c>
      <c r="B230" s="6" t="str" cm="1">
        <f t="array" aca="1" ref="B230" ca="1">INDIRECT(ADDRESS(MATCH(MIN(_xlfn._xlws.FILTER(B7:B229,H7:H229&gt;0.5)),B7:B229,0)+6,1))</f>
        <v>BI22.ZSim</v>
      </c>
      <c r="C230" s="6" t="str" cm="1">
        <f t="array" aca="1" ref="C230" ca="1">INDIRECT(ADDRESS(MATCH(MIN(_xlfn._xlws.FILTER(C7:C229,H7:H229&gt;0.5)),C7:C229,0)+6,1))</f>
        <v>BI22.ZSim</v>
      </c>
      <c r="D230" s="6" t="str" cm="1">
        <f t="array" aca="1" ref="D230" ca="1">INDIRECT(ADDRESS(MATCH(MAX(_xlfn._xlws.FILTER(D7:D229,H7:H229&gt;0.5)),D7:D229,0)+6,1))</f>
        <v>BI22.ZSim</v>
      </c>
      <c r="E230" s="6" t="str" cm="1">
        <f t="array" aca="1" ref="E230" ca="1">INDIRECT(ADDRESS(MATCH(MAX(_xlfn._xlws.FILTER(E7:E229,H7:H229&gt;0.5)),E7:E229,0)+6,1))</f>
        <v>BU01.JaccardMulti</v>
      </c>
      <c r="F230" s="6" t="str" cm="1">
        <f t="array" aca="1" ref="F230" ca="1">INDIRECT(ADDRESS(MATCH(MAX(_xlfn._xlws.FILTER(F7:F229,H7:H229&gt;0.5)),F7:F229,0)+6,1))</f>
        <v>BI01.JaccardMulti</v>
      </c>
      <c r="G230" s="6" t="e" cm="1">
        <f t="array" aca="1" ref="G230" ca="1">INDIRECT(ADDRESS(MATCH(MAX(_xlfn._xlws.FILTER(G7:G229,H7:H229&gt;0.5)),G7:G229,0)+6,1))</f>
        <v>#N/A</v>
      </c>
      <c r="H230" s="6" t="str" cm="1">
        <f t="array" aca="1" ref="H230" ca="1">INDIRECT(ADDRESS(MATCH(MAX(_xlfn._xlws.FILTER(H7:H229,H7:H229&gt;0.5)),H7:H229,0)+6,1))</f>
        <v>AI01.Jaccard</v>
      </c>
      <c r="I230" s="6" t="str" cm="1">
        <f t="array" aca="1" ref="I230" ca="1">INDIRECT(ADDRESS(MATCH(MIN(_xlfn._xlws.FILTER(I7:I229,H7:H229&gt;0.5)),I7:I229,0)+6,1))</f>
        <v>CU14.Amer.CPC</v>
      </c>
      <c r="J230" s="1" t="str" cm="1">
        <f t="array" aca="1" ref="J230" ca="1">INDIRECT(ADDRESS(MATCH(MIN(_xlfn._xlws.FILTER(J7:J229,P7:P229&gt;cr)),J7:J229,0)+6,1))</f>
        <v>BI22.ZSim</v>
      </c>
      <c r="K230" s="1" t="str" cm="1">
        <f t="array" aca="1" ref="K230" ca="1">INDIRECT(ADDRESS(MATCH(MIN(_xlfn._xlws.FILTER(K7:K229,P7:P229&gt;cr)),K7:K229,0)+6,1))</f>
        <v>BI22.ZSim</v>
      </c>
      <c r="L230" s="1" t="str" cm="1">
        <f t="array" aca="1" ref="L230" ca="1">INDIRECT(ADDRESS(MATCH(MAX(_xlfn._xlws.FILTER(L7:L229,P7:P229&gt;cr)),L7:L229,0)+6,1))</f>
        <v>BI22.ZSim</v>
      </c>
      <c r="M230" s="1" t="str" cm="1">
        <f t="array" aca="1" ref="M230" ca="1">INDIRECT(ADDRESS(MATCH(MAX(_xlfn._xlws.FILTER(M7:M229,P7:P229&gt;cr)),M7:M229,0)+6,1))</f>
        <v>AI05.SRC</v>
      </c>
      <c r="N230" s="1" t="str" cm="1">
        <f t="array" aca="1" ref="N230" ca="1">INDIRECT(ADDRESS(MATCH(MAX(_xlfn._xlws.FILTER(N7:N229,P7:P229&gt;cr)),N7:N229,0)+6,1))</f>
        <v>BI01.JaccardMulti</v>
      </c>
      <c r="O230" s="1" t="e" cm="1">
        <f t="array" aca="1" ref="O230" ca="1">INDIRECT(ADDRESS(MATCH(MAX(_xlfn._xlws.FILTER(O7:O229,P7:P229&gt;cr)),O7:O229,0)+6,1))</f>
        <v>#N/A</v>
      </c>
      <c r="P230" s="1" t="str" cm="1">
        <f t="array" aca="1" ref="P230" ca="1">INDIRECT(ADDRESS(MATCH(MAX(_xlfn._xlws.FILTER(P7:P229,P7:P229&gt;cr)),P7:P229,0)+6,1))</f>
        <v>AI01.Jaccard</v>
      </c>
      <c r="Q230" s="1" t="str" cm="1">
        <f t="array" aca="1" ref="Q230" ca="1">INDIRECT(ADDRESS(MATCH(MIN(_xlfn._xlws.FILTER(Q7:Q229,P7:P229&gt;cr)),Q7:Q229,0)+6,1))</f>
        <v>BU16.TAN</v>
      </c>
      <c r="R230" s="6" t="str" cm="1">
        <f t="array" aca="1" ref="R230" ca="1">INDIRECT(ADDRESS(MATCH(MIN(_xlfn._xlws.FILTER(R7:R229,X7:X229&gt;cr)),R7:R229,0)+6,1))</f>
        <v>AI05.SRC</v>
      </c>
      <c r="S230" s="6" t="str" cm="1">
        <f t="array" aca="1" ref="S230" ca="1">INDIRECT(ADDRESS(MATCH(MIN(_xlfn._xlws.FILTER(S7:S229,X7:X229&gt;cr)),S7:S229,0)+6,1))</f>
        <v>AI05.SRC</v>
      </c>
      <c r="T230" s="6" t="str" cm="1">
        <f t="array" aca="1" ref="T230" ca="1">INDIRECT(ADDRESS(MATCH(MAX(_xlfn._xlws.FILTER(T7:T229,X7:X229&gt;cr)),T7:T229,0)+6,1))</f>
        <v>BI07.PSSJ</v>
      </c>
      <c r="U230" s="6" t="str" cm="1">
        <f t="array" aca="1" ref="U230" ca="1">INDIRECT(ADDRESS(MATCH(MAX(_xlfn._xlws.FILTER(U7:U229,X7:X229&gt;cr)),U7:U229,0)+6,1))</f>
        <v>AI05.SRC</v>
      </c>
      <c r="V230" s="6" t="str" cm="1">
        <f t="array" aca="1" ref="V230" ca="1">INDIRECT(ADDRESS(MATCH(MAX(_xlfn._xlws.FILTER(V7:V229,X7:X229&gt;cr)),V7:V229,0)+6,1))</f>
        <v>BI01.JaccardMulti</v>
      </c>
      <c r="W230" s="6" t="str" cm="1">
        <f t="array" aca="1" ref="W230" ca="1">INDIRECT(ADDRESS(MATCH(MAX(_xlfn._xlws.FILTER(W7:W229,X7:X229&gt;cr)),W7:W229,0)+6,1))</f>
        <v>CI14.SMD.QTI</v>
      </c>
      <c r="X230" s="6" t="str" cm="1">
        <f t="array" aca="1" ref="X230" ca="1">INDIRECT(ADDRESS(MATCH(MAX(_xlfn._xlws.FILTER(X7:X229,X7:X229&gt;cr)),X7:X229,0)+6,1))</f>
        <v>AI01.Jaccard</v>
      </c>
      <c r="Y230" s="6" t="str" cm="1">
        <f t="array" aca="1" ref="Y230" ca="1">INDIRECT(ADDRESS(MATCH(MIN(_xlfn._xlws.FILTER(Y7:Y229,X7:X229&gt;cr)),Y7:Y229,0)+6,1))</f>
        <v>CU14.SMD.PSS</v>
      </c>
      <c r="Z230" s="1" t="str" cm="1">
        <f t="array" aca="1" ref="Z230" ca="1">INDIRECT(ADDRESS(MATCH(MIN(_xlfn._xlws.FILTER(Z7:Z229,AF7:AF229&gt;cr)),Z7:Z229,0)+6,1))</f>
        <v>BI22.ZSim</v>
      </c>
      <c r="AA230" s="1" t="str" cm="1">
        <f t="array" aca="1" ref="AA230" ca="1">INDIRECT(ADDRESS(MATCH(MIN(_xlfn._xlws.FILTER(AA7:AA229,AF7:AF229&gt;cr)),AA7:AA229,0)+6,1))</f>
        <v>BI22.ESim3</v>
      </c>
      <c r="AB230" s="1" t="str" cm="1">
        <f t="array" aca="1" ref="AB230" ca="1">INDIRECT(ADDRESS(MATCH(MAX(_xlfn._xlws.FILTER(AB7:AB229,AF7:AF229&gt;cr)),AB7:AB229,0)+6,1))</f>
        <v>AI28.RPB</v>
      </c>
      <c r="AC230" s="1" t="str" cm="1">
        <f t="array" aca="1" ref="AC230" ca="1">INDIRECT(ADDRESS(MATCH(MAX(_xlfn._xlws.FILTER(AC7:AC229,AF7:AF229&gt;cr)),AC7:AC229,0)+6,1))</f>
        <v>AI05.SRC</v>
      </c>
      <c r="AD230" s="1" t="str" cm="1">
        <f t="array" aca="1" ref="AD230" ca="1">INDIRECT(ADDRESS(MATCH(MAX(_xlfn._xlws.FILTER(AD7:AD229,AF7:AF229&gt;cr)),AD7:AD229,0)+6,1))</f>
        <v>AI26.URP</v>
      </c>
      <c r="AE230" s="1" t="e" cm="1">
        <f t="array" aca="1" ref="AE230" ca="1">INDIRECT(ADDRESS(MATCH(MAX(_xlfn._xlws.FILTER(AE7:AE229,AF7:AF229&gt;cr)),AE7:AE229,0)+6,1))</f>
        <v>#N/A</v>
      </c>
      <c r="AF230" s="1" t="str" cm="1">
        <f t="array" aca="1" ref="AF230" ca="1">INDIRECT(ADDRESS(MATCH(MAX(_xlfn._xlws.FILTER(AF7:AF229,AF7:AF229&gt;cr)),AF7:AF229,0)+6,1))</f>
        <v>AI01.Jaccard</v>
      </c>
      <c r="AG230" s="1" t="str" cm="1">
        <f t="array" aca="1" ref="AG230" ca="1">INDIRECT(ADDRESS(MATCH(MIN(_xlfn._xlws.FILTER(AG7:AG229,AF7:AF229&gt;cr)),AG7:AG229,0)+6,1))</f>
        <v>CU14.Amer.CPC</v>
      </c>
      <c r="AH230" s="6" t="str" cm="1">
        <f t="array" aca="1" ref="AH230" ca="1">INDIRECT(ADDRESS(MATCH(MIN(_xlfn._xlws.FILTER(AH7:AH229,AN7:AN229&gt;cr)),AH7:AH229,0)+6,1))</f>
        <v>AI28.RPB</v>
      </c>
      <c r="AI230" s="6" t="str" cm="1">
        <f t="array" aca="1" ref="AI230" ca="1">INDIRECT(ADDRESS(MATCH(MIN(_xlfn._xlws.FILTER(AI7:AI229,AN7:AN229&gt;cr)),AI7:AI229,0)+6,1))</f>
        <v>AI28.RPB</v>
      </c>
      <c r="AJ230" s="6" t="str" cm="1">
        <f t="array" aca="1" ref="AJ230" ca="1">INDIRECT(ADDRESS(MATCH(MAX(_xlfn._xlws.FILTER(AJ7:AJ229,AN7:AN229&gt;cr)),AJ7:AJ229,0)+6,1))</f>
        <v>AI28.RPB</v>
      </c>
      <c r="AK230" s="6" t="str" cm="1">
        <f t="array" aca="1" ref="AK230" ca="1">INDIRECT(ADDRESS(MATCH(MAX(_xlfn._xlws.FILTER(AK7:AK229,AN7:AN229&gt;cr)),AK7:AK229,0)+6,1))</f>
        <v>AI12.Mu</v>
      </c>
      <c r="AL230" s="6" t="str" cm="1">
        <f t="array" aca="1" ref="AL230" ca="1">INDIRECT(ADDRESS(MATCH(MAX(_xlfn._xlws.FILTER(AL7:AL229,AN7:AN229&gt;cr)),AL7:AL229,0)+6,1))</f>
        <v>AI26.URP</v>
      </c>
      <c r="AM230" s="6" t="e" cm="1">
        <f t="array" aca="1" ref="AM230" ca="1">INDIRECT(ADDRESS(MATCH(MAX(_xlfn._xlws.FILTER(AM7:AM229,AN7:AN229&gt;cr)),AM7:AM229,0)+6,1))</f>
        <v>#N/A</v>
      </c>
      <c r="AN230" s="6" t="str" cm="1">
        <f t="array" aca="1" ref="AN230" ca="1">INDIRECT(ADDRESS(MATCH(MAX(_xlfn._xlws.FILTER(AN7:AN229,AN7:AN229&gt;cr)),AN7:AN229,0)+6,1))</f>
        <v>BI01.RelevantJaccard</v>
      </c>
      <c r="AO230" s="6" t="str" cm="1">
        <f t="array" aca="1" ref="AO230" ca="1">INDIRECT(ADDRESS(MATCH(MIN(_xlfn._xlws.FILTER(AO7:AO229,AN7:AN229&gt;cr)),AO7:AO229,0)+6,1))</f>
        <v>BU03.PC</v>
      </c>
      <c r="AP230" s="1" t="e" cm="1" vm="1">
        <f t="array" aca="1" ref="AP230" ca="1">INDIRECT(ADDRESS(MATCH(MIN(_xlfn._xlws.FILTER(AP7:AP229,AV7:AV229&gt;cr)),AP7:AP229,0)+6,1))</f>
        <v>#VALUE!</v>
      </c>
      <c r="AQ230" s="1" t="e" cm="1" vm="1">
        <f t="array" aca="1" ref="AQ230" ca="1">INDIRECT(ADDRESS(MATCH(MIN(_xlfn._xlws.FILTER(AQ7:AQ229,AV7:AV229&gt;cr)),AQ7:AQ229,0)+6,1))</f>
        <v>#VALUE!</v>
      </c>
      <c r="AR230" s="1" t="e" cm="1" vm="1">
        <f t="array" aca="1" ref="AR230" ca="1">INDIRECT(ADDRESS(MATCH(MAX(_xlfn._xlws.FILTER(AR7:AR229,AV7:AV229&gt;cr)),AR7:AR229,0)+6,1))</f>
        <v>#VALUE!</v>
      </c>
      <c r="AS230" s="1" t="e" cm="1" vm="1">
        <f t="array" aca="1" ref="AS230" ca="1">INDIRECT(ADDRESS(MATCH(MAX(_xlfn._xlws.FILTER(AS7:AS229,AV7:AV229&gt;cr)),AS7:AS229,0)+6,1))</f>
        <v>#VALUE!</v>
      </c>
      <c r="AT230" s="1" t="e" cm="1" vm="1">
        <f t="array" aca="1" ref="AT230" ca="1">INDIRECT(ADDRESS(MATCH(MAX(_xlfn._xlws.FILTER(AT7:AT229,AV7:AV229&gt;cr)),AT7:AT229,0)+6,1))</f>
        <v>#VALUE!</v>
      </c>
      <c r="AU230" s="1" t="e" cm="1" vm="1">
        <f t="array" aca="1" ref="AU230" ca="1">INDIRECT(ADDRESS(MATCH(MAX(_xlfn._xlws.FILTER(AU7:AU229,AV7:AV229&gt;cr)),AU7:AU229,0)+6,1))</f>
        <v>#VALUE!</v>
      </c>
      <c r="AV230" s="1" t="e" cm="1" vm="1">
        <f t="array" aca="1" ref="AV230" ca="1">INDIRECT(ADDRESS(MATCH(MAX(_xlfn._xlws.FILTER(AV7:AV229,AV7:AV229&gt;cr)),AV7:AV229,0)+6,1))</f>
        <v>#VALUE!</v>
      </c>
      <c r="AW230" s="1" t="e" cm="1" vm="1">
        <f t="array" aca="1" ref="AW230" ca="1">INDIRECT(ADDRESS(MATCH(MIN(_xlfn._xlws.FILTER(AW7:AW229,AV7:AV229&gt;cr)),AW7:AW229,0)+6,1))</f>
        <v>#VALUE!</v>
      </c>
      <c r="AX230" s="6" t="e" cm="1" vm="1">
        <f t="array" aca="1" ref="AX230" ca="1">INDIRECT(ADDRESS(MATCH(MIN(_xlfn._xlws.FILTER(AX7:AX229,BD7:BD229&gt;cr)),AX7:AX229,0)+6,1))</f>
        <v>#VALUE!</v>
      </c>
      <c r="AY230" s="6" t="e" cm="1" vm="1">
        <f t="array" aca="1" ref="AY230" ca="1">INDIRECT(ADDRESS(MATCH(MIN(_xlfn._xlws.FILTER(AY7:AY229,BD7:BD229&gt;cr)),AY7:AY229,0)+6,1))</f>
        <v>#VALUE!</v>
      </c>
      <c r="AZ230" s="6" t="e" cm="1" vm="1">
        <f t="array" aca="1" ref="AZ230" ca="1">INDIRECT(ADDRESS(MATCH(MAX(_xlfn._xlws.FILTER(AZ7:AZ229,BD7:BD229&gt;cr)),AZ7:AZ229,0)+6,1))</f>
        <v>#VALUE!</v>
      </c>
      <c r="BA230" s="6" t="e" cm="1" vm="1">
        <f t="array" aca="1" ref="BA230" ca="1">INDIRECT(ADDRESS(MATCH(MAX(_xlfn._xlws.FILTER(BA7:BA229,BD7:BD229&gt;cr)),BA7:BA229,0)+6,1))</f>
        <v>#VALUE!</v>
      </c>
      <c r="BB230" s="6" t="e" cm="1" vm="1">
        <f t="array" aca="1" ref="BB230" ca="1">INDIRECT(ADDRESS(MATCH(MAX(_xlfn._xlws.FILTER(BB7:BB229,BD7:BD229&gt;cr)),BB7:BB229,0)+6,1))</f>
        <v>#VALUE!</v>
      </c>
      <c r="BC230" s="6" t="e" cm="1" vm="1">
        <f t="array" aca="1" ref="BC230" ca="1">INDIRECT(ADDRESS(MATCH(MAX(_xlfn._xlws.FILTER(BC7:BC229,BD7:BD229&gt;cr)),BC7:BC229,0)+6,1))</f>
        <v>#VALUE!</v>
      </c>
      <c r="BD230" s="6" t="e" cm="1" vm="1">
        <f t="array" aca="1" ref="BD230" ca="1">INDIRECT(ADDRESS(MATCH(MAX(_xlfn._xlws.FILTER(BD7:BD229,BD7:BD229&gt;cr)),BD7:BD229,0)+6,1))</f>
        <v>#VALUE!</v>
      </c>
      <c r="BE230" s="6" t="e" cm="1" vm="1">
        <f t="array" aca="1" ref="BE230" ca="1">INDIRECT(ADDRESS(MATCH(MIN(_xlfn._xlws.FILTER(BE7:BE229,BD7:BD229&gt;cr)),BE7:BE229,0)+6,1))</f>
        <v>#VALUE!</v>
      </c>
      <c r="BF230" s="1" t="str" cm="1">
        <f t="array" aca="1" ref="BF230" ca="1">INDIRECT(ADDRESS(MATCH(MIN(_xlfn._xlws.FILTER(BF7:BF229,BL7:BL229&gt;cr)),BF7:BF229,0)+6,1))</f>
        <v>AI05.SRC</v>
      </c>
      <c r="BG230" s="1" t="str" cm="1">
        <f t="array" aca="1" ref="BG230" ca="1">INDIRECT(ADDRESS(MATCH(MIN(_xlfn._xlws.FILTER(BG7:BG229,BL7:BL229&gt;cr)),BG7:BG229,0)+6,1))</f>
        <v>AI05.SRC</v>
      </c>
      <c r="BH230" s="1" t="str" cm="1">
        <f t="array" aca="1" ref="BH230" ca="1">INDIRECT(ADDRESS(MATCH(MAX(_xlfn._xlws.FILTER(BH7:BH229,BL7:BL229&gt;cr)),BH7:BH229,0)+6,1))</f>
        <v>BI22.ZSim</v>
      </c>
      <c r="BI230" s="1" t="str" cm="1">
        <f t="array" aca="1" ref="BI230" ca="1">INDIRECT(ADDRESS(MATCH(MAX(_xlfn._xlws.FILTER(BI7:BI229,BL7:BL229&gt;cr)),BI7:BI229,0)+6,1))</f>
        <v>AI05.SRC</v>
      </c>
      <c r="BJ230" s="1" t="str" cm="1">
        <f t="array" aca="1" ref="BJ230" ca="1">INDIRECT(ADDRESS(MATCH(MAX(_xlfn._xlws.FILTER(BJ7:BJ229,BL7:BL229&gt;cr)),BJ7:BJ229,0)+6,1))</f>
        <v>BI01.JacEDS</v>
      </c>
      <c r="BK230" s="1" t="str" cm="1">
        <f t="array" aca="1" ref="BK230" ca="1">INDIRECT(ADDRESS(MATCH(MAX(_xlfn._xlws.FILTER(BK7:BK229,BL7:BL229&gt;cr)),BK7:BK229,0)+6,1))</f>
        <v>AU25.Coco</v>
      </c>
      <c r="BL230" s="1" t="str" cm="1">
        <f t="array" aca="1" ref="BL230" ca="1">INDIRECT(ADDRESS(MATCH(MAX(_xlfn._xlws.FILTER(BL7:BL229,BL7:BL229&gt;cr)),BL7:BL229,0)+6,1))</f>
        <v>AI01.Jaccard</v>
      </c>
      <c r="BM230" s="1" t="str" cm="1">
        <f t="array" aca="1" ref="BM230" ca="1">INDIRECT(ADDRESS(MATCH(MIN(_xlfn._xlws.FILTER(BM7:BM229,BL7:BL229&gt;cr)),BM7:BM229,0)+6,1))</f>
        <v>BU03.PearsonJ</v>
      </c>
      <c r="BN230" s="6" t="e" cm="1" vm="1">
        <f t="array" aca="1" ref="BN230" ca="1">INDIRECT(ADDRESS(MATCH(MIN(_xlfn._xlws.FILTER(BN7:BN229,BT7:BT229&gt;cr)),BN7:BN229,0)+6,1))</f>
        <v>#VALUE!</v>
      </c>
      <c r="BO230" s="6" t="e" cm="1" vm="1">
        <f t="array" aca="1" ref="BO230" ca="1">INDIRECT(ADDRESS(MATCH(MIN(_xlfn._xlws.FILTER(BO7:BO229,BT7:BT229&gt;cr)),BO7:BO229,0)+6,1))</f>
        <v>#VALUE!</v>
      </c>
      <c r="BP230" s="6" t="e" cm="1" vm="1">
        <f t="array" aca="1" ref="BP230" ca="1">INDIRECT(ADDRESS(MATCH(MAX(_xlfn._xlws.FILTER(BP7:BP229,BT7:BT229&gt;cr)),BP7:BP229,0)+6,1))</f>
        <v>#VALUE!</v>
      </c>
      <c r="BQ230" s="6" t="e" cm="1" vm="1">
        <f t="array" aca="1" ref="BQ230" ca="1">INDIRECT(ADDRESS(MATCH(MAX(_xlfn._xlws.FILTER(BQ7:BQ229,BT7:BT229&gt;cr)),BQ7:BQ229,0)+6,1))</f>
        <v>#VALUE!</v>
      </c>
      <c r="BR230" s="6" t="e" cm="1" vm="1">
        <f t="array" aca="1" ref="BR230" ca="1">INDIRECT(ADDRESS(MATCH(MAX(_xlfn._xlws.FILTER(BR7:BR229,BT7:BT229&gt;cr)),BR7:BR229,0)+6,1))</f>
        <v>#VALUE!</v>
      </c>
      <c r="BS230" s="6" t="e" cm="1" vm="1">
        <f t="array" aca="1" ref="BS230" ca="1">INDIRECT(ADDRESS(MATCH(MAX(_xlfn._xlws.FILTER(BS7:BS229,BT7:BT229&gt;cr)),BS7:BS229,0)+6,1))</f>
        <v>#VALUE!</v>
      </c>
      <c r="BT230" s="6" t="e" cm="1" vm="1">
        <f t="array" aca="1" ref="BT230" ca="1">INDIRECT(ADDRESS(MATCH(MAX(_xlfn._xlws.FILTER(BT7:BT229,BT7:BT229&gt;cr)),BT7:BT229,0)+6,1))</f>
        <v>#VALUE!</v>
      </c>
      <c r="BU230" s="6" t="e" cm="1" vm="1">
        <f t="array" aca="1" ref="BU230" ca="1">INDIRECT(ADDRESS(MATCH(MIN(_xlfn._xlws.FILTER(BU7:BU229,BT7:BT229&gt;cr)),BU7:BU229,0)+6,1))</f>
        <v>#VALUE!</v>
      </c>
      <c r="BV230" s="1" t="e" cm="1" vm="1">
        <f t="array" aca="1" ref="BV230" ca="1">INDIRECT(ADDRESS(MATCH(MIN(_xlfn._xlws.FILTER(BV7:BV229,CB7:CB229&gt;cr)),BV7:BV229,0)+6,1))</f>
        <v>#VALUE!</v>
      </c>
      <c r="BW230" s="1" t="e" cm="1" vm="1">
        <f t="array" aca="1" ref="BW230" ca="1">INDIRECT(ADDRESS(MATCH(MIN(_xlfn._xlws.FILTER(BW7:BW229,CB7:CB229&gt;cr)),BW7:BW229,0)+6,1))</f>
        <v>#VALUE!</v>
      </c>
      <c r="BX230" s="1" t="e" cm="1" vm="1">
        <f t="array" aca="1" ref="BX230" ca="1">INDIRECT(ADDRESS(MATCH(MAX(_xlfn._xlws.FILTER(BX7:BX229,CB7:CB229&gt;cr)),BX7:BX229,0)+6,1))</f>
        <v>#VALUE!</v>
      </c>
      <c r="BY230" s="1" t="e" cm="1" vm="1">
        <f t="array" aca="1" ref="BY230" ca="1">INDIRECT(ADDRESS(MATCH(MAX(_xlfn._xlws.FILTER(BY7:BY229,CB7:CB229&gt;cr)),BY7:BY229,0)+6,1))</f>
        <v>#VALUE!</v>
      </c>
      <c r="BZ230" s="1" t="e" cm="1" vm="1">
        <f t="array" aca="1" ref="BZ230" ca="1">INDIRECT(ADDRESS(MATCH(MAX(_xlfn._xlws.FILTER(BZ7:BZ229,CB7:CB229&gt;cr)),BZ7:BZ229,0)+6,1))</f>
        <v>#VALUE!</v>
      </c>
      <c r="CA230" s="1" t="e" cm="1" vm="1">
        <f t="array" aca="1" ref="CA230" ca="1">INDIRECT(ADDRESS(MATCH(MAX(_xlfn._xlws.FILTER(CA7:CA229,CB7:CB229&gt;cr)),CA7:CA229,0)+6,1))</f>
        <v>#VALUE!</v>
      </c>
      <c r="CB230" s="1" t="e" cm="1" vm="1">
        <f t="array" aca="1" ref="CB230" ca="1">INDIRECT(ADDRESS(MATCH(MAX(_xlfn._xlws.FILTER(CB7:CB229,CB7:CB229&gt;cr)),CB7:CB229,0)+6,1))</f>
        <v>#VALUE!</v>
      </c>
      <c r="CC230" s="1" t="e" cm="1" vm="1">
        <f t="array" aca="1" ref="CC230" ca="1">INDIRECT(ADDRESS(MATCH(MIN(_xlfn._xlws.FILTER(CC7:CC229,CB7:CB229&gt;cr)),CC7:CC229,0)+6,1))</f>
        <v>#VALUE!</v>
      </c>
      <c r="CD230" s="6" t="e" cm="1" vm="1">
        <f t="array" aca="1" ref="CD230" ca="1">INDIRECT(ADDRESS(MATCH(MIN(_xlfn._xlws.FILTER(CD7:CD229,CJ7:CJ229&gt;cr)),CD7:CD229,0)+6,1))</f>
        <v>#VALUE!</v>
      </c>
      <c r="CE230" s="6" t="e" cm="1" vm="1">
        <f t="array" aca="1" ref="CE230" ca="1">INDIRECT(ADDRESS(MATCH(MIN(_xlfn._xlws.FILTER(CE7:CE229,CJ7:CJ229&gt;cr)),CE7:CE229,0)+6,1))</f>
        <v>#VALUE!</v>
      </c>
      <c r="CF230" s="6" t="e" cm="1" vm="1">
        <f t="array" aca="1" ref="CF230" ca="1">INDIRECT(ADDRESS(MATCH(MAX(_xlfn._xlws.FILTER(CF7:CF229,CJ7:CJ229&gt;cr)),CF7:CF229,0)+6,1))</f>
        <v>#VALUE!</v>
      </c>
      <c r="CG230" s="6" t="e" cm="1" vm="1">
        <f t="array" aca="1" ref="CG230" ca="1">INDIRECT(ADDRESS(MATCH(MAX(_xlfn._xlws.FILTER(CG7:CG229,CJ7:CJ229&gt;cr)),CG7:CG229,0)+6,1))</f>
        <v>#VALUE!</v>
      </c>
      <c r="CH230" s="6" t="e" cm="1" vm="1">
        <f t="array" aca="1" ref="CH230" ca="1">INDIRECT(ADDRESS(MATCH(MAX(_xlfn._xlws.FILTER(CH7:CH229,CJ7:CJ229&gt;cr)),CH7:CH229,0)+6,1))</f>
        <v>#VALUE!</v>
      </c>
      <c r="CI230" s="6" t="e" cm="1" vm="1">
        <f t="array" aca="1" ref="CI230" ca="1">INDIRECT(ADDRESS(MATCH(MAX(_xlfn._xlws.FILTER(CI7:CI229,CJ7:CJ229&gt;cr)),CI7:CI229,0)+6,1))</f>
        <v>#VALUE!</v>
      </c>
      <c r="CJ230" s="6" t="e" cm="1" vm="1">
        <f t="array" aca="1" ref="CJ230" ca="1">INDIRECT(ADDRESS(MATCH(MAX(_xlfn._xlws.FILTER(CJ7:CJ229,CJ7:CJ229&gt;cr)),CJ7:CJ229,0)+6,1))</f>
        <v>#VALUE!</v>
      </c>
      <c r="CK230" s="6" t="e" cm="1" vm="1">
        <f t="array" aca="1" ref="CK230" ca="1">INDIRECT(ADDRESS(MATCH(MIN(_xlfn._xlws.FILTER(CK7:CK229,CJ7:CJ229&gt;cr)),CK7:CK229,0)+6,1))</f>
        <v>#VALUE!</v>
      </c>
      <c r="CL230" s="1" t="e" cm="1" vm="1">
        <f t="array" aca="1" ref="CL230" ca="1">INDIRECT(ADDRESS(MATCH(MIN(_xlfn._xlws.FILTER(CL7:CL229,CR7:CR229&gt;cr)),CL7:CL229,0)+6,1))</f>
        <v>#VALUE!</v>
      </c>
      <c r="CM230" s="1" t="e" cm="1" vm="1">
        <f t="array" aca="1" ref="CM230" ca="1">INDIRECT(ADDRESS(MATCH(MIN(_xlfn._xlws.FILTER(CM7:CM229,CR7:CR229&gt;cr)),CM7:CM229,0)+6,1))</f>
        <v>#VALUE!</v>
      </c>
      <c r="CN230" s="1" t="e" cm="1" vm="1">
        <f t="array" aca="1" ref="CN230" ca="1">INDIRECT(ADDRESS(MATCH(MAX(_xlfn._xlws.FILTER(CN7:CN229,CR7:CR229&gt;cr)),CN7:CN229,0)+6,1))</f>
        <v>#VALUE!</v>
      </c>
      <c r="CO230" s="1" t="e" cm="1" vm="1">
        <f t="array" aca="1" ref="CO230" ca="1">INDIRECT(ADDRESS(MATCH(MAX(_xlfn._xlws.FILTER(CO7:CO229,CR7:CR229&gt;cr)),CO7:CO229,0)+6,1))</f>
        <v>#VALUE!</v>
      </c>
      <c r="CP230" s="1" t="e" cm="1" vm="1">
        <f t="array" aca="1" ref="CP230" ca="1">INDIRECT(ADDRESS(MATCH(MAX(_xlfn._xlws.FILTER(CP7:CP229,CR7:CR229&gt;cr)),CP7:CP229,0)+6,1))</f>
        <v>#VALUE!</v>
      </c>
      <c r="CQ230" s="1" t="e" cm="1" vm="1">
        <f t="array" aca="1" ref="CQ230" ca="1">INDIRECT(ADDRESS(MATCH(MAX(_xlfn._xlws.FILTER(CQ7:CQ229,CR7:CR229&gt;cr)),CQ7:CQ229,0)+6,1))</f>
        <v>#VALUE!</v>
      </c>
      <c r="CR230" s="1" t="e" cm="1" vm="1">
        <f t="array" aca="1" ref="CR230" ca="1">INDIRECT(ADDRESS(MATCH(MAX(_xlfn._xlws.FILTER(CR7:CR229,CR7:CR229&gt;cr)),CR7:CR229,0)+6,1))</f>
        <v>#VALUE!</v>
      </c>
      <c r="CS230" s="1" t="e" cm="1" vm="1">
        <f t="array" aca="1" ref="CS230" ca="1">INDIRECT(ADDRESS(MATCH(MIN(_xlfn._xlws.FILTER(CS7:CS229,CR7:CR229&gt;cr)),CS7:CS229,0)+6,1))</f>
        <v>#VALUE!</v>
      </c>
      <c r="CT230" s="6" t="str" cm="1">
        <f t="array" aca="1" ref="CT230" ca="1">INDIRECT(ADDRESS(MATCH(MIN(_xlfn._xlws.FILTER(CT7:CT229,CZ7:CZ229&gt;cr)),CT7:CT229,0)+6,1))</f>
        <v>AI05.SRC</v>
      </c>
      <c r="CU230" s="6" t="str" cm="1">
        <f t="array" aca="1" ref="CU230" ca="1">INDIRECT(ADDRESS(MATCH(MIN(_xlfn._xlws.FILTER(CU7:CU229,CZ7:CZ229&gt;cr)),CU7:CU229,0)+6,1))</f>
        <v>AI05.SRC</v>
      </c>
      <c r="CV230" s="6" t="str" cm="1">
        <f t="array" aca="1" ref="CV230" ca="1">INDIRECT(ADDRESS(MATCH(MAX(_xlfn._xlws.FILTER(CV7:CV229,CZ7:CZ229&gt;cr)),CV7:CV229,0)+6,1))</f>
        <v>BI07.NHMS.Amer</v>
      </c>
      <c r="CW230" s="6" t="str" cm="1">
        <f t="array" aca="1" ref="CW230" ca="1">INDIRECT(ADDRESS(MATCH(MAX(_xlfn._xlws.FILTER(CW7:CW229,CZ7:CZ229&gt;cr)),CW7:CW229,0)+6,1))</f>
        <v>AI05.SRC</v>
      </c>
      <c r="CX230" s="6" t="str" cm="1">
        <f t="array" aca="1" ref="CX230" ca="1">INDIRECT(ADDRESS(MATCH(MAX(_xlfn._xlws.FILTER(CX7:CX229,CZ7:CZ229&gt;cr)),CX7:CX229,0)+6,1))</f>
        <v>BI01.JacEDS</v>
      </c>
      <c r="CY230" s="6" t="str" cm="1">
        <f t="array" aca="1" ref="CY230" ca="1">INDIRECT(ADDRESS(MATCH(MAX(_xlfn._xlws.FILTER(CY7:CY229,CZ7:CZ229&gt;cr)),CY7:CY229,0)+6,1))</f>
        <v>BI01.JacEDS</v>
      </c>
      <c r="CZ230" s="6" t="str" cm="1">
        <f t="array" aca="1" ref="CZ230" ca="1">INDIRECT(ADDRESS(MATCH(MAX(_xlfn._xlws.FILTER(CZ7:CZ229,CZ7:CZ229&gt;cr)),CZ7:CZ229,0)+6,1))</f>
        <v>AI01.Jaccard</v>
      </c>
      <c r="DA230" s="6" t="str" cm="1">
        <f t="array" aca="1" ref="DA230" ca="1">INDIRECT(ADDRESS(MATCH(MIN(_xlfn._xlws.FILTER(DA7:DA229,CZ7:CZ229&gt;cr)),DA7:DA229,0)+6,1))</f>
        <v>AU03.Pearson</v>
      </c>
      <c r="DB230" s="1" t="e" cm="1" vm="1">
        <f t="array" aca="1" ref="DB230" ca="1">INDIRECT(ADDRESS(MATCH(MIN(_xlfn._xlws.FILTER(DB7:DB229,DH7:DH229&gt;cr)),DB7:DB229,0)+6,1))</f>
        <v>#VALUE!</v>
      </c>
      <c r="DC230" s="1" t="e" cm="1" vm="1">
        <f t="array" aca="1" ref="DC230" ca="1">INDIRECT(ADDRESS(MATCH(MIN(_xlfn._xlws.FILTER(DC7:DC229,DH7:DH229&gt;cr)),DC7:DC229,0)+6,1))</f>
        <v>#VALUE!</v>
      </c>
      <c r="DD230" s="1" t="e" cm="1" vm="1">
        <f t="array" aca="1" ref="DD230" ca="1">INDIRECT(ADDRESS(MATCH(MAX(_xlfn._xlws.FILTER(DD7:DD229,DH7:DH229&gt;cr)),DD7:DD229,0)+6,1))</f>
        <v>#VALUE!</v>
      </c>
      <c r="DE230" s="1" t="e" cm="1" vm="1">
        <f t="array" aca="1" ref="DE230" ca="1">INDIRECT(ADDRESS(MATCH(MAX(_xlfn._xlws.FILTER(DE7:DE229,DH7:DH229&gt;cr)),DE7:DE229,0)+6,1))</f>
        <v>#VALUE!</v>
      </c>
      <c r="DF230" s="1" t="e" cm="1" vm="1">
        <f t="array" aca="1" ref="DF230" ca="1">INDIRECT(ADDRESS(MATCH(MAX(_xlfn._xlws.FILTER(DF7:DF229,DH7:DH229&gt;cr)),DF7:DF229,0)+6,1))</f>
        <v>#VALUE!</v>
      </c>
      <c r="DG230" s="1" t="e" cm="1" vm="1">
        <f t="array" aca="1" ref="DG230" ca="1">INDIRECT(ADDRESS(MATCH(MAX(_xlfn._xlws.FILTER(DG7:DG229,DH7:DH229&gt;cr)),DG7:DG229,0)+6,1))</f>
        <v>#VALUE!</v>
      </c>
      <c r="DH230" s="1" t="e" cm="1" vm="1">
        <f t="array" aca="1" ref="DH230" ca="1">INDIRECT(ADDRESS(MATCH(MAX(_xlfn._xlws.FILTER(DH7:DH229,DH7:DH229&gt;cr)),DH7:DH229,0)+6,1))</f>
        <v>#VALUE!</v>
      </c>
      <c r="DI230" s="1" t="e" cm="1" vm="1">
        <f t="array" aca="1" ref="DI230" ca="1">INDIRECT(ADDRESS(MATCH(MIN(_xlfn._xlws.FILTER(DI7:DI229,DH7:DH229&gt;cr)),DI7:DI229,0)+6,1))</f>
        <v>#VALUE!</v>
      </c>
      <c r="DJ230" s="6" t="e" cm="1" vm="1">
        <f t="array" aca="1" ref="DJ230" ca="1">INDIRECT(ADDRESS(MATCH(MIN(_xlfn._xlws.FILTER(DJ7:DJ229,DP7:DP229&gt;cr)),DJ7:DJ229,0)+6,1))</f>
        <v>#VALUE!</v>
      </c>
      <c r="DK230" s="6" t="e" cm="1" vm="1">
        <f t="array" aca="1" ref="DK230" ca="1">INDIRECT(ADDRESS(MATCH(MIN(_xlfn._xlws.FILTER(DK7:DK229,DP7:DP229&gt;cr)),DK7:DK229,0)+6,1))</f>
        <v>#VALUE!</v>
      </c>
      <c r="DL230" s="6" t="e" cm="1" vm="1">
        <f t="array" aca="1" ref="DL230" ca="1">INDIRECT(ADDRESS(MATCH(MAX(_xlfn._xlws.FILTER(DL7:DL229,DP7:DP229&gt;cr)),DL7:DL229,0)+6,1))</f>
        <v>#VALUE!</v>
      </c>
      <c r="DM230" s="6" t="e" cm="1" vm="1">
        <f t="array" aca="1" ref="DM230" ca="1">INDIRECT(ADDRESS(MATCH(MAX(_xlfn._xlws.FILTER(DM7:DM229,DP7:DP229&gt;cr)),DM7:DM229,0)+6,1))</f>
        <v>#VALUE!</v>
      </c>
      <c r="DN230" s="6" t="e" cm="1" vm="1">
        <f t="array" aca="1" ref="DN230" ca="1">INDIRECT(ADDRESS(MATCH(MAX(_xlfn._xlws.FILTER(DN7:DN229,DP7:DP229&gt;cr)),DN7:DN229,0)+6,1))</f>
        <v>#VALUE!</v>
      </c>
      <c r="DO230" s="6" t="e" cm="1" vm="1">
        <f t="array" aca="1" ref="DO230" ca="1">INDIRECT(ADDRESS(MATCH(MAX(_xlfn._xlws.FILTER(DO7:DO229,DP7:DP229&gt;cr)),DO7:DO229,0)+6,1))</f>
        <v>#VALUE!</v>
      </c>
      <c r="DP230" s="6" t="e" cm="1" vm="1">
        <f t="array" aca="1" ref="DP230" ca="1">INDIRECT(ADDRESS(MATCH(MAX(_xlfn._xlws.FILTER(DP7:DP229,DP7:DP229&gt;cr)),DP7:DP229,0)+6,1))</f>
        <v>#VALUE!</v>
      </c>
      <c r="DQ230" s="6" t="e" cm="1" vm="1">
        <f t="array" aca="1" ref="DQ230" ca="1">INDIRECT(ADDRESS(MATCH(MIN(_xlfn._xlws.FILTER(DQ7:DQ229,DP7:DP229&gt;cr)),DQ7:DQ229,0)+6,1))</f>
        <v>#VALUE!</v>
      </c>
      <c r="DR230" s="1" t="str" cm="1">
        <f t="array" aca="1" ref="DR230" ca="1">INDIRECT(ADDRESS(MATCH(MIN(_xlfn._xlws.FILTER(DR7:DR229,DX7:DX229&gt;cr)),DR7:DR229,0)+6,1))</f>
        <v>BI22.ZSim</v>
      </c>
      <c r="DS230" s="1" t="str" cm="1">
        <f t="array" aca="1" ref="DS230" ca="1">INDIRECT(ADDRESS(MATCH(MIN(_xlfn._xlws.FILTER(DS7:DS229,DX7:DX229&gt;cr)),DS7:DS229,0)+6,1))</f>
        <v>BI22.ZSim</v>
      </c>
      <c r="DT230" s="1" t="str" cm="1">
        <f t="array" aca="1" ref="DT230" ca="1">INDIRECT(ADDRESS(MATCH(MAX(_xlfn._xlws.FILTER(DT7:DT229,DX7:DX229&gt;cr)),DT7:DT229,0)+6,1))</f>
        <v>BI22.ZSim</v>
      </c>
      <c r="DU230" s="1" t="str" cm="1">
        <f t="array" aca="1" ref="DU230" ca="1">INDIRECT(ADDRESS(MATCH(MAX(_xlfn._xlws.FILTER(DU7:DU229,DX7:DX229&gt;cr)),DU7:DU229,0)+6,1))</f>
        <v>BU01.JacEDS</v>
      </c>
      <c r="DV230" s="1" t="str" cm="1">
        <f t="array" aca="1" ref="DV230" ca="1">INDIRECT(ADDRESS(MATCH(MAX(_xlfn._xlws.FILTER(DV7:DV229,DX7:DX229&gt;cr)),DV7:DV229,0)+6,1))</f>
        <v>BI01.JaccardMulti</v>
      </c>
      <c r="DW230" s="1" t="str" cm="1">
        <f t="array" aca="1" ref="DW230" ca="1">INDIRECT(ADDRESS(MATCH(MAX(_xlfn._xlws.FILTER(DW7:DW229,DX7:DX229&gt;cr)),DW7:DW229,0)+6,1))</f>
        <v>AU25.Coco</v>
      </c>
      <c r="DX230" s="1" t="str" cm="1">
        <f t="array" aca="1" ref="DX230" ca="1">INDIRECT(ADDRESS(MATCH(MAX(_xlfn._xlws.FILTER(DX7:DX229,DX7:DX229&gt;cr)),DX7:DX229,0)+6,1))</f>
        <v>AI01.Jaccard</v>
      </c>
      <c r="DY230" s="1" t="str" cm="1">
        <f t="array" aca="1" ref="DY230" ca="1">INDIRECT(ADDRESS(MATCH(MIN(_xlfn._xlws.FILTER(DY7:DY229,DX7:DX229&gt;cr)),DY7:DY229,0)+6,1))</f>
        <v>AU02.Cosine</v>
      </c>
      <c r="DZ230" s="6" t="str" cm="1">
        <f t="array" aca="1" ref="DZ230" ca="1">INDIRECT(ADDRESS(MATCH(MIN(_xlfn._xlws.FILTER(DZ7:DZ229,EF7:EF229&gt;cr)),DZ7:DZ229,0)+6,1))</f>
        <v>BI22.ZSim</v>
      </c>
      <c r="EA230" s="6" t="str" cm="1">
        <f t="array" aca="1" ref="EA230" ca="1">INDIRECT(ADDRESS(MATCH(MIN(_xlfn._xlws.FILTER(EA7:EA229,EF7:EF229&gt;cr)),EA7:EA229,0)+6,1))</f>
        <v>BI22.ZSim</v>
      </c>
      <c r="EB230" s="6" t="str" cm="1">
        <f t="array" aca="1" ref="EB230" ca="1">INDIRECT(ADDRESS(MATCH(MAX(_xlfn._xlws.FILTER(EB7:EB229,EF7:EF229&gt;cr)),EB7:EB229,0)+6,1))</f>
        <v>BI22.ZSim</v>
      </c>
      <c r="EC230" s="6" t="str" cm="1">
        <f t="array" aca="1" ref="EC230" ca="1">INDIRECT(ADDRESS(MATCH(MAX(_xlfn._xlws.FILTER(EC7:EC229,EF7:EF229&gt;cr)),EC7:EC229,0)+6,1))</f>
        <v>AI05.SRC</v>
      </c>
      <c r="ED230" s="6" t="str" cm="1">
        <f t="array" aca="1" ref="ED230" ca="1">INDIRECT(ADDRESS(MATCH(MAX(_xlfn._xlws.FILTER(ED7:ED229,EF7:EF229&gt;cr)),ED7:ED229,0)+6,1))</f>
        <v>BI01.JaccardMulti</v>
      </c>
      <c r="EE230" s="6" t="str" cm="1">
        <f t="array" aca="1" ref="EE230" ca="1">INDIRECT(ADDRESS(MATCH(MAX(_xlfn._xlws.FILTER(EE7:EE229,EF7:EF229&gt;cr)),EE7:EE229,0)+6,1))</f>
        <v>AU25.Coco</v>
      </c>
      <c r="EF230" s="6" t="str" cm="1">
        <f t="array" aca="1" ref="EF230" ca="1">INDIRECT(ADDRESS(MATCH(MAX(_xlfn._xlws.FILTER(EF7:EF229,EF7:EF229&gt;cr)),EF7:EF229,0)+6,1))</f>
        <v>AI01.Jaccard</v>
      </c>
      <c r="EG230" s="6" t="str" cm="1">
        <f t="array" aca="1" ref="EG230" ca="1">INDIRECT(ADDRESS(MATCH(MIN(_xlfn._xlws.FILTER(EG7:EG229,EF7:EF229&gt;cr)),EG7:EG229,0)+6,1))</f>
        <v>BU18.EntropyPearson</v>
      </c>
      <c r="EH230" s="1" t="str" cm="1">
        <f t="array" aca="1" ref="EH230" ca="1">INDIRECT(ADDRESS(MATCH(MIN(_xlfn._xlws.FILTER(EH7:EH229,EN7:EN229&gt;cr)),EH7:EH229,0)+6,1))</f>
        <v>AI05.SRC</v>
      </c>
      <c r="EI230" s="1" t="str" cm="1">
        <f t="array" aca="1" ref="EI230" ca="1">INDIRECT(ADDRESS(MATCH(MIN(_xlfn._xlws.FILTER(EI7:EI229,EN7:EN229&gt;cr)),EI7:EI229,0)+6,1))</f>
        <v>AI05.SRC</v>
      </c>
      <c r="EJ230" s="1" t="str" cm="1">
        <f t="array" aca="1" ref="EJ230" ca="1">INDIRECT(ADDRESS(MATCH(MAX(_xlfn._xlws.FILTER(EJ7:EJ229,EN7:EN229&gt;cr)),EJ7:EJ229,0)+6,1))</f>
        <v>BI22.ZSim</v>
      </c>
      <c r="EK230" s="1" t="str" cm="1">
        <f t="array" aca="1" ref="EK230" ca="1">INDIRECT(ADDRESS(MATCH(MAX(_xlfn._xlws.FILTER(EK7:EK229,EN7:EN229&gt;cr)),EK7:EK229,0)+6,1))</f>
        <v>AI05.SRC</v>
      </c>
      <c r="EL230" s="1" t="str" cm="1">
        <f t="array" aca="1" ref="EL230" ca="1">INDIRECT(ADDRESS(MATCH(MAX(_xlfn._xlws.FILTER(EL7:EL229,EN7:EN229&gt;cr)),EL7:EL229,0)+6,1))</f>
        <v>BI01.JacEDS</v>
      </c>
      <c r="EM230" s="1" t="str" cm="1">
        <f t="array" aca="1" ref="EM230" ca="1">INDIRECT(ADDRESS(MATCH(MAX(_xlfn._xlws.FILTER(EM7:EM229,EN7:EN229&gt;cr)),EM7:EM229,0)+6,1))</f>
        <v>AU25.Coco</v>
      </c>
      <c r="EN230" s="1" t="str" cm="1">
        <f t="array" aca="1" ref="EN230" ca="1">INDIRECT(ADDRESS(MATCH(MAX(_xlfn._xlws.FILTER(EN7:EN229,EN7:EN229&gt;cr)),EN7:EN229,0)+6,1))</f>
        <v>AI01.Jaccard</v>
      </c>
      <c r="EO230" s="1" t="str" cm="1">
        <f t="array" aca="1" ref="EO230" ca="1">INDIRECT(ADDRESS(MATCH(MIN(_xlfn._xlws.FILTER(EO7:EO229,EN7:EN229&gt;cr)),EO7:EO229,0)+6,1))</f>
        <v>AU02.Cosine</v>
      </c>
      <c r="EP230" s="6" t="str" cm="1">
        <f t="array" aca="1" ref="EP230" ca="1">INDIRECT(ADDRESS(MATCH(MIN(_xlfn._xlws.FILTER(EP7:EP229,EV7:EV229&gt;cr)),EP7:EP229,0)+6,1))</f>
        <v>AI28.RPB</v>
      </c>
      <c r="EQ230" s="6" t="str" cm="1">
        <f t="array" aca="1" ref="EQ230" ca="1">INDIRECT(ADDRESS(MATCH(MIN(_xlfn._xlws.FILTER(EQ7:EQ229,EV7:EV229&gt;cr)),EQ7:EQ229,0)+6,1))</f>
        <v>AI28.RPB</v>
      </c>
      <c r="ER230" s="6" t="str" cm="1">
        <f t="array" aca="1" ref="ER230" ca="1">INDIRECT(ADDRESS(MATCH(MAX(_xlfn._xlws.FILTER(ER7:ER229,EV7:EV229&gt;cr)),ER7:ER229,0)+6,1))</f>
        <v>AI28.RPB</v>
      </c>
      <c r="ES230" s="6" t="str" cm="1">
        <f t="array" aca="1" ref="ES230" ca="1">INDIRECT(ADDRESS(MATCH(MAX(_xlfn._xlws.FILTER(ES7:ES229,EV7:EV229&gt;cr)),ES7:ES229,0)+6,1))</f>
        <v>AI05.SRC</v>
      </c>
      <c r="ET230" s="6" t="str" cm="1">
        <f t="array" aca="1" ref="ET230" ca="1">INDIRECT(ADDRESS(MATCH(MAX(_xlfn._xlws.FILTER(ET7:ET229,EV7:EV229&gt;cr)),ET7:ET229,0)+6,1))</f>
        <v>BI01.JacEDS</v>
      </c>
      <c r="EU230" s="6" t="str" cm="1">
        <f t="array" aca="1" ref="EU230" ca="1">INDIRECT(ADDRESS(MATCH(MAX(_xlfn._xlws.FILTER(EU7:EU229,EV7:EV229&gt;cr)),EU7:EU229,0)+6,1))</f>
        <v>BI01.JacEDS</v>
      </c>
      <c r="EV230" s="6" t="str" cm="1">
        <f t="array" aca="1" ref="EV230" ca="1">INDIRECT(ADDRESS(MATCH(MAX(_xlfn._xlws.FILTER(EV7:EV229,EV7:EV229&gt;cr)),EV7:EV229,0)+6,1))</f>
        <v>AI01.Jaccard</v>
      </c>
      <c r="EW230" s="6" t="str" cm="1">
        <f t="array" aca="1" ref="EW230" ca="1">INDIRECT(ADDRESS(MATCH(MIN(_xlfn._xlws.FILTER(EW7:EW229,EV7:EV229&gt;cr)),EW7:EW229,0)+6,1))</f>
        <v>AU15.NNSM</v>
      </c>
      <c r="EX230" s="1" t="e" cm="1" vm="1">
        <f t="array" aca="1" ref="EX230" ca="1">INDIRECT(ADDRESS(MATCH(MIN(_xlfn._xlws.FILTER(EX7:EX229,FD7:FD229&gt;cr)),EX7:EX229,0)+6,1))</f>
        <v>#VALUE!</v>
      </c>
      <c r="EY230" s="1" t="e" cm="1" vm="1">
        <f t="array" aca="1" ref="EY230" ca="1">INDIRECT(ADDRESS(MATCH(MIN(_xlfn._xlws.FILTER(EY7:EY229,FD7:FD229&gt;cr)),EY7:EY229,0)+6,1))</f>
        <v>#VALUE!</v>
      </c>
      <c r="EZ230" s="1" t="e" cm="1" vm="1">
        <f t="array" aca="1" ref="EZ230" ca="1">INDIRECT(ADDRESS(MATCH(MAX(_xlfn._xlws.FILTER(EZ7:EZ229,FD7:FD229&gt;cr)),EZ7:EZ229,0)+6,1))</f>
        <v>#VALUE!</v>
      </c>
      <c r="FA230" s="1" t="e" cm="1" vm="1">
        <f t="array" aca="1" ref="FA230" ca="1">INDIRECT(ADDRESS(MATCH(MAX(_xlfn._xlws.FILTER(FA7:FA229,FD7:FD229&gt;cr)),FA7:FA229,0)+6,1))</f>
        <v>#VALUE!</v>
      </c>
      <c r="FB230" s="1" t="e" cm="1" vm="1">
        <f t="array" aca="1" ref="FB230" ca="1">INDIRECT(ADDRESS(MATCH(MAX(_xlfn._xlws.FILTER(FB7:FB229,FD7:FD229&gt;cr)),FB7:FB229,0)+6,1))</f>
        <v>#VALUE!</v>
      </c>
      <c r="FC230" s="1" t="e" cm="1" vm="1">
        <f t="array" aca="1" ref="FC230" ca="1">INDIRECT(ADDRESS(MATCH(MAX(_xlfn._xlws.FILTER(FC7:FC229,FD7:FD229&gt;cr)),FC7:FC229,0)+6,1))</f>
        <v>#VALUE!</v>
      </c>
      <c r="FD230" s="1" t="e" cm="1" vm="1">
        <f t="array" aca="1" ref="FD230" ca="1">INDIRECT(ADDRESS(MATCH(MAX(_xlfn._xlws.FILTER(FD7:FD229,FD7:FD229&gt;cr)),FD7:FD229,0)+6,1))</f>
        <v>#VALUE!</v>
      </c>
      <c r="FE230" s="1" t="e" cm="1" vm="1">
        <f t="array" aca="1" ref="FE230" ca="1">INDIRECT(ADDRESS(MATCH(MIN(_xlfn._xlws.FILTER(FE7:FE229,FD7:FD229&gt;cr)),FE7:FE229,0)+6,1))</f>
        <v>#VALUE!</v>
      </c>
      <c r="FF230" s="6" t="e" cm="1" vm="1">
        <f t="array" aca="1" ref="FF230" ca="1">INDIRECT(ADDRESS(MATCH(MIN(_xlfn._xlws.FILTER(FF7:FF229,FL7:FL229&gt;cr)),FF7:FF229,0)+6,1))</f>
        <v>#VALUE!</v>
      </c>
      <c r="FG230" s="6" t="e" cm="1" vm="1">
        <f t="array" aca="1" ref="FG230" ca="1">INDIRECT(ADDRESS(MATCH(MIN(_xlfn._xlws.FILTER(FG7:FG229,FL7:FL229&gt;cr)),FG7:FG229,0)+6,1))</f>
        <v>#VALUE!</v>
      </c>
      <c r="FH230" s="6" t="e" cm="1" vm="1">
        <f t="array" aca="1" ref="FH230" ca="1">INDIRECT(ADDRESS(MATCH(MAX(_xlfn._xlws.FILTER(FH7:FH229,FL7:FL229&gt;cr)),FH7:FH229,0)+6,1))</f>
        <v>#VALUE!</v>
      </c>
      <c r="FI230" s="6" t="e" cm="1" vm="1">
        <f t="array" aca="1" ref="FI230" ca="1">INDIRECT(ADDRESS(MATCH(MAX(_xlfn._xlws.FILTER(FI7:FI229,FL7:FL229&gt;cr)),FI7:FI229,0)+6,1))</f>
        <v>#VALUE!</v>
      </c>
      <c r="FJ230" s="6" t="e" cm="1" vm="1">
        <f t="array" aca="1" ref="FJ230" ca="1">INDIRECT(ADDRESS(MATCH(MAX(_xlfn._xlws.FILTER(FJ7:FJ229,FL7:FL229&gt;cr)),FJ7:FJ229,0)+6,1))</f>
        <v>#VALUE!</v>
      </c>
      <c r="FK230" s="6" t="e" cm="1" vm="1">
        <f t="array" aca="1" ref="FK230" ca="1">INDIRECT(ADDRESS(MATCH(MAX(_xlfn._xlws.FILTER(FK7:FK229,FL7:FL229&gt;cr)),FK7:FK229,0)+6,1))</f>
        <v>#VALUE!</v>
      </c>
      <c r="FL230" s="6" t="e" cm="1" vm="1">
        <f t="array" aca="1" ref="FL230" ca="1">INDIRECT(ADDRESS(MATCH(MAX(_xlfn._xlws.FILTER(FL7:FL229,FL7:FL229&gt;cr)),FL7:FL229,0)+6,1))</f>
        <v>#VALUE!</v>
      </c>
      <c r="FM230" s="6" t="e" cm="1" vm="1">
        <f t="array" aca="1" ref="FM230" ca="1">INDIRECT(ADDRESS(MATCH(MIN(_xlfn._xlws.FILTER(FM7:FM229,FL7:FL229&gt;cr)),FM7:FM229,0)+6,1))</f>
        <v>#VALUE!</v>
      </c>
      <c r="FN230" s="1" t="e" cm="1" vm="1">
        <f t="array" aca="1" ref="FN230" ca="1">INDIRECT(ADDRESS(MATCH(MIN(_xlfn._xlws.FILTER(FN7:FN229,FT7:FT229&gt;cr)),FN7:FN229,0)+6,1))</f>
        <v>#VALUE!</v>
      </c>
      <c r="FO230" s="1" t="e" cm="1" vm="1">
        <f t="array" aca="1" ref="FO230" ca="1">INDIRECT(ADDRESS(MATCH(MIN(_xlfn._xlws.FILTER(FO7:FO229,FT7:FT229&gt;cr)),FO7:FO229,0)+6,1))</f>
        <v>#VALUE!</v>
      </c>
      <c r="FP230" s="1" t="e" cm="1" vm="1">
        <f t="array" aca="1" ref="FP230" ca="1">INDIRECT(ADDRESS(MATCH(MAX(_xlfn._xlws.FILTER(FP7:FP229,FT7:FT229&gt;cr)),FP7:FP229,0)+6,1))</f>
        <v>#VALUE!</v>
      </c>
      <c r="FQ230" s="1" t="e" cm="1" vm="1">
        <f t="array" aca="1" ref="FQ230" ca="1">INDIRECT(ADDRESS(MATCH(MAX(_xlfn._xlws.FILTER(FQ7:FQ229,FT7:FT229&gt;cr)),FQ7:FQ229,0)+6,1))</f>
        <v>#VALUE!</v>
      </c>
      <c r="FR230" s="1" t="e" cm="1" vm="1">
        <f t="array" aca="1" ref="FR230" ca="1">INDIRECT(ADDRESS(MATCH(MAX(_xlfn._xlws.FILTER(FR7:FR229,FT7:FT229&gt;cr)),FR7:FR229,0)+6,1))</f>
        <v>#VALUE!</v>
      </c>
      <c r="FS230" s="1" t="e" cm="1" vm="1">
        <f t="array" aca="1" ref="FS230" ca="1">INDIRECT(ADDRESS(MATCH(MAX(_xlfn._xlws.FILTER(FS7:FS229,FT7:FT229&gt;cr)),FS7:FS229,0)+6,1))</f>
        <v>#VALUE!</v>
      </c>
      <c r="FT230" s="1" t="e" cm="1" vm="1">
        <f t="array" aca="1" ref="FT230" ca="1">INDIRECT(ADDRESS(MATCH(MAX(_xlfn._xlws.FILTER(FT7:FT229,FT7:FT229&gt;cr)),FT7:FT229,0)+6,1))</f>
        <v>#VALUE!</v>
      </c>
      <c r="FU230" s="1" t="e" cm="1" vm="1">
        <f t="array" aca="1" ref="FU230" ca="1">INDIRECT(ADDRESS(MATCH(MIN(_xlfn._xlws.FILTER(FU7:FU229,FT7:FT229&gt;cr)),FU7:FU229,0)+6,1))</f>
        <v>#VALUE!</v>
      </c>
      <c r="FV230" s="6" t="str" cm="1">
        <f t="array" aca="1" ref="FV230" ca="1">INDIRECT(ADDRESS(MATCH(MIN(_xlfn._xlws.FILTER(FV7:FV229,GB7:GB229&gt;cr)),FV7:FV229,0)+6,1))</f>
        <v>BI14.AmerJ</v>
      </c>
      <c r="FW230" s="6" t="str" cm="1">
        <f t="array" aca="1" ref="FW230" ca="1">INDIRECT(ADDRESS(MATCH(MIN(_xlfn._xlws.FILTER(FW7:FW229,GB7:GB229&gt;cr)),FW7:FW229,0)+6,1))</f>
        <v>BI07.PSSJ</v>
      </c>
      <c r="FX230" s="6" t="str" cm="1">
        <f t="array" aca="1" ref="FX230" ca="1">INDIRECT(ADDRESS(MATCH(MAX(_xlfn._xlws.FILTER(FX7:FX229,GB7:GB229&gt;cr)),FX7:FX229,0)+6,1))</f>
        <v>BI07.PSSJ</v>
      </c>
      <c r="FY230" s="6" t="str" cm="1">
        <f t="array" aca="1" ref="FY230" ca="1">INDIRECT(ADDRESS(MATCH(MAX(_xlfn._xlws.FILTER(FY7:FY229,GB7:GB229&gt;cr)),FY7:FY229,0)+6,1))</f>
        <v>BU01.JacEDS</v>
      </c>
      <c r="FZ230" s="6" t="str" cm="1">
        <f t="array" aca="1" ref="FZ230" ca="1">INDIRECT(ADDRESS(MATCH(MAX(_xlfn._xlws.FILTER(FZ7:FZ229,GB7:GB229&gt;cr)),FZ7:FZ229,0)+6,1))</f>
        <v>BI01.JacEDS</v>
      </c>
      <c r="GA230" s="6" t="str" cm="1">
        <f t="array" aca="1" ref="GA230" ca="1">INDIRECT(ADDRESS(MATCH(MAX(_xlfn._xlws.FILTER(GA7:GA229,GB7:GB229&gt;cr)),GA7:GA229,0)+6,1))</f>
        <v>BI01.JacEDS</v>
      </c>
      <c r="GB230" s="6" t="str" cm="1">
        <f t="array" aca="1" ref="GB230" ca="1">INDIRECT(ADDRESS(MATCH(MAX(_xlfn._xlws.FILTER(GB7:GB229,GB7:GB229&gt;cr)),GB7:GB229,0)+6,1))</f>
        <v>AI01.Jaccard</v>
      </c>
      <c r="GC230" s="6" t="str" cm="1">
        <f t="array" aca="1" ref="GC230" ca="1">INDIRECT(ADDRESS(MATCH(MIN(_xlfn._xlws.FILTER(GC7:GC229,GB7:GB229&gt;cr)),GC7:GC229,0)+6,1))</f>
        <v>AU02.Cosine</v>
      </c>
      <c r="GD230" s="1" t="e" cm="1" vm="1">
        <f t="array" aca="1" ref="GD230" ca="1">INDIRECT(ADDRESS(MATCH(MIN(_xlfn._xlws.FILTER(GD7:GD229,GJ7:GJ229&gt;cr)),GD7:GD229,0)+6,1))</f>
        <v>#VALUE!</v>
      </c>
      <c r="GE230" s="1" t="e" cm="1" vm="1">
        <f t="array" aca="1" ref="GE230" ca="1">INDIRECT(ADDRESS(MATCH(MIN(_xlfn._xlws.FILTER(GE7:GE229,GJ7:GJ229&gt;cr)),GE7:GE229,0)+6,1))</f>
        <v>#VALUE!</v>
      </c>
      <c r="GF230" s="1" t="e" cm="1" vm="1">
        <f t="array" aca="1" ref="GF230" ca="1">INDIRECT(ADDRESS(MATCH(MAX(_xlfn._xlws.FILTER(GF7:GF229,GJ7:GJ229&gt;cr)),GF7:GF229,0)+6,1))</f>
        <v>#VALUE!</v>
      </c>
      <c r="GG230" s="1" t="e" cm="1" vm="1">
        <f t="array" aca="1" ref="GG230" ca="1">INDIRECT(ADDRESS(MATCH(MAX(_xlfn._xlws.FILTER(GG7:GG229,GJ7:GJ229&gt;cr)),GG7:GG229,0)+6,1))</f>
        <v>#VALUE!</v>
      </c>
      <c r="GH230" s="1" t="e" cm="1" vm="1">
        <f t="array" aca="1" ref="GH230" ca="1">INDIRECT(ADDRESS(MATCH(MAX(_xlfn._xlws.FILTER(GH7:GH229,GJ7:GJ229&gt;cr)),GH7:GH229,0)+6,1))</f>
        <v>#VALUE!</v>
      </c>
      <c r="GI230" s="1" t="e" cm="1" vm="1">
        <f t="array" aca="1" ref="GI230" ca="1">INDIRECT(ADDRESS(MATCH(MAX(_xlfn._xlws.FILTER(GI7:GI229,GJ7:GJ229&gt;cr)),GI7:GI229,0)+6,1))</f>
        <v>#VALUE!</v>
      </c>
      <c r="GJ230" s="1" t="e" cm="1" vm="1">
        <f t="array" aca="1" ref="GJ230" ca="1">INDIRECT(ADDRESS(MATCH(MAX(_xlfn._xlws.FILTER(GJ7:GJ229,GJ7:GJ229&gt;cr)),GJ7:GJ229,0)+6,1))</f>
        <v>#VALUE!</v>
      </c>
      <c r="GK230" s="1" t="e" cm="1" vm="1">
        <f t="array" aca="1" ref="GK230" ca="1">INDIRECT(ADDRESS(MATCH(MIN(_xlfn._xlws.FILTER(GK7:GK229,GJ7:GJ229&gt;cr)),GK7:GK229,0)+6,1))</f>
        <v>#VALUE!</v>
      </c>
      <c r="GL230" s="6" t="e" cm="1" vm="1">
        <f t="array" aca="1" ref="GL230" ca="1">INDIRECT(ADDRESS(MATCH(MIN(_xlfn._xlws.FILTER(GL7:GL229,GR7:GR229&gt;cr)),GL7:GL229,0)+6,1))</f>
        <v>#VALUE!</v>
      </c>
      <c r="GM230" s="6" t="e" cm="1" vm="1">
        <f t="array" aca="1" ref="GM230" ca="1">INDIRECT(ADDRESS(MATCH(MIN(_xlfn._xlws.FILTER(GM7:GM229,GR7:GR229&gt;cr)),GM7:GM229,0)+6,1))</f>
        <v>#VALUE!</v>
      </c>
      <c r="GN230" s="6" t="e" cm="1" vm="1">
        <f t="array" aca="1" ref="GN230" ca="1">INDIRECT(ADDRESS(MATCH(MAX(_xlfn._xlws.FILTER(GN7:GN229,GR7:GR229&gt;cr)),GN7:GN229,0)+6,1))</f>
        <v>#VALUE!</v>
      </c>
      <c r="GO230" s="6" t="e" cm="1" vm="1">
        <f t="array" aca="1" ref="GO230" ca="1">INDIRECT(ADDRESS(MATCH(MAX(_xlfn._xlws.FILTER(GO7:GO229,GR7:GR229&gt;cr)),GO7:GO229,0)+6,1))</f>
        <v>#VALUE!</v>
      </c>
      <c r="GP230" s="6" t="e" cm="1" vm="1">
        <f t="array" aca="1" ref="GP230" ca="1">INDIRECT(ADDRESS(MATCH(MAX(_xlfn._xlws.FILTER(GP7:GP229,GR7:GR229&gt;cr)),GP7:GP229,0)+6,1))</f>
        <v>#VALUE!</v>
      </c>
      <c r="GQ230" s="6" t="e" cm="1" vm="1">
        <f t="array" aca="1" ref="GQ230" ca="1">INDIRECT(ADDRESS(MATCH(MAX(_xlfn._xlws.FILTER(GQ7:GQ229,GR7:GR229&gt;cr)),GQ7:GQ229,0)+6,1))</f>
        <v>#VALUE!</v>
      </c>
      <c r="GR230" s="6" t="e" cm="1" vm="1">
        <f t="array" aca="1" ref="GR230" ca="1">INDIRECT(ADDRESS(MATCH(MAX(_xlfn._xlws.FILTER(GR7:GR229,GR7:GR229&gt;cr)),GR7:GR229,0)+6,1))</f>
        <v>#VALUE!</v>
      </c>
      <c r="GS230" s="6" t="e" cm="1" vm="1">
        <f t="array" aca="1" ref="GS230" ca="1">INDIRECT(ADDRESS(MATCH(MIN(_xlfn._xlws.FILTER(GS7:GS229,GR7:GR229&gt;cr)),GS7:GS229,0)+6,1))</f>
        <v>#VALUE!</v>
      </c>
      <c r="GT230" s="1" t="e" cm="1" vm="1">
        <f t="array" aca="1" ref="GT230" ca="1">INDIRECT(ADDRESS(MATCH(MIN(_xlfn._xlws.FILTER(GT7:GT229,GZ7:GZ229&gt;cr)),GT7:GT229,0)+6,1))</f>
        <v>#VALUE!</v>
      </c>
      <c r="GU230" s="1" t="e" cm="1" vm="1">
        <f t="array" aca="1" ref="GU230" ca="1">INDIRECT(ADDRESS(MATCH(MIN(_xlfn._xlws.FILTER(GU7:GU229,GZ7:GZ229&gt;cr)),GU7:GU229,0)+6,1))</f>
        <v>#VALUE!</v>
      </c>
      <c r="GV230" s="1" t="e" cm="1" vm="1">
        <f t="array" aca="1" ref="GV230" ca="1">INDIRECT(ADDRESS(MATCH(MAX(_xlfn._xlws.FILTER(GV7:GV229,GZ7:GZ229&gt;cr)),GV7:GV229,0)+6,1))</f>
        <v>#VALUE!</v>
      </c>
      <c r="GW230" s="1" t="e" cm="1" vm="1">
        <f t="array" aca="1" ref="GW230" ca="1">INDIRECT(ADDRESS(MATCH(MAX(_xlfn._xlws.FILTER(GW7:GW229,GZ7:GZ229&gt;cr)),GW7:GW229,0)+6,1))</f>
        <v>#VALUE!</v>
      </c>
      <c r="GX230" s="1" t="e" cm="1" vm="1">
        <f t="array" aca="1" ref="GX230" ca="1">INDIRECT(ADDRESS(MATCH(MAX(_xlfn._xlws.FILTER(GX7:GX229,GZ7:GZ229&gt;cr)),GX7:GX229,0)+6,1))</f>
        <v>#VALUE!</v>
      </c>
      <c r="GY230" s="1" t="e" cm="1" vm="1">
        <f t="array" aca="1" ref="GY230" ca="1">INDIRECT(ADDRESS(MATCH(MAX(_xlfn._xlws.FILTER(GY7:GY229,GZ7:GZ229&gt;cr)),GY7:GY229,0)+6,1))</f>
        <v>#VALUE!</v>
      </c>
      <c r="GZ230" s="1" t="e" cm="1" vm="1">
        <f t="array" aca="1" ref="GZ230" ca="1">INDIRECT(ADDRESS(MATCH(MAX(_xlfn._xlws.FILTER(GZ7:GZ229,GZ7:GZ229&gt;cr)),GZ7:GZ229,0)+6,1))</f>
        <v>#VALUE!</v>
      </c>
      <c r="HA230" s="1" t="e" cm="1" vm="1">
        <f t="array" aca="1" ref="HA230" ca="1">INDIRECT(ADDRESS(MATCH(MIN(_xlfn._xlws.FILTER(HA7:HA229,GZ7:GZ229&gt;cr)),HA7:HA229,0)+6,1))</f>
        <v>#VALUE!</v>
      </c>
      <c r="HB230" s="6" t="e" cm="1" vm="1">
        <f t="array" aca="1" ref="HB230" ca="1">INDIRECT(ADDRESS(MATCH(MIN(_xlfn._xlws.FILTER(HB7:HB229,HH7:HH229&gt;cr)),HB7:HB229,0)+6,1))</f>
        <v>#VALUE!</v>
      </c>
      <c r="HC230" s="6" t="e" cm="1" vm="1">
        <f t="array" aca="1" ref="HC230" ca="1">INDIRECT(ADDRESS(MATCH(MIN(_xlfn._xlws.FILTER(HC7:HC229,HH7:HH229&gt;cr)),HC7:HC229,0)+6,1))</f>
        <v>#VALUE!</v>
      </c>
      <c r="HD230" s="6" t="e" cm="1" vm="1">
        <f t="array" aca="1" ref="HD230" ca="1">INDIRECT(ADDRESS(MATCH(MAX(_xlfn._xlws.FILTER(HD7:HD229,HH7:HH229&gt;cr)),HD7:HD229,0)+6,1))</f>
        <v>#VALUE!</v>
      </c>
      <c r="HE230" s="6" t="e" cm="1" vm="1">
        <f t="array" aca="1" ref="HE230" ca="1">INDIRECT(ADDRESS(MATCH(MAX(_xlfn._xlws.FILTER(HE7:HE229,HH7:HH229&gt;cr)),HE7:HE229,0)+6,1))</f>
        <v>#VALUE!</v>
      </c>
      <c r="HF230" s="6" t="e" cm="1" vm="1">
        <f t="array" aca="1" ref="HF230" ca="1">INDIRECT(ADDRESS(MATCH(MAX(_xlfn._xlws.FILTER(HF7:HF229,HH7:HH229&gt;cr)),HF7:HF229,0)+6,1))</f>
        <v>#VALUE!</v>
      </c>
      <c r="HG230" s="6" t="e" cm="1" vm="1">
        <f t="array" aca="1" ref="HG230" ca="1">INDIRECT(ADDRESS(MATCH(MAX(_xlfn._xlws.FILTER(HG7:HG229,HH7:HH229&gt;cr)),HG7:HG229,0)+6,1))</f>
        <v>#VALUE!</v>
      </c>
      <c r="HH230" s="6" t="e" cm="1" vm="1">
        <f t="array" aca="1" ref="HH230" ca="1">INDIRECT(ADDRESS(MATCH(MAX(_xlfn._xlws.FILTER(HH7:HH229,HH7:HH229&gt;cr)),HH7:HH229,0)+6,1))</f>
        <v>#VALUE!</v>
      </c>
      <c r="HI230" s="6" t="e" cm="1" vm="1">
        <f t="array" aca="1" ref="HI230" ca="1">INDIRECT(ADDRESS(MATCH(MIN(_xlfn._xlws.FILTER(HI7:HI229,HH7:HH229&gt;cr)),HI7:HI229,0)+6,1))</f>
        <v>#VALUE!</v>
      </c>
      <c r="HJ230" s="1" t="e" cm="1" vm="1">
        <f t="array" aca="1" ref="HJ230" ca="1">INDIRECT(ADDRESS(MATCH(MIN(_xlfn._xlws.FILTER(HJ7:HJ229,HP7:HP229&gt;cr)),HJ7:HJ229,0)+6,1))</f>
        <v>#VALUE!</v>
      </c>
      <c r="HK230" s="1" t="e" cm="1" vm="1">
        <f t="array" aca="1" ref="HK230" ca="1">INDIRECT(ADDRESS(MATCH(MIN(_xlfn._xlws.FILTER(HK7:HK229,HP7:HP229&gt;cr)),HK7:HK229,0)+6,1))</f>
        <v>#VALUE!</v>
      </c>
      <c r="HL230" s="1" t="e" cm="1" vm="1">
        <f t="array" aca="1" ref="HL230" ca="1">INDIRECT(ADDRESS(MATCH(MAX(_xlfn._xlws.FILTER(HL7:HL229,HP7:HP229&gt;cr)),HL7:HL229,0)+6,1))</f>
        <v>#VALUE!</v>
      </c>
      <c r="HM230" s="1" t="e" cm="1" vm="1">
        <f t="array" aca="1" ref="HM230" ca="1">INDIRECT(ADDRESS(MATCH(MAX(_xlfn._xlws.FILTER(HM7:HM229,HP7:HP229&gt;cr)),HM7:HM229,0)+6,1))</f>
        <v>#VALUE!</v>
      </c>
      <c r="HN230" s="1" t="e" cm="1" vm="1">
        <f t="array" aca="1" ref="HN230" ca="1">INDIRECT(ADDRESS(MATCH(MAX(_xlfn._xlws.FILTER(HN7:HN229,HP7:HP229&gt;cr)),HN7:HN229,0)+6,1))</f>
        <v>#VALUE!</v>
      </c>
      <c r="HO230" s="1" t="e" cm="1" vm="1">
        <f t="array" aca="1" ref="HO230" ca="1">INDIRECT(ADDRESS(MATCH(MAX(_xlfn._xlws.FILTER(HO7:HO229,HP7:HP229&gt;cr)),HO7:HO229,0)+6,1))</f>
        <v>#VALUE!</v>
      </c>
      <c r="HP230" s="1" t="e" cm="1" vm="1">
        <f t="array" aca="1" ref="HP230" ca="1">INDIRECT(ADDRESS(MATCH(MAX(_xlfn._xlws.FILTER(HP7:HP229,HP7:HP229&gt;cr)),HP7:HP229,0)+6,1))</f>
        <v>#VALUE!</v>
      </c>
      <c r="HQ230" s="1" t="e" cm="1" vm="1">
        <f t="array" aca="1" ref="HQ230" ca="1">INDIRECT(ADDRESS(MATCH(MIN(_xlfn._xlws.FILTER(HQ7:HQ229,HP7:HP229&gt;cr)),HQ7:HQ229,0)+6,1))</f>
        <v>#VALUE!</v>
      </c>
      <c r="HR230" s="6" t="e" cm="1" vm="1">
        <f t="array" aca="1" ref="HR230" ca="1">INDIRECT(ADDRESS(MATCH(MIN(_xlfn._xlws.FILTER(HR7:HR229,HX7:HX229&gt;cr)),HR7:HR229,0)+6,1))</f>
        <v>#VALUE!</v>
      </c>
      <c r="HS230" s="6" t="e" cm="1" vm="1">
        <f t="array" aca="1" ref="HS230" ca="1">INDIRECT(ADDRESS(MATCH(MIN(_xlfn._xlws.FILTER(HS7:HS229,HX7:HX229&gt;cr)),HS7:HS229,0)+6,1))</f>
        <v>#VALUE!</v>
      </c>
      <c r="HT230" s="6" t="e" cm="1" vm="1">
        <f t="array" aca="1" ref="HT230" ca="1">INDIRECT(ADDRESS(MATCH(MAX(_xlfn._xlws.FILTER(HT7:HT229,HX7:HX229&gt;cr)),HT7:HT229,0)+6,1))</f>
        <v>#VALUE!</v>
      </c>
      <c r="HU230" s="6" t="e" cm="1" vm="1">
        <f t="array" aca="1" ref="HU230" ca="1">INDIRECT(ADDRESS(MATCH(MAX(_xlfn._xlws.FILTER(HU7:HU229,HX7:HX229&gt;cr)),HU7:HU229,0)+6,1))</f>
        <v>#VALUE!</v>
      </c>
      <c r="HV230" s="6" t="e" cm="1" vm="1">
        <f t="array" aca="1" ref="HV230" ca="1">INDIRECT(ADDRESS(MATCH(MAX(_xlfn._xlws.FILTER(HV7:HV229,HX7:HX229&gt;cr)),HV7:HV229,0)+6,1))</f>
        <v>#VALUE!</v>
      </c>
      <c r="HW230" s="6" t="e" cm="1" vm="1">
        <f t="array" aca="1" ref="HW230" ca="1">INDIRECT(ADDRESS(MATCH(MAX(_xlfn._xlws.FILTER(HW7:HW229,HX7:HX229&gt;cr)),HW7:HW229,0)+6,1))</f>
        <v>#VALUE!</v>
      </c>
      <c r="HX230" s="6" t="e" cm="1" vm="1">
        <f t="array" aca="1" ref="HX230" ca="1">INDIRECT(ADDRESS(MATCH(MAX(_xlfn._xlws.FILTER(HX7:HX229,HX7:HX229&gt;cr)),HX7:HX229,0)+6,1))</f>
        <v>#VALUE!</v>
      </c>
      <c r="HY230" s="6" t="e" cm="1" vm="1">
        <f t="array" aca="1" ref="HY230" ca="1">INDIRECT(ADDRESS(MATCH(MIN(_xlfn._xlws.FILTER(HY7:HY229,HX7:HX229&gt;cr)),HY7:HY229,0)+6,1))</f>
        <v>#VALUE!</v>
      </c>
      <c r="HZ230" s="1" t="e" cm="1" vm="1">
        <f t="array" aca="1" ref="HZ230" ca="1">INDIRECT(ADDRESS(MATCH(MIN(_xlfn._xlws.FILTER(HZ7:HZ229,IF7:IF229&gt;cr)),HZ7:HZ229,0)+6,1))</f>
        <v>#VALUE!</v>
      </c>
      <c r="IA230" s="1" t="e" cm="1" vm="1">
        <f t="array" aca="1" ref="IA230" ca="1">INDIRECT(ADDRESS(MATCH(MIN(_xlfn._xlws.FILTER(IA7:IA229,IF7:IF229&gt;cr)),IA7:IA229,0)+6,1))</f>
        <v>#VALUE!</v>
      </c>
      <c r="IB230" s="1" t="e" cm="1" vm="1">
        <f t="array" aca="1" ref="IB230" ca="1">INDIRECT(ADDRESS(MATCH(MAX(_xlfn._xlws.FILTER(IB7:IB229,IF7:IF229&gt;cr)),IB7:IB229,0)+6,1))</f>
        <v>#VALUE!</v>
      </c>
      <c r="IC230" s="1" t="e" cm="1" vm="1">
        <f t="array" aca="1" ref="IC230" ca="1">INDIRECT(ADDRESS(MATCH(MAX(_xlfn._xlws.FILTER(IC7:IC229,IF7:IF229&gt;cr)),IC7:IC229,0)+6,1))</f>
        <v>#VALUE!</v>
      </c>
      <c r="ID230" s="1" t="e" cm="1" vm="1">
        <f t="array" aca="1" ref="ID230" ca="1">INDIRECT(ADDRESS(MATCH(MAX(_xlfn._xlws.FILTER(ID7:ID229,IF7:IF229&gt;cr)),ID7:ID229,0)+6,1))</f>
        <v>#VALUE!</v>
      </c>
      <c r="IE230" s="1" t="e" cm="1" vm="1">
        <f t="array" aca="1" ref="IE230" ca="1">INDIRECT(ADDRESS(MATCH(MAX(_xlfn._xlws.FILTER(IE7:IE229,IF7:IF229&gt;cr)),IE7:IE229,0)+6,1))</f>
        <v>#VALUE!</v>
      </c>
      <c r="IF230" s="1" t="e" cm="1" vm="1">
        <f t="array" aca="1" ref="IF230" ca="1">INDIRECT(ADDRESS(MATCH(MAX(_xlfn._xlws.FILTER(IF7:IF229,IF7:IF229&gt;cr)),IF7:IF229,0)+6,1))</f>
        <v>#VALUE!</v>
      </c>
      <c r="IG230" s="1" t="e" cm="1" vm="1">
        <f t="array" aca="1" ref="IG230" ca="1">INDIRECT(ADDRESS(MATCH(MIN(_xlfn._xlws.FILTER(IG7:IG229,IF7:IF229&gt;cr)),IG7:IG229,0)+6,1))</f>
        <v>#VALUE!</v>
      </c>
      <c r="IH230" s="9" t="str" cm="1">
        <f t="array" aca="1" ref="IH230" ca="1">INDIRECT(ADDRESS(MATCH(MIN(_xlfn.LET(_xlpm.x,IF(ISNUMBER(IH7:IH229),IH7:IH229),_xlpm.y,IF(ISNUMBER(IN7:IN229),IN7:IN229),_xlfn._xlws.FILTER(_xlpm.x,_xlpm.y&gt;cr))),IH7:IH229,0)+6,1))</f>
        <v>BI30.CLAG</v>
      </c>
      <c r="II230" s="9" t="str" cm="1">
        <f t="array" aca="1" ref="II230" ca="1">INDIRECT(ADDRESS(MATCH(MIN(_xlfn.LET(_xlpm.x,IF(ISNUMBER(II7:II229),II7:II229),_xlpm.y,IF(ISNUMBER(IN7:IN229),IN7:IN229),_xlfn._xlws.FILTER(_xlpm.x,_xlpm.y&gt;cr))),II7:II229,0)+6,1))</f>
        <v>BI30.CLAG</v>
      </c>
      <c r="IJ230" s="9" t="str" cm="1">
        <f t="array" aca="1" ref="IJ230" ca="1">INDIRECT(ADDRESS(MATCH(MAX(_xlfn.LET(_xlpm.x,IF(ISNUMBER(IJ7:IJ229),IJ7:IJ229),_xlpm.y,IF(ISNUMBER(IN7:IN229),IN7:IN229),_xlfn._xlws.FILTER(_xlpm.x,_xlpm.y&gt;cr))),IJ7:IJ229,0)+6,1))</f>
        <v>BI30.CLAG</v>
      </c>
      <c r="IK230" s="9" t="str" cm="1">
        <f t="array" aca="1" ref="IK230" ca="1">INDIRECT(ADDRESS(MATCH(MAX(_xlfn.LET(_xlpm.x,IF(ISNUMBER(IK7:IK229),IK7:IK229),_xlpm.y,IF(ISNUMBER(IN7:IN229),IN7:IN229),_xlfn._xlws.FILTER(_xlpm.x,_xlpm.y&gt;cr))),IK7:IK229,0)+6,1))</f>
        <v>AI05.SRC</v>
      </c>
      <c r="IL230" s="9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9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9" t="str" cm="1">
        <f t="array" aca="1" ref="IN230" ca="1">INDIRECT(ADDRESS(MATCH(MAX(_xlfn.LET(_xlpm.x,IF(ISNUMBER(IN7:IN229),IN7:IN229),_xlpm.y,IF(ISNUMBER(IN7:IN229),IN7:IN229),_xlfn._xlws.FILTER(_xlpm.x,_xlpm.y&gt;cr))),IN7:IN229,0)+6,1))</f>
        <v>BI03.IPC</v>
      </c>
      <c r="IO230" s="9" t="str" cm="1">
        <f t="array" aca="1" ref="IO230" ca="1">INDIRECT(ADDRESS(MATCH(MIN(_xlfn.LET(_xlpm.x,IF(ISNUMBER(IO7:IO229),IO7:IO229),_xlpm.y,IF(ISNUMBER(IN7:IN229),IN7:IN229),_xlfn._xlws.FILTER(_xlpm.x,_xlpm.y&gt;cr))),IO7:IO229,0)+6,1))</f>
        <v>CU14.SMD.TA</v>
      </c>
      <c r="IP230" s="1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1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1" t="str" cm="1">
        <f t="array" aca="1" ref="IR230" ca="1">INDEX(_xlfn._xlws.FILTER(IR7:IR229,ISTEXT(IR7:IR229)),MODE(MATCH(_xlfn._xlws.FILTER(IR7:IR229,ISTEXT(IR7:IR229)),_xlfn._xlws.FILTER(IR7:IR229,ISTEXT(IR7:IR229)),0)))</f>
        <v>k=20, r=0.1</v>
      </c>
      <c r="IS230" s="1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1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1" t="str" cm="1">
        <f t="array" aca="1" ref="IU230" ca="1">INDEX(_xlfn._xlws.FILTER(IU7:IU229,ISTEXT(IU7:IU229)),MODE(MATCH(_xlfn._xlws.FILTER(IU7:IU229,ISTEXT(IU7:IU229)),_xlfn._xlws.FILTER(IU7:IU229,ISTEXT(IU7:IU229)),0)))</f>
        <v>k=20, r=0.1</v>
      </c>
      <c r="IV230" s="1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1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x14ac:dyDescent="0.2">
      <c r="A231" s="7" t="s">
        <v>234</v>
      </c>
      <c r="B231" s="6" t="str" cm="1">
        <f t="array" aca="1" ref="B231" ca="1">INDIRECT(ADDRESS(MATCH(SMALL(_xlfn._xlws.FILTER(B7:B229,H7:H229&gt;0.5),2),B7:B229,0)+6,1))</f>
        <v>CI14.Amer.EMX1</v>
      </c>
      <c r="C231" s="6" t="str" cm="1">
        <f t="array" aca="1" ref="C231" ca="1">INDIRECT(ADDRESS(MATCH(SMALL(_xlfn._xlws.FILTER(C7:C229,H7:H229&gt;0.5),2),C7:C229,0)+6,1))</f>
        <v>CI14.Amer.EMX1</v>
      </c>
      <c r="D231" s="6" t="str" cm="1">
        <f t="array" aca="1" ref="D231" ca="1">INDIRECT(ADDRESS(MATCH(LARGE(_xlfn._xlws.FILTER(D7:D229,H7:H229&gt;0.5),2),D7:D229,0)+6,1))</f>
        <v>CI14.Amer.Pearson</v>
      </c>
      <c r="E231" s="6" t="str" cm="1">
        <f t="array" aca="1" ref="E231" ca="1">INDIRECT(ADDRESS(MATCH(LARGE(_xlfn._xlws.FILTER(E7:E229,H7:H229&gt;0.5),2),E7:E229,0)+6,1))</f>
        <v>AI05.SRC</v>
      </c>
      <c r="F231" s="6" t="str" cm="1">
        <f t="array" aca="1" ref="F231" ca="1">INDIRECT(ADDRESS(MATCH(LARGE(_xlfn._xlws.FILTER(F7:F229,H7:H229&gt;0.5),2),F7:F229,0)+6,1))</f>
        <v>BI14.AmerJ</v>
      </c>
      <c r="G231" s="6" t="e" cm="1">
        <f t="array" aca="1" ref="G231" ca="1">INDIRECT(ADDRESS(MATCH(LARGE(_xlfn._xlws.FILTER(G7:G229,H7:H229&gt;0.5),2),G7:G229,0)+6,1))</f>
        <v>#NUM!</v>
      </c>
      <c r="H231" s="6" t="str" cm="1">
        <f t="array" aca="1" ref="H231" ca="1">INDIRECT(ADDRESS(MATCH(LARGE(_xlfn._xlws.FILTER(H7:H229,H7:H229&gt;0.5),2),H7:H229,0)+6,1))</f>
        <v>AI01.Jaccard</v>
      </c>
      <c r="I231" s="6" t="str" cm="1">
        <f t="array" aca="1" ref="I231" ca="1">INDIRECT(ADDRESS(MATCH(SMALL(_xlfn._xlws.FILTER(I7:I229,H7:H229&gt;0.5),2),I7:I229,0)+6,1))</f>
        <v>CU14.Amer.Cosine</v>
      </c>
      <c r="J231" s="1" t="str" cm="1">
        <f t="array" aca="1" ref="J231" ca="1">INDIRECT(ADDRESS(MATCH(SMALL(_xlfn._xlws.FILTER(J7:J229,P7:P229&gt;cr),2),J7:J229,0)+6,1))</f>
        <v>AI05.SRC</v>
      </c>
      <c r="K231" s="1" t="str" cm="1">
        <f t="array" aca="1" ref="K231" ca="1">INDIRECT(ADDRESS(MATCH(SMALL(_xlfn._xlws.FILTER(K7:K229,P7:P229&gt;cr),2),K7:K229,0)+6,1))</f>
        <v>AI05.SRC</v>
      </c>
      <c r="L231" s="1" t="str" cm="1">
        <f t="array" aca="1" ref="L231" ca="1">INDIRECT(ADDRESS(MATCH(LARGE(_xlfn._xlws.FILTER(L7:L229,P7:P229&gt;cr),2),L7:L229,0)+6,1))</f>
        <v>BI14.AmerJ</v>
      </c>
      <c r="M231" s="1" t="str" cm="1">
        <f t="array" aca="1" ref="M231" ca="1">INDIRECT(ADDRESS(MATCH(LARGE(_xlfn._xlws.FILTER(M7:M229,P7:P229&gt;cr),2),M7:M229,0)+6,1))</f>
        <v>BU01.JaccardMulti</v>
      </c>
      <c r="N231" s="1" t="str" cm="1">
        <f t="array" aca="1" ref="N231" ca="1">INDIRECT(ADDRESS(MATCH(LARGE(_xlfn._xlws.FILTER(N7:N229,P7:P229&gt;cr),2),N7:N229,0)+6,1))</f>
        <v>AI21.SMC</v>
      </c>
      <c r="O231" s="1" t="e" cm="1">
        <f t="array" aca="1" ref="O231" ca="1">INDIRECT(ADDRESS(MATCH(LARGE(_xlfn._xlws.FILTER(O7:O229,P7:P229&gt;cr),2),O7:O229,0)+6,1))</f>
        <v>#NUM!</v>
      </c>
      <c r="P231" s="1" t="str" cm="1">
        <f t="array" aca="1" ref="P231" ca="1">INDIRECT(ADDRESS(MATCH(LARGE(_xlfn._xlws.FILTER(P7:P229,P7:P229&gt;cr),2),P7:P229,0)+6,1))</f>
        <v>AI01.Jaccard</v>
      </c>
      <c r="Q231" s="1" t="str" cm="1">
        <f t="array" aca="1" ref="Q231" ca="1">INDIRECT(ADDRESS(MATCH(SMALL(_xlfn._xlws.FILTER(Q7:Q229,P7:P229&gt;cr),2),Q7:Q229,0)+6,1))</f>
        <v>BU16.TANJ</v>
      </c>
      <c r="R231" s="6" t="str" cm="1">
        <f t="array" aca="1" ref="R231" ca="1">INDIRECT(ADDRESS(MATCH(SMALL(_xlfn._xlws.FILTER(R7:R229,X7:X229&gt;cr),2),R7:R229,0)+6,1))</f>
        <v>BI22.ZSim</v>
      </c>
      <c r="S231" s="6" t="str" cm="1">
        <f t="array" aca="1" ref="S231" ca="1">INDIRECT(ADDRESS(MATCH(SMALL(_xlfn._xlws.FILTER(S7:S229,X7:X229&gt;cr),2),S7:S229,0)+6,1))</f>
        <v>BI22.ZSim</v>
      </c>
      <c r="T231" s="6" t="str" cm="1">
        <f t="array" aca="1" ref="T231" ca="1">INDIRECT(ADDRESS(MATCH(LARGE(_xlfn._xlws.FILTER(T7:T229,X7:X229&gt;cr),2),T7:T229,0)+6,1))</f>
        <v>BI22.ZSim</v>
      </c>
      <c r="U231" s="6" t="str" cm="1">
        <f t="array" aca="1" ref="U231" ca="1">INDIRECT(ADDRESS(MATCH(LARGE(_xlfn._xlws.FILTER(U7:U229,X7:X229&gt;cr),2),U7:U229,0)+6,1))</f>
        <v>BU01.JaccardMulti</v>
      </c>
      <c r="V231" s="6" t="str" cm="1">
        <f t="array" aca="1" ref="V231" ca="1">INDIRECT(ADDRESS(MATCH(LARGE(_xlfn._xlws.FILTER(V7:V229,X7:X229&gt;cr),2),V7:V229,0)+6,1))</f>
        <v>AI21.SMC</v>
      </c>
      <c r="W231" s="6" t="str" cm="1">
        <f t="array" aca="1" ref="W231" ca="1">INDIRECT(ADDRESS(MATCH(LARGE(_xlfn._xlws.FILTER(W7:W229,X7:X229&gt;cr),2),W7:W229,0)+6,1))</f>
        <v>CI14.SMD.TA</v>
      </c>
      <c r="X231" s="6" t="str" cm="1">
        <f t="array" aca="1" ref="X231" ca="1">INDIRECT(ADDRESS(MATCH(LARGE(_xlfn._xlws.FILTER(X7:X229,X7:X229&gt;cr),2),X7:X229,0)+6,1))</f>
        <v>AI01.Jaccard</v>
      </c>
      <c r="Y231" s="6" t="str" cm="1">
        <f t="array" aca="1" ref="Y231" ca="1">INDIRECT(ADDRESS(MATCH(SMALL(_xlfn._xlws.FILTER(Y7:Y229,X7:X229&gt;cr),2),Y7:Y229,0)+6,1))</f>
        <v>CU14.SMD.NNSM</v>
      </c>
      <c r="Z231" s="1" t="str" cm="1">
        <f t="array" aca="1" ref="Z231" ca="1">INDIRECT(ADDRESS(MATCH(SMALL(_xlfn._xlws.FILTER(Z7:Z229,AF7:AF229&gt;cr),2),Z7:Z229,0)+6,1))</f>
        <v>BI22.ESim3</v>
      </c>
      <c r="AA231" s="1" t="str" cm="1">
        <f t="array" aca="1" ref="AA231" ca="1">INDIRECT(ADDRESS(MATCH(SMALL(_xlfn._xlws.FILTER(AA7:AA229,AF7:AF229&gt;cr),2),AA7:AA229,0)+6,1))</f>
        <v>BI22.ZSim</v>
      </c>
      <c r="AB231" s="1" t="str" cm="1">
        <f t="array" aca="1" ref="AB231" ca="1">INDIRECT(ADDRESS(MATCH(LARGE(_xlfn._xlws.FILTER(AB7:AB229,AF7:AF229&gt;cr),2),AB7:AB229,0)+6,1))</f>
        <v>BI22.ESim2</v>
      </c>
      <c r="AC231" s="1" t="str" cm="1">
        <f t="array" aca="1" ref="AC231" ca="1">INDIRECT(ADDRESS(MATCH(LARGE(_xlfn._xlws.FILTER(AC7:AC229,AF7:AF229&gt;cr),2),AC7:AC229,0)+6,1))</f>
        <v>BU01.JaccardMulti</v>
      </c>
      <c r="AD231" s="1" t="str" cm="1">
        <f t="array" aca="1" ref="AD231" ca="1">INDIRECT(ADDRESS(MATCH(LARGE(_xlfn._xlws.FILTER(AD7:AD229,AF7:AF229&gt;cr),2),AD7:AD229,0)+6,1))</f>
        <v>AI26.URP</v>
      </c>
      <c r="AE231" s="1" t="e" cm="1">
        <f t="array" aca="1" ref="AE231" ca="1">INDIRECT(ADDRESS(MATCH(LARGE(_xlfn._xlws.FILTER(AE7:AE229,AF7:AF229&gt;cr),2),AE7:AE229,0)+6,1))</f>
        <v>#NUM!</v>
      </c>
      <c r="AF231" s="1" t="str" cm="1">
        <f t="array" aca="1" ref="AF231" ca="1">INDIRECT(ADDRESS(MATCH(LARGE(_xlfn._xlws.FILTER(AF7:AF229,AF7:AF229&gt;cr),2),AF7:AF229,0)+6,1))</f>
        <v>AI01.Jaccard</v>
      </c>
      <c r="AG231" s="1" t="str" cm="1">
        <f t="array" aca="1" ref="AG231" ca="1">INDIRECT(ADDRESS(MATCH(SMALL(_xlfn._xlws.FILTER(AG7:AG229,AF7:AF229&gt;cr),2),AG7:AG229,0)+6,1))</f>
        <v>BU03.CPC</v>
      </c>
      <c r="AH231" s="6" t="str" cm="1">
        <f t="array" aca="1" ref="AH231" ca="1">INDIRECT(ADDRESS(MATCH(SMALL(_xlfn._xlws.FILTER(AH7:AH229,AN7:AN229&gt;cr),2),AH7:AH229,0)+6,1))</f>
        <v>AI25.Coco</v>
      </c>
      <c r="AI231" s="6" t="str" cm="1">
        <f t="array" aca="1" ref="AI231" ca="1">INDIRECT(ADDRESS(MATCH(SMALL(_xlfn._xlws.FILTER(AI7:AI229,AN7:AN229&gt;cr),2),AI7:AI229,0)+6,1))</f>
        <v>AI25.Coco</v>
      </c>
      <c r="AJ231" s="6" t="str" cm="1">
        <f t="array" aca="1" ref="AJ231" ca="1">INDIRECT(ADDRESS(MATCH(LARGE(_xlfn._xlws.FILTER(AJ7:AJ229,AN7:AN229&gt;cr),2),AJ7:AJ229,0)+6,1))</f>
        <v>AI19.KL</v>
      </c>
      <c r="AK231" s="6" t="str" cm="1">
        <f t="array" aca="1" ref="AK231" ca="1">INDIRECT(ADDRESS(MATCH(LARGE(_xlfn._xlws.FILTER(AK7:AK229,AN7:AN229&gt;cr),2),AK7:AK229,0)+6,1))</f>
        <v>AI03.Pearson</v>
      </c>
      <c r="AL231" s="6" t="str" cm="1">
        <f t="array" aca="1" ref="AL231" ca="1">INDIRECT(ADDRESS(MATCH(LARGE(_xlfn._xlws.FILTER(AL7:AL229,AN7:AN229&gt;cr),2),AL7:AL229,0)+6,1))</f>
        <v>AI26.URP</v>
      </c>
      <c r="AM231" s="6" t="e" cm="1">
        <f t="array" aca="1" ref="AM231" ca="1">INDIRECT(ADDRESS(MATCH(LARGE(_xlfn._xlws.FILTER(AM7:AM229,AN7:AN229&gt;cr),2),AM7:AM229,0)+6,1))</f>
        <v>#NUM!</v>
      </c>
      <c r="AN231" s="6" t="str" cm="1">
        <f t="array" aca="1" ref="AN231" ca="1">INDIRECT(ADDRESS(MATCH(LARGE(_xlfn._xlws.FILTER(AN7:AN229,AN7:AN229&gt;cr),2),AN7:AN229,0)+6,1))</f>
        <v>AI01.Jaccard</v>
      </c>
      <c r="AO231" s="6" t="str" cm="1">
        <f t="array" aca="1" ref="AO231" ca="1">INDIRECT(ADDRESS(MATCH(SMALL(_xlfn._xlws.FILTER(AO7:AO229,AN7:AN229&gt;cr),2),AO7:AO229,0)+6,1))</f>
        <v>CU01.IJ.PSS</v>
      </c>
      <c r="AP231" s="1" t="e" cm="1" vm="1">
        <f t="array" aca="1" ref="AP231" ca="1">INDIRECT(ADDRESS(MATCH(SMALL(_xlfn._xlws.FILTER(AP7:AP229,AV7:AV229&gt;cr),2),AP7:AP229,0)+6,1))</f>
        <v>#VALUE!</v>
      </c>
      <c r="AQ231" s="1" t="e" cm="1" vm="1">
        <f t="array" aca="1" ref="AQ231" ca="1">INDIRECT(ADDRESS(MATCH(SMALL(_xlfn._xlws.FILTER(AQ7:AQ229,AV7:AV229&gt;cr),2),AQ7:AQ229,0)+6,1))</f>
        <v>#VALUE!</v>
      </c>
      <c r="AR231" s="1" t="e" cm="1" vm="1">
        <f t="array" aca="1" ref="AR231" ca="1">INDIRECT(ADDRESS(MATCH(LARGE(_xlfn._xlws.FILTER(AR7:AR229,AV7:AV229&gt;cr),2),AR7:AR229,0)+6,1))</f>
        <v>#VALUE!</v>
      </c>
      <c r="AS231" s="1" t="e" cm="1" vm="1">
        <f t="array" aca="1" ref="AS231" ca="1">INDIRECT(ADDRESS(MATCH(LARGE(_xlfn._xlws.FILTER(AS7:AS229,AV7:AV229&gt;cr),2),AS7:AS229,0)+6,1))</f>
        <v>#VALUE!</v>
      </c>
      <c r="AT231" s="1" t="e" cm="1" vm="1">
        <f t="array" aca="1" ref="AT231" ca="1">INDIRECT(ADDRESS(MATCH(LARGE(_xlfn._xlws.FILTER(AT7:AT229,AV7:AV229&gt;cr),2),AT7:AT229,0)+6,1))</f>
        <v>#VALUE!</v>
      </c>
      <c r="AU231" s="1" t="e" cm="1" vm="1">
        <f t="array" aca="1" ref="AU231" ca="1">INDIRECT(ADDRESS(MATCH(LARGE(_xlfn._xlws.FILTER(AU7:AU229,AV7:AV229&gt;cr),2),AU7:AU229,0)+6,1))</f>
        <v>#VALUE!</v>
      </c>
      <c r="AV231" s="1" t="e" cm="1" vm="1">
        <f t="array" aca="1" ref="AV231" ca="1">INDIRECT(ADDRESS(MATCH(LARGE(_xlfn._xlws.FILTER(AV7:AV229,AV7:AV229&gt;cr),2),AV7:AV229,0)+6,1))</f>
        <v>#VALUE!</v>
      </c>
      <c r="AW231" s="1" t="e" cm="1" vm="1">
        <f t="array" aca="1" ref="AW231" ca="1">INDIRECT(ADDRESS(MATCH(SMALL(_xlfn._xlws.FILTER(AW7:AW229,AV7:AV229&gt;cr),2),AW7:AW229,0)+6,1))</f>
        <v>#VALUE!</v>
      </c>
      <c r="AX231" s="6" t="e" cm="1" vm="1">
        <f t="array" aca="1" ref="AX231" ca="1">INDIRECT(ADDRESS(MATCH(SMALL(_xlfn._xlws.FILTER(AX7:AX229,BD7:BD229&gt;cr),2),AX7:AX229,0)+6,1))</f>
        <v>#VALUE!</v>
      </c>
      <c r="AY231" s="6" t="e" cm="1" vm="1">
        <f t="array" aca="1" ref="AY231" ca="1">INDIRECT(ADDRESS(MATCH(SMALL(_xlfn._xlws.FILTER(AY7:AY229,BD7:BD229&gt;cr),2),AY7:AY229,0)+6,1))</f>
        <v>#VALUE!</v>
      </c>
      <c r="AZ231" s="6" t="e" cm="1" vm="1">
        <f t="array" aca="1" ref="AZ231" ca="1">INDIRECT(ADDRESS(MATCH(LARGE(_xlfn._xlws.FILTER(AZ7:AZ229,BD7:BD229&gt;cr),2),AZ7:AZ229,0)+6,1))</f>
        <v>#VALUE!</v>
      </c>
      <c r="BA231" s="6" t="e" cm="1" vm="1">
        <f t="array" aca="1" ref="BA231" ca="1">INDIRECT(ADDRESS(MATCH(LARGE(_xlfn._xlws.FILTER(BA7:BA229,BD7:BD229&gt;cr),2),BA7:BA229,0)+6,1))</f>
        <v>#VALUE!</v>
      </c>
      <c r="BB231" s="6" t="e" cm="1" vm="1">
        <f t="array" aca="1" ref="BB231" ca="1">INDIRECT(ADDRESS(MATCH(LARGE(_xlfn._xlws.FILTER(BB7:BB229,BD7:BD229&gt;cr),2),BB7:BB229,0)+6,1))</f>
        <v>#VALUE!</v>
      </c>
      <c r="BC231" s="6" t="e" cm="1" vm="1">
        <f t="array" aca="1" ref="BC231" ca="1">INDIRECT(ADDRESS(MATCH(LARGE(_xlfn._xlws.FILTER(BC7:BC229,BD7:BD229&gt;cr),2),BC7:BC229,0)+6,1))</f>
        <v>#VALUE!</v>
      </c>
      <c r="BD231" s="6" t="e" cm="1" vm="1">
        <f t="array" aca="1" ref="BD231" ca="1">INDIRECT(ADDRESS(MATCH(LARGE(_xlfn._xlws.FILTER(BD7:BD229,BD7:BD229&gt;cr),2),BD7:BD229,0)+6,1))</f>
        <v>#VALUE!</v>
      </c>
      <c r="BE231" s="6" t="e" cm="1" vm="1">
        <f t="array" aca="1" ref="BE231" ca="1">INDIRECT(ADDRESS(MATCH(SMALL(_xlfn._xlws.FILTER(BE7:BE229,BD7:BD229&gt;cr),2),BE7:BE229,0)+6,1))</f>
        <v>#VALUE!</v>
      </c>
      <c r="BF231" s="1" t="str" cm="1">
        <f t="array" aca="1" ref="BF231" ca="1">INDIRECT(ADDRESS(MATCH(SMALL(_xlfn._xlws.FILTER(BF7:BF229,BL7:BL229&gt;cr),2),BF7:BF229,0)+6,1))</f>
        <v>BI22.ZSim</v>
      </c>
      <c r="BG231" s="1" t="str" cm="1">
        <f t="array" aca="1" ref="BG231" ca="1">INDIRECT(ADDRESS(MATCH(SMALL(_xlfn._xlws.FILTER(BG7:BG229,BL7:BL229&gt;cr),2),BG7:BG229,0)+6,1))</f>
        <v>BI22.ZSim</v>
      </c>
      <c r="BH231" s="1" t="str" cm="1">
        <f t="array" aca="1" ref="BH231" ca="1">INDIRECT(ADDRESS(MATCH(LARGE(_xlfn._xlws.FILTER(BH7:BH229,BL7:BL229&gt;cr),2),BH7:BH229,0)+6,1))</f>
        <v>BI07.NHMS.Amer</v>
      </c>
      <c r="BI231" s="1" t="str" cm="1">
        <f t="array" aca="1" ref="BI231" ca="1">INDIRECT(ADDRESS(MATCH(LARGE(_xlfn._xlws.FILTER(BI7:BI229,BL7:BL229&gt;cr),2),BI7:BI229,0)+6,1))</f>
        <v>BU01.JacEDS</v>
      </c>
      <c r="BJ231" s="1" t="str" cm="1">
        <f t="array" aca="1" ref="BJ231" ca="1">INDIRECT(ADDRESS(MATCH(LARGE(_xlfn._xlws.FILTER(BJ7:BJ229,BL7:BL229&gt;cr),2),BJ7:BJ229,0)+6,1))</f>
        <v>BI01.JaccardMulti</v>
      </c>
      <c r="BK231" s="1" t="str" cm="1">
        <f t="array" aca="1" ref="BK231" ca="1">INDIRECT(ADDRESS(MATCH(LARGE(_xlfn._xlws.FILTER(BK7:BK229,BL7:BL229&gt;cr),2),BK7:BK229,0)+6,1))</f>
        <v>BI01.JacEDS</v>
      </c>
      <c r="BL231" s="1" t="str" cm="1">
        <f t="array" aca="1" ref="BL231" ca="1">INDIRECT(ADDRESS(MATCH(LARGE(_xlfn._xlws.FILTER(BL7:BL229,BL7:BL229&gt;cr),2),BL7:BL229,0)+6,1))</f>
        <v>AI01.Jaccard</v>
      </c>
      <c r="BM231" s="1" t="str" cm="1">
        <f t="array" aca="1" ref="BM231" ca="1">INDIRECT(ADDRESS(MATCH(SMALL(_xlfn._xlws.FILTER(BM7:BM229,BL7:BL229&gt;cr),2),BM7:BM229,0)+6,1))</f>
        <v>BU02.CosineJ</v>
      </c>
      <c r="BN231" s="6" t="e" cm="1" vm="1">
        <f t="array" aca="1" ref="BN231" ca="1">INDIRECT(ADDRESS(MATCH(SMALL(_xlfn._xlws.FILTER(BN7:BN229,BT7:BT229&gt;cr),2),BN7:BN229,0)+6,1))</f>
        <v>#VALUE!</v>
      </c>
      <c r="BO231" s="6" t="e" cm="1" vm="1">
        <f t="array" aca="1" ref="BO231" ca="1">INDIRECT(ADDRESS(MATCH(SMALL(_xlfn._xlws.FILTER(BO7:BO229,BT7:BT229&gt;cr),2),BO7:BO229,0)+6,1))</f>
        <v>#VALUE!</v>
      </c>
      <c r="BP231" s="6" t="e" cm="1" vm="1">
        <f t="array" aca="1" ref="BP231" ca="1">INDIRECT(ADDRESS(MATCH(LARGE(_xlfn._xlws.FILTER(BP7:BP229,BT7:BT229&gt;cr),2),BP7:BP229,0)+6,1))</f>
        <v>#VALUE!</v>
      </c>
      <c r="BQ231" s="6" t="e" cm="1" vm="1">
        <f t="array" aca="1" ref="BQ231" ca="1">INDIRECT(ADDRESS(MATCH(LARGE(_xlfn._xlws.FILTER(BQ7:BQ229,BT7:BT229&gt;cr),2),BQ7:BQ229,0)+6,1))</f>
        <v>#VALUE!</v>
      </c>
      <c r="BR231" s="6" t="e" cm="1" vm="1">
        <f t="array" aca="1" ref="BR231" ca="1">INDIRECT(ADDRESS(MATCH(LARGE(_xlfn._xlws.FILTER(BR7:BR229,BT7:BT229&gt;cr),2),BR7:BR229,0)+6,1))</f>
        <v>#VALUE!</v>
      </c>
      <c r="BS231" s="6" t="e" cm="1" vm="1">
        <f t="array" aca="1" ref="BS231" ca="1">INDIRECT(ADDRESS(MATCH(LARGE(_xlfn._xlws.FILTER(BS7:BS229,BT7:BT229&gt;cr),2),BS7:BS229,0)+6,1))</f>
        <v>#VALUE!</v>
      </c>
      <c r="BT231" s="6" t="e" cm="1" vm="1">
        <f t="array" aca="1" ref="BT231" ca="1">INDIRECT(ADDRESS(MATCH(LARGE(_xlfn._xlws.FILTER(BT7:BT229,BT7:BT229&gt;cr),2),BT7:BT229,0)+6,1))</f>
        <v>#VALUE!</v>
      </c>
      <c r="BU231" s="6" t="e" cm="1" vm="1">
        <f t="array" aca="1" ref="BU231" ca="1">INDIRECT(ADDRESS(MATCH(SMALL(_xlfn._xlws.FILTER(BU7:BU229,BT7:BT229&gt;cr),2),BU7:BU229,0)+6,1))</f>
        <v>#VALUE!</v>
      </c>
      <c r="BV231" s="1" t="e" cm="1" vm="1">
        <f t="array" aca="1" ref="BV231" ca="1">INDIRECT(ADDRESS(MATCH(SMALL(_xlfn._xlws.FILTER(BV7:BV229,CB7:CB229&gt;cr),2),BV7:BV229,0)+6,1))</f>
        <v>#VALUE!</v>
      </c>
      <c r="BW231" s="1" t="e" cm="1" vm="1">
        <f t="array" aca="1" ref="BW231" ca="1">INDIRECT(ADDRESS(MATCH(SMALL(_xlfn._xlws.FILTER(BW7:BW229,CB7:CB229&gt;cr),2),BW7:BW229,0)+6,1))</f>
        <v>#VALUE!</v>
      </c>
      <c r="BX231" s="1" t="e" cm="1" vm="1">
        <f t="array" aca="1" ref="BX231" ca="1">INDIRECT(ADDRESS(MATCH(LARGE(_xlfn._xlws.FILTER(BX7:BX229,CB7:CB229&gt;cr),2),BX7:BX229,0)+6,1))</f>
        <v>#VALUE!</v>
      </c>
      <c r="BY231" s="1" t="e" cm="1" vm="1">
        <f t="array" aca="1" ref="BY231" ca="1">INDIRECT(ADDRESS(MATCH(LARGE(_xlfn._xlws.FILTER(BY7:BY229,CB7:CB229&gt;cr),2),BY7:BY229,0)+6,1))</f>
        <v>#VALUE!</v>
      </c>
      <c r="BZ231" s="1" t="e" cm="1" vm="1">
        <f t="array" aca="1" ref="BZ231" ca="1">INDIRECT(ADDRESS(MATCH(LARGE(_xlfn._xlws.FILTER(BZ7:BZ229,CB7:CB229&gt;cr),2),BZ7:BZ229,0)+6,1))</f>
        <v>#VALUE!</v>
      </c>
      <c r="CA231" s="1" t="e" cm="1" vm="1">
        <f t="array" aca="1" ref="CA231" ca="1">INDIRECT(ADDRESS(MATCH(LARGE(_xlfn._xlws.FILTER(CA7:CA229,CB7:CB229&gt;cr),2),CA7:CA229,0)+6,1))</f>
        <v>#VALUE!</v>
      </c>
      <c r="CB231" s="1" t="e" cm="1" vm="1">
        <f t="array" aca="1" ref="CB231" ca="1">INDIRECT(ADDRESS(MATCH(LARGE(_xlfn._xlws.FILTER(CB7:CB229,CB7:CB229&gt;cr),2),CB7:CB229,0)+6,1))</f>
        <v>#VALUE!</v>
      </c>
      <c r="CC231" s="1" t="e" cm="1" vm="1">
        <f t="array" aca="1" ref="CC231" ca="1">INDIRECT(ADDRESS(MATCH(SMALL(_xlfn._xlws.FILTER(CC7:CC229,CB7:CB229&gt;cr),2),CC7:CC229,0)+6,1))</f>
        <v>#VALUE!</v>
      </c>
      <c r="CD231" s="6" t="e" cm="1" vm="1">
        <f t="array" aca="1" ref="CD231" ca="1">INDIRECT(ADDRESS(MATCH(SMALL(_xlfn._xlws.FILTER(CD7:CD229,CJ7:CJ229&gt;cr),2),CD7:CD229,0)+6,1))</f>
        <v>#VALUE!</v>
      </c>
      <c r="CE231" s="6" t="e" cm="1" vm="1">
        <f t="array" aca="1" ref="CE231" ca="1">INDIRECT(ADDRESS(MATCH(SMALL(_xlfn._xlws.FILTER(CE7:CE229,CJ7:CJ229&gt;cr),2),CE7:CE229,0)+6,1))</f>
        <v>#VALUE!</v>
      </c>
      <c r="CF231" s="6" t="e" cm="1" vm="1">
        <f t="array" aca="1" ref="CF231" ca="1">INDIRECT(ADDRESS(MATCH(LARGE(_xlfn._xlws.FILTER(CF7:CF229,CJ7:CJ229&gt;cr),2),CF7:CF229,0)+6,1))</f>
        <v>#VALUE!</v>
      </c>
      <c r="CG231" s="6" t="e" cm="1" vm="1">
        <f t="array" aca="1" ref="CG231" ca="1">INDIRECT(ADDRESS(MATCH(LARGE(_xlfn._xlws.FILTER(CG7:CG229,CJ7:CJ229&gt;cr),2),CG7:CG229,0)+6,1))</f>
        <v>#VALUE!</v>
      </c>
      <c r="CH231" s="6" t="e" cm="1" vm="1">
        <f t="array" aca="1" ref="CH231" ca="1">INDIRECT(ADDRESS(MATCH(LARGE(_xlfn._xlws.FILTER(CH7:CH229,CJ7:CJ229&gt;cr),2),CH7:CH229,0)+6,1))</f>
        <v>#VALUE!</v>
      </c>
      <c r="CI231" s="6" t="e" cm="1" vm="1">
        <f t="array" aca="1" ref="CI231" ca="1">INDIRECT(ADDRESS(MATCH(LARGE(_xlfn._xlws.FILTER(CI7:CI229,CJ7:CJ229&gt;cr),2),CI7:CI229,0)+6,1))</f>
        <v>#VALUE!</v>
      </c>
      <c r="CJ231" s="6" t="e" cm="1" vm="1">
        <f t="array" aca="1" ref="CJ231" ca="1">INDIRECT(ADDRESS(MATCH(LARGE(_xlfn._xlws.FILTER(CJ7:CJ229,CJ7:CJ229&gt;cr),2),CJ7:CJ229,0)+6,1))</f>
        <v>#VALUE!</v>
      </c>
      <c r="CK231" s="6" t="e" cm="1" vm="1">
        <f t="array" aca="1" ref="CK231" ca="1">INDIRECT(ADDRESS(MATCH(SMALL(_xlfn._xlws.FILTER(CK7:CK229,CJ7:CJ229&gt;cr),2),CK7:CK229,0)+6,1))</f>
        <v>#VALUE!</v>
      </c>
      <c r="CL231" s="1" t="e" cm="1" vm="1">
        <f t="array" aca="1" ref="CL231" ca="1">INDIRECT(ADDRESS(MATCH(SMALL(_xlfn._xlws.FILTER(CL7:CL229,CR7:CR229&gt;cr),2),CL7:CL229,0)+6,1))</f>
        <v>#VALUE!</v>
      </c>
      <c r="CM231" s="1" t="e" cm="1" vm="1">
        <f t="array" aca="1" ref="CM231" ca="1">INDIRECT(ADDRESS(MATCH(SMALL(_xlfn._xlws.FILTER(CM7:CM229,CR7:CR229&gt;cr),2),CM7:CM229,0)+6,1))</f>
        <v>#VALUE!</v>
      </c>
      <c r="CN231" s="1" t="e" cm="1" vm="1">
        <f t="array" aca="1" ref="CN231" ca="1">INDIRECT(ADDRESS(MATCH(LARGE(_xlfn._xlws.FILTER(CN7:CN229,CR7:CR229&gt;cr),2),CN7:CN229,0)+6,1))</f>
        <v>#VALUE!</v>
      </c>
      <c r="CO231" s="1" t="e" cm="1" vm="1">
        <f t="array" aca="1" ref="CO231" ca="1">INDIRECT(ADDRESS(MATCH(LARGE(_xlfn._xlws.FILTER(CO7:CO229,CR7:CR229&gt;cr),2),CO7:CO229,0)+6,1))</f>
        <v>#VALUE!</v>
      </c>
      <c r="CP231" s="1" t="e" cm="1" vm="1">
        <f t="array" aca="1" ref="CP231" ca="1">INDIRECT(ADDRESS(MATCH(LARGE(_xlfn._xlws.FILTER(CP7:CP229,CR7:CR229&gt;cr),2),CP7:CP229,0)+6,1))</f>
        <v>#VALUE!</v>
      </c>
      <c r="CQ231" s="1" t="e" cm="1" vm="1">
        <f t="array" aca="1" ref="CQ231" ca="1">INDIRECT(ADDRESS(MATCH(LARGE(_xlfn._xlws.FILTER(CQ7:CQ229,CR7:CR229&gt;cr),2),CQ7:CQ229,0)+6,1))</f>
        <v>#VALUE!</v>
      </c>
      <c r="CR231" s="1" t="e" cm="1" vm="1">
        <f t="array" aca="1" ref="CR231" ca="1">INDIRECT(ADDRESS(MATCH(LARGE(_xlfn._xlws.FILTER(CR7:CR229,CR7:CR229&gt;cr),2),CR7:CR229,0)+6,1))</f>
        <v>#VALUE!</v>
      </c>
      <c r="CS231" s="1" t="e" cm="1" vm="1">
        <f t="array" aca="1" ref="CS231" ca="1">INDIRECT(ADDRESS(MATCH(SMALL(_xlfn._xlws.FILTER(CS7:CS229,CR7:CR229&gt;cr),2),CS7:CS229,0)+6,1))</f>
        <v>#VALUE!</v>
      </c>
      <c r="CT231" s="6" t="str" cm="1">
        <f t="array" aca="1" ref="CT231" ca="1">INDIRECT(ADDRESS(MATCH(SMALL(_xlfn._xlws.FILTER(CT7:CT229,CZ7:CZ229&gt;cr),2),CT7:CT229,0)+6,1))</f>
        <v>CI14.SMD.EMX1</v>
      </c>
      <c r="CU231" s="6" t="str" cm="1">
        <f t="array" aca="1" ref="CU231" ca="1">INDIRECT(ADDRESS(MATCH(SMALL(_xlfn._xlws.FILTER(CU7:CU229,CZ7:CZ229&gt;cr),2),CU7:CU229,0)+6,1))</f>
        <v>AI15.NNSM</v>
      </c>
      <c r="CV231" s="6" t="str" cm="1">
        <f t="array" aca="1" ref="CV231" ca="1">INDIRECT(ADDRESS(MATCH(LARGE(_xlfn._xlws.FILTER(CV7:CV229,CZ7:CZ229&gt;cr),2),CV7:CV229,0)+6,1))</f>
        <v>BI07.NHMS</v>
      </c>
      <c r="CW231" s="6" t="str" cm="1">
        <f t="array" aca="1" ref="CW231" ca="1">INDIRECT(ADDRESS(MATCH(LARGE(_xlfn._xlws.FILTER(CW7:CW229,CZ7:CZ229&gt;cr),2),CW7:CW229,0)+6,1))</f>
        <v>BU01.JacEDS</v>
      </c>
      <c r="CX231" s="6" t="str" cm="1">
        <f t="array" aca="1" ref="CX231" ca="1">INDIRECT(ADDRESS(MATCH(LARGE(_xlfn._xlws.FILTER(CX7:CX229,CZ7:CZ229&gt;cr),2),CX7:CX229,0)+6,1))</f>
        <v>AI21.SMC</v>
      </c>
      <c r="CY231" s="6" t="str" cm="1">
        <f t="array" aca="1" ref="CY231" ca="1">INDIRECT(ADDRESS(MATCH(LARGE(_xlfn._xlws.FILTER(CY7:CY229,CZ7:CZ229&gt;cr),2),CY7:CY229,0)+6,1))</f>
        <v>BI14.Amer</v>
      </c>
      <c r="CZ231" s="6" t="str" cm="1">
        <f t="array" aca="1" ref="CZ231" ca="1">INDIRECT(ADDRESS(MATCH(LARGE(_xlfn._xlws.FILTER(CZ7:CZ229,CZ7:CZ229&gt;cr),2),CZ7:CZ229,0)+6,1))</f>
        <v>AI01.Jaccard</v>
      </c>
      <c r="DA231" s="6" t="str" cm="1">
        <f t="array" aca="1" ref="DA231" ca="1">INDIRECT(ADDRESS(MATCH(SMALL(_xlfn._xlws.FILTER(DA7:DA229,CZ7:CZ229&gt;cr),2),DA7:DA229,0)+6,1))</f>
        <v>AU04.MSD</v>
      </c>
      <c r="DB231" s="1" t="e" cm="1" vm="1">
        <f t="array" aca="1" ref="DB231" ca="1">INDIRECT(ADDRESS(MATCH(SMALL(_xlfn._xlws.FILTER(DB7:DB229,DH7:DH229&gt;cr),2),DB7:DB229,0)+6,1))</f>
        <v>#VALUE!</v>
      </c>
      <c r="DC231" s="1" t="e" cm="1" vm="1">
        <f t="array" aca="1" ref="DC231" ca="1">INDIRECT(ADDRESS(MATCH(SMALL(_xlfn._xlws.FILTER(DC7:DC229,DH7:DH229&gt;cr),2),DC7:DC229,0)+6,1))</f>
        <v>#VALUE!</v>
      </c>
      <c r="DD231" s="1" t="e" cm="1" vm="1">
        <f t="array" aca="1" ref="DD231" ca="1">INDIRECT(ADDRESS(MATCH(LARGE(_xlfn._xlws.FILTER(DD7:DD229,DH7:DH229&gt;cr),2),DD7:DD229,0)+6,1))</f>
        <v>#VALUE!</v>
      </c>
      <c r="DE231" s="1" t="e" cm="1" vm="1">
        <f t="array" aca="1" ref="DE231" ca="1">INDIRECT(ADDRESS(MATCH(LARGE(_xlfn._xlws.FILTER(DE7:DE229,DH7:DH229&gt;cr),2),DE7:DE229,0)+6,1))</f>
        <v>#VALUE!</v>
      </c>
      <c r="DF231" s="1" t="e" cm="1" vm="1">
        <f t="array" aca="1" ref="DF231" ca="1">INDIRECT(ADDRESS(MATCH(LARGE(_xlfn._xlws.FILTER(DF7:DF229,DH7:DH229&gt;cr),2),DF7:DF229,0)+6,1))</f>
        <v>#VALUE!</v>
      </c>
      <c r="DG231" s="1" t="e" cm="1" vm="1">
        <f t="array" aca="1" ref="DG231" ca="1">INDIRECT(ADDRESS(MATCH(LARGE(_xlfn._xlws.FILTER(DG7:DG229,DH7:DH229&gt;cr),2),DG7:DG229,0)+6,1))</f>
        <v>#VALUE!</v>
      </c>
      <c r="DH231" s="1" t="e" cm="1" vm="1">
        <f t="array" aca="1" ref="DH231" ca="1">INDIRECT(ADDRESS(MATCH(LARGE(_xlfn._xlws.FILTER(DH7:DH229,DH7:DH229&gt;cr),2),DH7:DH229,0)+6,1))</f>
        <v>#VALUE!</v>
      </c>
      <c r="DI231" s="1" t="e" cm="1" vm="1">
        <f t="array" aca="1" ref="DI231" ca="1">INDIRECT(ADDRESS(MATCH(SMALL(_xlfn._xlws.FILTER(DI7:DI229,DH7:DH229&gt;cr),2),DI7:DI229,0)+6,1))</f>
        <v>#VALUE!</v>
      </c>
      <c r="DJ231" s="6" t="e" cm="1" vm="1">
        <f t="array" aca="1" ref="DJ231" ca="1">INDIRECT(ADDRESS(MATCH(SMALL(_xlfn._xlws.FILTER(DJ7:DJ229,DP7:DP229&gt;cr),2),DJ7:DJ229,0)+6,1))</f>
        <v>#VALUE!</v>
      </c>
      <c r="DK231" s="6" t="e" cm="1" vm="1">
        <f t="array" aca="1" ref="DK231" ca="1">INDIRECT(ADDRESS(MATCH(SMALL(_xlfn._xlws.FILTER(DK7:DK229,DP7:DP229&gt;cr),2),DK7:DK229,0)+6,1))</f>
        <v>#VALUE!</v>
      </c>
      <c r="DL231" s="6" t="e" cm="1" vm="1">
        <f t="array" aca="1" ref="DL231" ca="1">INDIRECT(ADDRESS(MATCH(LARGE(_xlfn._xlws.FILTER(DL7:DL229,DP7:DP229&gt;cr),2),DL7:DL229,0)+6,1))</f>
        <v>#VALUE!</v>
      </c>
      <c r="DM231" s="6" t="e" cm="1" vm="1">
        <f t="array" aca="1" ref="DM231" ca="1">INDIRECT(ADDRESS(MATCH(LARGE(_xlfn._xlws.FILTER(DM7:DM229,DP7:DP229&gt;cr),2),DM7:DM229,0)+6,1))</f>
        <v>#VALUE!</v>
      </c>
      <c r="DN231" s="6" t="e" cm="1" vm="1">
        <f t="array" aca="1" ref="DN231" ca="1">INDIRECT(ADDRESS(MATCH(LARGE(_xlfn._xlws.FILTER(DN7:DN229,DP7:DP229&gt;cr),2),DN7:DN229,0)+6,1))</f>
        <v>#VALUE!</v>
      </c>
      <c r="DO231" s="6" t="e" cm="1" vm="1">
        <f t="array" aca="1" ref="DO231" ca="1">INDIRECT(ADDRESS(MATCH(LARGE(_xlfn._xlws.FILTER(DO7:DO229,DP7:DP229&gt;cr),2),DO7:DO229,0)+6,1))</f>
        <v>#VALUE!</v>
      </c>
      <c r="DP231" s="6" t="e" cm="1" vm="1">
        <f t="array" aca="1" ref="DP231" ca="1">INDIRECT(ADDRESS(MATCH(LARGE(_xlfn._xlws.FILTER(DP7:DP229,DP7:DP229&gt;cr),2),DP7:DP229,0)+6,1))</f>
        <v>#VALUE!</v>
      </c>
      <c r="DQ231" s="6" t="e" cm="1" vm="1">
        <f t="array" aca="1" ref="DQ231" ca="1">INDIRECT(ADDRESS(MATCH(SMALL(_xlfn._xlws.FILTER(DQ7:DQ229,DP7:DP229&gt;cr),2),DQ7:DQ229,0)+6,1))</f>
        <v>#VALUE!</v>
      </c>
      <c r="DR231" s="1" t="str" cm="1">
        <f t="array" aca="1" ref="DR231" ca="1">INDIRECT(ADDRESS(MATCH(SMALL(_xlfn._xlws.FILTER(DR7:DR229,DX7:DX229&gt;cr),2),DR7:DR229,0)+6,1))</f>
        <v>BI14.QTIJ</v>
      </c>
      <c r="DS231" s="1" t="str" cm="1">
        <f t="array" aca="1" ref="DS231" ca="1">INDIRECT(ADDRESS(MATCH(SMALL(_xlfn._xlws.FILTER(DS7:DS229,DX7:DX229&gt;cr),2),DS7:DS229,0)+6,1))</f>
        <v>BI14.QTIJ</v>
      </c>
      <c r="DT231" s="1" t="str" cm="1">
        <f t="array" aca="1" ref="DT231" ca="1">INDIRECT(ADDRESS(MATCH(LARGE(_xlfn._xlws.FILTER(DT7:DT229,DX7:DX229&gt;cr),2),DT7:DT229,0)+6,1))</f>
        <v>BI14.QTIJ</v>
      </c>
      <c r="DU231" s="1" t="str" cm="1">
        <f t="array" aca="1" ref="DU231" ca="1">INDIRECT(ADDRESS(MATCH(LARGE(_xlfn._xlws.FILTER(DU7:DU229,DX7:DX229&gt;cr),2),DU7:DU229,0)+6,1))</f>
        <v>AI05.SRC</v>
      </c>
      <c r="DV231" s="1" t="str" cm="1">
        <f t="array" aca="1" ref="DV231" ca="1">INDIRECT(ADDRESS(MATCH(LARGE(_xlfn._xlws.FILTER(DV7:DV229,DX7:DX229&gt;cr),2),DV7:DV229,0)+6,1))</f>
        <v>BI01.JacEDS</v>
      </c>
      <c r="DW231" s="1" t="str" cm="1">
        <f t="array" aca="1" ref="DW231" ca="1">INDIRECT(ADDRESS(MATCH(LARGE(_xlfn._xlws.FILTER(DW7:DW229,DX7:DX229&gt;cr),2),DW7:DW229,0)+6,1))</f>
        <v>BI01.JacEDS</v>
      </c>
      <c r="DX231" s="1" t="str" cm="1">
        <f t="array" aca="1" ref="DX231" ca="1">INDIRECT(ADDRESS(MATCH(LARGE(_xlfn._xlws.FILTER(DX7:DX229,DX7:DX229&gt;cr),2),DX7:DX229,0)+6,1))</f>
        <v>AI01.Jaccard</v>
      </c>
      <c r="DY231" s="1" t="str" cm="1">
        <f t="array" aca="1" ref="DY231" ca="1">INDIRECT(ADDRESS(MATCH(SMALL(_xlfn._xlws.FILTER(DY7:DY229,DX7:DX229&gt;cr),2),DY7:DY229,0)+6,1))</f>
        <v>AU04.MSD</v>
      </c>
      <c r="DZ231" s="6" t="str" cm="1">
        <f t="array" aca="1" ref="DZ231" ca="1">INDIRECT(ADDRESS(MATCH(SMALL(_xlfn._xlws.FILTER(DZ7:DZ229,EF7:EF229&gt;cr),2),DZ7:DZ229,0)+6,1))</f>
        <v>AI05.SRC</v>
      </c>
      <c r="EA231" s="6" t="str" cm="1">
        <f t="array" aca="1" ref="EA231" ca="1">INDIRECT(ADDRESS(MATCH(SMALL(_xlfn._xlws.FILTER(EA7:EA229,EF7:EF229&gt;cr),2),EA7:EA229,0)+6,1))</f>
        <v>AI05.SRC</v>
      </c>
      <c r="EB231" s="6" t="str" cm="1">
        <f t="array" aca="1" ref="EB231" ca="1">INDIRECT(ADDRESS(MATCH(LARGE(_xlfn._xlws.FILTER(EB7:EB229,EF7:EF229&gt;cr),2),EB7:EB229,0)+6,1))</f>
        <v>BI07.PSSJ</v>
      </c>
      <c r="EC231" s="6" t="str" cm="1">
        <f t="array" aca="1" ref="EC231" ca="1">INDIRECT(ADDRESS(MATCH(LARGE(_xlfn._xlws.FILTER(EC7:EC229,EF7:EF229&gt;cr),2),EC7:EC229,0)+6,1))</f>
        <v>BU01.JacEDS</v>
      </c>
      <c r="ED231" s="6" t="str" cm="1">
        <f t="array" aca="1" ref="ED231" ca="1">INDIRECT(ADDRESS(MATCH(LARGE(_xlfn._xlws.FILTER(ED7:ED229,EF7:EF229&gt;cr),2),ED7:ED229,0)+6,1))</f>
        <v>BI01.JacEDS</v>
      </c>
      <c r="EE231" s="6" t="str" cm="1">
        <f t="array" aca="1" ref="EE231" ca="1">INDIRECT(ADDRESS(MATCH(LARGE(_xlfn._xlws.FILTER(EE7:EE229,EF7:EF229&gt;cr),2),EE7:EE229,0)+6,1))</f>
        <v>BI01.JacEDS</v>
      </c>
      <c r="EF231" s="6" t="str" cm="1">
        <f t="array" aca="1" ref="EF231" ca="1">INDIRECT(ADDRESS(MATCH(LARGE(_xlfn._xlws.FILTER(EF7:EF229,EF7:EF229&gt;cr),2),EF7:EF229,0)+6,1))</f>
        <v>AI01.Jaccard</v>
      </c>
      <c r="EG231" s="6" t="str" cm="1">
        <f t="array" aca="1" ref="EG231" ca="1">INDIRECT(ADDRESS(MATCH(SMALL(_xlfn._xlws.FILTER(EG7:EG229,EF7:EF229&gt;cr),2),EG7:EG229,0)+6,1))</f>
        <v>AU21.SMC</v>
      </c>
      <c r="EH231" s="1" t="str" cm="1">
        <f t="array" aca="1" ref="EH231" ca="1">INDIRECT(ADDRESS(MATCH(SMALL(_xlfn._xlws.FILTER(EH7:EH229,EN7:EN229&gt;cr),2),EH7:EH229,0)+6,1))</f>
        <v>BI22.ZSim</v>
      </c>
      <c r="EI231" s="1" t="str" cm="1">
        <f t="array" aca="1" ref="EI231" ca="1">INDIRECT(ADDRESS(MATCH(SMALL(_xlfn._xlws.FILTER(EI7:EI229,EN7:EN229&gt;cr),2),EI7:EI229,0)+6,1))</f>
        <v>BI22.ZSim</v>
      </c>
      <c r="EJ231" s="1" t="str" cm="1">
        <f t="array" aca="1" ref="EJ231" ca="1">INDIRECT(ADDRESS(MATCH(LARGE(_xlfn._xlws.FILTER(EJ7:EJ229,EN7:EN229&gt;cr),2),EJ7:EJ229,0)+6,1))</f>
        <v>BI07.PSSJ</v>
      </c>
      <c r="EK231" s="1" t="str" cm="1">
        <f t="array" aca="1" ref="EK231" ca="1">INDIRECT(ADDRESS(MATCH(LARGE(_xlfn._xlws.FILTER(EK7:EK229,EN7:EN229&gt;cr),2),EK7:EK229,0)+6,1))</f>
        <v>BU01.JacEDS</v>
      </c>
      <c r="EL231" s="1" t="str" cm="1">
        <f t="array" aca="1" ref="EL231" ca="1">INDIRECT(ADDRESS(MATCH(LARGE(_xlfn._xlws.FILTER(EL7:EL229,EN7:EN229&gt;cr),2),EL7:EL229,0)+6,1))</f>
        <v>BI01.JaccardMulti</v>
      </c>
      <c r="EM231" s="1" t="str" cm="1">
        <f t="array" aca="1" ref="EM231" ca="1">INDIRECT(ADDRESS(MATCH(LARGE(_xlfn._xlws.FILTER(EM7:EM229,EN7:EN229&gt;cr),2),EM7:EM229,0)+6,1))</f>
        <v>BI01.JacEDS</v>
      </c>
      <c r="EN231" s="1" t="str" cm="1">
        <f t="array" aca="1" ref="EN231" ca="1">INDIRECT(ADDRESS(MATCH(LARGE(_xlfn._xlws.FILTER(EN7:EN229,EN7:EN229&gt;cr),2),EN7:EN229,0)+6,1))</f>
        <v>AI01.Jaccard</v>
      </c>
      <c r="EO231" s="1" t="str" cm="1">
        <f t="array" aca="1" ref="EO231" ca="1">INDIRECT(ADDRESS(MATCH(SMALL(_xlfn._xlws.FILTER(EO7:EO229,EN7:EN229&gt;cr),2),EO7:EO229,0)+6,1))</f>
        <v>BU02.COD</v>
      </c>
      <c r="EP231" s="6" t="str" cm="1">
        <f t="array" aca="1" ref="EP231" ca="1">INDIRECT(ADDRESS(MATCH(SMALL(_xlfn._xlws.FILTER(EP7:EP229,EV7:EV229&gt;cr),2),EP7:EP229,0)+6,1))</f>
        <v>AI15.NNSM</v>
      </c>
      <c r="EQ231" s="6" t="str" cm="1">
        <f t="array" aca="1" ref="EQ231" ca="1">INDIRECT(ADDRESS(MATCH(SMALL(_xlfn._xlws.FILTER(EQ7:EQ229,EV7:EV229&gt;cr),2),EQ7:EQ229,0)+6,1))</f>
        <v>AI05.SRC</v>
      </c>
      <c r="ER231" s="6" t="str" cm="1">
        <f t="array" aca="1" ref="ER231" ca="1">INDIRECT(ADDRESS(MATCH(LARGE(_xlfn._xlws.FILTER(ER7:ER229,EV7:EV229&gt;cr),2),ER7:ER229,0)+6,1))</f>
        <v>BI01.JacEDS</v>
      </c>
      <c r="ES231" s="6" t="str" cm="1">
        <f t="array" aca="1" ref="ES231" ca="1">INDIRECT(ADDRESS(MATCH(LARGE(_xlfn._xlws.FILTER(ES7:ES229,EV7:EV229&gt;cr),2),ES7:ES229,0)+6,1))</f>
        <v>AU15.NNSM</v>
      </c>
      <c r="ET231" s="6" t="str" cm="1">
        <f t="array" aca="1" ref="ET231" ca="1">INDIRECT(ADDRESS(MATCH(LARGE(_xlfn._xlws.FILTER(ET7:ET229,EV7:EV229&gt;cr),2),ET7:ET229,0)+6,1))</f>
        <v>AI26.URP</v>
      </c>
      <c r="EU231" s="6" t="str" cm="1">
        <f t="array" aca="1" ref="EU231" ca="1">INDIRECT(ADDRESS(MATCH(LARGE(_xlfn._xlws.FILTER(EU7:EU229,EV7:EV229&gt;cr),2),EU7:EU229,0)+6,1))</f>
        <v>AI26.URP</v>
      </c>
      <c r="EV231" s="6" t="str" cm="1">
        <f t="array" aca="1" ref="EV231" ca="1">INDIRECT(ADDRESS(MATCH(LARGE(_xlfn._xlws.FILTER(EV7:EV229,EV7:EV229&gt;cr),2),EV7:EV229,0)+6,1))</f>
        <v>AI01.Jaccard</v>
      </c>
      <c r="EW231" s="6" t="str" cm="1">
        <f t="array" aca="1" ref="EW231" ca="1">INDIRECT(ADDRESS(MATCH(SMALL(_xlfn._xlws.FILTER(EW7:EW229,EV7:EV229&gt;cr),2),EW7:EW229,0)+6,1))</f>
        <v>AU02.Cosine</v>
      </c>
      <c r="EX231" s="1" t="e" cm="1" vm="1">
        <f t="array" aca="1" ref="EX231" ca="1">INDIRECT(ADDRESS(MATCH(SMALL(_xlfn._xlws.FILTER(EX7:EX229,FD7:FD229&gt;cr),2),EX7:EX229,0)+6,1))</f>
        <v>#VALUE!</v>
      </c>
      <c r="EY231" s="1" t="e" cm="1" vm="1">
        <f t="array" aca="1" ref="EY231" ca="1">INDIRECT(ADDRESS(MATCH(SMALL(_xlfn._xlws.FILTER(EY7:EY229,FD7:FD229&gt;cr),2),EY7:EY229,0)+6,1))</f>
        <v>#VALUE!</v>
      </c>
      <c r="EZ231" s="1" t="e" cm="1" vm="1">
        <f t="array" aca="1" ref="EZ231" ca="1">INDIRECT(ADDRESS(MATCH(LARGE(_xlfn._xlws.FILTER(EZ7:EZ229,FD7:FD229&gt;cr),2),EZ7:EZ229,0)+6,1))</f>
        <v>#VALUE!</v>
      </c>
      <c r="FA231" s="1" t="e" cm="1" vm="1">
        <f t="array" aca="1" ref="FA231" ca="1">INDIRECT(ADDRESS(MATCH(LARGE(_xlfn._xlws.FILTER(FA7:FA229,FD7:FD229&gt;cr),2),FA7:FA229,0)+6,1))</f>
        <v>#VALUE!</v>
      </c>
      <c r="FB231" s="1" t="e" cm="1" vm="1">
        <f t="array" aca="1" ref="FB231" ca="1">INDIRECT(ADDRESS(MATCH(LARGE(_xlfn._xlws.FILTER(FB7:FB229,FD7:FD229&gt;cr),2),FB7:FB229,0)+6,1))</f>
        <v>#VALUE!</v>
      </c>
      <c r="FC231" s="1" t="e" cm="1" vm="1">
        <f t="array" aca="1" ref="FC231" ca="1">INDIRECT(ADDRESS(MATCH(LARGE(_xlfn._xlws.FILTER(FC7:FC229,FD7:FD229&gt;cr),2),FC7:FC229,0)+6,1))</f>
        <v>#VALUE!</v>
      </c>
      <c r="FD231" s="1" t="e" cm="1" vm="1">
        <f t="array" aca="1" ref="FD231" ca="1">INDIRECT(ADDRESS(MATCH(LARGE(_xlfn._xlws.FILTER(FD7:FD229,FD7:FD229&gt;cr),2),FD7:FD229,0)+6,1))</f>
        <v>#VALUE!</v>
      </c>
      <c r="FE231" s="1" t="e" cm="1" vm="1">
        <f t="array" aca="1" ref="FE231" ca="1">INDIRECT(ADDRESS(MATCH(SMALL(_xlfn._xlws.FILTER(FE7:FE229,FD7:FD229&gt;cr),2),FE7:FE229,0)+6,1))</f>
        <v>#VALUE!</v>
      </c>
      <c r="FF231" s="6" t="e" cm="1" vm="1">
        <f t="array" aca="1" ref="FF231" ca="1">INDIRECT(ADDRESS(MATCH(SMALL(_xlfn._xlws.FILTER(FF7:FF229,FL7:FL229&gt;cr),2),FF7:FF229,0)+6,1))</f>
        <v>#VALUE!</v>
      </c>
      <c r="FG231" s="6" t="e" cm="1" vm="1">
        <f t="array" aca="1" ref="FG231" ca="1">INDIRECT(ADDRESS(MATCH(SMALL(_xlfn._xlws.FILTER(FG7:FG229,FL7:FL229&gt;cr),2),FG7:FG229,0)+6,1))</f>
        <v>#VALUE!</v>
      </c>
      <c r="FH231" s="6" t="e" cm="1" vm="1">
        <f t="array" aca="1" ref="FH231" ca="1">INDIRECT(ADDRESS(MATCH(LARGE(_xlfn._xlws.FILTER(FH7:FH229,FL7:FL229&gt;cr),2),FH7:FH229,0)+6,1))</f>
        <v>#VALUE!</v>
      </c>
      <c r="FI231" s="6" t="e" cm="1" vm="1">
        <f t="array" aca="1" ref="FI231" ca="1">INDIRECT(ADDRESS(MATCH(LARGE(_xlfn._xlws.FILTER(FI7:FI229,FL7:FL229&gt;cr),2),FI7:FI229,0)+6,1))</f>
        <v>#VALUE!</v>
      </c>
      <c r="FJ231" s="6" t="e" cm="1" vm="1">
        <f t="array" aca="1" ref="FJ231" ca="1">INDIRECT(ADDRESS(MATCH(LARGE(_xlfn._xlws.FILTER(FJ7:FJ229,FL7:FL229&gt;cr),2),FJ7:FJ229,0)+6,1))</f>
        <v>#VALUE!</v>
      </c>
      <c r="FK231" s="6" t="e" cm="1" vm="1">
        <f t="array" aca="1" ref="FK231" ca="1">INDIRECT(ADDRESS(MATCH(LARGE(_xlfn._xlws.FILTER(FK7:FK229,FL7:FL229&gt;cr),2),FK7:FK229,0)+6,1))</f>
        <v>#VALUE!</v>
      </c>
      <c r="FL231" s="6" t="e" cm="1" vm="1">
        <f t="array" aca="1" ref="FL231" ca="1">INDIRECT(ADDRESS(MATCH(LARGE(_xlfn._xlws.FILTER(FL7:FL229,FL7:FL229&gt;cr),2),FL7:FL229,0)+6,1))</f>
        <v>#VALUE!</v>
      </c>
      <c r="FM231" s="6" t="e" cm="1" vm="1">
        <f t="array" aca="1" ref="FM231" ca="1">INDIRECT(ADDRESS(MATCH(SMALL(_xlfn._xlws.FILTER(FM7:FM229,FL7:FL229&gt;cr),2),FM7:FM229,0)+6,1))</f>
        <v>#VALUE!</v>
      </c>
      <c r="FN231" s="1" t="e" cm="1" vm="1">
        <f t="array" aca="1" ref="FN231" ca="1">INDIRECT(ADDRESS(MATCH(SMALL(_xlfn._xlws.FILTER(FN7:FN229,FT7:FT229&gt;cr),2),FN7:FN229,0)+6,1))</f>
        <v>#VALUE!</v>
      </c>
      <c r="FO231" s="1" t="e" cm="1" vm="1">
        <f t="array" aca="1" ref="FO231" ca="1">INDIRECT(ADDRESS(MATCH(SMALL(_xlfn._xlws.FILTER(FO7:FO229,FT7:FT229&gt;cr),2),FO7:FO229,0)+6,1))</f>
        <v>#VALUE!</v>
      </c>
      <c r="FP231" s="1" t="e" cm="1" vm="1">
        <f t="array" aca="1" ref="FP231" ca="1">INDIRECT(ADDRESS(MATCH(LARGE(_xlfn._xlws.FILTER(FP7:FP229,FT7:FT229&gt;cr),2),FP7:FP229,0)+6,1))</f>
        <v>#VALUE!</v>
      </c>
      <c r="FQ231" s="1" t="e" cm="1" vm="1">
        <f t="array" aca="1" ref="FQ231" ca="1">INDIRECT(ADDRESS(MATCH(LARGE(_xlfn._xlws.FILTER(FQ7:FQ229,FT7:FT229&gt;cr),2),FQ7:FQ229,0)+6,1))</f>
        <v>#VALUE!</v>
      </c>
      <c r="FR231" s="1" t="e" cm="1" vm="1">
        <f t="array" aca="1" ref="FR231" ca="1">INDIRECT(ADDRESS(MATCH(LARGE(_xlfn._xlws.FILTER(FR7:FR229,FT7:FT229&gt;cr),2),FR7:FR229,0)+6,1))</f>
        <v>#VALUE!</v>
      </c>
      <c r="FS231" s="1" t="e" cm="1" vm="1">
        <f t="array" aca="1" ref="FS231" ca="1">INDIRECT(ADDRESS(MATCH(LARGE(_xlfn._xlws.FILTER(FS7:FS229,FT7:FT229&gt;cr),2),FS7:FS229,0)+6,1))</f>
        <v>#VALUE!</v>
      </c>
      <c r="FT231" s="1" t="e" cm="1" vm="1">
        <f t="array" aca="1" ref="FT231" ca="1">INDIRECT(ADDRESS(MATCH(LARGE(_xlfn._xlws.FILTER(FT7:FT229,FT7:FT229&gt;cr),2),FT7:FT229,0)+6,1))</f>
        <v>#VALUE!</v>
      </c>
      <c r="FU231" s="1" t="e" cm="1" vm="1">
        <f t="array" aca="1" ref="FU231" ca="1">INDIRECT(ADDRESS(MATCH(SMALL(_xlfn._xlws.FILTER(FU7:FU229,FT7:FT229&gt;cr),2),FU7:FU229,0)+6,1))</f>
        <v>#VALUE!</v>
      </c>
      <c r="FV231" s="6" t="str" cm="1">
        <f t="array" aca="1" ref="FV231" ca="1">INDIRECT(ADDRESS(MATCH(SMALL(_xlfn._xlws.FILTER(FV7:FV229,GB7:GB229&gt;cr),2),FV7:FV229,0)+6,1))</f>
        <v>BI07.PSSJ</v>
      </c>
      <c r="FW231" s="6" t="str" cm="1">
        <f t="array" aca="1" ref="FW231" ca="1">INDIRECT(ADDRESS(MATCH(SMALL(_xlfn._xlws.FILTER(FW7:FW229,GB7:GB229&gt;cr),2),FW7:FW229,0)+6,1))</f>
        <v>BI14.AmerJ</v>
      </c>
      <c r="FX231" s="6" t="str" cm="1">
        <f t="array" aca="1" ref="FX231" ca="1">INDIRECT(ADDRESS(MATCH(LARGE(_xlfn._xlws.FILTER(FX7:FX229,GB7:GB229&gt;cr),2),FX7:FX229,0)+6,1))</f>
        <v>CI01.IJ.PSS</v>
      </c>
      <c r="FY231" s="6" t="str" cm="1">
        <f t="array" aca="1" ref="FY231" ca="1">INDIRECT(ADDRESS(MATCH(LARGE(_xlfn._xlws.FILTER(FY7:FY229,GB7:GB229&gt;cr),2),FY7:FY229,0)+6,1))</f>
        <v>BU02.CosineJ</v>
      </c>
      <c r="FZ231" s="6" t="str" cm="1">
        <f t="array" aca="1" ref="FZ231" ca="1">INDIRECT(ADDRESS(MATCH(LARGE(_xlfn._xlws.FILTER(FZ7:FZ229,GB7:GB229&gt;cr),2),FZ7:FZ229,0)+6,1))</f>
        <v>BI14.AmerJ</v>
      </c>
      <c r="GA231" s="6" t="str" cm="1">
        <f t="array" aca="1" ref="GA231" ca="1">INDIRECT(ADDRESS(MATCH(LARGE(_xlfn._xlws.FILTER(GA7:GA229,GB7:GB229&gt;cr),2),GA7:GA229,0)+6,1))</f>
        <v>BI01.JacRA</v>
      </c>
      <c r="GB231" s="6" t="str" cm="1">
        <f t="array" aca="1" ref="GB231" ca="1">INDIRECT(ADDRESS(MATCH(LARGE(_xlfn._xlws.FILTER(GB7:GB229,GB7:GB229&gt;cr),2),GB7:GB229,0)+6,1))</f>
        <v>AI01.Jaccard</v>
      </c>
      <c r="GC231" s="6" t="str" cm="1">
        <f t="array" aca="1" ref="GC231" ca="1">INDIRECT(ADDRESS(MATCH(SMALL(_xlfn._xlws.FILTER(GC7:GC229,GB7:GB229&gt;cr),2),GC7:GC229,0)+6,1))</f>
        <v>AU03.Pearson</v>
      </c>
      <c r="GD231" s="1" t="e" cm="1" vm="1">
        <f t="array" aca="1" ref="GD231" ca="1">INDIRECT(ADDRESS(MATCH(SMALL(_xlfn._xlws.FILTER(GD7:GD229,GJ7:GJ229&gt;cr),2),GD7:GD229,0)+6,1))</f>
        <v>#VALUE!</v>
      </c>
      <c r="GE231" s="1" t="e" cm="1" vm="1">
        <f t="array" aca="1" ref="GE231" ca="1">INDIRECT(ADDRESS(MATCH(SMALL(_xlfn._xlws.FILTER(GE7:GE229,GJ7:GJ229&gt;cr),2),GE7:GE229,0)+6,1))</f>
        <v>#VALUE!</v>
      </c>
      <c r="GF231" s="1" t="e" cm="1" vm="1">
        <f t="array" aca="1" ref="GF231" ca="1">INDIRECT(ADDRESS(MATCH(LARGE(_xlfn._xlws.FILTER(GF7:GF229,GJ7:GJ229&gt;cr),2),GF7:GF229,0)+6,1))</f>
        <v>#VALUE!</v>
      </c>
      <c r="GG231" s="1" t="e" cm="1" vm="1">
        <f t="array" aca="1" ref="GG231" ca="1">INDIRECT(ADDRESS(MATCH(LARGE(_xlfn._xlws.FILTER(GG7:GG229,GJ7:GJ229&gt;cr),2),GG7:GG229,0)+6,1))</f>
        <v>#VALUE!</v>
      </c>
      <c r="GH231" s="1" t="e" cm="1" vm="1">
        <f t="array" aca="1" ref="GH231" ca="1">INDIRECT(ADDRESS(MATCH(LARGE(_xlfn._xlws.FILTER(GH7:GH229,GJ7:GJ229&gt;cr),2),GH7:GH229,0)+6,1))</f>
        <v>#VALUE!</v>
      </c>
      <c r="GI231" s="1" t="e" cm="1" vm="1">
        <f t="array" aca="1" ref="GI231" ca="1">INDIRECT(ADDRESS(MATCH(LARGE(_xlfn._xlws.FILTER(GI7:GI229,GJ7:GJ229&gt;cr),2),GI7:GI229,0)+6,1))</f>
        <v>#VALUE!</v>
      </c>
      <c r="GJ231" s="1" t="e" cm="1" vm="1">
        <f t="array" aca="1" ref="GJ231" ca="1">INDIRECT(ADDRESS(MATCH(LARGE(_xlfn._xlws.FILTER(GJ7:GJ229,GJ7:GJ229&gt;cr),2),GJ7:GJ229,0)+6,1))</f>
        <v>#VALUE!</v>
      </c>
      <c r="GK231" s="1" t="e" cm="1" vm="1">
        <f t="array" aca="1" ref="GK231" ca="1">INDIRECT(ADDRESS(MATCH(SMALL(_xlfn._xlws.FILTER(GK7:GK229,GJ7:GJ229&gt;cr),2),GK7:GK229,0)+6,1))</f>
        <v>#VALUE!</v>
      </c>
      <c r="GL231" s="6" t="e" cm="1" vm="1">
        <f t="array" aca="1" ref="GL231" ca="1">INDIRECT(ADDRESS(MATCH(SMALL(_xlfn._xlws.FILTER(GL7:GL229,GR7:GR229&gt;cr),2),GL7:GL229,0)+6,1))</f>
        <v>#VALUE!</v>
      </c>
      <c r="GM231" s="6" t="e" cm="1" vm="1">
        <f t="array" aca="1" ref="GM231" ca="1">INDIRECT(ADDRESS(MATCH(SMALL(_xlfn._xlws.FILTER(GM7:GM229,GR7:GR229&gt;cr),2),GM7:GM229,0)+6,1))</f>
        <v>#VALUE!</v>
      </c>
      <c r="GN231" s="6" t="e" cm="1" vm="1">
        <f t="array" aca="1" ref="GN231" ca="1">INDIRECT(ADDRESS(MATCH(LARGE(_xlfn._xlws.FILTER(GN7:GN229,GR7:GR229&gt;cr),2),GN7:GN229,0)+6,1))</f>
        <v>#VALUE!</v>
      </c>
      <c r="GO231" s="6" t="e" cm="1" vm="1">
        <f t="array" aca="1" ref="GO231" ca="1">INDIRECT(ADDRESS(MATCH(LARGE(_xlfn._xlws.FILTER(GO7:GO229,GR7:GR229&gt;cr),2),GO7:GO229,0)+6,1))</f>
        <v>#VALUE!</v>
      </c>
      <c r="GP231" s="6" t="e" cm="1" vm="1">
        <f t="array" aca="1" ref="GP231" ca="1">INDIRECT(ADDRESS(MATCH(LARGE(_xlfn._xlws.FILTER(GP7:GP229,GR7:GR229&gt;cr),2),GP7:GP229,0)+6,1))</f>
        <v>#VALUE!</v>
      </c>
      <c r="GQ231" s="6" t="e" cm="1" vm="1">
        <f t="array" aca="1" ref="GQ231" ca="1">INDIRECT(ADDRESS(MATCH(LARGE(_xlfn._xlws.FILTER(GQ7:GQ229,GR7:GR229&gt;cr),2),GQ7:GQ229,0)+6,1))</f>
        <v>#VALUE!</v>
      </c>
      <c r="GR231" s="6" t="e" cm="1" vm="1">
        <f t="array" aca="1" ref="GR231" ca="1">INDIRECT(ADDRESS(MATCH(LARGE(_xlfn._xlws.FILTER(GR7:GR229,GR7:GR229&gt;cr),2),GR7:GR229,0)+6,1))</f>
        <v>#VALUE!</v>
      </c>
      <c r="GS231" s="6" t="e" cm="1" vm="1">
        <f t="array" aca="1" ref="GS231" ca="1">INDIRECT(ADDRESS(MATCH(SMALL(_xlfn._xlws.FILTER(GS7:GS229,GR7:GR229&gt;cr),2),GS7:GS229,0)+6,1))</f>
        <v>#VALUE!</v>
      </c>
      <c r="GT231" s="1" t="e" cm="1" vm="1">
        <f t="array" aca="1" ref="GT231" ca="1">INDIRECT(ADDRESS(MATCH(SMALL(_xlfn._xlws.FILTER(GT7:GT229,GZ7:GZ229&gt;cr),2),GT7:GT229,0)+6,1))</f>
        <v>#VALUE!</v>
      </c>
      <c r="GU231" s="1" t="e" cm="1" vm="1">
        <f t="array" aca="1" ref="GU231" ca="1">INDIRECT(ADDRESS(MATCH(SMALL(_xlfn._xlws.FILTER(GU7:GU229,GZ7:GZ229&gt;cr),2),GU7:GU229,0)+6,1))</f>
        <v>#VALUE!</v>
      </c>
      <c r="GV231" s="1" t="e" cm="1" vm="1">
        <f t="array" aca="1" ref="GV231" ca="1">INDIRECT(ADDRESS(MATCH(LARGE(_xlfn._xlws.FILTER(GV7:GV229,GZ7:GZ229&gt;cr),2),GV7:GV229,0)+6,1))</f>
        <v>#VALUE!</v>
      </c>
      <c r="GW231" s="1" t="e" cm="1" vm="1">
        <f t="array" aca="1" ref="GW231" ca="1">INDIRECT(ADDRESS(MATCH(LARGE(_xlfn._xlws.FILTER(GW7:GW229,GZ7:GZ229&gt;cr),2),GW7:GW229,0)+6,1))</f>
        <v>#VALUE!</v>
      </c>
      <c r="GX231" s="1" t="e" cm="1" vm="1">
        <f t="array" aca="1" ref="GX231" ca="1">INDIRECT(ADDRESS(MATCH(LARGE(_xlfn._xlws.FILTER(GX7:GX229,GZ7:GZ229&gt;cr),2),GX7:GX229,0)+6,1))</f>
        <v>#VALUE!</v>
      </c>
      <c r="GY231" s="1" t="e" cm="1" vm="1">
        <f t="array" aca="1" ref="GY231" ca="1">INDIRECT(ADDRESS(MATCH(LARGE(_xlfn._xlws.FILTER(GY7:GY229,GZ7:GZ229&gt;cr),2),GY7:GY229,0)+6,1))</f>
        <v>#VALUE!</v>
      </c>
      <c r="GZ231" s="1" t="e" cm="1" vm="1">
        <f t="array" aca="1" ref="GZ231" ca="1">INDIRECT(ADDRESS(MATCH(LARGE(_xlfn._xlws.FILTER(GZ7:GZ229,GZ7:GZ229&gt;cr),2),GZ7:GZ229,0)+6,1))</f>
        <v>#VALUE!</v>
      </c>
      <c r="HA231" s="1" t="e" cm="1" vm="1">
        <f t="array" aca="1" ref="HA231" ca="1">INDIRECT(ADDRESS(MATCH(SMALL(_xlfn._xlws.FILTER(HA7:HA229,GZ7:GZ229&gt;cr),2),HA7:HA229,0)+6,1))</f>
        <v>#VALUE!</v>
      </c>
      <c r="HB231" s="6" t="e" cm="1" vm="1">
        <f t="array" aca="1" ref="HB231" ca="1">INDIRECT(ADDRESS(MATCH(SMALL(_xlfn._xlws.FILTER(HB7:HB229,HH7:HH229&gt;cr),2),HB7:HB229,0)+6,1))</f>
        <v>#VALUE!</v>
      </c>
      <c r="HC231" s="6" t="e" cm="1" vm="1">
        <f t="array" aca="1" ref="HC231" ca="1">INDIRECT(ADDRESS(MATCH(SMALL(_xlfn._xlws.FILTER(HC7:HC229,HH7:HH229&gt;cr),2),HC7:HC229,0)+6,1))</f>
        <v>#VALUE!</v>
      </c>
      <c r="HD231" s="6" t="e" cm="1" vm="1">
        <f t="array" aca="1" ref="HD231" ca="1">INDIRECT(ADDRESS(MATCH(LARGE(_xlfn._xlws.FILTER(HD7:HD229,HH7:HH229&gt;cr),2),HD7:HD229,0)+6,1))</f>
        <v>#VALUE!</v>
      </c>
      <c r="HE231" s="6" t="e" cm="1" vm="1">
        <f t="array" aca="1" ref="HE231" ca="1">INDIRECT(ADDRESS(MATCH(LARGE(_xlfn._xlws.FILTER(HE7:HE229,HH7:HH229&gt;cr),2),HE7:HE229,0)+6,1))</f>
        <v>#VALUE!</v>
      </c>
      <c r="HF231" s="6" t="e" cm="1" vm="1">
        <f t="array" aca="1" ref="HF231" ca="1">INDIRECT(ADDRESS(MATCH(LARGE(_xlfn._xlws.FILTER(HF7:HF229,HH7:HH229&gt;cr),2),HF7:HF229,0)+6,1))</f>
        <v>#VALUE!</v>
      </c>
      <c r="HG231" s="6" t="e" cm="1" vm="1">
        <f t="array" aca="1" ref="HG231" ca="1">INDIRECT(ADDRESS(MATCH(LARGE(_xlfn._xlws.FILTER(HG7:HG229,HH7:HH229&gt;cr),2),HG7:HG229,0)+6,1))</f>
        <v>#VALUE!</v>
      </c>
      <c r="HH231" s="6" t="e" cm="1" vm="1">
        <f t="array" aca="1" ref="HH231" ca="1">INDIRECT(ADDRESS(MATCH(LARGE(_xlfn._xlws.FILTER(HH7:HH229,HH7:HH229&gt;cr),2),HH7:HH229,0)+6,1))</f>
        <v>#VALUE!</v>
      </c>
      <c r="HI231" s="6" t="e" cm="1" vm="1">
        <f t="array" aca="1" ref="HI231" ca="1">INDIRECT(ADDRESS(MATCH(SMALL(_xlfn._xlws.FILTER(HI7:HI229,HH7:HH229&gt;cr),2),HI7:HI229,0)+6,1))</f>
        <v>#VALUE!</v>
      </c>
      <c r="HJ231" s="1" t="e" cm="1" vm="1">
        <f t="array" aca="1" ref="HJ231" ca="1">INDIRECT(ADDRESS(MATCH(SMALL(_xlfn._xlws.FILTER(HJ7:HJ229,HP7:HP229&gt;cr),2),HJ7:HJ229,0)+6,1))</f>
        <v>#VALUE!</v>
      </c>
      <c r="HK231" s="1" t="e" cm="1" vm="1">
        <f t="array" aca="1" ref="HK231" ca="1">INDIRECT(ADDRESS(MATCH(SMALL(_xlfn._xlws.FILTER(HK7:HK229,HP7:HP229&gt;cr),2),HK7:HK229,0)+6,1))</f>
        <v>#VALUE!</v>
      </c>
      <c r="HL231" s="1" t="e" cm="1" vm="1">
        <f t="array" aca="1" ref="HL231" ca="1">INDIRECT(ADDRESS(MATCH(LARGE(_xlfn._xlws.FILTER(HL7:HL229,HP7:HP229&gt;cr),2),HL7:HL229,0)+6,1))</f>
        <v>#VALUE!</v>
      </c>
      <c r="HM231" s="1" t="e" cm="1" vm="1">
        <f t="array" aca="1" ref="HM231" ca="1">INDIRECT(ADDRESS(MATCH(LARGE(_xlfn._xlws.FILTER(HM7:HM229,HP7:HP229&gt;cr),2),HM7:HM229,0)+6,1))</f>
        <v>#VALUE!</v>
      </c>
      <c r="HN231" s="1" t="e" cm="1" vm="1">
        <f t="array" aca="1" ref="HN231" ca="1">INDIRECT(ADDRESS(MATCH(LARGE(_xlfn._xlws.FILTER(HN7:HN229,HP7:HP229&gt;cr),2),HN7:HN229,0)+6,1))</f>
        <v>#VALUE!</v>
      </c>
      <c r="HO231" s="1" t="e" cm="1" vm="1">
        <f t="array" aca="1" ref="HO231" ca="1">INDIRECT(ADDRESS(MATCH(LARGE(_xlfn._xlws.FILTER(HO7:HO229,HP7:HP229&gt;cr),2),HO7:HO229,0)+6,1))</f>
        <v>#VALUE!</v>
      </c>
      <c r="HP231" s="1" t="e" cm="1" vm="1">
        <f t="array" aca="1" ref="HP231" ca="1">INDIRECT(ADDRESS(MATCH(LARGE(_xlfn._xlws.FILTER(HP7:HP229,HP7:HP229&gt;cr),2),HP7:HP229,0)+6,1))</f>
        <v>#VALUE!</v>
      </c>
      <c r="HQ231" s="1" t="e" cm="1" vm="1">
        <f t="array" aca="1" ref="HQ231" ca="1">INDIRECT(ADDRESS(MATCH(SMALL(_xlfn._xlws.FILTER(HQ7:HQ229,HP7:HP229&gt;cr),2),HQ7:HQ229,0)+6,1))</f>
        <v>#VALUE!</v>
      </c>
      <c r="HR231" s="6" t="e" cm="1" vm="1">
        <f t="array" aca="1" ref="HR231" ca="1">INDIRECT(ADDRESS(MATCH(SMALL(_xlfn._xlws.FILTER(HR7:HR229,HX7:HX229&gt;cr),2),HR7:HR229,0)+6,1))</f>
        <v>#VALUE!</v>
      </c>
      <c r="HS231" s="6" t="e" cm="1" vm="1">
        <f t="array" aca="1" ref="HS231" ca="1">INDIRECT(ADDRESS(MATCH(SMALL(_xlfn._xlws.FILTER(HS7:HS229,HX7:HX229&gt;cr),2),HS7:HS229,0)+6,1))</f>
        <v>#VALUE!</v>
      </c>
      <c r="HT231" s="6" t="e" cm="1" vm="1">
        <f t="array" aca="1" ref="HT231" ca="1">INDIRECT(ADDRESS(MATCH(LARGE(_xlfn._xlws.FILTER(HT7:HT229,HX7:HX229&gt;cr),2),HT7:HT229,0)+6,1))</f>
        <v>#VALUE!</v>
      </c>
      <c r="HU231" s="6" t="e" cm="1" vm="1">
        <f t="array" aca="1" ref="HU231" ca="1">INDIRECT(ADDRESS(MATCH(LARGE(_xlfn._xlws.FILTER(HU7:HU229,HX7:HX229&gt;cr),2),HU7:HU229,0)+6,1))</f>
        <v>#VALUE!</v>
      </c>
      <c r="HV231" s="6" t="e" cm="1" vm="1">
        <f t="array" aca="1" ref="HV231" ca="1">INDIRECT(ADDRESS(MATCH(LARGE(_xlfn._xlws.FILTER(HV7:HV229,HX7:HX229&gt;cr),2),HV7:HV229,0)+6,1))</f>
        <v>#VALUE!</v>
      </c>
      <c r="HW231" s="6" t="e" cm="1" vm="1">
        <f t="array" aca="1" ref="HW231" ca="1">INDIRECT(ADDRESS(MATCH(LARGE(_xlfn._xlws.FILTER(HW7:HW229,HX7:HX229&gt;cr),2),HW7:HW229,0)+6,1))</f>
        <v>#VALUE!</v>
      </c>
      <c r="HX231" s="6" t="e" cm="1" vm="1">
        <f t="array" aca="1" ref="HX231" ca="1">INDIRECT(ADDRESS(MATCH(LARGE(_xlfn._xlws.FILTER(HX7:HX229,HX7:HX229&gt;cr),2),HX7:HX229,0)+6,1))</f>
        <v>#VALUE!</v>
      </c>
      <c r="HY231" s="6" t="e" cm="1" vm="1">
        <f t="array" aca="1" ref="HY231" ca="1">INDIRECT(ADDRESS(MATCH(SMALL(_xlfn._xlws.FILTER(HY7:HY229,HX7:HX229&gt;cr),2),HY7:HY229,0)+6,1))</f>
        <v>#VALUE!</v>
      </c>
      <c r="HZ231" s="1" t="e" cm="1" vm="1">
        <f t="array" aca="1" ref="HZ231" ca="1">INDIRECT(ADDRESS(MATCH(SMALL(_xlfn._xlws.FILTER(HZ7:HZ229,IF7:IF229&gt;cr),2),HZ7:HZ229,0)+6,1))</f>
        <v>#VALUE!</v>
      </c>
      <c r="IA231" s="1" t="e" cm="1" vm="1">
        <f t="array" aca="1" ref="IA231" ca="1">INDIRECT(ADDRESS(MATCH(SMALL(_xlfn._xlws.FILTER(IA7:IA229,IF7:IF229&gt;cr),2),IA7:IA229,0)+6,1))</f>
        <v>#VALUE!</v>
      </c>
      <c r="IB231" s="1" t="e" cm="1" vm="1">
        <f t="array" aca="1" ref="IB231" ca="1">INDIRECT(ADDRESS(MATCH(LARGE(_xlfn._xlws.FILTER(IB7:IB229,IF7:IF229&gt;cr),2),IB7:IB229,0)+6,1))</f>
        <v>#VALUE!</v>
      </c>
      <c r="IC231" s="1" t="e" cm="1" vm="1">
        <f t="array" aca="1" ref="IC231" ca="1">INDIRECT(ADDRESS(MATCH(LARGE(_xlfn._xlws.FILTER(IC7:IC229,IF7:IF229&gt;cr),2),IC7:IC229,0)+6,1))</f>
        <v>#VALUE!</v>
      </c>
      <c r="ID231" s="1" t="e" cm="1" vm="1">
        <f t="array" aca="1" ref="ID231" ca="1">INDIRECT(ADDRESS(MATCH(LARGE(_xlfn._xlws.FILTER(ID7:ID229,IF7:IF229&gt;cr),2),ID7:ID229,0)+6,1))</f>
        <v>#VALUE!</v>
      </c>
      <c r="IE231" s="1" t="e" cm="1" vm="1">
        <f t="array" aca="1" ref="IE231" ca="1">INDIRECT(ADDRESS(MATCH(LARGE(_xlfn._xlws.FILTER(IE7:IE229,IF7:IF229&gt;cr),2),IE7:IE229,0)+6,1))</f>
        <v>#VALUE!</v>
      </c>
      <c r="IF231" s="1" t="e" cm="1" vm="1">
        <f t="array" aca="1" ref="IF231" ca="1">INDIRECT(ADDRESS(MATCH(LARGE(_xlfn._xlws.FILTER(IF7:IF229,IF7:IF229&gt;cr),2),IF7:IF229,0)+6,1))</f>
        <v>#VALUE!</v>
      </c>
      <c r="IG231" s="1" t="e" cm="1" vm="1">
        <f t="array" aca="1" ref="IG231" ca="1">INDIRECT(ADDRESS(MATCH(SMALL(_xlfn._xlws.FILTER(IG7:IG229,IF7:IF229&gt;cr),2),IG7:IG229,0)+6,1))</f>
        <v>#VALUE!</v>
      </c>
      <c r="IH231" s="9" t="str" cm="1">
        <f t="array" aca="1" ref="IH231" ca="1">INDIRECT(ADDRESS(MATCH(SMALL(_xlfn.LET(_xlpm.x,IF(ISNUMBER(IH7:IH229),IH7:IH229),_xlpm.y,IF(ISNUMBER(IN7:IN229),IN7:IN229),_xlfn._xlws.FILTER(_xlpm.x,_xlpm.y&gt;cr)),2),IH7:IH229,0)+6,1))</f>
        <v>BI03.IPWR</v>
      </c>
      <c r="II231" s="9" t="str" cm="1">
        <f t="array" aca="1" ref="II231" ca="1">INDIRECT(ADDRESS(MATCH(SMALL(_xlfn.LET(_xlpm.x,IF(ISNUMBER(II7:II229),II7:II229),_xlpm.y,IF(ISNUMBER(IN7:IN229),IN7:IN229),_xlfn._xlws.FILTER(_xlpm.x,_xlpm.y&gt;cr)),2),II7:II229,0)+6,1))</f>
        <v>BI03.IPWR</v>
      </c>
      <c r="IJ231" s="9" t="str" cm="1">
        <f t="array" aca="1" ref="IJ231" ca="1">INDIRECT(ADDRESS(MATCH(LARGE(_xlfn.LET(_xlpm.x,IF(ISNUMBER(IJ7:IJ229),IJ7:IJ229),_xlpm.y,IF(ISNUMBER(IN7:IN229),IN7:IN229),_xlfn._xlws.FILTER(_xlpm.x,_xlpm.y&gt;cr)),2),IJ7:IJ229,0)+6,1))</f>
        <v>BI07.NHMS.Amer</v>
      </c>
      <c r="IK231" s="9" t="str" cm="1">
        <f t="array" aca="1" ref="IK231" ca="1">INDIRECT(ADDRESS(MATCH(LARGE(_xlfn.LET(_xlpm.x,IF(ISNUMBER(IK7:IK229),IK7:IK229),_xlpm.y,IF(ISNUMBER(IN7:IN229),IN7:IN229),_xlfn._xlws.FILTER(_xlpm.x,_xlpm.y&gt;cr)),2),IK7:IK229,0)+6,1))</f>
        <v>BU01.JacEDS</v>
      </c>
      <c r="IL231" s="9" t="str" cm="1">
        <f t="array" aca="1" ref="IL231" ca="1">INDIRECT(ADDRESS(MATCH(LARGE(_xlfn.LET(_xlpm.x,IF(ISNUMBER(IL7:IL229),IL7:IL229),_xlpm.y,IF(ISNUMBER(IN7:IN229),IN7:IN229),_xlfn._xlws.FILTER(_xlpm.x,_xlpm.y&gt;cr)),2),IL7:IL229,0)+6,1))</f>
        <v>BI30.CLAG</v>
      </c>
      <c r="IM231" s="9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9" t="str" cm="1">
        <f t="array" aca="1" ref="IN231" ca="1">INDIRECT(ADDRESS(MATCH(LARGE(_xlfn.LET(_xlpm.x,IF(ISNUMBER(IN7:IN229),IN7:IN229),_xlpm.y,IF(ISNUMBER(IN7:IN229),IN7:IN229),_xlfn._xlws.FILTER(_xlpm.x,_xlpm.y&gt;cr)),2),IN7:IN229,0)+6,1))</f>
        <v>BI03.IPC</v>
      </c>
      <c r="IO231" s="9" t="str" cm="1">
        <f t="array" aca="1" ref="IO231" ca="1">INDIRECT(ADDRESS(MATCH(SMALL(_xlfn.LET(_xlpm.x,IF(ISNUMBER(IO7:IO229),IO7:IO229),_xlpm.y,IF(ISNUMBER(IN7:IN229),IN7:IN229),_xlfn._xlws.FILTER(_xlpm.x,_xlpm.y&gt;cr)),2),IO7:IO229,0)+6,1))</f>
        <v>BU07.NHMS.Amer</v>
      </c>
      <c r="IP231" s="1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1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1" t="str" cm="1">
        <f t="array" aca="1" ref="IR231" ca="1">INDEX(_xlfn._xlws.FILTER(IR7:IR229,ISTEXT(IR7:IR229)),MODE(MATCH(_xlfn._xlws.FILTER(IR7:IR229,ISTEXT(IR7:IR229)),_xlfn._xlws.FILTER(IR7:IR229,ISTEXT(IR7:IR229)),0)))</f>
        <v>k=20, r=0.1</v>
      </c>
      <c r="IS231" s="1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1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1" t="str" cm="1">
        <f t="array" aca="1" ref="IU231" ca="1">INDEX(_xlfn._xlws.FILTER(IU7:IU229,ISTEXT(IU7:IU229)),MODE(MATCH(_xlfn._xlws.FILTER(IU7:IU229,ISTEXT(IU7:IU229)),_xlfn._xlws.FILTER(IU7:IU229,ISTEXT(IU7:IU229)),0)))</f>
        <v>k=20, r=0.1</v>
      </c>
      <c r="IV231" s="1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1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x14ac:dyDescent="0.2">
      <c r="A232" s="7" t="s">
        <v>235</v>
      </c>
      <c r="B232" s="6" t="str" cm="1">
        <f t="array" aca="1" ref="B232" ca="1">INDIRECT(ADDRESS(MATCH(SMALL(_xlfn._xlws.FILTER(B7:B229,H7:H229&gt;0.5),3),B7:B229,0)+6,1))</f>
        <v>BI14.QTIJ</v>
      </c>
      <c r="C232" s="6" t="str" cm="1">
        <f t="array" aca="1" ref="C232" ca="1">INDIRECT(ADDRESS(MATCH(SMALL(_xlfn._xlws.FILTER(C7:C229,H7:H229&gt;0.5),3),C7:C229,0)+6,1))</f>
        <v>BI14.QTIJ</v>
      </c>
      <c r="D232" s="6" t="str" cm="1">
        <f t="array" aca="1" ref="D232" ca="1">INDIRECT(ADDRESS(MATCH(LARGE(_xlfn._xlws.FILTER(D7:D229,H7:H229&gt;0.5),3),D7:D229,0)+6,1))</f>
        <v>BI14.QTIJ</v>
      </c>
      <c r="E232" s="6" t="str" cm="1">
        <f t="array" aca="1" ref="E232" ca="1">INDIRECT(ADDRESS(MATCH(LARGE(_xlfn._xlws.FILTER(E7:E229,H7:H229&gt;0.5),3),E7:E229,0)+6,1))</f>
        <v>AU15.NNSM</v>
      </c>
      <c r="F232" s="6" t="str" cm="1">
        <f t="array" aca="1" ref="F232" ca="1">INDIRECT(ADDRESS(MATCH(LARGE(_xlfn._xlws.FILTER(F7:F229,H7:H229&gt;0.5),3),F7:F229,0)+6,1))</f>
        <v>AI21.SMC</v>
      </c>
      <c r="G232" s="6" t="e" cm="1">
        <f t="array" aca="1" ref="G232" ca="1">INDIRECT(ADDRESS(MATCH(LARGE(_xlfn._xlws.FILTER(G7:G229,H7:H229&gt;0.5),3),G7:G229,0)+6,1))</f>
        <v>#NUM!</v>
      </c>
      <c r="H232" s="6" t="str" cm="1">
        <f t="array" aca="1" ref="H232" ca="1">INDIRECT(ADDRESS(MATCH(LARGE(_xlfn._xlws.FILTER(H7:H229,H7:H229&gt;0.5),3),H7:H229,0)+6,1))</f>
        <v>AI01.Jaccard</v>
      </c>
      <c r="I232" s="6" t="str" cm="1">
        <f t="array" aca="1" ref="I232" ca="1">INDIRECT(ADDRESS(MATCH(SMALL(_xlfn._xlws.FILTER(I7:I229,H7:H229&gt;0.5),3),I7:I229,0)+6,1))</f>
        <v>CU14.Amer.Pearson</v>
      </c>
      <c r="J232" s="1" t="str" cm="1">
        <f t="array" aca="1" ref="J232" ca="1">INDIRECT(ADDRESS(MATCH(SMALL(_xlfn._xlws.FILTER(J7:J229,P7:P229&gt;cr),3),J7:J229,0)+6,1))</f>
        <v>CI14.Amer.EMX1</v>
      </c>
      <c r="K232" s="1" t="str" cm="1">
        <f t="array" aca="1" ref="K232" ca="1">INDIRECT(ADDRESS(MATCH(SMALL(_xlfn._xlws.FILTER(K7:K229,P7:P229&gt;cr),3),K7:K229,0)+6,1))</f>
        <v>BI22.ESim3</v>
      </c>
      <c r="L232" s="1" t="str" cm="1">
        <f t="array" aca="1" ref="L232" ca="1">INDIRECT(ADDRESS(MATCH(LARGE(_xlfn._xlws.FILTER(L7:L229,P7:P229&gt;cr),3),L7:L229,0)+6,1))</f>
        <v>CI14.Amer.Pearson</v>
      </c>
      <c r="M232" s="1" t="str" cm="1">
        <f t="array" aca="1" ref="M232" ca="1">INDIRECT(ADDRESS(MATCH(LARGE(_xlfn._xlws.FILTER(M7:M229,P7:P229&gt;cr),3),M7:M229,0)+6,1))</f>
        <v>AU15.NNSM</v>
      </c>
      <c r="N232" s="1" t="str" cm="1">
        <f t="array" aca="1" ref="N232" ca="1">INDIRECT(ADDRESS(MATCH(LARGE(_xlfn._xlws.FILTER(N7:N229,P7:P229&gt;cr),3),N7:N229,0)+6,1))</f>
        <v>BI14.AmerJ</v>
      </c>
      <c r="O232" s="1" t="e" cm="1">
        <f t="array" aca="1" ref="O232" ca="1">INDIRECT(ADDRESS(MATCH(LARGE(_xlfn._xlws.FILTER(O7:O229,P7:P229&gt;cr),3),O7:O229,0)+6,1))</f>
        <v>#NUM!</v>
      </c>
      <c r="P232" s="1" t="str" cm="1">
        <f t="array" aca="1" ref="P232" ca="1">INDIRECT(ADDRESS(MATCH(LARGE(_xlfn._xlws.FILTER(P7:P229,P7:P229&gt;cr),3),P7:P229,0)+6,1))</f>
        <v>AI01.Jaccard</v>
      </c>
      <c r="Q232" s="1" t="str" cm="1">
        <f t="array" aca="1" ref="Q232" ca="1">INDIRECT(ADDRESS(MATCH(SMALL(_xlfn._xlws.FILTER(Q7:Q229,P7:P229&gt;cr),3),Q7:Q229,0)+6,1))</f>
        <v>BU18.EntropyPearson</v>
      </c>
      <c r="R232" s="6" t="str" cm="1">
        <f t="array" aca="1" ref="R232" ca="1">INDIRECT(ADDRESS(MATCH(SMALL(_xlfn._xlws.FILTER(R7:R229,X7:X229&gt;cr),3),R7:R229,0)+6,1))</f>
        <v>CI14.Amer.EMX1</v>
      </c>
      <c r="S232" s="6" t="str" cm="1">
        <f t="array" aca="1" ref="S232" ca="1">INDIRECT(ADDRESS(MATCH(SMALL(_xlfn._xlws.FILTER(S7:S229,X7:X229&gt;cr),3),S7:S229,0)+6,1))</f>
        <v>BI22.ESim3</v>
      </c>
      <c r="T232" s="6" t="str" cm="1">
        <f t="array" aca="1" ref="T232" ca="1">INDIRECT(ADDRESS(MATCH(LARGE(_xlfn._xlws.FILTER(T7:T229,X7:X229&gt;cr),3),T7:T229,0)+6,1))</f>
        <v>CI14.SMD.PSS</v>
      </c>
      <c r="U232" s="6" t="str" cm="1">
        <f t="array" aca="1" ref="U232" ca="1">INDIRECT(ADDRESS(MATCH(LARGE(_xlfn._xlws.FILTER(U7:U229,X7:X229&gt;cr),3),U7:U229,0)+6,1))</f>
        <v>AU15.NNSM</v>
      </c>
      <c r="V232" s="6" t="str" cm="1">
        <f t="array" aca="1" ref="V232" ca="1">INDIRECT(ADDRESS(MATCH(LARGE(_xlfn._xlws.FILTER(V7:V229,X7:X229&gt;cr),3),V7:V229,0)+6,1))</f>
        <v>BI14.AmerJ</v>
      </c>
      <c r="W232" s="6" t="str" cm="1">
        <f t="array" aca="1" ref="W232" ca="1">INDIRECT(ADDRESS(MATCH(LARGE(_xlfn._xlws.FILTER(W7:W229,X7:X229&gt;cr),3),W7:W229,0)+6,1))</f>
        <v>CI14.SMD.PSS</v>
      </c>
      <c r="X232" s="6" t="str" cm="1">
        <f t="array" aca="1" ref="X232" ca="1">INDIRECT(ADDRESS(MATCH(LARGE(_xlfn._xlws.FILTER(X7:X229,X7:X229&gt;cr),3),X7:X229,0)+6,1))</f>
        <v>AI01.Jaccard</v>
      </c>
      <c r="Y232" s="6" t="str" cm="1">
        <f t="array" aca="1" ref="Y232" ca="1">INDIRECT(ADDRESS(MATCH(SMALL(_xlfn._xlws.FILTER(Y7:Y229,X7:X229&gt;cr),3),Y7:Y229,0)+6,1))</f>
        <v>CU14.SMD.TA</v>
      </c>
      <c r="Z232" s="1" t="str" cm="1">
        <f t="array" aca="1" ref="Z232" ca="1">INDIRECT(ADDRESS(MATCH(SMALL(_xlfn._xlws.FILTER(Z7:Z229,AF7:AF229&gt;cr),3),Z7:Z229,0)+6,1))</f>
        <v>AI28.RPB</v>
      </c>
      <c r="AA232" s="1" t="str" cm="1">
        <f t="array" aca="1" ref="AA232" ca="1">INDIRECT(ADDRESS(MATCH(SMALL(_xlfn._xlws.FILTER(AA7:AA229,AF7:AF229&gt;cr),3),AA7:AA229,0)+6,1))</f>
        <v>AI28.RPB</v>
      </c>
      <c r="AB232" s="1" t="str" cm="1">
        <f t="array" aca="1" ref="AB232" ca="1">INDIRECT(ADDRESS(MATCH(LARGE(_xlfn._xlws.FILTER(AB7:AB229,AF7:AF229&gt;cr),3),AB7:AB229,0)+6,1))</f>
        <v>AI07.PSS</v>
      </c>
      <c r="AC232" s="1" t="str" cm="1">
        <f t="array" aca="1" ref="AC232" ca="1">INDIRECT(ADDRESS(MATCH(LARGE(_xlfn._xlws.FILTER(AC7:AC229,AF7:AF229&gt;cr),3),AC7:AC229,0)+6,1))</f>
        <v>AU15.NNSM</v>
      </c>
      <c r="AD232" s="1" t="str" cm="1">
        <f t="array" aca="1" ref="AD232" ca="1">INDIRECT(ADDRESS(MATCH(LARGE(_xlfn._xlws.FILTER(AD7:AD229,AF7:AF229&gt;cr),3),AD7:AD229,0)+6,1))</f>
        <v>BI01.JaccardMulti</v>
      </c>
      <c r="AE232" s="1" t="e" cm="1">
        <f t="array" aca="1" ref="AE232" ca="1">INDIRECT(ADDRESS(MATCH(LARGE(_xlfn._xlws.FILTER(AE7:AE229,AF7:AF229&gt;cr),3),AE7:AE229,0)+6,1))</f>
        <v>#NUM!</v>
      </c>
      <c r="AF232" s="1" t="str" cm="1">
        <f t="array" aca="1" ref="AF232" ca="1">INDIRECT(ADDRESS(MATCH(LARGE(_xlfn._xlws.FILTER(AF7:AF229,AF7:AF229&gt;cr),3),AF7:AF229,0)+6,1))</f>
        <v>AI01.Jaccard</v>
      </c>
      <c r="AG232" s="1" t="str" cm="1">
        <f t="array" aca="1" ref="AG232" ca="1">INDIRECT(ADDRESS(MATCH(SMALL(_xlfn._xlws.FILTER(AG7:AG229,AF7:AF229&gt;cr),3),AG7:AG229,0)+6,1))</f>
        <v>BU04.MSDJ</v>
      </c>
      <c r="AH232" s="6" t="str" cm="1">
        <f t="array" aca="1" ref="AH232" ca="1">INDIRECT(ADDRESS(MATCH(SMALL(_xlfn._xlws.FILTER(AH7:AH229,AN7:AN229&gt;cr),3),AH7:AH229,0)+6,1))</f>
        <v>BI22.ESim2</v>
      </c>
      <c r="AI232" s="6" t="str" cm="1">
        <f t="array" aca="1" ref="AI232" ca="1">INDIRECT(ADDRESS(MATCH(SMALL(_xlfn._xlws.FILTER(AI7:AI229,AN7:AN229&gt;cr),3),AI7:AI229,0)+6,1))</f>
        <v>BI22.ESim2</v>
      </c>
      <c r="AJ232" s="6" t="str" cm="1">
        <f t="array" aca="1" ref="AJ232" ca="1">INDIRECT(ADDRESS(MATCH(LARGE(_xlfn._xlws.FILTER(AJ7:AJ229,AN7:AN229&gt;cr),3),AJ7:AJ229,0)+6,1))</f>
        <v>AI25.Coco</v>
      </c>
      <c r="AK232" s="6" t="str" cm="1">
        <f t="array" aca="1" ref="AK232" ca="1">INDIRECT(ADDRESS(MATCH(LARGE(_xlfn._xlws.FILTER(AK7:AK229,AN7:AN229&gt;cr),3),AK7:AK229,0)+6,1))</f>
        <v>AI03.Pearson</v>
      </c>
      <c r="AL232" s="6" t="str" cm="1">
        <f t="array" aca="1" ref="AL232" ca="1">INDIRECT(ADDRESS(MATCH(LARGE(_xlfn._xlws.FILTER(AL7:AL229,AN7:AN229&gt;cr),3),AL7:AL229,0)+6,1))</f>
        <v>AI25.Coco</v>
      </c>
      <c r="AM232" s="6" t="e" cm="1">
        <f t="array" aca="1" ref="AM232" ca="1">INDIRECT(ADDRESS(MATCH(LARGE(_xlfn._xlws.FILTER(AM7:AM229,AN7:AN229&gt;cr),3),AM7:AM229,0)+6,1))</f>
        <v>#NUM!</v>
      </c>
      <c r="AN232" s="6" t="str" cm="1">
        <f t="array" aca="1" ref="AN232" ca="1">INDIRECT(ADDRESS(MATCH(LARGE(_xlfn._xlws.FILTER(AN7:AN229,AN7:AN229&gt;cr),3),AN7:AN229,0)+6,1))</f>
        <v>AI01.Jaccard</v>
      </c>
      <c r="AO232" s="6" t="str" cm="1">
        <f t="array" aca="1" ref="AO232" ca="1">INDIRECT(ADDRESS(MATCH(SMALL(_xlfn._xlws.FILTER(AO7:AO229,AN7:AN229&gt;cr),3),AO7:AO229,0)+6,1))</f>
        <v>CU01.IJ.Cosine</v>
      </c>
      <c r="AP232" s="1" t="e" cm="1" vm="1">
        <f t="array" aca="1" ref="AP232" ca="1">INDIRECT(ADDRESS(MATCH(SMALL(_xlfn._xlws.FILTER(AP7:AP229,AV7:AV229&gt;cr),3),AP7:AP229,0)+6,1))</f>
        <v>#VALUE!</v>
      </c>
      <c r="AQ232" s="1" t="e" cm="1" vm="1">
        <f t="array" aca="1" ref="AQ232" ca="1">INDIRECT(ADDRESS(MATCH(SMALL(_xlfn._xlws.FILTER(AQ7:AQ229,AV7:AV229&gt;cr),3),AQ7:AQ229,0)+6,1))</f>
        <v>#VALUE!</v>
      </c>
      <c r="AR232" s="1" t="e" cm="1" vm="1">
        <f t="array" aca="1" ref="AR232" ca="1">INDIRECT(ADDRESS(MATCH(LARGE(_xlfn._xlws.FILTER(AR7:AR229,AV7:AV229&gt;cr),3),AR7:AR229,0)+6,1))</f>
        <v>#VALUE!</v>
      </c>
      <c r="AS232" s="1" t="e" cm="1" vm="1">
        <f t="array" aca="1" ref="AS232" ca="1">INDIRECT(ADDRESS(MATCH(LARGE(_xlfn._xlws.FILTER(AS7:AS229,AV7:AV229&gt;cr),3),AS7:AS229,0)+6,1))</f>
        <v>#VALUE!</v>
      </c>
      <c r="AT232" s="1" t="e" cm="1" vm="1">
        <f t="array" aca="1" ref="AT232" ca="1">INDIRECT(ADDRESS(MATCH(LARGE(_xlfn._xlws.FILTER(AT7:AT229,AV7:AV229&gt;cr),3),AT7:AT229,0)+6,1))</f>
        <v>#VALUE!</v>
      </c>
      <c r="AU232" s="1" t="e" cm="1" vm="1">
        <f t="array" aca="1" ref="AU232" ca="1">INDIRECT(ADDRESS(MATCH(LARGE(_xlfn._xlws.FILTER(AU7:AU229,AV7:AV229&gt;cr),3),AU7:AU229,0)+6,1))</f>
        <v>#VALUE!</v>
      </c>
      <c r="AV232" s="1" t="e" cm="1" vm="1">
        <f t="array" aca="1" ref="AV232" ca="1">INDIRECT(ADDRESS(MATCH(LARGE(_xlfn._xlws.FILTER(AV7:AV229,AV7:AV229&gt;cr),3),AV7:AV229,0)+6,1))</f>
        <v>#VALUE!</v>
      </c>
      <c r="AW232" s="1" t="e" cm="1" vm="1">
        <f t="array" aca="1" ref="AW232" ca="1">INDIRECT(ADDRESS(MATCH(SMALL(_xlfn._xlws.FILTER(AW7:AW229,AV7:AV229&gt;cr),3),AW7:AW229,0)+6,1))</f>
        <v>#VALUE!</v>
      </c>
      <c r="AX232" s="6" t="e" cm="1" vm="1">
        <f t="array" aca="1" ref="AX232" ca="1">INDIRECT(ADDRESS(MATCH(SMALL(_xlfn._xlws.FILTER(AX7:AX229,BD7:BD229&gt;cr),3),AX7:AX229,0)+6,1))</f>
        <v>#VALUE!</v>
      </c>
      <c r="AY232" s="6" t="e" cm="1" vm="1">
        <f t="array" aca="1" ref="AY232" ca="1">INDIRECT(ADDRESS(MATCH(SMALL(_xlfn._xlws.FILTER(AY7:AY229,BD7:BD229&gt;cr),3),AY7:AY229,0)+6,1))</f>
        <v>#VALUE!</v>
      </c>
      <c r="AZ232" s="6" t="e" cm="1" vm="1">
        <f t="array" aca="1" ref="AZ232" ca="1">INDIRECT(ADDRESS(MATCH(LARGE(_xlfn._xlws.FILTER(AZ7:AZ229,BD7:BD229&gt;cr),3),AZ7:AZ229,0)+6,1))</f>
        <v>#VALUE!</v>
      </c>
      <c r="BA232" s="6" t="e" cm="1" vm="1">
        <f t="array" aca="1" ref="BA232" ca="1">INDIRECT(ADDRESS(MATCH(LARGE(_xlfn._xlws.FILTER(BA7:BA229,BD7:BD229&gt;cr),3),BA7:BA229,0)+6,1))</f>
        <v>#VALUE!</v>
      </c>
      <c r="BB232" s="6" t="e" cm="1" vm="1">
        <f t="array" aca="1" ref="BB232" ca="1">INDIRECT(ADDRESS(MATCH(LARGE(_xlfn._xlws.FILTER(BB7:BB229,BD7:BD229&gt;cr),3),BB7:BB229,0)+6,1))</f>
        <v>#VALUE!</v>
      </c>
      <c r="BC232" s="6" t="e" cm="1" vm="1">
        <f t="array" aca="1" ref="BC232" ca="1">INDIRECT(ADDRESS(MATCH(LARGE(_xlfn._xlws.FILTER(BC7:BC229,BD7:BD229&gt;cr),3),BC7:BC229,0)+6,1))</f>
        <v>#VALUE!</v>
      </c>
      <c r="BD232" s="6" t="e" cm="1" vm="1">
        <f t="array" aca="1" ref="BD232" ca="1">INDIRECT(ADDRESS(MATCH(LARGE(_xlfn._xlws.FILTER(BD7:BD229,BD7:BD229&gt;cr),3),BD7:BD229,0)+6,1))</f>
        <v>#VALUE!</v>
      </c>
      <c r="BE232" s="6" t="e" cm="1" vm="1">
        <f t="array" aca="1" ref="BE232" ca="1">INDIRECT(ADDRESS(MATCH(SMALL(_xlfn._xlws.FILTER(BE7:BE229,BD7:BD229&gt;cr),3),BE7:BE229,0)+6,1))</f>
        <v>#VALUE!</v>
      </c>
      <c r="BF232" s="1" t="str" cm="1">
        <f t="array" aca="1" ref="BF232" ca="1">INDIRECT(ADDRESS(MATCH(SMALL(_xlfn._xlws.FILTER(BF7:BF229,BL7:BL229&gt;cr),3),BF7:BF229,0)+6,1))</f>
        <v>CI14.Amer.EMX1</v>
      </c>
      <c r="BG232" s="1" t="str" cm="1">
        <f t="array" aca="1" ref="BG232" ca="1">INDIRECT(ADDRESS(MATCH(SMALL(_xlfn._xlws.FILTER(BG7:BG229,BL7:BL229&gt;cr),3),BG7:BG229,0)+6,1))</f>
        <v>BI22.ESim3</v>
      </c>
      <c r="BH232" s="1" t="str" cm="1">
        <f t="array" aca="1" ref="BH232" ca="1">INDIRECT(ADDRESS(MATCH(LARGE(_xlfn._xlws.FILTER(BH7:BH229,BL7:BL229&gt;cr),3),BH7:BH229,0)+6,1))</f>
        <v>CI14.Amer.PSS</v>
      </c>
      <c r="BI232" s="1" t="str" cm="1">
        <f t="array" aca="1" ref="BI232" ca="1">INDIRECT(ADDRESS(MATCH(LARGE(_xlfn._xlws.FILTER(BI7:BI229,BL7:BL229&gt;cr),3),BI7:BI229,0)+6,1))</f>
        <v>BU01.JaccardMulti</v>
      </c>
      <c r="BJ232" s="1" t="str" cm="1">
        <f t="array" aca="1" ref="BJ232" ca="1">INDIRECT(ADDRESS(MATCH(LARGE(_xlfn._xlws.FILTER(BJ7:BJ229,BL7:BL229&gt;cr),3),BJ7:BJ229,0)+6,1))</f>
        <v>AI21.SMC</v>
      </c>
      <c r="BK232" s="1" t="str" cm="1">
        <f t="array" aca="1" ref="BK232" ca="1">INDIRECT(ADDRESS(MATCH(LARGE(_xlfn._xlws.FILTER(BK7:BK229,BL7:BL229&gt;cr),3),BK7:BK229,0)+6,1))</f>
        <v>AI26.URP</v>
      </c>
      <c r="BL232" s="1" t="str" cm="1">
        <f t="array" aca="1" ref="BL232" ca="1">INDIRECT(ADDRESS(MATCH(LARGE(_xlfn._xlws.FILTER(BL7:BL229,BL7:BL229&gt;cr),3),BL7:BL229,0)+6,1))</f>
        <v>AI01.Jaccard</v>
      </c>
      <c r="BM232" s="1" t="str" cm="1">
        <f t="array" aca="1" ref="BM232" ca="1">INDIRECT(ADDRESS(MATCH(SMALL(_xlfn._xlws.FILTER(BM7:BM229,BL7:BL229&gt;cr),3),BM7:BM229,0)+6,1))</f>
        <v>BU07.NHMS</v>
      </c>
      <c r="BN232" s="6" t="e" cm="1" vm="1">
        <f t="array" aca="1" ref="BN232" ca="1">INDIRECT(ADDRESS(MATCH(SMALL(_xlfn._xlws.FILTER(BN7:BN229,BT7:BT229&gt;cr),3),BN7:BN229,0)+6,1))</f>
        <v>#VALUE!</v>
      </c>
      <c r="BO232" s="6" t="e" cm="1" vm="1">
        <f t="array" aca="1" ref="BO232" ca="1">INDIRECT(ADDRESS(MATCH(SMALL(_xlfn._xlws.FILTER(BO7:BO229,BT7:BT229&gt;cr),3),BO7:BO229,0)+6,1))</f>
        <v>#VALUE!</v>
      </c>
      <c r="BP232" s="6" t="e" cm="1" vm="1">
        <f t="array" aca="1" ref="BP232" ca="1">INDIRECT(ADDRESS(MATCH(LARGE(_xlfn._xlws.FILTER(BP7:BP229,BT7:BT229&gt;cr),3),BP7:BP229,0)+6,1))</f>
        <v>#VALUE!</v>
      </c>
      <c r="BQ232" s="6" t="e" cm="1" vm="1">
        <f t="array" aca="1" ref="BQ232" ca="1">INDIRECT(ADDRESS(MATCH(LARGE(_xlfn._xlws.FILTER(BQ7:BQ229,BT7:BT229&gt;cr),3),BQ7:BQ229,0)+6,1))</f>
        <v>#VALUE!</v>
      </c>
      <c r="BR232" s="6" t="e" cm="1" vm="1">
        <f t="array" aca="1" ref="BR232" ca="1">INDIRECT(ADDRESS(MATCH(LARGE(_xlfn._xlws.FILTER(BR7:BR229,BT7:BT229&gt;cr),3),BR7:BR229,0)+6,1))</f>
        <v>#VALUE!</v>
      </c>
      <c r="BS232" s="6" t="e" cm="1" vm="1">
        <f t="array" aca="1" ref="BS232" ca="1">INDIRECT(ADDRESS(MATCH(LARGE(_xlfn._xlws.FILTER(BS7:BS229,BT7:BT229&gt;cr),3),BS7:BS229,0)+6,1))</f>
        <v>#VALUE!</v>
      </c>
      <c r="BT232" s="6" t="e" cm="1" vm="1">
        <f t="array" aca="1" ref="BT232" ca="1">INDIRECT(ADDRESS(MATCH(LARGE(_xlfn._xlws.FILTER(BT7:BT229,BT7:BT229&gt;cr),3),BT7:BT229,0)+6,1))</f>
        <v>#VALUE!</v>
      </c>
      <c r="BU232" s="6" t="e" cm="1" vm="1">
        <f t="array" aca="1" ref="BU232" ca="1">INDIRECT(ADDRESS(MATCH(SMALL(_xlfn._xlws.FILTER(BU7:BU229,BT7:BT229&gt;cr),3),BU7:BU229,0)+6,1))</f>
        <v>#VALUE!</v>
      </c>
      <c r="BV232" s="1" t="e" cm="1" vm="1">
        <f t="array" aca="1" ref="BV232" ca="1">INDIRECT(ADDRESS(MATCH(SMALL(_xlfn._xlws.FILTER(BV7:BV229,CB7:CB229&gt;cr),3),BV7:BV229,0)+6,1))</f>
        <v>#VALUE!</v>
      </c>
      <c r="BW232" s="1" t="e" cm="1" vm="1">
        <f t="array" aca="1" ref="BW232" ca="1">INDIRECT(ADDRESS(MATCH(SMALL(_xlfn._xlws.FILTER(BW7:BW229,CB7:CB229&gt;cr),3),BW7:BW229,0)+6,1))</f>
        <v>#VALUE!</v>
      </c>
      <c r="BX232" s="1" t="e" cm="1" vm="1">
        <f t="array" aca="1" ref="BX232" ca="1">INDIRECT(ADDRESS(MATCH(LARGE(_xlfn._xlws.FILTER(BX7:BX229,CB7:CB229&gt;cr),3),BX7:BX229,0)+6,1))</f>
        <v>#VALUE!</v>
      </c>
      <c r="BY232" s="1" t="e" cm="1" vm="1">
        <f t="array" aca="1" ref="BY232" ca="1">INDIRECT(ADDRESS(MATCH(LARGE(_xlfn._xlws.FILTER(BY7:BY229,CB7:CB229&gt;cr),3),BY7:BY229,0)+6,1))</f>
        <v>#VALUE!</v>
      </c>
      <c r="BZ232" s="1" t="e" cm="1" vm="1">
        <f t="array" aca="1" ref="BZ232" ca="1">INDIRECT(ADDRESS(MATCH(LARGE(_xlfn._xlws.FILTER(BZ7:BZ229,CB7:CB229&gt;cr),3),BZ7:BZ229,0)+6,1))</f>
        <v>#VALUE!</v>
      </c>
      <c r="CA232" s="1" t="e" cm="1" vm="1">
        <f t="array" aca="1" ref="CA232" ca="1">INDIRECT(ADDRESS(MATCH(LARGE(_xlfn._xlws.FILTER(CA7:CA229,CB7:CB229&gt;cr),3),CA7:CA229,0)+6,1))</f>
        <v>#VALUE!</v>
      </c>
      <c r="CB232" s="1" t="e" cm="1" vm="1">
        <f t="array" aca="1" ref="CB232" ca="1">INDIRECT(ADDRESS(MATCH(LARGE(_xlfn._xlws.FILTER(CB7:CB229,CB7:CB229&gt;cr),3),CB7:CB229,0)+6,1))</f>
        <v>#VALUE!</v>
      </c>
      <c r="CC232" s="1" t="e" cm="1" vm="1">
        <f t="array" aca="1" ref="CC232" ca="1">INDIRECT(ADDRESS(MATCH(SMALL(_xlfn._xlws.FILTER(CC7:CC229,CB7:CB229&gt;cr),3),CC7:CC229,0)+6,1))</f>
        <v>#VALUE!</v>
      </c>
      <c r="CD232" s="6" t="e" cm="1" vm="1">
        <f t="array" aca="1" ref="CD232" ca="1">INDIRECT(ADDRESS(MATCH(SMALL(_xlfn._xlws.FILTER(CD7:CD229,CJ7:CJ229&gt;cr),3),CD7:CD229,0)+6,1))</f>
        <v>#VALUE!</v>
      </c>
      <c r="CE232" s="6" t="e" cm="1" vm="1">
        <f t="array" aca="1" ref="CE232" ca="1">INDIRECT(ADDRESS(MATCH(SMALL(_xlfn._xlws.FILTER(CE7:CE229,CJ7:CJ229&gt;cr),3),CE7:CE229,0)+6,1))</f>
        <v>#VALUE!</v>
      </c>
      <c r="CF232" s="6" t="e" cm="1" vm="1">
        <f t="array" aca="1" ref="CF232" ca="1">INDIRECT(ADDRESS(MATCH(LARGE(_xlfn._xlws.FILTER(CF7:CF229,CJ7:CJ229&gt;cr),3),CF7:CF229,0)+6,1))</f>
        <v>#VALUE!</v>
      </c>
      <c r="CG232" s="6" t="e" cm="1" vm="1">
        <f t="array" aca="1" ref="CG232" ca="1">INDIRECT(ADDRESS(MATCH(LARGE(_xlfn._xlws.FILTER(CG7:CG229,CJ7:CJ229&gt;cr),3),CG7:CG229,0)+6,1))</f>
        <v>#VALUE!</v>
      </c>
      <c r="CH232" s="6" t="e" cm="1" vm="1">
        <f t="array" aca="1" ref="CH232" ca="1">INDIRECT(ADDRESS(MATCH(LARGE(_xlfn._xlws.FILTER(CH7:CH229,CJ7:CJ229&gt;cr),3),CH7:CH229,0)+6,1))</f>
        <v>#VALUE!</v>
      </c>
      <c r="CI232" s="6" t="e" cm="1" vm="1">
        <f t="array" aca="1" ref="CI232" ca="1">INDIRECT(ADDRESS(MATCH(LARGE(_xlfn._xlws.FILTER(CI7:CI229,CJ7:CJ229&gt;cr),3),CI7:CI229,0)+6,1))</f>
        <v>#VALUE!</v>
      </c>
      <c r="CJ232" s="6" t="e" cm="1" vm="1">
        <f t="array" aca="1" ref="CJ232" ca="1">INDIRECT(ADDRESS(MATCH(LARGE(_xlfn._xlws.FILTER(CJ7:CJ229,CJ7:CJ229&gt;cr),3),CJ7:CJ229,0)+6,1))</f>
        <v>#VALUE!</v>
      </c>
      <c r="CK232" s="6" t="e" cm="1" vm="1">
        <f t="array" aca="1" ref="CK232" ca="1">INDIRECT(ADDRESS(MATCH(SMALL(_xlfn._xlws.FILTER(CK7:CK229,CJ7:CJ229&gt;cr),3),CK7:CK229,0)+6,1))</f>
        <v>#VALUE!</v>
      </c>
      <c r="CL232" s="1" t="e" cm="1" vm="1">
        <f t="array" aca="1" ref="CL232" ca="1">INDIRECT(ADDRESS(MATCH(SMALL(_xlfn._xlws.FILTER(CL7:CL229,CR7:CR229&gt;cr),3),CL7:CL229,0)+6,1))</f>
        <v>#VALUE!</v>
      </c>
      <c r="CM232" s="1" t="e" cm="1" vm="1">
        <f t="array" aca="1" ref="CM232" ca="1">INDIRECT(ADDRESS(MATCH(SMALL(_xlfn._xlws.FILTER(CM7:CM229,CR7:CR229&gt;cr),3),CM7:CM229,0)+6,1))</f>
        <v>#VALUE!</v>
      </c>
      <c r="CN232" s="1" t="e" cm="1" vm="1">
        <f t="array" aca="1" ref="CN232" ca="1">INDIRECT(ADDRESS(MATCH(LARGE(_xlfn._xlws.FILTER(CN7:CN229,CR7:CR229&gt;cr),3),CN7:CN229,0)+6,1))</f>
        <v>#VALUE!</v>
      </c>
      <c r="CO232" s="1" t="e" cm="1" vm="1">
        <f t="array" aca="1" ref="CO232" ca="1">INDIRECT(ADDRESS(MATCH(LARGE(_xlfn._xlws.FILTER(CO7:CO229,CR7:CR229&gt;cr),3),CO7:CO229,0)+6,1))</f>
        <v>#VALUE!</v>
      </c>
      <c r="CP232" s="1" t="e" cm="1" vm="1">
        <f t="array" aca="1" ref="CP232" ca="1">INDIRECT(ADDRESS(MATCH(LARGE(_xlfn._xlws.FILTER(CP7:CP229,CR7:CR229&gt;cr),3),CP7:CP229,0)+6,1))</f>
        <v>#VALUE!</v>
      </c>
      <c r="CQ232" s="1" t="e" cm="1" vm="1">
        <f t="array" aca="1" ref="CQ232" ca="1">INDIRECT(ADDRESS(MATCH(LARGE(_xlfn._xlws.FILTER(CQ7:CQ229,CR7:CR229&gt;cr),3),CQ7:CQ229,0)+6,1))</f>
        <v>#VALUE!</v>
      </c>
      <c r="CR232" s="1" t="e" cm="1" vm="1">
        <f t="array" aca="1" ref="CR232" ca="1">INDIRECT(ADDRESS(MATCH(LARGE(_xlfn._xlws.FILTER(CR7:CR229,CR7:CR229&gt;cr),3),CR7:CR229,0)+6,1))</f>
        <v>#VALUE!</v>
      </c>
      <c r="CS232" s="1" t="e" cm="1" vm="1">
        <f t="array" aca="1" ref="CS232" ca="1">INDIRECT(ADDRESS(MATCH(SMALL(_xlfn._xlws.FILTER(CS7:CS229,CR7:CR229&gt;cr),3),CS7:CS229,0)+6,1))</f>
        <v>#VALUE!</v>
      </c>
      <c r="CT232" s="6" t="str" cm="1">
        <f t="array" aca="1" ref="CT232" ca="1">INDIRECT(ADDRESS(MATCH(SMALL(_xlfn._xlws.FILTER(CT7:CT229,CZ7:CZ229&gt;cr),3),CT7:CT229,0)+6,1))</f>
        <v>CI14.SMD.EMX1</v>
      </c>
      <c r="CU232" s="6" t="str" cm="1">
        <f t="array" aca="1" ref="CU232" ca="1">INDIRECT(ADDRESS(MATCH(SMALL(_xlfn._xlws.FILTER(CU7:CU229,CZ7:CZ229&gt;cr),3),CU7:CU229,0)+6,1))</f>
        <v>CI14.Amer.NNSM</v>
      </c>
      <c r="CV232" s="6" t="str" cm="1">
        <f t="array" aca="1" ref="CV232" ca="1">INDIRECT(ADDRESS(MATCH(LARGE(_xlfn._xlws.FILTER(CV7:CV229,CZ7:CZ229&gt;cr),3),CV7:CV229,0)+6,1))</f>
        <v>BI07.NHMS.SMD</v>
      </c>
      <c r="CW232" s="6" t="str" cm="1">
        <f t="array" aca="1" ref="CW232" ca="1">INDIRECT(ADDRESS(MATCH(LARGE(_xlfn._xlws.FILTER(CW7:CW229,CZ7:CZ229&gt;cr),3),CW7:CW229,0)+6,1))</f>
        <v>BU01.JaccardMulti</v>
      </c>
      <c r="CX232" s="6" t="str" cm="1">
        <f t="array" aca="1" ref="CX232" ca="1">INDIRECT(ADDRESS(MATCH(LARGE(_xlfn._xlws.FILTER(CX7:CX229,CZ7:CZ229&gt;cr),3),CX7:CX229,0)+6,1))</f>
        <v>BI14.AmerJ</v>
      </c>
      <c r="CY232" s="6" t="str" cm="1">
        <f t="array" aca="1" ref="CY232" ca="1">INDIRECT(ADDRESS(MATCH(LARGE(_xlfn._xlws.FILTER(CY7:CY229,CZ7:CZ229&gt;cr),3),CY7:CY229,0)+6,1))</f>
        <v>BI14.Amer</v>
      </c>
      <c r="CZ232" s="6" t="str" cm="1">
        <f t="array" aca="1" ref="CZ232" ca="1">INDIRECT(ADDRESS(MATCH(LARGE(_xlfn._xlws.FILTER(CZ7:CZ229,CZ7:CZ229&gt;cr),3),CZ7:CZ229,0)+6,1))</f>
        <v>AI01.Jaccard</v>
      </c>
      <c r="DA232" s="6" t="str" cm="1">
        <f t="array" aca="1" ref="DA232" ca="1">INDIRECT(ADDRESS(MATCH(SMALL(_xlfn._xlws.FILTER(DA7:DA229,CZ7:CZ229&gt;cr),3),DA7:DA229,0)+6,1))</f>
        <v>AU15.NNSM</v>
      </c>
      <c r="DB232" s="1" t="e" cm="1" vm="1">
        <f t="array" aca="1" ref="DB232" ca="1">INDIRECT(ADDRESS(MATCH(SMALL(_xlfn._xlws.FILTER(DB7:DB229,DH7:DH229&gt;cr),3),DB7:DB229,0)+6,1))</f>
        <v>#VALUE!</v>
      </c>
      <c r="DC232" s="1" t="e" cm="1" vm="1">
        <f t="array" aca="1" ref="DC232" ca="1">INDIRECT(ADDRESS(MATCH(SMALL(_xlfn._xlws.FILTER(DC7:DC229,DH7:DH229&gt;cr),3),DC7:DC229,0)+6,1))</f>
        <v>#VALUE!</v>
      </c>
      <c r="DD232" s="1" t="e" cm="1" vm="1">
        <f t="array" aca="1" ref="DD232" ca="1">INDIRECT(ADDRESS(MATCH(LARGE(_xlfn._xlws.FILTER(DD7:DD229,DH7:DH229&gt;cr),3),DD7:DD229,0)+6,1))</f>
        <v>#VALUE!</v>
      </c>
      <c r="DE232" s="1" t="e" cm="1" vm="1">
        <f t="array" aca="1" ref="DE232" ca="1">INDIRECT(ADDRESS(MATCH(LARGE(_xlfn._xlws.FILTER(DE7:DE229,DH7:DH229&gt;cr),3),DE7:DE229,0)+6,1))</f>
        <v>#VALUE!</v>
      </c>
      <c r="DF232" s="1" t="e" cm="1" vm="1">
        <f t="array" aca="1" ref="DF232" ca="1">INDIRECT(ADDRESS(MATCH(LARGE(_xlfn._xlws.FILTER(DF7:DF229,DH7:DH229&gt;cr),3),DF7:DF229,0)+6,1))</f>
        <v>#VALUE!</v>
      </c>
      <c r="DG232" s="1" t="e" cm="1" vm="1">
        <f t="array" aca="1" ref="DG232" ca="1">INDIRECT(ADDRESS(MATCH(LARGE(_xlfn._xlws.FILTER(DG7:DG229,DH7:DH229&gt;cr),3),DG7:DG229,0)+6,1))</f>
        <v>#VALUE!</v>
      </c>
      <c r="DH232" s="1" t="e" cm="1" vm="1">
        <f t="array" aca="1" ref="DH232" ca="1">INDIRECT(ADDRESS(MATCH(LARGE(_xlfn._xlws.FILTER(DH7:DH229,DH7:DH229&gt;cr),3),DH7:DH229,0)+6,1))</f>
        <v>#VALUE!</v>
      </c>
      <c r="DI232" s="1" t="e" cm="1" vm="1">
        <f t="array" aca="1" ref="DI232" ca="1">INDIRECT(ADDRESS(MATCH(SMALL(_xlfn._xlws.FILTER(DI7:DI229,DH7:DH229&gt;cr),3),DI7:DI229,0)+6,1))</f>
        <v>#VALUE!</v>
      </c>
      <c r="DJ232" s="6" t="e" cm="1" vm="1">
        <f t="array" aca="1" ref="DJ232" ca="1">INDIRECT(ADDRESS(MATCH(SMALL(_xlfn._xlws.FILTER(DJ7:DJ229,DP7:DP229&gt;cr),3),DJ7:DJ229,0)+6,1))</f>
        <v>#VALUE!</v>
      </c>
      <c r="DK232" s="6" t="e" cm="1" vm="1">
        <f t="array" aca="1" ref="DK232" ca="1">INDIRECT(ADDRESS(MATCH(SMALL(_xlfn._xlws.FILTER(DK7:DK229,DP7:DP229&gt;cr),3),DK7:DK229,0)+6,1))</f>
        <v>#VALUE!</v>
      </c>
      <c r="DL232" s="6" t="e" cm="1" vm="1">
        <f t="array" aca="1" ref="DL232" ca="1">INDIRECT(ADDRESS(MATCH(LARGE(_xlfn._xlws.FILTER(DL7:DL229,DP7:DP229&gt;cr),3),DL7:DL229,0)+6,1))</f>
        <v>#VALUE!</v>
      </c>
      <c r="DM232" s="6" t="e" cm="1" vm="1">
        <f t="array" aca="1" ref="DM232" ca="1">INDIRECT(ADDRESS(MATCH(LARGE(_xlfn._xlws.FILTER(DM7:DM229,DP7:DP229&gt;cr),3),DM7:DM229,0)+6,1))</f>
        <v>#VALUE!</v>
      </c>
      <c r="DN232" s="6" t="e" cm="1" vm="1">
        <f t="array" aca="1" ref="DN232" ca="1">INDIRECT(ADDRESS(MATCH(LARGE(_xlfn._xlws.FILTER(DN7:DN229,DP7:DP229&gt;cr),3),DN7:DN229,0)+6,1))</f>
        <v>#VALUE!</v>
      </c>
      <c r="DO232" s="6" t="e" cm="1" vm="1">
        <f t="array" aca="1" ref="DO232" ca="1">INDIRECT(ADDRESS(MATCH(LARGE(_xlfn._xlws.FILTER(DO7:DO229,DP7:DP229&gt;cr),3),DO7:DO229,0)+6,1))</f>
        <v>#VALUE!</v>
      </c>
      <c r="DP232" s="6" t="e" cm="1" vm="1">
        <f t="array" aca="1" ref="DP232" ca="1">INDIRECT(ADDRESS(MATCH(LARGE(_xlfn._xlws.FILTER(DP7:DP229,DP7:DP229&gt;cr),3),DP7:DP229,0)+6,1))</f>
        <v>#VALUE!</v>
      </c>
      <c r="DQ232" s="6" t="e" cm="1" vm="1">
        <f t="array" aca="1" ref="DQ232" ca="1">INDIRECT(ADDRESS(MATCH(SMALL(_xlfn._xlws.FILTER(DQ7:DQ229,DP7:DP229&gt;cr),3),DQ7:DQ229,0)+6,1))</f>
        <v>#VALUE!</v>
      </c>
      <c r="DR232" s="1" t="str" cm="1">
        <f t="array" aca="1" ref="DR232" ca="1">INDIRECT(ADDRESS(MATCH(SMALL(_xlfn._xlws.FILTER(DR7:DR229,DX7:DX229&gt;cr),3),DR7:DR229,0)+6,1))</f>
        <v>BI14.AmerJ</v>
      </c>
      <c r="DS232" s="1" t="str" cm="1">
        <f t="array" aca="1" ref="DS232" ca="1">INDIRECT(ADDRESS(MATCH(SMALL(_xlfn._xlws.FILTER(DS7:DS229,DX7:DX229&gt;cr),3),DS7:DS229,0)+6,1))</f>
        <v>BI22.ESim3</v>
      </c>
      <c r="DT232" s="1" t="str" cm="1">
        <f t="array" aca="1" ref="DT232" ca="1">INDIRECT(ADDRESS(MATCH(LARGE(_xlfn._xlws.FILTER(DT7:DT229,DX7:DX229&gt;cr),3),DT7:DT229,0)+6,1))</f>
        <v>BI14.AmerJ</v>
      </c>
      <c r="DU232" s="1" t="str" cm="1">
        <f t="array" aca="1" ref="DU232" ca="1">INDIRECT(ADDRESS(MATCH(LARGE(_xlfn._xlws.FILTER(DU7:DU229,DX7:DX229&gt;cr),3),DU7:DU229,0)+6,1))</f>
        <v>AU15.NNSM</v>
      </c>
      <c r="DV232" s="1" t="str" cm="1">
        <f t="array" aca="1" ref="DV232" ca="1">INDIRECT(ADDRESS(MATCH(LARGE(_xlfn._xlws.FILTER(DV7:DV229,DX7:DX229&gt;cr),3),DV7:DV229,0)+6,1))</f>
        <v>AI21.SMC</v>
      </c>
      <c r="DW232" s="1" t="str" cm="1">
        <f t="array" aca="1" ref="DW232" ca="1">INDIRECT(ADDRESS(MATCH(LARGE(_xlfn._xlws.FILTER(DW7:DW229,DX7:DX229&gt;cr),3),DW7:DW229,0)+6,1))</f>
        <v>AI26.URP</v>
      </c>
      <c r="DX232" s="1" t="str" cm="1">
        <f t="array" aca="1" ref="DX232" ca="1">INDIRECT(ADDRESS(MATCH(LARGE(_xlfn._xlws.FILTER(DX7:DX229,DX7:DX229&gt;cr),3),DX7:DX229,0)+6,1))</f>
        <v>AI01.Jaccard</v>
      </c>
      <c r="DY232" s="1" t="str" cm="1">
        <f t="array" aca="1" ref="DY232" ca="1">INDIRECT(ADDRESS(MATCH(SMALL(_xlfn._xlws.FILTER(DY7:DY229,DX7:DX229&gt;cr),3),DY7:DY229,0)+6,1))</f>
        <v>AU03.Pearson</v>
      </c>
      <c r="DZ232" s="6" t="str" cm="1">
        <f t="array" aca="1" ref="DZ232" ca="1">INDIRECT(ADDRESS(MATCH(SMALL(_xlfn._xlws.FILTER(DZ7:DZ229,EF7:EF229&gt;cr),3),DZ7:DZ229,0)+6,1))</f>
        <v>BI14.QTIJ</v>
      </c>
      <c r="EA232" s="6" t="str" cm="1">
        <f t="array" aca="1" ref="EA232" ca="1">INDIRECT(ADDRESS(MATCH(SMALL(_xlfn._xlws.FILTER(EA7:EA229,EF7:EF229&gt;cr),3),EA7:EA229,0)+6,1))</f>
        <v>BI22.ESim3</v>
      </c>
      <c r="EB232" s="6" t="str" cm="1">
        <f t="array" aca="1" ref="EB232" ca="1">INDIRECT(ADDRESS(MATCH(LARGE(_xlfn._xlws.FILTER(EB7:EB229,EF7:EF229&gt;cr),3),EB7:EB229,0)+6,1))</f>
        <v>BI07.NHMS</v>
      </c>
      <c r="EC232" s="6" t="str" cm="1">
        <f t="array" aca="1" ref="EC232" ca="1">INDIRECT(ADDRESS(MATCH(LARGE(_xlfn._xlws.FILTER(EC7:EC229,EF7:EF229&gt;cr),3),EC7:EC229,0)+6,1))</f>
        <v>BU01.JaccardMulti</v>
      </c>
      <c r="ED232" s="6" t="str" cm="1">
        <f t="array" aca="1" ref="ED232" ca="1">INDIRECT(ADDRESS(MATCH(LARGE(_xlfn._xlws.FILTER(ED7:ED229,EF7:EF229&gt;cr),3),ED7:ED229,0)+6,1))</f>
        <v>AI21.SMC</v>
      </c>
      <c r="EE232" s="6" t="str" cm="1">
        <f t="array" aca="1" ref="EE232" ca="1">INDIRECT(ADDRESS(MATCH(LARGE(_xlfn._xlws.FILTER(EE7:EE229,EF7:EF229&gt;cr),3),EE7:EE229,0)+6,1))</f>
        <v>AI26.URP</v>
      </c>
      <c r="EF232" s="6" t="str" cm="1">
        <f t="array" aca="1" ref="EF232" ca="1">INDIRECT(ADDRESS(MATCH(LARGE(_xlfn._xlws.FILTER(EF7:EF229,EF7:EF229&gt;cr),3),EF7:EF229,0)+6,1))</f>
        <v>AI01.Jaccard</v>
      </c>
      <c r="EG232" s="6" t="str" cm="1">
        <f t="array" aca="1" ref="EG232" ca="1">INDIRECT(ADDRESS(MATCH(SMALL(_xlfn._xlws.FILTER(EG7:EG229,EF7:EF229&gt;cr),3),EG7:EG229,0)+6,1))</f>
        <v>BU04.MSDJ</v>
      </c>
      <c r="EH232" s="1" t="str" cm="1">
        <f t="array" aca="1" ref="EH232" ca="1">INDIRECT(ADDRESS(MATCH(SMALL(_xlfn._xlws.FILTER(EH7:EH229,EN7:EN229&gt;cr),3),EH7:EH229,0)+6,1))</f>
        <v>CI14.Amer.EMX1</v>
      </c>
      <c r="EI232" s="1" t="str" cm="1">
        <f t="array" aca="1" ref="EI232" ca="1">INDIRECT(ADDRESS(MATCH(SMALL(_xlfn._xlws.FILTER(EI7:EI229,EN7:EN229&gt;cr),3),EI7:EI229,0)+6,1))</f>
        <v>BI22.ESim3</v>
      </c>
      <c r="EJ232" s="1" t="str" cm="1">
        <f t="array" aca="1" ref="EJ232" ca="1">INDIRECT(ADDRESS(MATCH(LARGE(_xlfn._xlws.FILTER(EJ7:EJ229,EN7:EN229&gt;cr),3),EJ7:EJ229,0)+6,1))</f>
        <v>CI14.Amer.EMX5</v>
      </c>
      <c r="EK232" s="1" t="str" cm="1">
        <f t="array" aca="1" ref="EK232" ca="1">INDIRECT(ADDRESS(MATCH(LARGE(_xlfn._xlws.FILTER(EK7:EK229,EN7:EN229&gt;cr),3),EK7:EK229,0)+6,1))</f>
        <v>BU01.JaccardMulti</v>
      </c>
      <c r="EL232" s="1" t="str" cm="1">
        <f t="array" aca="1" ref="EL232" ca="1">INDIRECT(ADDRESS(MATCH(LARGE(_xlfn._xlws.FILTER(EL7:EL229,EN7:EN229&gt;cr),3),EL7:EL229,0)+6,1))</f>
        <v>AI21.SMC</v>
      </c>
      <c r="EM232" s="1" t="str" cm="1">
        <f t="array" aca="1" ref="EM232" ca="1">INDIRECT(ADDRESS(MATCH(LARGE(_xlfn._xlws.FILTER(EM7:EM229,EN7:EN229&gt;cr),3),EM7:EM229,0)+6,1))</f>
        <v>AI26.URP</v>
      </c>
      <c r="EN232" s="1" t="str" cm="1">
        <f t="array" aca="1" ref="EN232" ca="1">INDIRECT(ADDRESS(MATCH(LARGE(_xlfn._xlws.FILTER(EN7:EN229,EN7:EN229&gt;cr),3),EN7:EN229,0)+6,1))</f>
        <v>AI01.Jaccard</v>
      </c>
      <c r="EO232" s="1" t="str" cm="1">
        <f t="array" aca="1" ref="EO232" ca="1">INDIRECT(ADDRESS(MATCH(SMALL(_xlfn._xlws.FILTER(EO7:EO229,EN7:EN229&gt;cr),3),EO7:EO229,0)+6,1))</f>
        <v>CU14.Amer.CPC</v>
      </c>
      <c r="EP232" s="6" t="str" cm="1">
        <f t="array" aca="1" ref="EP232" ca="1">INDIRECT(ADDRESS(MATCH(SMALL(_xlfn._xlws.FILTER(EP7:EP229,EV7:EV229&gt;cr),3),EP7:EP229,0)+6,1))</f>
        <v>AI21.SMC</v>
      </c>
      <c r="EQ232" s="6" t="str" cm="1">
        <f t="array" aca="1" ref="EQ232" ca="1">INDIRECT(ADDRESS(MATCH(SMALL(_xlfn._xlws.FILTER(EQ7:EQ229,EV7:EV229&gt;cr),3),EQ7:EQ229,0)+6,1))</f>
        <v>AI22.ESim</v>
      </c>
      <c r="ER232" s="6" t="str" cm="1">
        <f t="array" aca="1" ref="ER232" ca="1">INDIRECT(ADDRESS(MATCH(LARGE(_xlfn._xlws.FILTER(ER7:ER229,EV7:EV229&gt;cr),3),ER7:ER229,0)+6,1))</f>
        <v>AI25.Coco</v>
      </c>
      <c r="ES232" s="6" t="str" cm="1">
        <f t="array" aca="1" ref="ES232" ca="1">INDIRECT(ADDRESS(MATCH(LARGE(_xlfn._xlws.FILTER(ES7:ES229,EV7:EV229&gt;cr),3),ES7:ES229,0)+6,1))</f>
        <v>AU01.Jaccard</v>
      </c>
      <c r="ET232" s="6" t="str" cm="1">
        <f t="array" aca="1" ref="ET232" ca="1">INDIRECT(ADDRESS(MATCH(LARGE(_xlfn._xlws.FILTER(ET7:ET229,EV7:EV229&gt;cr),3),ET7:ET229,0)+6,1))</f>
        <v>AI21.SMC</v>
      </c>
      <c r="EU232" s="6" t="str" cm="1">
        <f t="array" aca="1" ref="EU232" ca="1">INDIRECT(ADDRESS(MATCH(LARGE(_xlfn._xlws.FILTER(EU7:EU229,EV7:EV229&gt;cr),3),EU7:EU229,0)+6,1))</f>
        <v>AU25.Coco</v>
      </c>
      <c r="EV232" s="6" t="str" cm="1">
        <f t="array" aca="1" ref="EV232" ca="1">INDIRECT(ADDRESS(MATCH(LARGE(_xlfn._xlws.FILTER(EV7:EV229,EV7:EV229&gt;cr),3),EV7:EV229,0)+6,1))</f>
        <v>AI01.Jaccard</v>
      </c>
      <c r="EW232" s="6" t="str" cm="1">
        <f t="array" aca="1" ref="EW232" ca="1">INDIRECT(ADDRESS(MATCH(SMALL(_xlfn._xlws.FILTER(EW7:EW229,EV7:EV229&gt;cr),3),EW7:EW229,0)+6,1))</f>
        <v>AU18.Entropy</v>
      </c>
      <c r="EX232" s="1" t="e" cm="1" vm="1">
        <f t="array" aca="1" ref="EX232" ca="1">INDIRECT(ADDRESS(MATCH(SMALL(_xlfn._xlws.FILTER(EX7:EX229,FD7:FD229&gt;cr),3),EX7:EX229,0)+6,1))</f>
        <v>#VALUE!</v>
      </c>
      <c r="EY232" s="1" t="e" cm="1" vm="1">
        <f t="array" aca="1" ref="EY232" ca="1">INDIRECT(ADDRESS(MATCH(SMALL(_xlfn._xlws.FILTER(EY7:EY229,FD7:FD229&gt;cr),3),EY7:EY229,0)+6,1))</f>
        <v>#VALUE!</v>
      </c>
      <c r="EZ232" s="1" t="e" cm="1" vm="1">
        <f t="array" aca="1" ref="EZ232" ca="1">INDIRECT(ADDRESS(MATCH(LARGE(_xlfn._xlws.FILTER(EZ7:EZ229,FD7:FD229&gt;cr),3),EZ7:EZ229,0)+6,1))</f>
        <v>#VALUE!</v>
      </c>
      <c r="FA232" s="1" t="e" cm="1" vm="1">
        <f t="array" aca="1" ref="FA232" ca="1">INDIRECT(ADDRESS(MATCH(LARGE(_xlfn._xlws.FILTER(FA7:FA229,FD7:FD229&gt;cr),3),FA7:FA229,0)+6,1))</f>
        <v>#VALUE!</v>
      </c>
      <c r="FB232" s="1" t="e" cm="1" vm="1">
        <f t="array" aca="1" ref="FB232" ca="1">INDIRECT(ADDRESS(MATCH(LARGE(_xlfn._xlws.FILTER(FB7:FB229,FD7:FD229&gt;cr),3),FB7:FB229,0)+6,1))</f>
        <v>#VALUE!</v>
      </c>
      <c r="FC232" s="1" t="e" cm="1" vm="1">
        <f t="array" aca="1" ref="FC232" ca="1">INDIRECT(ADDRESS(MATCH(LARGE(_xlfn._xlws.FILTER(FC7:FC229,FD7:FD229&gt;cr),3),FC7:FC229,0)+6,1))</f>
        <v>#VALUE!</v>
      </c>
      <c r="FD232" s="1" t="e" cm="1" vm="1">
        <f t="array" aca="1" ref="FD232" ca="1">INDIRECT(ADDRESS(MATCH(LARGE(_xlfn._xlws.FILTER(FD7:FD229,FD7:FD229&gt;cr),3),FD7:FD229,0)+6,1))</f>
        <v>#VALUE!</v>
      </c>
      <c r="FE232" s="1" t="e" cm="1" vm="1">
        <f t="array" aca="1" ref="FE232" ca="1">INDIRECT(ADDRESS(MATCH(SMALL(_xlfn._xlws.FILTER(FE7:FE229,FD7:FD229&gt;cr),3),FE7:FE229,0)+6,1))</f>
        <v>#VALUE!</v>
      </c>
      <c r="FF232" s="6" t="e" cm="1" vm="1">
        <f t="array" aca="1" ref="FF232" ca="1">INDIRECT(ADDRESS(MATCH(SMALL(_xlfn._xlws.FILTER(FF7:FF229,FL7:FL229&gt;cr),3),FF7:FF229,0)+6,1))</f>
        <v>#VALUE!</v>
      </c>
      <c r="FG232" s="6" t="e" cm="1" vm="1">
        <f t="array" aca="1" ref="FG232" ca="1">INDIRECT(ADDRESS(MATCH(SMALL(_xlfn._xlws.FILTER(FG7:FG229,FL7:FL229&gt;cr),3),FG7:FG229,0)+6,1))</f>
        <v>#VALUE!</v>
      </c>
      <c r="FH232" s="6" t="e" cm="1" vm="1">
        <f t="array" aca="1" ref="FH232" ca="1">INDIRECT(ADDRESS(MATCH(LARGE(_xlfn._xlws.FILTER(FH7:FH229,FL7:FL229&gt;cr),3),FH7:FH229,0)+6,1))</f>
        <v>#VALUE!</v>
      </c>
      <c r="FI232" s="6" t="e" cm="1" vm="1">
        <f t="array" aca="1" ref="FI232" ca="1">INDIRECT(ADDRESS(MATCH(LARGE(_xlfn._xlws.FILTER(FI7:FI229,FL7:FL229&gt;cr),3),FI7:FI229,0)+6,1))</f>
        <v>#VALUE!</v>
      </c>
      <c r="FJ232" s="6" t="e" cm="1" vm="1">
        <f t="array" aca="1" ref="FJ232" ca="1">INDIRECT(ADDRESS(MATCH(LARGE(_xlfn._xlws.FILTER(FJ7:FJ229,FL7:FL229&gt;cr),3),FJ7:FJ229,0)+6,1))</f>
        <v>#VALUE!</v>
      </c>
      <c r="FK232" s="6" t="e" cm="1" vm="1">
        <f t="array" aca="1" ref="FK232" ca="1">INDIRECT(ADDRESS(MATCH(LARGE(_xlfn._xlws.FILTER(FK7:FK229,FL7:FL229&gt;cr),3),FK7:FK229,0)+6,1))</f>
        <v>#VALUE!</v>
      </c>
      <c r="FL232" s="6" t="e" cm="1" vm="1">
        <f t="array" aca="1" ref="FL232" ca="1">INDIRECT(ADDRESS(MATCH(LARGE(_xlfn._xlws.FILTER(FL7:FL229,FL7:FL229&gt;cr),3),FL7:FL229,0)+6,1))</f>
        <v>#VALUE!</v>
      </c>
      <c r="FM232" s="6" t="e" cm="1" vm="1">
        <f t="array" aca="1" ref="FM232" ca="1">INDIRECT(ADDRESS(MATCH(SMALL(_xlfn._xlws.FILTER(FM7:FM229,FL7:FL229&gt;cr),3),FM7:FM229,0)+6,1))</f>
        <v>#VALUE!</v>
      </c>
      <c r="FN232" s="1" t="e" cm="1" vm="1">
        <f t="array" aca="1" ref="FN232" ca="1">INDIRECT(ADDRESS(MATCH(SMALL(_xlfn._xlws.FILTER(FN7:FN229,FT7:FT229&gt;cr),3),FN7:FN229,0)+6,1))</f>
        <v>#VALUE!</v>
      </c>
      <c r="FO232" s="1" t="e" cm="1" vm="1">
        <f t="array" aca="1" ref="FO232" ca="1">INDIRECT(ADDRESS(MATCH(SMALL(_xlfn._xlws.FILTER(FO7:FO229,FT7:FT229&gt;cr),3),FO7:FO229,0)+6,1))</f>
        <v>#VALUE!</v>
      </c>
      <c r="FP232" s="1" t="e" cm="1" vm="1">
        <f t="array" aca="1" ref="FP232" ca="1">INDIRECT(ADDRESS(MATCH(LARGE(_xlfn._xlws.FILTER(FP7:FP229,FT7:FT229&gt;cr),3),FP7:FP229,0)+6,1))</f>
        <v>#VALUE!</v>
      </c>
      <c r="FQ232" s="1" t="e" cm="1" vm="1">
        <f t="array" aca="1" ref="FQ232" ca="1">INDIRECT(ADDRESS(MATCH(LARGE(_xlfn._xlws.FILTER(FQ7:FQ229,FT7:FT229&gt;cr),3),FQ7:FQ229,0)+6,1))</f>
        <v>#VALUE!</v>
      </c>
      <c r="FR232" s="1" t="e" cm="1" vm="1">
        <f t="array" aca="1" ref="FR232" ca="1">INDIRECT(ADDRESS(MATCH(LARGE(_xlfn._xlws.FILTER(FR7:FR229,FT7:FT229&gt;cr),3),FR7:FR229,0)+6,1))</f>
        <v>#VALUE!</v>
      </c>
      <c r="FS232" s="1" t="e" cm="1" vm="1">
        <f t="array" aca="1" ref="FS232" ca="1">INDIRECT(ADDRESS(MATCH(LARGE(_xlfn._xlws.FILTER(FS7:FS229,FT7:FT229&gt;cr),3),FS7:FS229,0)+6,1))</f>
        <v>#VALUE!</v>
      </c>
      <c r="FT232" s="1" t="e" cm="1" vm="1">
        <f t="array" aca="1" ref="FT232" ca="1">INDIRECT(ADDRESS(MATCH(LARGE(_xlfn._xlws.FILTER(FT7:FT229,FT7:FT229&gt;cr),3),FT7:FT229,0)+6,1))</f>
        <v>#VALUE!</v>
      </c>
      <c r="FU232" s="1" t="e" cm="1" vm="1">
        <f t="array" aca="1" ref="FU232" ca="1">INDIRECT(ADDRESS(MATCH(SMALL(_xlfn._xlws.FILTER(FU7:FU229,FT7:FT229&gt;cr),3),FU7:FU229,0)+6,1))</f>
        <v>#VALUE!</v>
      </c>
      <c r="FV232" s="6" t="str" cm="1">
        <f t="array" aca="1" ref="FV232" ca="1">INDIRECT(ADDRESS(MATCH(SMALL(_xlfn._xlws.FILTER(FV7:FV229,GB7:GB229&gt;cr),3),FV7:FV229,0)+6,1))</f>
        <v>CI01.IJ.Amer</v>
      </c>
      <c r="FW232" s="6" t="str" cm="1">
        <f t="array" aca="1" ref="FW232" ca="1">INDIRECT(ADDRESS(MATCH(SMALL(_xlfn._xlws.FILTER(FW7:FW229,GB7:GB229&gt;cr),3),FW7:FW229,0)+6,1))</f>
        <v>CI01.IJ.Amer</v>
      </c>
      <c r="FX232" s="6" t="str" cm="1">
        <f t="array" aca="1" ref="FX232" ca="1">INDIRECT(ADDRESS(MATCH(LARGE(_xlfn._xlws.FILTER(FX7:FX229,GB7:GB229&gt;cr),3),FX7:FX229,0)+6,1))</f>
        <v>CI01.IJ.Amer</v>
      </c>
      <c r="FY232" s="6" t="str" cm="1">
        <f t="array" aca="1" ref="FY232" ca="1">INDIRECT(ADDRESS(MATCH(LARGE(_xlfn._xlws.FILTER(FY7:FY229,GB7:GB229&gt;cr),3),FY7:FY229,0)+6,1))</f>
        <v>AU01.Jaccard</v>
      </c>
      <c r="FZ232" s="6" t="str" cm="1">
        <f t="array" aca="1" ref="FZ232" ca="1">INDIRECT(ADDRESS(MATCH(LARGE(_xlfn._xlws.FILTER(FZ7:FZ229,GB7:GB229&gt;cr),3),FZ7:FZ229,0)+6,1))</f>
        <v>CI01.IJ.Amer</v>
      </c>
      <c r="GA232" s="6" t="str" cm="1">
        <f t="array" aca="1" ref="GA232" ca="1">INDIRECT(ADDRESS(MATCH(LARGE(_xlfn._xlws.FILTER(GA7:GA229,GB7:GB229&gt;cr),3),GA7:GA229,0)+6,1))</f>
        <v>AI01.Jaccard</v>
      </c>
      <c r="GB232" s="6" t="str" cm="1">
        <f t="array" aca="1" ref="GB232" ca="1">INDIRECT(ADDRESS(MATCH(LARGE(_xlfn._xlws.FILTER(GB7:GB229,GB7:GB229&gt;cr),3),GB7:GB229,0)+6,1))</f>
        <v>AI01.Jaccard</v>
      </c>
      <c r="GC232" s="6" t="str" cm="1">
        <f t="array" aca="1" ref="GC232" ca="1">INDIRECT(ADDRESS(MATCH(SMALL(_xlfn._xlws.FILTER(GC7:GC229,GB7:GB229&gt;cr),3),GC7:GC229,0)+6,1))</f>
        <v>BU02.CosineJ</v>
      </c>
      <c r="GD232" s="1" t="e" cm="1" vm="1">
        <f t="array" aca="1" ref="GD232" ca="1">INDIRECT(ADDRESS(MATCH(SMALL(_xlfn._xlws.FILTER(GD7:GD229,GJ7:GJ229&gt;cr),3),GD7:GD229,0)+6,1))</f>
        <v>#VALUE!</v>
      </c>
      <c r="GE232" s="1" t="e" cm="1" vm="1">
        <f t="array" aca="1" ref="GE232" ca="1">INDIRECT(ADDRESS(MATCH(SMALL(_xlfn._xlws.FILTER(GE7:GE229,GJ7:GJ229&gt;cr),3),GE7:GE229,0)+6,1))</f>
        <v>#VALUE!</v>
      </c>
      <c r="GF232" s="1" t="e" cm="1" vm="1">
        <f t="array" aca="1" ref="GF232" ca="1">INDIRECT(ADDRESS(MATCH(LARGE(_xlfn._xlws.FILTER(GF7:GF229,GJ7:GJ229&gt;cr),3),GF7:GF229,0)+6,1))</f>
        <v>#VALUE!</v>
      </c>
      <c r="GG232" s="1" t="e" cm="1" vm="1">
        <f t="array" aca="1" ref="GG232" ca="1">INDIRECT(ADDRESS(MATCH(LARGE(_xlfn._xlws.FILTER(GG7:GG229,GJ7:GJ229&gt;cr),3),GG7:GG229,0)+6,1))</f>
        <v>#VALUE!</v>
      </c>
      <c r="GH232" s="1" t="e" cm="1" vm="1">
        <f t="array" aca="1" ref="GH232" ca="1">INDIRECT(ADDRESS(MATCH(LARGE(_xlfn._xlws.FILTER(GH7:GH229,GJ7:GJ229&gt;cr),3),GH7:GH229,0)+6,1))</f>
        <v>#VALUE!</v>
      </c>
      <c r="GI232" s="1" t="e" cm="1" vm="1">
        <f t="array" aca="1" ref="GI232" ca="1">INDIRECT(ADDRESS(MATCH(LARGE(_xlfn._xlws.FILTER(GI7:GI229,GJ7:GJ229&gt;cr),3),GI7:GI229,0)+6,1))</f>
        <v>#VALUE!</v>
      </c>
      <c r="GJ232" s="1" t="e" cm="1" vm="1">
        <f t="array" aca="1" ref="GJ232" ca="1">INDIRECT(ADDRESS(MATCH(LARGE(_xlfn._xlws.FILTER(GJ7:GJ229,GJ7:GJ229&gt;cr),3),GJ7:GJ229,0)+6,1))</f>
        <v>#VALUE!</v>
      </c>
      <c r="GK232" s="1" t="e" cm="1" vm="1">
        <f t="array" aca="1" ref="GK232" ca="1">INDIRECT(ADDRESS(MATCH(SMALL(_xlfn._xlws.FILTER(GK7:GK229,GJ7:GJ229&gt;cr),3),GK7:GK229,0)+6,1))</f>
        <v>#VALUE!</v>
      </c>
      <c r="GL232" s="6" t="e" cm="1" vm="1">
        <f t="array" aca="1" ref="GL232" ca="1">INDIRECT(ADDRESS(MATCH(SMALL(_xlfn._xlws.FILTER(GL7:GL229,GR7:GR229&gt;cr),3),GL7:GL229,0)+6,1))</f>
        <v>#VALUE!</v>
      </c>
      <c r="GM232" s="6" t="e" cm="1" vm="1">
        <f t="array" aca="1" ref="GM232" ca="1">INDIRECT(ADDRESS(MATCH(SMALL(_xlfn._xlws.FILTER(GM7:GM229,GR7:GR229&gt;cr),3),GM7:GM229,0)+6,1))</f>
        <v>#VALUE!</v>
      </c>
      <c r="GN232" s="6" t="e" cm="1" vm="1">
        <f t="array" aca="1" ref="GN232" ca="1">INDIRECT(ADDRESS(MATCH(LARGE(_xlfn._xlws.FILTER(GN7:GN229,GR7:GR229&gt;cr),3),GN7:GN229,0)+6,1))</f>
        <v>#VALUE!</v>
      </c>
      <c r="GO232" s="6" t="e" cm="1" vm="1">
        <f t="array" aca="1" ref="GO232" ca="1">INDIRECT(ADDRESS(MATCH(LARGE(_xlfn._xlws.FILTER(GO7:GO229,GR7:GR229&gt;cr),3),GO7:GO229,0)+6,1))</f>
        <v>#VALUE!</v>
      </c>
      <c r="GP232" s="6" t="e" cm="1" vm="1">
        <f t="array" aca="1" ref="GP232" ca="1">INDIRECT(ADDRESS(MATCH(LARGE(_xlfn._xlws.FILTER(GP7:GP229,GR7:GR229&gt;cr),3),GP7:GP229,0)+6,1))</f>
        <v>#VALUE!</v>
      </c>
      <c r="GQ232" s="6" t="e" cm="1" vm="1">
        <f t="array" aca="1" ref="GQ232" ca="1">INDIRECT(ADDRESS(MATCH(LARGE(_xlfn._xlws.FILTER(GQ7:GQ229,GR7:GR229&gt;cr),3),GQ7:GQ229,0)+6,1))</f>
        <v>#VALUE!</v>
      </c>
      <c r="GR232" s="6" t="e" cm="1" vm="1">
        <f t="array" aca="1" ref="GR232" ca="1">INDIRECT(ADDRESS(MATCH(LARGE(_xlfn._xlws.FILTER(GR7:GR229,GR7:GR229&gt;cr),3),GR7:GR229,0)+6,1))</f>
        <v>#VALUE!</v>
      </c>
      <c r="GS232" s="6" t="e" cm="1" vm="1">
        <f t="array" aca="1" ref="GS232" ca="1">INDIRECT(ADDRESS(MATCH(SMALL(_xlfn._xlws.FILTER(GS7:GS229,GR7:GR229&gt;cr),3),GS7:GS229,0)+6,1))</f>
        <v>#VALUE!</v>
      </c>
      <c r="GT232" s="1" t="e" cm="1" vm="1">
        <f t="array" aca="1" ref="GT232" ca="1">INDIRECT(ADDRESS(MATCH(SMALL(_xlfn._xlws.FILTER(GT7:GT229,GZ7:GZ229&gt;cr),3),GT7:GT229,0)+6,1))</f>
        <v>#VALUE!</v>
      </c>
      <c r="GU232" s="1" t="e" cm="1" vm="1">
        <f t="array" aca="1" ref="GU232" ca="1">INDIRECT(ADDRESS(MATCH(SMALL(_xlfn._xlws.FILTER(GU7:GU229,GZ7:GZ229&gt;cr),3),GU7:GU229,0)+6,1))</f>
        <v>#VALUE!</v>
      </c>
      <c r="GV232" s="1" t="e" cm="1" vm="1">
        <f t="array" aca="1" ref="GV232" ca="1">INDIRECT(ADDRESS(MATCH(LARGE(_xlfn._xlws.FILTER(GV7:GV229,GZ7:GZ229&gt;cr),3),GV7:GV229,0)+6,1))</f>
        <v>#VALUE!</v>
      </c>
      <c r="GW232" s="1" t="e" cm="1" vm="1">
        <f t="array" aca="1" ref="GW232" ca="1">INDIRECT(ADDRESS(MATCH(LARGE(_xlfn._xlws.FILTER(GW7:GW229,GZ7:GZ229&gt;cr),3),GW7:GW229,0)+6,1))</f>
        <v>#VALUE!</v>
      </c>
      <c r="GX232" s="1" t="e" cm="1" vm="1">
        <f t="array" aca="1" ref="GX232" ca="1">INDIRECT(ADDRESS(MATCH(LARGE(_xlfn._xlws.FILTER(GX7:GX229,GZ7:GZ229&gt;cr),3),GX7:GX229,0)+6,1))</f>
        <v>#VALUE!</v>
      </c>
      <c r="GY232" s="1" t="e" cm="1" vm="1">
        <f t="array" aca="1" ref="GY232" ca="1">INDIRECT(ADDRESS(MATCH(LARGE(_xlfn._xlws.FILTER(GY7:GY229,GZ7:GZ229&gt;cr),3),GY7:GY229,0)+6,1))</f>
        <v>#VALUE!</v>
      </c>
      <c r="GZ232" s="1" t="e" cm="1" vm="1">
        <f t="array" aca="1" ref="GZ232" ca="1">INDIRECT(ADDRESS(MATCH(LARGE(_xlfn._xlws.FILTER(GZ7:GZ229,GZ7:GZ229&gt;cr),3),GZ7:GZ229,0)+6,1))</f>
        <v>#VALUE!</v>
      </c>
      <c r="HA232" s="1" t="e" cm="1" vm="1">
        <f t="array" aca="1" ref="HA232" ca="1">INDIRECT(ADDRESS(MATCH(SMALL(_xlfn._xlws.FILTER(HA7:HA229,GZ7:GZ229&gt;cr),3),HA7:HA229,0)+6,1))</f>
        <v>#VALUE!</v>
      </c>
      <c r="HB232" s="6" t="e" cm="1" vm="1">
        <f t="array" aca="1" ref="HB232" ca="1">INDIRECT(ADDRESS(MATCH(SMALL(_xlfn._xlws.FILTER(HB7:HB229,HH7:HH229&gt;cr),3),HB7:HB229,0)+6,1))</f>
        <v>#VALUE!</v>
      </c>
      <c r="HC232" s="6" t="e" cm="1" vm="1">
        <f t="array" aca="1" ref="HC232" ca="1">INDIRECT(ADDRESS(MATCH(SMALL(_xlfn._xlws.FILTER(HC7:HC229,HH7:HH229&gt;cr),3),HC7:HC229,0)+6,1))</f>
        <v>#VALUE!</v>
      </c>
      <c r="HD232" s="6" t="e" cm="1" vm="1">
        <f t="array" aca="1" ref="HD232" ca="1">INDIRECT(ADDRESS(MATCH(LARGE(_xlfn._xlws.FILTER(HD7:HD229,HH7:HH229&gt;cr),3),HD7:HD229,0)+6,1))</f>
        <v>#VALUE!</v>
      </c>
      <c r="HE232" s="6" t="e" cm="1" vm="1">
        <f t="array" aca="1" ref="HE232" ca="1">INDIRECT(ADDRESS(MATCH(LARGE(_xlfn._xlws.FILTER(HE7:HE229,HH7:HH229&gt;cr),3),HE7:HE229,0)+6,1))</f>
        <v>#VALUE!</v>
      </c>
      <c r="HF232" s="6" t="e" cm="1" vm="1">
        <f t="array" aca="1" ref="HF232" ca="1">INDIRECT(ADDRESS(MATCH(LARGE(_xlfn._xlws.FILTER(HF7:HF229,HH7:HH229&gt;cr),3),HF7:HF229,0)+6,1))</f>
        <v>#VALUE!</v>
      </c>
      <c r="HG232" s="6" t="e" cm="1" vm="1">
        <f t="array" aca="1" ref="HG232" ca="1">INDIRECT(ADDRESS(MATCH(LARGE(_xlfn._xlws.FILTER(HG7:HG229,HH7:HH229&gt;cr),3),HG7:HG229,0)+6,1))</f>
        <v>#VALUE!</v>
      </c>
      <c r="HH232" s="6" t="e" cm="1" vm="1">
        <f t="array" aca="1" ref="HH232" ca="1">INDIRECT(ADDRESS(MATCH(LARGE(_xlfn._xlws.FILTER(HH7:HH229,HH7:HH229&gt;cr),3),HH7:HH229,0)+6,1))</f>
        <v>#VALUE!</v>
      </c>
      <c r="HI232" s="6" t="e" cm="1" vm="1">
        <f t="array" aca="1" ref="HI232" ca="1">INDIRECT(ADDRESS(MATCH(SMALL(_xlfn._xlws.FILTER(HI7:HI229,HH7:HH229&gt;cr),3),HI7:HI229,0)+6,1))</f>
        <v>#VALUE!</v>
      </c>
      <c r="HJ232" s="1" t="e" cm="1" vm="1">
        <f t="array" aca="1" ref="HJ232" ca="1">INDIRECT(ADDRESS(MATCH(SMALL(_xlfn._xlws.FILTER(HJ7:HJ229,HP7:HP229&gt;cr),3),HJ7:HJ229,0)+6,1))</f>
        <v>#VALUE!</v>
      </c>
      <c r="HK232" s="1" t="e" cm="1" vm="1">
        <f t="array" aca="1" ref="HK232" ca="1">INDIRECT(ADDRESS(MATCH(SMALL(_xlfn._xlws.FILTER(HK7:HK229,HP7:HP229&gt;cr),3),HK7:HK229,0)+6,1))</f>
        <v>#VALUE!</v>
      </c>
      <c r="HL232" s="1" t="e" cm="1" vm="1">
        <f t="array" aca="1" ref="HL232" ca="1">INDIRECT(ADDRESS(MATCH(LARGE(_xlfn._xlws.FILTER(HL7:HL229,HP7:HP229&gt;cr),3),HL7:HL229,0)+6,1))</f>
        <v>#VALUE!</v>
      </c>
      <c r="HM232" s="1" t="e" cm="1" vm="1">
        <f t="array" aca="1" ref="HM232" ca="1">INDIRECT(ADDRESS(MATCH(LARGE(_xlfn._xlws.FILTER(HM7:HM229,HP7:HP229&gt;cr),3),HM7:HM229,0)+6,1))</f>
        <v>#VALUE!</v>
      </c>
      <c r="HN232" s="1" t="e" cm="1" vm="1">
        <f t="array" aca="1" ref="HN232" ca="1">INDIRECT(ADDRESS(MATCH(LARGE(_xlfn._xlws.FILTER(HN7:HN229,HP7:HP229&gt;cr),3),HN7:HN229,0)+6,1))</f>
        <v>#VALUE!</v>
      </c>
      <c r="HO232" s="1" t="e" cm="1" vm="1">
        <f t="array" aca="1" ref="HO232" ca="1">INDIRECT(ADDRESS(MATCH(LARGE(_xlfn._xlws.FILTER(HO7:HO229,HP7:HP229&gt;cr),3),HO7:HO229,0)+6,1))</f>
        <v>#VALUE!</v>
      </c>
      <c r="HP232" s="1" t="e" cm="1" vm="1">
        <f t="array" aca="1" ref="HP232" ca="1">INDIRECT(ADDRESS(MATCH(LARGE(_xlfn._xlws.FILTER(HP7:HP229,HP7:HP229&gt;cr),3),HP7:HP229,0)+6,1))</f>
        <v>#VALUE!</v>
      </c>
      <c r="HQ232" s="1" t="e" cm="1" vm="1">
        <f t="array" aca="1" ref="HQ232" ca="1">INDIRECT(ADDRESS(MATCH(SMALL(_xlfn._xlws.FILTER(HQ7:HQ229,HP7:HP229&gt;cr),3),HQ7:HQ229,0)+6,1))</f>
        <v>#VALUE!</v>
      </c>
      <c r="HR232" s="6" t="e" cm="1" vm="1">
        <f t="array" aca="1" ref="HR232" ca="1">INDIRECT(ADDRESS(MATCH(SMALL(_xlfn._xlws.FILTER(HR7:HR229,HX7:HX229&gt;cr),3),HR7:HR229,0)+6,1))</f>
        <v>#VALUE!</v>
      </c>
      <c r="HS232" s="6" t="e" cm="1" vm="1">
        <f t="array" aca="1" ref="HS232" ca="1">INDIRECT(ADDRESS(MATCH(SMALL(_xlfn._xlws.FILTER(HS7:HS229,HX7:HX229&gt;cr),3),HS7:HS229,0)+6,1))</f>
        <v>#VALUE!</v>
      </c>
      <c r="HT232" s="6" t="e" cm="1" vm="1">
        <f t="array" aca="1" ref="HT232" ca="1">INDIRECT(ADDRESS(MATCH(LARGE(_xlfn._xlws.FILTER(HT7:HT229,HX7:HX229&gt;cr),3),HT7:HT229,0)+6,1))</f>
        <v>#VALUE!</v>
      </c>
      <c r="HU232" s="6" t="e" cm="1" vm="1">
        <f t="array" aca="1" ref="HU232" ca="1">INDIRECT(ADDRESS(MATCH(LARGE(_xlfn._xlws.FILTER(HU7:HU229,HX7:HX229&gt;cr),3),HU7:HU229,0)+6,1))</f>
        <v>#VALUE!</v>
      </c>
      <c r="HV232" s="6" t="e" cm="1" vm="1">
        <f t="array" aca="1" ref="HV232" ca="1">INDIRECT(ADDRESS(MATCH(LARGE(_xlfn._xlws.FILTER(HV7:HV229,HX7:HX229&gt;cr),3),HV7:HV229,0)+6,1))</f>
        <v>#VALUE!</v>
      </c>
      <c r="HW232" s="6" t="e" cm="1" vm="1">
        <f t="array" aca="1" ref="HW232" ca="1">INDIRECT(ADDRESS(MATCH(LARGE(_xlfn._xlws.FILTER(HW7:HW229,HX7:HX229&gt;cr),3),HW7:HW229,0)+6,1))</f>
        <v>#VALUE!</v>
      </c>
      <c r="HX232" s="6" t="e" cm="1" vm="1">
        <f t="array" aca="1" ref="HX232" ca="1">INDIRECT(ADDRESS(MATCH(LARGE(_xlfn._xlws.FILTER(HX7:HX229,HX7:HX229&gt;cr),3),HX7:HX229,0)+6,1))</f>
        <v>#VALUE!</v>
      </c>
      <c r="HY232" s="6" t="e" cm="1" vm="1">
        <f t="array" aca="1" ref="HY232" ca="1">INDIRECT(ADDRESS(MATCH(SMALL(_xlfn._xlws.FILTER(HY7:HY229,HX7:HX229&gt;cr),3),HY7:HY229,0)+6,1))</f>
        <v>#VALUE!</v>
      </c>
      <c r="HZ232" s="1" t="e" cm="1" vm="1">
        <f t="array" aca="1" ref="HZ232" ca="1">INDIRECT(ADDRESS(MATCH(SMALL(_xlfn._xlws.FILTER(HZ7:HZ229,IF7:IF229&gt;cr),3),HZ7:HZ229,0)+6,1))</f>
        <v>#VALUE!</v>
      </c>
      <c r="IA232" s="1" t="e" cm="1" vm="1">
        <f t="array" aca="1" ref="IA232" ca="1">INDIRECT(ADDRESS(MATCH(SMALL(_xlfn._xlws.FILTER(IA7:IA229,IF7:IF229&gt;cr),3),IA7:IA229,0)+6,1))</f>
        <v>#VALUE!</v>
      </c>
      <c r="IB232" s="1" t="e" cm="1" vm="1">
        <f t="array" aca="1" ref="IB232" ca="1">INDIRECT(ADDRESS(MATCH(LARGE(_xlfn._xlws.FILTER(IB7:IB229,IF7:IF229&gt;cr),3),IB7:IB229,0)+6,1))</f>
        <v>#VALUE!</v>
      </c>
      <c r="IC232" s="1" t="e" cm="1" vm="1">
        <f t="array" aca="1" ref="IC232" ca="1">INDIRECT(ADDRESS(MATCH(LARGE(_xlfn._xlws.FILTER(IC7:IC229,IF7:IF229&gt;cr),3),IC7:IC229,0)+6,1))</f>
        <v>#VALUE!</v>
      </c>
      <c r="ID232" s="1" t="e" cm="1" vm="1">
        <f t="array" aca="1" ref="ID232" ca="1">INDIRECT(ADDRESS(MATCH(LARGE(_xlfn._xlws.FILTER(ID7:ID229,IF7:IF229&gt;cr),3),ID7:ID229,0)+6,1))</f>
        <v>#VALUE!</v>
      </c>
      <c r="IE232" s="1" t="e" cm="1" vm="1">
        <f t="array" aca="1" ref="IE232" ca="1">INDIRECT(ADDRESS(MATCH(LARGE(_xlfn._xlws.FILTER(IE7:IE229,IF7:IF229&gt;cr),3),IE7:IE229,0)+6,1))</f>
        <v>#VALUE!</v>
      </c>
      <c r="IF232" s="1" t="e" cm="1" vm="1">
        <f t="array" aca="1" ref="IF232" ca="1">INDIRECT(ADDRESS(MATCH(LARGE(_xlfn._xlws.FILTER(IF7:IF229,IF7:IF229&gt;cr),3),IF7:IF229,0)+6,1))</f>
        <v>#VALUE!</v>
      </c>
      <c r="IG232" s="1" t="e" cm="1" vm="1">
        <f t="array" aca="1" ref="IG232" ca="1">INDIRECT(ADDRESS(MATCH(SMALL(_xlfn._xlws.FILTER(IG7:IG229,IF7:IF229&gt;cr),3),IG7:IG229,0)+6,1))</f>
        <v>#VALUE!</v>
      </c>
      <c r="IH232" s="9" t="str" cm="1">
        <f t="array" aca="1" ref="IH232" ca="1">INDIRECT(ADDRESS(MATCH(SMALL(_xlfn.LET(_xlpm.x,IF(ISNUMBER(IH7:IH229),IH7:IH229),_xlpm.y,IF(ISNUMBER(IN7:IN229),IN7:IN229),_xlfn._xlws.FILTER(_xlpm.x,_xlpm.y&gt;cr)),3),IH7:IH229,0)+6,1))</f>
        <v>BI03.IPC</v>
      </c>
      <c r="II232" s="9" t="str" cm="1">
        <f t="array" aca="1" ref="II232" ca="1">INDIRECT(ADDRESS(MATCH(SMALL(_xlfn.LET(_xlpm.x,IF(ISNUMBER(II7:II229),II7:II229),_xlpm.y,IF(ISNUMBER(IN7:IN229),IN7:IN229),_xlfn._xlws.FILTER(_xlpm.x,_xlpm.y&gt;cr)),3),II7:II229,0)+6,1))</f>
        <v>BI22.ZSim</v>
      </c>
      <c r="IJ232" s="9" t="str" cm="1">
        <f t="array" aca="1" ref="IJ232" ca="1">INDIRECT(ADDRESS(MATCH(LARGE(_xlfn.LET(_xlpm.x,IF(ISNUMBER(IJ7:IJ229),IJ7:IJ229),_xlpm.y,IF(ISNUMBER(IN7:IN229),IN7:IN229),_xlfn._xlws.FILTER(_xlpm.x,_xlpm.y&gt;cr)),3),IJ7:IJ229,0)+6,1))</f>
        <v>CI14.SMD.PSS</v>
      </c>
      <c r="IK232" s="9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9" t="str" cm="1">
        <f t="array" aca="1" ref="IL232" ca="1">INDIRECT(ADDRESS(MATCH(LARGE(_xlfn.LET(_xlpm.x,IF(ISNUMBER(IL7:IL229),IL7:IL229),_xlpm.y,IF(ISNUMBER(IN7:IN229),IN7:IN229),_xlfn._xlws.FILTER(_xlpm.x,_xlpm.y&gt;cr)),3),IL7:IL229,0)+6,1))</f>
        <v>BI16.TAEven</v>
      </c>
      <c r="IM232" s="9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9" t="str" cm="1">
        <f t="array" aca="1" ref="IN232" ca="1">INDIRECT(ADDRESS(MATCH(LARGE(_xlfn.LET(_xlpm.x,IF(ISNUMBER(IN7:IN229),IN7:IN229),_xlpm.y,IF(ISNUMBER(IN7:IN229),IN7:IN229),_xlfn._xlws.FILTER(_xlpm.x,_xlpm.y&gt;cr)),3),IN7:IN229,0)+6,1))</f>
        <v>BI03.IPC</v>
      </c>
      <c r="IO232" s="9" t="str" cm="1">
        <f t="array" aca="1" ref="IO232" ca="1">INDIRECT(ADDRESS(MATCH(SMALL(_xlfn.LET(_xlpm.x,IF(ISNUMBER(IO7:IO229),IO7:IO229),_xlpm.y,IF(ISNUMBER(IN7:IN229),IN7:IN229),_xlfn._xlws.FILTER(_xlpm.x,_xlpm.y&gt;cr)),3),IO7:IO229,0)+6,1))</f>
        <v>BU07.NHMS.SMD</v>
      </c>
      <c r="IP232" s="1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1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1" t="str" cm="1">
        <f t="array" aca="1" ref="IR232" ca="1">INDEX(_xlfn._xlws.FILTER(IR7:IR229,ISTEXT(IR7:IR229)),MODE(MATCH(_xlfn._xlws.FILTER(IR7:IR229,ISTEXT(IR7:IR229)),_xlfn._xlws.FILTER(IR7:IR229,ISTEXT(IR7:IR229)),0)))</f>
        <v>k=20, r=0.1</v>
      </c>
      <c r="IS232" s="1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1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1" t="str" cm="1">
        <f t="array" aca="1" ref="IU232" ca="1">INDEX(_xlfn._xlws.FILTER(IU7:IU229,ISTEXT(IU7:IU229)),MODE(MATCH(_xlfn._xlws.FILTER(IU7:IU229,ISTEXT(IU7:IU229)),_xlfn._xlws.FILTER(IU7:IU229,ISTEXT(IU7:IU229)),0)))</f>
        <v>k=20, r=0.1</v>
      </c>
      <c r="IV232" s="1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1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x14ac:dyDescent="0.2">
      <c r="A233" s="7" t="s">
        <v>236</v>
      </c>
      <c r="B233" s="6" t="str" cm="1">
        <f t="array" aca="1" ref="B233" ca="1">INDIRECT(ADDRESS(MATCH(SMALL(_xlfn._xlws.FILTER(B7:B229,H7:H229&gt;0.5),4),B7:B229,0)+6,1))</f>
        <v>CI14.SMD.EMX1</v>
      </c>
      <c r="C233" s="6" t="str" cm="1">
        <f t="array" aca="1" ref="C233" ca="1">INDIRECT(ADDRESS(MATCH(SMALL(_xlfn._xlws.FILTER(C7:C229,H7:H229&gt;0.5),4),C7:C229,0)+6,1))</f>
        <v>CI14.SMD.EMX1</v>
      </c>
      <c r="D233" s="6" t="str" cm="1">
        <f t="array" aca="1" ref="D233" ca="1">INDIRECT(ADDRESS(MATCH(LARGE(_xlfn._xlws.FILTER(D7:D229,H7:H229&gt;0.5),4),D7:D229,0)+6,1))</f>
        <v>BI03.PearsonJ</v>
      </c>
      <c r="E233" s="6" t="str" cm="1">
        <f t="array" aca="1" ref="E233" ca="1">INDIRECT(ADDRESS(MATCH(LARGE(_xlfn._xlws.FILTER(E7:E229,H7:H229&gt;0.5),4),E7:E229,0)+6,1))</f>
        <v>AU15.NNSM</v>
      </c>
      <c r="F233" s="6" t="str" cm="1">
        <f t="array" aca="1" ref="F233" ca="1">INDIRECT(ADDRESS(MATCH(LARGE(_xlfn._xlws.FILTER(F7:F229,H7:H229&gt;0.5),4),F7:F229,0)+6,1))</f>
        <v>CI01.IJ.Amer</v>
      </c>
      <c r="G233" s="6" t="e" cm="1">
        <f t="array" aca="1" ref="G233" ca="1">INDIRECT(ADDRESS(MATCH(LARGE(_xlfn._xlws.FILTER(G7:G229,H7:H229&gt;0.5),4),G7:G229,0)+6,1))</f>
        <v>#NUM!</v>
      </c>
      <c r="H233" s="6" t="str" cm="1">
        <f t="array" aca="1" ref="H233" ca="1">INDIRECT(ADDRESS(MATCH(LARGE(_xlfn._xlws.FILTER(H7:H229,H7:H229&gt;0.5),4),H7:H229,0)+6,1))</f>
        <v>AI01.Jaccard</v>
      </c>
      <c r="I233" s="6" t="str" cm="1">
        <f t="array" aca="1" ref="I233" ca="1">INDIRECT(ADDRESS(MATCH(SMALL(_xlfn._xlws.FILTER(I7:I229,H7:H229&gt;0.5),4),I7:I229,0)+6,1))</f>
        <v>CU01.IJ.Pearson</v>
      </c>
      <c r="J233" s="1" t="str" cm="1">
        <f t="array" aca="1" ref="J233" ca="1">INDIRECT(ADDRESS(MATCH(SMALL(_xlfn._xlws.FILTER(J7:J229,P7:P229&gt;cr),4),J7:J229,0)+6,1))</f>
        <v>CI14.SMD.EMX1</v>
      </c>
      <c r="K233" s="1" t="str" cm="1">
        <f t="array" aca="1" ref="K233" ca="1">INDIRECT(ADDRESS(MATCH(SMALL(_xlfn._xlws.FILTER(K7:K229,P7:P229&gt;cr),4),K7:K229,0)+6,1))</f>
        <v>CI14.Amer.EMX1</v>
      </c>
      <c r="L233" s="1" t="str" cm="1">
        <f t="array" aca="1" ref="L233" ca="1">INDIRECT(ADDRESS(MATCH(LARGE(_xlfn._xlws.FILTER(L7:L229,P7:P229&gt;cr),4),L7:L229,0)+6,1))</f>
        <v>BI07.PSSJ</v>
      </c>
      <c r="M233" s="1" t="str" cm="1">
        <f t="array" aca="1" ref="M233" ca="1">INDIRECT(ADDRESS(MATCH(LARGE(_xlfn._xlws.FILTER(M7:M229,P7:P229&gt;cr),4),M7:M229,0)+6,1))</f>
        <v>CU14.Amer.EMX1</v>
      </c>
      <c r="N233" s="1" t="str" cm="1">
        <f t="array" aca="1" ref="N233" ca="1">INDIRECT(ADDRESS(MATCH(LARGE(_xlfn._xlws.FILTER(N7:N229,P7:P229&gt;cr),4),N7:N229,0)+6,1))</f>
        <v>CI01.IJ.Amer</v>
      </c>
      <c r="O233" s="1" t="e" cm="1">
        <f t="array" aca="1" ref="O233" ca="1">INDIRECT(ADDRESS(MATCH(LARGE(_xlfn._xlws.FILTER(O7:O229,P7:P229&gt;cr),4),O7:O229,0)+6,1))</f>
        <v>#NUM!</v>
      </c>
      <c r="P233" s="1" t="str" cm="1">
        <f t="array" aca="1" ref="P233" ca="1">INDIRECT(ADDRESS(MATCH(LARGE(_xlfn._xlws.FILTER(P7:P229,P7:P229&gt;cr),4),P7:P229,0)+6,1))</f>
        <v>AI01.Jaccard</v>
      </c>
      <c r="Q233" s="1" t="str" cm="1">
        <f t="array" aca="1" ref="Q233" ca="1">INDIRECT(ADDRESS(MATCH(SMALL(_xlfn._xlws.FILTER(Q7:Q229,P7:P229&gt;cr),4),Q7:Q229,0)+6,1))</f>
        <v>CU14.Amer.CPC</v>
      </c>
      <c r="R233" s="6" t="str" cm="1">
        <f t="array" aca="1" ref="R233" ca="1">INDIRECT(ADDRESS(MATCH(SMALL(_xlfn._xlws.FILTER(R7:R229,X7:X229&gt;cr),4),R7:R229,0)+6,1))</f>
        <v>CI14.SMD.EMX1</v>
      </c>
      <c r="S233" s="6" t="str" cm="1">
        <f t="array" aca="1" ref="S233" ca="1">INDIRECT(ADDRESS(MATCH(SMALL(_xlfn._xlws.FILTER(S7:S229,X7:X229&gt;cr),4),S7:S229,0)+6,1))</f>
        <v>CI14.Amer.EMX1</v>
      </c>
      <c r="T233" s="6" t="str" cm="1">
        <f t="array" aca="1" ref="T233" ca="1">INDIRECT(ADDRESS(MATCH(LARGE(_xlfn._xlws.FILTER(T7:T229,X7:X229&gt;cr),4),T7:T229,0)+6,1))</f>
        <v>CI14.Amer.EMX5</v>
      </c>
      <c r="U233" s="6" t="str" cm="1">
        <f t="array" aca="1" ref="U233" ca="1">INDIRECT(ADDRESS(MATCH(LARGE(_xlfn._xlws.FILTER(U7:U229,X7:X229&gt;cr),4),U7:U229,0)+6,1))</f>
        <v>CU14.SMD.NNSM</v>
      </c>
      <c r="V233" s="6" t="str" cm="1">
        <f t="array" aca="1" ref="V233" ca="1">INDIRECT(ADDRESS(MATCH(LARGE(_xlfn._xlws.FILTER(V7:V229,X7:X229&gt;cr),4),V7:V229,0)+6,1))</f>
        <v>CI01.IJ.Amer</v>
      </c>
      <c r="W233" s="6" t="str" cm="1">
        <f t="array" aca="1" ref="W233" ca="1">INDIRECT(ADDRESS(MATCH(LARGE(_xlfn._xlws.FILTER(W7:W229,X7:X229&gt;cr),4),W7:W229,0)+6,1))</f>
        <v>CI14.SMD.NNSM</v>
      </c>
      <c r="X233" s="6" t="str" cm="1">
        <f t="array" aca="1" ref="X233" ca="1">INDIRECT(ADDRESS(MATCH(LARGE(_xlfn._xlws.FILTER(X7:X229,X7:X229&gt;cr),4),X7:X229,0)+6,1))</f>
        <v>AI01.Jaccard</v>
      </c>
      <c r="Y233" s="6" t="str" cm="1">
        <f t="array" aca="1" ref="Y233" ca="1">INDIRECT(ADDRESS(MATCH(SMALL(_xlfn._xlws.FILTER(Y7:Y229,X7:X229&gt;cr),4),Y7:Y229,0)+6,1))</f>
        <v>CU14.SMD.QTI</v>
      </c>
      <c r="Z233" s="1" t="str" cm="1">
        <f t="array" aca="1" ref="Z233" ca="1">INDIRECT(ADDRESS(MATCH(SMALL(_xlfn._xlws.FILTER(Z7:Z229,AF7:AF229&gt;cr),4),Z7:Z229,0)+6,1))</f>
        <v>CI14.Amer.EMX5</v>
      </c>
      <c r="AA233" s="1" t="str" cm="1">
        <f t="array" aca="1" ref="AA233" ca="1">INDIRECT(ADDRESS(MATCH(SMALL(_xlfn._xlws.FILTER(AA7:AA229,AF7:AF229&gt;cr),4),AA7:AA229,0)+6,1))</f>
        <v>AI05.SRC</v>
      </c>
      <c r="AB233" s="1" t="str" cm="1">
        <f t="array" aca="1" ref="AB233" ca="1">INDIRECT(ADDRESS(MATCH(LARGE(_xlfn._xlws.FILTER(AB7:AB229,AF7:AF229&gt;cr),4),AB7:AB229,0)+6,1))</f>
        <v>AI07.PSS</v>
      </c>
      <c r="AC233" s="1" t="str" cm="1">
        <f t="array" aca="1" ref="AC233" ca="1">INDIRECT(ADDRESS(MATCH(LARGE(_xlfn._xlws.FILTER(AC7:AC229,AF7:AF229&gt;cr),4),AC7:AC229,0)+6,1))</f>
        <v>BU02.CosineJ</v>
      </c>
      <c r="AD233" s="1" t="str" cm="1">
        <f t="array" aca="1" ref="AD233" ca="1">INDIRECT(ADDRESS(MATCH(LARGE(_xlfn._xlws.FILTER(AD7:AD229,AF7:AF229&gt;cr),4),AD7:AD229,0)+6,1))</f>
        <v>BI14.Amer</v>
      </c>
      <c r="AE233" s="1" t="e" cm="1">
        <f t="array" aca="1" ref="AE233" ca="1">INDIRECT(ADDRESS(MATCH(LARGE(_xlfn._xlws.FILTER(AE7:AE229,AF7:AF229&gt;cr),4),AE7:AE229,0)+6,1))</f>
        <v>#NUM!</v>
      </c>
      <c r="AF233" s="1" t="str" cm="1">
        <f t="array" aca="1" ref="AF233" ca="1">INDIRECT(ADDRESS(MATCH(LARGE(_xlfn._xlws.FILTER(AF7:AF229,AF7:AF229&gt;cr),4),AF7:AF229,0)+6,1))</f>
        <v>AI01.Jaccard</v>
      </c>
      <c r="AG233" s="1" t="str" cm="1">
        <f t="array" aca="1" ref="AG233" ca="1">INDIRECT(ADDRESS(MATCH(SMALL(_xlfn._xlws.FILTER(AG7:AG229,AF7:AF229&gt;cr),4),AG7:AG229,0)+6,1))</f>
        <v>BU10.TMJ</v>
      </c>
      <c r="AH233" s="6" t="str" cm="1">
        <f t="array" aca="1" ref="AH233" ca="1">INDIRECT(ADDRESS(MATCH(SMALL(_xlfn._xlws.FILTER(AH7:AH229,AN7:AN229&gt;cr),4),AH7:AH229,0)+6,1))</f>
        <v>AI26.URP</v>
      </c>
      <c r="AI233" s="6" t="str" cm="1">
        <f t="array" aca="1" ref="AI233" ca="1">INDIRECT(ADDRESS(MATCH(SMALL(_xlfn._xlws.FILTER(AI7:AI229,AN7:AN229&gt;cr),4),AI7:AI229,0)+6,1))</f>
        <v>BI01.PNCR</v>
      </c>
      <c r="AJ233" s="6" t="str" cm="1">
        <f t="array" aca="1" ref="AJ233" ca="1">INDIRECT(ADDRESS(MATCH(LARGE(_xlfn._xlws.FILTER(AJ7:AJ229,AN7:AN229&gt;cr),4),AJ7:AJ229,0)+6,1))</f>
        <v>BI01.PNCR</v>
      </c>
      <c r="AK233" s="6" t="str" cm="1">
        <f t="array" aca="1" ref="AK233" ca="1">INDIRECT(ADDRESS(MATCH(LARGE(_xlfn._xlws.FILTER(AK7:AK229,AN7:AN229&gt;cr),4),AK7:AK229,0)+6,1))</f>
        <v>AI03.Pearson</v>
      </c>
      <c r="AL233" s="6" t="str" cm="1">
        <f t="array" aca="1" ref="AL233" ca="1">INDIRECT(ADDRESS(MATCH(LARGE(_xlfn._xlws.FILTER(AL7:AL229,AN7:AN229&gt;cr),4),AL7:AL229,0)+6,1))</f>
        <v>BI08.BCFJ</v>
      </c>
      <c r="AM233" s="6" t="e" cm="1">
        <f t="array" aca="1" ref="AM233" ca="1">INDIRECT(ADDRESS(MATCH(LARGE(_xlfn._xlws.FILTER(AM7:AM229,AN7:AN229&gt;cr),4),AM7:AM229,0)+6,1))</f>
        <v>#NUM!</v>
      </c>
      <c r="AN233" s="6" t="str" cm="1">
        <f t="array" aca="1" ref="AN233" ca="1">INDIRECT(ADDRESS(MATCH(LARGE(_xlfn._xlws.FILTER(AN7:AN229,AN7:AN229&gt;cr),4),AN7:AN229,0)+6,1))</f>
        <v>AI01.Jaccard</v>
      </c>
      <c r="AO233" s="6" t="str" cm="1">
        <f t="array" aca="1" ref="AO233" ca="1">INDIRECT(ADDRESS(MATCH(SMALL(_xlfn._xlws.FILTER(AO7:AO229,AN7:AN229&gt;cr),4),AO7:AO229,0)+6,1))</f>
        <v>CU14.Amer.CPC</v>
      </c>
      <c r="AP233" s="1" t="e" cm="1" vm="1">
        <f t="array" aca="1" ref="AP233" ca="1">INDIRECT(ADDRESS(MATCH(SMALL(_xlfn._xlws.FILTER(AP7:AP229,AV7:AV229&gt;cr),4),AP7:AP229,0)+6,1))</f>
        <v>#VALUE!</v>
      </c>
      <c r="AQ233" s="1" t="e" cm="1" vm="1">
        <f t="array" aca="1" ref="AQ233" ca="1">INDIRECT(ADDRESS(MATCH(SMALL(_xlfn._xlws.FILTER(AQ7:AQ229,AV7:AV229&gt;cr),4),AQ7:AQ229,0)+6,1))</f>
        <v>#VALUE!</v>
      </c>
      <c r="AR233" s="1" t="e" cm="1" vm="1">
        <f t="array" aca="1" ref="AR233" ca="1">INDIRECT(ADDRESS(MATCH(LARGE(_xlfn._xlws.FILTER(AR7:AR229,AV7:AV229&gt;cr),4),AR7:AR229,0)+6,1))</f>
        <v>#VALUE!</v>
      </c>
      <c r="AS233" s="1" t="e" cm="1" vm="1">
        <f t="array" aca="1" ref="AS233" ca="1">INDIRECT(ADDRESS(MATCH(LARGE(_xlfn._xlws.FILTER(AS7:AS229,AV7:AV229&gt;cr),4),AS7:AS229,0)+6,1))</f>
        <v>#VALUE!</v>
      </c>
      <c r="AT233" s="1" t="e" cm="1" vm="1">
        <f t="array" aca="1" ref="AT233" ca="1">INDIRECT(ADDRESS(MATCH(LARGE(_xlfn._xlws.FILTER(AT7:AT229,AV7:AV229&gt;cr),4),AT7:AT229,0)+6,1))</f>
        <v>#VALUE!</v>
      </c>
      <c r="AU233" s="1" t="e" cm="1" vm="1">
        <f t="array" aca="1" ref="AU233" ca="1">INDIRECT(ADDRESS(MATCH(LARGE(_xlfn._xlws.FILTER(AU7:AU229,AV7:AV229&gt;cr),4),AU7:AU229,0)+6,1))</f>
        <v>#VALUE!</v>
      </c>
      <c r="AV233" s="1" t="e" cm="1" vm="1">
        <f t="array" aca="1" ref="AV233" ca="1">INDIRECT(ADDRESS(MATCH(LARGE(_xlfn._xlws.FILTER(AV7:AV229,AV7:AV229&gt;cr),4),AV7:AV229,0)+6,1))</f>
        <v>#VALUE!</v>
      </c>
      <c r="AW233" s="1" t="e" cm="1" vm="1">
        <f t="array" aca="1" ref="AW233" ca="1">INDIRECT(ADDRESS(MATCH(SMALL(_xlfn._xlws.FILTER(AW7:AW229,AV7:AV229&gt;cr),4),AW7:AW229,0)+6,1))</f>
        <v>#VALUE!</v>
      </c>
      <c r="AX233" s="6" t="e" cm="1" vm="1">
        <f t="array" aca="1" ref="AX233" ca="1">INDIRECT(ADDRESS(MATCH(SMALL(_xlfn._xlws.FILTER(AX7:AX229,BD7:BD229&gt;cr),4),AX7:AX229,0)+6,1))</f>
        <v>#VALUE!</v>
      </c>
      <c r="AY233" s="6" t="e" cm="1" vm="1">
        <f t="array" aca="1" ref="AY233" ca="1">INDIRECT(ADDRESS(MATCH(SMALL(_xlfn._xlws.FILTER(AY7:AY229,BD7:BD229&gt;cr),4),AY7:AY229,0)+6,1))</f>
        <v>#VALUE!</v>
      </c>
      <c r="AZ233" s="6" t="e" cm="1" vm="1">
        <f t="array" aca="1" ref="AZ233" ca="1">INDIRECT(ADDRESS(MATCH(LARGE(_xlfn._xlws.FILTER(AZ7:AZ229,BD7:BD229&gt;cr),4),AZ7:AZ229,0)+6,1))</f>
        <v>#VALUE!</v>
      </c>
      <c r="BA233" s="6" t="e" cm="1" vm="1">
        <f t="array" aca="1" ref="BA233" ca="1">INDIRECT(ADDRESS(MATCH(LARGE(_xlfn._xlws.FILTER(BA7:BA229,BD7:BD229&gt;cr),4),BA7:BA229,0)+6,1))</f>
        <v>#VALUE!</v>
      </c>
      <c r="BB233" s="6" t="e" cm="1" vm="1">
        <f t="array" aca="1" ref="BB233" ca="1">INDIRECT(ADDRESS(MATCH(LARGE(_xlfn._xlws.FILTER(BB7:BB229,BD7:BD229&gt;cr),4),BB7:BB229,0)+6,1))</f>
        <v>#VALUE!</v>
      </c>
      <c r="BC233" s="6" t="e" cm="1" vm="1">
        <f t="array" aca="1" ref="BC233" ca="1">INDIRECT(ADDRESS(MATCH(LARGE(_xlfn._xlws.FILTER(BC7:BC229,BD7:BD229&gt;cr),4),BC7:BC229,0)+6,1))</f>
        <v>#VALUE!</v>
      </c>
      <c r="BD233" s="6" t="e" cm="1" vm="1">
        <f t="array" aca="1" ref="BD233" ca="1">INDIRECT(ADDRESS(MATCH(LARGE(_xlfn._xlws.FILTER(BD7:BD229,BD7:BD229&gt;cr),4),BD7:BD229,0)+6,1))</f>
        <v>#VALUE!</v>
      </c>
      <c r="BE233" s="6" t="e" cm="1" vm="1">
        <f t="array" aca="1" ref="BE233" ca="1">INDIRECT(ADDRESS(MATCH(SMALL(_xlfn._xlws.FILTER(BE7:BE229,BD7:BD229&gt;cr),4),BE7:BE229,0)+6,1))</f>
        <v>#VALUE!</v>
      </c>
      <c r="BF233" s="1" t="str" cm="1">
        <f t="array" aca="1" ref="BF233" ca="1">INDIRECT(ADDRESS(MATCH(SMALL(_xlfn._xlws.FILTER(BF7:BF229,BL7:BL229&gt;cr),4),BF7:BF229,0)+6,1))</f>
        <v>CI14.SMD.EMX1</v>
      </c>
      <c r="BG233" s="1" t="str" cm="1">
        <f t="array" aca="1" ref="BG233" ca="1">INDIRECT(ADDRESS(MATCH(SMALL(_xlfn._xlws.FILTER(BG7:BG229,BL7:BL229&gt;cr),4),BG7:BG229,0)+6,1))</f>
        <v>CI14.Amer.EMX1</v>
      </c>
      <c r="BH233" s="1" t="str" cm="1">
        <f t="array" aca="1" ref="BH233" ca="1">INDIRECT(ADDRESS(MATCH(LARGE(_xlfn._xlws.FILTER(BH7:BH229,BL7:BL229&gt;cr),4),BH7:BH229,0)+6,1))</f>
        <v>BI07.NHMS</v>
      </c>
      <c r="BI233" s="1" t="str" cm="1">
        <f t="array" aca="1" ref="BI233" ca="1">INDIRECT(ADDRESS(MATCH(LARGE(_xlfn._xlws.FILTER(BI7:BI229,BL7:BL229&gt;cr),4),BI7:BI229,0)+6,1))</f>
        <v>AU15.NNSM</v>
      </c>
      <c r="BJ233" s="1" t="str" cm="1">
        <f t="array" aca="1" ref="BJ233" ca="1">INDIRECT(ADDRESS(MATCH(LARGE(_xlfn._xlws.FILTER(BJ7:BJ229,BL7:BL229&gt;cr),4),BJ7:BJ229,0)+6,1))</f>
        <v>BI14.AmerJ</v>
      </c>
      <c r="BK233" s="1" t="str" cm="1">
        <f t="array" aca="1" ref="BK233" ca="1">INDIRECT(ADDRESS(MATCH(LARGE(_xlfn._xlws.FILTER(BK7:BK229,BL7:BL229&gt;cr),4),BK7:BK229,0)+6,1))</f>
        <v>BI01.PNCR</v>
      </c>
      <c r="BL233" s="1" t="str" cm="1">
        <f t="array" aca="1" ref="BL233" ca="1">INDIRECT(ADDRESS(MATCH(LARGE(_xlfn._xlws.FILTER(BL7:BL229,BL7:BL229&gt;cr),4),BL7:BL229,0)+6,1))</f>
        <v>AI01.Jaccard</v>
      </c>
      <c r="BM233" s="1" t="str" cm="1">
        <f t="array" aca="1" ref="BM233" ca="1">INDIRECT(ADDRESS(MATCH(SMALL(_xlfn._xlws.FILTER(BM7:BM229,BL7:BL229&gt;cr),4),BM7:BM229,0)+6,1))</f>
        <v>BU07.NHMS.Amer</v>
      </c>
      <c r="BN233" s="6" t="e" cm="1" vm="1">
        <f t="array" aca="1" ref="BN233" ca="1">INDIRECT(ADDRESS(MATCH(SMALL(_xlfn._xlws.FILTER(BN7:BN229,BT7:BT229&gt;cr),4),BN7:BN229,0)+6,1))</f>
        <v>#VALUE!</v>
      </c>
      <c r="BO233" s="6" t="e" cm="1" vm="1">
        <f t="array" aca="1" ref="BO233" ca="1">INDIRECT(ADDRESS(MATCH(SMALL(_xlfn._xlws.FILTER(BO7:BO229,BT7:BT229&gt;cr),4),BO7:BO229,0)+6,1))</f>
        <v>#VALUE!</v>
      </c>
      <c r="BP233" s="6" t="e" cm="1" vm="1">
        <f t="array" aca="1" ref="BP233" ca="1">INDIRECT(ADDRESS(MATCH(LARGE(_xlfn._xlws.FILTER(BP7:BP229,BT7:BT229&gt;cr),4),BP7:BP229,0)+6,1))</f>
        <v>#VALUE!</v>
      </c>
      <c r="BQ233" s="6" t="e" cm="1" vm="1">
        <f t="array" aca="1" ref="BQ233" ca="1">INDIRECT(ADDRESS(MATCH(LARGE(_xlfn._xlws.FILTER(BQ7:BQ229,BT7:BT229&gt;cr),4),BQ7:BQ229,0)+6,1))</f>
        <v>#VALUE!</v>
      </c>
      <c r="BR233" s="6" t="e" cm="1" vm="1">
        <f t="array" aca="1" ref="BR233" ca="1">INDIRECT(ADDRESS(MATCH(LARGE(_xlfn._xlws.FILTER(BR7:BR229,BT7:BT229&gt;cr),4),BR7:BR229,0)+6,1))</f>
        <v>#VALUE!</v>
      </c>
      <c r="BS233" s="6" t="e" cm="1" vm="1">
        <f t="array" aca="1" ref="BS233" ca="1">INDIRECT(ADDRESS(MATCH(LARGE(_xlfn._xlws.FILTER(BS7:BS229,BT7:BT229&gt;cr),4),BS7:BS229,0)+6,1))</f>
        <v>#VALUE!</v>
      </c>
      <c r="BT233" s="6" t="e" cm="1" vm="1">
        <f t="array" aca="1" ref="BT233" ca="1">INDIRECT(ADDRESS(MATCH(LARGE(_xlfn._xlws.FILTER(BT7:BT229,BT7:BT229&gt;cr),4),BT7:BT229,0)+6,1))</f>
        <v>#VALUE!</v>
      </c>
      <c r="BU233" s="6" t="e" cm="1" vm="1">
        <f t="array" aca="1" ref="BU233" ca="1">INDIRECT(ADDRESS(MATCH(SMALL(_xlfn._xlws.FILTER(BU7:BU229,BT7:BT229&gt;cr),4),BU7:BU229,0)+6,1))</f>
        <v>#VALUE!</v>
      </c>
      <c r="BV233" s="1" t="e" cm="1" vm="1">
        <f t="array" aca="1" ref="BV233" ca="1">INDIRECT(ADDRESS(MATCH(SMALL(_xlfn._xlws.FILTER(BV7:BV229,CB7:CB229&gt;cr),4),BV7:BV229,0)+6,1))</f>
        <v>#VALUE!</v>
      </c>
      <c r="BW233" s="1" t="e" cm="1" vm="1">
        <f t="array" aca="1" ref="BW233" ca="1">INDIRECT(ADDRESS(MATCH(SMALL(_xlfn._xlws.FILTER(BW7:BW229,CB7:CB229&gt;cr),4),BW7:BW229,0)+6,1))</f>
        <v>#VALUE!</v>
      </c>
      <c r="BX233" s="1" t="e" cm="1" vm="1">
        <f t="array" aca="1" ref="BX233" ca="1">INDIRECT(ADDRESS(MATCH(LARGE(_xlfn._xlws.FILTER(BX7:BX229,CB7:CB229&gt;cr),4),BX7:BX229,0)+6,1))</f>
        <v>#VALUE!</v>
      </c>
      <c r="BY233" s="1" t="e" cm="1" vm="1">
        <f t="array" aca="1" ref="BY233" ca="1">INDIRECT(ADDRESS(MATCH(LARGE(_xlfn._xlws.FILTER(BY7:BY229,CB7:CB229&gt;cr),4),BY7:BY229,0)+6,1))</f>
        <v>#VALUE!</v>
      </c>
      <c r="BZ233" s="1" t="e" cm="1" vm="1">
        <f t="array" aca="1" ref="BZ233" ca="1">INDIRECT(ADDRESS(MATCH(LARGE(_xlfn._xlws.FILTER(BZ7:BZ229,CB7:CB229&gt;cr),4),BZ7:BZ229,0)+6,1))</f>
        <v>#VALUE!</v>
      </c>
      <c r="CA233" s="1" t="e" cm="1" vm="1">
        <f t="array" aca="1" ref="CA233" ca="1">INDIRECT(ADDRESS(MATCH(LARGE(_xlfn._xlws.FILTER(CA7:CA229,CB7:CB229&gt;cr),4),CA7:CA229,0)+6,1))</f>
        <v>#VALUE!</v>
      </c>
      <c r="CB233" s="1" t="e" cm="1" vm="1">
        <f t="array" aca="1" ref="CB233" ca="1">INDIRECT(ADDRESS(MATCH(LARGE(_xlfn._xlws.FILTER(CB7:CB229,CB7:CB229&gt;cr),4),CB7:CB229,0)+6,1))</f>
        <v>#VALUE!</v>
      </c>
      <c r="CC233" s="1" t="e" cm="1" vm="1">
        <f t="array" aca="1" ref="CC233" ca="1">INDIRECT(ADDRESS(MATCH(SMALL(_xlfn._xlws.FILTER(CC7:CC229,CB7:CB229&gt;cr),4),CC7:CC229,0)+6,1))</f>
        <v>#VALUE!</v>
      </c>
      <c r="CD233" s="6" t="e" cm="1" vm="1">
        <f t="array" aca="1" ref="CD233" ca="1">INDIRECT(ADDRESS(MATCH(SMALL(_xlfn._xlws.FILTER(CD7:CD229,CJ7:CJ229&gt;cr),4),CD7:CD229,0)+6,1))</f>
        <v>#VALUE!</v>
      </c>
      <c r="CE233" s="6" t="e" cm="1" vm="1">
        <f t="array" aca="1" ref="CE233" ca="1">INDIRECT(ADDRESS(MATCH(SMALL(_xlfn._xlws.FILTER(CE7:CE229,CJ7:CJ229&gt;cr),4),CE7:CE229,0)+6,1))</f>
        <v>#VALUE!</v>
      </c>
      <c r="CF233" s="6" t="e" cm="1" vm="1">
        <f t="array" aca="1" ref="CF233" ca="1">INDIRECT(ADDRESS(MATCH(LARGE(_xlfn._xlws.FILTER(CF7:CF229,CJ7:CJ229&gt;cr),4),CF7:CF229,0)+6,1))</f>
        <v>#VALUE!</v>
      </c>
      <c r="CG233" s="6" t="e" cm="1" vm="1">
        <f t="array" aca="1" ref="CG233" ca="1">INDIRECT(ADDRESS(MATCH(LARGE(_xlfn._xlws.FILTER(CG7:CG229,CJ7:CJ229&gt;cr),4),CG7:CG229,0)+6,1))</f>
        <v>#VALUE!</v>
      </c>
      <c r="CH233" s="6" t="e" cm="1" vm="1">
        <f t="array" aca="1" ref="CH233" ca="1">INDIRECT(ADDRESS(MATCH(LARGE(_xlfn._xlws.FILTER(CH7:CH229,CJ7:CJ229&gt;cr),4),CH7:CH229,0)+6,1))</f>
        <v>#VALUE!</v>
      </c>
      <c r="CI233" s="6" t="e" cm="1" vm="1">
        <f t="array" aca="1" ref="CI233" ca="1">INDIRECT(ADDRESS(MATCH(LARGE(_xlfn._xlws.FILTER(CI7:CI229,CJ7:CJ229&gt;cr),4),CI7:CI229,0)+6,1))</f>
        <v>#VALUE!</v>
      </c>
      <c r="CJ233" s="6" t="e" cm="1" vm="1">
        <f t="array" aca="1" ref="CJ233" ca="1">INDIRECT(ADDRESS(MATCH(LARGE(_xlfn._xlws.FILTER(CJ7:CJ229,CJ7:CJ229&gt;cr),4),CJ7:CJ229,0)+6,1))</f>
        <v>#VALUE!</v>
      </c>
      <c r="CK233" s="6" t="e" cm="1" vm="1">
        <f t="array" aca="1" ref="CK233" ca="1">INDIRECT(ADDRESS(MATCH(SMALL(_xlfn._xlws.FILTER(CK7:CK229,CJ7:CJ229&gt;cr),4),CK7:CK229,0)+6,1))</f>
        <v>#VALUE!</v>
      </c>
      <c r="CL233" s="1" t="e" cm="1" vm="1">
        <f t="array" aca="1" ref="CL233" ca="1">INDIRECT(ADDRESS(MATCH(SMALL(_xlfn._xlws.FILTER(CL7:CL229,CR7:CR229&gt;cr),4),CL7:CL229,0)+6,1))</f>
        <v>#VALUE!</v>
      </c>
      <c r="CM233" s="1" t="e" cm="1" vm="1">
        <f t="array" aca="1" ref="CM233" ca="1">INDIRECT(ADDRESS(MATCH(SMALL(_xlfn._xlws.FILTER(CM7:CM229,CR7:CR229&gt;cr),4),CM7:CM229,0)+6,1))</f>
        <v>#VALUE!</v>
      </c>
      <c r="CN233" s="1" t="e" cm="1" vm="1">
        <f t="array" aca="1" ref="CN233" ca="1">INDIRECT(ADDRESS(MATCH(LARGE(_xlfn._xlws.FILTER(CN7:CN229,CR7:CR229&gt;cr),4),CN7:CN229,0)+6,1))</f>
        <v>#VALUE!</v>
      </c>
      <c r="CO233" s="1" t="e" cm="1" vm="1">
        <f t="array" aca="1" ref="CO233" ca="1">INDIRECT(ADDRESS(MATCH(LARGE(_xlfn._xlws.FILTER(CO7:CO229,CR7:CR229&gt;cr),4),CO7:CO229,0)+6,1))</f>
        <v>#VALUE!</v>
      </c>
      <c r="CP233" s="1" t="e" cm="1" vm="1">
        <f t="array" aca="1" ref="CP233" ca="1">INDIRECT(ADDRESS(MATCH(LARGE(_xlfn._xlws.FILTER(CP7:CP229,CR7:CR229&gt;cr),4),CP7:CP229,0)+6,1))</f>
        <v>#VALUE!</v>
      </c>
      <c r="CQ233" s="1" t="e" cm="1" vm="1">
        <f t="array" aca="1" ref="CQ233" ca="1">INDIRECT(ADDRESS(MATCH(LARGE(_xlfn._xlws.FILTER(CQ7:CQ229,CR7:CR229&gt;cr),4),CQ7:CQ229,0)+6,1))</f>
        <v>#VALUE!</v>
      </c>
      <c r="CR233" s="1" t="e" cm="1" vm="1">
        <f t="array" aca="1" ref="CR233" ca="1">INDIRECT(ADDRESS(MATCH(LARGE(_xlfn._xlws.FILTER(CR7:CR229,CR7:CR229&gt;cr),4),CR7:CR229,0)+6,1))</f>
        <v>#VALUE!</v>
      </c>
      <c r="CS233" s="1" t="e" cm="1" vm="1">
        <f t="array" aca="1" ref="CS233" ca="1">INDIRECT(ADDRESS(MATCH(SMALL(_xlfn._xlws.FILTER(CS7:CS229,CR7:CR229&gt;cr),4),CS7:CS229,0)+6,1))</f>
        <v>#VALUE!</v>
      </c>
      <c r="CT233" s="6" t="str" cm="1">
        <f t="array" aca="1" ref="CT233" ca="1">INDIRECT(ADDRESS(MATCH(SMALL(_xlfn._xlws.FILTER(CT7:CT229,CZ7:CZ229&gt;cr),4),CT7:CT229,0)+6,1))</f>
        <v>CI14.Amer.NNSM</v>
      </c>
      <c r="CU233" s="6" t="str" cm="1">
        <f t="array" aca="1" ref="CU233" ca="1">INDIRECT(ADDRESS(MATCH(SMALL(_xlfn._xlws.FILTER(CU7:CU229,CZ7:CZ229&gt;cr),4),CU7:CU229,0)+6,1))</f>
        <v>CI14.SMD.EMX1</v>
      </c>
      <c r="CV233" s="6" t="str" cm="1">
        <f t="array" aca="1" ref="CV233" ca="1">INDIRECT(ADDRESS(MATCH(LARGE(_xlfn._xlws.FILTER(CV7:CV229,CZ7:CZ229&gt;cr),4),CV7:CV229,0)+6,1))</f>
        <v>BI07.PSSJ</v>
      </c>
      <c r="CW233" s="6" t="str" cm="1">
        <f t="array" aca="1" ref="CW233" ca="1">INDIRECT(ADDRESS(MATCH(LARGE(_xlfn._xlws.FILTER(CW7:CW229,CZ7:CZ229&gt;cr),4),CW7:CW229,0)+6,1))</f>
        <v>AU15.NNSM</v>
      </c>
      <c r="CX233" s="6" t="str" cm="1">
        <f t="array" aca="1" ref="CX233" ca="1">INDIRECT(ADDRESS(MATCH(LARGE(_xlfn._xlws.FILTER(CX7:CX229,CZ7:CZ229&gt;cr),4),CX7:CX229,0)+6,1))</f>
        <v>BI14.Amer</v>
      </c>
      <c r="CY233" s="6" t="str" cm="1">
        <f t="array" aca="1" ref="CY233" ca="1">INDIRECT(ADDRESS(MATCH(LARGE(_xlfn._xlws.FILTER(CY7:CY229,CZ7:CZ229&gt;cr),4),CY7:CY229,0)+6,1))</f>
        <v>BI01.JacRA</v>
      </c>
      <c r="CZ233" s="6" t="str" cm="1">
        <f t="array" aca="1" ref="CZ233" ca="1">INDIRECT(ADDRESS(MATCH(LARGE(_xlfn._xlws.FILTER(CZ7:CZ229,CZ7:CZ229&gt;cr),4),CZ7:CZ229,0)+6,1))</f>
        <v>AI01.Jaccard</v>
      </c>
      <c r="DA233" s="6" t="str" cm="1">
        <f t="array" aca="1" ref="DA233" ca="1">INDIRECT(ADDRESS(MATCH(SMALL(_xlfn._xlws.FILTER(DA7:DA229,CZ7:CZ229&gt;cr),4),DA7:DA229,0)+6,1))</f>
        <v>BU04.MSDJ</v>
      </c>
      <c r="DB233" s="1" t="e" cm="1" vm="1">
        <f t="array" aca="1" ref="DB233" ca="1">INDIRECT(ADDRESS(MATCH(SMALL(_xlfn._xlws.FILTER(DB7:DB229,DH7:DH229&gt;cr),4),DB7:DB229,0)+6,1))</f>
        <v>#VALUE!</v>
      </c>
      <c r="DC233" s="1" t="e" cm="1" vm="1">
        <f t="array" aca="1" ref="DC233" ca="1">INDIRECT(ADDRESS(MATCH(SMALL(_xlfn._xlws.FILTER(DC7:DC229,DH7:DH229&gt;cr),4),DC7:DC229,0)+6,1))</f>
        <v>#VALUE!</v>
      </c>
      <c r="DD233" s="1" t="e" cm="1" vm="1">
        <f t="array" aca="1" ref="DD233" ca="1">INDIRECT(ADDRESS(MATCH(LARGE(_xlfn._xlws.FILTER(DD7:DD229,DH7:DH229&gt;cr),4),DD7:DD229,0)+6,1))</f>
        <v>#VALUE!</v>
      </c>
      <c r="DE233" s="1" t="e" cm="1" vm="1">
        <f t="array" aca="1" ref="DE233" ca="1">INDIRECT(ADDRESS(MATCH(LARGE(_xlfn._xlws.FILTER(DE7:DE229,DH7:DH229&gt;cr),4),DE7:DE229,0)+6,1))</f>
        <v>#VALUE!</v>
      </c>
      <c r="DF233" s="1" t="e" cm="1" vm="1">
        <f t="array" aca="1" ref="DF233" ca="1">INDIRECT(ADDRESS(MATCH(LARGE(_xlfn._xlws.FILTER(DF7:DF229,DH7:DH229&gt;cr),4),DF7:DF229,0)+6,1))</f>
        <v>#VALUE!</v>
      </c>
      <c r="DG233" s="1" t="e" cm="1" vm="1">
        <f t="array" aca="1" ref="DG233" ca="1">INDIRECT(ADDRESS(MATCH(LARGE(_xlfn._xlws.FILTER(DG7:DG229,DH7:DH229&gt;cr),4),DG7:DG229,0)+6,1))</f>
        <v>#VALUE!</v>
      </c>
      <c r="DH233" s="1" t="e" cm="1" vm="1">
        <f t="array" aca="1" ref="DH233" ca="1">INDIRECT(ADDRESS(MATCH(LARGE(_xlfn._xlws.FILTER(DH7:DH229,DH7:DH229&gt;cr),4),DH7:DH229,0)+6,1))</f>
        <v>#VALUE!</v>
      </c>
      <c r="DI233" s="1" t="e" cm="1" vm="1">
        <f t="array" aca="1" ref="DI233" ca="1">INDIRECT(ADDRESS(MATCH(SMALL(_xlfn._xlws.FILTER(DI7:DI229,DH7:DH229&gt;cr),4),DI7:DI229,0)+6,1))</f>
        <v>#VALUE!</v>
      </c>
      <c r="DJ233" s="6" t="e" cm="1" vm="1">
        <f t="array" aca="1" ref="DJ233" ca="1">INDIRECT(ADDRESS(MATCH(SMALL(_xlfn._xlws.FILTER(DJ7:DJ229,DP7:DP229&gt;cr),4),DJ7:DJ229,0)+6,1))</f>
        <v>#VALUE!</v>
      </c>
      <c r="DK233" s="6" t="e" cm="1" vm="1">
        <f t="array" aca="1" ref="DK233" ca="1">INDIRECT(ADDRESS(MATCH(SMALL(_xlfn._xlws.FILTER(DK7:DK229,DP7:DP229&gt;cr),4),DK7:DK229,0)+6,1))</f>
        <v>#VALUE!</v>
      </c>
      <c r="DL233" s="6" t="e" cm="1" vm="1">
        <f t="array" aca="1" ref="DL233" ca="1">INDIRECT(ADDRESS(MATCH(LARGE(_xlfn._xlws.FILTER(DL7:DL229,DP7:DP229&gt;cr),4),DL7:DL229,0)+6,1))</f>
        <v>#VALUE!</v>
      </c>
      <c r="DM233" s="6" t="e" cm="1" vm="1">
        <f t="array" aca="1" ref="DM233" ca="1">INDIRECT(ADDRESS(MATCH(LARGE(_xlfn._xlws.FILTER(DM7:DM229,DP7:DP229&gt;cr),4),DM7:DM229,0)+6,1))</f>
        <v>#VALUE!</v>
      </c>
      <c r="DN233" s="6" t="e" cm="1" vm="1">
        <f t="array" aca="1" ref="DN233" ca="1">INDIRECT(ADDRESS(MATCH(LARGE(_xlfn._xlws.FILTER(DN7:DN229,DP7:DP229&gt;cr),4),DN7:DN229,0)+6,1))</f>
        <v>#VALUE!</v>
      </c>
      <c r="DO233" s="6" t="e" cm="1" vm="1">
        <f t="array" aca="1" ref="DO233" ca="1">INDIRECT(ADDRESS(MATCH(LARGE(_xlfn._xlws.FILTER(DO7:DO229,DP7:DP229&gt;cr),4),DO7:DO229,0)+6,1))</f>
        <v>#VALUE!</v>
      </c>
      <c r="DP233" s="6" t="e" cm="1" vm="1">
        <f t="array" aca="1" ref="DP233" ca="1">INDIRECT(ADDRESS(MATCH(LARGE(_xlfn._xlws.FILTER(DP7:DP229,DP7:DP229&gt;cr),4),DP7:DP229,0)+6,1))</f>
        <v>#VALUE!</v>
      </c>
      <c r="DQ233" s="6" t="e" cm="1" vm="1">
        <f t="array" aca="1" ref="DQ233" ca="1">INDIRECT(ADDRESS(MATCH(SMALL(_xlfn._xlws.FILTER(DQ7:DQ229,DP7:DP229&gt;cr),4),DQ7:DQ229,0)+6,1))</f>
        <v>#VALUE!</v>
      </c>
      <c r="DR233" s="1" t="str" cm="1">
        <f t="array" aca="1" ref="DR233" ca="1">INDIRECT(ADDRESS(MATCH(SMALL(_xlfn._xlws.FILTER(DR7:DR229,DX7:DX229&gt;cr),4),DR7:DR229,0)+6,1))</f>
        <v>BI07.NHMS</v>
      </c>
      <c r="DS233" s="1" t="str" cm="1">
        <f t="array" aca="1" ref="DS233" ca="1">INDIRECT(ADDRESS(MATCH(SMALL(_xlfn._xlws.FILTER(DS7:DS229,DX7:DX229&gt;cr),4),DS7:DS229,0)+6,1))</f>
        <v>AI05.SRC</v>
      </c>
      <c r="DT233" s="1" t="str" cm="1">
        <f t="array" aca="1" ref="DT233" ca="1">INDIRECT(ADDRESS(MATCH(LARGE(_xlfn._xlws.FILTER(DT7:DT229,DX7:DX229&gt;cr),4),DT7:DT229,0)+6,1))</f>
        <v>BI03.PearsonJ</v>
      </c>
      <c r="DU233" s="1" t="str" cm="1">
        <f t="array" aca="1" ref="DU233" ca="1">INDIRECT(ADDRESS(MATCH(LARGE(_xlfn._xlws.FILTER(DU7:DU229,DX7:DX229&gt;cr),4),DU7:DU229,0)+6,1))</f>
        <v>AU01.Jaccard</v>
      </c>
      <c r="DV233" s="1" t="str" cm="1">
        <f t="array" aca="1" ref="DV233" ca="1">INDIRECT(ADDRESS(MATCH(LARGE(_xlfn._xlws.FILTER(DV7:DV229,DX7:DX229&gt;cr),4),DV7:DV229,0)+6,1))</f>
        <v>BI14.AmerJ</v>
      </c>
      <c r="DW233" s="1" t="str" cm="1">
        <f t="array" aca="1" ref="DW233" ca="1">INDIRECT(ADDRESS(MATCH(LARGE(_xlfn._xlws.FILTER(DW7:DW229,DX7:DX229&gt;cr),4),DW7:DW229,0)+6,1))</f>
        <v>BI01.PNCR</v>
      </c>
      <c r="DX233" s="1" t="str" cm="1">
        <f t="array" aca="1" ref="DX233" ca="1">INDIRECT(ADDRESS(MATCH(LARGE(_xlfn._xlws.FILTER(DX7:DX229,DX7:DX229&gt;cr),4),DX7:DX229,0)+6,1))</f>
        <v>AI01.Jaccard</v>
      </c>
      <c r="DY233" s="1" t="str" cm="1">
        <f t="array" aca="1" ref="DY233" ca="1">INDIRECT(ADDRESS(MATCH(SMALL(_xlfn._xlws.FILTER(DY7:DY229,DX7:DX229&gt;cr),4),DY7:DY229,0)+6,1))</f>
        <v>AU01.Jaccard</v>
      </c>
      <c r="DZ233" s="6" t="str" cm="1">
        <f t="array" aca="1" ref="DZ233" ca="1">INDIRECT(ADDRESS(MATCH(SMALL(_xlfn._xlws.FILTER(DZ7:DZ229,EF7:EF229&gt;cr),4),DZ7:DZ229,0)+6,1))</f>
        <v>BI07.NHMS</v>
      </c>
      <c r="EA233" s="6" t="str" cm="1">
        <f t="array" aca="1" ref="EA233" ca="1">INDIRECT(ADDRESS(MATCH(SMALL(_xlfn._xlws.FILTER(EA7:EA229,EF7:EF229&gt;cr),4),EA7:EA229,0)+6,1))</f>
        <v>BI14.QTIJ</v>
      </c>
      <c r="EB233" s="6" t="str" cm="1">
        <f t="array" aca="1" ref="EB233" ca="1">INDIRECT(ADDRESS(MATCH(LARGE(_xlfn._xlws.FILTER(EB7:EB229,EF7:EF229&gt;cr),4),EB7:EB229,0)+6,1))</f>
        <v>BI14.AmerJ</v>
      </c>
      <c r="EC233" s="6" t="str" cm="1">
        <f t="array" aca="1" ref="EC233" ca="1">INDIRECT(ADDRESS(MATCH(LARGE(_xlfn._xlws.FILTER(EC7:EC229,EF7:EF229&gt;cr),4),EC7:EC229,0)+6,1))</f>
        <v>AU15.NNSM</v>
      </c>
      <c r="ED233" s="6" t="str" cm="1">
        <f t="array" aca="1" ref="ED233" ca="1">INDIRECT(ADDRESS(MATCH(LARGE(_xlfn._xlws.FILTER(ED7:ED229,EF7:EF229&gt;cr),4),ED7:ED229,0)+6,1))</f>
        <v>BI14.AmerJ</v>
      </c>
      <c r="EE233" s="6" t="str" cm="1">
        <f t="array" aca="1" ref="EE233" ca="1">INDIRECT(ADDRESS(MATCH(LARGE(_xlfn._xlws.FILTER(EE7:EE229,EF7:EF229&gt;cr),4),EE7:EE229,0)+6,1))</f>
        <v>BI01.PNCR</v>
      </c>
      <c r="EF233" s="6" t="str" cm="1">
        <f t="array" aca="1" ref="EF233" ca="1">INDIRECT(ADDRESS(MATCH(LARGE(_xlfn._xlws.FILTER(EF7:EF229,EF7:EF229&gt;cr),4),EF7:EF229,0)+6,1))</f>
        <v>AI01.Jaccard</v>
      </c>
      <c r="EG233" s="6" t="str" cm="1">
        <f t="array" aca="1" ref="EG233" ca="1">INDIRECT(ADDRESS(MATCH(SMALL(_xlfn._xlws.FILTER(EG7:EG229,EF7:EF229&gt;cr),4),EG7:EG229,0)+6,1))</f>
        <v>AU22.ESim</v>
      </c>
      <c r="EH233" s="1" t="str" cm="1">
        <f t="array" aca="1" ref="EH233" ca="1">INDIRECT(ADDRESS(MATCH(SMALL(_xlfn._xlws.FILTER(EH7:EH229,EN7:EN229&gt;cr),4),EH7:EH229,0)+6,1))</f>
        <v>CI14.SMD.EMX1</v>
      </c>
      <c r="EI233" s="1" t="str" cm="1">
        <f t="array" aca="1" ref="EI233" ca="1">INDIRECT(ADDRESS(MATCH(SMALL(_xlfn._xlws.FILTER(EI7:EI229,EN7:EN229&gt;cr),4),EI7:EI229,0)+6,1))</f>
        <v>CI14.Amer.EMX1</v>
      </c>
      <c r="EJ233" s="1" t="str" cm="1">
        <f t="array" aca="1" ref="EJ233" ca="1">INDIRECT(ADDRESS(MATCH(LARGE(_xlfn._xlws.FILTER(EJ7:EJ229,EN7:EN229&gt;cr),4),EJ7:EJ229,0)+6,1))</f>
        <v>BI22.ESim3</v>
      </c>
      <c r="EK233" s="1" t="str" cm="1">
        <f t="array" aca="1" ref="EK233" ca="1">INDIRECT(ADDRESS(MATCH(LARGE(_xlfn._xlws.FILTER(EK7:EK229,EN7:EN229&gt;cr),4),EK7:EK229,0)+6,1))</f>
        <v>AU15.NNSM</v>
      </c>
      <c r="EL233" s="1" t="str" cm="1">
        <f t="array" aca="1" ref="EL233" ca="1">INDIRECT(ADDRESS(MATCH(LARGE(_xlfn._xlws.FILTER(EL7:EL229,EN7:EN229&gt;cr),4),EL7:EL229,0)+6,1))</f>
        <v>BI14.AmerJ</v>
      </c>
      <c r="EM233" s="1" t="str" cm="1">
        <f t="array" aca="1" ref="EM233" ca="1">INDIRECT(ADDRESS(MATCH(LARGE(_xlfn._xlws.FILTER(EM7:EM229,EN7:EN229&gt;cr),4),EM7:EM229,0)+6,1))</f>
        <v>BI01.PNCR</v>
      </c>
      <c r="EN233" s="1" t="str" cm="1">
        <f t="array" aca="1" ref="EN233" ca="1">INDIRECT(ADDRESS(MATCH(LARGE(_xlfn._xlws.FILTER(EN7:EN229,EN7:EN229&gt;cr),4),EN7:EN229,0)+6,1))</f>
        <v>AI01.Jaccard</v>
      </c>
      <c r="EO233" s="1" t="str" cm="1">
        <f t="array" aca="1" ref="EO233" ca="1">INDIRECT(ADDRESS(MATCH(SMALL(_xlfn._xlws.FILTER(EO7:EO229,EN7:EN229&gt;cr),4),EO7:EO229,0)+6,1))</f>
        <v>BU03.CPC</v>
      </c>
      <c r="EP233" s="6" t="str" cm="1">
        <f t="array" aca="1" ref="EP233" ca="1">INDIRECT(ADDRESS(MATCH(SMALL(_xlfn._xlws.FILTER(EP7:EP229,EV7:EV229&gt;cr),4),EP7:EP229,0)+6,1))</f>
        <v>AI21.SMC</v>
      </c>
      <c r="EQ233" s="6" t="str" cm="1">
        <f t="array" aca="1" ref="EQ233" ca="1">INDIRECT(ADDRESS(MATCH(SMALL(_xlfn._xlws.FILTER(EQ7:EQ229,EV7:EV229&gt;cr),4),EQ7:EQ229,0)+6,1))</f>
        <v>AI07.PSS</v>
      </c>
      <c r="ER233" s="6" t="str" cm="1">
        <f t="array" aca="1" ref="ER233" ca="1">INDIRECT(ADDRESS(MATCH(LARGE(_xlfn._xlws.FILTER(ER7:ER229,EV7:EV229&gt;cr),4),ER7:ER229,0)+6,1))</f>
        <v>AI26.URP</v>
      </c>
      <c r="ES233" s="6" t="str" cm="1">
        <f t="array" aca="1" ref="ES233" ca="1">INDIRECT(ADDRESS(MATCH(LARGE(_xlfn._xlws.FILTER(ES7:ES229,EV7:EV229&gt;cr),4),ES7:ES229,0)+6,1))</f>
        <v>AU01.Jaccard</v>
      </c>
      <c r="ET233" s="6" t="str" cm="1">
        <f t="array" aca="1" ref="ET233" ca="1">INDIRECT(ADDRESS(MATCH(LARGE(_xlfn._xlws.FILTER(ET7:ET229,EV7:EV229&gt;cr),4),ET7:ET229,0)+6,1))</f>
        <v>AI01.Jaccard</v>
      </c>
      <c r="EU233" s="6" t="str" cm="1">
        <f t="array" aca="1" ref="EU233" ca="1">INDIRECT(ADDRESS(MATCH(LARGE(_xlfn._xlws.FILTER(EU7:EU229,EV7:EV229&gt;cr),4),EU7:EU229,0)+6,1))</f>
        <v>AI25.Coco</v>
      </c>
      <c r="EV233" s="6" t="str" cm="1">
        <f t="array" aca="1" ref="EV233" ca="1">INDIRECT(ADDRESS(MATCH(LARGE(_xlfn._xlws.FILTER(EV7:EV229,EV7:EV229&gt;cr),4),EV7:EV229,0)+6,1))</f>
        <v>AI01.Jaccard</v>
      </c>
      <c r="EW233" s="6" t="str" cm="1">
        <f t="array" aca="1" ref="EW233" ca="1">INDIRECT(ADDRESS(MATCH(SMALL(_xlfn._xlws.FILTER(EW7:EW229,EV7:EV229&gt;cr),4),EW7:EW229,0)+6,1))</f>
        <v>AU03.Pearson</v>
      </c>
      <c r="EX233" s="1" t="e" cm="1" vm="1">
        <f t="array" aca="1" ref="EX233" ca="1">INDIRECT(ADDRESS(MATCH(SMALL(_xlfn._xlws.FILTER(EX7:EX229,FD7:FD229&gt;cr),4),EX7:EX229,0)+6,1))</f>
        <v>#VALUE!</v>
      </c>
      <c r="EY233" s="1" t="e" cm="1" vm="1">
        <f t="array" aca="1" ref="EY233" ca="1">INDIRECT(ADDRESS(MATCH(SMALL(_xlfn._xlws.FILTER(EY7:EY229,FD7:FD229&gt;cr),4),EY7:EY229,0)+6,1))</f>
        <v>#VALUE!</v>
      </c>
      <c r="EZ233" s="1" t="e" cm="1" vm="1">
        <f t="array" aca="1" ref="EZ233" ca="1">INDIRECT(ADDRESS(MATCH(LARGE(_xlfn._xlws.FILTER(EZ7:EZ229,FD7:FD229&gt;cr),4),EZ7:EZ229,0)+6,1))</f>
        <v>#VALUE!</v>
      </c>
      <c r="FA233" s="1" t="e" cm="1" vm="1">
        <f t="array" aca="1" ref="FA233" ca="1">INDIRECT(ADDRESS(MATCH(LARGE(_xlfn._xlws.FILTER(FA7:FA229,FD7:FD229&gt;cr),4),FA7:FA229,0)+6,1))</f>
        <v>#VALUE!</v>
      </c>
      <c r="FB233" s="1" t="e" cm="1" vm="1">
        <f t="array" aca="1" ref="FB233" ca="1">INDIRECT(ADDRESS(MATCH(LARGE(_xlfn._xlws.FILTER(FB7:FB229,FD7:FD229&gt;cr),4),FB7:FB229,0)+6,1))</f>
        <v>#VALUE!</v>
      </c>
      <c r="FC233" s="1" t="e" cm="1" vm="1">
        <f t="array" aca="1" ref="FC233" ca="1">INDIRECT(ADDRESS(MATCH(LARGE(_xlfn._xlws.FILTER(FC7:FC229,FD7:FD229&gt;cr),4),FC7:FC229,0)+6,1))</f>
        <v>#VALUE!</v>
      </c>
      <c r="FD233" s="1" t="e" cm="1" vm="1">
        <f t="array" aca="1" ref="FD233" ca="1">INDIRECT(ADDRESS(MATCH(LARGE(_xlfn._xlws.FILTER(FD7:FD229,FD7:FD229&gt;cr),4),FD7:FD229,0)+6,1))</f>
        <v>#VALUE!</v>
      </c>
      <c r="FE233" s="1" t="e" cm="1" vm="1">
        <f t="array" aca="1" ref="FE233" ca="1">INDIRECT(ADDRESS(MATCH(SMALL(_xlfn._xlws.FILTER(FE7:FE229,FD7:FD229&gt;cr),4),FE7:FE229,0)+6,1))</f>
        <v>#VALUE!</v>
      </c>
      <c r="FF233" s="6" t="e" cm="1" vm="1">
        <f t="array" aca="1" ref="FF233" ca="1">INDIRECT(ADDRESS(MATCH(SMALL(_xlfn._xlws.FILTER(FF7:FF229,FL7:FL229&gt;cr),4),FF7:FF229,0)+6,1))</f>
        <v>#VALUE!</v>
      </c>
      <c r="FG233" s="6" t="e" cm="1" vm="1">
        <f t="array" aca="1" ref="FG233" ca="1">INDIRECT(ADDRESS(MATCH(SMALL(_xlfn._xlws.FILTER(FG7:FG229,FL7:FL229&gt;cr),4),FG7:FG229,0)+6,1))</f>
        <v>#VALUE!</v>
      </c>
      <c r="FH233" s="6" t="e" cm="1" vm="1">
        <f t="array" aca="1" ref="FH233" ca="1">INDIRECT(ADDRESS(MATCH(LARGE(_xlfn._xlws.FILTER(FH7:FH229,FL7:FL229&gt;cr),4),FH7:FH229,0)+6,1))</f>
        <v>#VALUE!</v>
      </c>
      <c r="FI233" s="6" t="e" cm="1" vm="1">
        <f t="array" aca="1" ref="FI233" ca="1">INDIRECT(ADDRESS(MATCH(LARGE(_xlfn._xlws.FILTER(FI7:FI229,FL7:FL229&gt;cr),4),FI7:FI229,0)+6,1))</f>
        <v>#VALUE!</v>
      </c>
      <c r="FJ233" s="6" t="e" cm="1" vm="1">
        <f t="array" aca="1" ref="FJ233" ca="1">INDIRECT(ADDRESS(MATCH(LARGE(_xlfn._xlws.FILTER(FJ7:FJ229,FL7:FL229&gt;cr),4),FJ7:FJ229,0)+6,1))</f>
        <v>#VALUE!</v>
      </c>
      <c r="FK233" s="6" t="e" cm="1" vm="1">
        <f t="array" aca="1" ref="FK233" ca="1">INDIRECT(ADDRESS(MATCH(LARGE(_xlfn._xlws.FILTER(FK7:FK229,FL7:FL229&gt;cr),4),FK7:FK229,0)+6,1))</f>
        <v>#VALUE!</v>
      </c>
      <c r="FL233" s="6" t="e" cm="1" vm="1">
        <f t="array" aca="1" ref="FL233" ca="1">INDIRECT(ADDRESS(MATCH(LARGE(_xlfn._xlws.FILTER(FL7:FL229,FL7:FL229&gt;cr),4),FL7:FL229,0)+6,1))</f>
        <v>#VALUE!</v>
      </c>
      <c r="FM233" s="6" t="e" cm="1" vm="1">
        <f t="array" aca="1" ref="FM233" ca="1">INDIRECT(ADDRESS(MATCH(SMALL(_xlfn._xlws.FILTER(FM7:FM229,FL7:FL229&gt;cr),4),FM7:FM229,0)+6,1))</f>
        <v>#VALUE!</v>
      </c>
      <c r="FN233" s="1" t="e" cm="1" vm="1">
        <f t="array" aca="1" ref="FN233" ca="1">INDIRECT(ADDRESS(MATCH(SMALL(_xlfn._xlws.FILTER(FN7:FN229,FT7:FT229&gt;cr),4),FN7:FN229,0)+6,1))</f>
        <v>#VALUE!</v>
      </c>
      <c r="FO233" s="1" t="e" cm="1" vm="1">
        <f t="array" aca="1" ref="FO233" ca="1">INDIRECT(ADDRESS(MATCH(SMALL(_xlfn._xlws.FILTER(FO7:FO229,FT7:FT229&gt;cr),4),FO7:FO229,0)+6,1))</f>
        <v>#VALUE!</v>
      </c>
      <c r="FP233" s="1" t="e" cm="1" vm="1">
        <f t="array" aca="1" ref="FP233" ca="1">INDIRECT(ADDRESS(MATCH(LARGE(_xlfn._xlws.FILTER(FP7:FP229,FT7:FT229&gt;cr),4),FP7:FP229,0)+6,1))</f>
        <v>#VALUE!</v>
      </c>
      <c r="FQ233" s="1" t="e" cm="1" vm="1">
        <f t="array" aca="1" ref="FQ233" ca="1">INDIRECT(ADDRESS(MATCH(LARGE(_xlfn._xlws.FILTER(FQ7:FQ229,FT7:FT229&gt;cr),4),FQ7:FQ229,0)+6,1))</f>
        <v>#VALUE!</v>
      </c>
      <c r="FR233" s="1" t="e" cm="1" vm="1">
        <f t="array" aca="1" ref="FR233" ca="1">INDIRECT(ADDRESS(MATCH(LARGE(_xlfn._xlws.FILTER(FR7:FR229,FT7:FT229&gt;cr),4),FR7:FR229,0)+6,1))</f>
        <v>#VALUE!</v>
      </c>
      <c r="FS233" s="1" t="e" cm="1" vm="1">
        <f t="array" aca="1" ref="FS233" ca="1">INDIRECT(ADDRESS(MATCH(LARGE(_xlfn._xlws.FILTER(FS7:FS229,FT7:FT229&gt;cr),4),FS7:FS229,0)+6,1))</f>
        <v>#VALUE!</v>
      </c>
      <c r="FT233" s="1" t="e" cm="1" vm="1">
        <f t="array" aca="1" ref="FT233" ca="1">INDIRECT(ADDRESS(MATCH(LARGE(_xlfn._xlws.FILTER(FT7:FT229,FT7:FT229&gt;cr),4),FT7:FT229,0)+6,1))</f>
        <v>#VALUE!</v>
      </c>
      <c r="FU233" s="1" t="e" cm="1" vm="1">
        <f t="array" aca="1" ref="FU233" ca="1">INDIRECT(ADDRESS(MATCH(SMALL(_xlfn._xlws.FILTER(FU7:FU229,FT7:FT229&gt;cr),4),FU7:FU229,0)+6,1))</f>
        <v>#VALUE!</v>
      </c>
      <c r="FV233" s="6" t="str" cm="1">
        <f t="array" aca="1" ref="FV233" ca="1">INDIRECT(ADDRESS(MATCH(SMALL(_xlfn._xlws.FILTER(FV7:FV229,GB7:GB229&gt;cr),4),FV7:FV229,0)+6,1))</f>
        <v>CI01.IJ.PSS</v>
      </c>
      <c r="FW233" s="6" t="str" cm="1">
        <f t="array" aca="1" ref="FW233" ca="1">INDIRECT(ADDRESS(MATCH(SMALL(_xlfn._xlws.FILTER(FW7:FW229,GB7:GB229&gt;cr),4),FW7:FW229,0)+6,1))</f>
        <v>CI01.IJ.PSS</v>
      </c>
      <c r="FX233" s="6" t="str" cm="1">
        <f t="array" aca="1" ref="FX233" ca="1">INDIRECT(ADDRESS(MATCH(LARGE(_xlfn._xlws.FILTER(FX7:FX229,GB7:GB229&gt;cr),4),FX7:FX229,0)+6,1))</f>
        <v>BI14.AmerJ</v>
      </c>
      <c r="FY233" s="6" t="str" cm="1">
        <f t="array" aca="1" ref="FY233" ca="1">INDIRECT(ADDRESS(MATCH(LARGE(_xlfn._xlws.FILTER(FY7:FY229,GB7:GB229&gt;cr),4),FY7:FY229,0)+6,1))</f>
        <v>AU01.Jaccard</v>
      </c>
      <c r="FZ233" s="6" t="str" cm="1">
        <f t="array" aca="1" ref="FZ233" ca="1">INDIRECT(ADDRESS(MATCH(LARGE(_xlfn._xlws.FILTER(FZ7:FZ229,GB7:GB229&gt;cr),4),FZ7:FZ229,0)+6,1))</f>
        <v>BI14.Amer</v>
      </c>
      <c r="GA233" s="6" t="str" cm="1">
        <f t="array" aca="1" ref="GA233" ca="1">INDIRECT(ADDRESS(MATCH(LARGE(_xlfn._xlws.FILTER(GA7:GA229,GB7:GB229&gt;cr),4),GA7:GA229,0)+6,1))</f>
        <v>AI01.Jaccard</v>
      </c>
      <c r="GB233" s="6" t="str" cm="1">
        <f t="array" aca="1" ref="GB233" ca="1">INDIRECT(ADDRESS(MATCH(LARGE(_xlfn._xlws.FILTER(GB7:GB229,GB7:GB229&gt;cr),4),GB7:GB229,0)+6,1))</f>
        <v>AI01.Jaccard</v>
      </c>
      <c r="GC233" s="6" t="str" cm="1">
        <f t="array" aca="1" ref="GC233" ca="1">INDIRECT(ADDRESS(MATCH(SMALL(_xlfn._xlws.FILTER(GC7:GC229,GB7:GB229&gt;cr),4),GC7:GC229,0)+6,1))</f>
        <v>BU16.TAJ</v>
      </c>
      <c r="GD233" s="1" t="e" cm="1" vm="1">
        <f t="array" aca="1" ref="GD233" ca="1">INDIRECT(ADDRESS(MATCH(SMALL(_xlfn._xlws.FILTER(GD7:GD229,GJ7:GJ229&gt;cr),4),GD7:GD229,0)+6,1))</f>
        <v>#VALUE!</v>
      </c>
      <c r="GE233" s="1" t="e" cm="1" vm="1">
        <f t="array" aca="1" ref="GE233" ca="1">INDIRECT(ADDRESS(MATCH(SMALL(_xlfn._xlws.FILTER(GE7:GE229,GJ7:GJ229&gt;cr),4),GE7:GE229,0)+6,1))</f>
        <v>#VALUE!</v>
      </c>
      <c r="GF233" s="1" t="e" cm="1" vm="1">
        <f t="array" aca="1" ref="GF233" ca="1">INDIRECT(ADDRESS(MATCH(LARGE(_xlfn._xlws.FILTER(GF7:GF229,GJ7:GJ229&gt;cr),4),GF7:GF229,0)+6,1))</f>
        <v>#VALUE!</v>
      </c>
      <c r="GG233" s="1" t="e" cm="1" vm="1">
        <f t="array" aca="1" ref="GG233" ca="1">INDIRECT(ADDRESS(MATCH(LARGE(_xlfn._xlws.FILTER(GG7:GG229,GJ7:GJ229&gt;cr),4),GG7:GG229,0)+6,1))</f>
        <v>#VALUE!</v>
      </c>
      <c r="GH233" s="1" t="e" cm="1" vm="1">
        <f t="array" aca="1" ref="GH233" ca="1">INDIRECT(ADDRESS(MATCH(LARGE(_xlfn._xlws.FILTER(GH7:GH229,GJ7:GJ229&gt;cr),4),GH7:GH229,0)+6,1))</f>
        <v>#VALUE!</v>
      </c>
      <c r="GI233" s="1" t="e" cm="1" vm="1">
        <f t="array" aca="1" ref="GI233" ca="1">INDIRECT(ADDRESS(MATCH(LARGE(_xlfn._xlws.FILTER(GI7:GI229,GJ7:GJ229&gt;cr),4),GI7:GI229,0)+6,1))</f>
        <v>#VALUE!</v>
      </c>
      <c r="GJ233" s="1" t="e" cm="1" vm="1">
        <f t="array" aca="1" ref="GJ233" ca="1">INDIRECT(ADDRESS(MATCH(LARGE(_xlfn._xlws.FILTER(GJ7:GJ229,GJ7:GJ229&gt;cr),4),GJ7:GJ229,0)+6,1))</f>
        <v>#VALUE!</v>
      </c>
      <c r="GK233" s="1" t="e" cm="1" vm="1">
        <f t="array" aca="1" ref="GK233" ca="1">INDIRECT(ADDRESS(MATCH(SMALL(_xlfn._xlws.FILTER(GK7:GK229,GJ7:GJ229&gt;cr),4),GK7:GK229,0)+6,1))</f>
        <v>#VALUE!</v>
      </c>
      <c r="GL233" s="6" t="e" cm="1" vm="1">
        <f t="array" aca="1" ref="GL233" ca="1">INDIRECT(ADDRESS(MATCH(SMALL(_xlfn._xlws.FILTER(GL7:GL229,GR7:GR229&gt;cr),4),GL7:GL229,0)+6,1))</f>
        <v>#VALUE!</v>
      </c>
      <c r="GM233" s="6" t="e" cm="1" vm="1">
        <f t="array" aca="1" ref="GM233" ca="1">INDIRECT(ADDRESS(MATCH(SMALL(_xlfn._xlws.FILTER(GM7:GM229,GR7:GR229&gt;cr),4),GM7:GM229,0)+6,1))</f>
        <v>#VALUE!</v>
      </c>
      <c r="GN233" s="6" t="e" cm="1" vm="1">
        <f t="array" aca="1" ref="GN233" ca="1">INDIRECT(ADDRESS(MATCH(LARGE(_xlfn._xlws.FILTER(GN7:GN229,GR7:GR229&gt;cr),4),GN7:GN229,0)+6,1))</f>
        <v>#VALUE!</v>
      </c>
      <c r="GO233" s="6" t="e" cm="1" vm="1">
        <f t="array" aca="1" ref="GO233" ca="1">INDIRECT(ADDRESS(MATCH(LARGE(_xlfn._xlws.FILTER(GO7:GO229,GR7:GR229&gt;cr),4),GO7:GO229,0)+6,1))</f>
        <v>#VALUE!</v>
      </c>
      <c r="GP233" s="6" t="e" cm="1" vm="1">
        <f t="array" aca="1" ref="GP233" ca="1">INDIRECT(ADDRESS(MATCH(LARGE(_xlfn._xlws.FILTER(GP7:GP229,GR7:GR229&gt;cr),4),GP7:GP229,0)+6,1))</f>
        <v>#VALUE!</v>
      </c>
      <c r="GQ233" s="6" t="e" cm="1" vm="1">
        <f t="array" aca="1" ref="GQ233" ca="1">INDIRECT(ADDRESS(MATCH(LARGE(_xlfn._xlws.FILTER(GQ7:GQ229,GR7:GR229&gt;cr),4),GQ7:GQ229,0)+6,1))</f>
        <v>#VALUE!</v>
      </c>
      <c r="GR233" s="6" t="e" cm="1" vm="1">
        <f t="array" aca="1" ref="GR233" ca="1">INDIRECT(ADDRESS(MATCH(LARGE(_xlfn._xlws.FILTER(GR7:GR229,GR7:GR229&gt;cr),4),GR7:GR229,0)+6,1))</f>
        <v>#VALUE!</v>
      </c>
      <c r="GS233" s="6" t="e" cm="1" vm="1">
        <f t="array" aca="1" ref="GS233" ca="1">INDIRECT(ADDRESS(MATCH(SMALL(_xlfn._xlws.FILTER(GS7:GS229,GR7:GR229&gt;cr),4),GS7:GS229,0)+6,1))</f>
        <v>#VALUE!</v>
      </c>
      <c r="GT233" s="1" t="e" cm="1" vm="1">
        <f t="array" aca="1" ref="GT233" ca="1">INDIRECT(ADDRESS(MATCH(SMALL(_xlfn._xlws.FILTER(GT7:GT229,GZ7:GZ229&gt;cr),4),GT7:GT229,0)+6,1))</f>
        <v>#VALUE!</v>
      </c>
      <c r="GU233" s="1" t="e" cm="1" vm="1">
        <f t="array" aca="1" ref="GU233" ca="1">INDIRECT(ADDRESS(MATCH(SMALL(_xlfn._xlws.FILTER(GU7:GU229,GZ7:GZ229&gt;cr),4),GU7:GU229,0)+6,1))</f>
        <v>#VALUE!</v>
      </c>
      <c r="GV233" s="1" t="e" cm="1" vm="1">
        <f t="array" aca="1" ref="GV233" ca="1">INDIRECT(ADDRESS(MATCH(LARGE(_xlfn._xlws.FILTER(GV7:GV229,GZ7:GZ229&gt;cr),4),GV7:GV229,0)+6,1))</f>
        <v>#VALUE!</v>
      </c>
      <c r="GW233" s="1" t="e" cm="1" vm="1">
        <f t="array" aca="1" ref="GW233" ca="1">INDIRECT(ADDRESS(MATCH(LARGE(_xlfn._xlws.FILTER(GW7:GW229,GZ7:GZ229&gt;cr),4),GW7:GW229,0)+6,1))</f>
        <v>#VALUE!</v>
      </c>
      <c r="GX233" s="1" t="e" cm="1" vm="1">
        <f t="array" aca="1" ref="GX233" ca="1">INDIRECT(ADDRESS(MATCH(LARGE(_xlfn._xlws.FILTER(GX7:GX229,GZ7:GZ229&gt;cr),4),GX7:GX229,0)+6,1))</f>
        <v>#VALUE!</v>
      </c>
      <c r="GY233" s="1" t="e" cm="1" vm="1">
        <f t="array" aca="1" ref="GY233" ca="1">INDIRECT(ADDRESS(MATCH(LARGE(_xlfn._xlws.FILTER(GY7:GY229,GZ7:GZ229&gt;cr),4),GY7:GY229,0)+6,1))</f>
        <v>#VALUE!</v>
      </c>
      <c r="GZ233" s="1" t="e" cm="1" vm="1">
        <f t="array" aca="1" ref="GZ233" ca="1">INDIRECT(ADDRESS(MATCH(LARGE(_xlfn._xlws.FILTER(GZ7:GZ229,GZ7:GZ229&gt;cr),4),GZ7:GZ229,0)+6,1))</f>
        <v>#VALUE!</v>
      </c>
      <c r="HA233" s="1" t="e" cm="1" vm="1">
        <f t="array" aca="1" ref="HA233" ca="1">INDIRECT(ADDRESS(MATCH(SMALL(_xlfn._xlws.FILTER(HA7:HA229,GZ7:GZ229&gt;cr),4),HA7:HA229,0)+6,1))</f>
        <v>#VALUE!</v>
      </c>
      <c r="HB233" s="6" t="e" cm="1" vm="1">
        <f t="array" aca="1" ref="HB233" ca="1">INDIRECT(ADDRESS(MATCH(SMALL(_xlfn._xlws.FILTER(HB7:HB229,HH7:HH229&gt;cr),4),HB7:HB229,0)+6,1))</f>
        <v>#VALUE!</v>
      </c>
      <c r="HC233" s="6" t="e" cm="1" vm="1">
        <f t="array" aca="1" ref="HC233" ca="1">INDIRECT(ADDRESS(MATCH(SMALL(_xlfn._xlws.FILTER(HC7:HC229,HH7:HH229&gt;cr),4),HC7:HC229,0)+6,1))</f>
        <v>#VALUE!</v>
      </c>
      <c r="HD233" s="6" t="e" cm="1" vm="1">
        <f t="array" aca="1" ref="HD233" ca="1">INDIRECT(ADDRESS(MATCH(LARGE(_xlfn._xlws.FILTER(HD7:HD229,HH7:HH229&gt;cr),4),HD7:HD229,0)+6,1))</f>
        <v>#VALUE!</v>
      </c>
      <c r="HE233" s="6" t="e" cm="1" vm="1">
        <f t="array" aca="1" ref="HE233" ca="1">INDIRECT(ADDRESS(MATCH(LARGE(_xlfn._xlws.FILTER(HE7:HE229,HH7:HH229&gt;cr),4),HE7:HE229,0)+6,1))</f>
        <v>#VALUE!</v>
      </c>
      <c r="HF233" s="6" t="e" cm="1" vm="1">
        <f t="array" aca="1" ref="HF233" ca="1">INDIRECT(ADDRESS(MATCH(LARGE(_xlfn._xlws.FILTER(HF7:HF229,HH7:HH229&gt;cr),4),HF7:HF229,0)+6,1))</f>
        <v>#VALUE!</v>
      </c>
      <c r="HG233" s="6" t="e" cm="1" vm="1">
        <f t="array" aca="1" ref="HG233" ca="1">INDIRECT(ADDRESS(MATCH(LARGE(_xlfn._xlws.FILTER(HG7:HG229,HH7:HH229&gt;cr),4),HG7:HG229,0)+6,1))</f>
        <v>#VALUE!</v>
      </c>
      <c r="HH233" s="6" t="e" cm="1" vm="1">
        <f t="array" aca="1" ref="HH233" ca="1">INDIRECT(ADDRESS(MATCH(LARGE(_xlfn._xlws.FILTER(HH7:HH229,HH7:HH229&gt;cr),4),HH7:HH229,0)+6,1))</f>
        <v>#VALUE!</v>
      </c>
      <c r="HI233" s="6" t="e" cm="1" vm="1">
        <f t="array" aca="1" ref="HI233" ca="1">INDIRECT(ADDRESS(MATCH(SMALL(_xlfn._xlws.FILTER(HI7:HI229,HH7:HH229&gt;cr),4),HI7:HI229,0)+6,1))</f>
        <v>#VALUE!</v>
      </c>
      <c r="HJ233" s="1" t="e" cm="1" vm="1">
        <f t="array" aca="1" ref="HJ233" ca="1">INDIRECT(ADDRESS(MATCH(SMALL(_xlfn._xlws.FILTER(HJ7:HJ229,HP7:HP229&gt;cr),4),HJ7:HJ229,0)+6,1))</f>
        <v>#VALUE!</v>
      </c>
      <c r="HK233" s="1" t="e" cm="1" vm="1">
        <f t="array" aca="1" ref="HK233" ca="1">INDIRECT(ADDRESS(MATCH(SMALL(_xlfn._xlws.FILTER(HK7:HK229,HP7:HP229&gt;cr),4),HK7:HK229,0)+6,1))</f>
        <v>#VALUE!</v>
      </c>
      <c r="HL233" s="1" t="e" cm="1" vm="1">
        <f t="array" aca="1" ref="HL233" ca="1">INDIRECT(ADDRESS(MATCH(LARGE(_xlfn._xlws.FILTER(HL7:HL229,HP7:HP229&gt;cr),4),HL7:HL229,0)+6,1))</f>
        <v>#VALUE!</v>
      </c>
      <c r="HM233" s="1" t="e" cm="1" vm="1">
        <f t="array" aca="1" ref="HM233" ca="1">INDIRECT(ADDRESS(MATCH(LARGE(_xlfn._xlws.FILTER(HM7:HM229,HP7:HP229&gt;cr),4),HM7:HM229,0)+6,1))</f>
        <v>#VALUE!</v>
      </c>
      <c r="HN233" s="1" t="e" cm="1" vm="1">
        <f t="array" aca="1" ref="HN233" ca="1">INDIRECT(ADDRESS(MATCH(LARGE(_xlfn._xlws.FILTER(HN7:HN229,HP7:HP229&gt;cr),4),HN7:HN229,0)+6,1))</f>
        <v>#VALUE!</v>
      </c>
      <c r="HO233" s="1" t="e" cm="1" vm="1">
        <f t="array" aca="1" ref="HO233" ca="1">INDIRECT(ADDRESS(MATCH(LARGE(_xlfn._xlws.FILTER(HO7:HO229,HP7:HP229&gt;cr),4),HO7:HO229,0)+6,1))</f>
        <v>#VALUE!</v>
      </c>
      <c r="HP233" s="1" t="e" cm="1" vm="1">
        <f t="array" aca="1" ref="HP233" ca="1">INDIRECT(ADDRESS(MATCH(LARGE(_xlfn._xlws.FILTER(HP7:HP229,HP7:HP229&gt;cr),4),HP7:HP229,0)+6,1))</f>
        <v>#VALUE!</v>
      </c>
      <c r="HQ233" s="1" t="e" cm="1" vm="1">
        <f t="array" aca="1" ref="HQ233" ca="1">INDIRECT(ADDRESS(MATCH(SMALL(_xlfn._xlws.FILTER(HQ7:HQ229,HP7:HP229&gt;cr),4),HQ7:HQ229,0)+6,1))</f>
        <v>#VALUE!</v>
      </c>
      <c r="HR233" s="6" t="e" cm="1" vm="1">
        <f t="array" aca="1" ref="HR233" ca="1">INDIRECT(ADDRESS(MATCH(SMALL(_xlfn._xlws.FILTER(HR7:HR229,HX7:HX229&gt;cr),4),HR7:HR229,0)+6,1))</f>
        <v>#VALUE!</v>
      </c>
      <c r="HS233" s="6" t="e" cm="1" vm="1">
        <f t="array" aca="1" ref="HS233" ca="1">INDIRECT(ADDRESS(MATCH(SMALL(_xlfn._xlws.FILTER(HS7:HS229,HX7:HX229&gt;cr),4),HS7:HS229,0)+6,1))</f>
        <v>#VALUE!</v>
      </c>
      <c r="HT233" s="6" t="e" cm="1" vm="1">
        <f t="array" aca="1" ref="HT233" ca="1">INDIRECT(ADDRESS(MATCH(LARGE(_xlfn._xlws.FILTER(HT7:HT229,HX7:HX229&gt;cr),4),HT7:HT229,0)+6,1))</f>
        <v>#VALUE!</v>
      </c>
      <c r="HU233" s="6" t="e" cm="1" vm="1">
        <f t="array" aca="1" ref="HU233" ca="1">INDIRECT(ADDRESS(MATCH(LARGE(_xlfn._xlws.FILTER(HU7:HU229,HX7:HX229&gt;cr),4),HU7:HU229,0)+6,1))</f>
        <v>#VALUE!</v>
      </c>
      <c r="HV233" s="6" t="e" cm="1" vm="1">
        <f t="array" aca="1" ref="HV233" ca="1">INDIRECT(ADDRESS(MATCH(LARGE(_xlfn._xlws.FILTER(HV7:HV229,HX7:HX229&gt;cr),4),HV7:HV229,0)+6,1))</f>
        <v>#VALUE!</v>
      </c>
      <c r="HW233" s="6" t="e" cm="1" vm="1">
        <f t="array" aca="1" ref="HW233" ca="1">INDIRECT(ADDRESS(MATCH(LARGE(_xlfn._xlws.FILTER(HW7:HW229,HX7:HX229&gt;cr),4),HW7:HW229,0)+6,1))</f>
        <v>#VALUE!</v>
      </c>
      <c r="HX233" s="6" t="e" cm="1" vm="1">
        <f t="array" aca="1" ref="HX233" ca="1">INDIRECT(ADDRESS(MATCH(LARGE(_xlfn._xlws.FILTER(HX7:HX229,HX7:HX229&gt;cr),4),HX7:HX229,0)+6,1))</f>
        <v>#VALUE!</v>
      </c>
      <c r="HY233" s="6" t="e" cm="1" vm="1">
        <f t="array" aca="1" ref="HY233" ca="1">INDIRECT(ADDRESS(MATCH(SMALL(_xlfn._xlws.FILTER(HY7:HY229,HX7:HX229&gt;cr),4),HY7:HY229,0)+6,1))</f>
        <v>#VALUE!</v>
      </c>
      <c r="HZ233" s="1" t="e" cm="1" vm="1">
        <f t="array" aca="1" ref="HZ233" ca="1">INDIRECT(ADDRESS(MATCH(SMALL(_xlfn._xlws.FILTER(HZ7:HZ229,IF7:IF229&gt;cr),4),HZ7:HZ229,0)+6,1))</f>
        <v>#VALUE!</v>
      </c>
      <c r="IA233" s="1" t="e" cm="1" vm="1">
        <f t="array" aca="1" ref="IA233" ca="1">INDIRECT(ADDRESS(MATCH(SMALL(_xlfn._xlws.FILTER(IA7:IA229,IF7:IF229&gt;cr),4),IA7:IA229,0)+6,1))</f>
        <v>#VALUE!</v>
      </c>
      <c r="IB233" s="1" t="e" cm="1" vm="1">
        <f t="array" aca="1" ref="IB233" ca="1">INDIRECT(ADDRESS(MATCH(LARGE(_xlfn._xlws.FILTER(IB7:IB229,IF7:IF229&gt;cr),4),IB7:IB229,0)+6,1))</f>
        <v>#VALUE!</v>
      </c>
      <c r="IC233" s="1" t="e" cm="1" vm="1">
        <f t="array" aca="1" ref="IC233" ca="1">INDIRECT(ADDRESS(MATCH(LARGE(_xlfn._xlws.FILTER(IC7:IC229,IF7:IF229&gt;cr),4),IC7:IC229,0)+6,1))</f>
        <v>#VALUE!</v>
      </c>
      <c r="ID233" s="1" t="e" cm="1" vm="1">
        <f t="array" aca="1" ref="ID233" ca="1">INDIRECT(ADDRESS(MATCH(LARGE(_xlfn._xlws.FILTER(ID7:ID229,IF7:IF229&gt;cr),4),ID7:ID229,0)+6,1))</f>
        <v>#VALUE!</v>
      </c>
      <c r="IE233" s="1" t="e" cm="1" vm="1">
        <f t="array" aca="1" ref="IE233" ca="1">INDIRECT(ADDRESS(MATCH(LARGE(_xlfn._xlws.FILTER(IE7:IE229,IF7:IF229&gt;cr),4),IE7:IE229,0)+6,1))</f>
        <v>#VALUE!</v>
      </c>
      <c r="IF233" s="1" t="e" cm="1" vm="1">
        <f t="array" aca="1" ref="IF233" ca="1">INDIRECT(ADDRESS(MATCH(LARGE(_xlfn._xlws.FILTER(IF7:IF229,IF7:IF229&gt;cr),4),IF7:IF229,0)+6,1))</f>
        <v>#VALUE!</v>
      </c>
      <c r="IG233" s="1" t="e" cm="1" vm="1">
        <f t="array" aca="1" ref="IG233" ca="1">INDIRECT(ADDRESS(MATCH(SMALL(_xlfn._xlws.FILTER(IG7:IG229,IF7:IF229&gt;cr),4),IG7:IG229,0)+6,1))</f>
        <v>#VALUE!</v>
      </c>
      <c r="IH233" s="9" t="str" cm="1">
        <f t="array" aca="1" ref="IH233" ca="1">INDIRECT(ADDRESS(MATCH(SMALL(_xlfn.LET(_xlpm.x,IF(ISNUMBER(IH7:IH229),IH7:IH229),_xlpm.y,IF(ISNUMBER(IN7:IN229),IN7:IN229),_xlfn._xlws.FILTER(_xlpm.x,_xlpm.y&gt;cr)),4),IH7:IH229,0)+6,1))</f>
        <v>BI22.ZSim</v>
      </c>
      <c r="II233" s="9" t="str" cm="1">
        <f t="array" aca="1" ref="II233" ca="1">INDIRECT(ADDRESS(MATCH(SMALL(_xlfn.LET(_xlpm.x,IF(ISNUMBER(II7:II229),II7:II229),_xlpm.y,IF(ISNUMBER(IN7:IN229),IN7:IN229),_xlfn._xlws.FILTER(_xlpm.x,_xlpm.y&gt;cr)),4),II7:II229,0)+6,1))</f>
        <v>BI03.IPC</v>
      </c>
      <c r="IJ233" s="9" t="str" cm="1">
        <f t="array" aca="1" ref="IJ233" ca="1">INDIRECT(ADDRESS(MATCH(LARGE(_xlfn.LET(_xlpm.x,IF(ISNUMBER(IJ7:IJ229),IJ7:IJ229),_xlpm.y,IF(ISNUMBER(IN7:IN229),IN7:IN229),_xlfn._xlws.FILTER(_xlpm.x,_xlpm.y&gt;cr)),4),IJ7:IJ229,0)+6,1))</f>
        <v>CI14.Amer.PSS</v>
      </c>
      <c r="IK233" s="9" t="str" cm="1">
        <f t="array" aca="1" ref="IK233" ca="1">INDIRECT(ADDRESS(MATCH(LARGE(_xlfn.LET(_xlpm.x,IF(ISNUMBER(IK7:IK229),IK7:IK229),_xlpm.y,IF(ISNUMBER(IN7:IN229),IN7:IN229),_xlfn._xlws.FILTER(_xlpm.x,_xlpm.y&gt;cr)),4),IK7:IK229,0)+6,1))</f>
        <v>CU14.Amer.Cosine</v>
      </c>
      <c r="IL233" s="9" t="str" cm="1">
        <f t="array" aca="1" ref="IL233" ca="1">INDIRECT(ADDRESS(MATCH(LARGE(_xlfn.LET(_xlpm.x,IF(ISNUMBER(IL7:IL229),IL7:IL229),_xlpm.y,IF(ISNUMBER(IN7:IN229),IN7:IN229),_xlfn._xlws.FILTER(_xlpm.x,_xlpm.y&gt;cr)),4),IL7:IL229,0)+6,1))</f>
        <v>BI03.IPC</v>
      </c>
      <c r="IM233" s="9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9" t="str" cm="1">
        <f t="array" aca="1" ref="IN233" ca="1">INDIRECT(ADDRESS(MATCH(LARGE(_xlfn.LET(_xlpm.x,IF(ISNUMBER(IN7:IN229),IN7:IN229),_xlpm.y,IF(ISNUMBER(IN7:IN229),IN7:IN229),_xlfn._xlws.FILTER(_xlpm.x,_xlpm.y&gt;cr)),4),IN7:IN229,0)+6,1))</f>
        <v>BI03.IPC</v>
      </c>
      <c r="IO233" s="9" t="str" cm="1">
        <f t="array" aca="1" ref="IO233" ca="1">INDIRECT(ADDRESS(MATCH(SMALL(_xlfn.LET(_xlpm.x,IF(ISNUMBER(IO7:IO229),IO7:IO229),_xlpm.y,IF(ISNUMBER(IN7:IN229),IN7:IN229),_xlfn._xlws.FILTER(_xlpm.x,_xlpm.y&gt;cr)),4),IO7:IO229,0)+6,1))</f>
        <v>CU14.SMD.NNSM</v>
      </c>
      <c r="IP233" s="1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1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1" t="str" cm="1">
        <f t="array" aca="1" ref="IR233" ca="1">INDEX(_xlfn._xlws.FILTER(IR7:IR229,ISTEXT(IR7:IR229)),MODE(MATCH(_xlfn._xlws.FILTER(IR7:IR229,ISTEXT(IR7:IR229)),_xlfn._xlws.FILTER(IR7:IR229,ISTEXT(IR7:IR229)),0)))</f>
        <v>k=20, r=0.1</v>
      </c>
      <c r="IS233" s="1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1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1" t="str" cm="1">
        <f t="array" aca="1" ref="IU233" ca="1">INDEX(_xlfn._xlws.FILTER(IU7:IU229,ISTEXT(IU7:IU229)),MODE(MATCH(_xlfn._xlws.FILTER(IU7:IU229,ISTEXT(IU7:IU229)),_xlfn._xlws.FILTER(IU7:IU229,ISTEXT(IU7:IU229)),0)))</f>
        <v>k=20, r=0.1</v>
      </c>
      <c r="IV233" s="1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1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x14ac:dyDescent="0.2">
      <c r="A234" s="7" t="s">
        <v>237</v>
      </c>
      <c r="B234" s="6" t="str" cm="1">
        <f t="array" aca="1" ref="B234" ca="1">INDIRECT(ADDRESS(MATCH(SMALL(_xlfn._xlws.FILTER(B7:B229,H7:H229&gt;0.5),5),B7:B229,0)+6,1))</f>
        <v>CI14.SMD.EMX1</v>
      </c>
      <c r="C234" s="6" t="str" cm="1">
        <f t="array" aca="1" ref="C234" ca="1">INDIRECT(ADDRESS(MATCH(SMALL(_xlfn._xlws.FILTER(C7:C229,H7:H229&gt;0.5),5),C7:C229,0)+6,1))</f>
        <v>CI14.SMD.EMX1</v>
      </c>
      <c r="D234" s="6" t="str" cm="1">
        <f t="array" aca="1" ref="D234" ca="1">INDIRECT(ADDRESS(MATCH(LARGE(_xlfn._xlws.FILTER(D7:D229,H7:H229&gt;0.5),5),D7:D229,0)+6,1))</f>
        <v>CI14.Amer.EMX1</v>
      </c>
      <c r="E234" s="6" t="str" cm="1">
        <f t="array" aca="1" ref="E234" ca="1">INDIRECT(ADDRESS(MATCH(LARGE(_xlfn._xlws.FILTER(E7:E229,H7:H229&gt;0.5),5),E7:E229,0)+6,1))</f>
        <v>CU14.Amer.EMX1</v>
      </c>
      <c r="F234" s="6" t="str" cm="1">
        <f t="array" aca="1" ref="F234" ca="1">INDIRECT(ADDRESS(MATCH(LARGE(_xlfn._xlws.FILTER(F7:F229,H7:H229&gt;0.5),5),F7:F229,0)+6,1))</f>
        <v>BI14.SMDJ</v>
      </c>
      <c r="G234" s="6" t="e" cm="1">
        <f t="array" aca="1" ref="G234" ca="1">INDIRECT(ADDRESS(MATCH(LARGE(_xlfn._xlws.FILTER(G7:G229,H7:H229&gt;0.5),5),G7:G229,0)+6,1))</f>
        <v>#NUM!</v>
      </c>
      <c r="H234" s="6" t="str" cm="1">
        <f t="array" aca="1" ref="H234" ca="1">INDIRECT(ADDRESS(MATCH(LARGE(_xlfn._xlws.FILTER(H7:H229,H7:H229&gt;0.5),5),H7:H229,0)+6,1))</f>
        <v>AI01.Jaccard</v>
      </c>
      <c r="I234" s="6" t="str" cm="1">
        <f t="array" aca="1" ref="I234" ca="1">INDIRECT(ADDRESS(MATCH(SMALL(_xlfn._xlws.FILTER(I7:I229,H7:H229&gt;0.5),5),I7:I229,0)+6,1))</f>
        <v>CU01.IJ.Cosine</v>
      </c>
      <c r="J234" s="1" t="str" cm="1">
        <f t="array" aca="1" ref="J234" ca="1">INDIRECT(ADDRESS(MATCH(SMALL(_xlfn._xlws.FILTER(J7:J229,P7:P229&gt;cr),5),J7:J229,0)+6,1))</f>
        <v>CI14.SMD.EMX1</v>
      </c>
      <c r="K234" s="1" t="str" cm="1">
        <f t="array" aca="1" ref="K234" ca="1">INDIRECT(ADDRESS(MATCH(SMALL(_xlfn._xlws.FILTER(K7:K229,P7:P229&gt;cr),5),K7:K229,0)+6,1))</f>
        <v>CI14.SMD.EMX1</v>
      </c>
      <c r="L234" s="1" t="str" cm="1">
        <f t="array" aca="1" ref="L234" ca="1">INDIRECT(ADDRESS(MATCH(LARGE(_xlfn._xlws.FILTER(L7:L229,P7:P229&gt;cr),5),L7:L229,0)+6,1))</f>
        <v>BI14.QTIJ</v>
      </c>
      <c r="M234" s="1" t="str" cm="1">
        <f t="array" aca="1" ref="M234" ca="1">INDIRECT(ADDRESS(MATCH(LARGE(_xlfn._xlws.FILTER(M7:M229,P7:P229&gt;cr),5),M7:M229,0)+6,1))</f>
        <v>CU14.Amer.EMX2</v>
      </c>
      <c r="N234" s="1" t="str" cm="1">
        <f t="array" aca="1" ref="N234" ca="1">INDIRECT(ADDRESS(MATCH(LARGE(_xlfn._xlws.FILTER(N7:N229,P7:P229&gt;cr),5),N7:N229,0)+6,1))</f>
        <v>BI14.Amer</v>
      </c>
      <c r="O234" s="1" t="e" cm="1">
        <f t="array" aca="1" ref="O234" ca="1">INDIRECT(ADDRESS(MATCH(LARGE(_xlfn._xlws.FILTER(O7:O229,P7:P229&gt;cr),5),O7:O229,0)+6,1))</f>
        <v>#NUM!</v>
      </c>
      <c r="P234" s="1" t="str" cm="1">
        <f t="array" aca="1" ref="P234" ca="1">INDIRECT(ADDRESS(MATCH(LARGE(_xlfn._xlws.FILTER(P7:P229,P7:P229&gt;cr),5),P7:P229,0)+6,1))</f>
        <v>AI01.Jaccard</v>
      </c>
      <c r="Q234" s="1" t="str" cm="1">
        <f t="array" aca="1" ref="Q234" ca="1">INDIRECT(ADDRESS(MATCH(SMALL(_xlfn._xlws.FILTER(Q7:Q229,P7:P229&gt;cr),5),Q7:Q229,0)+6,1))</f>
        <v>CU14.Amer.Cosine</v>
      </c>
      <c r="R234" s="6" t="str" cm="1">
        <f t="array" aca="1" ref="R234" ca="1">INDIRECT(ADDRESS(MATCH(SMALL(_xlfn._xlws.FILTER(R7:R229,X7:X229&gt;cr),5),R7:R229,0)+6,1))</f>
        <v>CI14.SMD.EMX1</v>
      </c>
      <c r="S234" s="6" t="str" cm="1">
        <f t="array" aca="1" ref="S234" ca="1">INDIRECT(ADDRESS(MATCH(SMALL(_xlfn._xlws.FILTER(S7:S229,X7:X229&gt;cr),5),S7:S229,0)+6,1))</f>
        <v>CI14.SMD.EMX1</v>
      </c>
      <c r="T234" s="6" t="str" cm="1">
        <f t="array" aca="1" ref="T234" ca="1">INDIRECT(ADDRESS(MATCH(LARGE(_xlfn._xlws.FILTER(T7:T229,X7:X229&gt;cr),5),T7:T229,0)+6,1))</f>
        <v>CI01.IJ.PSS</v>
      </c>
      <c r="U234" s="6" t="str" cm="1">
        <f t="array" aca="1" ref="U234" ca="1">INDIRECT(ADDRESS(MATCH(LARGE(_xlfn._xlws.FILTER(U7:U229,X7:X229&gt;cr),5),U7:U229,0)+6,1))</f>
        <v>CU14.Amer.EMX1</v>
      </c>
      <c r="V234" s="6" t="str" cm="1">
        <f t="array" aca="1" ref="V234" ca="1">INDIRECT(ADDRESS(MATCH(LARGE(_xlfn._xlws.FILTER(V7:V229,X7:X229&gt;cr),5),V7:V229,0)+6,1))</f>
        <v>BI14.Amer</v>
      </c>
      <c r="W234" s="6" t="str" cm="1">
        <f t="array" aca="1" ref="W234" ca="1">INDIRECT(ADDRESS(MATCH(LARGE(_xlfn._xlws.FILTER(W7:W229,X7:X229&gt;cr),5),W7:W229,0)+6,1))</f>
        <v>CU14.SMD.PSS</v>
      </c>
      <c r="X234" s="6" t="str" cm="1">
        <f t="array" aca="1" ref="X234" ca="1">INDIRECT(ADDRESS(MATCH(LARGE(_xlfn._xlws.FILTER(X7:X229,X7:X229&gt;cr),5),X7:X229,0)+6,1))</f>
        <v>AI01.Jaccard</v>
      </c>
      <c r="Y234" s="6" t="str" cm="1">
        <f t="array" aca="1" ref="Y234" ca="1">INDIRECT(ADDRESS(MATCH(SMALL(_xlfn._xlws.FILTER(Y7:Y229,X7:X229&gt;cr),5),Y7:Y229,0)+6,1))</f>
        <v>CU14.Amer.CPC</v>
      </c>
      <c r="Z234" s="1" t="str" cm="1">
        <f t="array" aca="1" ref="Z234" ca="1">INDIRECT(ADDRESS(MATCH(SMALL(_xlfn._xlws.FILTER(Z7:Z229,AF7:AF229&gt;cr),5),Z7:Z229,0)+6,1))</f>
        <v>BI07.NHMS</v>
      </c>
      <c r="AA234" s="1" t="str" cm="1">
        <f t="array" aca="1" ref="AA234" ca="1">INDIRECT(ADDRESS(MATCH(SMALL(_xlfn._xlws.FILTER(AA7:AA229,AF7:AF229&gt;cr),5),AA7:AA229,0)+6,1))</f>
        <v>BI06.MPIP</v>
      </c>
      <c r="AB234" s="1" t="str" cm="1">
        <f t="array" aca="1" ref="AB234" ca="1">INDIRECT(ADDRESS(MATCH(LARGE(_xlfn._xlws.FILTER(AB7:AB229,AF7:AF229&gt;cr),5),AB7:AB229,0)+6,1))</f>
        <v>CI14.Amer.Coco</v>
      </c>
      <c r="AC234" s="1" t="str" cm="1">
        <f t="array" aca="1" ref="AC234" ca="1">INDIRECT(ADDRESS(MATCH(LARGE(_xlfn._xlws.FILTER(AC7:AC229,AF7:AF229&gt;cr),5),AC7:AC229,0)+6,1))</f>
        <v>BU10.TMJ</v>
      </c>
      <c r="AD234" s="1" t="str" cm="1">
        <f t="array" aca="1" ref="AD234" ca="1">INDIRECT(ADDRESS(MATCH(LARGE(_xlfn._xlws.FILTER(AD7:AD229,AF7:AF229&gt;cr),5),AD7:AD229,0)+6,1))</f>
        <v>AI21.SMC</v>
      </c>
      <c r="AE234" s="1" t="e" cm="1">
        <f t="array" aca="1" ref="AE234" ca="1">INDIRECT(ADDRESS(MATCH(LARGE(_xlfn._xlws.FILTER(AE7:AE229,AF7:AF229&gt;cr),5),AE7:AE229,0)+6,1))</f>
        <v>#NUM!</v>
      </c>
      <c r="AF234" s="1" t="str" cm="1">
        <f t="array" aca="1" ref="AF234" ca="1">INDIRECT(ADDRESS(MATCH(LARGE(_xlfn._xlws.FILTER(AF7:AF229,AF7:AF229&gt;cr),5),AF7:AF229,0)+6,1))</f>
        <v>AI01.Jaccard</v>
      </c>
      <c r="AG234" s="1" t="str" cm="1">
        <f t="array" aca="1" ref="AG234" ca="1">INDIRECT(ADDRESS(MATCH(SMALL(_xlfn._xlws.FILTER(AG7:AG229,AF7:AF229&gt;cr),5),AG7:AG229,0)+6,1))</f>
        <v>BU03.PearsonJ</v>
      </c>
      <c r="AH234" s="6" t="str" cm="1">
        <f t="array" aca="1" ref="AH234" ca="1">INDIRECT(ADDRESS(MATCH(SMALL(_xlfn._xlws.FILTER(AH7:AH229,AN7:AN229&gt;cr),5),AH7:AH229,0)+6,1))</f>
        <v>BI01.PNCR</v>
      </c>
      <c r="AI234" s="6" t="str" cm="1">
        <f t="array" aca="1" ref="AI234" ca="1">INDIRECT(ADDRESS(MATCH(SMALL(_xlfn._xlws.FILTER(AI7:AI229,AN7:AN229&gt;cr),5),AI7:AI229,0)+6,1))</f>
        <v>AU19.KL</v>
      </c>
      <c r="AJ234" s="6" t="str" cm="1">
        <f t="array" aca="1" ref="AJ234" ca="1">INDIRECT(ADDRESS(MATCH(LARGE(_xlfn._xlws.FILTER(AJ7:AJ229,AN7:AN229&gt;cr),5),AJ7:AJ229,0)+6,1))</f>
        <v>BI22.ESim2</v>
      </c>
      <c r="AK234" s="6" t="str" cm="1">
        <f t="array" aca="1" ref="AK234" ca="1">INDIRECT(ADDRESS(MATCH(LARGE(_xlfn._xlws.FILTER(AK7:AK229,AN7:AN229&gt;cr),5),AK7:AK229,0)+6,1))</f>
        <v>AI03.Pearson</v>
      </c>
      <c r="AL234" s="6" t="str" cm="1">
        <f t="array" aca="1" ref="AL234" ca="1">INDIRECT(ADDRESS(MATCH(LARGE(_xlfn._xlws.FILTER(AL7:AL229,AN7:AN229&gt;cr),5),AL7:AL229,0)+6,1))</f>
        <v>BI14.HSMD</v>
      </c>
      <c r="AM234" s="6" t="e" cm="1">
        <f t="array" aca="1" ref="AM234" ca="1">INDIRECT(ADDRESS(MATCH(LARGE(_xlfn._xlws.FILTER(AM7:AM229,AN7:AN229&gt;cr),5),AM7:AM229,0)+6,1))</f>
        <v>#NUM!</v>
      </c>
      <c r="AN234" s="6" t="str" cm="1">
        <f t="array" aca="1" ref="AN234" ca="1">INDIRECT(ADDRESS(MATCH(LARGE(_xlfn._xlws.FILTER(AN7:AN229,AN7:AN229&gt;cr),5),AN7:AN229,0)+6,1))</f>
        <v>AI01.Jaccard</v>
      </c>
      <c r="AO234" s="6" t="str" cm="1">
        <f t="array" aca="1" ref="AO234" ca="1">INDIRECT(ADDRESS(MATCH(SMALL(_xlfn._xlws.FILTER(AO7:AO229,AN7:AN229&gt;cr),5),AO7:AO229,0)+6,1))</f>
        <v>CU14.Amer.Pearson</v>
      </c>
      <c r="AP234" s="1" t="e" cm="1" vm="1">
        <f t="array" aca="1" ref="AP234" ca="1">INDIRECT(ADDRESS(MATCH(SMALL(_xlfn._xlws.FILTER(AP7:AP229,AV7:AV229&gt;cr),5),AP7:AP229,0)+6,1))</f>
        <v>#VALUE!</v>
      </c>
      <c r="AQ234" s="1" t="e" cm="1" vm="1">
        <f t="array" aca="1" ref="AQ234" ca="1">INDIRECT(ADDRESS(MATCH(SMALL(_xlfn._xlws.FILTER(AQ7:AQ229,AV7:AV229&gt;cr),5),AQ7:AQ229,0)+6,1))</f>
        <v>#VALUE!</v>
      </c>
      <c r="AR234" s="1" t="e" cm="1" vm="1">
        <f t="array" aca="1" ref="AR234" ca="1">INDIRECT(ADDRESS(MATCH(LARGE(_xlfn._xlws.FILTER(AR7:AR229,AV7:AV229&gt;cr),5),AR7:AR229,0)+6,1))</f>
        <v>#VALUE!</v>
      </c>
      <c r="AS234" s="1" t="e" cm="1" vm="1">
        <f t="array" aca="1" ref="AS234" ca="1">INDIRECT(ADDRESS(MATCH(LARGE(_xlfn._xlws.FILTER(AS7:AS229,AV7:AV229&gt;cr),5),AS7:AS229,0)+6,1))</f>
        <v>#VALUE!</v>
      </c>
      <c r="AT234" s="1" t="e" cm="1" vm="1">
        <f t="array" aca="1" ref="AT234" ca="1">INDIRECT(ADDRESS(MATCH(LARGE(_xlfn._xlws.FILTER(AT7:AT229,AV7:AV229&gt;cr),5),AT7:AT229,0)+6,1))</f>
        <v>#VALUE!</v>
      </c>
      <c r="AU234" s="1" t="e" cm="1" vm="1">
        <f t="array" aca="1" ref="AU234" ca="1">INDIRECT(ADDRESS(MATCH(LARGE(_xlfn._xlws.FILTER(AU7:AU229,AV7:AV229&gt;cr),5),AU7:AU229,0)+6,1))</f>
        <v>#VALUE!</v>
      </c>
      <c r="AV234" s="1" t="e" cm="1" vm="1">
        <f t="array" aca="1" ref="AV234" ca="1">INDIRECT(ADDRESS(MATCH(LARGE(_xlfn._xlws.FILTER(AV7:AV229,AV7:AV229&gt;cr),5),AV7:AV229,0)+6,1))</f>
        <v>#VALUE!</v>
      </c>
      <c r="AW234" s="1" t="e" cm="1" vm="1">
        <f t="array" aca="1" ref="AW234" ca="1">INDIRECT(ADDRESS(MATCH(SMALL(_xlfn._xlws.FILTER(AW7:AW229,AV7:AV229&gt;cr),5),AW7:AW229,0)+6,1))</f>
        <v>#VALUE!</v>
      </c>
      <c r="AX234" s="6" t="e" cm="1" vm="1">
        <f t="array" aca="1" ref="AX234" ca="1">INDIRECT(ADDRESS(MATCH(SMALL(_xlfn._xlws.FILTER(AX7:AX229,BD7:BD229&gt;cr),5),AX7:AX229,0)+6,1))</f>
        <v>#VALUE!</v>
      </c>
      <c r="AY234" s="6" t="e" cm="1" vm="1">
        <f t="array" aca="1" ref="AY234" ca="1">INDIRECT(ADDRESS(MATCH(SMALL(_xlfn._xlws.FILTER(AY7:AY229,BD7:BD229&gt;cr),5),AY7:AY229,0)+6,1))</f>
        <v>#VALUE!</v>
      </c>
      <c r="AZ234" s="6" t="e" cm="1" vm="1">
        <f t="array" aca="1" ref="AZ234" ca="1">INDIRECT(ADDRESS(MATCH(LARGE(_xlfn._xlws.FILTER(AZ7:AZ229,BD7:BD229&gt;cr),5),AZ7:AZ229,0)+6,1))</f>
        <v>#VALUE!</v>
      </c>
      <c r="BA234" s="6" t="e" cm="1" vm="1">
        <f t="array" aca="1" ref="BA234" ca="1">INDIRECT(ADDRESS(MATCH(LARGE(_xlfn._xlws.FILTER(BA7:BA229,BD7:BD229&gt;cr),5),BA7:BA229,0)+6,1))</f>
        <v>#VALUE!</v>
      </c>
      <c r="BB234" s="6" t="e" cm="1" vm="1">
        <f t="array" aca="1" ref="BB234" ca="1">INDIRECT(ADDRESS(MATCH(LARGE(_xlfn._xlws.FILTER(BB7:BB229,BD7:BD229&gt;cr),5),BB7:BB229,0)+6,1))</f>
        <v>#VALUE!</v>
      </c>
      <c r="BC234" s="6" t="e" cm="1" vm="1">
        <f t="array" aca="1" ref="BC234" ca="1">INDIRECT(ADDRESS(MATCH(LARGE(_xlfn._xlws.FILTER(BC7:BC229,BD7:BD229&gt;cr),5),BC7:BC229,0)+6,1))</f>
        <v>#VALUE!</v>
      </c>
      <c r="BD234" s="6" t="e" cm="1" vm="1">
        <f t="array" aca="1" ref="BD234" ca="1">INDIRECT(ADDRESS(MATCH(LARGE(_xlfn._xlws.FILTER(BD7:BD229,BD7:BD229&gt;cr),5),BD7:BD229,0)+6,1))</f>
        <v>#VALUE!</v>
      </c>
      <c r="BE234" s="6" t="e" cm="1" vm="1">
        <f t="array" aca="1" ref="BE234" ca="1">INDIRECT(ADDRESS(MATCH(SMALL(_xlfn._xlws.FILTER(BE7:BE229,BD7:BD229&gt;cr),5),BE7:BE229,0)+6,1))</f>
        <v>#VALUE!</v>
      </c>
      <c r="BF234" s="1" t="str" cm="1">
        <f t="array" aca="1" ref="BF234" ca="1">INDIRECT(ADDRESS(MATCH(SMALL(_xlfn._xlws.FILTER(BF7:BF229,BL7:BL229&gt;cr),5),BF7:BF229,0)+6,1))</f>
        <v>CI14.SMD.EMX1</v>
      </c>
      <c r="BG234" s="1" t="str" cm="1">
        <f t="array" aca="1" ref="BG234" ca="1">INDIRECT(ADDRESS(MATCH(SMALL(_xlfn._xlws.FILTER(BG7:BG229,BL7:BL229&gt;cr),5),BG7:BG229,0)+6,1))</f>
        <v>BI07.NHMS.Amer</v>
      </c>
      <c r="BH234" s="1" t="str" cm="1">
        <f t="array" aca="1" ref="BH234" ca="1">INDIRECT(ADDRESS(MATCH(LARGE(_xlfn._xlws.FILTER(BH7:BH229,BL7:BL229&gt;cr),5),BH7:BH229,0)+6,1))</f>
        <v>BI07.NHMS</v>
      </c>
      <c r="BI234" s="1" t="str" cm="1">
        <f t="array" aca="1" ref="BI234" ca="1">INDIRECT(ADDRESS(MATCH(LARGE(_xlfn._xlws.FILTER(BI7:BI229,BL7:BL229&gt;cr),5),BI7:BI229,0)+6,1))</f>
        <v>BU15.NNSMJ</v>
      </c>
      <c r="BJ234" s="1" t="str" cm="1">
        <f t="array" aca="1" ref="BJ234" ca="1">INDIRECT(ADDRESS(MATCH(LARGE(_xlfn._xlws.FILTER(BJ7:BJ229,BL7:BL229&gt;cr),5),BJ7:BJ229,0)+6,1))</f>
        <v>CI01.IJ.Amer</v>
      </c>
      <c r="BK234" s="1" t="str" cm="1">
        <f t="array" aca="1" ref="BK234" ca="1">INDIRECT(ADDRESS(MATCH(LARGE(_xlfn._xlws.FILTER(BK7:BK229,BL7:BL229&gt;cr),5),BK7:BK229,0)+6,1))</f>
        <v>AI25.Coco</v>
      </c>
      <c r="BL234" s="1" t="str" cm="1">
        <f t="array" aca="1" ref="BL234" ca="1">INDIRECT(ADDRESS(MATCH(LARGE(_xlfn._xlws.FILTER(BL7:BL229,BL7:BL229&gt;cr),5),BL7:BL229,0)+6,1))</f>
        <v>AI01.Jaccard</v>
      </c>
      <c r="BM234" s="1" t="str" cm="1">
        <f t="array" aca="1" ref="BM234" ca="1">INDIRECT(ADDRESS(MATCH(SMALL(_xlfn._xlws.FILTER(BM7:BM229,BL7:BL229&gt;cr),5),BM7:BM229,0)+6,1))</f>
        <v>BU07.PSSJ</v>
      </c>
      <c r="BN234" s="6" t="e" cm="1" vm="1">
        <f t="array" aca="1" ref="BN234" ca="1">INDIRECT(ADDRESS(MATCH(SMALL(_xlfn._xlws.FILTER(BN7:BN229,BT7:BT229&gt;cr),5),BN7:BN229,0)+6,1))</f>
        <v>#VALUE!</v>
      </c>
      <c r="BO234" s="6" t="e" cm="1" vm="1">
        <f t="array" aca="1" ref="BO234" ca="1">INDIRECT(ADDRESS(MATCH(SMALL(_xlfn._xlws.FILTER(BO7:BO229,BT7:BT229&gt;cr),5),BO7:BO229,0)+6,1))</f>
        <v>#VALUE!</v>
      </c>
      <c r="BP234" s="6" t="e" cm="1" vm="1">
        <f t="array" aca="1" ref="BP234" ca="1">INDIRECT(ADDRESS(MATCH(LARGE(_xlfn._xlws.FILTER(BP7:BP229,BT7:BT229&gt;cr),5),BP7:BP229,0)+6,1))</f>
        <v>#VALUE!</v>
      </c>
      <c r="BQ234" s="6" t="e" cm="1" vm="1">
        <f t="array" aca="1" ref="BQ234" ca="1">INDIRECT(ADDRESS(MATCH(LARGE(_xlfn._xlws.FILTER(BQ7:BQ229,BT7:BT229&gt;cr),5),BQ7:BQ229,0)+6,1))</f>
        <v>#VALUE!</v>
      </c>
      <c r="BR234" s="6" t="e" cm="1" vm="1">
        <f t="array" aca="1" ref="BR234" ca="1">INDIRECT(ADDRESS(MATCH(LARGE(_xlfn._xlws.FILTER(BR7:BR229,BT7:BT229&gt;cr),5),BR7:BR229,0)+6,1))</f>
        <v>#VALUE!</v>
      </c>
      <c r="BS234" s="6" t="e" cm="1" vm="1">
        <f t="array" aca="1" ref="BS234" ca="1">INDIRECT(ADDRESS(MATCH(LARGE(_xlfn._xlws.FILTER(BS7:BS229,BT7:BT229&gt;cr),5),BS7:BS229,0)+6,1))</f>
        <v>#VALUE!</v>
      </c>
      <c r="BT234" s="6" t="e" cm="1" vm="1">
        <f t="array" aca="1" ref="BT234" ca="1">INDIRECT(ADDRESS(MATCH(LARGE(_xlfn._xlws.FILTER(BT7:BT229,BT7:BT229&gt;cr),5),BT7:BT229,0)+6,1))</f>
        <v>#VALUE!</v>
      </c>
      <c r="BU234" s="6" t="e" cm="1" vm="1">
        <f t="array" aca="1" ref="BU234" ca="1">INDIRECT(ADDRESS(MATCH(SMALL(_xlfn._xlws.FILTER(BU7:BU229,BT7:BT229&gt;cr),5),BU7:BU229,0)+6,1))</f>
        <v>#VALUE!</v>
      </c>
      <c r="BV234" s="1" t="e" cm="1" vm="1">
        <f t="array" aca="1" ref="BV234" ca="1">INDIRECT(ADDRESS(MATCH(SMALL(_xlfn._xlws.FILTER(BV7:BV229,CB7:CB229&gt;cr),5),BV7:BV229,0)+6,1))</f>
        <v>#VALUE!</v>
      </c>
      <c r="BW234" s="1" t="e" cm="1" vm="1">
        <f t="array" aca="1" ref="BW234" ca="1">INDIRECT(ADDRESS(MATCH(SMALL(_xlfn._xlws.FILTER(BW7:BW229,CB7:CB229&gt;cr),5),BW7:BW229,0)+6,1))</f>
        <v>#VALUE!</v>
      </c>
      <c r="BX234" s="1" t="e" cm="1" vm="1">
        <f t="array" aca="1" ref="BX234" ca="1">INDIRECT(ADDRESS(MATCH(LARGE(_xlfn._xlws.FILTER(BX7:BX229,CB7:CB229&gt;cr),5),BX7:BX229,0)+6,1))</f>
        <v>#VALUE!</v>
      </c>
      <c r="BY234" s="1" t="e" cm="1" vm="1">
        <f t="array" aca="1" ref="BY234" ca="1">INDIRECT(ADDRESS(MATCH(LARGE(_xlfn._xlws.FILTER(BY7:BY229,CB7:CB229&gt;cr),5),BY7:BY229,0)+6,1))</f>
        <v>#VALUE!</v>
      </c>
      <c r="BZ234" s="1" t="e" cm="1" vm="1">
        <f t="array" aca="1" ref="BZ234" ca="1">INDIRECT(ADDRESS(MATCH(LARGE(_xlfn._xlws.FILTER(BZ7:BZ229,CB7:CB229&gt;cr),5),BZ7:BZ229,0)+6,1))</f>
        <v>#VALUE!</v>
      </c>
      <c r="CA234" s="1" t="e" cm="1" vm="1">
        <f t="array" aca="1" ref="CA234" ca="1">INDIRECT(ADDRESS(MATCH(LARGE(_xlfn._xlws.FILTER(CA7:CA229,CB7:CB229&gt;cr),5),CA7:CA229,0)+6,1))</f>
        <v>#VALUE!</v>
      </c>
      <c r="CB234" s="1" t="e" cm="1" vm="1">
        <f t="array" aca="1" ref="CB234" ca="1">INDIRECT(ADDRESS(MATCH(LARGE(_xlfn._xlws.FILTER(CB7:CB229,CB7:CB229&gt;cr),5),CB7:CB229,0)+6,1))</f>
        <v>#VALUE!</v>
      </c>
      <c r="CC234" s="1" t="e" cm="1" vm="1">
        <f t="array" aca="1" ref="CC234" ca="1">INDIRECT(ADDRESS(MATCH(SMALL(_xlfn._xlws.FILTER(CC7:CC229,CB7:CB229&gt;cr),5),CC7:CC229,0)+6,1))</f>
        <v>#VALUE!</v>
      </c>
      <c r="CD234" s="6" t="e" cm="1" vm="1">
        <f t="array" aca="1" ref="CD234" ca="1">INDIRECT(ADDRESS(MATCH(SMALL(_xlfn._xlws.FILTER(CD7:CD229,CJ7:CJ229&gt;cr),5),CD7:CD229,0)+6,1))</f>
        <v>#VALUE!</v>
      </c>
      <c r="CE234" s="6" t="e" cm="1" vm="1">
        <f t="array" aca="1" ref="CE234" ca="1">INDIRECT(ADDRESS(MATCH(SMALL(_xlfn._xlws.FILTER(CE7:CE229,CJ7:CJ229&gt;cr),5),CE7:CE229,0)+6,1))</f>
        <v>#VALUE!</v>
      </c>
      <c r="CF234" s="6" t="e" cm="1" vm="1">
        <f t="array" aca="1" ref="CF234" ca="1">INDIRECT(ADDRESS(MATCH(LARGE(_xlfn._xlws.FILTER(CF7:CF229,CJ7:CJ229&gt;cr),5),CF7:CF229,0)+6,1))</f>
        <v>#VALUE!</v>
      </c>
      <c r="CG234" s="6" t="e" cm="1" vm="1">
        <f t="array" aca="1" ref="CG234" ca="1">INDIRECT(ADDRESS(MATCH(LARGE(_xlfn._xlws.FILTER(CG7:CG229,CJ7:CJ229&gt;cr),5),CG7:CG229,0)+6,1))</f>
        <v>#VALUE!</v>
      </c>
      <c r="CH234" s="6" t="e" cm="1" vm="1">
        <f t="array" aca="1" ref="CH234" ca="1">INDIRECT(ADDRESS(MATCH(LARGE(_xlfn._xlws.FILTER(CH7:CH229,CJ7:CJ229&gt;cr),5),CH7:CH229,0)+6,1))</f>
        <v>#VALUE!</v>
      </c>
      <c r="CI234" s="6" t="e" cm="1" vm="1">
        <f t="array" aca="1" ref="CI234" ca="1">INDIRECT(ADDRESS(MATCH(LARGE(_xlfn._xlws.FILTER(CI7:CI229,CJ7:CJ229&gt;cr),5),CI7:CI229,0)+6,1))</f>
        <v>#VALUE!</v>
      </c>
      <c r="CJ234" s="6" t="e" cm="1" vm="1">
        <f t="array" aca="1" ref="CJ234" ca="1">INDIRECT(ADDRESS(MATCH(LARGE(_xlfn._xlws.FILTER(CJ7:CJ229,CJ7:CJ229&gt;cr),5),CJ7:CJ229,0)+6,1))</f>
        <v>#VALUE!</v>
      </c>
      <c r="CK234" s="6" t="e" cm="1" vm="1">
        <f t="array" aca="1" ref="CK234" ca="1">INDIRECT(ADDRESS(MATCH(SMALL(_xlfn._xlws.FILTER(CK7:CK229,CJ7:CJ229&gt;cr),5),CK7:CK229,0)+6,1))</f>
        <v>#VALUE!</v>
      </c>
      <c r="CL234" s="1" t="e" cm="1" vm="1">
        <f t="array" aca="1" ref="CL234" ca="1">INDIRECT(ADDRESS(MATCH(SMALL(_xlfn._xlws.FILTER(CL7:CL229,CR7:CR229&gt;cr),5),CL7:CL229,0)+6,1))</f>
        <v>#VALUE!</v>
      </c>
      <c r="CM234" s="1" t="e" cm="1" vm="1">
        <f t="array" aca="1" ref="CM234" ca="1">INDIRECT(ADDRESS(MATCH(SMALL(_xlfn._xlws.FILTER(CM7:CM229,CR7:CR229&gt;cr),5),CM7:CM229,0)+6,1))</f>
        <v>#VALUE!</v>
      </c>
      <c r="CN234" s="1" t="e" cm="1" vm="1">
        <f t="array" aca="1" ref="CN234" ca="1">INDIRECT(ADDRESS(MATCH(LARGE(_xlfn._xlws.FILTER(CN7:CN229,CR7:CR229&gt;cr),5),CN7:CN229,0)+6,1))</f>
        <v>#VALUE!</v>
      </c>
      <c r="CO234" s="1" t="e" cm="1" vm="1">
        <f t="array" aca="1" ref="CO234" ca="1">INDIRECT(ADDRESS(MATCH(LARGE(_xlfn._xlws.FILTER(CO7:CO229,CR7:CR229&gt;cr),5),CO7:CO229,0)+6,1))</f>
        <v>#VALUE!</v>
      </c>
      <c r="CP234" s="1" t="e" cm="1" vm="1">
        <f t="array" aca="1" ref="CP234" ca="1">INDIRECT(ADDRESS(MATCH(LARGE(_xlfn._xlws.FILTER(CP7:CP229,CR7:CR229&gt;cr),5),CP7:CP229,0)+6,1))</f>
        <v>#VALUE!</v>
      </c>
      <c r="CQ234" s="1" t="e" cm="1" vm="1">
        <f t="array" aca="1" ref="CQ234" ca="1">INDIRECT(ADDRESS(MATCH(LARGE(_xlfn._xlws.FILTER(CQ7:CQ229,CR7:CR229&gt;cr),5),CQ7:CQ229,0)+6,1))</f>
        <v>#VALUE!</v>
      </c>
      <c r="CR234" s="1" t="e" cm="1" vm="1">
        <f t="array" aca="1" ref="CR234" ca="1">INDIRECT(ADDRESS(MATCH(LARGE(_xlfn._xlws.FILTER(CR7:CR229,CR7:CR229&gt;cr),5),CR7:CR229,0)+6,1))</f>
        <v>#VALUE!</v>
      </c>
      <c r="CS234" s="1" t="e" cm="1" vm="1">
        <f t="array" aca="1" ref="CS234" ca="1">INDIRECT(ADDRESS(MATCH(SMALL(_xlfn._xlws.FILTER(CS7:CS229,CR7:CR229&gt;cr),5),CS7:CS229,0)+6,1))</f>
        <v>#VALUE!</v>
      </c>
      <c r="CT234" s="6" t="str" cm="1">
        <f t="array" aca="1" ref="CT234" ca="1">INDIRECT(ADDRESS(MATCH(SMALL(_xlfn._xlws.FILTER(CT7:CT229,CZ7:CZ229&gt;cr),5),CT7:CT229,0)+6,1))</f>
        <v>BI07.NHMS</v>
      </c>
      <c r="CU234" s="6" t="str" cm="1">
        <f t="array" aca="1" ref="CU234" ca="1">INDIRECT(ADDRESS(MATCH(SMALL(_xlfn._xlws.FILTER(CU7:CU229,CZ7:CZ229&gt;cr),5),CU7:CU229,0)+6,1))</f>
        <v>CI14.SMD.EMX1</v>
      </c>
      <c r="CV234" s="6" t="str" cm="1">
        <f t="array" aca="1" ref="CV234" ca="1">INDIRECT(ADDRESS(MATCH(LARGE(_xlfn._xlws.FILTER(CV7:CV229,CZ7:CZ229&gt;cr),5),CV7:CV229,0)+6,1))</f>
        <v>CI14.SMD.PSS</v>
      </c>
      <c r="CW234" s="6" t="str" cm="1">
        <f t="array" aca="1" ref="CW234" ca="1">INDIRECT(ADDRESS(MATCH(LARGE(_xlfn._xlws.FILTER(CW7:CW229,CZ7:CZ229&gt;cr),5),CW7:CW229,0)+6,1))</f>
        <v>BU15.NNSMJ</v>
      </c>
      <c r="CX234" s="6" t="str" cm="1">
        <f t="array" aca="1" ref="CX234" ca="1">INDIRECT(ADDRESS(MATCH(LARGE(_xlfn._xlws.FILTER(CX7:CX229,CZ7:CZ229&gt;cr),5),CX7:CX229,0)+6,1))</f>
        <v>BI01.JacRA</v>
      </c>
      <c r="CY234" s="6" t="str" cm="1">
        <f t="array" aca="1" ref="CY234" ca="1">INDIRECT(ADDRESS(MATCH(LARGE(_xlfn._xlws.FILTER(CY7:CY229,CZ7:CZ229&gt;cr),5),CY7:CY229,0)+6,1))</f>
        <v>AI01.Jaccard</v>
      </c>
      <c r="CZ234" s="6" t="str" cm="1">
        <f t="array" aca="1" ref="CZ234" ca="1">INDIRECT(ADDRESS(MATCH(LARGE(_xlfn._xlws.FILTER(CZ7:CZ229,CZ7:CZ229&gt;cr),5),CZ7:CZ229,0)+6,1))</f>
        <v>AI01.Jaccard</v>
      </c>
      <c r="DA234" s="6" t="str" cm="1">
        <f t="array" aca="1" ref="DA234" ca="1">INDIRECT(ADDRESS(MATCH(SMALL(_xlfn._xlws.FILTER(DA7:DA229,CZ7:CZ229&gt;cr),5),DA7:DA229,0)+6,1))</f>
        <v>BU07.NHMS</v>
      </c>
      <c r="DB234" s="1" t="e" cm="1" vm="1">
        <f t="array" aca="1" ref="DB234" ca="1">INDIRECT(ADDRESS(MATCH(SMALL(_xlfn._xlws.FILTER(DB7:DB229,DH7:DH229&gt;cr),5),DB7:DB229,0)+6,1))</f>
        <v>#VALUE!</v>
      </c>
      <c r="DC234" s="1" t="e" cm="1" vm="1">
        <f t="array" aca="1" ref="DC234" ca="1">INDIRECT(ADDRESS(MATCH(SMALL(_xlfn._xlws.FILTER(DC7:DC229,DH7:DH229&gt;cr),5),DC7:DC229,0)+6,1))</f>
        <v>#VALUE!</v>
      </c>
      <c r="DD234" s="1" t="e" cm="1" vm="1">
        <f t="array" aca="1" ref="DD234" ca="1">INDIRECT(ADDRESS(MATCH(LARGE(_xlfn._xlws.FILTER(DD7:DD229,DH7:DH229&gt;cr),5),DD7:DD229,0)+6,1))</f>
        <v>#VALUE!</v>
      </c>
      <c r="DE234" s="1" t="e" cm="1" vm="1">
        <f t="array" aca="1" ref="DE234" ca="1">INDIRECT(ADDRESS(MATCH(LARGE(_xlfn._xlws.FILTER(DE7:DE229,DH7:DH229&gt;cr),5),DE7:DE229,0)+6,1))</f>
        <v>#VALUE!</v>
      </c>
      <c r="DF234" s="1" t="e" cm="1" vm="1">
        <f t="array" aca="1" ref="DF234" ca="1">INDIRECT(ADDRESS(MATCH(LARGE(_xlfn._xlws.FILTER(DF7:DF229,DH7:DH229&gt;cr),5),DF7:DF229,0)+6,1))</f>
        <v>#VALUE!</v>
      </c>
      <c r="DG234" s="1" t="e" cm="1" vm="1">
        <f t="array" aca="1" ref="DG234" ca="1">INDIRECT(ADDRESS(MATCH(LARGE(_xlfn._xlws.FILTER(DG7:DG229,DH7:DH229&gt;cr),5),DG7:DG229,0)+6,1))</f>
        <v>#VALUE!</v>
      </c>
      <c r="DH234" s="1" t="e" cm="1" vm="1">
        <f t="array" aca="1" ref="DH234" ca="1">INDIRECT(ADDRESS(MATCH(LARGE(_xlfn._xlws.FILTER(DH7:DH229,DH7:DH229&gt;cr),5),DH7:DH229,0)+6,1))</f>
        <v>#VALUE!</v>
      </c>
      <c r="DI234" s="1" t="e" cm="1" vm="1">
        <f t="array" aca="1" ref="DI234" ca="1">INDIRECT(ADDRESS(MATCH(SMALL(_xlfn._xlws.FILTER(DI7:DI229,DH7:DH229&gt;cr),5),DI7:DI229,0)+6,1))</f>
        <v>#VALUE!</v>
      </c>
      <c r="DJ234" s="6" t="e" cm="1" vm="1">
        <f t="array" aca="1" ref="DJ234" ca="1">INDIRECT(ADDRESS(MATCH(SMALL(_xlfn._xlws.FILTER(DJ7:DJ229,DP7:DP229&gt;cr),5),DJ7:DJ229,0)+6,1))</f>
        <v>#VALUE!</v>
      </c>
      <c r="DK234" s="6" t="e" cm="1" vm="1">
        <f t="array" aca="1" ref="DK234" ca="1">INDIRECT(ADDRESS(MATCH(SMALL(_xlfn._xlws.FILTER(DK7:DK229,DP7:DP229&gt;cr),5),DK7:DK229,0)+6,1))</f>
        <v>#VALUE!</v>
      </c>
      <c r="DL234" s="6" t="e" cm="1" vm="1">
        <f t="array" aca="1" ref="DL234" ca="1">INDIRECT(ADDRESS(MATCH(LARGE(_xlfn._xlws.FILTER(DL7:DL229,DP7:DP229&gt;cr),5),DL7:DL229,0)+6,1))</f>
        <v>#VALUE!</v>
      </c>
      <c r="DM234" s="6" t="e" cm="1" vm="1">
        <f t="array" aca="1" ref="DM234" ca="1">INDIRECT(ADDRESS(MATCH(LARGE(_xlfn._xlws.FILTER(DM7:DM229,DP7:DP229&gt;cr),5),DM7:DM229,0)+6,1))</f>
        <v>#VALUE!</v>
      </c>
      <c r="DN234" s="6" t="e" cm="1" vm="1">
        <f t="array" aca="1" ref="DN234" ca="1">INDIRECT(ADDRESS(MATCH(LARGE(_xlfn._xlws.FILTER(DN7:DN229,DP7:DP229&gt;cr),5),DN7:DN229,0)+6,1))</f>
        <v>#VALUE!</v>
      </c>
      <c r="DO234" s="6" t="e" cm="1" vm="1">
        <f t="array" aca="1" ref="DO234" ca="1">INDIRECT(ADDRESS(MATCH(LARGE(_xlfn._xlws.FILTER(DO7:DO229,DP7:DP229&gt;cr),5),DO7:DO229,0)+6,1))</f>
        <v>#VALUE!</v>
      </c>
      <c r="DP234" s="6" t="e" cm="1" vm="1">
        <f t="array" aca="1" ref="DP234" ca="1">INDIRECT(ADDRESS(MATCH(LARGE(_xlfn._xlws.FILTER(DP7:DP229,DP7:DP229&gt;cr),5),DP7:DP229,0)+6,1))</f>
        <v>#VALUE!</v>
      </c>
      <c r="DQ234" s="6" t="e" cm="1" vm="1">
        <f t="array" aca="1" ref="DQ234" ca="1">INDIRECT(ADDRESS(MATCH(SMALL(_xlfn._xlws.FILTER(DQ7:DQ229,DP7:DP229&gt;cr),5),DQ7:DQ229,0)+6,1))</f>
        <v>#VALUE!</v>
      </c>
      <c r="DR234" s="1" t="str" cm="1">
        <f t="array" aca="1" ref="DR234" ca="1">INDIRECT(ADDRESS(MATCH(SMALL(_xlfn._xlws.FILTER(DR7:DR229,DX7:DX229&gt;cr),5),DR7:DR229,0)+6,1))</f>
        <v>AI15.NNSM</v>
      </c>
      <c r="DS234" s="1" t="str" cm="1">
        <f t="array" aca="1" ref="DS234" ca="1">INDIRECT(ADDRESS(MATCH(SMALL(_xlfn._xlws.FILTER(DS7:DS229,DX7:DX229&gt;cr),5),DS7:DS229,0)+6,1))</f>
        <v>BI14.AmerJ</v>
      </c>
      <c r="DT234" s="1" t="str" cm="1">
        <f t="array" aca="1" ref="DT234" ca="1">INDIRECT(ADDRESS(MATCH(LARGE(_xlfn._xlws.FILTER(DT7:DT229,DX7:DX229&gt;cr),5),DT7:DT229,0)+6,1))</f>
        <v>BI07.NHMS</v>
      </c>
      <c r="DU234" s="1" t="str" cm="1">
        <f t="array" aca="1" ref="DU234" ca="1">INDIRECT(ADDRESS(MATCH(LARGE(_xlfn._xlws.FILTER(DU7:DU229,DX7:DX229&gt;cr),5),DU7:DU229,0)+6,1))</f>
        <v>AU01.Jaccard</v>
      </c>
      <c r="DV234" s="1" t="str" cm="1">
        <f t="array" aca="1" ref="DV234" ca="1">INDIRECT(ADDRESS(MATCH(LARGE(_xlfn._xlws.FILTER(DV7:DV229,DX7:DX229&gt;cr),5),DV7:DV229,0)+6,1))</f>
        <v>BI14.Amer</v>
      </c>
      <c r="DW234" s="1" t="str" cm="1">
        <f t="array" aca="1" ref="DW234" ca="1">INDIRECT(ADDRESS(MATCH(LARGE(_xlfn._xlws.FILTER(DW7:DW229,DX7:DX229&gt;cr),5),DW7:DW229,0)+6,1))</f>
        <v>BI01.JaccardMulti</v>
      </c>
      <c r="DX234" s="1" t="str" cm="1">
        <f t="array" aca="1" ref="DX234" ca="1">INDIRECT(ADDRESS(MATCH(LARGE(_xlfn._xlws.FILTER(DX7:DX229,DX7:DX229&gt;cr),5),DX7:DX229,0)+6,1))</f>
        <v>AI01.Jaccard</v>
      </c>
      <c r="DY234" s="1" t="str" cm="1">
        <f t="array" aca="1" ref="DY234" ca="1">INDIRECT(ADDRESS(MATCH(SMALL(_xlfn._xlws.FILTER(DY7:DY229,DX7:DX229&gt;cr),5),DY7:DY229,0)+6,1))</f>
        <v>AU13.SMTP</v>
      </c>
      <c r="DZ234" s="6" t="str" cm="1">
        <f t="array" aca="1" ref="DZ234" ca="1">INDIRECT(ADDRESS(MATCH(SMALL(_xlfn._xlws.FILTER(DZ7:DZ229,EF7:EF229&gt;cr),5),DZ7:DZ229,0)+6,1))</f>
        <v>BI14.AmerJ</v>
      </c>
      <c r="EA234" s="6" t="str" cm="1">
        <f t="array" aca="1" ref="EA234" ca="1">INDIRECT(ADDRESS(MATCH(SMALL(_xlfn._xlws.FILTER(EA7:EA229,EF7:EF229&gt;cr),5),EA7:EA229,0)+6,1))</f>
        <v>BI14.QTI</v>
      </c>
      <c r="EB234" s="6" t="str" cm="1">
        <f t="array" aca="1" ref="EB234" ca="1">INDIRECT(ADDRESS(MATCH(LARGE(_xlfn._xlws.FILTER(EB7:EB229,EF7:EF229&gt;cr),5),EB7:EB229,0)+6,1))</f>
        <v>BI14.QTI</v>
      </c>
      <c r="EC234" s="6" t="str" cm="1">
        <f t="array" aca="1" ref="EC234" ca="1">INDIRECT(ADDRESS(MATCH(LARGE(_xlfn._xlws.FILTER(EC7:EC229,EF7:EF229&gt;cr),5),EC7:EC229,0)+6,1))</f>
        <v>BU01.RatingJaccard</v>
      </c>
      <c r="ED234" s="6" t="str" cm="1">
        <f t="array" aca="1" ref="ED234" ca="1">INDIRECT(ADDRESS(MATCH(LARGE(_xlfn._xlws.FILTER(ED7:ED229,EF7:EF229&gt;cr),5),ED7:ED229,0)+6,1))</f>
        <v>CI01.IJ.Amer</v>
      </c>
      <c r="EE234" s="6" t="str" cm="1">
        <f t="array" aca="1" ref="EE234" ca="1">INDIRECT(ADDRESS(MATCH(LARGE(_xlfn._xlws.FILTER(EE7:EE229,EF7:EF229&gt;cr),5),EE7:EE229,0)+6,1))</f>
        <v>BI01.JaccardMulti</v>
      </c>
      <c r="EF234" s="6" t="str" cm="1">
        <f t="array" aca="1" ref="EF234" ca="1">INDIRECT(ADDRESS(MATCH(LARGE(_xlfn._xlws.FILTER(EF7:EF229,EF7:EF229&gt;cr),5),EF7:EF229,0)+6,1))</f>
        <v>AI01.Jaccard</v>
      </c>
      <c r="EG234" s="6" t="str" cm="1">
        <f t="array" aca="1" ref="EG234" ca="1">INDIRECT(ADDRESS(MATCH(SMALL(_xlfn._xlws.FILTER(EG7:EG229,EF7:EF229&gt;cr),5),EG7:EG229,0)+6,1))</f>
        <v>BU03.SPC</v>
      </c>
      <c r="EH234" s="1" t="str" cm="1">
        <f t="array" aca="1" ref="EH234" ca="1">INDIRECT(ADDRESS(MATCH(SMALL(_xlfn._xlws.FILTER(EH7:EH229,EN7:EN229&gt;cr),5),EH7:EH229,0)+6,1))</f>
        <v>CI14.SMD.EMX1</v>
      </c>
      <c r="EI234" s="1" t="str" cm="1">
        <f t="array" aca="1" ref="EI234" ca="1">INDIRECT(ADDRESS(MATCH(SMALL(_xlfn._xlws.FILTER(EI7:EI229,EN7:EN229&gt;cr),5),EI7:EI229,0)+6,1))</f>
        <v>BI07.NHMS</v>
      </c>
      <c r="EJ234" s="1" t="str" cm="1">
        <f t="array" aca="1" ref="EJ234" ca="1">INDIRECT(ADDRESS(MATCH(LARGE(_xlfn._xlws.FILTER(EJ7:EJ229,EN7:EN229&gt;cr),5),EJ7:EJ229,0)+6,1))</f>
        <v>BI22.ESim3</v>
      </c>
      <c r="EK234" s="1" t="str" cm="1">
        <f t="array" aca="1" ref="EK234" ca="1">INDIRECT(ADDRESS(MATCH(LARGE(_xlfn._xlws.FILTER(EK7:EK229,EN7:EN229&gt;cr),5),EK7:EK229,0)+6,1))</f>
        <v>CU14.Amer.EMX1</v>
      </c>
      <c r="EL234" s="1" t="str" cm="1">
        <f t="array" aca="1" ref="EL234" ca="1">INDIRECT(ADDRESS(MATCH(LARGE(_xlfn._xlws.FILTER(EL7:EL229,EN7:EN229&gt;cr),5),EL7:EL229,0)+6,1))</f>
        <v>CI01.IJ.Amer</v>
      </c>
      <c r="EM234" s="1" t="str" cm="1">
        <f t="array" aca="1" ref="EM234" ca="1">INDIRECT(ADDRESS(MATCH(LARGE(_xlfn._xlws.FILTER(EM7:EM229,EN7:EN229&gt;cr),5),EM7:EM229,0)+6,1))</f>
        <v>AI25.Coco</v>
      </c>
      <c r="EN234" s="1" t="str" cm="1">
        <f t="array" aca="1" ref="EN234" ca="1">INDIRECT(ADDRESS(MATCH(LARGE(_xlfn._xlws.FILTER(EN7:EN229,EN7:EN229&gt;cr),5),EN7:EN229,0)+6,1))</f>
        <v>AI01.Jaccard</v>
      </c>
      <c r="EO234" s="1" t="str" cm="1">
        <f t="array" aca="1" ref="EO234" ca="1">INDIRECT(ADDRESS(MATCH(SMALL(_xlfn._xlws.FILTER(EO7:EO229,EN7:EN229&gt;cr),5),EO7:EO229,0)+6,1))</f>
        <v>AU04.MSD</v>
      </c>
      <c r="EP234" s="6" t="str" cm="1">
        <f t="array" aca="1" ref="EP234" ca="1">INDIRECT(ADDRESS(MATCH(SMALL(_xlfn._xlws.FILTER(EP7:EP229,EV7:EV229&gt;cr),5),EP7:EP229,0)+6,1))</f>
        <v>AI11.Feng</v>
      </c>
      <c r="EQ234" s="6" t="str" cm="1">
        <f t="array" aca="1" ref="EQ234" ca="1">INDIRECT(ADDRESS(MATCH(SMALL(_xlfn._xlws.FILTER(EQ7:EQ229,EV7:EV229&gt;cr),5),EQ7:EQ229,0)+6,1))</f>
        <v>AI11.Feng</v>
      </c>
      <c r="ER234" s="6" t="str" cm="1">
        <f t="array" aca="1" ref="ER234" ca="1">INDIRECT(ADDRESS(MATCH(LARGE(_xlfn._xlws.FILTER(ER7:ER229,EV7:EV229&gt;cr),5),ER7:ER229,0)+6,1))</f>
        <v>AI07.PSS</v>
      </c>
      <c r="ES234" s="6" t="str" cm="1">
        <f t="array" aca="1" ref="ES234" ca="1">INDIRECT(ADDRESS(MATCH(LARGE(_xlfn._xlws.FILTER(ES7:ES229,EV7:EV229&gt;cr),5),ES7:ES229,0)+6,1))</f>
        <v>AU22.ESim</v>
      </c>
      <c r="ET234" s="6" t="str" cm="1">
        <f t="array" aca="1" ref="ET234" ca="1">INDIRECT(ADDRESS(MATCH(LARGE(_xlfn._xlws.FILTER(ET7:ET229,EV7:EV229&gt;cr),5),ET7:ET229,0)+6,1))</f>
        <v>AI14.SMD</v>
      </c>
      <c r="EU234" s="6" t="str" cm="1">
        <f t="array" aca="1" ref="EU234" ca="1">INDIRECT(ADDRESS(MATCH(LARGE(_xlfn._xlws.FILTER(EU7:EU229,EV7:EV229&gt;cr),5),EU7:EU229,0)+6,1))</f>
        <v>AI01.Jaccard</v>
      </c>
      <c r="EV234" s="6" t="str" cm="1">
        <f t="array" aca="1" ref="EV234" ca="1">INDIRECT(ADDRESS(MATCH(LARGE(_xlfn._xlws.FILTER(EV7:EV229,EV7:EV229&gt;cr),5),EV7:EV229,0)+6,1))</f>
        <v>AI01.Jaccard</v>
      </c>
      <c r="EW234" s="6" t="str" cm="1">
        <f t="array" aca="1" ref="EW234" ca="1">INDIRECT(ADDRESS(MATCH(SMALL(_xlfn._xlws.FILTER(EW7:EW229,EV7:EV229&gt;cr),5),EW7:EW229,0)+6,1))</f>
        <v>AU04.MSD</v>
      </c>
      <c r="EX234" s="1" t="e" cm="1" vm="1">
        <f t="array" aca="1" ref="EX234" ca="1">INDIRECT(ADDRESS(MATCH(SMALL(_xlfn._xlws.FILTER(EX7:EX229,FD7:FD229&gt;cr),5),EX7:EX229,0)+6,1))</f>
        <v>#VALUE!</v>
      </c>
      <c r="EY234" s="1" t="e" cm="1" vm="1">
        <f t="array" aca="1" ref="EY234" ca="1">INDIRECT(ADDRESS(MATCH(SMALL(_xlfn._xlws.FILTER(EY7:EY229,FD7:FD229&gt;cr),5),EY7:EY229,0)+6,1))</f>
        <v>#VALUE!</v>
      </c>
      <c r="EZ234" s="1" t="e" cm="1" vm="1">
        <f t="array" aca="1" ref="EZ234" ca="1">INDIRECT(ADDRESS(MATCH(LARGE(_xlfn._xlws.FILTER(EZ7:EZ229,FD7:FD229&gt;cr),5),EZ7:EZ229,0)+6,1))</f>
        <v>#VALUE!</v>
      </c>
      <c r="FA234" s="1" t="e" cm="1" vm="1">
        <f t="array" aca="1" ref="FA234" ca="1">INDIRECT(ADDRESS(MATCH(LARGE(_xlfn._xlws.FILTER(FA7:FA229,FD7:FD229&gt;cr),5),FA7:FA229,0)+6,1))</f>
        <v>#VALUE!</v>
      </c>
      <c r="FB234" s="1" t="e" cm="1" vm="1">
        <f t="array" aca="1" ref="FB234" ca="1">INDIRECT(ADDRESS(MATCH(LARGE(_xlfn._xlws.FILTER(FB7:FB229,FD7:FD229&gt;cr),5),FB7:FB229,0)+6,1))</f>
        <v>#VALUE!</v>
      </c>
      <c r="FC234" s="1" t="e" cm="1" vm="1">
        <f t="array" aca="1" ref="FC234" ca="1">INDIRECT(ADDRESS(MATCH(LARGE(_xlfn._xlws.FILTER(FC7:FC229,FD7:FD229&gt;cr),5),FC7:FC229,0)+6,1))</f>
        <v>#VALUE!</v>
      </c>
      <c r="FD234" s="1" t="e" cm="1" vm="1">
        <f t="array" aca="1" ref="FD234" ca="1">INDIRECT(ADDRESS(MATCH(LARGE(_xlfn._xlws.FILTER(FD7:FD229,FD7:FD229&gt;cr),5),FD7:FD229,0)+6,1))</f>
        <v>#VALUE!</v>
      </c>
      <c r="FE234" s="1" t="e" cm="1" vm="1">
        <f t="array" aca="1" ref="FE234" ca="1">INDIRECT(ADDRESS(MATCH(SMALL(_xlfn._xlws.FILTER(FE7:FE229,FD7:FD229&gt;cr),5),FE7:FE229,0)+6,1))</f>
        <v>#VALUE!</v>
      </c>
      <c r="FF234" s="6" t="e" cm="1" vm="1">
        <f t="array" aca="1" ref="FF234" ca="1">INDIRECT(ADDRESS(MATCH(SMALL(_xlfn._xlws.FILTER(FF7:FF229,FL7:FL229&gt;cr),5),FF7:FF229,0)+6,1))</f>
        <v>#VALUE!</v>
      </c>
      <c r="FG234" s="6" t="e" cm="1" vm="1">
        <f t="array" aca="1" ref="FG234" ca="1">INDIRECT(ADDRESS(MATCH(SMALL(_xlfn._xlws.FILTER(FG7:FG229,FL7:FL229&gt;cr),5),FG7:FG229,0)+6,1))</f>
        <v>#VALUE!</v>
      </c>
      <c r="FH234" s="6" t="e" cm="1" vm="1">
        <f t="array" aca="1" ref="FH234" ca="1">INDIRECT(ADDRESS(MATCH(LARGE(_xlfn._xlws.FILTER(FH7:FH229,FL7:FL229&gt;cr),5),FH7:FH229,0)+6,1))</f>
        <v>#VALUE!</v>
      </c>
      <c r="FI234" s="6" t="e" cm="1" vm="1">
        <f t="array" aca="1" ref="FI234" ca="1">INDIRECT(ADDRESS(MATCH(LARGE(_xlfn._xlws.FILTER(FI7:FI229,FL7:FL229&gt;cr),5),FI7:FI229,0)+6,1))</f>
        <v>#VALUE!</v>
      </c>
      <c r="FJ234" s="6" t="e" cm="1" vm="1">
        <f t="array" aca="1" ref="FJ234" ca="1">INDIRECT(ADDRESS(MATCH(LARGE(_xlfn._xlws.FILTER(FJ7:FJ229,FL7:FL229&gt;cr),5),FJ7:FJ229,0)+6,1))</f>
        <v>#VALUE!</v>
      </c>
      <c r="FK234" s="6" t="e" cm="1" vm="1">
        <f t="array" aca="1" ref="FK234" ca="1">INDIRECT(ADDRESS(MATCH(LARGE(_xlfn._xlws.FILTER(FK7:FK229,FL7:FL229&gt;cr),5),FK7:FK229,0)+6,1))</f>
        <v>#VALUE!</v>
      </c>
      <c r="FL234" s="6" t="e" cm="1" vm="1">
        <f t="array" aca="1" ref="FL234" ca="1">INDIRECT(ADDRESS(MATCH(LARGE(_xlfn._xlws.FILTER(FL7:FL229,FL7:FL229&gt;cr),5),FL7:FL229,0)+6,1))</f>
        <v>#VALUE!</v>
      </c>
      <c r="FM234" s="6" t="e" cm="1" vm="1">
        <f t="array" aca="1" ref="FM234" ca="1">INDIRECT(ADDRESS(MATCH(SMALL(_xlfn._xlws.FILTER(FM7:FM229,FL7:FL229&gt;cr),5),FM7:FM229,0)+6,1))</f>
        <v>#VALUE!</v>
      </c>
      <c r="FN234" s="1" t="e" cm="1" vm="1">
        <f t="array" aca="1" ref="FN234" ca="1">INDIRECT(ADDRESS(MATCH(SMALL(_xlfn._xlws.FILTER(FN7:FN229,FT7:FT229&gt;cr),5),FN7:FN229,0)+6,1))</f>
        <v>#VALUE!</v>
      </c>
      <c r="FO234" s="1" t="e" cm="1" vm="1">
        <f t="array" aca="1" ref="FO234" ca="1">INDIRECT(ADDRESS(MATCH(SMALL(_xlfn._xlws.FILTER(FO7:FO229,FT7:FT229&gt;cr),5),FO7:FO229,0)+6,1))</f>
        <v>#VALUE!</v>
      </c>
      <c r="FP234" s="1" t="e" cm="1" vm="1">
        <f t="array" aca="1" ref="FP234" ca="1">INDIRECT(ADDRESS(MATCH(LARGE(_xlfn._xlws.FILTER(FP7:FP229,FT7:FT229&gt;cr),5),FP7:FP229,0)+6,1))</f>
        <v>#VALUE!</v>
      </c>
      <c r="FQ234" s="1" t="e" cm="1" vm="1">
        <f t="array" aca="1" ref="FQ234" ca="1">INDIRECT(ADDRESS(MATCH(LARGE(_xlfn._xlws.FILTER(FQ7:FQ229,FT7:FT229&gt;cr),5),FQ7:FQ229,0)+6,1))</f>
        <v>#VALUE!</v>
      </c>
      <c r="FR234" s="1" t="e" cm="1" vm="1">
        <f t="array" aca="1" ref="FR234" ca="1">INDIRECT(ADDRESS(MATCH(LARGE(_xlfn._xlws.FILTER(FR7:FR229,FT7:FT229&gt;cr),5),FR7:FR229,0)+6,1))</f>
        <v>#VALUE!</v>
      </c>
      <c r="FS234" s="1" t="e" cm="1" vm="1">
        <f t="array" aca="1" ref="FS234" ca="1">INDIRECT(ADDRESS(MATCH(LARGE(_xlfn._xlws.FILTER(FS7:FS229,FT7:FT229&gt;cr),5),FS7:FS229,0)+6,1))</f>
        <v>#VALUE!</v>
      </c>
      <c r="FT234" s="1" t="e" cm="1" vm="1">
        <f t="array" aca="1" ref="FT234" ca="1">INDIRECT(ADDRESS(MATCH(LARGE(_xlfn._xlws.FILTER(FT7:FT229,FT7:FT229&gt;cr),5),FT7:FT229,0)+6,1))</f>
        <v>#VALUE!</v>
      </c>
      <c r="FU234" s="1" t="e" cm="1" vm="1">
        <f t="array" aca="1" ref="FU234" ca="1">INDIRECT(ADDRESS(MATCH(SMALL(_xlfn._xlws.FILTER(FU7:FU229,FT7:FT229&gt;cr),5),FU7:FU229,0)+6,1))</f>
        <v>#VALUE!</v>
      </c>
      <c r="FV234" s="6" t="str" cm="1">
        <f t="array" aca="1" ref="FV234" ca="1">INDIRECT(ADDRESS(MATCH(SMALL(_xlfn._xlws.FILTER(FV7:FV229,GB7:GB229&gt;cr),5),FV7:FV229,0)+6,1))</f>
        <v>BI01.JacRA</v>
      </c>
      <c r="FW234" s="6" t="str" cm="1">
        <f t="array" aca="1" ref="FW234" ca="1">INDIRECT(ADDRESS(MATCH(SMALL(_xlfn._xlws.FILTER(FW7:FW229,GB7:GB229&gt;cr),5),FW7:FW229,0)+6,1))</f>
        <v>BI16.TAJ</v>
      </c>
      <c r="FX234" s="6" t="str" cm="1">
        <f t="array" aca="1" ref="FX234" ca="1">INDIRECT(ADDRESS(MATCH(LARGE(_xlfn._xlws.FILTER(FX7:FX229,GB7:GB229&gt;cr),5),FX7:FX229,0)+6,1))</f>
        <v>BI01.JacRA</v>
      </c>
      <c r="FY234" s="6" t="str" cm="1">
        <f t="array" aca="1" ref="FY234" ca="1">INDIRECT(ADDRESS(MATCH(LARGE(_xlfn._xlws.FILTER(FY7:FY229,GB7:GB229&gt;cr),5),FY7:FY229,0)+6,1))</f>
        <v>AU01.Jaccard</v>
      </c>
      <c r="FZ234" s="6" t="str" cm="1">
        <f t="array" aca="1" ref="FZ234" ca="1">INDIRECT(ADDRESS(MATCH(LARGE(_xlfn._xlws.FILTER(FZ7:FZ229,GB7:GB229&gt;cr),5),FZ7:FZ229,0)+6,1))</f>
        <v>BI01.Dice</v>
      </c>
      <c r="GA234" s="6" t="str" cm="1">
        <f t="array" aca="1" ref="GA234" ca="1">INDIRECT(ADDRESS(MATCH(LARGE(_xlfn._xlws.FILTER(GA7:GA229,GB7:GB229&gt;cr),5),GA7:GA229,0)+6,1))</f>
        <v>BI01.RelevantJaccard</v>
      </c>
      <c r="GB234" s="6" t="str" cm="1">
        <f t="array" aca="1" ref="GB234" ca="1">INDIRECT(ADDRESS(MATCH(LARGE(_xlfn._xlws.FILTER(GB7:GB229,GB7:GB229&gt;cr),5),GB7:GB229,0)+6,1))</f>
        <v>AI01.Jaccard</v>
      </c>
      <c r="GC234" s="6" t="str" cm="1">
        <f t="array" aca="1" ref="GC234" ca="1">INDIRECT(ADDRESS(MATCH(SMALL(_xlfn._xlws.FILTER(GC7:GC229,GB7:GB229&gt;cr),5),GC7:GC229,0)+6,1))</f>
        <v>CU01.IJ.Cosine</v>
      </c>
      <c r="GD234" s="1" t="e" cm="1" vm="1">
        <f t="array" aca="1" ref="GD234" ca="1">INDIRECT(ADDRESS(MATCH(SMALL(_xlfn._xlws.FILTER(GD7:GD229,GJ7:GJ229&gt;cr),5),GD7:GD229,0)+6,1))</f>
        <v>#VALUE!</v>
      </c>
      <c r="GE234" s="1" t="e" cm="1" vm="1">
        <f t="array" aca="1" ref="GE234" ca="1">INDIRECT(ADDRESS(MATCH(SMALL(_xlfn._xlws.FILTER(GE7:GE229,GJ7:GJ229&gt;cr),5),GE7:GE229,0)+6,1))</f>
        <v>#VALUE!</v>
      </c>
      <c r="GF234" s="1" t="e" cm="1" vm="1">
        <f t="array" aca="1" ref="GF234" ca="1">INDIRECT(ADDRESS(MATCH(LARGE(_xlfn._xlws.FILTER(GF7:GF229,GJ7:GJ229&gt;cr),5),GF7:GF229,0)+6,1))</f>
        <v>#VALUE!</v>
      </c>
      <c r="GG234" s="1" t="e" cm="1" vm="1">
        <f t="array" aca="1" ref="GG234" ca="1">INDIRECT(ADDRESS(MATCH(LARGE(_xlfn._xlws.FILTER(GG7:GG229,GJ7:GJ229&gt;cr),5),GG7:GG229,0)+6,1))</f>
        <v>#VALUE!</v>
      </c>
      <c r="GH234" s="1" t="e" cm="1" vm="1">
        <f t="array" aca="1" ref="GH234" ca="1">INDIRECT(ADDRESS(MATCH(LARGE(_xlfn._xlws.FILTER(GH7:GH229,GJ7:GJ229&gt;cr),5),GH7:GH229,0)+6,1))</f>
        <v>#VALUE!</v>
      </c>
      <c r="GI234" s="1" t="e" cm="1" vm="1">
        <f t="array" aca="1" ref="GI234" ca="1">INDIRECT(ADDRESS(MATCH(LARGE(_xlfn._xlws.FILTER(GI7:GI229,GJ7:GJ229&gt;cr),5),GI7:GI229,0)+6,1))</f>
        <v>#VALUE!</v>
      </c>
      <c r="GJ234" s="1" t="e" cm="1" vm="1">
        <f t="array" aca="1" ref="GJ234" ca="1">INDIRECT(ADDRESS(MATCH(LARGE(_xlfn._xlws.FILTER(GJ7:GJ229,GJ7:GJ229&gt;cr),5),GJ7:GJ229,0)+6,1))</f>
        <v>#VALUE!</v>
      </c>
      <c r="GK234" s="1" t="e" cm="1" vm="1">
        <f t="array" aca="1" ref="GK234" ca="1">INDIRECT(ADDRESS(MATCH(SMALL(_xlfn._xlws.FILTER(GK7:GK229,GJ7:GJ229&gt;cr),5),GK7:GK229,0)+6,1))</f>
        <v>#VALUE!</v>
      </c>
      <c r="GL234" s="6" t="e" cm="1" vm="1">
        <f t="array" aca="1" ref="GL234" ca="1">INDIRECT(ADDRESS(MATCH(SMALL(_xlfn._xlws.FILTER(GL7:GL229,GR7:GR229&gt;cr),5),GL7:GL229,0)+6,1))</f>
        <v>#VALUE!</v>
      </c>
      <c r="GM234" s="6" t="e" cm="1" vm="1">
        <f t="array" aca="1" ref="GM234" ca="1">INDIRECT(ADDRESS(MATCH(SMALL(_xlfn._xlws.FILTER(GM7:GM229,GR7:GR229&gt;cr),5),GM7:GM229,0)+6,1))</f>
        <v>#VALUE!</v>
      </c>
      <c r="GN234" s="6" t="e" cm="1" vm="1">
        <f t="array" aca="1" ref="GN234" ca="1">INDIRECT(ADDRESS(MATCH(LARGE(_xlfn._xlws.FILTER(GN7:GN229,GR7:GR229&gt;cr),5),GN7:GN229,0)+6,1))</f>
        <v>#VALUE!</v>
      </c>
      <c r="GO234" s="6" t="e" cm="1" vm="1">
        <f t="array" aca="1" ref="GO234" ca="1">INDIRECT(ADDRESS(MATCH(LARGE(_xlfn._xlws.FILTER(GO7:GO229,GR7:GR229&gt;cr),5),GO7:GO229,0)+6,1))</f>
        <v>#VALUE!</v>
      </c>
      <c r="GP234" s="6" t="e" cm="1" vm="1">
        <f t="array" aca="1" ref="GP234" ca="1">INDIRECT(ADDRESS(MATCH(LARGE(_xlfn._xlws.FILTER(GP7:GP229,GR7:GR229&gt;cr),5),GP7:GP229,0)+6,1))</f>
        <v>#VALUE!</v>
      </c>
      <c r="GQ234" s="6" t="e" cm="1" vm="1">
        <f t="array" aca="1" ref="GQ234" ca="1">INDIRECT(ADDRESS(MATCH(LARGE(_xlfn._xlws.FILTER(GQ7:GQ229,GR7:GR229&gt;cr),5),GQ7:GQ229,0)+6,1))</f>
        <v>#VALUE!</v>
      </c>
      <c r="GR234" s="6" t="e" cm="1" vm="1">
        <f t="array" aca="1" ref="GR234" ca="1">INDIRECT(ADDRESS(MATCH(LARGE(_xlfn._xlws.FILTER(GR7:GR229,GR7:GR229&gt;cr),5),GR7:GR229,0)+6,1))</f>
        <v>#VALUE!</v>
      </c>
      <c r="GS234" s="6" t="e" cm="1" vm="1">
        <f t="array" aca="1" ref="GS234" ca="1">INDIRECT(ADDRESS(MATCH(SMALL(_xlfn._xlws.FILTER(GS7:GS229,GR7:GR229&gt;cr),5),GS7:GS229,0)+6,1))</f>
        <v>#VALUE!</v>
      </c>
      <c r="GT234" s="1" t="e" cm="1" vm="1">
        <f t="array" aca="1" ref="GT234" ca="1">INDIRECT(ADDRESS(MATCH(SMALL(_xlfn._xlws.FILTER(GT7:GT229,GZ7:GZ229&gt;cr),5),GT7:GT229,0)+6,1))</f>
        <v>#VALUE!</v>
      </c>
      <c r="GU234" s="1" t="e" cm="1" vm="1">
        <f t="array" aca="1" ref="GU234" ca="1">INDIRECT(ADDRESS(MATCH(SMALL(_xlfn._xlws.FILTER(GU7:GU229,GZ7:GZ229&gt;cr),5),GU7:GU229,0)+6,1))</f>
        <v>#VALUE!</v>
      </c>
      <c r="GV234" s="1" t="e" cm="1" vm="1">
        <f t="array" aca="1" ref="GV234" ca="1">INDIRECT(ADDRESS(MATCH(LARGE(_xlfn._xlws.FILTER(GV7:GV229,GZ7:GZ229&gt;cr),5),GV7:GV229,0)+6,1))</f>
        <v>#VALUE!</v>
      </c>
      <c r="GW234" s="1" t="e" cm="1" vm="1">
        <f t="array" aca="1" ref="GW234" ca="1">INDIRECT(ADDRESS(MATCH(LARGE(_xlfn._xlws.FILTER(GW7:GW229,GZ7:GZ229&gt;cr),5),GW7:GW229,0)+6,1))</f>
        <v>#VALUE!</v>
      </c>
      <c r="GX234" s="1" t="e" cm="1" vm="1">
        <f t="array" aca="1" ref="GX234" ca="1">INDIRECT(ADDRESS(MATCH(LARGE(_xlfn._xlws.FILTER(GX7:GX229,GZ7:GZ229&gt;cr),5),GX7:GX229,0)+6,1))</f>
        <v>#VALUE!</v>
      </c>
      <c r="GY234" s="1" t="e" cm="1" vm="1">
        <f t="array" aca="1" ref="GY234" ca="1">INDIRECT(ADDRESS(MATCH(LARGE(_xlfn._xlws.FILTER(GY7:GY229,GZ7:GZ229&gt;cr),5),GY7:GY229,0)+6,1))</f>
        <v>#VALUE!</v>
      </c>
      <c r="GZ234" s="1" t="e" cm="1" vm="1">
        <f t="array" aca="1" ref="GZ234" ca="1">INDIRECT(ADDRESS(MATCH(LARGE(_xlfn._xlws.FILTER(GZ7:GZ229,GZ7:GZ229&gt;cr),5),GZ7:GZ229,0)+6,1))</f>
        <v>#VALUE!</v>
      </c>
      <c r="HA234" s="1" t="e" cm="1" vm="1">
        <f t="array" aca="1" ref="HA234" ca="1">INDIRECT(ADDRESS(MATCH(SMALL(_xlfn._xlws.FILTER(HA7:HA229,GZ7:GZ229&gt;cr),5),HA7:HA229,0)+6,1))</f>
        <v>#VALUE!</v>
      </c>
      <c r="HB234" s="6" t="e" cm="1" vm="1">
        <f t="array" aca="1" ref="HB234" ca="1">INDIRECT(ADDRESS(MATCH(SMALL(_xlfn._xlws.FILTER(HB7:HB229,HH7:HH229&gt;cr),5),HB7:HB229,0)+6,1))</f>
        <v>#VALUE!</v>
      </c>
      <c r="HC234" s="6" t="e" cm="1" vm="1">
        <f t="array" aca="1" ref="HC234" ca="1">INDIRECT(ADDRESS(MATCH(SMALL(_xlfn._xlws.FILTER(HC7:HC229,HH7:HH229&gt;cr),5),HC7:HC229,0)+6,1))</f>
        <v>#VALUE!</v>
      </c>
      <c r="HD234" s="6" t="e" cm="1" vm="1">
        <f t="array" aca="1" ref="HD234" ca="1">INDIRECT(ADDRESS(MATCH(LARGE(_xlfn._xlws.FILTER(HD7:HD229,HH7:HH229&gt;cr),5),HD7:HD229,0)+6,1))</f>
        <v>#VALUE!</v>
      </c>
      <c r="HE234" s="6" t="e" cm="1" vm="1">
        <f t="array" aca="1" ref="HE234" ca="1">INDIRECT(ADDRESS(MATCH(LARGE(_xlfn._xlws.FILTER(HE7:HE229,HH7:HH229&gt;cr),5),HE7:HE229,0)+6,1))</f>
        <v>#VALUE!</v>
      </c>
      <c r="HF234" s="6" t="e" cm="1" vm="1">
        <f t="array" aca="1" ref="HF234" ca="1">INDIRECT(ADDRESS(MATCH(LARGE(_xlfn._xlws.FILTER(HF7:HF229,HH7:HH229&gt;cr),5),HF7:HF229,0)+6,1))</f>
        <v>#VALUE!</v>
      </c>
      <c r="HG234" s="6" t="e" cm="1" vm="1">
        <f t="array" aca="1" ref="HG234" ca="1">INDIRECT(ADDRESS(MATCH(LARGE(_xlfn._xlws.FILTER(HG7:HG229,HH7:HH229&gt;cr),5),HG7:HG229,0)+6,1))</f>
        <v>#VALUE!</v>
      </c>
      <c r="HH234" s="6" t="e" cm="1" vm="1">
        <f t="array" aca="1" ref="HH234" ca="1">INDIRECT(ADDRESS(MATCH(LARGE(_xlfn._xlws.FILTER(HH7:HH229,HH7:HH229&gt;cr),5),HH7:HH229,0)+6,1))</f>
        <v>#VALUE!</v>
      </c>
      <c r="HI234" s="6" t="e" cm="1" vm="1">
        <f t="array" aca="1" ref="HI234" ca="1">INDIRECT(ADDRESS(MATCH(SMALL(_xlfn._xlws.FILTER(HI7:HI229,HH7:HH229&gt;cr),5),HI7:HI229,0)+6,1))</f>
        <v>#VALUE!</v>
      </c>
      <c r="HJ234" s="1" t="e" cm="1" vm="1">
        <f t="array" aca="1" ref="HJ234" ca="1">INDIRECT(ADDRESS(MATCH(SMALL(_xlfn._xlws.FILTER(HJ7:HJ229,HP7:HP229&gt;cr),5),HJ7:HJ229,0)+6,1))</f>
        <v>#VALUE!</v>
      </c>
      <c r="HK234" s="1" t="e" cm="1" vm="1">
        <f t="array" aca="1" ref="HK234" ca="1">INDIRECT(ADDRESS(MATCH(SMALL(_xlfn._xlws.FILTER(HK7:HK229,HP7:HP229&gt;cr),5),HK7:HK229,0)+6,1))</f>
        <v>#VALUE!</v>
      </c>
      <c r="HL234" s="1" t="e" cm="1" vm="1">
        <f t="array" aca="1" ref="HL234" ca="1">INDIRECT(ADDRESS(MATCH(LARGE(_xlfn._xlws.FILTER(HL7:HL229,HP7:HP229&gt;cr),5),HL7:HL229,0)+6,1))</f>
        <v>#VALUE!</v>
      </c>
      <c r="HM234" s="1" t="e" cm="1" vm="1">
        <f t="array" aca="1" ref="HM234" ca="1">INDIRECT(ADDRESS(MATCH(LARGE(_xlfn._xlws.FILTER(HM7:HM229,HP7:HP229&gt;cr),5),HM7:HM229,0)+6,1))</f>
        <v>#VALUE!</v>
      </c>
      <c r="HN234" s="1" t="e" cm="1" vm="1">
        <f t="array" aca="1" ref="HN234" ca="1">INDIRECT(ADDRESS(MATCH(LARGE(_xlfn._xlws.FILTER(HN7:HN229,HP7:HP229&gt;cr),5),HN7:HN229,0)+6,1))</f>
        <v>#VALUE!</v>
      </c>
      <c r="HO234" s="1" t="e" cm="1" vm="1">
        <f t="array" aca="1" ref="HO234" ca="1">INDIRECT(ADDRESS(MATCH(LARGE(_xlfn._xlws.FILTER(HO7:HO229,HP7:HP229&gt;cr),5),HO7:HO229,0)+6,1))</f>
        <v>#VALUE!</v>
      </c>
      <c r="HP234" s="1" t="e" cm="1" vm="1">
        <f t="array" aca="1" ref="HP234" ca="1">INDIRECT(ADDRESS(MATCH(LARGE(_xlfn._xlws.FILTER(HP7:HP229,HP7:HP229&gt;cr),5),HP7:HP229,0)+6,1))</f>
        <v>#VALUE!</v>
      </c>
      <c r="HQ234" s="1" t="e" cm="1" vm="1">
        <f t="array" aca="1" ref="HQ234" ca="1">INDIRECT(ADDRESS(MATCH(SMALL(_xlfn._xlws.FILTER(HQ7:HQ229,HP7:HP229&gt;cr),5),HQ7:HQ229,0)+6,1))</f>
        <v>#VALUE!</v>
      </c>
      <c r="HR234" s="6" t="e" cm="1" vm="1">
        <f t="array" aca="1" ref="HR234" ca="1">INDIRECT(ADDRESS(MATCH(SMALL(_xlfn._xlws.FILTER(HR7:HR229,HX7:HX229&gt;cr),5),HR7:HR229,0)+6,1))</f>
        <v>#VALUE!</v>
      </c>
      <c r="HS234" s="6" t="e" cm="1" vm="1">
        <f t="array" aca="1" ref="HS234" ca="1">INDIRECT(ADDRESS(MATCH(SMALL(_xlfn._xlws.FILTER(HS7:HS229,HX7:HX229&gt;cr),5),HS7:HS229,0)+6,1))</f>
        <v>#VALUE!</v>
      </c>
      <c r="HT234" s="6" t="e" cm="1" vm="1">
        <f t="array" aca="1" ref="HT234" ca="1">INDIRECT(ADDRESS(MATCH(LARGE(_xlfn._xlws.FILTER(HT7:HT229,HX7:HX229&gt;cr),5),HT7:HT229,0)+6,1))</f>
        <v>#VALUE!</v>
      </c>
      <c r="HU234" s="6" t="e" cm="1" vm="1">
        <f t="array" aca="1" ref="HU234" ca="1">INDIRECT(ADDRESS(MATCH(LARGE(_xlfn._xlws.FILTER(HU7:HU229,HX7:HX229&gt;cr),5),HU7:HU229,0)+6,1))</f>
        <v>#VALUE!</v>
      </c>
      <c r="HV234" s="6" t="e" cm="1" vm="1">
        <f t="array" aca="1" ref="HV234" ca="1">INDIRECT(ADDRESS(MATCH(LARGE(_xlfn._xlws.FILTER(HV7:HV229,HX7:HX229&gt;cr),5),HV7:HV229,0)+6,1))</f>
        <v>#VALUE!</v>
      </c>
      <c r="HW234" s="6" t="e" cm="1" vm="1">
        <f t="array" aca="1" ref="HW234" ca="1">INDIRECT(ADDRESS(MATCH(LARGE(_xlfn._xlws.FILTER(HW7:HW229,HX7:HX229&gt;cr),5),HW7:HW229,0)+6,1))</f>
        <v>#VALUE!</v>
      </c>
      <c r="HX234" s="6" t="e" cm="1" vm="1">
        <f t="array" aca="1" ref="HX234" ca="1">INDIRECT(ADDRESS(MATCH(LARGE(_xlfn._xlws.FILTER(HX7:HX229,HX7:HX229&gt;cr),5),HX7:HX229,0)+6,1))</f>
        <v>#VALUE!</v>
      </c>
      <c r="HY234" s="6" t="e" cm="1" vm="1">
        <f t="array" aca="1" ref="HY234" ca="1">INDIRECT(ADDRESS(MATCH(SMALL(_xlfn._xlws.FILTER(HY7:HY229,HX7:HX229&gt;cr),5),HY7:HY229,0)+6,1))</f>
        <v>#VALUE!</v>
      </c>
      <c r="HZ234" s="1" t="e" cm="1" vm="1">
        <f t="array" aca="1" ref="HZ234" ca="1">INDIRECT(ADDRESS(MATCH(SMALL(_xlfn._xlws.FILTER(HZ7:HZ229,IF7:IF229&gt;cr),5),HZ7:HZ229,0)+6,1))</f>
        <v>#VALUE!</v>
      </c>
      <c r="IA234" s="1" t="e" cm="1" vm="1">
        <f t="array" aca="1" ref="IA234" ca="1">INDIRECT(ADDRESS(MATCH(SMALL(_xlfn._xlws.FILTER(IA7:IA229,IF7:IF229&gt;cr),5),IA7:IA229,0)+6,1))</f>
        <v>#VALUE!</v>
      </c>
      <c r="IB234" s="1" t="e" cm="1" vm="1">
        <f t="array" aca="1" ref="IB234" ca="1">INDIRECT(ADDRESS(MATCH(LARGE(_xlfn._xlws.FILTER(IB7:IB229,IF7:IF229&gt;cr),5),IB7:IB229,0)+6,1))</f>
        <v>#VALUE!</v>
      </c>
      <c r="IC234" s="1" t="e" cm="1" vm="1">
        <f t="array" aca="1" ref="IC234" ca="1">INDIRECT(ADDRESS(MATCH(LARGE(_xlfn._xlws.FILTER(IC7:IC229,IF7:IF229&gt;cr),5),IC7:IC229,0)+6,1))</f>
        <v>#VALUE!</v>
      </c>
      <c r="ID234" s="1" t="e" cm="1" vm="1">
        <f t="array" aca="1" ref="ID234" ca="1">INDIRECT(ADDRESS(MATCH(LARGE(_xlfn._xlws.FILTER(ID7:ID229,IF7:IF229&gt;cr),5),ID7:ID229,0)+6,1))</f>
        <v>#VALUE!</v>
      </c>
      <c r="IE234" s="1" t="e" cm="1" vm="1">
        <f t="array" aca="1" ref="IE234" ca="1">INDIRECT(ADDRESS(MATCH(LARGE(_xlfn._xlws.FILTER(IE7:IE229,IF7:IF229&gt;cr),5),IE7:IE229,0)+6,1))</f>
        <v>#VALUE!</v>
      </c>
      <c r="IF234" s="1" t="e" cm="1" vm="1">
        <f t="array" aca="1" ref="IF234" ca="1">INDIRECT(ADDRESS(MATCH(LARGE(_xlfn._xlws.FILTER(IF7:IF229,IF7:IF229&gt;cr),5),IF7:IF229,0)+6,1))</f>
        <v>#VALUE!</v>
      </c>
      <c r="IG234" s="1" t="e" cm="1" vm="1">
        <f t="array" aca="1" ref="IG234" ca="1">INDIRECT(ADDRESS(MATCH(SMALL(_xlfn._xlws.FILTER(IG7:IG229,IF7:IF229&gt;cr),5),IG7:IG229,0)+6,1))</f>
        <v>#VALUE!</v>
      </c>
      <c r="IH234" s="9" t="str" cm="1">
        <f t="array" aca="1" ref="IH234" ca="1">INDIRECT(ADDRESS(MATCH(SMALL(_xlfn.LET(_xlpm.x,IF(ISNUMBER(IH7:IH229),IH7:IH229),_xlpm.y,IF(ISNUMBER(IN7:IN229),IN7:IN229),_xlfn._xlws.FILTER(_xlpm.x,_xlpm.y&gt;cr)),5),IH7:IH229,0)+6,1))</f>
        <v>CI14.Amer.NNSM</v>
      </c>
      <c r="II234" s="9" t="str" cm="1">
        <f t="array" aca="1" ref="II234" ca="1">INDIRECT(ADDRESS(MATCH(SMALL(_xlfn.LET(_xlpm.x,IF(ISNUMBER(II7:II229),II7:II229),_xlpm.y,IF(ISNUMBER(IN7:IN229),IN7:IN229),_xlfn._xlws.FILTER(_xlpm.x,_xlpm.y&gt;cr)),5),II7:II229,0)+6,1))</f>
        <v>BI07.NHMS.Amer</v>
      </c>
      <c r="IJ234" s="9" t="str" cm="1">
        <f t="array" aca="1" ref="IJ234" ca="1">INDIRECT(ADDRESS(MATCH(LARGE(_xlfn.LET(_xlpm.x,IF(ISNUMBER(IJ7:IJ229),IJ7:IJ229),_xlpm.y,IF(ISNUMBER(IN7:IN229),IN7:IN229),_xlfn._xlws.FILTER(_xlpm.x,_xlpm.y&gt;cr)),5),IJ7:IJ229,0)+6,1))</f>
        <v>BI07.NHMS.SMD</v>
      </c>
      <c r="IK234" s="9" t="str" cm="1">
        <f t="array" aca="1" ref="IK234" ca="1">INDIRECT(ADDRESS(MATCH(LARGE(_xlfn.LET(_xlpm.x,IF(ISNUMBER(IK7:IK229),IK7:IK229),_xlpm.y,IF(ISNUMBER(IN7:IN229),IN7:IN229),_xlfn._xlws.FILTER(_xlpm.x,_xlpm.y&gt;cr)),5),IK7:IK229,0)+6,1))</f>
        <v>CU14.Amer.CPC</v>
      </c>
      <c r="IL234" s="9" t="str" cm="1">
        <f t="array" aca="1" ref="IL234" ca="1">INDIRECT(ADDRESS(MATCH(LARGE(_xlfn.LET(_xlpm.x,IF(ISNUMBER(IL7:IL229),IL7:IL229),_xlpm.y,IF(ISNUMBER(IN7:IN229),IN7:IN229),_xlfn._xlws.FILTER(_xlpm.x,_xlpm.y&gt;cr)),5),IL7:IL229,0)+6,1))</f>
        <v>BI01.JacDual</v>
      </c>
      <c r="IM234" s="9" t="str" cm="1">
        <f t="array" aca="1" ref="IM234" ca="1">INDIRECT(ADDRESS(MATCH(LARGE(_xlfn.LET(_xlpm.x,IF(ISNUMBER(IM7:IM229),IM7:IM229),_xlpm.y,IF(ISNUMBER(IN7:IN229),IN7:IN229),_xlfn._xlws.FILTER(_xlpm.x,_xlpm.y&gt;cr)),5),IM7:IM229,0)+6,1))</f>
        <v>AI25.Coco</v>
      </c>
      <c r="IN234" s="9" t="str" cm="1">
        <f t="array" aca="1" ref="IN234" ca="1">INDIRECT(ADDRESS(MATCH(LARGE(_xlfn.LET(_xlpm.x,IF(ISNUMBER(IN7:IN229),IN7:IN229),_xlpm.y,IF(ISNUMBER(IN7:IN229),IN7:IN229),_xlfn._xlws.FILTER(_xlpm.x,_xlpm.y&gt;cr)),5),IN7:IN229,0)+6,1))</f>
        <v>BI03.IPC</v>
      </c>
      <c r="IO234" s="9" t="str" cm="1">
        <f t="array" aca="1" ref="IO234" ca="1">INDIRECT(ADDRESS(MATCH(SMALL(_xlfn.LET(_xlpm.x,IF(ISNUMBER(IO7:IO229),IO7:IO229),_xlpm.y,IF(ISNUMBER(IN7:IN229),IN7:IN229),_xlfn._xlws.FILTER(_xlpm.x,_xlpm.y&gt;cr)),5),IO7:IO229,0)+6,1))</f>
        <v>CU14.SMD.PSS</v>
      </c>
      <c r="IP234" s="1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1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1" t="str" cm="1">
        <f t="array" aca="1" ref="IR234" ca="1">INDEX(_xlfn._xlws.FILTER(IR7:IR229,ISTEXT(IR7:IR229)),MODE(MATCH(_xlfn._xlws.FILTER(IR7:IR229,ISTEXT(IR7:IR229)),_xlfn._xlws.FILTER(IR7:IR229,ISTEXT(IR7:IR229)),0)))</f>
        <v>k=20, r=0.1</v>
      </c>
      <c r="IS234" s="1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1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1" t="str" cm="1">
        <f t="array" aca="1" ref="IU234" ca="1">INDEX(_xlfn._xlws.FILTER(IU7:IU229,ISTEXT(IU7:IU229)),MODE(MATCH(_xlfn._xlws.FILTER(IU7:IU229,ISTEXT(IU7:IU229)),_xlfn._xlws.FILTER(IU7:IU229,ISTEXT(IU7:IU229)),0)))</f>
        <v>k=20, r=0.1</v>
      </c>
      <c r="IV234" s="1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1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2022-12-27T04:14:12Z</dcterms:modified>
</cp:coreProperties>
</file>